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codeName="ThisWorkbook"/>
  <mc:AlternateContent xmlns:mc="http://schemas.openxmlformats.org/markup-compatibility/2006">
    <mc:Choice Requires="x15">
      <x15ac:absPath xmlns:x15ac="http://schemas.microsoft.com/office/spreadsheetml/2010/11/ac" url="https://collaborate.duke-energy.com/sites/2019KYElectricRateCase/2019  KY Electric Rate Case/Discovery/AG 2nd Set Data Request/"/>
    </mc:Choice>
  </mc:AlternateContent>
  <xr:revisionPtr revIDLastSave="0" documentId="13_ncr:1_{7178D240-C97A-4D9D-ABE9-38788405D7DB}" xr6:coauthVersionLast="41" xr6:coauthVersionMax="41" xr10:uidLastSave="{00000000-0000-0000-0000-000000000000}"/>
  <bookViews>
    <workbookView xWindow="-120" yWindow="-120" windowWidth="25440" windowHeight="15390" tabRatio="766" activeTab="5" xr2:uid="{00000000-000D-0000-FFFF-FFFF00000000}"/>
  </bookViews>
  <sheets>
    <sheet name="Kentucky_SOG" sheetId="18" r:id="rId1"/>
    <sheet name="TUG" sheetId="24" state="hidden" r:id="rId2"/>
    <sheet name="Kentucky_Lookups" sheetId="14" r:id="rId3"/>
    <sheet name="Addtl Capacity Deferral (SOG) " sheetId="32" r:id="rId4"/>
    <sheet name="Assumptions" sheetId="13" r:id="rId5"/>
    <sheet name="ICE Calculator" sheetId="33"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123Graph_A" localSheetId="3" hidden="1">'[1]capcost expanded to 40'!#REF!</definedName>
    <definedName name="__123Graph_A" hidden="1">'[1]capcost expanded to 40'!#REF!</definedName>
    <definedName name="_j1"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Order1" hidden="1">255</definedName>
    <definedName name="_Order2" hidden="1">0</definedName>
    <definedName name="Adtnlc">[2]ADDTNL!$A$2:$A$10</definedName>
    <definedName name="Annual_Hours">8760</definedName>
    <definedName name="Baseload_Demand">'[3]Data Values'!$G$4:$G$5</definedName>
    <definedName name="bc_type">[4]Overview!$Q$59:$Q$62</definedName>
    <definedName name="Ben_Type">'[5]Data Values'!$E$3:$E$4</definedName>
    <definedName name="BTP_EA">'[6]Data Values'!$I$3:$I$24</definedName>
    <definedName name="Bus_Area">'[5]Data Values'!$A$3:$A$20</definedName>
    <definedName name="cgf" hidden="1">{"PRINT",#N/A,TRUE,"APPA";"PRINT",#N/A,TRUE,"APS";"PRINT",#N/A,TRUE,"BHPL";"PRINT",#N/A,TRUE,"BHPL2";"PRINT",#N/A,TRUE,"CDWR";"PRINT",#N/A,TRUE,"EWEB";"PRINT",#N/A,TRUE,"LADWP";"PRINT",#N/A,TRUE,"NEVBASE"}</definedName>
    <definedName name="Circuit_Priority_Analysis">#REF!</definedName>
    <definedName name="Circuit_ties">#REF!</definedName>
    <definedName name="Compliance_Impact">[7]!Table3[Compliance]</definedName>
    <definedName name="Costs_Date">'[8]Title Block'!$D$37</definedName>
    <definedName name="DATAc">'[2]DATA Cost'!$A$2:$A$10</definedName>
    <definedName name="Domain" comment="Domain">[4]Overview!$Q$65:$Q$238</definedName>
    <definedName name="DR">'[9]New Generation Capital'!$B$9</definedName>
    <definedName name="E">'[10]Data Values'!$E$3:$E$8</definedName>
    <definedName name="EFA">'[8]CSI Summary'!$P$11</definedName>
    <definedName name="End_Date">'[8]Title Block'!$D$36</definedName>
    <definedName name="ESCAL_TBL">'[8]Title Block'!$F$6:$F$9</definedName>
    <definedName name="EST_CLASS">'[8]Title Block'!$H$6:$J$10</definedName>
    <definedName name="FD_NAME">'[11]zFEEDERS BY OP (NOM) 2013'!$G:$G</definedName>
    <definedName name="FEEDER_NUM">'[11]zFEEDERS BY OP (NOM) 2013'!$J:$J</definedName>
    <definedName name="friend" hidden="1">{"PRINT",#N/A,TRUE,"APPA";"PRINT",#N/A,TRUE,"APS";"PRINT",#N/A,TRUE,"BHPL";"PRINT",#N/A,TRUE,"BHPL2";"PRINT",#N/A,TRUE,"CDWR";"PRINT",#N/A,TRUE,"EWEB";"PRINT",#N/A,TRUE,"LADWP";"PRINT",#N/A,TRUE,"NEVBASE"}</definedName>
    <definedName name="Func_Team">'[6]Data Values'!$A$3:$A$23</definedName>
    <definedName name="ImpactDegree">'[6]Data Values'!$C$3:$C$6</definedName>
    <definedName name="Inflation">'[9]New Generation Capital'!$B$8</definedName>
    <definedName name="Intall">'[2]Install Date'!$A$2:$A$6</definedName>
    <definedName name="InvestClass">'[6]Data Values'!$G$3:$G$6</definedName>
    <definedName name="IT_Area_and_Division" comment="IT_Area_and_Division Updated 4/1/14">[4]Overview!$R$65:$R$116</definedName>
    <definedName name="IT_Div">'[3]Data Values'!$B$4:$B$12</definedName>
    <definedName name="IT_Team">'[6]Data Values'!$B$3:$B$21</definedName>
    <definedName name="ITTeam">'[3]Data Values'!$C$4:$C$21</definedName>
    <definedName name="junk"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abor">[2]ADDTNL!$G$1</definedName>
    <definedName name="LOB">'[3]Data Values'!$D$4:$D$19</definedName>
    <definedName name="Model">'[2]HW Cost'!$B$11:$E$11</definedName>
    <definedName name="Mounting3">'[2]HW Cost'!$A$12:$A$14</definedName>
    <definedName name="new.analysis" localSheetId="3" hidden="1">{"Analysis",#N/A,FALSE,"Analysis";"Details",#N/A,FALSE,"Analysis"}</definedName>
    <definedName name="new.analysis" hidden="1">{"Analysis",#N/A,FALSE,"Analysis";"Details",#N/A,FALSE,"Analysis"}</definedName>
    <definedName name="NPV">[4]Overview!$B$78</definedName>
    <definedName name="OH_AllData_36">OFFSET('[12]Ohio SAIDI'!$B$3,0,COUNT('[12]Ohio SAIDI'!$3:$3)-36,1,36)</definedName>
    <definedName name="OMEXP">[1]INPUT!#REF!</definedName>
    <definedName name="OSc">'[2]OS Cost'!$A$2:$A$10</definedName>
    <definedName name="Performance_Impact">[7]!Table3[Performance]</definedName>
    <definedName name="PMO_Rep">'[3]Project Tracker Data'!$A$3:$J$1001</definedName>
    <definedName name="Pre_TCO">[4]Overview!$B$73</definedName>
    <definedName name="Probability">[7]!Table3[Probability Scale]</definedName>
    <definedName name="Project_Scores">'[13]Data Values'!$L$3:$L$8</definedName>
    <definedName name="qryFlaggingSummerCirProj_OLD">#REF!</definedName>
    <definedName name="r.discount" localSheetId="0">Assumptions!$B$4</definedName>
    <definedName name="r.discount" localSheetId="1">Assumptions!$B$4</definedName>
    <definedName name="r.discount">Assumptions!$B$4</definedName>
    <definedName name="r.discount.DEP">Assumptions!$B$5</definedName>
    <definedName name="r.escalation" localSheetId="0">Assumptions!$B$3</definedName>
    <definedName name="r.escalation" localSheetId="1">Assumptions!$B$3</definedName>
    <definedName name="r.escalation">Assumptions!$B$3</definedName>
    <definedName name="Rank">[6]Data!$B$24:$B$27</definedName>
    <definedName name="RecloserCount">[14]Sheet7!$A$2:$B$646</definedName>
    <definedName name="reclosers">[15]Sheet7!$A$2:$B$646</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isk_Types">#REF!</definedName>
    <definedName name="rrr" hidden="1">{"PRINT",#N/A,TRUE,"APPA";"PRINT",#N/A,TRUE,"APS";"PRINT",#N/A,TRUE,"BHPL";"PRINT",#N/A,TRUE,"BHPL2";"PRINT",#N/A,TRUE,"CDWR";"PRINT",#N/A,TRUE,"EWEB";"PRINT",#N/A,TRUE,"LADWP";"PRINT",#N/A,TRUE,"NEVBASE"}</definedName>
    <definedName name="SAPBEXrevision" hidden="1">1</definedName>
    <definedName name="SAPBEXsysID" hidden="1">"BWP"</definedName>
    <definedName name="SAPBEXwbID" hidden="1">"45FIHJWMI3GHFVKWLVCY66MTN"</definedName>
    <definedName name="Sav_Type">'[5]Data Values'!$F$3:$F$11</definedName>
    <definedName name="scenario.">#REF!</definedName>
    <definedName name="ScenarioList">#REF!</definedName>
    <definedName name="Schedule_Impact">[7]!Table3[Schedule]</definedName>
    <definedName name="Scores">[4]Score!$A$38:$A$43</definedName>
    <definedName name="shit" hidden="1">{"PRINT",#N/A,TRUE,"APPA";"PRINT",#N/A,TRUE,"APS";"PRINT",#N/A,TRUE,"BHPL";"PRINT",#N/A,TRUE,"BHPL2";"PRINT",#N/A,TRUE,"CDWR";"PRINT",#N/A,TRUE,"EWEB";"PRINT",#N/A,TRUE,"LADWP";"PRINT",#N/A,TRUE,"NEVBASE"}</definedName>
    <definedName name="Spend_Cat">'[6]Data Values'!$D$3:$D$6</definedName>
    <definedName name="Spend_Type">'[5]Data Values'!$G$3:$G$6</definedName>
    <definedName name="SpendingType">'[3]Data Values'!$I$4:$I$6</definedName>
    <definedName name="Start_Date">#REF!</definedName>
    <definedName name="STARTING_DATE">'[16]Project Oversight'!$M$5</definedName>
    <definedName name="Status">'[7]Risk Scales'!$R$3:$R$5</definedName>
    <definedName name="Status_IP">'[3]CO and Approved'!$A$4:$D$772</definedName>
    <definedName name="Status_PT">'[3]Project Tracker Data'!$A$3:$C$1001</definedName>
    <definedName name="Substation">#REF!</definedName>
    <definedName name="substationyr">#REF!</definedName>
    <definedName name="SWc">'[2]SW Cost'!$A$2:$A$10</definedName>
    <definedName name="TC_Impact">[7]!Table3[Cost]</definedName>
    <definedName name="Ten_Year_Plan">'[17]2018-2026'!$A$1:$X$1260</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All._.Pages." hidden="1">{#N/A,#N/A,FALSE,"cover";#N/A,#N/A,FALSE,"lead sheet";#N/A,#N/A,FALSE,"Adj backup";#N/A,#N/A,FALSE,"t Accounts"}</definedName>
    <definedName name="wrn.Analysis." localSheetId="3" hidden="1">{"Analysis",#N/A,FALSE,"Analysis";"Details",#N/A,FALSE,"Analysis"}</definedName>
    <definedName name="wrn.Analysis." hidden="1">{"Analysis",#N/A,FALSE,"Analysis";"Details",#N/A,FALSE,"Analysis"}</definedName>
    <definedName name="wrn.Factors._.Tab._.10." hidden="1">{"Factors Pages 1-2",#N/A,FALSE,"Factors";"Factors Page 3",#N/A,FALSE,"Factors";"Factors Page 4",#N/A,FALSE,"Factors";"Factors Page 5",#N/A,FALSE,"Factors";"Factors Pages 8-27",#N/A,FALSE,"Factors"}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SALES._.VAR._.95._.BUDGET." hidden="1">{"PRINT",#N/A,TRUE,"APPA";"PRINT",#N/A,TRUE,"APS";"PRINT",#N/A,TRUE,"BHPL";"PRINT",#N/A,TRUE,"BHPL2";"PRINT",#N/A,TRUE,"CDWR";"PRINT",#N/A,TRUE,"EWEB";"PRINT",#N/A,TRUE,"LADWP";"PRINT",#N/A,TRUE,"NEVBASE"}</definedName>
    <definedName name="wrn.YearEnd." hidden="1">{"Factors Pages 1-2",#N/A,FALSE,"Variables";"Factors Page 3",#N/A,FALSE,"Variables";"Factors Page 4",#N/A,FALSE,"Variables";"Factors Page 5",#N/A,FALSE,"Variables";"YE Pages 7-26",#N/A,FALSE,"Variables"}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5" i="18" l="1"/>
  <c r="I85" i="18" l="1"/>
  <c r="I84" i="18"/>
  <c r="AK21" i="18" l="1"/>
  <c r="AK22" i="18"/>
  <c r="AK23" i="18"/>
  <c r="AK24" i="18"/>
  <c r="AK20" i="18"/>
  <c r="AK13" i="18"/>
  <c r="AK14" i="18"/>
  <c r="AK15" i="18"/>
  <c r="AK16" i="18"/>
  <c r="AB81" i="18" l="1"/>
  <c r="AC81" i="18"/>
  <c r="AD81" i="18"/>
  <c r="AE81" i="18"/>
  <c r="AF81" i="18"/>
  <c r="AG81" i="18"/>
  <c r="AH81" i="18"/>
  <c r="AI81" i="18"/>
  <c r="AJ81" i="18"/>
  <c r="AA81" i="18"/>
  <c r="I98" i="32" l="1"/>
  <c r="AI59" i="18" s="1"/>
  <c r="I99" i="32"/>
  <c r="AJ59" i="18" s="1"/>
  <c r="I95" i="32"/>
  <c r="AF59" i="18" s="1"/>
  <c r="I96" i="32"/>
  <c r="AG59" i="18" s="1"/>
  <c r="I97" i="32"/>
  <c r="AH59" i="18" s="1"/>
  <c r="Z128" i="18"/>
  <c r="AA128" i="18"/>
  <c r="AB128" i="18"/>
  <c r="AC128" i="18"/>
  <c r="AD128" i="18"/>
  <c r="AE128" i="18"/>
  <c r="AF128" i="18"/>
  <c r="AG128" i="18"/>
  <c r="AH128" i="18"/>
  <c r="AI128" i="18"/>
  <c r="AJ128" i="18"/>
  <c r="Z129" i="18"/>
  <c r="AA129" i="18"/>
  <c r="AB129" i="18"/>
  <c r="AC129" i="18"/>
  <c r="AD129" i="18"/>
  <c r="AE129" i="18"/>
  <c r="AF129" i="18"/>
  <c r="AG129" i="18"/>
  <c r="AH129" i="18"/>
  <c r="AI129" i="18"/>
  <c r="AJ129" i="18"/>
  <c r="Z130" i="18"/>
  <c r="AA130" i="18"/>
  <c r="AB130" i="18"/>
  <c r="AC130" i="18"/>
  <c r="AD130" i="18"/>
  <c r="AE130" i="18"/>
  <c r="AF130" i="18"/>
  <c r="AG130" i="18"/>
  <c r="AH130" i="18"/>
  <c r="AI130" i="18"/>
  <c r="AJ130" i="18"/>
  <c r="Z131" i="18"/>
  <c r="AA131" i="18"/>
  <c r="AB131" i="18"/>
  <c r="AC131" i="18"/>
  <c r="AD131" i="18"/>
  <c r="AE131" i="18"/>
  <c r="AF131" i="18"/>
  <c r="AG131" i="18"/>
  <c r="AH131" i="18"/>
  <c r="AI131" i="18"/>
  <c r="AJ131" i="18"/>
  <c r="E21" i="18"/>
  <c r="E22" i="18"/>
  <c r="E23" i="18"/>
  <c r="E24" i="18"/>
  <c r="E20" i="18"/>
  <c r="E13" i="18"/>
  <c r="E14" i="18"/>
  <c r="E16" i="18"/>
  <c r="AF28" i="18"/>
  <c r="AG28" i="18"/>
  <c r="AF25" i="18"/>
  <c r="AG25" i="18"/>
  <c r="AH25" i="18"/>
  <c r="AI25" i="18"/>
  <c r="AJ25" i="18"/>
  <c r="AF17" i="18"/>
  <c r="AG17" i="18"/>
  <c r="AH17" i="18"/>
  <c r="AH28" i="18" s="1"/>
  <c r="AI17" i="18"/>
  <c r="AI28" i="18" s="1"/>
  <c r="AJ17" i="18"/>
  <c r="AJ28" i="18" s="1"/>
  <c r="AJ132" i="18" l="1"/>
  <c r="AJ5" i="18"/>
  <c r="AH29" i="18"/>
  <c r="AH30" i="18" s="1"/>
  <c r="AH5" i="18"/>
  <c r="AF29" i="18"/>
  <c r="AF30" i="18" s="1"/>
  <c r="AF5" i="18"/>
  <c r="AI132" i="18"/>
  <c r="AI5" i="18"/>
  <c r="AG29" i="18"/>
  <c r="AG30" i="18" s="1"/>
  <c r="AG5" i="18"/>
  <c r="AH132" i="18"/>
  <c r="AI29" i="18"/>
  <c r="AI30" i="18" s="1"/>
  <c r="AJ29" i="18"/>
  <c r="AJ30" i="18" s="1"/>
  <c r="AG132" i="18"/>
  <c r="AF132" i="18"/>
  <c r="I94" i="32"/>
  <c r="AE59" i="18" s="1"/>
  <c r="G25" i="18" l="1"/>
  <c r="G29" i="18" s="1"/>
  <c r="F25" i="18"/>
  <c r="H25" i="18"/>
  <c r="H29" i="18" s="1"/>
  <c r="AA25" i="18"/>
  <c r="AB25" i="18"/>
  <c r="AC25" i="18"/>
  <c r="AD25" i="18"/>
  <c r="AE25" i="18"/>
  <c r="F29" i="18"/>
  <c r="G35" i="18"/>
  <c r="H35" i="18" s="1"/>
  <c r="I35" i="18" s="1"/>
  <c r="J35" i="18" s="1"/>
  <c r="K35" i="18" s="1"/>
  <c r="L35" i="18" s="1"/>
  <c r="M35" i="18" s="1"/>
  <c r="N35" i="18" s="1"/>
  <c r="O35" i="18" s="1"/>
  <c r="P35" i="18" s="1"/>
  <c r="Q35" i="18" s="1"/>
  <c r="R35" i="18" s="1"/>
  <c r="S35" i="18" s="1"/>
  <c r="T35" i="18" s="1"/>
  <c r="U35" i="18" s="1"/>
  <c r="V35" i="18" s="1"/>
  <c r="W35" i="18" s="1"/>
  <c r="X35" i="18" s="1"/>
  <c r="Y35" i="18" s="1"/>
  <c r="Z35" i="18" s="1"/>
  <c r="AA35" i="18" s="1"/>
  <c r="G36" i="18"/>
  <c r="H36" i="18" s="1"/>
  <c r="I36" i="18" s="1"/>
  <c r="J36" i="18" s="1"/>
  <c r="K36" i="18" s="1"/>
  <c r="AA47" i="18" l="1"/>
  <c r="AB35" i="18"/>
  <c r="AA29" i="18"/>
  <c r="AA132" i="18"/>
  <c r="AC29" i="18"/>
  <c r="AC132" i="18"/>
  <c r="AB29" i="18"/>
  <c r="AB132" i="18"/>
  <c r="AE29" i="18"/>
  <c r="AE132" i="18"/>
  <c r="AD29" i="18"/>
  <c r="AD132" i="18"/>
  <c r="G37" i="18"/>
  <c r="H37" i="18"/>
  <c r="J37" i="18"/>
  <c r="I37" i="18"/>
  <c r="K37" i="18"/>
  <c r="L36" i="18"/>
  <c r="AC35" i="18" l="1"/>
  <c r="AB47" i="18"/>
  <c r="M36" i="18"/>
  <c r="L37" i="18"/>
  <c r="AD35" i="18" l="1"/>
  <c r="AC47" i="18"/>
  <c r="N36" i="18"/>
  <c r="M37" i="18"/>
  <c r="AE35" i="18" l="1"/>
  <c r="AD47" i="18"/>
  <c r="O36" i="18"/>
  <c r="N37" i="18"/>
  <c r="AF35" i="18" l="1"/>
  <c r="AE47" i="18"/>
  <c r="P36" i="18"/>
  <c r="O37" i="18"/>
  <c r="AF47" i="18" l="1"/>
  <c r="AG35" i="18"/>
  <c r="Q36" i="18"/>
  <c r="P37" i="18"/>
  <c r="AG47" i="18" l="1"/>
  <c r="AH35" i="18"/>
  <c r="Q37" i="18"/>
  <c r="R36" i="18"/>
  <c r="AI35" i="18" l="1"/>
  <c r="AH47" i="18"/>
  <c r="R37" i="18"/>
  <c r="S36" i="18"/>
  <c r="AI47" i="18" l="1"/>
  <c r="AJ35" i="18"/>
  <c r="AJ47" i="18" s="1"/>
  <c r="S37" i="18"/>
  <c r="T36" i="18"/>
  <c r="U36" i="18" l="1"/>
  <c r="T37" i="18"/>
  <c r="V36" i="18" l="1"/>
  <c r="U37" i="18"/>
  <c r="W36" i="18" l="1"/>
  <c r="V37" i="18"/>
  <c r="X36" i="18" l="1"/>
  <c r="W37" i="18"/>
  <c r="Y36" i="18" l="1"/>
  <c r="X37" i="18"/>
  <c r="Y37" i="18" l="1"/>
  <c r="Z36" i="18"/>
  <c r="Z37" i="18" l="1"/>
  <c r="AA36" i="18"/>
  <c r="AA37" i="18" l="1"/>
  <c r="AB36" i="18"/>
  <c r="F13" i="32"/>
  <c r="F59" i="32"/>
  <c r="F60" i="32" s="1"/>
  <c r="F58" i="32"/>
  <c r="F57" i="32"/>
  <c r="H57" i="32" s="1"/>
  <c r="AC36" i="18" l="1"/>
  <c r="AB37" i="18"/>
  <c r="E66" i="32"/>
  <c r="H59" i="32"/>
  <c r="H60" i="32" s="1"/>
  <c r="AD36" i="18" l="1"/>
  <c r="AC37" i="18"/>
  <c r="D19" i="32"/>
  <c r="E19" i="32" s="1"/>
  <c r="F19" i="32" s="1"/>
  <c r="G19" i="32" s="1"/>
  <c r="H19" i="32" s="1"/>
  <c r="J19" i="32" s="1"/>
  <c r="D66" i="32"/>
  <c r="F66" i="32" s="1"/>
  <c r="G66" i="32" s="1"/>
  <c r="H66" i="32" s="1"/>
  <c r="I66" i="32"/>
  <c r="I67" i="32"/>
  <c r="I68" i="32"/>
  <c r="I69" i="32"/>
  <c r="F59" i="18" s="1"/>
  <c r="I70" i="32"/>
  <c r="G59" i="18" s="1"/>
  <c r="I71" i="32"/>
  <c r="H59" i="18" s="1"/>
  <c r="I72" i="32"/>
  <c r="I59" i="18" s="1"/>
  <c r="I73" i="32"/>
  <c r="J59" i="18" s="1"/>
  <c r="I74" i="32"/>
  <c r="K59" i="18" s="1"/>
  <c r="I75" i="32"/>
  <c r="L59" i="18" s="1"/>
  <c r="I76" i="32"/>
  <c r="M59" i="18" s="1"/>
  <c r="I77" i="32"/>
  <c r="N59" i="18" s="1"/>
  <c r="I78" i="32"/>
  <c r="O59" i="18" s="1"/>
  <c r="I79" i="32"/>
  <c r="P59" i="18" s="1"/>
  <c r="I80" i="32"/>
  <c r="Q59" i="18" s="1"/>
  <c r="I81" i="32"/>
  <c r="R59" i="18" s="1"/>
  <c r="I82" i="32"/>
  <c r="S59" i="18" s="1"/>
  <c r="I83" i="32"/>
  <c r="T59" i="18" s="1"/>
  <c r="I84" i="32"/>
  <c r="U59" i="18" s="1"/>
  <c r="I85" i="32"/>
  <c r="V59" i="18" s="1"/>
  <c r="I86" i="32"/>
  <c r="W59" i="18" s="1"/>
  <c r="I87" i="32"/>
  <c r="X59" i="18" s="1"/>
  <c r="I88" i="32"/>
  <c r="Y59" i="18" s="1"/>
  <c r="I89" i="32"/>
  <c r="Z59" i="18" s="1"/>
  <c r="I90" i="32"/>
  <c r="AA59" i="18" s="1"/>
  <c r="I91" i="32"/>
  <c r="AB59" i="18" s="1"/>
  <c r="I92" i="32"/>
  <c r="AC59" i="18" s="1"/>
  <c r="I93" i="32"/>
  <c r="AD59" i="18" s="1"/>
  <c r="AE36" i="18" l="1"/>
  <c r="AD37" i="18"/>
  <c r="C20" i="32"/>
  <c r="D20" i="32" s="1"/>
  <c r="E20" i="32" s="1"/>
  <c r="F20" i="32" s="1"/>
  <c r="G20" i="32" s="1"/>
  <c r="H20" i="32" s="1"/>
  <c r="J20" i="32" s="1"/>
  <c r="J66" i="32"/>
  <c r="C21" i="32"/>
  <c r="D21" i="32" s="1"/>
  <c r="E21" i="32" s="1"/>
  <c r="F21" i="32" s="1"/>
  <c r="G21" i="32" s="1"/>
  <c r="H21" i="32" s="1"/>
  <c r="J21" i="32" s="1"/>
  <c r="B22" i="32"/>
  <c r="E67" i="32"/>
  <c r="AF36" i="18" l="1"/>
  <c r="AE37" i="18"/>
  <c r="C22" i="32"/>
  <c r="D22" i="32" s="1"/>
  <c r="E22" i="32" s="1"/>
  <c r="F22" i="32" s="1"/>
  <c r="G22" i="32" s="1"/>
  <c r="H22" i="32" s="1"/>
  <c r="J22" i="32" s="1"/>
  <c r="B23" i="32"/>
  <c r="C67" i="32"/>
  <c r="D67" i="32" s="1"/>
  <c r="F67" i="32" s="1"/>
  <c r="G67" i="32" s="1"/>
  <c r="H67" i="32" s="1"/>
  <c r="J67" i="32" s="1"/>
  <c r="E68" i="32"/>
  <c r="AG36" i="18" l="1"/>
  <c r="AF37" i="18"/>
  <c r="C23" i="32"/>
  <c r="D23" i="32" s="1"/>
  <c r="E23" i="32" s="1"/>
  <c r="F23" i="32" s="1"/>
  <c r="G23" i="32" s="1"/>
  <c r="H23" i="32" s="1"/>
  <c r="B24" i="32"/>
  <c r="C68" i="32"/>
  <c r="D68" i="32" s="1"/>
  <c r="F68" i="32" s="1"/>
  <c r="G68" i="32" s="1"/>
  <c r="H68" i="32" s="1"/>
  <c r="J68" i="32" s="1"/>
  <c r="B69" i="32"/>
  <c r="E69" i="32" s="1"/>
  <c r="AH36" i="18" l="1"/>
  <c r="AG37" i="18"/>
  <c r="C24" i="32"/>
  <c r="D24" i="32" s="1"/>
  <c r="E24" i="32" s="1"/>
  <c r="F24" i="32" s="1"/>
  <c r="G24" i="32" s="1"/>
  <c r="H24" i="32" s="1"/>
  <c r="B25" i="32"/>
  <c r="J23" i="32"/>
  <c r="C69" i="32"/>
  <c r="D69" i="32" s="1"/>
  <c r="F69" i="32" s="1"/>
  <c r="G69" i="32" s="1"/>
  <c r="H69" i="32" s="1"/>
  <c r="B70" i="32"/>
  <c r="AI36" i="18" l="1"/>
  <c r="AH37" i="18"/>
  <c r="C70" i="32"/>
  <c r="D70" i="32" s="1"/>
  <c r="E70" i="32"/>
  <c r="C25" i="32"/>
  <c r="D25" i="32" s="1"/>
  <c r="E25" i="32" s="1"/>
  <c r="F25" i="32" s="1"/>
  <c r="G25" i="32" s="1"/>
  <c r="H25" i="32" s="1"/>
  <c r="B26" i="32"/>
  <c r="J24" i="32"/>
  <c r="B71" i="32"/>
  <c r="B107" i="32"/>
  <c r="F58" i="18" s="1"/>
  <c r="J69" i="32"/>
  <c r="F70" i="32" l="1"/>
  <c r="G70" i="32" s="1"/>
  <c r="H70" i="32" s="1"/>
  <c r="B108" i="32" s="1"/>
  <c r="G58" i="18" s="1"/>
  <c r="AJ36" i="18"/>
  <c r="AJ37" i="18" s="1"/>
  <c r="AI37" i="18"/>
  <c r="C71" i="32"/>
  <c r="D71" i="32" s="1"/>
  <c r="E71" i="32"/>
  <c r="C26" i="32"/>
  <c r="D26" i="32" s="1"/>
  <c r="E26" i="32" s="1"/>
  <c r="F26" i="32" s="1"/>
  <c r="G26" i="32" s="1"/>
  <c r="H26" i="32" s="1"/>
  <c r="B27" i="32"/>
  <c r="J25" i="32"/>
  <c r="B72" i="32"/>
  <c r="J70" i="32"/>
  <c r="F71" i="32" l="1"/>
  <c r="G71" i="32" s="1"/>
  <c r="H71" i="32" s="1"/>
  <c r="B109" i="32" s="1"/>
  <c r="H58" i="18" s="1"/>
  <c r="C72" i="32"/>
  <c r="D72" i="32" s="1"/>
  <c r="E72" i="32"/>
  <c r="C27" i="32"/>
  <c r="D27" i="32" s="1"/>
  <c r="E27" i="32" s="1"/>
  <c r="F27" i="32" s="1"/>
  <c r="G27" i="32" s="1"/>
  <c r="H27" i="32" s="1"/>
  <c r="J27" i="32" s="1"/>
  <c r="B28" i="32"/>
  <c r="J26" i="32"/>
  <c r="B73" i="32"/>
  <c r="E73" i="32" s="1"/>
  <c r="J71" i="32"/>
  <c r="F72" i="32" l="1"/>
  <c r="G72" i="32" s="1"/>
  <c r="H72" i="32" s="1"/>
  <c r="B110" i="32" s="1"/>
  <c r="I58" i="18" s="1"/>
  <c r="C28" i="32"/>
  <c r="D28" i="32" s="1"/>
  <c r="E28" i="32" s="1"/>
  <c r="F28" i="32" s="1"/>
  <c r="G28" i="32" s="1"/>
  <c r="H28" i="32" s="1"/>
  <c r="J28" i="32" s="1"/>
  <c r="B29" i="32"/>
  <c r="C73" i="32"/>
  <c r="D73" i="32" s="1"/>
  <c r="F73" i="32" s="1"/>
  <c r="G73" i="32" s="1"/>
  <c r="H73" i="32" s="1"/>
  <c r="B111" i="32" s="1"/>
  <c r="J58" i="18" s="1"/>
  <c r="B74" i="32"/>
  <c r="E74" i="32" s="1"/>
  <c r="J72" i="32"/>
  <c r="B30" i="32" l="1"/>
  <c r="C29" i="32"/>
  <c r="D29" i="32" s="1"/>
  <c r="E29" i="32" s="1"/>
  <c r="F29" i="32" s="1"/>
  <c r="G29" i="32" s="1"/>
  <c r="H29" i="32" s="1"/>
  <c r="J29" i="32" s="1"/>
  <c r="C74" i="32"/>
  <c r="D74" i="32" s="1"/>
  <c r="F74" i="32" s="1"/>
  <c r="G74" i="32" s="1"/>
  <c r="H74" i="32" s="1"/>
  <c r="B112" i="32" s="1"/>
  <c r="K58" i="18" s="1"/>
  <c r="B75" i="32"/>
  <c r="E75" i="32" s="1"/>
  <c r="J73" i="32"/>
  <c r="C30" i="32" l="1"/>
  <c r="D30" i="32" s="1"/>
  <c r="E30" i="32" s="1"/>
  <c r="F30" i="32" s="1"/>
  <c r="G30" i="32" s="1"/>
  <c r="H30" i="32" s="1"/>
  <c r="J30" i="32" s="1"/>
  <c r="B31" i="32"/>
  <c r="J74" i="32"/>
  <c r="C75" i="32"/>
  <c r="D75" i="32" s="1"/>
  <c r="F75" i="32" s="1"/>
  <c r="G75" i="32" s="1"/>
  <c r="H75" i="32" s="1"/>
  <c r="B113" i="32" s="1"/>
  <c r="L58" i="18" s="1"/>
  <c r="B76" i="32"/>
  <c r="E76" i="32" s="1"/>
  <c r="C31" i="32" l="1"/>
  <c r="D31" i="32" s="1"/>
  <c r="E31" i="32" s="1"/>
  <c r="F31" i="32" s="1"/>
  <c r="G31" i="32" s="1"/>
  <c r="H31" i="32" s="1"/>
  <c r="J31" i="32" s="1"/>
  <c r="B32" i="32"/>
  <c r="J75" i="32"/>
  <c r="C76" i="32"/>
  <c r="D76" i="32" s="1"/>
  <c r="F76" i="32" s="1"/>
  <c r="G76" i="32" s="1"/>
  <c r="H76" i="32" s="1"/>
  <c r="B114" i="32" s="1"/>
  <c r="M58" i="18" s="1"/>
  <c r="B77" i="32"/>
  <c r="E77" i="32" s="1"/>
  <c r="C32" i="32" l="1"/>
  <c r="D32" i="32" s="1"/>
  <c r="E32" i="32" s="1"/>
  <c r="F32" i="32" s="1"/>
  <c r="G32" i="32" s="1"/>
  <c r="H32" i="32" s="1"/>
  <c r="J32" i="32" s="1"/>
  <c r="B33" i="32"/>
  <c r="C77" i="32"/>
  <c r="D77" i="32" s="1"/>
  <c r="F77" i="32" s="1"/>
  <c r="G77" i="32" s="1"/>
  <c r="H77" i="32" s="1"/>
  <c r="B115" i="32" s="1"/>
  <c r="N58" i="18" s="1"/>
  <c r="B78" i="32"/>
  <c r="E78" i="32" s="1"/>
  <c r="J76" i="32"/>
  <c r="B34" i="32" l="1"/>
  <c r="C33" i="32"/>
  <c r="D33" i="32" s="1"/>
  <c r="E33" i="32" s="1"/>
  <c r="F33" i="32" s="1"/>
  <c r="G33" i="32" s="1"/>
  <c r="H33" i="32" s="1"/>
  <c r="J33" i="32" s="1"/>
  <c r="C78" i="32"/>
  <c r="D78" i="32" s="1"/>
  <c r="F78" i="32" s="1"/>
  <c r="G78" i="32" s="1"/>
  <c r="H78" i="32" s="1"/>
  <c r="B116" i="32" s="1"/>
  <c r="O58" i="18" s="1"/>
  <c r="B79" i="32"/>
  <c r="E79" i="32" s="1"/>
  <c r="J77" i="32"/>
  <c r="C34" i="32" l="1"/>
  <c r="D34" i="32" s="1"/>
  <c r="E34" i="32" s="1"/>
  <c r="F34" i="32" s="1"/>
  <c r="G34" i="32" s="1"/>
  <c r="H34" i="32" s="1"/>
  <c r="J34" i="32" s="1"/>
  <c r="B35" i="32"/>
  <c r="C79" i="32"/>
  <c r="D79" i="32" s="1"/>
  <c r="F79" i="32" s="1"/>
  <c r="G79" i="32" s="1"/>
  <c r="H79" i="32" s="1"/>
  <c r="B80" i="32"/>
  <c r="E80" i="32" s="1"/>
  <c r="J78" i="32"/>
  <c r="B117" i="32" l="1"/>
  <c r="P58" i="18" s="1"/>
  <c r="C35" i="32"/>
  <c r="D35" i="32" s="1"/>
  <c r="E35" i="32" s="1"/>
  <c r="F35" i="32" s="1"/>
  <c r="G35" i="32" s="1"/>
  <c r="H35" i="32" s="1"/>
  <c r="J35" i="32" s="1"/>
  <c r="B36" i="32"/>
  <c r="C80" i="32"/>
  <c r="D80" i="32" s="1"/>
  <c r="F80" i="32" s="1"/>
  <c r="G80" i="32" s="1"/>
  <c r="H80" i="32" s="1"/>
  <c r="B81" i="32"/>
  <c r="E81" i="32" s="1"/>
  <c r="J79" i="32"/>
  <c r="B118" i="32" l="1"/>
  <c r="Q58" i="18" s="1"/>
  <c r="C36" i="32"/>
  <c r="D36" i="32" s="1"/>
  <c r="E36" i="32" s="1"/>
  <c r="F36" i="32" s="1"/>
  <c r="G36" i="32" s="1"/>
  <c r="H36" i="32" s="1"/>
  <c r="J36" i="32" s="1"/>
  <c r="B37" i="32"/>
  <c r="C81" i="32"/>
  <c r="D81" i="32" s="1"/>
  <c r="F81" i="32" s="1"/>
  <c r="G81" i="32" s="1"/>
  <c r="H81" i="32" s="1"/>
  <c r="B82" i="32"/>
  <c r="E82" i="32" s="1"/>
  <c r="J80" i="32"/>
  <c r="B119" i="32" l="1"/>
  <c r="R58" i="18" s="1"/>
  <c r="C37" i="32"/>
  <c r="D37" i="32" s="1"/>
  <c r="E37" i="32" s="1"/>
  <c r="F37" i="32" s="1"/>
  <c r="G37" i="32" s="1"/>
  <c r="H37" i="32" s="1"/>
  <c r="J37" i="32" s="1"/>
  <c r="B38" i="32"/>
  <c r="C82" i="32"/>
  <c r="D82" i="32" s="1"/>
  <c r="F82" i="32" s="1"/>
  <c r="G82" i="32" s="1"/>
  <c r="H82" i="32" s="1"/>
  <c r="B83" i="32"/>
  <c r="E83" i="32" s="1"/>
  <c r="J81" i="32"/>
  <c r="B120" i="32" l="1"/>
  <c r="S58" i="18" s="1"/>
  <c r="C38" i="32"/>
  <c r="D38" i="32" s="1"/>
  <c r="E38" i="32" s="1"/>
  <c r="F38" i="32" s="1"/>
  <c r="G38" i="32" s="1"/>
  <c r="H38" i="32" s="1"/>
  <c r="J38" i="32" s="1"/>
  <c r="B39" i="32"/>
  <c r="C83" i="32"/>
  <c r="D83" i="32" s="1"/>
  <c r="F83" i="32" s="1"/>
  <c r="G83" i="32" s="1"/>
  <c r="H83" i="32" s="1"/>
  <c r="B84" i="32"/>
  <c r="E84" i="32" s="1"/>
  <c r="J82" i="32"/>
  <c r="B121" i="32" l="1"/>
  <c r="T58" i="18" s="1"/>
  <c r="C39" i="32"/>
  <c r="D39" i="32" s="1"/>
  <c r="E39" i="32" s="1"/>
  <c r="F39" i="32" s="1"/>
  <c r="G39" i="32" s="1"/>
  <c r="H39" i="32" s="1"/>
  <c r="J39" i="32" s="1"/>
  <c r="B40" i="32"/>
  <c r="C84" i="32"/>
  <c r="D84" i="32" s="1"/>
  <c r="F84" i="32" s="1"/>
  <c r="G84" i="32" s="1"/>
  <c r="H84" i="32" s="1"/>
  <c r="B85" i="32"/>
  <c r="E85" i="32" s="1"/>
  <c r="J83" i="32"/>
  <c r="B122" i="32" l="1"/>
  <c r="U58" i="18" s="1"/>
  <c r="C40" i="32"/>
  <c r="D40" i="32" s="1"/>
  <c r="E40" i="32" s="1"/>
  <c r="F40" i="32" s="1"/>
  <c r="G40" i="32" s="1"/>
  <c r="H40" i="32" s="1"/>
  <c r="J40" i="32" s="1"/>
  <c r="B41" i="32"/>
  <c r="C85" i="32"/>
  <c r="D85" i="32" s="1"/>
  <c r="F85" i="32" s="1"/>
  <c r="G85" i="32" s="1"/>
  <c r="H85" i="32" s="1"/>
  <c r="B86" i="32"/>
  <c r="E86" i="32" s="1"/>
  <c r="J84" i="32"/>
  <c r="B123" i="32" l="1"/>
  <c r="V58" i="18" s="1"/>
  <c r="B42" i="32"/>
  <c r="C41" i="32"/>
  <c r="D41" i="32" s="1"/>
  <c r="E41" i="32" s="1"/>
  <c r="F41" i="32" s="1"/>
  <c r="G41" i="32" s="1"/>
  <c r="H41" i="32" s="1"/>
  <c r="J41" i="32" s="1"/>
  <c r="C86" i="32"/>
  <c r="D86" i="32" s="1"/>
  <c r="F86" i="32" s="1"/>
  <c r="G86" i="32" s="1"/>
  <c r="H86" i="32" s="1"/>
  <c r="B87" i="32"/>
  <c r="E87" i="32" s="1"/>
  <c r="J85" i="32"/>
  <c r="B124" i="32" l="1"/>
  <c r="W58" i="18" s="1"/>
  <c r="B43" i="32"/>
  <c r="C42" i="32"/>
  <c r="D42" i="32" s="1"/>
  <c r="E42" i="32" s="1"/>
  <c r="F42" i="32" s="1"/>
  <c r="G42" i="32" s="1"/>
  <c r="H42" i="32" s="1"/>
  <c r="J42" i="32" s="1"/>
  <c r="C87" i="32"/>
  <c r="D87" i="32" s="1"/>
  <c r="F87" i="32" s="1"/>
  <c r="G87" i="32" s="1"/>
  <c r="H87" i="32" s="1"/>
  <c r="B88" i="32"/>
  <c r="E88" i="32" s="1"/>
  <c r="J86" i="32"/>
  <c r="B125" i="32" l="1"/>
  <c r="X58" i="18" s="1"/>
  <c r="C43" i="32"/>
  <c r="D43" i="32" s="1"/>
  <c r="E43" i="32" s="1"/>
  <c r="F43" i="32" s="1"/>
  <c r="G43" i="32" s="1"/>
  <c r="H43" i="32" s="1"/>
  <c r="J43" i="32" s="1"/>
  <c r="B44" i="32"/>
  <c r="C88" i="32"/>
  <c r="D88" i="32" s="1"/>
  <c r="F88" i="32" s="1"/>
  <c r="G88" i="32" s="1"/>
  <c r="H88" i="32" s="1"/>
  <c r="B89" i="32"/>
  <c r="E89" i="32" s="1"/>
  <c r="J87" i="32"/>
  <c r="B126" i="32" l="1"/>
  <c r="Y58" i="18" s="1"/>
  <c r="C44" i="32"/>
  <c r="D44" i="32" s="1"/>
  <c r="E44" i="32" s="1"/>
  <c r="F44" i="32" s="1"/>
  <c r="G44" i="32" s="1"/>
  <c r="H44" i="32" s="1"/>
  <c r="J44" i="32" s="1"/>
  <c r="B45" i="32"/>
  <c r="C89" i="32"/>
  <c r="D89" i="32" s="1"/>
  <c r="F89" i="32" s="1"/>
  <c r="G89" i="32" s="1"/>
  <c r="H89" i="32" s="1"/>
  <c r="B90" i="32"/>
  <c r="E90" i="32" s="1"/>
  <c r="J88" i="32"/>
  <c r="B127" i="32" l="1"/>
  <c r="Z58" i="18" s="1"/>
  <c r="C45" i="32"/>
  <c r="D45" i="32" s="1"/>
  <c r="E45" i="32" s="1"/>
  <c r="F45" i="32" s="1"/>
  <c r="G45" i="32" s="1"/>
  <c r="H45" i="32" s="1"/>
  <c r="J45" i="32" s="1"/>
  <c r="B46" i="32"/>
  <c r="C90" i="32"/>
  <c r="D90" i="32" s="1"/>
  <c r="F90" i="32" s="1"/>
  <c r="G90" i="32" s="1"/>
  <c r="H90" i="32" s="1"/>
  <c r="B91" i="32"/>
  <c r="E91" i="32" s="1"/>
  <c r="J89" i="32"/>
  <c r="B128" i="32" l="1"/>
  <c r="AA58" i="18" s="1"/>
  <c r="AA60" i="18" s="1"/>
  <c r="C46" i="32"/>
  <c r="D46" i="32" s="1"/>
  <c r="E46" i="32" s="1"/>
  <c r="F46" i="32" s="1"/>
  <c r="G46" i="32" s="1"/>
  <c r="H46" i="32" s="1"/>
  <c r="J46" i="32" s="1"/>
  <c r="B47" i="32"/>
  <c r="C91" i="32"/>
  <c r="D91" i="32" s="1"/>
  <c r="F91" i="32" s="1"/>
  <c r="G91" i="32" s="1"/>
  <c r="H91" i="32" s="1"/>
  <c r="B129" i="32" s="1"/>
  <c r="AB58" i="18" s="1"/>
  <c r="B92" i="32"/>
  <c r="E92" i="32" s="1"/>
  <c r="J90" i="32"/>
  <c r="AB60" i="18" l="1"/>
  <c r="C47" i="32"/>
  <c r="D47" i="32" s="1"/>
  <c r="E47" i="32" s="1"/>
  <c r="F47" i="32" s="1"/>
  <c r="G47" i="32" s="1"/>
  <c r="H47" i="32" s="1"/>
  <c r="J47" i="32" s="1"/>
  <c r="B48" i="32"/>
  <c r="C92" i="32"/>
  <c r="D92" i="32" s="1"/>
  <c r="F92" i="32" s="1"/>
  <c r="G92" i="32" s="1"/>
  <c r="H92" i="32" s="1"/>
  <c r="B130" i="32" s="1"/>
  <c r="AC58" i="18" s="1"/>
  <c r="B93" i="32"/>
  <c r="B94" i="32" s="1"/>
  <c r="J91" i="32"/>
  <c r="AC60" i="18" l="1"/>
  <c r="C94" i="32"/>
  <c r="D94" i="32" s="1"/>
  <c r="B95" i="32"/>
  <c r="E94" i="32"/>
  <c r="F94" i="32" s="1"/>
  <c r="G94" i="32" s="1"/>
  <c r="H94" i="32" s="1"/>
  <c r="B132" i="32" s="1"/>
  <c r="AE58" i="18" s="1"/>
  <c r="C48" i="32"/>
  <c r="D48" i="32" s="1"/>
  <c r="E48" i="32" s="1"/>
  <c r="F48" i="32" s="1"/>
  <c r="G48" i="32" s="1"/>
  <c r="H48" i="32" s="1"/>
  <c r="J48" i="32" s="1"/>
  <c r="B49" i="32"/>
  <c r="C93" i="32"/>
  <c r="D93" i="32" s="1"/>
  <c r="E93" i="32"/>
  <c r="J92" i="32"/>
  <c r="AE60" i="18" l="1"/>
  <c r="J94" i="32"/>
  <c r="C95" i="32"/>
  <c r="D95" i="32" s="1"/>
  <c r="E95" i="32"/>
  <c r="B96" i="32"/>
  <c r="B50" i="32"/>
  <c r="C49" i="32"/>
  <c r="D49" i="32" s="1"/>
  <c r="E49" i="32" s="1"/>
  <c r="F49" i="32" s="1"/>
  <c r="G49" i="32" s="1"/>
  <c r="H49" i="32" s="1"/>
  <c r="J49" i="32" s="1"/>
  <c r="F93" i="32"/>
  <c r="G93" i="32" s="1"/>
  <c r="H93" i="32" s="1"/>
  <c r="B131" i="32" s="1"/>
  <c r="AD58" i="18" s="1"/>
  <c r="AD60" i="18" l="1"/>
  <c r="F95" i="32"/>
  <c r="G95" i="32" s="1"/>
  <c r="H95" i="32" s="1"/>
  <c r="B133" i="32" s="1"/>
  <c r="AF58" i="18" s="1"/>
  <c r="B51" i="32"/>
  <c r="C50" i="32"/>
  <c r="D50" i="32" s="1"/>
  <c r="E50" i="32" s="1"/>
  <c r="F50" i="32" s="1"/>
  <c r="G50" i="32" s="1"/>
  <c r="H50" i="32" s="1"/>
  <c r="J50" i="32" s="1"/>
  <c r="C96" i="32"/>
  <c r="D96" i="32" s="1"/>
  <c r="E96" i="32"/>
  <c r="B97" i="32"/>
  <c r="J93" i="32"/>
  <c r="AF60" i="18" l="1"/>
  <c r="F96" i="32"/>
  <c r="G96" i="32" s="1"/>
  <c r="H96" i="32" s="1"/>
  <c r="B134" i="32" s="1"/>
  <c r="AG58" i="18" s="1"/>
  <c r="J95" i="32"/>
  <c r="E97" i="32"/>
  <c r="B98" i="32"/>
  <c r="C97" i="32"/>
  <c r="D97" i="32" s="1"/>
  <c r="B52" i="32"/>
  <c r="C52" i="32" s="1"/>
  <c r="D52" i="32" s="1"/>
  <c r="E52" i="32" s="1"/>
  <c r="F52" i="32" s="1"/>
  <c r="G52" i="32" s="1"/>
  <c r="H52" i="32" s="1"/>
  <c r="J52" i="32" s="1"/>
  <c r="C51" i="32"/>
  <c r="D51" i="32" s="1"/>
  <c r="E51" i="32" s="1"/>
  <c r="F51" i="32" s="1"/>
  <c r="G51" i="32" s="1"/>
  <c r="H51" i="32" s="1"/>
  <c r="J51" i="32" s="1"/>
  <c r="J96" i="32" l="1"/>
  <c r="AG60" i="18"/>
  <c r="E98" i="32"/>
  <c r="C98" i="32"/>
  <c r="D98" i="32" s="1"/>
  <c r="B99" i="32"/>
  <c r="F97" i="32"/>
  <c r="G97" i="32" s="1"/>
  <c r="H97" i="32" s="1"/>
  <c r="B135" i="32" s="1"/>
  <c r="AH58" i="18" s="1"/>
  <c r="I60" i="18"/>
  <c r="J60" i="18"/>
  <c r="K60" i="18"/>
  <c r="L60" i="18"/>
  <c r="M60" i="18"/>
  <c r="N60" i="18"/>
  <c r="O60" i="18"/>
  <c r="P60" i="18"/>
  <c r="Q60" i="18"/>
  <c r="R60" i="18"/>
  <c r="S60" i="18"/>
  <c r="T60" i="18"/>
  <c r="U60" i="18"/>
  <c r="V60" i="18"/>
  <c r="W60" i="18"/>
  <c r="X60" i="18"/>
  <c r="Y60" i="18"/>
  <c r="Z60" i="18"/>
  <c r="H60" i="18"/>
  <c r="G60" i="18"/>
  <c r="F60" i="18"/>
  <c r="AH60" i="18" l="1"/>
  <c r="J97" i="32"/>
  <c r="E99" i="32"/>
  <c r="C99" i="32"/>
  <c r="D99" i="32" s="1"/>
  <c r="F98" i="32"/>
  <c r="G98" i="32" s="1"/>
  <c r="H98" i="32" s="1"/>
  <c r="B136" i="32" s="1"/>
  <c r="AI58" i="18" s="1"/>
  <c r="G88" i="18"/>
  <c r="AI60" i="18" l="1"/>
  <c r="J98" i="32"/>
  <c r="F99" i="32"/>
  <c r="G99" i="32" s="1"/>
  <c r="H99" i="32" s="1"/>
  <c r="B137" i="32" s="1"/>
  <c r="AJ58" i="18" s="1"/>
  <c r="H85" i="18"/>
  <c r="G85" i="18" s="1"/>
  <c r="H84" i="18"/>
  <c r="G84" i="18" s="1"/>
  <c r="AJ60" i="18" l="1"/>
  <c r="AK60" i="18"/>
  <c r="E60" i="18"/>
  <c r="J99" i="32"/>
  <c r="F45" i="24"/>
  <c r="G87" i="18" l="1"/>
  <c r="G91" i="18" s="1" a="1"/>
  <c r="J85" i="18"/>
  <c r="K85" i="18" s="1"/>
  <c r="L85" i="18" s="1"/>
  <c r="M85" i="18" s="1"/>
  <c r="N85" i="18" s="1"/>
  <c r="O85" i="18" s="1"/>
  <c r="P85" i="18" s="1"/>
  <c r="Q85" i="18" s="1"/>
  <c r="R85" i="18" s="1"/>
  <c r="S85" i="18" s="1"/>
  <c r="T85" i="18" s="1"/>
  <c r="U85" i="18" s="1"/>
  <c r="V85" i="18" s="1"/>
  <c r="W85" i="18" s="1"/>
  <c r="X85" i="18" s="1"/>
  <c r="Y85" i="18" s="1"/>
  <c r="Z85" i="18" s="1"/>
  <c r="AA85" i="18" s="1"/>
  <c r="AB85" i="18" s="1"/>
  <c r="AC85" i="18" s="1"/>
  <c r="AD85" i="18" s="1"/>
  <c r="AE85" i="18" s="1"/>
  <c r="AF85" i="18" s="1"/>
  <c r="AG85" i="18" s="1"/>
  <c r="AH85" i="18" s="1"/>
  <c r="AI85" i="18" s="1"/>
  <c r="AJ85" i="18" s="1"/>
  <c r="F76" i="18"/>
  <c r="G90" i="18" l="1"/>
  <c r="G89" i="18"/>
  <c r="G91" i="18"/>
  <c r="B97" i="18"/>
  <c r="B117" i="24"/>
  <c r="F56" i="24"/>
  <c r="G47" i="24"/>
  <c r="H47" i="24" s="1"/>
  <c r="I47" i="24" s="1"/>
  <c r="J47" i="24" s="1"/>
  <c r="K47" i="24" s="1"/>
  <c r="L47" i="24" s="1"/>
  <c r="M47" i="24" s="1"/>
  <c r="N47" i="24" s="1"/>
  <c r="O47" i="24" s="1"/>
  <c r="P47" i="24" s="1"/>
  <c r="Q47" i="24" s="1"/>
  <c r="R47" i="24" s="1"/>
  <c r="S47" i="24" s="1"/>
  <c r="T47" i="24" s="1"/>
  <c r="U47" i="24" s="1"/>
  <c r="V47" i="24" s="1"/>
  <c r="W47" i="24" s="1"/>
  <c r="X47" i="24" s="1"/>
  <c r="Y47" i="24" s="1"/>
  <c r="Z47" i="24" s="1"/>
  <c r="AA47" i="24" s="1"/>
  <c r="AB47" i="24" s="1"/>
  <c r="AC47" i="24" s="1"/>
  <c r="AD47" i="24" s="1"/>
  <c r="AE47" i="24" s="1"/>
  <c r="AF47" i="24" s="1"/>
  <c r="AG47" i="24" s="1"/>
  <c r="AH47" i="24" s="1"/>
  <c r="AI47" i="24" s="1"/>
  <c r="AJ47" i="24" s="1"/>
  <c r="O140" i="24" l="1"/>
  <c r="P140" i="24"/>
  <c r="Q140" i="24"/>
  <c r="R140" i="24"/>
  <c r="S140" i="24"/>
  <c r="T140" i="24"/>
  <c r="U140" i="24"/>
  <c r="V140" i="24"/>
  <c r="W140" i="24"/>
  <c r="X140" i="24"/>
  <c r="Y140" i="24"/>
  <c r="Z140" i="24"/>
  <c r="AA140" i="24"/>
  <c r="AB140" i="24"/>
  <c r="AC140" i="24"/>
  <c r="AD140" i="24"/>
  <c r="AE140" i="24"/>
  <c r="AF140" i="24"/>
  <c r="AG140" i="24"/>
  <c r="AH140" i="24"/>
  <c r="AI140" i="24"/>
  <c r="AJ140" i="24"/>
  <c r="AK140" i="24"/>
  <c r="AL140" i="24"/>
  <c r="AM140" i="24"/>
  <c r="AN140" i="24"/>
  <c r="AO140" i="24"/>
  <c r="M142" i="24"/>
  <c r="I128" i="18"/>
  <c r="J128" i="18"/>
  <c r="K128" i="18"/>
  <c r="L128" i="18"/>
  <c r="M128" i="18"/>
  <c r="N128" i="18"/>
  <c r="O128" i="18"/>
  <c r="P128" i="18"/>
  <c r="Q128" i="18"/>
  <c r="R128" i="18"/>
  <c r="S128" i="18"/>
  <c r="T128" i="18"/>
  <c r="U128" i="18"/>
  <c r="V128" i="18"/>
  <c r="W128" i="18"/>
  <c r="X128" i="18"/>
  <c r="Y128" i="18"/>
  <c r="I129" i="18"/>
  <c r="J129" i="18"/>
  <c r="K129" i="18"/>
  <c r="L129" i="18"/>
  <c r="M129" i="18"/>
  <c r="N129" i="18"/>
  <c r="O129" i="18"/>
  <c r="P129" i="18"/>
  <c r="Q129" i="18"/>
  <c r="R129" i="18"/>
  <c r="S129" i="18"/>
  <c r="T129" i="18"/>
  <c r="U129" i="18"/>
  <c r="V129" i="18"/>
  <c r="W129" i="18"/>
  <c r="X129" i="18"/>
  <c r="Y129" i="18"/>
  <c r="I130" i="18"/>
  <c r="J130" i="18"/>
  <c r="K130" i="18"/>
  <c r="L130" i="18"/>
  <c r="M130" i="18"/>
  <c r="N130" i="18"/>
  <c r="O130" i="18"/>
  <c r="P130" i="18"/>
  <c r="Q130" i="18"/>
  <c r="R130" i="18"/>
  <c r="S130" i="18"/>
  <c r="T130" i="18"/>
  <c r="U130" i="18"/>
  <c r="V130" i="18"/>
  <c r="W130" i="18"/>
  <c r="X130" i="18"/>
  <c r="Y130" i="18"/>
  <c r="I131" i="18"/>
  <c r="J131" i="18"/>
  <c r="K131" i="18"/>
  <c r="L131" i="18"/>
  <c r="M131" i="18"/>
  <c r="N131" i="18"/>
  <c r="O131" i="18"/>
  <c r="P131" i="18"/>
  <c r="Q131" i="18"/>
  <c r="R131" i="18"/>
  <c r="S131" i="18"/>
  <c r="T131" i="18"/>
  <c r="U131" i="18"/>
  <c r="V131" i="18"/>
  <c r="W131" i="18"/>
  <c r="X131" i="18"/>
  <c r="Y131" i="18"/>
  <c r="J161" i="24"/>
  <c r="J162" i="24"/>
  <c r="J160" i="24"/>
  <c r="J159" i="24"/>
  <c r="J158" i="24"/>
  <c r="J156" i="24"/>
  <c r="J157" i="24"/>
  <c r="J155" i="24"/>
  <c r="H81" i="18"/>
  <c r="I81" i="18"/>
  <c r="J81" i="18"/>
  <c r="K81" i="18"/>
  <c r="L81" i="18"/>
  <c r="M81" i="18"/>
  <c r="N81" i="18"/>
  <c r="O81" i="18"/>
  <c r="P81" i="18"/>
  <c r="Q81" i="18"/>
  <c r="R81" i="18"/>
  <c r="S81" i="18"/>
  <c r="T81" i="18"/>
  <c r="U81" i="18"/>
  <c r="V81" i="18"/>
  <c r="W81" i="18"/>
  <c r="X81" i="18"/>
  <c r="Y81" i="18"/>
  <c r="Z81" i="18"/>
  <c r="G81" i="18"/>
  <c r="D145" i="18" l="1"/>
  <c r="B108" i="18"/>
  <c r="B105" i="18"/>
  <c r="B106" i="18"/>
  <c r="B107" i="18"/>
  <c r="B104" i="18"/>
  <c r="D132" i="18"/>
  <c r="D129" i="18"/>
  <c r="D130" i="18"/>
  <c r="D131" i="18"/>
  <c r="D128" i="18"/>
  <c r="F92" i="18"/>
  <c r="F64" i="18" l="1"/>
  <c r="F66" i="18" s="1"/>
  <c r="G63" i="18"/>
  <c r="G64" i="18" s="1"/>
  <c r="H83" i="24"/>
  <c r="F78" i="18" l="1"/>
  <c r="H63" i="18"/>
  <c r="I63" i="18" l="1"/>
  <c r="H64" i="18"/>
  <c r="J142" i="24"/>
  <c r="J141" i="24"/>
  <c r="J140" i="24"/>
  <c r="J63" i="18" l="1"/>
  <c r="I64" i="18"/>
  <c r="G47" i="18"/>
  <c r="H47" i="18"/>
  <c r="I47" i="18"/>
  <c r="E31" i="14"/>
  <c r="C28" i="14"/>
  <c r="G38" i="18" s="1"/>
  <c r="H38" i="18" s="1"/>
  <c r="I38" i="18" s="1"/>
  <c r="J38" i="18" s="1"/>
  <c r="K38" i="18" s="1"/>
  <c r="L38" i="18" s="1"/>
  <c r="M38" i="18" s="1"/>
  <c r="N38" i="18" s="1"/>
  <c r="O38" i="18" s="1"/>
  <c r="P38" i="18" s="1"/>
  <c r="Q38" i="18" s="1"/>
  <c r="R38" i="18" s="1"/>
  <c r="S38" i="18" s="1"/>
  <c r="T38" i="18" s="1"/>
  <c r="U38" i="18" s="1"/>
  <c r="V38" i="18" s="1"/>
  <c r="W38" i="18" s="1"/>
  <c r="X38" i="18" s="1"/>
  <c r="Y38" i="18" s="1"/>
  <c r="Z38" i="18" s="1"/>
  <c r="AA38" i="18" s="1"/>
  <c r="AB38" i="18" s="1"/>
  <c r="C27" i="14"/>
  <c r="G39" i="18" s="1"/>
  <c r="H39" i="18" s="1"/>
  <c r="I39" i="18" s="1"/>
  <c r="J39" i="18" s="1"/>
  <c r="K39" i="18" s="1"/>
  <c r="L39" i="18" s="1"/>
  <c r="M39" i="18" s="1"/>
  <c r="N39" i="18" s="1"/>
  <c r="O39" i="18" s="1"/>
  <c r="P39" i="18" s="1"/>
  <c r="Q39" i="18" s="1"/>
  <c r="R39" i="18" s="1"/>
  <c r="S39" i="18" s="1"/>
  <c r="T39" i="18" s="1"/>
  <c r="U39" i="18" s="1"/>
  <c r="V39" i="18" s="1"/>
  <c r="W39" i="18" s="1"/>
  <c r="X39" i="18" s="1"/>
  <c r="Y39" i="18" s="1"/>
  <c r="Z39" i="18" s="1"/>
  <c r="AA39" i="18" s="1"/>
  <c r="AB39" i="18" s="1"/>
  <c r="C26" i="14"/>
  <c r="G40" i="18" s="1"/>
  <c r="H40" i="18" s="1"/>
  <c r="I40" i="18" s="1"/>
  <c r="J40" i="18" s="1"/>
  <c r="K40" i="18" s="1"/>
  <c r="L40" i="18" s="1"/>
  <c r="M40" i="18" s="1"/>
  <c r="N40" i="18" s="1"/>
  <c r="O40" i="18" s="1"/>
  <c r="P40" i="18" s="1"/>
  <c r="Q40" i="18" s="1"/>
  <c r="R40" i="18" s="1"/>
  <c r="S40" i="18" s="1"/>
  <c r="T40" i="18" s="1"/>
  <c r="U40" i="18" s="1"/>
  <c r="V40" i="18" s="1"/>
  <c r="W40" i="18" s="1"/>
  <c r="X40" i="18" s="1"/>
  <c r="Y40" i="18" s="1"/>
  <c r="Z40" i="18" s="1"/>
  <c r="AA40" i="18" s="1"/>
  <c r="AB40" i="18" s="1"/>
  <c r="H15" i="14"/>
  <c r="H11" i="14"/>
  <c r="H7" i="14"/>
  <c r="G2" i="24"/>
  <c r="H2" i="24" s="1"/>
  <c r="I2" i="24" s="1"/>
  <c r="J2" i="24" s="1"/>
  <c r="K2" i="24" s="1"/>
  <c r="L2" i="24" s="1"/>
  <c r="M2" i="24" s="1"/>
  <c r="G3" i="24"/>
  <c r="H3" i="24" s="1"/>
  <c r="I3" i="24" s="1"/>
  <c r="J3" i="24" s="1"/>
  <c r="K3" i="24" s="1"/>
  <c r="L3" i="24" s="1"/>
  <c r="M3" i="24" s="1"/>
  <c r="N3" i="24" s="1"/>
  <c r="O3" i="24" s="1"/>
  <c r="P3" i="24" s="1"/>
  <c r="Q3" i="24" s="1"/>
  <c r="R3" i="24" s="1"/>
  <c r="S3" i="24" s="1"/>
  <c r="T3" i="24" s="1"/>
  <c r="U3" i="24" s="1"/>
  <c r="V3" i="24" s="1"/>
  <c r="W3" i="24" s="1"/>
  <c r="X3" i="24" s="1"/>
  <c r="Y3" i="24" s="1"/>
  <c r="Z3" i="24" s="1"/>
  <c r="AA3" i="24" s="1"/>
  <c r="AB3" i="24" s="1"/>
  <c r="AC3" i="24" s="1"/>
  <c r="AD3" i="24" s="1"/>
  <c r="AE3" i="24" s="1"/>
  <c r="AF3" i="24" s="1"/>
  <c r="AG3" i="24" s="1"/>
  <c r="AH3" i="24" s="1"/>
  <c r="AI3" i="24" s="1"/>
  <c r="AJ3" i="24" s="1"/>
  <c r="G12" i="24"/>
  <c r="H12" i="24" s="1"/>
  <c r="F13" i="24"/>
  <c r="F14" i="24" s="1"/>
  <c r="K140" i="24" s="1"/>
  <c r="G13" i="24"/>
  <c r="E15" i="24"/>
  <c r="AK15" i="24"/>
  <c r="D16" i="24"/>
  <c r="J16" i="24"/>
  <c r="J29" i="24" s="1"/>
  <c r="K16" i="24"/>
  <c r="K29" i="24" s="1"/>
  <c r="L16" i="24"/>
  <c r="M16" i="24"/>
  <c r="N16" i="24"/>
  <c r="O16" i="24"/>
  <c r="P16" i="24"/>
  <c r="Q16" i="24"/>
  <c r="R16" i="24"/>
  <c r="S16" i="24"/>
  <c r="S29" i="24" s="1"/>
  <c r="T16" i="24"/>
  <c r="U16" i="24"/>
  <c r="U29" i="24" s="1"/>
  <c r="V16" i="24"/>
  <c r="W16" i="24"/>
  <c r="W29" i="24" s="1"/>
  <c r="X16" i="24"/>
  <c r="Y16" i="24"/>
  <c r="Z16" i="24"/>
  <c r="Z29" i="24" s="1"/>
  <c r="AA16" i="24"/>
  <c r="AA29" i="24" s="1"/>
  <c r="AB16" i="24"/>
  <c r="AB29" i="24" s="1"/>
  <c r="AC16" i="24"/>
  <c r="AC29" i="24" s="1"/>
  <c r="AD16" i="24"/>
  <c r="AE16" i="24"/>
  <c r="AF16" i="24"/>
  <c r="AG16" i="24"/>
  <c r="AH16" i="24"/>
  <c r="AH29" i="24" s="1"/>
  <c r="AI16" i="24"/>
  <c r="AI29" i="24" s="1"/>
  <c r="AJ16" i="24"/>
  <c r="AJ29" i="24" s="1"/>
  <c r="H19" i="24"/>
  <c r="I19" i="24" s="1"/>
  <c r="J19" i="24" s="1"/>
  <c r="H23" i="24"/>
  <c r="I23" i="24" s="1"/>
  <c r="J23" i="24" s="1"/>
  <c r="K23" i="24" s="1"/>
  <c r="L23" i="24" s="1"/>
  <c r="M23" i="24" s="1"/>
  <c r="N23" i="24" s="1"/>
  <c r="O23" i="24" s="1"/>
  <c r="P23" i="24" s="1"/>
  <c r="Q23" i="24" s="1"/>
  <c r="R23" i="24" s="1"/>
  <c r="S23" i="24" s="1"/>
  <c r="T23" i="24" s="1"/>
  <c r="U23" i="24" s="1"/>
  <c r="V23" i="24" s="1"/>
  <c r="W23" i="24" s="1"/>
  <c r="X23" i="24" s="1"/>
  <c r="Y23" i="24" s="1"/>
  <c r="Z23" i="24" s="1"/>
  <c r="AA23" i="24" s="1"/>
  <c r="AB23" i="24" s="1"/>
  <c r="AC23" i="24" s="1"/>
  <c r="AD23" i="24" s="1"/>
  <c r="AE23" i="24" s="1"/>
  <c r="AF23" i="24" s="1"/>
  <c r="AG23" i="24" s="1"/>
  <c r="AH23" i="24" s="1"/>
  <c r="AI23" i="24" s="1"/>
  <c r="AJ23" i="24" s="1"/>
  <c r="F24" i="24"/>
  <c r="K141" i="24" s="1"/>
  <c r="I25" i="24"/>
  <c r="D26" i="24"/>
  <c r="D30" i="24" s="1"/>
  <c r="D29" i="24"/>
  <c r="L29" i="24"/>
  <c r="M29" i="24"/>
  <c r="N29" i="24"/>
  <c r="O29" i="24"/>
  <c r="P29" i="24"/>
  <c r="Q29" i="24"/>
  <c r="R29" i="24"/>
  <c r="T29" i="24"/>
  <c r="V29" i="24"/>
  <c r="X29" i="24"/>
  <c r="Y29" i="24"/>
  <c r="AD29" i="24"/>
  <c r="AE29" i="24"/>
  <c r="AF29" i="24"/>
  <c r="AG29" i="24"/>
  <c r="I36" i="24"/>
  <c r="J36" i="24" s="1"/>
  <c r="I37" i="24"/>
  <c r="J37" i="24" s="1"/>
  <c r="K37" i="24" s="1"/>
  <c r="L37" i="24" s="1"/>
  <c r="M37" i="24" s="1"/>
  <c r="G39" i="24"/>
  <c r="H39" i="24" s="1"/>
  <c r="I39" i="24" s="1"/>
  <c r="J39" i="24" s="1"/>
  <c r="K39" i="24" s="1"/>
  <c r="L39" i="24" s="1"/>
  <c r="M39" i="24" s="1"/>
  <c r="N39" i="24" s="1"/>
  <c r="O39" i="24" s="1"/>
  <c r="P39" i="24" s="1"/>
  <c r="Q39" i="24" s="1"/>
  <c r="R39" i="24" s="1"/>
  <c r="S39" i="24" s="1"/>
  <c r="T39" i="24" s="1"/>
  <c r="U39" i="24" s="1"/>
  <c r="V39" i="24" s="1"/>
  <c r="W39" i="24" s="1"/>
  <c r="X39" i="24" s="1"/>
  <c r="Y39" i="24" s="1"/>
  <c r="Z39" i="24" s="1"/>
  <c r="AA39" i="24" s="1"/>
  <c r="AB39" i="24" s="1"/>
  <c r="AC39" i="24" s="1"/>
  <c r="AD39" i="24" s="1"/>
  <c r="AE39" i="24" s="1"/>
  <c r="AF39" i="24" s="1"/>
  <c r="AG39" i="24" s="1"/>
  <c r="AH39" i="24" s="1"/>
  <c r="AI39" i="24" s="1"/>
  <c r="AJ39" i="24" s="1"/>
  <c r="F40" i="24"/>
  <c r="G40" i="24" s="1"/>
  <c r="H40" i="24" s="1"/>
  <c r="F41" i="24"/>
  <c r="F53" i="24" s="1"/>
  <c r="G42" i="24"/>
  <c r="H42" i="24" s="1"/>
  <c r="I42" i="24" s="1"/>
  <c r="J42" i="24" s="1"/>
  <c r="K42" i="24" s="1"/>
  <c r="J43" i="24"/>
  <c r="H44" i="24"/>
  <c r="G45" i="24"/>
  <c r="G56" i="24" s="1"/>
  <c r="J46" i="24"/>
  <c r="K46" i="24" s="1"/>
  <c r="G48" i="24"/>
  <c r="H48" i="24" s="1"/>
  <c r="I48" i="24" s="1"/>
  <c r="J48" i="24" s="1"/>
  <c r="K48" i="24" s="1"/>
  <c r="L48" i="24" s="1"/>
  <c r="M48" i="24" s="1"/>
  <c r="N48" i="24" s="1"/>
  <c r="O48" i="24" s="1"/>
  <c r="P48" i="24" s="1"/>
  <c r="Q48" i="24" s="1"/>
  <c r="R48" i="24" s="1"/>
  <c r="S48" i="24" s="1"/>
  <c r="T48" i="24" s="1"/>
  <c r="U48" i="24" s="1"/>
  <c r="V48" i="24" s="1"/>
  <c r="W48" i="24" s="1"/>
  <c r="X48" i="24" s="1"/>
  <c r="Y48" i="24" s="1"/>
  <c r="Z48" i="24" s="1"/>
  <c r="AA48" i="24" s="1"/>
  <c r="AB48" i="24" s="1"/>
  <c r="AC48" i="24" s="1"/>
  <c r="AD48" i="24" s="1"/>
  <c r="AE48" i="24" s="1"/>
  <c r="AF48" i="24" s="1"/>
  <c r="AG48" i="24" s="1"/>
  <c r="AH48" i="24" s="1"/>
  <c r="AI48" i="24" s="1"/>
  <c r="AJ48" i="24" s="1"/>
  <c r="H49" i="24"/>
  <c r="I49" i="24" s="1"/>
  <c r="J49" i="24" s="1"/>
  <c r="K49" i="24" s="1"/>
  <c r="L49" i="24" s="1"/>
  <c r="M49" i="24" s="1"/>
  <c r="N49" i="24" s="1"/>
  <c r="O49" i="24" s="1"/>
  <c r="P49" i="24" s="1"/>
  <c r="Q49" i="24" s="1"/>
  <c r="R49" i="24" s="1"/>
  <c r="S49" i="24" s="1"/>
  <c r="T49" i="24" s="1"/>
  <c r="U49" i="24" s="1"/>
  <c r="V49" i="24" s="1"/>
  <c r="W49" i="24" s="1"/>
  <c r="X49" i="24" s="1"/>
  <c r="Y49" i="24" s="1"/>
  <c r="Z49" i="24" s="1"/>
  <c r="AA49" i="24" s="1"/>
  <c r="AB49" i="24" s="1"/>
  <c r="AC49" i="24" s="1"/>
  <c r="AD49" i="24" s="1"/>
  <c r="AE49" i="24" s="1"/>
  <c r="AF49" i="24" s="1"/>
  <c r="AG49" i="24" s="1"/>
  <c r="AH49" i="24" s="1"/>
  <c r="AI49" i="24" s="1"/>
  <c r="AJ49" i="24" s="1"/>
  <c r="H50" i="24"/>
  <c r="I50" i="24" s="1"/>
  <c r="H51" i="24"/>
  <c r="I51" i="24" s="1"/>
  <c r="J51" i="24" s="1"/>
  <c r="K51" i="24" s="1"/>
  <c r="L51" i="24" s="1"/>
  <c r="M51" i="24" s="1"/>
  <c r="N51" i="24" s="1"/>
  <c r="O51" i="24" s="1"/>
  <c r="P51" i="24" s="1"/>
  <c r="Q51" i="24" s="1"/>
  <c r="R51" i="24" s="1"/>
  <c r="S51" i="24" s="1"/>
  <c r="T51" i="24" s="1"/>
  <c r="U51" i="24" s="1"/>
  <c r="V51" i="24" s="1"/>
  <c r="W51" i="24" s="1"/>
  <c r="X51" i="24" s="1"/>
  <c r="Y51" i="24" s="1"/>
  <c r="Z51" i="24" s="1"/>
  <c r="AA51" i="24" s="1"/>
  <c r="AB51" i="24" s="1"/>
  <c r="AC51" i="24" s="1"/>
  <c r="AD51" i="24" s="1"/>
  <c r="AE51" i="24" s="1"/>
  <c r="AF51" i="24" s="1"/>
  <c r="AG51" i="24" s="1"/>
  <c r="AH51" i="24" s="1"/>
  <c r="AI51" i="24" s="1"/>
  <c r="AJ51" i="24" s="1"/>
  <c r="F54" i="24"/>
  <c r="F55" i="24"/>
  <c r="G55" i="24"/>
  <c r="G57" i="24"/>
  <c r="D58" i="24"/>
  <c r="D59" i="24"/>
  <c r="D106" i="24" s="1"/>
  <c r="D60" i="24"/>
  <c r="I64" i="24"/>
  <c r="I83" i="24" s="1"/>
  <c r="I65" i="24"/>
  <c r="J65" i="24" s="1"/>
  <c r="H66" i="24"/>
  <c r="I70" i="24"/>
  <c r="J70" i="24" s="1"/>
  <c r="K70" i="24" s="1"/>
  <c r="L70" i="24" s="1"/>
  <c r="M70" i="24" s="1"/>
  <c r="N70" i="24" s="1"/>
  <c r="I71" i="24"/>
  <c r="J71" i="24" s="1"/>
  <c r="H72" i="24"/>
  <c r="I72" i="24"/>
  <c r="I74" i="24"/>
  <c r="J74" i="24"/>
  <c r="K74" i="24" s="1"/>
  <c r="L74" i="24" s="1"/>
  <c r="M74" i="24" s="1"/>
  <c r="N74" i="24" s="1"/>
  <c r="O74" i="24" s="1"/>
  <c r="P74" i="24" s="1"/>
  <c r="Q74" i="24" s="1"/>
  <c r="R74" i="24" s="1"/>
  <c r="S74" i="24" s="1"/>
  <c r="T74" i="24" s="1"/>
  <c r="U74" i="24" s="1"/>
  <c r="V74" i="24" s="1"/>
  <c r="W74" i="24" s="1"/>
  <c r="X74" i="24" s="1"/>
  <c r="Y74" i="24" s="1"/>
  <c r="Z74" i="24" s="1"/>
  <c r="AA74" i="24" s="1"/>
  <c r="AB74" i="24" s="1"/>
  <c r="AC74" i="24" s="1"/>
  <c r="AD74" i="24" s="1"/>
  <c r="AE74" i="24" s="1"/>
  <c r="AF74" i="24" s="1"/>
  <c r="AG74" i="24" s="1"/>
  <c r="AH74" i="24" s="1"/>
  <c r="AI74" i="24" s="1"/>
  <c r="AJ74" i="24" s="1"/>
  <c r="I75" i="24"/>
  <c r="J75" i="24" s="1"/>
  <c r="K75" i="24" s="1"/>
  <c r="L75" i="24" s="1"/>
  <c r="M75" i="24" s="1"/>
  <c r="N75" i="24" s="1"/>
  <c r="O75" i="24" s="1"/>
  <c r="P75" i="24" s="1"/>
  <c r="Q75" i="24" s="1"/>
  <c r="R75" i="24" s="1"/>
  <c r="S75" i="24" s="1"/>
  <c r="T75" i="24" s="1"/>
  <c r="U75" i="24" s="1"/>
  <c r="V75" i="24" s="1"/>
  <c r="W75" i="24" s="1"/>
  <c r="X75" i="24" s="1"/>
  <c r="Y75" i="24" s="1"/>
  <c r="Z75" i="24" s="1"/>
  <c r="AA75" i="24" s="1"/>
  <c r="AB75" i="24" s="1"/>
  <c r="AC75" i="24" s="1"/>
  <c r="AD75" i="24" s="1"/>
  <c r="AE75" i="24" s="1"/>
  <c r="AF75" i="24" s="1"/>
  <c r="AG75" i="24" s="1"/>
  <c r="AH75" i="24" s="1"/>
  <c r="AI75" i="24" s="1"/>
  <c r="AJ75" i="24" s="1"/>
  <c r="I76" i="24"/>
  <c r="J76" i="24" s="1"/>
  <c r="K76" i="24" s="1"/>
  <c r="L76" i="24" s="1"/>
  <c r="M76" i="24" s="1"/>
  <c r="N76" i="24" s="1"/>
  <c r="O76" i="24" s="1"/>
  <c r="P76" i="24" s="1"/>
  <c r="Q76" i="24" s="1"/>
  <c r="R76" i="24" s="1"/>
  <c r="S76" i="24" s="1"/>
  <c r="T76" i="24" s="1"/>
  <c r="U76" i="24" s="1"/>
  <c r="V76" i="24" s="1"/>
  <c r="W76" i="24" s="1"/>
  <c r="X76" i="24" s="1"/>
  <c r="Y76" i="24" s="1"/>
  <c r="Z76" i="24" s="1"/>
  <c r="AA76" i="24" s="1"/>
  <c r="AB76" i="24" s="1"/>
  <c r="AC76" i="24" s="1"/>
  <c r="AD76" i="24" s="1"/>
  <c r="AE76" i="24" s="1"/>
  <c r="AF76" i="24" s="1"/>
  <c r="AG76" i="24" s="1"/>
  <c r="AH76" i="24" s="1"/>
  <c r="AI76" i="24" s="1"/>
  <c r="AJ76" i="24" s="1"/>
  <c r="I84" i="24"/>
  <c r="J84" i="24" s="1"/>
  <c r="K84" i="24"/>
  <c r="L84" i="24" s="1"/>
  <c r="M84" i="24" s="1"/>
  <c r="N84" i="24" s="1"/>
  <c r="I85" i="24"/>
  <c r="J85" i="24" s="1"/>
  <c r="I86" i="24"/>
  <c r="J86" i="24" s="1"/>
  <c r="K86" i="24"/>
  <c r="L86" i="24" s="1"/>
  <c r="I87" i="24"/>
  <c r="J87" i="24" s="1"/>
  <c r="K87" i="24" s="1"/>
  <c r="F88" i="24"/>
  <c r="G88" i="24"/>
  <c r="F89" i="24"/>
  <c r="G89" i="24"/>
  <c r="F90" i="24"/>
  <c r="G90" i="24"/>
  <c r="F91" i="24"/>
  <c r="G91" i="24"/>
  <c r="F92" i="24"/>
  <c r="G92" i="24"/>
  <c r="F93" i="24"/>
  <c r="G93" i="24"/>
  <c r="F95" i="24"/>
  <c r="F109" i="24" s="1"/>
  <c r="G95" i="24"/>
  <c r="F96" i="24"/>
  <c r="G96" i="24"/>
  <c r="F97" i="24"/>
  <c r="G97" i="24"/>
  <c r="F99" i="24"/>
  <c r="K160" i="24" s="1"/>
  <c r="G99" i="24"/>
  <c r="L160" i="24" s="1"/>
  <c r="F100" i="24"/>
  <c r="K161" i="24" s="1"/>
  <c r="G100" i="24"/>
  <c r="L161" i="24" s="1"/>
  <c r="F101" i="24"/>
  <c r="K162" i="24" s="1"/>
  <c r="G101" i="24"/>
  <c r="L162" i="24" s="1"/>
  <c r="D102" i="24"/>
  <c r="D110" i="24" s="1"/>
  <c r="B105" i="24"/>
  <c r="C105" i="24"/>
  <c r="D105" i="24"/>
  <c r="B106" i="24"/>
  <c r="B123" i="24" s="1"/>
  <c r="C106" i="24"/>
  <c r="B107" i="24"/>
  <c r="B124" i="24" s="1"/>
  <c r="C107" i="24"/>
  <c r="D107" i="24"/>
  <c r="B108" i="24"/>
  <c r="B125" i="24" s="1"/>
  <c r="C108" i="24"/>
  <c r="D108" i="24"/>
  <c r="B109" i="24"/>
  <c r="B126" i="24" s="1"/>
  <c r="C109" i="24"/>
  <c r="D109" i="24"/>
  <c r="G109" i="24"/>
  <c r="B110" i="24"/>
  <c r="C110" i="24"/>
  <c r="B116" i="24"/>
  <c r="B118" i="24"/>
  <c r="B122" i="24"/>
  <c r="B127" i="24"/>
  <c r="B128" i="24"/>
  <c r="B129" i="24"/>
  <c r="F59" i="24" l="1"/>
  <c r="F52" i="24"/>
  <c r="G20" i="24"/>
  <c r="AC38" i="18"/>
  <c r="AC39" i="18"/>
  <c r="AC40" i="18"/>
  <c r="F106" i="24"/>
  <c r="K156" i="24"/>
  <c r="J50" i="24"/>
  <c r="I57" i="24"/>
  <c r="D61" i="24"/>
  <c r="G41" i="24"/>
  <c r="H41" i="24" s="1"/>
  <c r="I41" i="24" s="1"/>
  <c r="J41" i="24" s="1"/>
  <c r="M80" i="24"/>
  <c r="H81" i="24"/>
  <c r="H100" i="24" s="1"/>
  <c r="M161" i="24" s="1"/>
  <c r="K82" i="24"/>
  <c r="H67" i="24"/>
  <c r="I81" i="24"/>
  <c r="I100" i="24" s="1"/>
  <c r="N161" i="24" s="1"/>
  <c r="L82" i="24"/>
  <c r="G98" i="24"/>
  <c r="L159" i="24" s="1"/>
  <c r="J25" i="24"/>
  <c r="N142" i="24"/>
  <c r="J81" i="24"/>
  <c r="J100" i="24" s="1"/>
  <c r="O161" i="24" s="1"/>
  <c r="M82" i="24"/>
  <c r="H69" i="24"/>
  <c r="H80" i="24"/>
  <c r="H99" i="24" s="1"/>
  <c r="M160" i="24" s="1"/>
  <c r="K81" i="24"/>
  <c r="K100" i="24" s="1"/>
  <c r="P161" i="24" s="1"/>
  <c r="I80" i="24"/>
  <c r="I99" i="24" s="1"/>
  <c r="N160" i="24" s="1"/>
  <c r="L81" i="24"/>
  <c r="L100" i="24" s="1"/>
  <c r="Q161" i="24" s="1"/>
  <c r="J80" i="24"/>
  <c r="J99" i="24" s="1"/>
  <c r="O160" i="24" s="1"/>
  <c r="M81" i="24"/>
  <c r="H82" i="24"/>
  <c r="H101" i="24" s="1"/>
  <c r="M162" i="24" s="1"/>
  <c r="G102" i="24"/>
  <c r="G110" i="24" s="1"/>
  <c r="G94" i="24"/>
  <c r="H57" i="24"/>
  <c r="H68" i="24"/>
  <c r="K80" i="24"/>
  <c r="I82" i="24"/>
  <c r="I101" i="24" s="1"/>
  <c r="N162" i="24" s="1"/>
  <c r="L80" i="24"/>
  <c r="J82" i="24"/>
  <c r="K63" i="18"/>
  <c r="J64" i="18"/>
  <c r="H78" i="24"/>
  <c r="H79" i="24"/>
  <c r="I79" i="24"/>
  <c r="I78" i="24"/>
  <c r="H77" i="24"/>
  <c r="I77" i="24"/>
  <c r="D31" i="24"/>
  <c r="F25" i="24"/>
  <c r="K142" i="24" s="1"/>
  <c r="G52" i="24"/>
  <c r="I102" i="24"/>
  <c r="I110" i="24" s="1"/>
  <c r="K65" i="24"/>
  <c r="K101" i="24"/>
  <c r="P162" i="24" s="1"/>
  <c r="L87" i="24"/>
  <c r="J101" i="24"/>
  <c r="O162" i="24" s="1"/>
  <c r="D111" i="24"/>
  <c r="O84" i="24"/>
  <c r="M86" i="24"/>
  <c r="N86" i="24" s="1"/>
  <c r="O86" i="24" s="1"/>
  <c r="P86" i="24" s="1"/>
  <c r="Q86" i="24" s="1"/>
  <c r="R86" i="24" s="1"/>
  <c r="S86" i="24" s="1"/>
  <c r="T86" i="24" s="1"/>
  <c r="U86" i="24" s="1"/>
  <c r="V86" i="24" s="1"/>
  <c r="W86" i="24" s="1"/>
  <c r="X86" i="24" s="1"/>
  <c r="Y86" i="24" s="1"/>
  <c r="Z86" i="24" s="1"/>
  <c r="AA86" i="24" s="1"/>
  <c r="AB86" i="24" s="1"/>
  <c r="AC86" i="24" s="1"/>
  <c r="AD86" i="24" s="1"/>
  <c r="AE86" i="24" s="1"/>
  <c r="AF86" i="24" s="1"/>
  <c r="AG86" i="24" s="1"/>
  <c r="AH86" i="24" s="1"/>
  <c r="AI86" i="24" s="1"/>
  <c r="AJ86" i="24" s="1"/>
  <c r="F98" i="24"/>
  <c r="K159" i="24" s="1"/>
  <c r="K85" i="24"/>
  <c r="F102" i="24"/>
  <c r="F110" i="24" s="1"/>
  <c r="F94" i="24"/>
  <c r="O70" i="24"/>
  <c r="J64" i="24"/>
  <c r="J83" i="24" s="1"/>
  <c r="H22" i="24"/>
  <c r="I22" i="24" s="1"/>
  <c r="J22" i="24" s="1"/>
  <c r="K22" i="24" s="1"/>
  <c r="L22" i="24" s="1"/>
  <c r="M22" i="24" s="1"/>
  <c r="N22" i="24" s="1"/>
  <c r="O22" i="24" s="1"/>
  <c r="P22" i="24" s="1"/>
  <c r="Q22" i="24" s="1"/>
  <c r="R22" i="24" s="1"/>
  <c r="S22" i="24" s="1"/>
  <c r="T22" i="24" s="1"/>
  <c r="U22" i="24" s="1"/>
  <c r="V22" i="24" s="1"/>
  <c r="W22" i="24" s="1"/>
  <c r="X22" i="24" s="1"/>
  <c r="Y22" i="24" s="1"/>
  <c r="Z22" i="24" s="1"/>
  <c r="AA22" i="24" s="1"/>
  <c r="AB22" i="24" s="1"/>
  <c r="AC22" i="24" s="1"/>
  <c r="AD22" i="24" s="1"/>
  <c r="AE22" i="24" s="1"/>
  <c r="AF22" i="24" s="1"/>
  <c r="AG22" i="24" s="1"/>
  <c r="AH22" i="24" s="1"/>
  <c r="AI22" i="24" s="1"/>
  <c r="AJ22" i="24" s="1"/>
  <c r="I40" i="24"/>
  <c r="H52" i="24"/>
  <c r="N2" i="24"/>
  <c r="K71" i="24"/>
  <c r="J72" i="24"/>
  <c r="J77" i="24" s="1"/>
  <c r="F60" i="24"/>
  <c r="K157" i="24" s="1"/>
  <c r="I66" i="24"/>
  <c r="I68" i="24" s="1"/>
  <c r="G60" i="24"/>
  <c r="H45" i="24"/>
  <c r="N37" i="24"/>
  <c r="F58" i="24"/>
  <c r="K155" i="24" s="1"/>
  <c r="L42" i="24"/>
  <c r="K43" i="24"/>
  <c r="I44" i="24"/>
  <c r="H55" i="24"/>
  <c r="K36" i="24"/>
  <c r="L46" i="24"/>
  <c r="G38" i="24"/>
  <c r="I12" i="24"/>
  <c r="H14" i="24"/>
  <c r="M140" i="24" s="1"/>
  <c r="H20" i="24"/>
  <c r="G21" i="24"/>
  <c r="G24" i="24" s="1"/>
  <c r="L141" i="24" s="1"/>
  <c r="K19" i="24"/>
  <c r="F16" i="24"/>
  <c r="F29" i="24" s="1"/>
  <c r="G14" i="24"/>
  <c r="L140" i="24" s="1"/>
  <c r="J78" i="24" l="1"/>
  <c r="G53" i="24"/>
  <c r="H53" i="24"/>
  <c r="AD39" i="18"/>
  <c r="AD40" i="18"/>
  <c r="AD38" i="18"/>
  <c r="H102" i="24"/>
  <c r="H110" i="24" s="1"/>
  <c r="I67" i="24"/>
  <c r="F108" i="24"/>
  <c r="K158" i="24"/>
  <c r="G108" i="24"/>
  <c r="L158" i="24"/>
  <c r="K25" i="24"/>
  <c r="O142" i="24"/>
  <c r="I69" i="24"/>
  <c r="K50" i="24"/>
  <c r="J57" i="24"/>
  <c r="N81" i="24"/>
  <c r="N100" i="24" s="1"/>
  <c r="S161" i="24" s="1"/>
  <c r="N82" i="24"/>
  <c r="N80" i="24"/>
  <c r="J79" i="24"/>
  <c r="I45" i="24"/>
  <c r="I56" i="24" s="1"/>
  <c r="I60" i="24" s="1"/>
  <c r="G107" i="24"/>
  <c r="L157" i="24"/>
  <c r="F26" i="24"/>
  <c r="F30" i="24" s="1"/>
  <c r="F31" i="24" s="1"/>
  <c r="F5" i="24" s="1"/>
  <c r="L63" i="18"/>
  <c r="K64" i="18"/>
  <c r="H16" i="24"/>
  <c r="H29" i="24" s="1"/>
  <c r="I53" i="24"/>
  <c r="G58" i="24"/>
  <c r="J102" i="24"/>
  <c r="J110" i="24" s="1"/>
  <c r="J44" i="24"/>
  <c r="I55" i="24"/>
  <c r="P84" i="24"/>
  <c r="G54" i="24"/>
  <c r="H38" i="24"/>
  <c r="H58" i="24"/>
  <c r="M155" i="24" s="1"/>
  <c r="K64" i="24"/>
  <c r="K83" i="24" s="1"/>
  <c r="I20" i="24"/>
  <c r="H46" i="24"/>
  <c r="H56" i="24" s="1"/>
  <c r="H21" i="24"/>
  <c r="M42" i="24"/>
  <c r="L43" i="24"/>
  <c r="O37" i="24"/>
  <c r="M100" i="24"/>
  <c r="R161" i="24" s="1"/>
  <c r="I52" i="24"/>
  <c r="J40" i="24"/>
  <c r="L65" i="24"/>
  <c r="K66" i="24"/>
  <c r="J66" i="24"/>
  <c r="G25" i="24"/>
  <c r="L142" i="24" s="1"/>
  <c r="G16" i="24"/>
  <c r="G29" i="24" s="1"/>
  <c r="L85" i="24"/>
  <c r="K99" i="24"/>
  <c r="P160" i="24" s="1"/>
  <c r="F107" i="24"/>
  <c r="J12" i="24"/>
  <c r="K12" i="24" s="1"/>
  <c r="L12" i="24" s="1"/>
  <c r="M12" i="24" s="1"/>
  <c r="N12" i="24" s="1"/>
  <c r="O12" i="24" s="1"/>
  <c r="P12" i="24" s="1"/>
  <c r="Q12" i="24" s="1"/>
  <c r="R12" i="24" s="1"/>
  <c r="S12" i="24" s="1"/>
  <c r="T12" i="24" s="1"/>
  <c r="U12" i="24" s="1"/>
  <c r="V12" i="24" s="1"/>
  <c r="W12" i="24" s="1"/>
  <c r="X12" i="24" s="1"/>
  <c r="Y12" i="24" s="1"/>
  <c r="Z12" i="24" s="1"/>
  <c r="AA12" i="24" s="1"/>
  <c r="AB12" i="24" s="1"/>
  <c r="AC12" i="24" s="1"/>
  <c r="AD12" i="24" s="1"/>
  <c r="AE12" i="24" s="1"/>
  <c r="AF12" i="24" s="1"/>
  <c r="AG12" i="24" s="1"/>
  <c r="AH12" i="24" s="1"/>
  <c r="AI12" i="24" s="1"/>
  <c r="AJ12" i="24" s="1"/>
  <c r="I14" i="24"/>
  <c r="N140" i="24" s="1"/>
  <c r="L36" i="24"/>
  <c r="J53" i="24"/>
  <c r="K41" i="24"/>
  <c r="F61" i="24"/>
  <c r="F105" i="24"/>
  <c r="M46" i="24"/>
  <c r="P70" i="24"/>
  <c r="M87" i="24"/>
  <c r="L101" i="24"/>
  <c r="Q162" i="24" s="1"/>
  <c r="K72" i="24"/>
  <c r="L71" i="24"/>
  <c r="O2" i="24"/>
  <c r="L19" i="24"/>
  <c r="I58" i="24" l="1"/>
  <c r="N155" i="24" s="1"/>
  <c r="AE40" i="18"/>
  <c r="AE38" i="18"/>
  <c r="AE39" i="18"/>
  <c r="J45" i="24"/>
  <c r="J56" i="24" s="1"/>
  <c r="J60" i="24" s="1"/>
  <c r="O157" i="24" s="1"/>
  <c r="O81" i="24"/>
  <c r="O82" i="24"/>
  <c r="O80" i="24"/>
  <c r="L25" i="24"/>
  <c r="P142" i="24"/>
  <c r="AK14" i="24"/>
  <c r="AK16" i="24" s="1"/>
  <c r="AK29" i="24" s="1"/>
  <c r="K67" i="24"/>
  <c r="K68" i="24"/>
  <c r="K69" i="24"/>
  <c r="K77" i="24"/>
  <c r="K78" i="24"/>
  <c r="K79" i="24"/>
  <c r="L50" i="24"/>
  <c r="K57" i="24"/>
  <c r="J67" i="24"/>
  <c r="J68" i="24"/>
  <c r="J69" i="24"/>
  <c r="H60" i="24"/>
  <c r="H107" i="24" s="1"/>
  <c r="G105" i="24"/>
  <c r="L155" i="24"/>
  <c r="I107" i="24"/>
  <c r="N157" i="24"/>
  <c r="M63" i="18"/>
  <c r="L64" i="18"/>
  <c r="I16" i="24"/>
  <c r="I29" i="24" s="1"/>
  <c r="E29" i="24" s="1"/>
  <c r="G26" i="24"/>
  <c r="G30" i="24" s="1"/>
  <c r="G31" i="24" s="1"/>
  <c r="G5" i="24" s="1"/>
  <c r="E14" i="24"/>
  <c r="C116" i="24" s="1"/>
  <c r="M19" i="24"/>
  <c r="Q70" i="24"/>
  <c r="K40" i="24"/>
  <c r="J52" i="24"/>
  <c r="J58" i="24" s="1"/>
  <c r="O155" i="24" s="1"/>
  <c r="H24" i="24"/>
  <c r="M141" i="24" s="1"/>
  <c r="H73" i="24"/>
  <c r="P2" i="24"/>
  <c r="O100" i="24"/>
  <c r="T161" i="24" s="1"/>
  <c r="H105" i="24"/>
  <c r="J20" i="24"/>
  <c r="I21" i="24"/>
  <c r="M65" i="24"/>
  <c r="K44" i="24"/>
  <c r="J55" i="24"/>
  <c r="Q84" i="24"/>
  <c r="L72" i="24"/>
  <c r="M71" i="24"/>
  <c r="L41" i="24"/>
  <c r="K53" i="24"/>
  <c r="P37" i="24"/>
  <c r="I38" i="24"/>
  <c r="H54" i="24"/>
  <c r="H59" i="24" s="1"/>
  <c r="K102" i="24"/>
  <c r="K110" i="24" s="1"/>
  <c r="G59" i="24"/>
  <c r="L156" i="24" s="1"/>
  <c r="F111" i="24"/>
  <c r="F4" i="24" s="1"/>
  <c r="I105" i="24"/>
  <c r="N87" i="24"/>
  <c r="O87" i="24" s="1"/>
  <c r="P87" i="24" s="1"/>
  <c r="Q87" i="24" s="1"/>
  <c r="R87" i="24" s="1"/>
  <c r="S87" i="24" s="1"/>
  <c r="T87" i="24" s="1"/>
  <c r="U87" i="24" s="1"/>
  <c r="V87" i="24" s="1"/>
  <c r="W87" i="24" s="1"/>
  <c r="X87" i="24" s="1"/>
  <c r="Y87" i="24" s="1"/>
  <c r="Z87" i="24" s="1"/>
  <c r="AA87" i="24" s="1"/>
  <c r="AB87" i="24" s="1"/>
  <c r="AC87" i="24" s="1"/>
  <c r="AD87" i="24" s="1"/>
  <c r="AE87" i="24" s="1"/>
  <c r="AF87" i="24" s="1"/>
  <c r="AG87" i="24" s="1"/>
  <c r="AH87" i="24" s="1"/>
  <c r="AI87" i="24" s="1"/>
  <c r="AJ87" i="24" s="1"/>
  <c r="M101" i="24"/>
  <c r="R162" i="24" s="1"/>
  <c r="N46" i="24"/>
  <c r="M36" i="24"/>
  <c r="M85" i="24"/>
  <c r="L99" i="24"/>
  <c r="Q160" i="24" s="1"/>
  <c r="N42" i="24"/>
  <c r="M43" i="24"/>
  <c r="L64" i="24"/>
  <c r="L83" i="24" s="1"/>
  <c r="K45" i="24" l="1"/>
  <c r="K56" i="24" s="1"/>
  <c r="AF38" i="18"/>
  <c r="AF39" i="18"/>
  <c r="AF40" i="18"/>
  <c r="M157" i="24"/>
  <c r="O101" i="24"/>
  <c r="T162" i="24" s="1"/>
  <c r="M50" i="24"/>
  <c r="L57" i="24"/>
  <c r="L77" i="24"/>
  <c r="L79" i="24"/>
  <c r="L78" i="24"/>
  <c r="P82" i="24"/>
  <c r="P101" i="24" s="1"/>
  <c r="U162" i="24" s="1"/>
  <c r="P80" i="24"/>
  <c r="P81" i="24"/>
  <c r="P100" i="24" s="1"/>
  <c r="U161" i="24" s="1"/>
  <c r="M25" i="24"/>
  <c r="Q142" i="24"/>
  <c r="E16" i="24"/>
  <c r="H106" i="24"/>
  <c r="M156" i="24"/>
  <c r="N63" i="18"/>
  <c r="M64" i="18"/>
  <c r="H61" i="24"/>
  <c r="Q37" i="24"/>
  <c r="L102" i="24"/>
  <c r="L110" i="24" s="1"/>
  <c r="N85" i="24"/>
  <c r="M99" i="24"/>
  <c r="R160" i="24" s="1"/>
  <c r="R84" i="24"/>
  <c r="H26" i="24"/>
  <c r="H30" i="24" s="1"/>
  <c r="R70" i="24"/>
  <c r="M64" i="24"/>
  <c r="M83" i="24" s="1"/>
  <c r="L66" i="24"/>
  <c r="M41" i="24"/>
  <c r="L53" i="24"/>
  <c r="N65" i="24"/>
  <c r="M66" i="24"/>
  <c r="J107" i="24"/>
  <c r="J105" i="24"/>
  <c r="N19" i="24"/>
  <c r="H92" i="24"/>
  <c r="H96" i="24"/>
  <c r="H95" i="24"/>
  <c r="H93" i="24"/>
  <c r="H97" i="24"/>
  <c r="H91" i="24"/>
  <c r="H89" i="24"/>
  <c r="H88" i="24"/>
  <c r="H90" i="24"/>
  <c r="O46" i="24"/>
  <c r="N36" i="24"/>
  <c r="J38" i="24"/>
  <c r="I54" i="24"/>
  <c r="N71" i="24"/>
  <c r="M72" i="24"/>
  <c r="I24" i="24"/>
  <c r="N141" i="24" s="1"/>
  <c r="I73" i="24"/>
  <c r="L45" i="24"/>
  <c r="L56" i="24" s="1"/>
  <c r="L40" i="24"/>
  <c r="K52" i="24"/>
  <c r="F6" i="24"/>
  <c r="N43" i="24"/>
  <c r="O42" i="24"/>
  <c r="N101" i="24"/>
  <c r="S162" i="24" s="1"/>
  <c r="G61" i="24"/>
  <c r="G106" i="24"/>
  <c r="L44" i="24"/>
  <c r="K55" i="24"/>
  <c r="K20" i="24"/>
  <c r="J21" i="24"/>
  <c r="Q2" i="24"/>
  <c r="AG39" i="18" l="1"/>
  <c r="AG40" i="18"/>
  <c r="AG38" i="18"/>
  <c r="M67" i="24"/>
  <c r="M69" i="24"/>
  <c r="M68" i="24"/>
  <c r="L68" i="24"/>
  <c r="L69" i="24"/>
  <c r="L67" i="24"/>
  <c r="N50" i="24"/>
  <c r="M57" i="24"/>
  <c r="Q82" i="24"/>
  <c r="Q80" i="24"/>
  <c r="Q81" i="24"/>
  <c r="M77" i="24"/>
  <c r="M78" i="24"/>
  <c r="M79" i="24"/>
  <c r="N25" i="24"/>
  <c r="R142" i="24"/>
  <c r="O63" i="18"/>
  <c r="N64" i="18"/>
  <c r="I26" i="24"/>
  <c r="I30" i="24" s="1"/>
  <c r="I31" i="24" s="1"/>
  <c r="I5" i="24" s="1"/>
  <c r="K58" i="24"/>
  <c r="P155" i="24" s="1"/>
  <c r="H94" i="24"/>
  <c r="O65" i="24"/>
  <c r="M102" i="24"/>
  <c r="M110" i="24" s="1"/>
  <c r="M44" i="24"/>
  <c r="L55" i="24"/>
  <c r="O36" i="24"/>
  <c r="R2" i="24"/>
  <c r="Q100" i="24"/>
  <c r="V161" i="24" s="1"/>
  <c r="Q101" i="24"/>
  <c r="V162" i="24" s="1"/>
  <c r="O43" i="24"/>
  <c r="P42" i="24"/>
  <c r="M40" i="24"/>
  <c r="L52" i="24"/>
  <c r="L58" i="24" s="1"/>
  <c r="Q155" i="24" s="1"/>
  <c r="N64" i="24"/>
  <c r="N83" i="24" s="1"/>
  <c r="O85" i="24"/>
  <c r="N99" i="24"/>
  <c r="R37" i="24"/>
  <c r="K60" i="24"/>
  <c r="P157" i="24" s="1"/>
  <c r="N72" i="24"/>
  <c r="O71" i="24"/>
  <c r="P46" i="24"/>
  <c r="O19" i="24"/>
  <c r="N41" i="24"/>
  <c r="M53" i="24"/>
  <c r="H31" i="24"/>
  <c r="H5" i="24" s="1"/>
  <c r="M45" i="24"/>
  <c r="M56" i="24" s="1"/>
  <c r="I59" i="24"/>
  <c r="N156" i="24" s="1"/>
  <c r="S84" i="24"/>
  <c r="J24" i="24"/>
  <c r="O141" i="24" s="1"/>
  <c r="J73" i="24"/>
  <c r="K38" i="24"/>
  <c r="J54" i="24"/>
  <c r="S70" i="24"/>
  <c r="L20" i="24"/>
  <c r="K21" i="24"/>
  <c r="G111" i="24"/>
  <c r="G4" i="24" s="1"/>
  <c r="I91" i="24"/>
  <c r="I92" i="24"/>
  <c r="I95" i="24"/>
  <c r="I93" i="24"/>
  <c r="I96" i="24"/>
  <c r="I97" i="24"/>
  <c r="I90" i="24"/>
  <c r="I88" i="24"/>
  <c r="I89" i="24"/>
  <c r="H98" i="24"/>
  <c r="M159" i="24" s="1"/>
  <c r="H109" i="24"/>
  <c r="AH40" i="18" l="1"/>
  <c r="AH38" i="18"/>
  <c r="AH39" i="18"/>
  <c r="O50" i="24"/>
  <c r="N57" i="24"/>
  <c r="O25" i="24"/>
  <c r="S142" i="24"/>
  <c r="N79" i="24"/>
  <c r="N77" i="24"/>
  <c r="N78" i="24"/>
  <c r="R82" i="24"/>
  <c r="R101" i="24" s="1"/>
  <c r="W162" i="24" s="1"/>
  <c r="R80" i="24"/>
  <c r="R81" i="24"/>
  <c r="R100" i="24" s="1"/>
  <c r="W161" i="24" s="1"/>
  <c r="N102" i="24"/>
  <c r="N110" i="24" s="1"/>
  <c r="S160" i="24"/>
  <c r="H108" i="24"/>
  <c r="H111" i="24" s="1"/>
  <c r="H4" i="24" s="1"/>
  <c r="H6" i="24" s="1"/>
  <c r="M158" i="24"/>
  <c r="P63" i="18"/>
  <c r="O64" i="18"/>
  <c r="J26" i="24"/>
  <c r="J30" i="24" s="1"/>
  <c r="J31" i="24" s="1"/>
  <c r="J5" i="24" s="1"/>
  <c r="L60" i="24"/>
  <c r="Q46" i="24"/>
  <c r="J59" i="24"/>
  <c r="O156" i="24" s="1"/>
  <c r="N45" i="24"/>
  <c r="N56" i="24" s="1"/>
  <c r="M60" i="24"/>
  <c r="P71" i="24"/>
  <c r="O72" i="24"/>
  <c r="L105" i="24"/>
  <c r="P36" i="24"/>
  <c r="I94" i="24"/>
  <c r="O41" i="24"/>
  <c r="N53" i="24"/>
  <c r="S37" i="24"/>
  <c r="O64" i="24"/>
  <c r="O83" i="24" s="1"/>
  <c r="N40" i="24"/>
  <c r="M52" i="24"/>
  <c r="N66" i="24"/>
  <c r="K105" i="24"/>
  <c r="I106" i="24"/>
  <c r="I61" i="24"/>
  <c r="Q42" i="24"/>
  <c r="P43" i="24"/>
  <c r="M55" i="24"/>
  <c r="N44" i="24"/>
  <c r="P65" i="24"/>
  <c r="G6" i="24"/>
  <c r="L38" i="24"/>
  <c r="K54" i="24"/>
  <c r="M20" i="24"/>
  <c r="L21" i="24"/>
  <c r="P19" i="24"/>
  <c r="K107" i="24"/>
  <c r="P85" i="24"/>
  <c r="O99" i="24"/>
  <c r="T160" i="24" s="1"/>
  <c r="T70" i="24"/>
  <c r="S2" i="24"/>
  <c r="T84" i="24"/>
  <c r="K24" i="24"/>
  <c r="P141" i="24" s="1"/>
  <c r="K73" i="24"/>
  <c r="J96" i="24"/>
  <c r="J95" i="24"/>
  <c r="J93" i="24"/>
  <c r="J91" i="24"/>
  <c r="J92" i="24"/>
  <c r="J97" i="24"/>
  <c r="J88" i="24"/>
  <c r="J89" i="24"/>
  <c r="J90" i="24"/>
  <c r="I98" i="24"/>
  <c r="N159" i="24" s="1"/>
  <c r="I109" i="24"/>
  <c r="AI40" i="18" l="1"/>
  <c r="AI38" i="18"/>
  <c r="AI39" i="18"/>
  <c r="O79" i="24"/>
  <c r="O77" i="24"/>
  <c r="O78" i="24"/>
  <c r="S80" i="24"/>
  <c r="S81" i="24"/>
  <c r="S100" i="24" s="1"/>
  <c r="X161" i="24" s="1"/>
  <c r="S82" i="24"/>
  <c r="P25" i="24"/>
  <c r="T142" i="24"/>
  <c r="O66" i="24"/>
  <c r="N69" i="24"/>
  <c r="N67" i="24"/>
  <c r="N68" i="24"/>
  <c r="O57" i="24"/>
  <c r="P50" i="24"/>
  <c r="I108" i="24"/>
  <c r="I111" i="24" s="1"/>
  <c r="I4" i="24" s="1"/>
  <c r="N158" i="24"/>
  <c r="M107" i="24"/>
  <c r="R157" i="24"/>
  <c r="L107" i="24"/>
  <c r="Q157" i="24"/>
  <c r="Q63" i="18"/>
  <c r="P64" i="18"/>
  <c r="P64" i="24"/>
  <c r="P83" i="24" s="1"/>
  <c r="J109" i="24"/>
  <c r="J98" i="24"/>
  <c r="O159" i="24" s="1"/>
  <c r="R42" i="24"/>
  <c r="Q43" i="24"/>
  <c r="K89" i="24"/>
  <c r="K88" i="24"/>
  <c r="K95" i="24"/>
  <c r="K96" i="24"/>
  <c r="K90" i="24"/>
  <c r="K97" i="24"/>
  <c r="K91" i="24"/>
  <c r="K93" i="24"/>
  <c r="K92" i="24"/>
  <c r="Q19" i="24"/>
  <c r="P72" i="24"/>
  <c r="Q71" i="24"/>
  <c r="R46" i="24"/>
  <c r="J106" i="24"/>
  <c r="J61" i="24"/>
  <c r="J94" i="24"/>
  <c r="K26" i="24"/>
  <c r="K30" i="24" s="1"/>
  <c r="T2" i="24"/>
  <c r="S101" i="24"/>
  <c r="X162" i="24" s="1"/>
  <c r="L24" i="24"/>
  <c r="Q141" i="24" s="1"/>
  <c r="L73" i="24"/>
  <c r="Q65" i="24"/>
  <c r="M58" i="24"/>
  <c r="R155" i="24" s="1"/>
  <c r="T37" i="24"/>
  <c r="O102" i="24"/>
  <c r="O110" i="24" s="1"/>
  <c r="N20" i="24"/>
  <c r="M21" i="24"/>
  <c r="O40" i="24"/>
  <c r="N52" i="24"/>
  <c r="N58" i="24" s="1"/>
  <c r="S155" i="24" s="1"/>
  <c r="U70" i="24"/>
  <c r="U84" i="24"/>
  <c r="Q85" i="24"/>
  <c r="P99" i="24"/>
  <c r="K59" i="24"/>
  <c r="P156" i="24" s="1"/>
  <c r="N55" i="24"/>
  <c r="O44" i="24"/>
  <c r="O45" i="24"/>
  <c r="O56" i="24" s="1"/>
  <c r="N60" i="24"/>
  <c r="S157" i="24" s="1"/>
  <c r="P41" i="24"/>
  <c r="O53" i="24"/>
  <c r="M38" i="24"/>
  <c r="L54" i="24"/>
  <c r="Q36" i="24"/>
  <c r="AJ38" i="18" l="1"/>
  <c r="AJ39" i="18"/>
  <c r="AJ40" i="18"/>
  <c r="T80" i="24"/>
  <c r="T81" i="24"/>
  <c r="T100" i="24" s="1"/>
  <c r="Y161" i="24" s="1"/>
  <c r="T82" i="24"/>
  <c r="T101" i="24" s="1"/>
  <c r="Y162" i="24" s="1"/>
  <c r="Q50" i="24"/>
  <c r="P57" i="24"/>
  <c r="Q25" i="24"/>
  <c r="U142" i="24"/>
  <c r="P79" i="24"/>
  <c r="P78" i="24"/>
  <c r="P77" i="24"/>
  <c r="O68" i="24"/>
  <c r="O69" i="24"/>
  <c r="O67" i="24"/>
  <c r="J108" i="24"/>
  <c r="O158" i="24"/>
  <c r="P102" i="24"/>
  <c r="P110" i="24" s="1"/>
  <c r="U160" i="24"/>
  <c r="R63" i="18"/>
  <c r="Q64" i="18"/>
  <c r="L26" i="24"/>
  <c r="L30" i="24" s="1"/>
  <c r="L31" i="24" s="1"/>
  <c r="L5" i="24" s="1"/>
  <c r="J111" i="24"/>
  <c r="J4" i="24" s="1"/>
  <c r="J6" i="24" s="1"/>
  <c r="N38" i="24"/>
  <c r="M54" i="24"/>
  <c r="M59" i="24" s="1"/>
  <c r="R156" i="24" s="1"/>
  <c r="Q64" i="24"/>
  <c r="Q83" i="24" s="1"/>
  <c r="M24" i="24"/>
  <c r="R141" i="24" s="1"/>
  <c r="M73" i="24"/>
  <c r="M105" i="24"/>
  <c r="U2" i="24"/>
  <c r="R85" i="24"/>
  <c r="Q99" i="24"/>
  <c r="R36" i="24"/>
  <c r="O55" i="24"/>
  <c r="P44" i="24"/>
  <c r="R65" i="24"/>
  <c r="V84" i="24"/>
  <c r="N105" i="24"/>
  <c r="P66" i="24"/>
  <c r="K98" i="24"/>
  <c r="P159" i="24" s="1"/>
  <c r="K109" i="24"/>
  <c r="U37" i="24"/>
  <c r="S42" i="24"/>
  <c r="R43" i="24"/>
  <c r="Q41" i="24"/>
  <c r="P53" i="24"/>
  <c r="N107" i="24"/>
  <c r="P40" i="24"/>
  <c r="O52" i="24"/>
  <c r="O58" i="24" s="1"/>
  <c r="T155" i="24" s="1"/>
  <c r="L91" i="24"/>
  <c r="L96" i="24"/>
  <c r="L92" i="24"/>
  <c r="L93" i="24"/>
  <c r="L97" i="24"/>
  <c r="L95" i="24"/>
  <c r="L90" i="24"/>
  <c r="L88" i="24"/>
  <c r="L89" i="24"/>
  <c r="K31" i="24"/>
  <c r="K5" i="24" s="1"/>
  <c r="R19" i="24"/>
  <c r="K94" i="24"/>
  <c r="R71" i="24"/>
  <c r="Q72" i="24"/>
  <c r="V70" i="24"/>
  <c r="I6" i="24"/>
  <c r="O20" i="24"/>
  <c r="N21" i="24"/>
  <c r="L59" i="24"/>
  <c r="Q156" i="24" s="1"/>
  <c r="P45" i="24"/>
  <c r="P56" i="24" s="1"/>
  <c r="O60" i="24"/>
  <c r="K106" i="24"/>
  <c r="K61" i="24"/>
  <c r="S46" i="24"/>
  <c r="P68" i="24" l="1"/>
  <c r="P69" i="24"/>
  <c r="P67" i="24"/>
  <c r="Q66" i="24"/>
  <c r="R25" i="24"/>
  <c r="V142" i="24"/>
  <c r="Q77" i="24"/>
  <c r="Q79" i="24"/>
  <c r="Q78" i="24"/>
  <c r="U81" i="24"/>
  <c r="U100" i="24" s="1"/>
  <c r="Z161" i="24" s="1"/>
  <c r="U82" i="24"/>
  <c r="U101" i="24" s="1"/>
  <c r="Z162" i="24" s="1"/>
  <c r="U80" i="24"/>
  <c r="R50" i="24"/>
  <c r="Q57" i="24"/>
  <c r="O107" i="24"/>
  <c r="T157" i="24"/>
  <c r="K108" i="24"/>
  <c r="K111" i="24" s="1"/>
  <c r="P158" i="24"/>
  <c r="Q102" i="24"/>
  <c r="Q110" i="24" s="1"/>
  <c r="V160" i="24"/>
  <c r="M106" i="24"/>
  <c r="S63" i="18"/>
  <c r="R64" i="18"/>
  <c r="M26" i="24"/>
  <c r="M30" i="24" s="1"/>
  <c r="M31" i="24" s="1"/>
  <c r="M5" i="24" s="1"/>
  <c r="O38" i="24"/>
  <c r="N54" i="24"/>
  <c r="N59" i="24" s="1"/>
  <c r="S156" i="24" s="1"/>
  <c r="S19" i="24"/>
  <c r="V37" i="24"/>
  <c r="V2" i="24"/>
  <c r="M89" i="24"/>
  <c r="M90" i="24"/>
  <c r="M88" i="24"/>
  <c r="M95" i="24"/>
  <c r="M96" i="24"/>
  <c r="M97" i="24"/>
  <c r="M91" i="24"/>
  <c r="M92" i="24"/>
  <c r="M93" i="24"/>
  <c r="N24" i="24"/>
  <c r="S141" i="24" s="1"/>
  <c r="N73" i="24"/>
  <c r="L98" i="24"/>
  <c r="Q159" i="24" s="1"/>
  <c r="L109" i="24"/>
  <c r="T46" i="24"/>
  <c r="P20" i="24"/>
  <c r="O21" i="24"/>
  <c r="S36" i="24"/>
  <c r="L106" i="24"/>
  <c r="L61" i="24"/>
  <c r="Q40" i="24"/>
  <c r="P52" i="24"/>
  <c r="P58" i="24" s="1"/>
  <c r="U155" i="24" s="1"/>
  <c r="Q44" i="24"/>
  <c r="P55" i="24"/>
  <c r="Q45" i="24"/>
  <c r="Q56" i="24" s="1"/>
  <c r="P60" i="24"/>
  <c r="U157" i="24" s="1"/>
  <c r="S71" i="24"/>
  <c r="R72" i="24"/>
  <c r="S65" i="24"/>
  <c r="R64" i="24"/>
  <c r="R83" i="24" s="1"/>
  <c r="W70" i="24"/>
  <c r="T42" i="24"/>
  <c r="S43" i="24"/>
  <c r="W84" i="24"/>
  <c r="S85" i="24"/>
  <c r="R99" i="24"/>
  <c r="L94" i="24"/>
  <c r="O105" i="24"/>
  <c r="R41" i="24"/>
  <c r="Q53" i="24"/>
  <c r="M61" i="24"/>
  <c r="H86" i="18"/>
  <c r="H87" i="18"/>
  <c r="J83" i="18"/>
  <c r="H73" i="18"/>
  <c r="H72" i="18"/>
  <c r="M71" i="18"/>
  <c r="H70" i="18"/>
  <c r="I70" i="18" s="1"/>
  <c r="H69" i="18"/>
  <c r="I69" i="18" s="1"/>
  <c r="J69" i="18" s="1"/>
  <c r="K69" i="18" s="1"/>
  <c r="L69" i="18" s="1"/>
  <c r="M69" i="18" s="1"/>
  <c r="G75" i="18" a="1"/>
  <c r="G75" i="18" s="1"/>
  <c r="G76" i="18" l="1"/>
  <c r="H89" i="18"/>
  <c r="H90" i="18"/>
  <c r="R66" i="24"/>
  <c r="R77" i="24"/>
  <c r="R79" i="24"/>
  <c r="R78" i="24"/>
  <c r="V81" i="24"/>
  <c r="V100" i="24" s="1"/>
  <c r="AA161" i="24" s="1"/>
  <c r="V82" i="24"/>
  <c r="V101" i="24" s="1"/>
  <c r="AA162" i="24" s="1"/>
  <c r="V80" i="24"/>
  <c r="S50" i="24"/>
  <c r="R57" i="24"/>
  <c r="S25" i="24"/>
  <c r="W142" i="24"/>
  <c r="Q68" i="24"/>
  <c r="Q69" i="24"/>
  <c r="Q67" i="24"/>
  <c r="L108" i="24"/>
  <c r="L111" i="24" s="1"/>
  <c r="Q158" i="24"/>
  <c r="R102" i="24"/>
  <c r="R110" i="24" s="1"/>
  <c r="W160" i="24"/>
  <c r="T63" i="18"/>
  <c r="S64" i="18"/>
  <c r="N26" i="24"/>
  <c r="N30" i="24" s="1"/>
  <c r="N31" i="24" s="1"/>
  <c r="N5" i="24" s="1"/>
  <c r="K4" i="24"/>
  <c r="K6" i="24" s="1"/>
  <c r="P107" i="24"/>
  <c r="X70" i="24"/>
  <c r="R45" i="24"/>
  <c r="R56" i="24" s="1"/>
  <c r="Q60" i="24"/>
  <c r="U46" i="24"/>
  <c r="S41" i="24"/>
  <c r="R53" i="24"/>
  <c r="T19" i="24"/>
  <c r="P105" i="24"/>
  <c r="N97" i="24"/>
  <c r="N95" i="24"/>
  <c r="N91" i="24"/>
  <c r="N92" i="24"/>
  <c r="N96" i="24"/>
  <c r="N93" i="24"/>
  <c r="N90" i="24"/>
  <c r="N89" i="24"/>
  <c r="N88" i="24"/>
  <c r="M94" i="24"/>
  <c r="N106" i="24"/>
  <c r="N61" i="24"/>
  <c r="W37" i="24"/>
  <c r="W2" i="24"/>
  <c r="X84" i="24"/>
  <c r="T65" i="24"/>
  <c r="T36" i="24"/>
  <c r="M98" i="24"/>
  <c r="R159" i="24" s="1"/>
  <c r="M109" i="24"/>
  <c r="U42" i="24"/>
  <c r="T43" i="24"/>
  <c r="R40" i="24"/>
  <c r="Q52" i="24"/>
  <c r="Q58" i="24" s="1"/>
  <c r="V155" i="24" s="1"/>
  <c r="P38" i="24"/>
  <c r="O54" i="24"/>
  <c r="O59" i="24" s="1"/>
  <c r="T156" i="24" s="1"/>
  <c r="T85" i="24"/>
  <c r="S99" i="24"/>
  <c r="S72" i="24"/>
  <c r="T71" i="24"/>
  <c r="Q20" i="24"/>
  <c r="P21" i="24"/>
  <c r="R44" i="24"/>
  <c r="Q55" i="24"/>
  <c r="S64" i="24"/>
  <c r="S83" i="24" s="1"/>
  <c r="O24" i="24"/>
  <c r="T141" i="24" s="1"/>
  <c r="O73" i="24"/>
  <c r="H66" i="18"/>
  <c r="I73" i="18"/>
  <c r="K83" i="18"/>
  <c r="N71" i="18"/>
  <c r="I86" i="18"/>
  <c r="G66" i="18"/>
  <c r="H75" i="18" a="1"/>
  <c r="H75" i="18" s="1"/>
  <c r="H88" i="18"/>
  <c r="I88" i="18" s="1"/>
  <c r="J88" i="18" s="1"/>
  <c r="K88" i="18" s="1"/>
  <c r="L88" i="18" s="1"/>
  <c r="M88" i="18" s="1"/>
  <c r="N88" i="18" s="1"/>
  <c r="O88" i="18" s="1"/>
  <c r="P88" i="18" s="1"/>
  <c r="Q88" i="18" s="1"/>
  <c r="R88" i="18" s="1"/>
  <c r="S88" i="18" s="1"/>
  <c r="T88" i="18" s="1"/>
  <c r="U88" i="18" s="1"/>
  <c r="V88" i="18" s="1"/>
  <c r="W88" i="18" s="1"/>
  <c r="X88" i="18" s="1"/>
  <c r="Y88" i="18" s="1"/>
  <c r="Z88" i="18" s="1"/>
  <c r="AA88" i="18" s="1"/>
  <c r="AB88" i="18" s="1"/>
  <c r="AC88" i="18" s="1"/>
  <c r="AD88" i="18" s="1"/>
  <c r="AE88" i="18" s="1"/>
  <c r="AF88" i="18" s="1"/>
  <c r="AG88" i="18" s="1"/>
  <c r="AH88" i="18" s="1"/>
  <c r="AI88" i="18" s="1"/>
  <c r="AJ88" i="18" s="1"/>
  <c r="I87" i="18"/>
  <c r="N69" i="18"/>
  <c r="J70" i="18"/>
  <c r="K70" i="18" s="1"/>
  <c r="L70" i="18" s="1"/>
  <c r="M70" i="18" s="1"/>
  <c r="N70" i="18" s="1"/>
  <c r="O70" i="18" s="1"/>
  <c r="P70" i="18" s="1"/>
  <c r="Q70" i="18" s="1"/>
  <c r="R70" i="18" s="1"/>
  <c r="S70" i="18" s="1"/>
  <c r="T70" i="18" s="1"/>
  <c r="U70" i="18" s="1"/>
  <c r="V70" i="18" s="1"/>
  <c r="W70" i="18" s="1"/>
  <c r="X70" i="18" s="1"/>
  <c r="Y70" i="18" s="1"/>
  <c r="Z70" i="18" s="1"/>
  <c r="AA70" i="18" s="1"/>
  <c r="AB70" i="18" s="1"/>
  <c r="AC70" i="18" s="1"/>
  <c r="AD70" i="18" s="1"/>
  <c r="AE70" i="18" s="1"/>
  <c r="AF70" i="18" s="1"/>
  <c r="AG70" i="18" s="1"/>
  <c r="AH70" i="18" s="1"/>
  <c r="AI70" i="18" s="1"/>
  <c r="AJ70" i="18" s="1"/>
  <c r="I72" i="18"/>
  <c r="I89" i="18" l="1"/>
  <c r="I90" i="18"/>
  <c r="T25" i="24"/>
  <c r="X142" i="24"/>
  <c r="T50" i="24"/>
  <c r="S57" i="24"/>
  <c r="S79" i="24"/>
  <c r="S78" i="24"/>
  <c r="S77" i="24"/>
  <c r="W81" i="24"/>
  <c r="W100" i="24" s="1"/>
  <c r="AB161" i="24" s="1"/>
  <c r="W82" i="24"/>
  <c r="W80" i="24"/>
  <c r="R69" i="24"/>
  <c r="R67" i="24"/>
  <c r="R68" i="24"/>
  <c r="F97" i="18"/>
  <c r="G78" i="18"/>
  <c r="G97" i="18" s="1"/>
  <c r="F145" i="18" s="1"/>
  <c r="M108" i="24"/>
  <c r="M111" i="24" s="1"/>
  <c r="R158" i="24"/>
  <c r="Q107" i="24"/>
  <c r="V157" i="24"/>
  <c r="S102" i="24"/>
  <c r="S110" i="24" s="1"/>
  <c r="X160" i="24"/>
  <c r="U63" i="18"/>
  <c r="T64" i="18"/>
  <c r="O26" i="24"/>
  <c r="O30" i="24" s="1"/>
  <c r="O31" i="24" s="1"/>
  <c r="O5" i="24" s="1"/>
  <c r="L4" i="24"/>
  <c r="L6" i="24" s="1"/>
  <c r="T72" i="24"/>
  <c r="U71" i="24"/>
  <c r="Q38" i="24"/>
  <c r="P54" i="24"/>
  <c r="P59" i="24" s="1"/>
  <c r="U156" i="24" s="1"/>
  <c r="T64" i="24"/>
  <c r="T83" i="24" s="1"/>
  <c r="X37" i="24"/>
  <c r="V46" i="24"/>
  <c r="R20" i="24"/>
  <c r="Q21" i="24"/>
  <c r="S45" i="24"/>
  <c r="S56" i="24" s="1"/>
  <c r="R60" i="24"/>
  <c r="Y84" i="24"/>
  <c r="S44" i="24"/>
  <c r="R55" i="24"/>
  <c r="Q105" i="24"/>
  <c r="S66" i="24"/>
  <c r="X2" i="24"/>
  <c r="W101" i="24"/>
  <c r="AB162" i="24" s="1"/>
  <c r="N98" i="24"/>
  <c r="S159" i="24" s="1"/>
  <c r="N109" i="24"/>
  <c r="U19" i="24"/>
  <c r="Y70" i="24"/>
  <c r="O106" i="24"/>
  <c r="O61" i="24"/>
  <c r="V42" i="24"/>
  <c r="U43" i="24"/>
  <c r="T41" i="24"/>
  <c r="S53" i="24"/>
  <c r="O88" i="24"/>
  <c r="O92" i="24"/>
  <c r="O89" i="24"/>
  <c r="O93" i="24"/>
  <c r="O96" i="24"/>
  <c r="O90" i="24"/>
  <c r="O91" i="24"/>
  <c r="O97" i="24"/>
  <c r="O95" i="24"/>
  <c r="U36" i="24"/>
  <c r="P24" i="24"/>
  <c r="U141" i="24" s="1"/>
  <c r="P73" i="24"/>
  <c r="U85" i="24"/>
  <c r="T99" i="24"/>
  <c r="S40" i="24"/>
  <c r="R52" i="24"/>
  <c r="R58" i="24" s="1"/>
  <c r="W155" i="24" s="1"/>
  <c r="U65" i="24"/>
  <c r="N94" i="24"/>
  <c r="O71" i="18"/>
  <c r="L83" i="18"/>
  <c r="J86" i="18"/>
  <c r="J73" i="18"/>
  <c r="H76" i="18"/>
  <c r="J84" i="18"/>
  <c r="J87" i="18" s="1"/>
  <c r="O69" i="18"/>
  <c r="I75" i="18" a="1"/>
  <c r="I75" i="18" s="1"/>
  <c r="I76" i="18" s="1"/>
  <c r="J72" i="18"/>
  <c r="G2" i="18"/>
  <c r="G3" i="18"/>
  <c r="H3" i="18" s="1"/>
  <c r="I3" i="18" s="1"/>
  <c r="F128" i="18"/>
  <c r="H128" i="18"/>
  <c r="F129" i="18"/>
  <c r="G129" i="18"/>
  <c r="H129" i="18"/>
  <c r="F130" i="18"/>
  <c r="G130" i="18"/>
  <c r="H130" i="18"/>
  <c r="F131" i="18"/>
  <c r="G131" i="18"/>
  <c r="H131" i="18"/>
  <c r="I17" i="18"/>
  <c r="I28" i="18" s="1"/>
  <c r="J17" i="18"/>
  <c r="J28" i="18" s="1"/>
  <c r="K17" i="18"/>
  <c r="K28" i="18" s="1"/>
  <c r="L17" i="18"/>
  <c r="L28" i="18" s="1"/>
  <c r="M17" i="18"/>
  <c r="M28" i="18" s="1"/>
  <c r="N17" i="18"/>
  <c r="N28" i="18" s="1"/>
  <c r="O17" i="18"/>
  <c r="O28" i="18" s="1"/>
  <c r="P17" i="18"/>
  <c r="P28" i="18" s="1"/>
  <c r="Q17" i="18"/>
  <c r="Q28" i="18" s="1"/>
  <c r="R17" i="18"/>
  <c r="R28" i="18" s="1"/>
  <c r="S17" i="18"/>
  <c r="S28" i="18" s="1"/>
  <c r="T17" i="18"/>
  <c r="T28" i="18" s="1"/>
  <c r="U17" i="18"/>
  <c r="U28" i="18" s="1"/>
  <c r="V17" i="18"/>
  <c r="V28" i="18" s="1"/>
  <c r="W17" i="18"/>
  <c r="W28" i="18" s="1"/>
  <c r="X17" i="18"/>
  <c r="X28" i="18" s="1"/>
  <c r="Y17" i="18"/>
  <c r="Y28" i="18" s="1"/>
  <c r="Z17" i="18"/>
  <c r="Z28" i="18" s="1"/>
  <c r="AA17" i="18"/>
  <c r="AA5" i="18" s="1"/>
  <c r="AB17" i="18"/>
  <c r="AB5" i="18" s="1"/>
  <c r="AC17" i="18"/>
  <c r="AD17" i="18"/>
  <c r="AE17" i="18"/>
  <c r="F132" i="18"/>
  <c r="F51" i="18"/>
  <c r="F95" i="18" s="1"/>
  <c r="E143" i="18" s="1"/>
  <c r="F55" i="18"/>
  <c r="F96" i="18" s="1"/>
  <c r="E144" i="18" s="1"/>
  <c r="F98" i="18"/>
  <c r="E146" i="18" s="1"/>
  <c r="B95" i="18"/>
  <c r="C95" i="18"/>
  <c r="B96" i="18"/>
  <c r="C96" i="18"/>
  <c r="B112" i="18"/>
  <c r="C97" i="18"/>
  <c r="B98" i="18"/>
  <c r="B113" i="18" s="1"/>
  <c r="C98" i="18"/>
  <c r="D99" i="18"/>
  <c r="C46" i="14"/>
  <c r="D46" i="14"/>
  <c r="C47" i="14"/>
  <c r="D47" i="14"/>
  <c r="B47" i="14"/>
  <c r="B46" i="14"/>
  <c r="C45" i="14"/>
  <c r="D45" i="14"/>
  <c r="B45" i="14"/>
  <c r="C41" i="14"/>
  <c r="D42" i="14"/>
  <c r="C57" i="14"/>
  <c r="C62" i="14" s="1"/>
  <c r="C59" i="14"/>
  <c r="C64" i="14" s="1"/>
  <c r="C58" i="14"/>
  <c r="C63" i="14" s="1"/>
  <c r="B40" i="14"/>
  <c r="B41" i="14"/>
  <c r="D40" i="14"/>
  <c r="C40" i="14"/>
  <c r="C42" i="14"/>
  <c r="B42" i="14"/>
  <c r="D41" i="14"/>
  <c r="B58" i="14"/>
  <c r="B63" i="14" s="1"/>
  <c r="D58" i="14"/>
  <c r="D63" i="14" s="1"/>
  <c r="B57" i="14"/>
  <c r="B62" i="14" s="1"/>
  <c r="D57" i="14"/>
  <c r="D62" i="14" s="1"/>
  <c r="D59" i="14"/>
  <c r="D64" i="14" s="1"/>
  <c r="B59" i="14"/>
  <c r="B64" i="14" s="1"/>
  <c r="AE28" i="18" l="1"/>
  <c r="AE30" i="18" s="1"/>
  <c r="AE5" i="18"/>
  <c r="AD28" i="18"/>
  <c r="AD30" i="18" s="1"/>
  <c r="AD5" i="18"/>
  <c r="AC28" i="18"/>
  <c r="AC30" i="18" s="1"/>
  <c r="AC5" i="18"/>
  <c r="D51" i="14"/>
  <c r="J89" i="18"/>
  <c r="J90" i="18"/>
  <c r="AB28" i="18"/>
  <c r="AB30" i="18" s="1"/>
  <c r="AA28" i="18"/>
  <c r="AA30" i="18" s="1"/>
  <c r="J3" i="18"/>
  <c r="G44" i="18"/>
  <c r="G52" i="18" s="1"/>
  <c r="G42" i="18"/>
  <c r="G49" i="18" s="1"/>
  <c r="G41" i="18"/>
  <c r="G48" i="18" s="1"/>
  <c r="G43" i="18"/>
  <c r="G50" i="18" s="1"/>
  <c r="T57" i="24"/>
  <c r="U50" i="24"/>
  <c r="X82" i="24"/>
  <c r="X80" i="24"/>
  <c r="X81" i="24"/>
  <c r="X100" i="24" s="1"/>
  <c r="AC161" i="24" s="1"/>
  <c r="S68" i="24"/>
  <c r="S69" i="24"/>
  <c r="S67" i="24"/>
  <c r="T66" i="24"/>
  <c r="T78" i="24"/>
  <c r="T79" i="24"/>
  <c r="T77" i="24"/>
  <c r="U25" i="24"/>
  <c r="Y142" i="24"/>
  <c r="C51" i="14"/>
  <c r="E145" i="18"/>
  <c r="H78" i="18"/>
  <c r="H97" i="18" s="1"/>
  <c r="B110" i="18"/>
  <c r="D143" i="18"/>
  <c r="D146" i="18"/>
  <c r="B111" i="18"/>
  <c r="D144" i="18"/>
  <c r="T102" i="24"/>
  <c r="T110" i="24" s="1"/>
  <c r="Y160" i="24"/>
  <c r="N108" i="24"/>
  <c r="N111" i="24" s="1"/>
  <c r="S158" i="24"/>
  <c r="R107" i="24"/>
  <c r="W157" i="24"/>
  <c r="V63" i="18"/>
  <c r="U64" i="18"/>
  <c r="H2" i="18"/>
  <c r="G46" i="18"/>
  <c r="G54" i="18" s="1"/>
  <c r="G45" i="18"/>
  <c r="G53" i="18" s="1"/>
  <c r="K47" i="18"/>
  <c r="J47" i="18"/>
  <c r="B52" i="14"/>
  <c r="P26" i="24"/>
  <c r="P30" i="24" s="1"/>
  <c r="P31" i="24" s="1"/>
  <c r="P5" i="24" s="1"/>
  <c r="M4" i="24"/>
  <c r="M6" i="24" s="1"/>
  <c r="C52" i="14"/>
  <c r="D52" i="14"/>
  <c r="B51" i="14"/>
  <c r="B50" i="14"/>
  <c r="B65" i="14"/>
  <c r="D50" i="14"/>
  <c r="C50" i="14"/>
  <c r="D65" i="14"/>
  <c r="C65" i="14"/>
  <c r="R38" i="24"/>
  <c r="Q54" i="24"/>
  <c r="Q59" i="24" s="1"/>
  <c r="V156" i="24" s="1"/>
  <c r="P97" i="24"/>
  <c r="P95" i="24"/>
  <c r="P91" i="24"/>
  <c r="P92" i="24"/>
  <c r="P93" i="24"/>
  <c r="P96" i="24"/>
  <c r="P90" i="24"/>
  <c r="P89" i="24"/>
  <c r="P88" i="24"/>
  <c r="Q24" i="24"/>
  <c r="V141" i="24" s="1"/>
  <c r="Q73" i="24"/>
  <c r="O98" i="24"/>
  <c r="T159" i="24" s="1"/>
  <c r="O109" i="24"/>
  <c r="O94" i="24"/>
  <c r="S20" i="24"/>
  <c r="R21" i="24"/>
  <c r="V85" i="24"/>
  <c r="U99" i="24"/>
  <c r="T44" i="24"/>
  <c r="S55" i="24"/>
  <c r="Y2" i="24"/>
  <c r="X101" i="24"/>
  <c r="AC162" i="24" s="1"/>
  <c r="T45" i="24"/>
  <c r="T56" i="24" s="1"/>
  <c r="S60" i="24"/>
  <c r="U64" i="24"/>
  <c r="U83" i="24" s="1"/>
  <c r="V65" i="24"/>
  <c r="U41" i="24"/>
  <c r="T53" i="24"/>
  <c r="Z70" i="24"/>
  <c r="Z84" i="24"/>
  <c r="W46" i="24"/>
  <c r="V71" i="24"/>
  <c r="U72" i="24"/>
  <c r="P106" i="24"/>
  <c r="P61" i="24"/>
  <c r="R105" i="24"/>
  <c r="V19" i="24"/>
  <c r="V36" i="24"/>
  <c r="T40" i="24"/>
  <c r="S52" i="24"/>
  <c r="S58" i="24" s="1"/>
  <c r="X155" i="24" s="1"/>
  <c r="V43" i="24"/>
  <c r="W42" i="24"/>
  <c r="Y37" i="24"/>
  <c r="H17" i="18"/>
  <c r="H28" i="18" s="1"/>
  <c r="H30" i="18" s="1"/>
  <c r="M83" i="18"/>
  <c r="K73" i="18"/>
  <c r="P71" i="18"/>
  <c r="K86" i="18"/>
  <c r="I66" i="18"/>
  <c r="F17" i="18"/>
  <c r="K84" i="18"/>
  <c r="K87" i="18" s="1"/>
  <c r="F99" i="18"/>
  <c r="F4" i="18" s="1"/>
  <c r="P69" i="18"/>
  <c r="K72" i="18"/>
  <c r="J75" i="18" a="1"/>
  <c r="J75" i="18" s="1"/>
  <c r="G145" i="18" l="1"/>
  <c r="K3" i="18"/>
  <c r="J25" i="18"/>
  <c r="J29" i="18" s="1"/>
  <c r="J30" i="18" s="1"/>
  <c r="I2" i="18"/>
  <c r="H44" i="18"/>
  <c r="H52" i="18" s="1"/>
  <c r="H42" i="18"/>
  <c r="H49" i="18" s="1"/>
  <c r="H41" i="18"/>
  <c r="H48" i="18" s="1"/>
  <c r="H43" i="18"/>
  <c r="H50" i="18" s="1"/>
  <c r="K89" i="18"/>
  <c r="K90" i="18"/>
  <c r="I25" i="18"/>
  <c r="I29" i="18" s="1"/>
  <c r="F28" i="18"/>
  <c r="F5" i="18"/>
  <c r="H132" i="18"/>
  <c r="H5" i="18"/>
  <c r="G132" i="18"/>
  <c r="T69" i="24"/>
  <c r="T67" i="24"/>
  <c r="T68" i="24"/>
  <c r="V25" i="24"/>
  <c r="Z142" i="24"/>
  <c r="U77" i="24"/>
  <c r="U79" i="24"/>
  <c r="U78" i="24"/>
  <c r="V50" i="24"/>
  <c r="U57" i="24"/>
  <c r="Y82" i="24"/>
  <c r="Y80" i="24"/>
  <c r="Y81" i="24"/>
  <c r="Y100" i="24" s="1"/>
  <c r="AD161" i="24" s="1"/>
  <c r="B53" i="14"/>
  <c r="L47" i="18"/>
  <c r="I78" i="18"/>
  <c r="C106" i="18"/>
  <c r="E130" i="18"/>
  <c r="C105" i="18"/>
  <c r="E129" i="18"/>
  <c r="E131" i="18"/>
  <c r="C107" i="18"/>
  <c r="U102" i="24"/>
  <c r="U110" i="24" s="1"/>
  <c r="Z160" i="24"/>
  <c r="O108" i="24"/>
  <c r="O111" i="24" s="1"/>
  <c r="T158" i="24"/>
  <c r="S107" i="24"/>
  <c r="X157" i="24"/>
  <c r="G92" i="18"/>
  <c r="G98" i="18" s="1"/>
  <c r="I91" i="18" a="1"/>
  <c r="I91" i="18" s="1"/>
  <c r="H91" i="18" a="1"/>
  <c r="H91" i="18" s="1"/>
  <c r="W63" i="18"/>
  <c r="V64" i="18"/>
  <c r="H46" i="18"/>
  <c r="H54" i="18" s="1"/>
  <c r="H45" i="18"/>
  <c r="H53" i="18" s="1"/>
  <c r="I46" i="18"/>
  <c r="I54" i="18" s="1"/>
  <c r="I45" i="18"/>
  <c r="I53" i="18" s="1"/>
  <c r="C53" i="14"/>
  <c r="D53" i="14"/>
  <c r="Q26" i="24"/>
  <c r="Q30" i="24" s="1"/>
  <c r="Q31" i="24" s="1"/>
  <c r="Q5" i="24" s="1"/>
  <c r="N4" i="24"/>
  <c r="N6" i="24" s="1"/>
  <c r="S105" i="24"/>
  <c r="W85" i="24"/>
  <c r="V99" i="24"/>
  <c r="U40" i="24"/>
  <c r="T52" i="24"/>
  <c r="T58" i="24" s="1"/>
  <c r="Y155" i="24" s="1"/>
  <c r="Z2" i="24"/>
  <c r="Y101" i="24"/>
  <c r="AD162" i="24" s="1"/>
  <c r="R24" i="24"/>
  <c r="W141" i="24" s="1"/>
  <c r="R73" i="24"/>
  <c r="T20" i="24"/>
  <c r="S21" i="24"/>
  <c r="Z37" i="24"/>
  <c r="V72" i="24"/>
  <c r="W71" i="24"/>
  <c r="P94" i="24"/>
  <c r="W36" i="24"/>
  <c r="W19" i="24"/>
  <c r="V41" i="24"/>
  <c r="U53" i="24"/>
  <c r="Q106" i="24"/>
  <c r="Q61" i="24"/>
  <c r="AA84" i="24"/>
  <c r="AA70" i="24"/>
  <c r="V64" i="24"/>
  <c r="V83" i="24" s="1"/>
  <c r="W43" i="24"/>
  <c r="X42" i="24"/>
  <c r="X46" i="24"/>
  <c r="W65" i="24"/>
  <c r="U45" i="24"/>
  <c r="U56" i="24" s="1"/>
  <c r="T60" i="24"/>
  <c r="U44" i="24"/>
  <c r="T55" i="24"/>
  <c r="Q91" i="24"/>
  <c r="Q95" i="24"/>
  <c r="Q97" i="24"/>
  <c r="Q92" i="24"/>
  <c r="Q88" i="24"/>
  <c r="Q89" i="24"/>
  <c r="Q90" i="24"/>
  <c r="Q96" i="24"/>
  <c r="Q93" i="24"/>
  <c r="S38" i="24"/>
  <c r="R54" i="24"/>
  <c r="R59" i="24" s="1"/>
  <c r="W156" i="24" s="1"/>
  <c r="P98" i="24"/>
  <c r="U159" i="24" s="1"/>
  <c r="P109" i="24"/>
  <c r="U66" i="24"/>
  <c r="L86" i="18"/>
  <c r="Q71" i="18"/>
  <c r="L73" i="18"/>
  <c r="N83" i="18"/>
  <c r="J66" i="18"/>
  <c r="G51" i="18"/>
  <c r="G95" i="18" s="1"/>
  <c r="J76" i="18"/>
  <c r="J2" i="18"/>
  <c r="G55" i="18"/>
  <c r="G96" i="18" s="1"/>
  <c r="L84" i="18"/>
  <c r="L87" i="18" s="1"/>
  <c r="Q69" i="18"/>
  <c r="L72" i="18"/>
  <c r="K75" i="18" a="1"/>
  <c r="K75" i="18" s="1"/>
  <c r="J132" i="18" l="1"/>
  <c r="I5" i="18"/>
  <c r="J5" i="18"/>
  <c r="F144" i="18"/>
  <c r="F143" i="18"/>
  <c r="F146" i="18"/>
  <c r="I44" i="18"/>
  <c r="I52" i="18" s="1"/>
  <c r="I55" i="18" s="1"/>
  <c r="I96" i="18" s="1"/>
  <c r="H144" i="18" s="1"/>
  <c r="I43" i="18"/>
  <c r="I50" i="18" s="1"/>
  <c r="I42" i="18"/>
  <c r="I49" i="18" s="1"/>
  <c r="I41" i="18"/>
  <c r="I48" i="18" s="1"/>
  <c r="J44" i="18"/>
  <c r="J42" i="18"/>
  <c r="J49" i="18" s="1"/>
  <c r="J43" i="18"/>
  <c r="J50" i="18" s="1"/>
  <c r="J41" i="18"/>
  <c r="J48" i="18" s="1"/>
  <c r="I30" i="18"/>
  <c r="L89" i="18"/>
  <c r="L90" i="18"/>
  <c r="I132" i="18"/>
  <c r="L3" i="18"/>
  <c r="F30" i="18"/>
  <c r="M47" i="18"/>
  <c r="Z82" i="24"/>
  <c r="Z101" i="24" s="1"/>
  <c r="AE162" i="24" s="1"/>
  <c r="Z80" i="24"/>
  <c r="Z81" i="24"/>
  <c r="Z100" i="24" s="1"/>
  <c r="AE161" i="24" s="1"/>
  <c r="V78" i="24"/>
  <c r="V77" i="24"/>
  <c r="V79" i="24"/>
  <c r="W25" i="24"/>
  <c r="AA142" i="24"/>
  <c r="W50" i="24"/>
  <c r="V57" i="24"/>
  <c r="U69" i="24"/>
  <c r="U67" i="24"/>
  <c r="U68" i="24"/>
  <c r="I97" i="18"/>
  <c r="J78" i="18"/>
  <c r="J97" i="18" s="1"/>
  <c r="V102" i="24"/>
  <c r="V110" i="24" s="1"/>
  <c r="AA160" i="24"/>
  <c r="P108" i="24"/>
  <c r="P111" i="24" s="1"/>
  <c r="U158" i="24"/>
  <c r="T107" i="24"/>
  <c r="Y157" i="24"/>
  <c r="H92" i="18"/>
  <c r="H98" i="18" s="1"/>
  <c r="I92" i="18"/>
  <c r="J91" i="18" a="1"/>
  <c r="J91" i="18" s="1"/>
  <c r="H55" i="18"/>
  <c r="H96" i="18" s="1"/>
  <c r="G144" i="18" s="1"/>
  <c r="H51" i="18"/>
  <c r="H95" i="18" s="1"/>
  <c r="G143" i="18" s="1"/>
  <c r="X63" i="18"/>
  <c r="W64" i="18"/>
  <c r="J46" i="18"/>
  <c r="J54" i="18" s="1"/>
  <c r="J45" i="18"/>
  <c r="J53" i="18" s="1"/>
  <c r="J52" i="18"/>
  <c r="R26" i="24"/>
  <c r="R30" i="24" s="1"/>
  <c r="R31" i="24" s="1"/>
  <c r="R5" i="24" s="1"/>
  <c r="O4" i="24"/>
  <c r="O6" i="24" s="1"/>
  <c r="U55" i="24"/>
  <c r="V44" i="24"/>
  <c r="AA37" i="24"/>
  <c r="X85" i="24"/>
  <c r="W99" i="24"/>
  <c r="T105" i="24"/>
  <c r="Q94" i="24"/>
  <c r="Y42" i="24"/>
  <c r="X43" i="24"/>
  <c r="X36" i="24"/>
  <c r="S24" i="24"/>
  <c r="X141" i="24" s="1"/>
  <c r="S73" i="24"/>
  <c r="R89" i="24"/>
  <c r="R90" i="24"/>
  <c r="R88" i="24"/>
  <c r="R95" i="24"/>
  <c r="R96" i="24"/>
  <c r="R97" i="24"/>
  <c r="R92" i="24"/>
  <c r="R93" i="24"/>
  <c r="R91" i="24"/>
  <c r="X19" i="24"/>
  <c r="Y46" i="24"/>
  <c r="U20" i="24"/>
  <c r="T21" i="24"/>
  <c r="AB84" i="24"/>
  <c r="W64" i="24"/>
  <c r="W83" i="24" s="1"/>
  <c r="V45" i="24"/>
  <c r="V56" i="24" s="1"/>
  <c r="U60" i="24"/>
  <c r="R106" i="24"/>
  <c r="R61" i="24"/>
  <c r="V66" i="24"/>
  <c r="AB70" i="24"/>
  <c r="W41" i="24"/>
  <c r="V53" i="24"/>
  <c r="V40" i="24"/>
  <c r="U52" i="24"/>
  <c r="U58" i="24" s="1"/>
  <c r="Z155" i="24" s="1"/>
  <c r="T38" i="24"/>
  <c r="S54" i="24"/>
  <c r="S59" i="24" s="1"/>
  <c r="X156" i="24" s="1"/>
  <c r="Q98" i="24"/>
  <c r="V159" i="24" s="1"/>
  <c r="Q109" i="24"/>
  <c r="X65" i="24"/>
  <c r="X71" i="24"/>
  <c r="W72" i="24"/>
  <c r="AA2" i="24"/>
  <c r="K76" i="18"/>
  <c r="O83" i="18"/>
  <c r="K66" i="18"/>
  <c r="M73" i="18"/>
  <c r="R71" i="18"/>
  <c r="M86" i="18"/>
  <c r="N47" i="18"/>
  <c r="F6" i="18"/>
  <c r="K2" i="18"/>
  <c r="M84" i="18"/>
  <c r="M87" i="18" s="1"/>
  <c r="R69" i="18"/>
  <c r="L75" i="18" a="1"/>
  <c r="L75" i="18" s="1"/>
  <c r="M72" i="18"/>
  <c r="G146" i="18" l="1"/>
  <c r="I51" i="18"/>
  <c r="I95" i="18" s="1"/>
  <c r="H143" i="18" s="1"/>
  <c r="K44" i="18"/>
  <c r="K41" i="18"/>
  <c r="K48" i="18" s="1"/>
  <c r="K42" i="18"/>
  <c r="K49" i="18" s="1"/>
  <c r="K43" i="18"/>
  <c r="K50" i="18" s="1"/>
  <c r="K25" i="18"/>
  <c r="M89" i="18"/>
  <c r="M90" i="18"/>
  <c r="M3" i="18"/>
  <c r="L25" i="18"/>
  <c r="X50" i="24"/>
  <c r="W57" i="24"/>
  <c r="AA80" i="24"/>
  <c r="AA81" i="24"/>
  <c r="AA82" i="24"/>
  <c r="X25" i="24"/>
  <c r="AB142" i="24"/>
  <c r="V69" i="24"/>
  <c r="V67" i="24"/>
  <c r="V68" i="24"/>
  <c r="W77" i="24"/>
  <c r="W79" i="24"/>
  <c r="W78" i="24"/>
  <c r="H145" i="18"/>
  <c r="K78" i="18"/>
  <c r="I145" i="18"/>
  <c r="Q108" i="24"/>
  <c r="Q111" i="24" s="1"/>
  <c r="V158" i="24"/>
  <c r="U107" i="24"/>
  <c r="Z157" i="24"/>
  <c r="W102" i="24"/>
  <c r="W110" i="24" s="1"/>
  <c r="AB160" i="24"/>
  <c r="J92" i="18"/>
  <c r="Y63" i="18"/>
  <c r="X64" i="18"/>
  <c r="K46" i="18"/>
  <c r="K54" i="18" s="1"/>
  <c r="K45" i="18"/>
  <c r="K53" i="18" s="1"/>
  <c r="K52" i="18"/>
  <c r="S26" i="24"/>
  <c r="S30" i="24" s="1"/>
  <c r="S31" i="24" s="1"/>
  <c r="S5" i="24" s="1"/>
  <c r="P4" i="24"/>
  <c r="P6" i="24" s="1"/>
  <c r="S106" i="24"/>
  <c r="S61" i="24"/>
  <c r="V20" i="24"/>
  <c r="U21" i="24"/>
  <c r="U38" i="24"/>
  <c r="T54" i="24"/>
  <c r="T59" i="24" s="1"/>
  <c r="Y156" i="24" s="1"/>
  <c r="AC70" i="24"/>
  <c r="W45" i="24"/>
  <c r="W56" i="24" s="1"/>
  <c r="V60" i="24"/>
  <c r="V55" i="24"/>
  <c r="W44" i="24"/>
  <c r="S93" i="24"/>
  <c r="S96" i="24"/>
  <c r="S92" i="24"/>
  <c r="S91" i="24"/>
  <c r="S95" i="24"/>
  <c r="S97" i="24"/>
  <c r="S89" i="24"/>
  <c r="S90" i="24"/>
  <c r="S88" i="24"/>
  <c r="AB37" i="24"/>
  <c r="X72" i="24"/>
  <c r="Y71" i="24"/>
  <c r="U105" i="24"/>
  <c r="AC84" i="24"/>
  <c r="Z46" i="24"/>
  <c r="Y36" i="24"/>
  <c r="X64" i="24"/>
  <c r="X83" i="24" s="1"/>
  <c r="AB2" i="24"/>
  <c r="AA100" i="24"/>
  <c r="AF161" i="24" s="1"/>
  <c r="AA101" i="24"/>
  <c r="AF162" i="24" s="1"/>
  <c r="Y65" i="24"/>
  <c r="W40" i="24"/>
  <c r="V52" i="24"/>
  <c r="V58" i="24" s="1"/>
  <c r="AA155" i="24" s="1"/>
  <c r="R98" i="24"/>
  <c r="W159" i="24" s="1"/>
  <c r="R109" i="24"/>
  <c r="Y85" i="24"/>
  <c r="X99" i="24"/>
  <c r="T24" i="24"/>
  <c r="Y141" i="24" s="1"/>
  <c r="T73" i="24"/>
  <c r="W66" i="24"/>
  <c r="Y19" i="24"/>
  <c r="R94" i="24"/>
  <c r="X41" i="24"/>
  <c r="W53" i="24"/>
  <c r="Z42" i="24"/>
  <c r="Y43" i="24"/>
  <c r="G99" i="18"/>
  <c r="G4" i="18" s="1"/>
  <c r="L66" i="18"/>
  <c r="N73" i="18"/>
  <c r="N86" i="18"/>
  <c r="P83" i="18"/>
  <c r="S71" i="18"/>
  <c r="L76" i="18"/>
  <c r="J51" i="18"/>
  <c r="J95" i="18" s="1"/>
  <c r="I143" i="18" s="1"/>
  <c r="J55" i="18"/>
  <c r="J96" i="18" s="1"/>
  <c r="L2" i="18"/>
  <c r="O47" i="18"/>
  <c r="I98" i="18"/>
  <c r="H146" i="18" s="1"/>
  <c r="N84" i="18"/>
  <c r="N87" i="18" s="1"/>
  <c r="N91" i="18" s="1" a="1"/>
  <c r="S69" i="18"/>
  <c r="M75" i="18" a="1"/>
  <c r="M75" i="18" s="1"/>
  <c r="N72" i="18"/>
  <c r="X66" i="24" l="1"/>
  <c r="I144" i="18"/>
  <c r="N90" i="18"/>
  <c r="N89" i="18"/>
  <c r="N91" i="18"/>
  <c r="N3" i="18"/>
  <c r="K29" i="18"/>
  <c r="K5" i="18"/>
  <c r="K132" i="18"/>
  <c r="L29" i="18"/>
  <c r="L30" i="18" s="1"/>
  <c r="L132" i="18"/>
  <c r="L5" i="18"/>
  <c r="L44" i="18"/>
  <c r="L42" i="18"/>
  <c r="L49" i="18" s="1"/>
  <c r="L41" i="18"/>
  <c r="L48" i="18" s="1"/>
  <c r="L43" i="18"/>
  <c r="L50" i="18" s="1"/>
  <c r="X78" i="24"/>
  <c r="X79" i="24"/>
  <c r="X77" i="24"/>
  <c r="AB80" i="24"/>
  <c r="AB81" i="24"/>
  <c r="AB82" i="24"/>
  <c r="AB101" i="24" s="1"/>
  <c r="AG162" i="24" s="1"/>
  <c r="Y25" i="24"/>
  <c r="AC142" i="24"/>
  <c r="W68" i="24"/>
  <c r="W69" i="24"/>
  <c r="W67" i="24"/>
  <c r="X68" i="24"/>
  <c r="X69" i="24"/>
  <c r="X67" i="24"/>
  <c r="Y50" i="24"/>
  <c r="X57" i="24"/>
  <c r="K97" i="18"/>
  <c r="L78" i="18"/>
  <c r="L97" i="18" s="1"/>
  <c r="V107" i="24"/>
  <c r="AA157" i="24"/>
  <c r="R108" i="24"/>
  <c r="R111" i="24" s="1"/>
  <c r="W158" i="24"/>
  <c r="X102" i="24"/>
  <c r="X110" i="24" s="1"/>
  <c r="AC160" i="24"/>
  <c r="L91" i="18" a="1"/>
  <c r="L91" i="18" s="1"/>
  <c r="K91" i="18" a="1"/>
  <c r="K91" i="18" s="1"/>
  <c r="Z63" i="18"/>
  <c r="Y64" i="18"/>
  <c r="L46" i="18"/>
  <c r="L54" i="18" s="1"/>
  <c r="L45" i="18"/>
  <c r="L53" i="18" s="1"/>
  <c r="T26" i="24"/>
  <c r="T30" i="24" s="1"/>
  <c r="T31" i="24" s="1"/>
  <c r="T5" i="24" s="1"/>
  <c r="Q4" i="24"/>
  <c r="Q6" i="24" s="1"/>
  <c r="AA42" i="24"/>
  <c r="Z43" i="24"/>
  <c r="V105" i="24"/>
  <c r="Y72" i="24"/>
  <c r="Z71" i="24"/>
  <c r="S98" i="24"/>
  <c r="X159" i="24" s="1"/>
  <c r="S109" i="24"/>
  <c r="X40" i="24"/>
  <c r="W52" i="24"/>
  <c r="W58" i="24" s="1"/>
  <c r="AB155" i="24" s="1"/>
  <c r="Z65" i="24"/>
  <c r="AC37" i="24"/>
  <c r="V38" i="24"/>
  <c r="U54" i="24"/>
  <c r="U59" i="24" s="1"/>
  <c r="Z156" i="24" s="1"/>
  <c r="T90" i="24"/>
  <c r="T88" i="24"/>
  <c r="T96" i="24"/>
  <c r="T89" i="24"/>
  <c r="T95" i="24"/>
  <c r="T92" i="24"/>
  <c r="T97" i="24"/>
  <c r="T91" i="24"/>
  <c r="T93" i="24"/>
  <c r="Y64" i="24"/>
  <c r="Y83" i="24" s="1"/>
  <c r="AD84" i="24"/>
  <c r="Z36" i="24"/>
  <c r="S94" i="24"/>
  <c r="U24" i="24"/>
  <c r="Z141" i="24" s="1"/>
  <c r="U73" i="24"/>
  <c r="X45" i="24"/>
  <c r="X56" i="24" s="1"/>
  <c r="W60" i="24"/>
  <c r="T106" i="24"/>
  <c r="T61" i="24"/>
  <c r="Z19" i="24"/>
  <c r="Z85" i="24"/>
  <c r="Y99" i="24"/>
  <c r="AC2" i="24"/>
  <c r="AB100" i="24"/>
  <c r="AG161" i="24" s="1"/>
  <c r="AD70" i="24"/>
  <c r="W20" i="24"/>
  <c r="V21" i="24"/>
  <c r="AA46" i="24"/>
  <c r="W55" i="24"/>
  <c r="X44" i="24"/>
  <c r="Y41" i="24"/>
  <c r="X53" i="24"/>
  <c r="H99" i="18"/>
  <c r="H4" i="18" s="1"/>
  <c r="H6" i="18" s="1"/>
  <c r="T71" i="18"/>
  <c r="O73" i="18"/>
  <c r="O86" i="18"/>
  <c r="M66" i="18"/>
  <c r="Q83" i="18"/>
  <c r="M76" i="18"/>
  <c r="K51" i="18"/>
  <c r="K95" i="18" s="1"/>
  <c r="J143" i="18" s="1"/>
  <c r="K55" i="18"/>
  <c r="K96" i="18" s="1"/>
  <c r="J144" i="18" s="1"/>
  <c r="M2" i="18"/>
  <c r="L52" i="18"/>
  <c r="P47" i="18"/>
  <c r="O84" i="18"/>
  <c r="O87" i="18" s="1"/>
  <c r="T69" i="18"/>
  <c r="O72" i="18"/>
  <c r="N75" i="18" a="1"/>
  <c r="N75" i="18" s="1"/>
  <c r="K30" i="18" l="1"/>
  <c r="O3" i="18"/>
  <c r="M25" i="18"/>
  <c r="M44" i="18"/>
  <c r="M52" i="18" s="1"/>
  <c r="M42" i="18"/>
  <c r="M49" i="18" s="1"/>
  <c r="M41" i="18"/>
  <c r="M48" i="18" s="1"/>
  <c r="M43" i="18"/>
  <c r="M50" i="18" s="1"/>
  <c r="Z64" i="18"/>
  <c r="AA63" i="18"/>
  <c r="O90" i="18"/>
  <c r="O89" i="18"/>
  <c r="Y66" i="24"/>
  <c r="Z50" i="24"/>
  <c r="Y57" i="24"/>
  <c r="Z25" i="24"/>
  <c r="AD142" i="24"/>
  <c r="Y78" i="24"/>
  <c r="Y77" i="24"/>
  <c r="Y79" i="24"/>
  <c r="AC81" i="24"/>
  <c r="AC100" i="24" s="1"/>
  <c r="AH161" i="24" s="1"/>
  <c r="AC82" i="24"/>
  <c r="AC101" i="24" s="1"/>
  <c r="AH162" i="24" s="1"/>
  <c r="AC80" i="24"/>
  <c r="J145" i="18"/>
  <c r="M78" i="18"/>
  <c r="M97" i="18" s="1"/>
  <c r="L145" i="18" s="1"/>
  <c r="K145" i="18"/>
  <c r="W107" i="24"/>
  <c r="AB157" i="24"/>
  <c r="S108" i="24"/>
  <c r="S111" i="24" s="1"/>
  <c r="X158" i="24"/>
  <c r="Y102" i="24"/>
  <c r="Y110" i="24" s="1"/>
  <c r="AD160" i="24"/>
  <c r="K92" i="18"/>
  <c r="K98" i="18" s="1"/>
  <c r="J146" i="18" s="1"/>
  <c r="L92" i="18"/>
  <c r="M91" i="18" a="1"/>
  <c r="M91" i="18" s="1"/>
  <c r="M46" i="18"/>
  <c r="M54" i="18" s="1"/>
  <c r="M45" i="18"/>
  <c r="M53" i="18" s="1"/>
  <c r="U26" i="24"/>
  <c r="U30" i="24" s="1"/>
  <c r="U31" i="24" s="1"/>
  <c r="U5" i="24" s="1"/>
  <c r="R4" i="24"/>
  <c r="R6" i="24" s="1"/>
  <c r="Y44" i="24"/>
  <c r="X55" i="24"/>
  <c r="AA85" i="24"/>
  <c r="Z99" i="24"/>
  <c r="W38" i="24"/>
  <c r="V54" i="24"/>
  <c r="V59" i="24" s="1"/>
  <c r="AA156" i="24" s="1"/>
  <c r="AE70" i="24"/>
  <c r="AA19" i="24"/>
  <c r="T98" i="24"/>
  <c r="Y159" i="24" s="1"/>
  <c r="T109" i="24"/>
  <c r="AD37" i="24"/>
  <c r="AA36" i="24"/>
  <c r="Z64" i="24"/>
  <c r="Z83" i="24" s="1"/>
  <c r="W105" i="24"/>
  <c r="Y40" i="24"/>
  <c r="X52" i="24"/>
  <c r="X58" i="24" s="1"/>
  <c r="AC155" i="24" s="1"/>
  <c r="Z41" i="24"/>
  <c r="Y53" i="24"/>
  <c r="AB46" i="24"/>
  <c r="AA65" i="24"/>
  <c r="V24" i="24"/>
  <c r="AA141" i="24" s="1"/>
  <c r="V73" i="24"/>
  <c r="AD2" i="24"/>
  <c r="T94" i="24"/>
  <c r="X20" i="24"/>
  <c r="W21" i="24"/>
  <c r="Y45" i="24"/>
  <c r="Y56" i="24" s="1"/>
  <c r="X60" i="24"/>
  <c r="AA71" i="24"/>
  <c r="Z72" i="24"/>
  <c r="U96" i="24"/>
  <c r="U95" i="24"/>
  <c r="U97" i="24"/>
  <c r="U91" i="24"/>
  <c r="U92" i="24"/>
  <c r="U93" i="24"/>
  <c r="U90" i="24"/>
  <c r="U88" i="24"/>
  <c r="U89" i="24"/>
  <c r="AE84" i="24"/>
  <c r="U106" i="24"/>
  <c r="U61" i="24"/>
  <c r="AB42" i="24"/>
  <c r="AA43" i="24"/>
  <c r="I99" i="18"/>
  <c r="I4" i="18" s="1"/>
  <c r="I6" i="18" s="1"/>
  <c r="R83" i="18"/>
  <c r="N66" i="18"/>
  <c r="P73" i="18"/>
  <c r="P86" i="18"/>
  <c r="U71" i="18"/>
  <c r="N76" i="18"/>
  <c r="L55" i="18"/>
  <c r="L96" i="18" s="1"/>
  <c r="J98" i="18"/>
  <c r="Q47" i="18"/>
  <c r="N2" i="18"/>
  <c r="L51" i="18"/>
  <c r="L95" i="18" s="1"/>
  <c r="P84" i="18"/>
  <c r="P87" i="18" s="1"/>
  <c r="O75" i="18" a="1"/>
  <c r="O75" i="18" s="1"/>
  <c r="P72" i="18"/>
  <c r="U69" i="18"/>
  <c r="AA64" i="18" l="1"/>
  <c r="AB63" i="18"/>
  <c r="K143" i="18"/>
  <c r="K144" i="18"/>
  <c r="I146" i="18"/>
  <c r="M29" i="18"/>
  <c r="M132" i="18"/>
  <c r="M5" i="18"/>
  <c r="AA66" i="18"/>
  <c r="N25" i="18"/>
  <c r="P3" i="18"/>
  <c r="P89" i="18"/>
  <c r="P90" i="18"/>
  <c r="N44" i="18"/>
  <c r="N52" i="18" s="1"/>
  <c r="N42" i="18"/>
  <c r="N49" i="18" s="1"/>
  <c r="N43" i="18"/>
  <c r="N50" i="18" s="1"/>
  <c r="N41" i="18"/>
  <c r="N48" i="18" s="1"/>
  <c r="AA25" i="24"/>
  <c r="AE142" i="24"/>
  <c r="Z57" i="24"/>
  <c r="AA50" i="24"/>
  <c r="Z66" i="24"/>
  <c r="Z78" i="24"/>
  <c r="Z77" i="24"/>
  <c r="Z79" i="24"/>
  <c r="AD81" i="24"/>
  <c r="AD100" i="24" s="1"/>
  <c r="AI161" i="24" s="1"/>
  <c r="AD82" i="24"/>
  <c r="AD101" i="24" s="1"/>
  <c r="AI162" i="24" s="1"/>
  <c r="AD80" i="24"/>
  <c r="Y67" i="24"/>
  <c r="Y68" i="24"/>
  <c r="Y69" i="24"/>
  <c r="N78" i="18"/>
  <c r="X107" i="24"/>
  <c r="AC157" i="24"/>
  <c r="T108" i="24"/>
  <c r="T111" i="24" s="1"/>
  <c r="Y158" i="24"/>
  <c r="Z102" i="24"/>
  <c r="Z110" i="24" s="1"/>
  <c r="AE160" i="24"/>
  <c r="M92" i="18"/>
  <c r="N46" i="18"/>
  <c r="N54" i="18" s="1"/>
  <c r="N45" i="18"/>
  <c r="N53" i="18" s="1"/>
  <c r="V26" i="24"/>
  <c r="V30" i="24" s="1"/>
  <c r="V31" i="24" s="1"/>
  <c r="V5" i="24" s="1"/>
  <c r="S4" i="24"/>
  <c r="S6" i="24" s="1"/>
  <c r="AF84" i="24"/>
  <c r="U98" i="24"/>
  <c r="Z159" i="24" s="1"/>
  <c r="U109" i="24"/>
  <c r="Z45" i="24"/>
  <c r="Z56" i="24" s="1"/>
  <c r="Y60" i="24"/>
  <c r="X105" i="24"/>
  <c r="AA64" i="24"/>
  <c r="AA83" i="24" s="1"/>
  <c r="AB65" i="24"/>
  <c r="AB19" i="24"/>
  <c r="AE2" i="24"/>
  <c r="V95" i="24"/>
  <c r="V91" i="24"/>
  <c r="V92" i="24"/>
  <c r="V93" i="24"/>
  <c r="V96" i="24"/>
  <c r="V97" i="24"/>
  <c r="V89" i="24"/>
  <c r="V88" i="24"/>
  <c r="V90" i="24"/>
  <c r="AB36" i="24"/>
  <c r="AB85" i="24"/>
  <c r="AA99" i="24"/>
  <c r="V106" i="24"/>
  <c r="V61" i="24"/>
  <c r="AC46" i="24"/>
  <c r="Z40" i="24"/>
  <c r="Y52" i="24"/>
  <c r="Y58" i="24" s="1"/>
  <c r="AD155" i="24" s="1"/>
  <c r="U94" i="24"/>
  <c r="X38" i="24"/>
  <c r="W54" i="24"/>
  <c r="W59" i="24" s="1"/>
  <c r="AB156" i="24" s="1"/>
  <c r="AA72" i="24"/>
  <c r="AB71" i="24"/>
  <c r="AE37" i="24"/>
  <c r="AF70" i="24"/>
  <c r="Z44" i="24"/>
  <c r="Y55" i="24"/>
  <c r="W24" i="24"/>
  <c r="AB141" i="24" s="1"/>
  <c r="W73" i="24"/>
  <c r="Y20" i="24"/>
  <c r="X21" i="24"/>
  <c r="AC42" i="24"/>
  <c r="AB43" i="24"/>
  <c r="AA41" i="24"/>
  <c r="Z53" i="24"/>
  <c r="Q73" i="18"/>
  <c r="O66" i="18"/>
  <c r="V71" i="18"/>
  <c r="Q86" i="18"/>
  <c r="S83" i="18"/>
  <c r="O76" i="18"/>
  <c r="M51" i="18"/>
  <c r="M95" i="18" s="1"/>
  <c r="L143" i="18" s="1"/>
  <c r="M55" i="18"/>
  <c r="M96" i="18" s="1"/>
  <c r="L144" i="18" s="1"/>
  <c r="O2" i="18"/>
  <c r="J99" i="18"/>
  <c r="J4" i="18" s="1"/>
  <c r="J6" i="18" s="1"/>
  <c r="R47" i="18"/>
  <c r="Q84" i="18"/>
  <c r="Q87" i="18" s="1"/>
  <c r="V69" i="18"/>
  <c r="Q72" i="18"/>
  <c r="P75" i="18" a="1"/>
  <c r="P75" i="18" s="1"/>
  <c r="AC63" i="18" l="1"/>
  <c r="AB64" i="18"/>
  <c r="N29" i="18"/>
  <c r="N30" i="18" s="1"/>
  <c r="N5" i="18"/>
  <c r="N132" i="18"/>
  <c r="O44" i="18"/>
  <c r="O42" i="18"/>
  <c r="O49" i="18" s="1"/>
  <c r="O41" i="18"/>
  <c r="O48" i="18" s="1"/>
  <c r="O43" i="18"/>
  <c r="O50" i="18" s="1"/>
  <c r="Q3" i="18"/>
  <c r="P25" i="18"/>
  <c r="Q89" i="18"/>
  <c r="Q90" i="18"/>
  <c r="O25" i="18"/>
  <c r="M30" i="18"/>
  <c r="Z69" i="24"/>
  <c r="Z67" i="24"/>
  <c r="Z68" i="24"/>
  <c r="AA57" i="24"/>
  <c r="AB50" i="24"/>
  <c r="AE81" i="24"/>
  <c r="AE100" i="24" s="1"/>
  <c r="AJ161" i="24" s="1"/>
  <c r="AE82" i="24"/>
  <c r="AE101" i="24" s="1"/>
  <c r="AJ162" i="24" s="1"/>
  <c r="AE80" i="24"/>
  <c r="AA79" i="24"/>
  <c r="AA78" i="24"/>
  <c r="AA77" i="24"/>
  <c r="AB25" i="24"/>
  <c r="AF142" i="24"/>
  <c r="N97" i="18"/>
  <c r="O78" i="18"/>
  <c r="O97" i="18" s="1"/>
  <c r="U108" i="24"/>
  <c r="U111" i="24" s="1"/>
  <c r="Z158" i="24"/>
  <c r="Y107" i="24"/>
  <c r="AD157" i="24"/>
  <c r="AA102" i="24"/>
  <c r="AA110" i="24" s="1"/>
  <c r="AF160" i="24"/>
  <c r="N92" i="18"/>
  <c r="O91" i="18" a="1"/>
  <c r="O91" i="18" s="1"/>
  <c r="O46" i="18"/>
  <c r="O54" i="18" s="1"/>
  <c r="O45" i="18"/>
  <c r="O53" i="18" s="1"/>
  <c r="O52" i="18"/>
  <c r="W26" i="24"/>
  <c r="W30" i="24" s="1"/>
  <c r="W31" i="24" s="1"/>
  <c r="W5" i="24" s="1"/>
  <c r="T4" i="24"/>
  <c r="T6" i="24" s="1"/>
  <c r="V94" i="24"/>
  <c r="AC19" i="24"/>
  <c r="AB64" i="24"/>
  <c r="AB83" i="24" s="1"/>
  <c r="AA40" i="24"/>
  <c r="Z52" i="24"/>
  <c r="Z58" i="24" s="1"/>
  <c r="AE155" i="24" s="1"/>
  <c r="Z20" i="24"/>
  <c r="Y21" i="24"/>
  <c r="V98" i="24"/>
  <c r="AA159" i="24" s="1"/>
  <c r="V109" i="24"/>
  <c r="AD46" i="24"/>
  <c r="AD42" i="24"/>
  <c r="AC43" i="24"/>
  <c r="AF37" i="24"/>
  <c r="W106" i="24"/>
  <c r="W61" i="24"/>
  <c r="AA66" i="24"/>
  <c r="AG84" i="24"/>
  <c r="X24" i="24"/>
  <c r="AC141" i="24" s="1"/>
  <c r="X73" i="24"/>
  <c r="AC36" i="24"/>
  <c r="Y38" i="24"/>
  <c r="X54" i="24"/>
  <c r="X59" i="24" s="1"/>
  <c r="AC156" i="24" s="1"/>
  <c r="AC65" i="24"/>
  <c r="W91" i="24"/>
  <c r="W97" i="24"/>
  <c r="W95" i="24"/>
  <c r="W96" i="24"/>
  <c r="W93" i="24"/>
  <c r="W92" i="24"/>
  <c r="W90" i="24"/>
  <c r="W88" i="24"/>
  <c r="W89" i="24"/>
  <c r="AA44" i="24"/>
  <c r="Z55" i="24"/>
  <c r="AB72" i="24"/>
  <c r="AC71" i="24"/>
  <c r="AC85" i="24"/>
  <c r="AB99" i="24"/>
  <c r="AF2" i="24"/>
  <c r="AA45" i="24"/>
  <c r="AA56" i="24" s="1"/>
  <c r="Z60" i="24"/>
  <c r="AB41" i="24"/>
  <c r="AA53" i="24"/>
  <c r="AG70" i="24"/>
  <c r="Y105" i="24"/>
  <c r="K99" i="18"/>
  <c r="K4" i="18" s="1"/>
  <c r="K6" i="18" s="1"/>
  <c r="W71" i="18"/>
  <c r="T83" i="18"/>
  <c r="R86" i="18"/>
  <c r="P66" i="18"/>
  <c r="R73" i="18"/>
  <c r="P76" i="18"/>
  <c r="N55" i="18"/>
  <c r="N96" i="18" s="1"/>
  <c r="M144" i="18" s="1"/>
  <c r="N51" i="18"/>
  <c r="N95" i="18" s="1"/>
  <c r="M143" i="18" s="1"/>
  <c r="S47" i="18"/>
  <c r="P2" i="18"/>
  <c r="R84" i="18"/>
  <c r="R87" i="18" s="1"/>
  <c r="L98" i="18"/>
  <c r="W69" i="18"/>
  <c r="Q75" i="18" a="1"/>
  <c r="Q75" i="18" s="1"/>
  <c r="R72" i="18"/>
  <c r="AB66" i="24" l="1"/>
  <c r="AD63" i="18"/>
  <c r="AC64" i="18"/>
  <c r="K146" i="18"/>
  <c r="O29" i="18"/>
  <c r="O132" i="18"/>
  <c r="O5" i="18"/>
  <c r="R89" i="18"/>
  <c r="R90" i="18"/>
  <c r="P44" i="18"/>
  <c r="P52" i="18" s="1"/>
  <c r="P42" i="18"/>
  <c r="P49" i="18" s="1"/>
  <c r="P41" i="18"/>
  <c r="P48" i="18" s="1"/>
  <c r="P43" i="18"/>
  <c r="P50" i="18" s="1"/>
  <c r="P29" i="18"/>
  <c r="P30" i="18" s="1"/>
  <c r="P132" i="18"/>
  <c r="P5" i="18"/>
  <c r="R3" i="18"/>
  <c r="AB68" i="24"/>
  <c r="AB69" i="24"/>
  <c r="AB67" i="24"/>
  <c r="AA69" i="24"/>
  <c r="AA68" i="24"/>
  <c r="AA67" i="24"/>
  <c r="AB57" i="24"/>
  <c r="AC50" i="24"/>
  <c r="AB77" i="24"/>
  <c r="AB79" i="24"/>
  <c r="AB78" i="24"/>
  <c r="AC25" i="24"/>
  <c r="AG142" i="24"/>
  <c r="AF82" i="24"/>
  <c r="AF101" i="24" s="1"/>
  <c r="AK162" i="24" s="1"/>
  <c r="AF80" i="24"/>
  <c r="AF81" i="24"/>
  <c r="AF100" i="24" s="1"/>
  <c r="AK161" i="24" s="1"/>
  <c r="M145" i="18"/>
  <c r="P78" i="18"/>
  <c r="N145" i="18"/>
  <c r="Z107" i="24"/>
  <c r="AE157" i="24"/>
  <c r="AB102" i="24"/>
  <c r="AB110" i="24" s="1"/>
  <c r="AG160" i="24"/>
  <c r="V108" i="24"/>
  <c r="V111" i="24" s="1"/>
  <c r="AA158" i="24"/>
  <c r="O92" i="18"/>
  <c r="P91" i="18" a="1"/>
  <c r="P91" i="18" s="1"/>
  <c r="P46" i="18"/>
  <c r="P54" i="18" s="1"/>
  <c r="P45" i="18"/>
  <c r="P53" i="18" s="1"/>
  <c r="X26" i="24"/>
  <c r="X30" i="24" s="1"/>
  <c r="X31" i="24" s="1"/>
  <c r="X5" i="24" s="1"/>
  <c r="U4" i="24"/>
  <c r="U6" i="24" s="1"/>
  <c r="AE46" i="24"/>
  <c r="AD85" i="24"/>
  <c r="AC99" i="24"/>
  <c r="AC64" i="24"/>
  <c r="AC83" i="24" s="1"/>
  <c r="AC72" i="24"/>
  <c r="AD71" i="24"/>
  <c r="AD65" i="24"/>
  <c r="AD19" i="24"/>
  <c r="AC41" i="24"/>
  <c r="AB53" i="24"/>
  <c r="AG37" i="24"/>
  <c r="Z105" i="24"/>
  <c r="W98" i="24"/>
  <c r="AB159" i="24" s="1"/>
  <c r="W109" i="24"/>
  <c r="X106" i="24"/>
  <c r="X61" i="24"/>
  <c r="AB40" i="24"/>
  <c r="AA52" i="24"/>
  <c r="AA58" i="24" s="1"/>
  <c r="AF155" i="24" s="1"/>
  <c r="AB45" i="24"/>
  <c r="AB56" i="24" s="1"/>
  <c r="AA60" i="24"/>
  <c r="AB44" i="24"/>
  <c r="AA55" i="24"/>
  <c r="Z38" i="24"/>
  <c r="Y54" i="24"/>
  <c r="Y59" i="24" s="1"/>
  <c r="AD156" i="24" s="1"/>
  <c r="AH84" i="24"/>
  <c r="AD43" i="24"/>
  <c r="AE42" i="24"/>
  <c r="X88" i="24"/>
  <c r="X90" i="24"/>
  <c r="X89" i="24"/>
  <c r="X95" i="24"/>
  <c r="X93" i="24"/>
  <c r="X92" i="24"/>
  <c r="X96" i="24"/>
  <c r="X91" i="24"/>
  <c r="X97" i="24"/>
  <c r="Y24" i="24"/>
  <c r="AD141" i="24" s="1"/>
  <c r="Y73" i="24"/>
  <c r="AH70" i="24"/>
  <c r="AG2" i="24"/>
  <c r="W94" i="24"/>
  <c r="AD36" i="24"/>
  <c r="AA20" i="24"/>
  <c r="Z21" i="24"/>
  <c r="Q66" i="18"/>
  <c r="S73" i="18"/>
  <c r="U83" i="18"/>
  <c r="S86" i="18"/>
  <c r="X71" i="18"/>
  <c r="Q76" i="18"/>
  <c r="O55" i="18"/>
  <c r="O96" i="18" s="1"/>
  <c r="N144" i="18" s="1"/>
  <c r="Q2" i="18"/>
  <c r="O51" i="18"/>
  <c r="O95" i="18" s="1"/>
  <c r="N143" i="18" s="1"/>
  <c r="L99" i="18"/>
  <c r="L4" i="18" s="1"/>
  <c r="L6" i="18" s="1"/>
  <c r="T47" i="18"/>
  <c r="M98" i="18"/>
  <c r="L146" i="18" s="1"/>
  <c r="N98" i="18"/>
  <c r="M146" i="18" s="1"/>
  <c r="S84" i="18"/>
  <c r="S87" i="18" s="1"/>
  <c r="R75" i="18" a="1"/>
  <c r="R75" i="18" s="1"/>
  <c r="S72" i="18"/>
  <c r="X69" i="18"/>
  <c r="AE63" i="18" l="1"/>
  <c r="AD64" i="18"/>
  <c r="Q44" i="18"/>
  <c r="Q41" i="18"/>
  <c r="Q48" i="18" s="1"/>
  <c r="Q43" i="18"/>
  <c r="Q50" i="18" s="1"/>
  <c r="Q42" i="18"/>
  <c r="Q49" i="18" s="1"/>
  <c r="S3" i="18"/>
  <c r="R25" i="18"/>
  <c r="Q25" i="18"/>
  <c r="S89" i="18"/>
  <c r="S90" i="18"/>
  <c r="O30" i="18"/>
  <c r="AG82" i="24"/>
  <c r="AG101" i="24" s="1"/>
  <c r="AL162" i="24" s="1"/>
  <c r="AG80" i="24"/>
  <c r="AG81" i="24"/>
  <c r="AG100" i="24" s="1"/>
  <c r="AL161" i="24" s="1"/>
  <c r="AD25" i="24"/>
  <c r="AH142" i="24"/>
  <c r="AC57" i="24"/>
  <c r="AD50" i="24"/>
  <c r="AC79" i="24"/>
  <c r="AC78" i="24"/>
  <c r="AC77" i="24"/>
  <c r="P97" i="18"/>
  <c r="O145" i="18" s="1"/>
  <c r="Q78" i="18"/>
  <c r="Q97" i="18" s="1"/>
  <c r="P145" i="18" s="1"/>
  <c r="AA107" i="24"/>
  <c r="AF157" i="24"/>
  <c r="W108" i="24"/>
  <c r="W111" i="24" s="1"/>
  <c r="AB158" i="24"/>
  <c r="AC102" i="24"/>
  <c r="AC110" i="24" s="1"/>
  <c r="AH160" i="24"/>
  <c r="P92" i="18"/>
  <c r="Q91" i="18" a="1"/>
  <c r="Q91" i="18" s="1"/>
  <c r="Q46" i="18"/>
  <c r="Q54" i="18" s="1"/>
  <c r="Q45" i="18"/>
  <c r="Q53" i="18" s="1"/>
  <c r="Q52" i="18"/>
  <c r="Y26" i="24"/>
  <c r="Y30" i="24" s="1"/>
  <c r="Y31" i="24" s="1"/>
  <c r="Y5" i="24" s="1"/>
  <c r="V4" i="24"/>
  <c r="V6" i="24" s="1"/>
  <c r="AC45" i="24"/>
  <c r="AC56" i="24" s="1"/>
  <c r="AB60" i="24"/>
  <c r="AE85" i="24"/>
  <c r="AD99" i="24"/>
  <c r="AD64" i="24"/>
  <c r="AD83" i="24" s="1"/>
  <c r="AE36" i="24"/>
  <c r="X98" i="24"/>
  <c r="AC159" i="24" s="1"/>
  <c r="X109" i="24"/>
  <c r="AE19" i="24"/>
  <c r="AH37" i="24"/>
  <c r="AH2" i="24"/>
  <c r="AI84" i="24"/>
  <c r="AA105" i="24"/>
  <c r="AE65" i="24"/>
  <c r="Y106" i="24"/>
  <c r="Y61" i="24"/>
  <c r="AC40" i="24"/>
  <c r="AB52" i="24"/>
  <c r="AB58" i="24" s="1"/>
  <c r="AG155" i="24" s="1"/>
  <c r="AD41" i="24"/>
  <c r="AC53" i="24"/>
  <c r="AC66" i="24"/>
  <c r="AF46" i="24"/>
  <c r="AI70" i="24"/>
  <c r="Z24" i="24"/>
  <c r="AE141" i="24" s="1"/>
  <c r="Z73" i="24"/>
  <c r="X94" i="24"/>
  <c r="AA38" i="24"/>
  <c r="Z54" i="24"/>
  <c r="Z59" i="24" s="1"/>
  <c r="AE156" i="24" s="1"/>
  <c r="AD72" i="24"/>
  <c r="AE71" i="24"/>
  <c r="AC44" i="24"/>
  <c r="AB55" i="24"/>
  <c r="Y90" i="24"/>
  <c r="Y89" i="24"/>
  <c r="Y97" i="24"/>
  <c r="Y88" i="24"/>
  <c r="Y92" i="24"/>
  <c r="Y96" i="24"/>
  <c r="Y93" i="24"/>
  <c r="Y91" i="24"/>
  <c r="Y95" i="24"/>
  <c r="AB20" i="24"/>
  <c r="AA21" i="24"/>
  <c r="AE43" i="24"/>
  <c r="AF42" i="24"/>
  <c r="T73" i="18"/>
  <c r="R66" i="18"/>
  <c r="Y71" i="18"/>
  <c r="V83" i="18"/>
  <c r="T86" i="18"/>
  <c r="R76" i="18"/>
  <c r="M99" i="18"/>
  <c r="M4" i="18" s="1"/>
  <c r="M6" i="18" s="1"/>
  <c r="P55" i="18"/>
  <c r="P96" i="18" s="1"/>
  <c r="O144" i="18" s="1"/>
  <c r="P51" i="18"/>
  <c r="P95" i="18" s="1"/>
  <c r="O143" i="18" s="1"/>
  <c r="U47" i="18"/>
  <c r="R2" i="18"/>
  <c r="T84" i="18"/>
  <c r="T87" i="18" s="1"/>
  <c r="S75" i="18" a="1"/>
  <c r="S75" i="18" s="1"/>
  <c r="T72" i="18"/>
  <c r="Y69" i="18"/>
  <c r="AF63" i="18" l="1"/>
  <c r="AE64" i="18"/>
  <c r="Q29" i="18"/>
  <c r="Q132" i="18"/>
  <c r="Q5" i="18"/>
  <c r="R29" i="18"/>
  <c r="R30" i="18" s="1"/>
  <c r="R132" i="18"/>
  <c r="R5" i="18"/>
  <c r="T89" i="18"/>
  <c r="T90" i="18"/>
  <c r="T3" i="18"/>
  <c r="S25" i="18"/>
  <c r="R44" i="18"/>
  <c r="R41" i="18"/>
  <c r="R48" i="18" s="1"/>
  <c r="R42" i="18"/>
  <c r="R49" i="18" s="1"/>
  <c r="R43" i="18"/>
  <c r="R50" i="18" s="1"/>
  <c r="AE50" i="24"/>
  <c r="AD57" i="24"/>
  <c r="AH82" i="24"/>
  <c r="AH80" i="24"/>
  <c r="AH81" i="24"/>
  <c r="AH100" i="24" s="1"/>
  <c r="AM161" i="24" s="1"/>
  <c r="AD66" i="24"/>
  <c r="AD79" i="24"/>
  <c r="AD77" i="24"/>
  <c r="AD78" i="24"/>
  <c r="AC67" i="24"/>
  <c r="AC68" i="24"/>
  <c r="AC69" i="24"/>
  <c r="AE25" i="24"/>
  <c r="AI142" i="24"/>
  <c r="R78" i="18"/>
  <c r="R97" i="18" s="1"/>
  <c r="Q145" i="18" s="1"/>
  <c r="AB107" i="24"/>
  <c r="AG157" i="24"/>
  <c r="X108" i="24"/>
  <c r="X111" i="24" s="1"/>
  <c r="AC158" i="24"/>
  <c r="AD102" i="24"/>
  <c r="AD110" i="24" s="1"/>
  <c r="AI160" i="24"/>
  <c r="Q92" i="18"/>
  <c r="R91" i="18" a="1"/>
  <c r="R91" i="18" s="1"/>
  <c r="R46" i="18"/>
  <c r="R54" i="18" s="1"/>
  <c r="R45" i="18"/>
  <c r="R53" i="18" s="1"/>
  <c r="R52" i="18"/>
  <c r="Z26" i="24"/>
  <c r="Z30" i="24" s="1"/>
  <c r="Z31" i="24" s="1"/>
  <c r="Z5" i="24" s="1"/>
  <c r="W4" i="24"/>
  <c r="W6" i="24" s="1"/>
  <c r="AD44" i="24"/>
  <c r="AC55" i="24"/>
  <c r="AE41" i="24"/>
  <c r="AD53" i="24"/>
  <c r="AI37" i="24"/>
  <c r="AF71" i="24"/>
  <c r="AE72" i="24"/>
  <c r="AF36" i="24"/>
  <c r="AF85" i="24"/>
  <c r="AE99" i="24"/>
  <c r="AG42" i="24"/>
  <c r="AF43" i="24"/>
  <c r="AB105" i="24"/>
  <c r="AJ84" i="24"/>
  <c r="AJ70" i="24"/>
  <c r="AF19" i="24"/>
  <c r="Y94" i="24"/>
  <c r="AD40" i="24"/>
  <c r="AC52" i="24"/>
  <c r="AC58" i="24" s="1"/>
  <c r="AH155" i="24" s="1"/>
  <c r="AA24" i="24"/>
  <c r="AF141" i="24" s="1"/>
  <c r="AA73" i="24"/>
  <c r="AB38" i="24"/>
  <c r="AA54" i="24"/>
  <c r="AA59" i="24" s="1"/>
  <c r="AF156" i="24" s="1"/>
  <c r="AF65" i="24"/>
  <c r="AD45" i="24"/>
  <c r="AD56" i="24" s="1"/>
  <c r="AC60" i="24"/>
  <c r="Z106" i="24"/>
  <c r="Z61" i="24"/>
  <c r="AC20" i="24"/>
  <c r="AB21" i="24"/>
  <c r="AG46" i="24"/>
  <c r="AI2" i="24"/>
  <c r="AH101" i="24"/>
  <c r="AM162" i="24" s="1"/>
  <c r="Y98" i="24"/>
  <c r="AD159" i="24" s="1"/>
  <c r="Y109" i="24"/>
  <c r="Z89" i="24"/>
  <c r="Z88" i="24"/>
  <c r="Z91" i="24"/>
  <c r="Z90" i="24"/>
  <c r="Z96" i="24"/>
  <c r="Z93" i="24"/>
  <c r="Z97" i="24"/>
  <c r="Z92" i="24"/>
  <c r="Z95" i="24"/>
  <c r="AE64" i="24"/>
  <c r="AE83" i="24" s="1"/>
  <c r="N99" i="18"/>
  <c r="N4" i="18" s="1"/>
  <c r="N6" i="18" s="1"/>
  <c r="W83" i="18"/>
  <c r="U86" i="18"/>
  <c r="U73" i="18"/>
  <c r="Z71" i="18"/>
  <c r="AA71" i="18" s="1"/>
  <c r="AB71" i="18" s="1"/>
  <c r="AC71" i="18" s="1"/>
  <c r="AD71" i="18" s="1"/>
  <c r="AE71" i="18" s="1"/>
  <c r="AF71" i="18" s="1"/>
  <c r="AG71" i="18" s="1"/>
  <c r="AH71" i="18" s="1"/>
  <c r="AI71" i="18" s="1"/>
  <c r="AJ71" i="18" s="1"/>
  <c r="S66" i="18"/>
  <c r="Q55" i="18"/>
  <c r="Q96" i="18" s="1"/>
  <c r="P144" i="18" s="1"/>
  <c r="S76" i="18"/>
  <c r="Q51" i="18"/>
  <c r="Q95" i="18" s="1"/>
  <c r="P143" i="18" s="1"/>
  <c r="V47" i="18"/>
  <c r="S2" i="18"/>
  <c r="P98" i="18"/>
  <c r="O146" i="18" s="1"/>
  <c r="O98" i="18"/>
  <c r="N146" i="18" s="1"/>
  <c r="U84" i="18"/>
  <c r="U87" i="18" s="1"/>
  <c r="Z69" i="18"/>
  <c r="AA69" i="18" s="1"/>
  <c r="T75" i="18" a="1"/>
  <c r="T75" i="18" s="1"/>
  <c r="U72" i="18"/>
  <c r="AG63" i="18" l="1"/>
  <c r="AF64" i="18"/>
  <c r="AF66" i="18" s="1"/>
  <c r="AB69" i="18"/>
  <c r="U90" i="18"/>
  <c r="U89" i="18"/>
  <c r="S44" i="18"/>
  <c r="S52" i="18" s="1"/>
  <c r="S41" i="18"/>
  <c r="S48" i="18" s="1"/>
  <c r="S43" i="18"/>
  <c r="S50" i="18" s="1"/>
  <c r="S42" i="18"/>
  <c r="S49" i="18" s="1"/>
  <c r="S29" i="18"/>
  <c r="S30" i="18" s="1"/>
  <c r="S132" i="18"/>
  <c r="S5" i="18"/>
  <c r="U3" i="18"/>
  <c r="T25" i="18"/>
  <c r="Q30" i="18"/>
  <c r="AI80" i="24"/>
  <c r="AI81" i="24"/>
  <c r="AI100" i="24" s="1"/>
  <c r="AN161" i="24" s="1"/>
  <c r="AI82" i="24"/>
  <c r="AI101" i="24" s="1"/>
  <c r="AN162" i="24" s="1"/>
  <c r="AD67" i="24"/>
  <c r="AD68" i="24"/>
  <c r="AD69" i="24"/>
  <c r="AE78" i="24"/>
  <c r="AE77" i="24"/>
  <c r="AE79" i="24"/>
  <c r="AF25" i="24"/>
  <c r="AJ142" i="24"/>
  <c r="AE57" i="24"/>
  <c r="AF50" i="24"/>
  <c r="S78" i="18"/>
  <c r="S97" i="18" s="1"/>
  <c r="R145" i="18" s="1"/>
  <c r="AC107" i="24"/>
  <c r="AH157" i="24"/>
  <c r="AE102" i="24"/>
  <c r="AE110" i="24" s="1"/>
  <c r="AJ160" i="24"/>
  <c r="Y108" i="24"/>
  <c r="Y111" i="24" s="1"/>
  <c r="AD158" i="24"/>
  <c r="R92" i="18"/>
  <c r="S91" i="18" a="1"/>
  <c r="S91" i="18" s="1"/>
  <c r="S46" i="18"/>
  <c r="S54" i="18" s="1"/>
  <c r="S45" i="18"/>
  <c r="S53" i="18" s="1"/>
  <c r="AA26" i="24"/>
  <c r="AA30" i="24" s="1"/>
  <c r="AA31" i="24" s="1"/>
  <c r="AA5" i="24" s="1"/>
  <c r="X4" i="24"/>
  <c r="X6" i="24" s="1"/>
  <c r="Z94" i="24"/>
  <c r="AB24" i="24"/>
  <c r="AG141" i="24" s="1"/>
  <c r="AB73" i="24"/>
  <c r="AE45" i="24"/>
  <c r="AE56" i="24" s="1"/>
  <c r="AD60" i="24"/>
  <c r="AG19" i="24"/>
  <c r="AH42" i="24"/>
  <c r="AG43" i="24"/>
  <c r="AH46" i="24"/>
  <c r="AF64" i="24"/>
  <c r="AF83" i="24" s="1"/>
  <c r="AD20" i="24"/>
  <c r="AC21" i="24"/>
  <c r="AJ37" i="24"/>
  <c r="AG65" i="24"/>
  <c r="AG85" i="24"/>
  <c r="AF99" i="24"/>
  <c r="AJ2" i="24"/>
  <c r="AE66" i="24"/>
  <c r="AC105" i="24"/>
  <c r="AF41" i="24"/>
  <c r="AE53" i="24"/>
  <c r="AA106" i="24"/>
  <c r="AA61" i="24"/>
  <c r="AE40" i="24"/>
  <c r="AD52" i="24"/>
  <c r="AD58" i="24" s="1"/>
  <c r="AI155" i="24" s="1"/>
  <c r="AG36" i="24"/>
  <c r="Z109" i="24"/>
  <c r="Z98" i="24"/>
  <c r="AE159" i="24" s="1"/>
  <c r="AC38" i="24"/>
  <c r="AB54" i="24"/>
  <c r="AB59" i="24" s="1"/>
  <c r="AG156" i="24" s="1"/>
  <c r="AD55" i="24"/>
  <c r="AE44" i="24"/>
  <c r="AA97" i="24"/>
  <c r="AA93" i="24"/>
  <c r="AA96" i="24"/>
  <c r="AA95" i="24"/>
  <c r="AA92" i="24"/>
  <c r="AA91" i="24"/>
  <c r="AA90" i="24"/>
  <c r="AA88" i="24"/>
  <c r="AA89" i="24"/>
  <c r="AG71" i="24"/>
  <c r="AF72" i="24"/>
  <c r="V86" i="18"/>
  <c r="T66" i="18"/>
  <c r="V73" i="18"/>
  <c r="X83" i="18"/>
  <c r="O99" i="18"/>
  <c r="O4" i="18" s="1"/>
  <c r="O6" i="18" s="1"/>
  <c r="T76" i="18"/>
  <c r="T2" i="18"/>
  <c r="R51" i="18"/>
  <c r="R95" i="18" s="1"/>
  <c r="Q143" i="18" s="1"/>
  <c r="W47" i="18"/>
  <c r="R55" i="18"/>
  <c r="R96" i="18" s="1"/>
  <c r="Q144" i="18" s="1"/>
  <c r="V84" i="18"/>
  <c r="V87" i="18" s="1"/>
  <c r="Q98" i="18"/>
  <c r="P146" i="18" s="1"/>
  <c r="U75" i="18" a="1"/>
  <c r="U75" i="18" s="1"/>
  <c r="V72" i="18"/>
  <c r="AH63" i="18" l="1"/>
  <c r="AG64" i="18"/>
  <c r="AG66" i="18" s="1"/>
  <c r="AC69" i="18"/>
  <c r="T44" i="18"/>
  <c r="T52" i="18" s="1"/>
  <c r="T42" i="18"/>
  <c r="T49" i="18" s="1"/>
  <c r="T41" i="18"/>
  <c r="T48" i="18" s="1"/>
  <c r="T43" i="18"/>
  <c r="T50" i="18" s="1"/>
  <c r="V3" i="18"/>
  <c r="U25" i="18"/>
  <c r="V90" i="18"/>
  <c r="V89" i="18"/>
  <c r="T29" i="18"/>
  <c r="T30" i="18" s="1"/>
  <c r="T132" i="18"/>
  <c r="T5" i="18"/>
  <c r="AF66" i="24"/>
  <c r="AF77" i="24"/>
  <c r="AF79" i="24"/>
  <c r="AF78" i="24"/>
  <c r="AE69" i="24"/>
  <c r="AE67" i="24"/>
  <c r="AE68" i="24"/>
  <c r="AG50" i="24"/>
  <c r="AF57" i="24"/>
  <c r="AG25" i="24"/>
  <c r="AK142" i="24"/>
  <c r="AJ80" i="24"/>
  <c r="AJ81" i="24"/>
  <c r="AJ100" i="24" s="1"/>
  <c r="AO161" i="24" s="1"/>
  <c r="AJ82" i="24"/>
  <c r="AJ101" i="24" s="1"/>
  <c r="AO162" i="24" s="1"/>
  <c r="T78" i="18"/>
  <c r="AD107" i="24"/>
  <c r="AI157" i="24"/>
  <c r="Z108" i="24"/>
  <c r="Z111" i="24" s="1"/>
  <c r="AE158" i="24"/>
  <c r="AF102" i="24"/>
  <c r="AF110" i="24" s="1"/>
  <c r="AK160" i="24"/>
  <c r="Y4" i="24"/>
  <c r="Y6" i="24" s="1"/>
  <c r="S92" i="18"/>
  <c r="T91" i="18" a="1"/>
  <c r="T91" i="18" s="1"/>
  <c r="T46" i="18"/>
  <c r="T54" i="18" s="1"/>
  <c r="T45" i="18"/>
  <c r="T53" i="18" s="1"/>
  <c r="AB26" i="24"/>
  <c r="AB30" i="24" s="1"/>
  <c r="AB31" i="24" s="1"/>
  <c r="AB5" i="24" s="1"/>
  <c r="AD105" i="24"/>
  <c r="AH65" i="24"/>
  <c r="AF45" i="24"/>
  <c r="AF56" i="24" s="1"/>
  <c r="AE60" i="24"/>
  <c r="AF40" i="24"/>
  <c r="AE52" i="24"/>
  <c r="AE58" i="24" s="1"/>
  <c r="AJ155" i="24" s="1"/>
  <c r="AI42" i="24"/>
  <c r="AH43" i="24"/>
  <c r="AB90" i="24"/>
  <c r="AB89" i="24"/>
  <c r="AB88" i="24"/>
  <c r="AB93" i="24"/>
  <c r="AB92" i="24"/>
  <c r="AB97" i="24"/>
  <c r="AB91" i="24"/>
  <c r="AB95" i="24"/>
  <c r="AB96" i="24"/>
  <c r="AH36" i="24"/>
  <c r="AE55" i="24"/>
  <c r="AF44" i="24"/>
  <c r="AI46" i="24"/>
  <c r="AH71" i="24"/>
  <c r="AG72" i="24"/>
  <c r="AC24" i="24"/>
  <c r="AH141" i="24" s="1"/>
  <c r="AC73" i="24"/>
  <c r="AG64" i="24"/>
  <c r="AB106" i="24"/>
  <c r="AB61" i="24"/>
  <c r="AG41" i="24"/>
  <c r="AF53" i="24"/>
  <c r="AH85" i="24"/>
  <c r="AG99" i="24"/>
  <c r="AE20" i="24"/>
  <c r="AD21" i="24"/>
  <c r="AA98" i="24"/>
  <c r="AF159" i="24" s="1"/>
  <c r="AA109" i="24"/>
  <c r="AA94" i="24"/>
  <c r="AD38" i="24"/>
  <c r="AC54" i="24"/>
  <c r="AC59" i="24" s="1"/>
  <c r="AH156" i="24" s="1"/>
  <c r="AH19" i="24"/>
  <c r="P99" i="18"/>
  <c r="P4" i="18" s="1"/>
  <c r="P6" i="18" s="1"/>
  <c r="U66" i="18"/>
  <c r="Y83" i="18"/>
  <c r="W73" i="18"/>
  <c r="W86" i="18"/>
  <c r="U76" i="18"/>
  <c r="S51" i="18"/>
  <c r="S95" i="18" s="1"/>
  <c r="R143" i="18" s="1"/>
  <c r="S55" i="18"/>
  <c r="S96" i="18" s="1"/>
  <c r="R144" i="18" s="1"/>
  <c r="X47" i="18"/>
  <c r="U2" i="18"/>
  <c r="R98" i="18"/>
  <c r="Q146" i="18" s="1"/>
  <c r="W84" i="18"/>
  <c r="W87" i="18" s="1"/>
  <c r="V75" i="18" a="1"/>
  <c r="V75" i="18" s="1"/>
  <c r="W72" i="18"/>
  <c r="AI63" i="18" l="1"/>
  <c r="AH64" i="18"/>
  <c r="AH66" i="18" s="1"/>
  <c r="AD69" i="18"/>
  <c r="U29" i="18"/>
  <c r="U30" i="18" s="1"/>
  <c r="U132" i="18"/>
  <c r="U5" i="18"/>
  <c r="W90" i="18"/>
  <c r="W89" i="18"/>
  <c r="W3" i="18"/>
  <c r="V25" i="18"/>
  <c r="U44" i="18"/>
  <c r="U52" i="18" s="1"/>
  <c r="U42" i="18"/>
  <c r="U49" i="18" s="1"/>
  <c r="U41" i="18"/>
  <c r="U48" i="18" s="1"/>
  <c r="U43" i="18"/>
  <c r="U50" i="18" s="1"/>
  <c r="AG57" i="24"/>
  <c r="AH50" i="24"/>
  <c r="AG78" i="24"/>
  <c r="AG79" i="24"/>
  <c r="AG77" i="24"/>
  <c r="AH25" i="24"/>
  <c r="AL142" i="24"/>
  <c r="AG66" i="24"/>
  <c r="AG83" i="24"/>
  <c r="AF69" i="24"/>
  <c r="AF67" i="24"/>
  <c r="AF68" i="24"/>
  <c r="T97" i="18"/>
  <c r="S145" i="18" s="1"/>
  <c r="U78" i="18"/>
  <c r="AA108" i="24"/>
  <c r="AA111" i="24" s="1"/>
  <c r="AF158" i="24"/>
  <c r="AG102" i="24"/>
  <c r="AG110" i="24" s="1"/>
  <c r="AL160" i="24"/>
  <c r="AE107" i="24"/>
  <c r="AJ157" i="24"/>
  <c r="T92" i="18"/>
  <c r="U91" i="18" a="1"/>
  <c r="U91" i="18" s="1"/>
  <c r="U46" i="18"/>
  <c r="U54" i="18" s="1"/>
  <c r="U45" i="18"/>
  <c r="U53" i="18" s="1"/>
  <c r="AC26" i="24"/>
  <c r="AC30" i="24" s="1"/>
  <c r="AC31" i="24" s="1"/>
  <c r="AC5" i="24" s="1"/>
  <c r="Z4" i="24"/>
  <c r="Z6" i="24" s="1"/>
  <c r="AB94" i="24"/>
  <c r="AC92" i="24"/>
  <c r="AC93" i="24"/>
  <c r="AC96" i="24"/>
  <c r="AC95" i="24"/>
  <c r="AC97" i="24"/>
  <c r="AC91" i="24"/>
  <c r="AC89" i="24"/>
  <c r="AC90" i="24"/>
  <c r="AC88" i="24"/>
  <c r="AH66" i="24"/>
  <c r="AI65" i="24"/>
  <c r="AI19" i="24"/>
  <c r="AH41" i="24"/>
  <c r="AG53" i="24"/>
  <c r="AE38" i="24"/>
  <c r="AD54" i="24"/>
  <c r="AD59" i="24" s="1"/>
  <c r="AI156" i="24" s="1"/>
  <c r="AJ42" i="24"/>
  <c r="AJ43" i="24" s="1"/>
  <c r="AI43" i="24"/>
  <c r="AG45" i="24"/>
  <c r="AG56" i="24" s="1"/>
  <c r="AF60" i="24"/>
  <c r="AG44" i="24"/>
  <c r="AF55" i="24"/>
  <c r="AD24" i="24"/>
  <c r="AI141" i="24" s="1"/>
  <c r="AD73" i="24"/>
  <c r="AB98" i="24"/>
  <c r="AG159" i="24" s="1"/>
  <c r="AB109" i="24"/>
  <c r="AF20" i="24"/>
  <c r="AE21" i="24"/>
  <c r="AG40" i="24"/>
  <c r="AF52" i="24"/>
  <c r="AF58" i="24" s="1"/>
  <c r="AK155" i="24" s="1"/>
  <c r="AH64" i="24"/>
  <c r="AH83" i="24" s="1"/>
  <c r="AC106" i="24"/>
  <c r="AC61" i="24"/>
  <c r="E100" i="24"/>
  <c r="D128" i="24" s="1"/>
  <c r="AK100" i="24"/>
  <c r="AK101" i="24"/>
  <c r="E101" i="24"/>
  <c r="D129" i="24" s="1"/>
  <c r="AI71" i="24"/>
  <c r="AH72" i="24"/>
  <c r="AI36" i="24"/>
  <c r="AE105" i="24"/>
  <c r="AI85" i="24"/>
  <c r="AH99" i="24"/>
  <c r="AJ46" i="24"/>
  <c r="Q99" i="18"/>
  <c r="Q4" i="18" s="1"/>
  <c r="Q6" i="18" s="1"/>
  <c r="X73" i="18"/>
  <c r="X86" i="18"/>
  <c r="Z83" i="18"/>
  <c r="AA83" i="18" s="1"/>
  <c r="AB83" i="18" s="1"/>
  <c r="AC83" i="18" s="1"/>
  <c r="AD83" i="18" s="1"/>
  <c r="AE83" i="18" s="1"/>
  <c r="AF83" i="18" s="1"/>
  <c r="AG83" i="18" s="1"/>
  <c r="AH83" i="18" s="1"/>
  <c r="AI83" i="18" s="1"/>
  <c r="AJ83" i="18" s="1"/>
  <c r="V66" i="18"/>
  <c r="V76" i="18"/>
  <c r="T55" i="18"/>
  <c r="T96" i="18" s="1"/>
  <c r="S144" i="18" s="1"/>
  <c r="T51" i="18"/>
  <c r="T95" i="18" s="1"/>
  <c r="S143" i="18" s="1"/>
  <c r="V2" i="18"/>
  <c r="Y47" i="18"/>
  <c r="X84" i="18"/>
  <c r="X87" i="18" s="1"/>
  <c r="S98" i="18"/>
  <c r="R146" i="18" s="1"/>
  <c r="W75" i="18" a="1"/>
  <c r="W75" i="18" s="1"/>
  <c r="X72" i="18"/>
  <c r="AJ63" i="18" l="1"/>
  <c r="AI64" i="18"/>
  <c r="AI66" i="18" s="1"/>
  <c r="AE69" i="18"/>
  <c r="V44" i="18"/>
  <c r="V42" i="18"/>
  <c r="V49" i="18" s="1"/>
  <c r="V41" i="18"/>
  <c r="V48" i="18" s="1"/>
  <c r="V43" i="18"/>
  <c r="V50" i="18" s="1"/>
  <c r="X3" i="18"/>
  <c r="W25" i="18"/>
  <c r="V29" i="18"/>
  <c r="V30" i="18" s="1"/>
  <c r="V132" i="18"/>
  <c r="V5" i="18"/>
  <c r="X89" i="18"/>
  <c r="X90" i="18"/>
  <c r="AG68" i="24"/>
  <c r="AG69" i="24"/>
  <c r="AG67" i="24"/>
  <c r="AI25" i="24"/>
  <c r="AM142" i="24"/>
  <c r="AH68" i="24"/>
  <c r="AH69" i="24"/>
  <c r="AH67" i="24"/>
  <c r="AI50" i="24"/>
  <c r="AH57" i="24"/>
  <c r="AH78" i="24"/>
  <c r="AH79" i="24"/>
  <c r="AH77" i="24"/>
  <c r="U97" i="18"/>
  <c r="T145" i="18" s="1"/>
  <c r="V78" i="18"/>
  <c r="AF107" i="24"/>
  <c r="AK157" i="24"/>
  <c r="AH102" i="24"/>
  <c r="AH110" i="24" s="1"/>
  <c r="AM160" i="24"/>
  <c r="AB108" i="24"/>
  <c r="AB111" i="24" s="1"/>
  <c r="AG158" i="24"/>
  <c r="U92" i="18"/>
  <c r="V91" i="18" a="1"/>
  <c r="V91" i="18" s="1"/>
  <c r="V46" i="18"/>
  <c r="V54" i="18" s="1"/>
  <c r="V45" i="18"/>
  <c r="V53" i="18" s="1"/>
  <c r="V52" i="18"/>
  <c r="AD26" i="24"/>
  <c r="AD30" i="24" s="1"/>
  <c r="AD31" i="24" s="1"/>
  <c r="AD5" i="24" s="1"/>
  <c r="AA4" i="24"/>
  <c r="AA6" i="24" s="1"/>
  <c r="AF38" i="24"/>
  <c r="AE54" i="24"/>
  <c r="AE59" i="24" s="1"/>
  <c r="AJ156" i="24" s="1"/>
  <c r="AJ19" i="24"/>
  <c r="AH44" i="24"/>
  <c r="AG55" i="24"/>
  <c r="AG20" i="24"/>
  <c r="AF21" i="24"/>
  <c r="AC98" i="24"/>
  <c r="AH159" i="24" s="1"/>
  <c r="AC109" i="24"/>
  <c r="AE24" i="24"/>
  <c r="AJ141" i="24" s="1"/>
  <c r="AE73" i="24"/>
  <c r="AJ36" i="24"/>
  <c r="AF105" i="24"/>
  <c r="AJ65" i="24"/>
  <c r="AH40" i="24"/>
  <c r="AG52" i="24"/>
  <c r="AG58" i="24" s="1"/>
  <c r="AL155" i="24" s="1"/>
  <c r="AH45" i="24"/>
  <c r="AH56" i="24" s="1"/>
  <c r="AG60" i="24"/>
  <c r="AI72" i="24"/>
  <c r="AJ71" i="24"/>
  <c r="AJ72" i="24" s="1"/>
  <c r="AI41" i="24"/>
  <c r="AH53" i="24"/>
  <c r="AC94" i="24"/>
  <c r="AD89" i="24"/>
  <c r="AD88" i="24"/>
  <c r="AD90" i="24"/>
  <c r="AD95" i="24"/>
  <c r="AD96" i="24"/>
  <c r="AD97" i="24"/>
  <c r="AD93" i="24"/>
  <c r="AD92" i="24"/>
  <c r="AD91" i="24"/>
  <c r="AJ85" i="24"/>
  <c r="AJ99" i="24" s="1"/>
  <c r="AO160" i="24" s="1"/>
  <c r="AI99" i="24"/>
  <c r="AI64" i="24"/>
  <c r="AI83" i="24" s="1"/>
  <c r="AD106" i="24"/>
  <c r="AD61" i="24"/>
  <c r="R99" i="18"/>
  <c r="R4" i="18" s="1"/>
  <c r="R6" i="18" s="1"/>
  <c r="W66" i="18"/>
  <c r="Y73" i="18"/>
  <c r="Y86" i="18"/>
  <c r="W76" i="18"/>
  <c r="U55" i="18"/>
  <c r="U96" i="18" s="1"/>
  <c r="T144" i="18" s="1"/>
  <c r="Z47" i="18"/>
  <c r="W2" i="18"/>
  <c r="U51" i="18"/>
  <c r="U95" i="18" s="1"/>
  <c r="T143" i="18" s="1"/>
  <c r="Y84" i="18"/>
  <c r="Y87" i="18" s="1"/>
  <c r="X75" i="18" a="1"/>
  <c r="X75" i="18" s="1"/>
  <c r="Y72" i="18"/>
  <c r="AK63" i="18" l="1"/>
  <c r="AJ64" i="18"/>
  <c r="AJ66" i="18" s="1"/>
  <c r="AF69" i="18"/>
  <c r="W29" i="18"/>
  <c r="W30" i="18" s="1"/>
  <c r="W132" i="18"/>
  <c r="W5" i="18"/>
  <c r="W44" i="18"/>
  <c r="W52" i="18" s="1"/>
  <c r="W43" i="18"/>
  <c r="W50" i="18" s="1"/>
  <c r="W41" i="18"/>
  <c r="W48" i="18" s="1"/>
  <c r="W42" i="18"/>
  <c r="W49" i="18" s="1"/>
  <c r="Y3" i="18"/>
  <c r="X25" i="18"/>
  <c r="Y89" i="18"/>
  <c r="Y90" i="18"/>
  <c r="AJ25" i="24"/>
  <c r="AN142" i="24"/>
  <c r="AJ78" i="24"/>
  <c r="AJ77" i="24"/>
  <c r="AJ79" i="24"/>
  <c r="AI77" i="24"/>
  <c r="AI78" i="24"/>
  <c r="AI79" i="24"/>
  <c r="AI66" i="24"/>
  <c r="AI57" i="24"/>
  <c r="AJ50" i="24"/>
  <c r="AJ57" i="24" s="1"/>
  <c r="V97" i="18"/>
  <c r="U145" i="18" s="1"/>
  <c r="W78" i="18"/>
  <c r="W97" i="18" s="1"/>
  <c r="V145" i="18" s="1"/>
  <c r="AI102" i="24"/>
  <c r="AI110" i="24" s="1"/>
  <c r="AN160" i="24"/>
  <c r="AG107" i="24"/>
  <c r="AL157" i="24"/>
  <c r="AC108" i="24"/>
  <c r="AC111" i="24" s="1"/>
  <c r="AH158" i="24"/>
  <c r="V92" i="18"/>
  <c r="W91" i="18" a="1"/>
  <c r="W91" i="18" s="1"/>
  <c r="W45" i="18"/>
  <c r="W53" i="18" s="1"/>
  <c r="W46" i="18"/>
  <c r="W54" i="18" s="1"/>
  <c r="AE26" i="24"/>
  <c r="AE30" i="24" s="1"/>
  <c r="AE31" i="24" s="1"/>
  <c r="AE5" i="24" s="1"/>
  <c r="AB4" i="24"/>
  <c r="AB6" i="24" s="1"/>
  <c r="AD98" i="24"/>
  <c r="AI159" i="24" s="1"/>
  <c r="AD109" i="24"/>
  <c r="AI45" i="24"/>
  <c r="AI56" i="24" s="1"/>
  <c r="AH60" i="24"/>
  <c r="AG105" i="24"/>
  <c r="AI44" i="24"/>
  <c r="AH55" i="24"/>
  <c r="AD94" i="24"/>
  <c r="AI40" i="24"/>
  <c r="AH52" i="24"/>
  <c r="AH58" i="24" s="1"/>
  <c r="AM155" i="24" s="1"/>
  <c r="AE95" i="24"/>
  <c r="AE93" i="24"/>
  <c r="AE92" i="24"/>
  <c r="AE96" i="24"/>
  <c r="AE91" i="24"/>
  <c r="AE97" i="24"/>
  <c r="AE89" i="24"/>
  <c r="AE90" i="24"/>
  <c r="AE88" i="24"/>
  <c r="AE106" i="24"/>
  <c r="AE61" i="24"/>
  <c r="AG38" i="24"/>
  <c r="AF54" i="24"/>
  <c r="AF59" i="24" s="1"/>
  <c r="AK156" i="24" s="1"/>
  <c r="AJ102" i="24"/>
  <c r="AJ110" i="24" s="1"/>
  <c r="E99" i="24"/>
  <c r="D127" i="24" s="1"/>
  <c r="AK99" i="24"/>
  <c r="AK102" i="24" s="1"/>
  <c r="AK110" i="24" s="1"/>
  <c r="AF24" i="24"/>
  <c r="AK141" i="24" s="1"/>
  <c r="AF73" i="24"/>
  <c r="AJ64" i="24"/>
  <c r="AJ83" i="24" s="1"/>
  <c r="AJ41" i="24"/>
  <c r="AJ53" i="24" s="1"/>
  <c r="AI53" i="24"/>
  <c r="AH20" i="24"/>
  <c r="AG21" i="24"/>
  <c r="S99" i="18"/>
  <c r="S4" i="18" s="1"/>
  <c r="S6" i="18" s="1"/>
  <c r="X66" i="18"/>
  <c r="Z73" i="18"/>
  <c r="AA73" i="18" s="1"/>
  <c r="AB73" i="18" s="1"/>
  <c r="AC73" i="18" s="1"/>
  <c r="AD73" i="18" s="1"/>
  <c r="AE73" i="18" s="1"/>
  <c r="AF73" i="18" s="1"/>
  <c r="AG73" i="18" s="1"/>
  <c r="AH73" i="18" s="1"/>
  <c r="AI73" i="18" s="1"/>
  <c r="AJ73" i="18" s="1"/>
  <c r="Z86" i="18"/>
  <c r="AA86" i="18" s="1"/>
  <c r="AB86" i="18" s="1"/>
  <c r="AC86" i="18" s="1"/>
  <c r="AD86" i="18" s="1"/>
  <c r="AE86" i="18" s="1"/>
  <c r="AF86" i="18" s="1"/>
  <c r="AG86" i="18" s="1"/>
  <c r="AH86" i="18" s="1"/>
  <c r="AI86" i="18" s="1"/>
  <c r="AJ86" i="18" s="1"/>
  <c r="X76" i="18"/>
  <c r="V51" i="18"/>
  <c r="V95" i="18" s="1"/>
  <c r="U143" i="18" s="1"/>
  <c r="V55" i="18"/>
  <c r="V96" i="18" s="1"/>
  <c r="U144" i="18" s="1"/>
  <c r="X2" i="18"/>
  <c r="T98" i="18"/>
  <c r="S146" i="18" s="1"/>
  <c r="Z84" i="18"/>
  <c r="Y75" i="18" a="1"/>
  <c r="Y75" i="18" s="1"/>
  <c r="Z72" i="18"/>
  <c r="AA72" i="18" s="1"/>
  <c r="AB72" i="18" l="1"/>
  <c r="AA75" i="18" a="1"/>
  <c r="AA75" i="18" s="1"/>
  <c r="AA76" i="18" s="1"/>
  <c r="Z87" i="18"/>
  <c r="AA84" i="18"/>
  <c r="AG69" i="18"/>
  <c r="Z3" i="18"/>
  <c r="Y25" i="18"/>
  <c r="Z89" i="18"/>
  <c r="Z90" i="18"/>
  <c r="X44" i="18"/>
  <c r="X41" i="18"/>
  <c r="X48" i="18" s="1"/>
  <c r="X43" i="18"/>
  <c r="X50" i="18" s="1"/>
  <c r="X42" i="18"/>
  <c r="X49" i="18" s="1"/>
  <c r="X29" i="18"/>
  <c r="X30" i="18" s="1"/>
  <c r="X132" i="18"/>
  <c r="X5" i="18"/>
  <c r="AJ66" i="24"/>
  <c r="E57" i="24"/>
  <c r="AK57" i="24"/>
  <c r="AI69" i="24"/>
  <c r="AI67" i="24"/>
  <c r="AI68" i="24"/>
  <c r="AO142" i="24"/>
  <c r="AK25" i="24"/>
  <c r="E25" i="24"/>
  <c r="C118" i="24" s="1"/>
  <c r="X78" i="18"/>
  <c r="X97" i="18" s="1"/>
  <c r="W145" i="18" s="1"/>
  <c r="AD108" i="24"/>
  <c r="AD111" i="24" s="1"/>
  <c r="AI158" i="24"/>
  <c r="AH107" i="24"/>
  <c r="AM157" i="24"/>
  <c r="AC4" i="24"/>
  <c r="AC6" i="24" s="1"/>
  <c r="W92" i="18"/>
  <c r="X91" i="18" a="1"/>
  <c r="X91" i="18" s="1"/>
  <c r="X46" i="18"/>
  <c r="X54" i="18" s="1"/>
  <c r="X45" i="18"/>
  <c r="X53" i="18" s="1"/>
  <c r="X52" i="18"/>
  <c r="AF26" i="24"/>
  <c r="AF30" i="24" s="1"/>
  <c r="AF31" i="24" s="1"/>
  <c r="AF5" i="24" s="1"/>
  <c r="AF106" i="24"/>
  <c r="AF61" i="24"/>
  <c r="AH38" i="24"/>
  <c r="AG54" i="24"/>
  <c r="AG59" i="24" s="1"/>
  <c r="AL156" i="24" s="1"/>
  <c r="AE94" i="24"/>
  <c r="AE98" i="24"/>
  <c r="AJ159" i="24" s="1"/>
  <c r="AE109" i="24"/>
  <c r="AG24" i="24"/>
  <c r="AL141" i="24" s="1"/>
  <c r="AG73" i="24"/>
  <c r="AI20" i="24"/>
  <c r="AH21" i="24"/>
  <c r="AF90" i="24"/>
  <c r="AF95" i="24"/>
  <c r="AF92" i="24"/>
  <c r="AF89" i="24"/>
  <c r="AF88" i="24"/>
  <c r="AF93" i="24"/>
  <c r="AF96" i="24"/>
  <c r="AF91" i="24"/>
  <c r="AF97" i="24"/>
  <c r="AJ44" i="24"/>
  <c r="AJ55" i="24" s="1"/>
  <c r="AI55" i="24"/>
  <c r="E102" i="24"/>
  <c r="E110" i="24" s="1"/>
  <c r="AH105" i="24"/>
  <c r="AJ45" i="24"/>
  <c r="AJ56" i="24" s="1"/>
  <c r="AI60" i="24"/>
  <c r="E53" i="24"/>
  <c r="AK53" i="24"/>
  <c r="AJ40" i="24"/>
  <c r="AJ52" i="24" s="1"/>
  <c r="AI52" i="24"/>
  <c r="AI58" i="24" s="1"/>
  <c r="AN155" i="24" s="1"/>
  <c r="Y66" i="18"/>
  <c r="Y76" i="18"/>
  <c r="W55" i="18"/>
  <c r="W96" i="18" s="1"/>
  <c r="V144" i="18" s="1"/>
  <c r="W51" i="18"/>
  <c r="W95" i="18" s="1"/>
  <c r="V143" i="18" s="1"/>
  <c r="Y2" i="18"/>
  <c r="U98" i="18"/>
  <c r="T146" i="18" s="1"/>
  <c r="T99" i="18"/>
  <c r="T4" i="18" s="1"/>
  <c r="T6" i="18" s="1"/>
  <c r="Z75" i="18" a="1"/>
  <c r="Z75" i="18" s="1"/>
  <c r="AC72" i="18" l="1"/>
  <c r="AB75" i="18" a="1"/>
  <c r="AB75" i="18" s="1"/>
  <c r="AB76" i="18" s="1"/>
  <c r="AA87" i="18"/>
  <c r="AA91" i="18" s="1" a="1"/>
  <c r="AB84" i="18"/>
  <c r="AH69" i="18"/>
  <c r="Y29" i="18"/>
  <c r="Y30" i="18" s="1"/>
  <c r="Y132" i="18"/>
  <c r="Y5" i="18"/>
  <c r="Y44" i="18"/>
  <c r="Y41" i="18"/>
  <c r="Y48" i="18" s="1"/>
  <c r="Y42" i="18"/>
  <c r="Y49" i="18" s="1"/>
  <c r="Y43" i="18"/>
  <c r="Y50" i="18" s="1"/>
  <c r="AA3" i="18"/>
  <c r="AB3" i="18" s="1"/>
  <c r="AC3" i="18" s="1"/>
  <c r="AD3" i="18" s="1"/>
  <c r="AE3" i="18" s="1"/>
  <c r="AF3" i="18" s="1"/>
  <c r="AG3" i="18" s="1"/>
  <c r="AH3" i="18" s="1"/>
  <c r="AI3" i="18" s="1"/>
  <c r="AJ3" i="18" s="1"/>
  <c r="AJ68" i="24"/>
  <c r="AJ69" i="24"/>
  <c r="AJ67" i="24"/>
  <c r="Y78" i="18"/>
  <c r="AI107" i="24"/>
  <c r="AN157" i="24"/>
  <c r="AE108" i="24"/>
  <c r="AE111" i="24" s="1"/>
  <c r="AJ158" i="24"/>
  <c r="X92" i="18"/>
  <c r="Y91" i="18" a="1"/>
  <c r="Y91" i="18" s="1"/>
  <c r="Y46" i="18"/>
  <c r="Y54" i="18" s="1"/>
  <c r="Y45" i="18"/>
  <c r="Y53" i="18" s="1"/>
  <c r="Y52" i="18"/>
  <c r="AG26" i="24"/>
  <c r="AG30" i="24" s="1"/>
  <c r="AG31" i="24" s="1"/>
  <c r="AG5" i="24" s="1"/>
  <c r="Z76" i="18"/>
  <c r="AD4" i="24"/>
  <c r="AD6" i="24" s="1"/>
  <c r="AF98" i="24"/>
  <c r="AK159" i="24" s="1"/>
  <c r="AF109" i="24"/>
  <c r="AI38" i="24"/>
  <c r="AH54" i="24"/>
  <c r="AH59" i="24" s="1"/>
  <c r="AM156" i="24" s="1"/>
  <c r="AH24" i="24"/>
  <c r="AM141" i="24" s="1"/>
  <c r="AH73" i="24"/>
  <c r="AJ20" i="24"/>
  <c r="AJ21" i="24" s="1"/>
  <c r="AI21" i="24"/>
  <c r="AG90" i="24"/>
  <c r="AG89" i="24"/>
  <c r="AG88" i="24"/>
  <c r="AG96" i="24"/>
  <c r="AG93" i="24"/>
  <c r="AG97" i="24"/>
  <c r="AG91" i="24"/>
  <c r="AG95" i="24"/>
  <c r="AG92" i="24"/>
  <c r="AJ60" i="24"/>
  <c r="AO157" i="24" s="1"/>
  <c r="AK56" i="24"/>
  <c r="E56" i="24"/>
  <c r="E55" i="24"/>
  <c r="AK55" i="24"/>
  <c r="AF94" i="24"/>
  <c r="AJ58" i="24"/>
  <c r="AO155" i="24" s="1"/>
  <c r="AK52" i="24"/>
  <c r="E52" i="24"/>
  <c r="AI105" i="24"/>
  <c r="AG106" i="24"/>
  <c r="AG61" i="24"/>
  <c r="Z66" i="18"/>
  <c r="X55" i="18"/>
  <c r="X96" i="18" s="1"/>
  <c r="W144" i="18" s="1"/>
  <c r="X51" i="18"/>
  <c r="X95" i="18" s="1"/>
  <c r="W143" i="18" s="1"/>
  <c r="Z2" i="18"/>
  <c r="U99" i="18"/>
  <c r="U4" i="18" s="1"/>
  <c r="U6" i="18" s="1"/>
  <c r="V98" i="18"/>
  <c r="U146" i="18" s="1"/>
  <c r="AD72" i="18" l="1"/>
  <c r="AC75" i="18" a="1"/>
  <c r="AC75" i="18" s="1"/>
  <c r="AC76" i="18" s="1"/>
  <c r="AB87" i="18"/>
  <c r="AB91" i="18" s="1" a="1"/>
  <c r="AC84" i="18"/>
  <c r="AA89" i="18"/>
  <c r="AA91" i="18"/>
  <c r="AI69" i="18"/>
  <c r="Z44" i="18"/>
  <c r="Z52" i="18" s="1"/>
  <c r="Z41" i="18"/>
  <c r="Z48" i="18" s="1"/>
  <c r="Z42" i="18"/>
  <c r="Z49" i="18" s="1"/>
  <c r="Z43" i="18"/>
  <c r="Z50" i="18" s="1"/>
  <c r="Z25" i="18"/>
  <c r="Z132" i="18" s="1"/>
  <c r="AK25" i="18"/>
  <c r="E25" i="18"/>
  <c r="Y97" i="18"/>
  <c r="X145" i="18" s="1"/>
  <c r="Z78" i="18"/>
  <c r="AF108" i="24"/>
  <c r="AF111" i="24" s="1"/>
  <c r="AK158" i="24"/>
  <c r="Y92" i="18"/>
  <c r="Z91" i="18" a="1"/>
  <c r="Z91" i="18" s="1"/>
  <c r="Z46" i="18"/>
  <c r="Z54" i="18" s="1"/>
  <c r="Z45" i="18"/>
  <c r="Z53" i="18" s="1"/>
  <c r="AH26" i="24"/>
  <c r="AH30" i="24" s="1"/>
  <c r="AH31" i="24" s="1"/>
  <c r="AH5" i="24" s="1"/>
  <c r="AE4" i="24"/>
  <c r="AE6" i="24" s="1"/>
  <c r="AJ24" i="24"/>
  <c r="AO141" i="24" s="1"/>
  <c r="AJ73" i="24"/>
  <c r="AJ105" i="24"/>
  <c r="AK58" i="24"/>
  <c r="E58" i="24"/>
  <c r="E105" i="24" s="1"/>
  <c r="AH106" i="24"/>
  <c r="AH61" i="24"/>
  <c r="AG94" i="24"/>
  <c r="AH90" i="24"/>
  <c r="AH88" i="24"/>
  <c r="AH89" i="24"/>
  <c r="AH92" i="24"/>
  <c r="AH95" i="24"/>
  <c r="AH91" i="24"/>
  <c r="AH96" i="24"/>
  <c r="AH97" i="24"/>
  <c r="AH93" i="24"/>
  <c r="AJ107" i="24"/>
  <c r="E60" i="24"/>
  <c r="E107" i="24" s="1"/>
  <c r="AK60" i="24"/>
  <c r="AG98" i="24"/>
  <c r="AL159" i="24" s="1"/>
  <c r="AG109" i="24"/>
  <c r="AI24" i="24"/>
  <c r="AN141" i="24" s="1"/>
  <c r="AI73" i="24"/>
  <c r="AJ38" i="24"/>
  <c r="AJ54" i="24" s="1"/>
  <c r="AI54" i="24"/>
  <c r="AI59" i="24" s="1"/>
  <c r="AN156" i="24" s="1"/>
  <c r="AA90" i="18"/>
  <c r="V99" i="18"/>
  <c r="V4" i="18" s="1"/>
  <c r="V6" i="18" s="1"/>
  <c r="Y51" i="18"/>
  <c r="Y95" i="18" s="1"/>
  <c r="X143" i="18" s="1"/>
  <c r="Y55" i="18"/>
  <c r="Y96" i="18" s="1"/>
  <c r="X144" i="18" s="1"/>
  <c r="AA2" i="18"/>
  <c r="W98" i="18"/>
  <c r="V146" i="18" s="1"/>
  <c r="X98" i="18"/>
  <c r="W146" i="18" s="1"/>
  <c r="AE72" i="18" l="1"/>
  <c r="AD75" i="18" a="1"/>
  <c r="AD75" i="18" s="1"/>
  <c r="AD76" i="18" s="1"/>
  <c r="AC87" i="18"/>
  <c r="AC91" i="18" s="1" a="1"/>
  <c r="AD84" i="18"/>
  <c r="AB89" i="18"/>
  <c r="AB91" i="18"/>
  <c r="AA92" i="18"/>
  <c r="AA98" i="18" s="1"/>
  <c r="Z146" i="18" s="1"/>
  <c r="AJ69" i="18"/>
  <c r="E132" i="18"/>
  <c r="C108" i="18"/>
  <c r="AB2" i="18"/>
  <c r="AA44" i="18"/>
  <c r="AA52" i="18" s="1"/>
  <c r="AA45" i="18"/>
  <c r="AA53" i="18" s="1"/>
  <c r="AA46" i="18"/>
  <c r="AA54" i="18" s="1"/>
  <c r="AA42" i="18"/>
  <c r="AA49" i="18" s="1"/>
  <c r="AA41" i="18"/>
  <c r="AA48" i="18" s="1"/>
  <c r="AA43" i="18"/>
  <c r="AA50" i="18" s="1"/>
  <c r="Z29" i="18"/>
  <c r="Z5" i="18"/>
  <c r="Z97" i="18"/>
  <c r="AA78" i="18"/>
  <c r="AA97" i="18" s="1"/>
  <c r="AG108" i="24"/>
  <c r="AG111" i="24" s="1"/>
  <c r="AL158" i="24"/>
  <c r="AF4" i="24"/>
  <c r="AF6" i="24" s="1"/>
  <c r="Z92" i="18"/>
  <c r="Z98" i="18" s="1"/>
  <c r="Y146" i="18" s="1"/>
  <c r="AI26" i="24"/>
  <c r="AI30" i="24" s="1"/>
  <c r="AI31" i="24" s="1"/>
  <c r="AI5" i="24" s="1"/>
  <c r="AI89" i="24"/>
  <c r="AI92" i="24"/>
  <c r="AI91" i="24"/>
  <c r="AI95" i="24"/>
  <c r="AI97" i="24"/>
  <c r="AI96" i="24"/>
  <c r="AI90" i="24"/>
  <c r="AI88" i="24"/>
  <c r="AI93" i="24"/>
  <c r="AH98" i="24"/>
  <c r="AM159" i="24" s="1"/>
  <c r="AH109" i="24"/>
  <c r="AJ91" i="24"/>
  <c r="AJ89" i="24"/>
  <c r="AJ93" i="24"/>
  <c r="AJ92" i="24"/>
  <c r="AJ90" i="24"/>
  <c r="AJ96" i="24"/>
  <c r="AJ95" i="24"/>
  <c r="AJ97" i="24"/>
  <c r="AJ88" i="24"/>
  <c r="AJ26" i="24"/>
  <c r="AJ30" i="24" s="1"/>
  <c r="AK24" i="24"/>
  <c r="AK26" i="24" s="1"/>
  <c r="AK30" i="24" s="1"/>
  <c r="AK31" i="24" s="1"/>
  <c r="E24" i="24"/>
  <c r="C117" i="24" s="1"/>
  <c r="AI106" i="24"/>
  <c r="AI61" i="24"/>
  <c r="D124" i="24"/>
  <c r="AK107" i="24"/>
  <c r="AH94" i="24"/>
  <c r="AK105" i="24"/>
  <c r="D122" i="24"/>
  <c r="AJ59" i="24"/>
  <c r="AO156" i="24" s="1"/>
  <c r="AK54" i="24"/>
  <c r="E54" i="24"/>
  <c r="AB90" i="18"/>
  <c r="AB66" i="18"/>
  <c r="W99" i="18"/>
  <c r="W4" i="18" s="1"/>
  <c r="Z55" i="18"/>
  <c r="Z96" i="18" s="1"/>
  <c r="Y144" i="18" s="1"/>
  <c r="Z51" i="18"/>
  <c r="Z95" i="18" s="1"/>
  <c r="Y143" i="18" s="1"/>
  <c r="Y98" i="18"/>
  <c r="X146" i="18" s="1"/>
  <c r="AC2" i="18" l="1"/>
  <c r="AB46" i="18"/>
  <c r="AB54" i="18" s="1"/>
  <c r="AB44" i="18"/>
  <c r="AB52" i="18" s="1"/>
  <c r="AB55" i="18" s="1"/>
  <c r="AB96" i="18" s="1"/>
  <c r="AA144" i="18" s="1"/>
  <c r="AB45" i="18"/>
  <c r="AB53" i="18" s="1"/>
  <c r="AB42" i="18"/>
  <c r="AB49" i="18" s="1"/>
  <c r="AB41" i="18"/>
  <c r="AB48" i="18" s="1"/>
  <c r="AB51" i="18" s="1"/>
  <c r="AB95" i="18" s="1"/>
  <c r="AA143" i="18" s="1"/>
  <c r="AB43" i="18"/>
  <c r="AB50" i="18" s="1"/>
  <c r="AF72" i="18"/>
  <c r="AE75" i="18" a="1"/>
  <c r="AE75" i="18" s="1"/>
  <c r="AE76" i="18" s="1"/>
  <c r="AD87" i="18"/>
  <c r="AD91" i="18" s="1" a="1"/>
  <c r="AE84" i="18"/>
  <c r="AC89" i="18"/>
  <c r="AC91" i="18"/>
  <c r="W6" i="18"/>
  <c r="AK29" i="18"/>
  <c r="E29" i="18"/>
  <c r="AB92" i="18"/>
  <c r="AB98" i="18" s="1"/>
  <c r="AA146" i="18" s="1"/>
  <c r="Z145" i="18"/>
  <c r="AA51" i="18"/>
  <c r="AA95" i="18" s="1"/>
  <c r="AA55" i="18"/>
  <c r="AA96" i="18" s="1"/>
  <c r="Z30" i="18"/>
  <c r="Y145" i="18"/>
  <c r="AB78" i="18"/>
  <c r="AB97" i="18" s="1"/>
  <c r="AA145" i="18" s="1"/>
  <c r="AH108" i="24"/>
  <c r="AH111" i="24" s="1"/>
  <c r="AM158" i="24"/>
  <c r="AG4" i="24"/>
  <c r="AG6" i="24" s="1"/>
  <c r="AK92" i="24"/>
  <c r="E92" i="24"/>
  <c r="AI94" i="24"/>
  <c r="AK89" i="24"/>
  <c r="E89" i="24"/>
  <c r="AJ31" i="24"/>
  <c r="AJ5" i="24" s="1"/>
  <c r="E30" i="24"/>
  <c r="E31" i="24" s="1"/>
  <c r="E93" i="24"/>
  <c r="AK93" i="24"/>
  <c r="AJ94" i="24"/>
  <c r="AK88" i="24"/>
  <c r="E88" i="24"/>
  <c r="AK91" i="24"/>
  <c r="E91" i="24"/>
  <c r="E97" i="24"/>
  <c r="AK97" i="24"/>
  <c r="AI98" i="24"/>
  <c r="AN159" i="24" s="1"/>
  <c r="AI109" i="24"/>
  <c r="AJ106" i="24"/>
  <c r="E59" i="24"/>
  <c r="E106" i="24" s="1"/>
  <c r="AK59" i="24"/>
  <c r="AK61" i="24" s="1"/>
  <c r="AJ61" i="24"/>
  <c r="AJ98" i="24"/>
  <c r="AO159" i="24" s="1"/>
  <c r="AJ109" i="24"/>
  <c r="AK95" i="24"/>
  <c r="E95" i="24"/>
  <c r="E109" i="24" s="1"/>
  <c r="AK96" i="24"/>
  <c r="E96" i="24"/>
  <c r="E26" i="24"/>
  <c r="C130" i="24"/>
  <c r="AK90" i="24"/>
  <c r="E90" i="24"/>
  <c r="X99" i="18"/>
  <c r="X4" i="18" s="1"/>
  <c r="X6" i="18" s="1"/>
  <c r="AC90" i="18"/>
  <c r="AC66" i="18"/>
  <c r="AG72" i="18" l="1"/>
  <c r="AF75" i="18" a="1"/>
  <c r="AF75" i="18" s="1"/>
  <c r="AF76" i="18" s="1"/>
  <c r="AF78" i="18" s="1"/>
  <c r="AF97" i="18" s="1"/>
  <c r="AE145" i="18" s="1"/>
  <c r="AD2" i="18"/>
  <c r="AC45" i="18"/>
  <c r="AC53" i="18" s="1"/>
  <c r="AC46" i="18"/>
  <c r="AC54" i="18" s="1"/>
  <c r="AC44" i="18"/>
  <c r="AC52" i="18" s="1"/>
  <c r="AC42" i="18"/>
  <c r="AC49" i="18" s="1"/>
  <c r="AC41" i="18"/>
  <c r="AC48" i="18" s="1"/>
  <c r="AC43" i="18"/>
  <c r="AC50" i="18" s="1"/>
  <c r="AE87" i="18"/>
  <c r="AE91" i="18" s="1" a="1"/>
  <c r="AF84" i="18"/>
  <c r="AC92" i="18"/>
  <c r="AC98" i="18" s="1"/>
  <c r="AB146" i="18" s="1"/>
  <c r="AD89" i="18"/>
  <c r="AD91" i="18"/>
  <c r="Z144" i="18"/>
  <c r="Z143" i="18"/>
  <c r="AA99" i="18"/>
  <c r="AA4" i="18" s="1"/>
  <c r="AA6" i="18" s="1"/>
  <c r="E61" i="24"/>
  <c r="AC78" i="18"/>
  <c r="AC97" i="18" s="1"/>
  <c r="AB145" i="18" s="1"/>
  <c r="AI108" i="24"/>
  <c r="AI111" i="24" s="1"/>
  <c r="AN158" i="24"/>
  <c r="AJ108" i="24"/>
  <c r="AJ111" i="24" s="1"/>
  <c r="AO158" i="24"/>
  <c r="AH4" i="24"/>
  <c r="AH6" i="24" s="1"/>
  <c r="D126" i="24"/>
  <c r="AK98" i="24"/>
  <c r="AK109" i="24"/>
  <c r="AK5" i="24"/>
  <c r="E5" i="24"/>
  <c r="AK94" i="24"/>
  <c r="AK108" i="24" s="1"/>
  <c r="E94" i="24"/>
  <c r="E108" i="24" s="1"/>
  <c r="E111" i="24" s="1"/>
  <c r="D123" i="24"/>
  <c r="AK106" i="24"/>
  <c r="E98" i="24"/>
  <c r="Z99" i="18"/>
  <c r="Z4" i="18" s="1"/>
  <c r="Z6" i="18" s="1"/>
  <c r="Y99" i="18"/>
  <c r="Y4" i="18" s="1"/>
  <c r="Y6" i="18" s="1"/>
  <c r="AD90" i="18"/>
  <c r="AD66" i="18"/>
  <c r="AB99" i="18"/>
  <c r="AB4" i="18" s="1"/>
  <c r="AE2" i="18" l="1"/>
  <c r="AD44" i="18"/>
  <c r="AD52" i="18" s="1"/>
  <c r="AD45" i="18"/>
  <c r="AD53" i="18" s="1"/>
  <c r="AD46" i="18"/>
  <c r="AD54" i="18" s="1"/>
  <c r="AD43" i="18"/>
  <c r="AD50" i="18" s="1"/>
  <c r="AD41" i="18"/>
  <c r="AD48" i="18" s="1"/>
  <c r="AD51" i="18" s="1"/>
  <c r="AD95" i="18" s="1"/>
  <c r="AC143" i="18" s="1"/>
  <c r="AD42" i="18"/>
  <c r="AD49" i="18" s="1"/>
  <c r="AC51" i="18"/>
  <c r="AC95" i="18" s="1"/>
  <c r="AH72" i="18"/>
  <c r="AG75" i="18" a="1"/>
  <c r="AG75" i="18" s="1"/>
  <c r="AC55" i="18"/>
  <c r="AC96" i="18" s="1"/>
  <c r="AG84" i="18"/>
  <c r="AF87" i="18"/>
  <c r="AF91" i="18" s="1" a="1"/>
  <c r="AE89" i="18"/>
  <c r="AE91" i="18"/>
  <c r="AD92" i="18"/>
  <c r="AD98" i="18" s="1"/>
  <c r="AC146" i="18" s="1"/>
  <c r="AB6" i="18"/>
  <c r="D125" i="24"/>
  <c r="D130" i="24" s="1"/>
  <c r="E130" i="24" s="1"/>
  <c r="AD78" i="18"/>
  <c r="AD97" i="18" s="1"/>
  <c r="AC145" i="18" s="1"/>
  <c r="AI4" i="24"/>
  <c r="AI6" i="24" s="1"/>
  <c r="AJ4" i="24"/>
  <c r="AJ6" i="24" s="1"/>
  <c r="AK111" i="24"/>
  <c r="AE90" i="18"/>
  <c r="AE66" i="18"/>
  <c r="AB144" i="18" l="1"/>
  <c r="AD55" i="18"/>
  <c r="AD96" i="18" s="1"/>
  <c r="AC144" i="18" s="1"/>
  <c r="AI72" i="18"/>
  <c r="AH75" i="18" a="1"/>
  <c r="AH75" i="18" s="1"/>
  <c r="AH76" i="18" s="1"/>
  <c r="AH78" i="18" s="1"/>
  <c r="AH97" i="18" s="1"/>
  <c r="AG145" i="18" s="1"/>
  <c r="AE44" i="18"/>
  <c r="AE52" i="18" s="1"/>
  <c r="AE45" i="18"/>
  <c r="AE53" i="18" s="1"/>
  <c r="AE46" i="18"/>
  <c r="AE54" i="18" s="1"/>
  <c r="AF2" i="18"/>
  <c r="AE42" i="18"/>
  <c r="AE49" i="18" s="1"/>
  <c r="AE43" i="18"/>
  <c r="AE50" i="18" s="1"/>
  <c r="AE41" i="18"/>
  <c r="AE48" i="18" s="1"/>
  <c r="AG76" i="18"/>
  <c r="AG78" i="18" s="1"/>
  <c r="AG97" i="18" s="1"/>
  <c r="AF145" i="18" s="1"/>
  <c r="AC99" i="18"/>
  <c r="AB143" i="18"/>
  <c r="AF90" i="18"/>
  <c r="AF89" i="18"/>
  <c r="AF91" i="18"/>
  <c r="AH84" i="18"/>
  <c r="AG87" i="18"/>
  <c r="AG91" i="18" s="1" a="1"/>
  <c r="E66" i="18"/>
  <c r="AK66" i="18"/>
  <c r="AC4" i="18"/>
  <c r="AE78" i="18"/>
  <c r="AE97" i="18" s="1"/>
  <c r="AD145" i="18" s="1"/>
  <c r="E4" i="24"/>
  <c r="E7" i="24" s="1"/>
  <c r="E116" i="24" s="1"/>
  <c r="AK6" i="24"/>
  <c r="AK4" i="24"/>
  <c r="AE92" i="18"/>
  <c r="AE98" i="18" s="1"/>
  <c r="AD99" i="18"/>
  <c r="AD4" i="18" s="1"/>
  <c r="AD6" i="18" s="1"/>
  <c r="AE51" i="18" l="1"/>
  <c r="AE95" i="18" s="1"/>
  <c r="AJ72" i="18"/>
  <c r="AJ75" i="18" s="1" a="1"/>
  <c r="AJ75" i="18" s="1"/>
  <c r="AI75" i="18" a="1"/>
  <c r="AI75" i="18" s="1"/>
  <c r="AI76" i="18" s="1"/>
  <c r="AI78" i="18" s="1"/>
  <c r="AI97" i="18" s="1"/>
  <c r="AH145" i="18" s="1"/>
  <c r="AG2" i="18"/>
  <c r="AF44" i="18"/>
  <c r="AF52" i="18" s="1"/>
  <c r="AF45" i="18"/>
  <c r="AF53" i="18" s="1"/>
  <c r="AF46" i="18"/>
  <c r="AF54" i="18" s="1"/>
  <c r="AF43" i="18"/>
  <c r="AF50" i="18" s="1"/>
  <c r="AF42" i="18"/>
  <c r="AF49" i="18" s="1"/>
  <c r="AF41" i="18"/>
  <c r="AF48" i="18" s="1"/>
  <c r="AF51" i="18" s="1"/>
  <c r="AF95" i="18" s="1"/>
  <c r="AE143" i="18" s="1"/>
  <c r="AF92" i="18"/>
  <c r="AF98" i="18" s="1"/>
  <c r="AE146" i="18" s="1"/>
  <c r="AK75" i="18"/>
  <c r="AK76" i="18" s="1"/>
  <c r="AE55" i="18"/>
  <c r="AE96" i="18" s="1"/>
  <c r="AD144" i="18" s="1"/>
  <c r="AG90" i="18"/>
  <c r="AG89" i="18"/>
  <c r="AG91" i="18"/>
  <c r="AG92" i="18" s="1"/>
  <c r="AG98" i="18" s="1"/>
  <c r="AI84" i="18"/>
  <c r="AH87" i="18"/>
  <c r="AH91" i="18" s="1" a="1"/>
  <c r="AC6" i="18"/>
  <c r="AD146" i="18"/>
  <c r="E6" i="24"/>
  <c r="AF55" i="18" l="1"/>
  <c r="AF96" i="18" s="1"/>
  <c r="AE144" i="18" s="1"/>
  <c r="AE99" i="18"/>
  <c r="AE4" i="18" s="1"/>
  <c r="AF99" i="18"/>
  <c r="AF4" i="18" s="1"/>
  <c r="AF6" i="18" s="1"/>
  <c r="AH2" i="18"/>
  <c r="AG44" i="18"/>
  <c r="AG52" i="18" s="1"/>
  <c r="AG45" i="18"/>
  <c r="AG53" i="18" s="1"/>
  <c r="AG46" i="18"/>
  <c r="AG54" i="18" s="1"/>
  <c r="AG41" i="18"/>
  <c r="AG48" i="18" s="1"/>
  <c r="AG43" i="18"/>
  <c r="AG50" i="18" s="1"/>
  <c r="AG42" i="18"/>
  <c r="AG49" i="18" s="1"/>
  <c r="E75" i="18"/>
  <c r="E76" i="18" s="1"/>
  <c r="E78" i="18" s="1"/>
  <c r="AJ76" i="18"/>
  <c r="AJ78" i="18" s="1"/>
  <c r="AJ97" i="18" s="1"/>
  <c r="AD143" i="18"/>
  <c r="AF146" i="18"/>
  <c r="AJ84" i="18"/>
  <c r="AJ87" i="18" s="1"/>
  <c r="AJ91" i="18" s="1" a="1"/>
  <c r="AI87" i="18"/>
  <c r="AI91" i="18" s="1" a="1"/>
  <c r="AH90" i="18"/>
  <c r="AH89" i="18"/>
  <c r="AH91" i="18"/>
  <c r="AH92" i="18" s="1"/>
  <c r="AH98" i="18" s="1"/>
  <c r="AE6" i="18"/>
  <c r="AI145" i="18" l="1"/>
  <c r="E97" i="18"/>
  <c r="D112" i="18" s="1"/>
  <c r="AK97" i="18"/>
  <c r="AJ145" i="18" s="1"/>
  <c r="AG55" i="18"/>
  <c r="AG96" i="18" s="1"/>
  <c r="AI2" i="18"/>
  <c r="AH44" i="18"/>
  <c r="AH52" i="18" s="1"/>
  <c r="AH45" i="18"/>
  <c r="AH53" i="18" s="1"/>
  <c r="AH46" i="18"/>
  <c r="AH54" i="18" s="1"/>
  <c r="AH43" i="18"/>
  <c r="AH50" i="18" s="1"/>
  <c r="AH42" i="18"/>
  <c r="AH49" i="18" s="1"/>
  <c r="AH41" i="18"/>
  <c r="AH48" i="18" s="1"/>
  <c r="AH51" i="18" s="1"/>
  <c r="AH95" i="18" s="1"/>
  <c r="AG143" i="18" s="1"/>
  <c r="AG51" i="18"/>
  <c r="AG95" i="18" s="1"/>
  <c r="AI90" i="18"/>
  <c r="AI89" i="18"/>
  <c r="AI91" i="18"/>
  <c r="AG146" i="18"/>
  <c r="AJ90" i="18"/>
  <c r="AJ89" i="18"/>
  <c r="AJ91" i="18"/>
  <c r="AK78" i="18"/>
  <c r="AH55" i="18" l="1"/>
  <c r="AH96" i="18" s="1"/>
  <c r="AG144" i="18" s="1"/>
  <c r="AF143" i="18"/>
  <c r="AG99" i="18"/>
  <c r="AG4" i="18" s="1"/>
  <c r="AG6" i="18" s="1"/>
  <c r="AJ2" i="18"/>
  <c r="AI44" i="18"/>
  <c r="AI52" i="18" s="1"/>
  <c r="AI45" i="18"/>
  <c r="AI53" i="18" s="1"/>
  <c r="AI46" i="18"/>
  <c r="AI54" i="18" s="1"/>
  <c r="AI41" i="18"/>
  <c r="AI48" i="18" s="1"/>
  <c r="AI43" i="18"/>
  <c r="AI50" i="18" s="1"/>
  <c r="AI42" i="18"/>
  <c r="AI49" i="18" s="1"/>
  <c r="AH99" i="18"/>
  <c r="AH4" i="18" s="1"/>
  <c r="AF144" i="18"/>
  <c r="E89" i="18"/>
  <c r="AJ92" i="18"/>
  <c r="AJ98" i="18" s="1"/>
  <c r="AK89" i="18"/>
  <c r="AH6" i="18"/>
  <c r="AI92" i="18"/>
  <c r="AI98" i="18" s="1"/>
  <c r="E91" i="18"/>
  <c r="AK91" i="18"/>
  <c r="AK90" i="18"/>
  <c r="E90" i="18"/>
  <c r="AI55" i="18" l="1"/>
  <c r="AI96" i="18" s="1"/>
  <c r="AJ46" i="18"/>
  <c r="AJ54" i="18" s="1"/>
  <c r="E54" i="18" s="1"/>
  <c r="AJ44" i="18"/>
  <c r="AJ52" i="18" s="1"/>
  <c r="AJ45" i="18"/>
  <c r="AJ53" i="18" s="1"/>
  <c r="E53" i="18" s="1"/>
  <c r="AJ43" i="18"/>
  <c r="AJ50" i="18" s="1"/>
  <c r="E50" i="18" s="1"/>
  <c r="AJ42" i="18"/>
  <c r="AJ49" i="18" s="1"/>
  <c r="E49" i="18" s="1"/>
  <c r="AJ41" i="18"/>
  <c r="AJ48" i="18" s="1"/>
  <c r="AI51" i="18"/>
  <c r="AI95" i="18" s="1"/>
  <c r="AI99" i="18" s="1"/>
  <c r="AI4" i="18" s="1"/>
  <c r="AK92" i="18"/>
  <c r="AI146" i="18"/>
  <c r="AH146" i="18"/>
  <c r="AK98" i="18"/>
  <c r="E98" i="18"/>
  <c r="E92" i="18"/>
  <c r="AJ51" i="18" l="1"/>
  <c r="AJ95" i="18" s="1"/>
  <c r="E48" i="18"/>
  <c r="E51" i="18" s="1"/>
  <c r="AH143" i="18"/>
  <c r="E95" i="18"/>
  <c r="D110" i="18" s="1"/>
  <c r="AK95" i="18"/>
  <c r="AJ143" i="18" s="1"/>
  <c r="AJ55" i="18"/>
  <c r="AJ96" i="18" s="1"/>
  <c r="AI144" i="18" s="1"/>
  <c r="E52" i="18"/>
  <c r="E55" i="18" s="1"/>
  <c r="AH144" i="18"/>
  <c r="AJ146" i="18"/>
  <c r="D113" i="18"/>
  <c r="AI6" i="18"/>
  <c r="AK96" i="18" l="1"/>
  <c r="AJ144" i="18" s="1"/>
  <c r="E96" i="18"/>
  <c r="AI143" i="18"/>
  <c r="AJ99" i="18"/>
  <c r="AJ4" i="18" s="1"/>
  <c r="G128" i="18"/>
  <c r="E12" i="18"/>
  <c r="C104" i="18" s="1"/>
  <c r="AK12" i="18"/>
  <c r="AK17" i="18" s="1"/>
  <c r="G17" i="18"/>
  <c r="G28" i="18" s="1"/>
  <c r="AJ6" i="18" l="1"/>
  <c r="AK4" i="18"/>
  <c r="E4" i="18"/>
  <c r="D111" i="18"/>
  <c r="E99" i="18"/>
  <c r="AK99" i="18"/>
  <c r="AK28" i="18"/>
  <c r="AK30" i="18" s="1"/>
  <c r="E28" i="18"/>
  <c r="E30" i="18" s="1"/>
  <c r="G30" i="18"/>
  <c r="G5" i="18"/>
  <c r="E17" i="18"/>
  <c r="E128" i="18"/>
  <c r="G6" i="18" l="1"/>
  <c r="AK6" i="18" s="1"/>
  <c r="AK5" i="18"/>
  <c r="E5" i="18"/>
  <c r="E7" i="18" l="1"/>
  <c r="E104" i="18" s="1"/>
  <c r="E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Navigant</author>
  </authors>
  <commentList>
    <comment ref="A2" authorId="0" shapeId="0" xr:uid="{00000000-0006-0000-0100-000001000000}">
      <text>
        <r>
          <rPr>
            <b/>
            <sz val="9"/>
            <color indexed="81"/>
            <rFont val="Tahoma"/>
            <family val="2"/>
          </rPr>
          <t xml:space="preserve">Navigant:
Most are listed as from the TUG selection workbook, I am not sure if any of the data was received in another format. Can anyone confirm? 
</t>
        </r>
      </text>
    </comment>
    <comment ref="A84" authorId="0" shapeId="0" xr:uid="{00000000-0006-0000-0100-000002000000}">
      <text>
        <r>
          <rPr>
            <b/>
            <sz val="9"/>
            <color indexed="81"/>
            <rFont val="Tahoma"/>
            <family val="2"/>
          </rPr>
          <t>Navigant:</t>
        </r>
        <r>
          <rPr>
            <sz val="9"/>
            <color indexed="81"/>
            <rFont val="Tahoma"/>
            <family val="2"/>
          </rPr>
          <t xml:space="preserve">
This was mentioned in an email chain to confirm its accuracy, but I cannot find its source. </t>
        </r>
      </text>
    </comment>
  </commentList>
</comments>
</file>

<file path=xl/sharedStrings.xml><?xml version="1.0" encoding="utf-8"?>
<sst xmlns="http://schemas.openxmlformats.org/spreadsheetml/2006/main" count="500" uniqueCount="276">
  <si>
    <t>Assumptions</t>
  </si>
  <si>
    <t>Source</t>
  </si>
  <si>
    <t>Escalation Rate</t>
  </si>
  <si>
    <t>Discount Rate</t>
  </si>
  <si>
    <t>Notes</t>
  </si>
  <si>
    <t>Customer counts are likely to change</t>
  </si>
  <si>
    <t>COSTS</t>
  </si>
  <si>
    <t>Total Capital</t>
  </si>
  <si>
    <t>NPV (calculated)</t>
  </si>
  <si>
    <t>DISTRIBUTION</t>
  </si>
  <si>
    <t>Total O&amp;M</t>
  </si>
  <si>
    <t>BENEFITS</t>
  </si>
  <si>
    <t>Benefits</t>
  </si>
  <si>
    <t>Operational Benefits</t>
  </si>
  <si>
    <t>Environmental Benefits</t>
  </si>
  <si>
    <t>Total Cost</t>
  </si>
  <si>
    <t>O&amp;M</t>
  </si>
  <si>
    <t>NPV</t>
  </si>
  <si>
    <t>NPV Costs</t>
  </si>
  <si>
    <t>NPV Benefits</t>
  </si>
  <si>
    <t>BCR</t>
  </si>
  <si>
    <t>Duke Energy Progress (DEP) DSDR/CVR EVALUATION</t>
  </si>
  <si>
    <t>Units</t>
  </si>
  <si>
    <t>TOTAL</t>
  </si>
  <si>
    <t>Costs</t>
  </si>
  <si>
    <t>Net</t>
  </si>
  <si>
    <t>CAPITAL COSTS</t>
  </si>
  <si>
    <t>Switch Automation and Circuit Segmenation</t>
  </si>
  <si>
    <t>$</t>
  </si>
  <si>
    <t>Circuit Capacity and Connectivity</t>
  </si>
  <si>
    <t>Substation Bank Capacity</t>
  </si>
  <si>
    <t>O&amp;M COSTS</t>
  </si>
  <si>
    <t xml:space="preserve">IT / TELECOM                                                        </t>
  </si>
  <si>
    <t>Cellular</t>
  </si>
  <si>
    <t xml:space="preserve">Operations Support </t>
  </si>
  <si>
    <t>Maintenance</t>
  </si>
  <si>
    <t>TOTAL COSTS</t>
  </si>
  <si>
    <t>Capital</t>
  </si>
  <si>
    <t>RELIABILITY</t>
  </si>
  <si>
    <t>CI Savings</t>
  </si>
  <si>
    <t>outages</t>
  </si>
  <si>
    <t>CMI Savings</t>
  </si>
  <si>
    <t>min</t>
  </si>
  <si>
    <t>Typical Duration</t>
  </si>
  <si>
    <t>hr</t>
  </si>
  <si>
    <t>Residential Customer %</t>
  </si>
  <si>
    <t>%</t>
  </si>
  <si>
    <t>Small C&amp;I Customer %</t>
  </si>
  <si>
    <t>Large C&amp;I Customer %</t>
  </si>
  <si>
    <t>Residential Outage Value</t>
  </si>
  <si>
    <t>$/outage</t>
  </si>
  <si>
    <t>Small C&amp;I Outage Value</t>
  </si>
  <si>
    <t>Large C&amp;I Outage Value</t>
  </si>
  <si>
    <t>Residential Momentary Value</t>
  </si>
  <si>
    <t>$/momentary</t>
  </si>
  <si>
    <t>Small C&amp;I Momentary Value</t>
  </si>
  <si>
    <t>Large C&amp;I Momentary Value</t>
  </si>
  <si>
    <t>Momentary Outages Avoided</t>
  </si>
  <si>
    <t>momentaries</t>
  </si>
  <si>
    <t>CAPACITY SAVINGS</t>
  </si>
  <si>
    <t>Capacity Value</t>
  </si>
  <si>
    <t>$/kW</t>
  </si>
  <si>
    <t>ENERGY SAVINGS</t>
  </si>
  <si>
    <t>Energy Savings</t>
  </si>
  <si>
    <t>Energy Value</t>
  </si>
  <si>
    <t>ENVIRONMENTAL BENEFITS</t>
  </si>
  <si>
    <t xml:space="preserve">Value: SOx </t>
  </si>
  <si>
    <t>$/ton</t>
  </si>
  <si>
    <t xml:space="preserve">Value: NOx </t>
  </si>
  <si>
    <t xml:space="preserve">Value: CO2 </t>
  </si>
  <si>
    <t>Energy: SOx reduction</t>
  </si>
  <si>
    <t>ton/MWh</t>
  </si>
  <si>
    <t>Energy: NOx reduction</t>
  </si>
  <si>
    <t>Energy: CO2 reduction</t>
  </si>
  <si>
    <t>DER ENABLEMENT</t>
  </si>
  <si>
    <t>MW</t>
  </si>
  <si>
    <t>PV scaling factor (SOG vs. total)</t>
  </si>
  <si>
    <t>-</t>
  </si>
  <si>
    <t>Limit (without SOG)</t>
  </si>
  <si>
    <t>Limit (with SOG)</t>
  </si>
  <si>
    <t>PV derate factor for capacity</t>
  </si>
  <si>
    <t>MWh/MW</t>
  </si>
  <si>
    <t>TOTAL BENEFITS</t>
  </si>
  <si>
    <t>Total Benefits</t>
  </si>
  <si>
    <t>Cost per mile</t>
  </si>
  <si>
    <t>$/mi</t>
  </si>
  <si>
    <t>Miles</t>
  </si>
  <si>
    <t>mi</t>
  </si>
  <si>
    <t>OPERATIONAL BENEFITS</t>
  </si>
  <si>
    <t>events</t>
  </si>
  <si>
    <t>events/mi</t>
  </si>
  <si>
    <t>Cumulative miles</t>
  </si>
  <si>
    <t>Restoration cost (non-MED)</t>
  </si>
  <si>
    <t>$/event</t>
  </si>
  <si>
    <t>Restoration cost (MED)</t>
  </si>
  <si>
    <t>Vegetation management (VM) cycle</t>
  </si>
  <si>
    <t>yr</t>
  </si>
  <si>
    <t>VM cycle cost per mile</t>
  </si>
  <si>
    <t>Avoided demand trimming</t>
  </si>
  <si>
    <t>Cost to replace deteriorated backlot OH conductor</t>
  </si>
  <si>
    <t>Pole replacement cost</t>
  </si>
  <si>
    <t>$/pole</t>
  </si>
  <si>
    <t>Poles</t>
  </si>
  <si>
    <t>poles</t>
  </si>
  <si>
    <t>Pole replacement time</t>
  </si>
  <si>
    <t>Upstream Residential Customers</t>
  </si>
  <si>
    <t>customers</t>
  </si>
  <si>
    <t>Upstream Small C&amp;I Customers</t>
  </si>
  <si>
    <t>Upstream Large C&amp;I Customers</t>
  </si>
  <si>
    <t>Table ES-1: Estimated Interuption Cost per Event, Average kW and Unserved kWh</t>
  </si>
  <si>
    <t>(US 2013$) by Duration and Customer Class</t>
  </si>
  <si>
    <r>
      <rPr>
        <b/>
        <sz val="11"/>
        <color rgb="FFFFFFFF"/>
        <rFont val="Arial"/>
        <family val="2"/>
      </rPr>
      <t>Interruption Cost</t>
    </r>
  </si>
  <si>
    <r>
      <rPr>
        <b/>
        <sz val="11"/>
        <color rgb="FFFFFFFF"/>
        <rFont val="Arial"/>
        <family val="2"/>
      </rPr>
      <t>Interruption Duration</t>
    </r>
  </si>
  <si>
    <r>
      <rPr>
        <b/>
        <sz val="11"/>
        <color rgb="FFFFFFFF"/>
        <rFont val="Arial"/>
        <family val="2"/>
      </rPr>
      <t>Momentary</t>
    </r>
  </si>
  <si>
    <r>
      <rPr>
        <b/>
        <sz val="11"/>
        <color rgb="FFFFFFFF"/>
        <rFont val="Arial"/>
        <family val="2"/>
      </rPr>
      <t>30 Minutes</t>
    </r>
  </si>
  <si>
    <r>
      <rPr>
        <b/>
        <sz val="11"/>
        <color rgb="FFFFFFFF"/>
        <rFont val="Arial"/>
        <family val="2"/>
      </rPr>
      <t>1 Hour</t>
    </r>
  </si>
  <si>
    <r>
      <rPr>
        <b/>
        <sz val="11"/>
        <color rgb="FFFFFFFF"/>
        <rFont val="Arial"/>
        <family val="2"/>
      </rPr>
      <t>4 Hours</t>
    </r>
  </si>
  <si>
    <r>
      <rPr>
        <b/>
        <sz val="11"/>
        <color rgb="FFFFFFFF"/>
        <rFont val="Arial"/>
        <family val="2"/>
      </rPr>
      <t>8 Hours</t>
    </r>
  </si>
  <si>
    <r>
      <rPr>
        <b/>
        <sz val="11"/>
        <color rgb="FFFFFFFF"/>
        <rFont val="Arial"/>
        <family val="2"/>
      </rPr>
      <t>16 Hours</t>
    </r>
  </si>
  <si>
    <t>Cost per Event</t>
  </si>
  <si>
    <t>Medium and Large C&amp;I (Over 50,000 Annual kWh)</t>
  </si>
  <si>
    <t>Cost per Average kW</t>
  </si>
  <si>
    <t>Cost per Unserved kWh</t>
  </si>
  <si>
    <t>Small C&amp;I (Under 50,000 Annual kWh)</t>
  </si>
  <si>
    <t>Residential</t>
  </si>
  <si>
    <t>*Calculation for 2.78 hours - see cell F30</t>
  </si>
  <si>
    <t>Source: https://emp.lbl.gov/sites/default/files/lbnl-6941e.pdf</t>
  </si>
  <si>
    <t>SOG Customer Benefits Analysis</t>
  </si>
  <si>
    <t>Customer Data</t>
  </si>
  <si>
    <t>Value</t>
  </si>
  <si>
    <t>% Breakdown</t>
  </si>
  <si>
    <t>Large C&amp;I Customers</t>
  </si>
  <si>
    <t>Small C&amp;I Customers</t>
  </si>
  <si>
    <t>Res Customers</t>
  </si>
  <si>
    <t>Reliability Data</t>
  </si>
  <si>
    <t>Average CAIDI</t>
  </si>
  <si>
    <t>hours</t>
  </si>
  <si>
    <t>1 Sustained Customer Interruption =</t>
  </si>
  <si>
    <t>Momentary Interruption Cost Avoided</t>
  </si>
  <si>
    <t># of Momentaries</t>
  </si>
  <si>
    <t>Large C&amp;I</t>
  </si>
  <si>
    <t>Small C&amp;I</t>
  </si>
  <si>
    <t>Cost of Reliability Data</t>
  </si>
  <si>
    <t>Large C&amp;I Cost per Event</t>
  </si>
  <si>
    <t>Small C&amp;I Cost per Event</t>
  </si>
  <si>
    <t>Res Cost per Event</t>
  </si>
  <si>
    <t xml:space="preserve">Total </t>
  </si>
  <si>
    <t>Non MED Cost Avoided for Reduced Outage Events</t>
  </si>
  <si>
    <t>MWh</t>
  </si>
  <si>
    <t>$/MWh</t>
  </si>
  <si>
    <t>Breakdown based upon customers on SOG circuits</t>
  </si>
  <si>
    <t>Avoided Outage Restoration Costs</t>
  </si>
  <si>
    <t>Avoided Vegetation Management Costs</t>
  </si>
  <si>
    <t>Avoided Asset Management Costs</t>
  </si>
  <si>
    <t>Upstream Customer Avoided Momentary Interruption Costs</t>
  </si>
  <si>
    <t>Upstream Customer Avoided Momentary Interruptions (Large C&amp;I)</t>
  </si>
  <si>
    <t>Upstream Customer Avoided Momentary Interruption Costs (Small C&amp;I)</t>
  </si>
  <si>
    <t>Upstream Customer Avoided Momentary Interruption Costs (Residential)</t>
  </si>
  <si>
    <t>Local Customer Avoided Momentary Interruption Costs</t>
  </si>
  <si>
    <t>Local Customer Avoided Momentary Interruptions (Large C&amp;I)</t>
  </si>
  <si>
    <t>Local Customer Avoided Momentary Interruption Costs (Small C&amp;I)</t>
  </si>
  <si>
    <t>Local Customer Avoided Momentary Interruption Costs (Residential)</t>
  </si>
  <si>
    <t>Local Customer Avoided Outage Costs</t>
  </si>
  <si>
    <t>Local Customer Avoided Outages: Large C&amp;I (MED)</t>
  </si>
  <si>
    <t>Local Customer Avoided Outages: Small C&amp;I (MED)</t>
  </si>
  <si>
    <t>Local Customer Avoided Outages: Residential (MED)</t>
  </si>
  <si>
    <t>Local Customer Avoided Outages: Large C&amp;I (non-MED)</t>
  </si>
  <si>
    <t>Local Customer Avoided Outages: Small C&amp;I (non-MED)</t>
  </si>
  <si>
    <t>Local Customer Avoided Outages: Residential (non-MED)</t>
  </si>
  <si>
    <t>Upstream Momentary Events Avoided</t>
  </si>
  <si>
    <t>Local Momentary Outages Avoided</t>
  </si>
  <si>
    <t>Large C&amp;I Outage Value (MED)</t>
  </si>
  <si>
    <t>Small C&amp;I Outage Value (MED)</t>
  </si>
  <si>
    <t>Residential Outage Value (MED)</t>
  </si>
  <si>
    <t>Net Outages Avoided with UG</t>
  </si>
  <si>
    <t>Typical Duration (MED)</t>
  </si>
  <si>
    <t>OH CMI Baseline (MED)</t>
  </si>
  <si>
    <t>OH CI Baseline (MED)</t>
  </si>
  <si>
    <t>Large C&amp;I Outage Value (non-MED)</t>
  </si>
  <si>
    <t>Small C&amp;I Outage Value (non-MED)</t>
  </si>
  <si>
    <t>Residential Outage Value (non-MED)</t>
  </si>
  <si>
    <t>Typical Duration (non-MED)</t>
  </si>
  <si>
    <t>OH CMI Baseline (non-MED)</t>
  </si>
  <si>
    <t>OH CI Baseline (non-MED)</t>
  </si>
  <si>
    <t>Avoided Pole Replacement Costs</t>
  </si>
  <si>
    <t>Avoided Conductor Replacement Costs</t>
  </si>
  <si>
    <t>Avoided Vegetation Management Costs (Demand Trimming)</t>
  </si>
  <si>
    <t>Avoided Vegetation Management Costs (Cycle Charges)</t>
  </si>
  <si>
    <t>Avoided Outage Restoration Costs (non-MED)</t>
  </si>
  <si>
    <t>Avoided Outage Restoration Costs (MED)</t>
  </si>
  <si>
    <t>Yes</t>
  </si>
  <si>
    <t>Keep poles?</t>
  </si>
  <si>
    <t>OH conductor avoided</t>
  </si>
  <si>
    <t>DEC</t>
  </si>
  <si>
    <t>DEC/DEP</t>
  </si>
  <si>
    <t>Avoided outages (MED)</t>
  </si>
  <si>
    <t>Avoided outages (non-MED)</t>
  </si>
  <si>
    <t>Construction O&amp;M</t>
  </si>
  <si>
    <t>O&amp;M vs. Capital</t>
  </si>
  <si>
    <t>UG restoration cost</t>
  </si>
  <si>
    <t>Outages with UG</t>
  </si>
  <si>
    <t>Construction Capital</t>
  </si>
  <si>
    <t>NPV (Duke reference)</t>
  </si>
  <si>
    <t>24 Hours</t>
  </si>
  <si>
    <t>Momentary Interruptions (SOG)</t>
  </si>
  <si>
    <t>Momentary Interruptions (TUG)</t>
  </si>
  <si>
    <t>Capacity Savings from additional IVVC peak shaving</t>
  </si>
  <si>
    <t>Energy Savings from additional IVVC peak shaving</t>
  </si>
  <si>
    <t>Capacity factor for energy savings</t>
  </si>
  <si>
    <t>Forecasted PV (Annual)</t>
  </si>
  <si>
    <t>Forecasted PV (Cumulative)</t>
  </si>
  <si>
    <t>DER Enablement: Capacity Savings</t>
  </si>
  <si>
    <t>DER Enablement: Energy Savings</t>
  </si>
  <si>
    <t>DER Enablement: Environmental Benefits</t>
  </si>
  <si>
    <t>PV Enablement</t>
  </si>
  <si>
    <t>Capacity Savings (IVVC)</t>
  </si>
  <si>
    <t>Energy Savings (IVVC)</t>
  </si>
  <si>
    <t>Customer Avoided Outage Costs</t>
  </si>
  <si>
    <t>Customer Avoided Momentary Interruption Costs</t>
  </si>
  <si>
    <t>Customer Avoided Outage Costs: Residential</t>
  </si>
  <si>
    <t>Customer Avoided Outage Costs: Small C&amp;I</t>
  </si>
  <si>
    <t>Customer Avoided Outage Costs: Large C&amp;I</t>
  </si>
  <si>
    <t>Customer Avoided Momentary Interruption Costs: Residential</t>
  </si>
  <si>
    <t>Customer Avoided Momentary Interruption Costs: Small C&amp;I</t>
  </si>
  <si>
    <t>Customer Avoided Momentary Interruption Costs: Large C&amp;I</t>
  </si>
  <si>
    <t>Environmental Benefits (IVVC)</t>
  </si>
  <si>
    <t>OH conductor discount factor</t>
  </si>
  <si>
    <t>Projected Outage Restoration Costs for New Underground System</t>
  </si>
  <si>
    <t>Peak Shaving Benefits</t>
  </si>
  <si>
    <t>Operations Costs</t>
  </si>
  <si>
    <t>DER/PV Enablement Benefits</t>
  </si>
  <si>
    <t>Source: Sharon King, email, 10/03/18</t>
  </si>
  <si>
    <t>Source: Sharon King;Kevin Bailey, email, 9/28/18</t>
  </si>
  <si>
    <t>Source: Mark Keener, email, 10/01/18</t>
  </si>
  <si>
    <t>Source: TUG Selection Decision Workbook</t>
  </si>
  <si>
    <t>Emergency mode max voltage reduction with Circuit Conditioning via SOG</t>
  </si>
  <si>
    <t>$/yr Capacity Offset Value</t>
  </si>
  <si>
    <t>$/kWyr CT Cost</t>
  </si>
  <si>
    <t>+ PRMR Gross-up (6.0%)</t>
  </si>
  <si>
    <t>+ Transmission loss Gross-up (DEC weighted avg. 4.0%)</t>
  </si>
  <si>
    <t>Total potential MW reduction</t>
  </si>
  <si>
    <t>Additional MW Reduction - Emergency Mode</t>
  </si>
  <si>
    <t>MW Reduction - Continuous (2% voltage reduction)</t>
  </si>
  <si>
    <t>Peak w/ IVVC (MW)</t>
  </si>
  <si>
    <t>Coincident Peak (MW)</t>
  </si>
  <si>
    <t>Year</t>
  </si>
  <si>
    <t>IVVC with Circuit Conditioning under SOG:</t>
  </si>
  <si>
    <t>BASE CASE:</t>
  </si>
  <si>
    <t>KW</t>
  </si>
  <si>
    <t>Load (KW) reduction using CVR Factor of 0.7:</t>
  </si>
  <si>
    <t>KW Load on SOG Circuits enabled with IVVC:</t>
  </si>
  <si>
    <t>% Load Reduction (CVR Mode) without Circuit Conditioning (SOG):</t>
  </si>
  <si>
    <t>2. Assume a 0.7 CVR Factor</t>
  </si>
  <si>
    <t>Assumptions:</t>
  </si>
  <si>
    <t>also enabled with IVVC from Years 2019-2022.</t>
  </si>
  <si>
    <t>Std 2.0% Voltage Reduction</t>
  </si>
  <si>
    <t>CVR Factor:</t>
  </si>
  <si>
    <t>Incremental MW Reduction</t>
  </si>
  <si>
    <t>Annual Rate Assumption</t>
  </si>
  <si>
    <t>Normal mode max voltage reduction</t>
  </si>
  <si>
    <t xml:space="preserve">min </t>
  </si>
  <si>
    <t>Modular Dist Control Device POC</t>
  </si>
  <si>
    <t>Emergency Mode 2.5% Reduction</t>
  </si>
  <si>
    <t>PV Forecast is Small</t>
  </si>
  <si>
    <t>Duke Energy Kentucky</t>
  </si>
  <si>
    <t>Self Optimized Grid (SOG) Years 2019-2021</t>
  </si>
  <si>
    <t>1. With Circuit Conditioning done via SOG in DEK, assume an additional 0.5% Voltage Reduction can be achieved in Emergency Mode.</t>
  </si>
  <si>
    <t>DEK Annual Load Growth Rate (on SOG/IVVC circuits):</t>
  </si>
  <si>
    <t>Incremental CI Savings due to SOG in Kentucky</t>
  </si>
  <si>
    <t>Incremental CMI Savings due to SOG in Kentucky</t>
  </si>
  <si>
    <t xml:space="preserve">DEK </t>
  </si>
  <si>
    <t>Incremental Capacity Deferral Benefit due to Circuit Conditioning under SOG program on Kentucky circuits</t>
  </si>
  <si>
    <t>This is an example CBA based on an example workplan representative of a SOG program in DEK, subject to further Duke Energy Kentuky review.</t>
  </si>
  <si>
    <t>The costs and benefits will change based on changes to the workplan.</t>
  </si>
  <si>
    <t>No DER Enablement Benefit for DEK calculated for this preliminary study and based on low PV forecast.</t>
  </si>
  <si>
    <t>Not Applicable for this preliminary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</si>
</sst>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quot;€&quot;#,##0"/>
    <numFmt numFmtId="165" formatCode="&quot;€&quot;#,##0.00;\-&quot;€&quot;#,##0.00"/>
    <numFmt numFmtId="166" formatCode="#,##0.00_ ;\-#,##0.00\ "/>
    <numFmt numFmtId="167" formatCode="#,##0_ ;\-#,##0\ "/>
    <numFmt numFmtId="168" formatCode="_([$$-409]* #,##0_);_([$$-409]* \(#,##0\);_([$$-409]* &quot;-&quot;??_);_(@_)"/>
    <numFmt numFmtId="169" formatCode="0.0%"/>
    <numFmt numFmtId="170" formatCode="\$#,##0.00"/>
    <numFmt numFmtId="171" formatCode="_(* #,##0_);_(* \(#,##0\);_(* &quot;-&quot;??_);_(@_)"/>
    <numFmt numFmtId="172" formatCode="_(&quot;$&quot;* #,##0_);_(&quot;$&quot;* \(#,##0\);_(&quot;$&quot;* &quot;-&quot;??_);_(@_)"/>
    <numFmt numFmtId="173" formatCode="_(* #,##0.0_);_(* \(#,##0.0\);_(* &quot;-&quot;??_);_(@_)"/>
    <numFmt numFmtId="174" formatCode="0.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
    <numFmt numFmtId="182" formatCode="#,##0_)\x;\(#,##0\)\x;0_)\x;@_)_x"/>
    <numFmt numFmtId="183" formatCode="#,##0_)_x;\(#,##0\)_x;0_)_x;@_)_x"/>
    <numFmt numFmtId="184" formatCode="0.000_)"/>
    <numFmt numFmtId="185" formatCode="_(* #,##0.00_);_(* \(#,##0.00\);_(* &quot;-&quot;_);_(@_)"/>
    <numFmt numFmtId="186" formatCode="_([$€-2]* #,##0.00_);_([$€-2]* \(#,##0.00\);_([$€-2]* &quot;-&quot;??_)"/>
    <numFmt numFmtId="187" formatCode="0.00_)"/>
    <numFmt numFmtId="188" formatCode="_([$$-409]* #,##0.00_);_([$$-409]* \(#,##0.00\);_([$$-409]* &quot;-&quot;??_);_(@_)"/>
    <numFmt numFmtId="189" formatCode="#,##0.0_ ;\-#,##0.0\ "/>
    <numFmt numFmtId="190" formatCode="#,##0.000"/>
    <numFmt numFmtId="191" formatCode="0.0"/>
    <numFmt numFmtId="192" formatCode="_([$€-2]* #,##0.0000_);_([$€-2]* \(#,##0.0000\);_([$€-2]* &quot;-&quot;??_)"/>
    <numFmt numFmtId="193" formatCode="0.000%"/>
    <numFmt numFmtId="194" formatCode="#,##0.0"/>
    <numFmt numFmtId="195" formatCode="_([$$-409]* #,##0_);_([$$-409]* \(#,##0\);_([$$-409]* &quot;-&quot;_);_(@_)"/>
  </numFmts>
  <fonts count="147">
    <font>
      <sz val="8"/>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color theme="1"/>
      <name val="Arial"/>
      <family val="2"/>
    </font>
    <font>
      <sz val="18"/>
      <color theme="3"/>
      <name val="Arial"/>
      <family val="2"/>
      <scheme val="major"/>
    </font>
    <font>
      <sz val="8"/>
      <color rgb="FF006100"/>
      <name val="Arial"/>
      <family val="2"/>
    </font>
    <font>
      <sz val="8"/>
      <color rgb="FF9C0006"/>
      <name val="Arial"/>
      <family val="2"/>
    </font>
    <font>
      <sz val="8"/>
      <color rgb="FF9C57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b/>
      <sz val="13"/>
      <color rgb="FF555759"/>
      <name val="Arial"/>
      <family val="2"/>
    </font>
    <font>
      <sz val="8"/>
      <name val="Arial"/>
      <family val="2"/>
    </font>
    <font>
      <sz val="8"/>
      <color rgb="FF648C1A"/>
      <name val="Arial"/>
      <family val="2"/>
    </font>
    <font>
      <b/>
      <sz val="11"/>
      <color rgb="FF555759"/>
      <name val="Arial"/>
      <family val="2"/>
    </font>
    <font>
      <sz val="8"/>
      <color rgb="FFAC0640"/>
      <name val="Arial"/>
      <family val="2"/>
    </font>
    <font>
      <sz val="8"/>
      <color rgb="FF95D60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u/>
      <sz val="8"/>
      <color rgb="FF648C1A"/>
      <name val="Arial"/>
      <family val="2"/>
    </font>
    <font>
      <u/>
      <sz val="8"/>
      <color rgb="FFACDE50"/>
      <name val="Arial"/>
      <family val="2"/>
    </font>
    <font>
      <b/>
      <sz val="8"/>
      <name val="Arial"/>
      <family val="2"/>
    </font>
    <font>
      <b/>
      <sz val="13"/>
      <color rgb="FFFFFFFF"/>
      <name val="Arial"/>
      <family val="2"/>
    </font>
    <font>
      <b/>
      <sz val="11"/>
      <color rgb="FFFFFFFF"/>
      <name val="Arial"/>
      <family val="2"/>
    </font>
    <font>
      <b/>
      <sz val="8"/>
      <color rgb="FFFFFFFF"/>
      <name val="Arial"/>
      <family val="2"/>
    </font>
    <font>
      <b/>
      <sz val="10"/>
      <color rgb="FFFFFFFF"/>
      <name val="Arial"/>
      <family val="2"/>
    </font>
    <font>
      <sz val="8"/>
      <color rgb="FFFFFFFF"/>
      <name val="Arial"/>
      <family val="2"/>
    </font>
    <font>
      <b/>
      <sz val="8"/>
      <color rgb="FF555759"/>
      <name val="Arial"/>
      <family val="2"/>
    </font>
    <font>
      <sz val="8"/>
      <color rgb="FFF07D05"/>
      <name val="Arial"/>
      <family val="2"/>
    </font>
    <font>
      <sz val="8"/>
      <color rgb="FF006579"/>
      <name val="Arial"/>
      <family val="2"/>
    </font>
    <font>
      <b/>
      <sz val="10"/>
      <color rgb="FF555759"/>
      <name val="Arial"/>
      <family val="2"/>
    </font>
    <font>
      <b/>
      <sz val="8"/>
      <color rgb="FF3F4143"/>
      <name val="Arial"/>
      <family val="2"/>
    </font>
    <font>
      <sz val="8"/>
      <color theme="5" tint="-0.499984740745262"/>
      <name val="Arial"/>
      <family val="2"/>
    </font>
    <font>
      <b/>
      <sz val="10"/>
      <name val="Arial"/>
      <family val="2"/>
    </font>
    <font>
      <sz val="10"/>
      <name val="Arial"/>
      <family val="2"/>
    </font>
    <font>
      <b/>
      <sz val="11"/>
      <name val="Arial"/>
      <family val="2"/>
    </font>
    <font>
      <sz val="11"/>
      <color theme="0"/>
      <name val="Arial"/>
      <family val="2"/>
      <scheme val="minor"/>
    </font>
    <font>
      <sz val="9"/>
      <name val="Arial"/>
      <family val="2"/>
    </font>
    <font>
      <sz val="10"/>
      <color rgb="FF000000"/>
      <name val="Times New Roman"/>
      <family val="1"/>
    </font>
    <font>
      <b/>
      <sz val="11"/>
      <color theme="0"/>
      <name val="Arial"/>
      <family val="2"/>
    </font>
    <font>
      <sz val="10"/>
      <color rgb="FF000000"/>
      <name val="Arial"/>
      <family val="2"/>
    </font>
    <font>
      <i/>
      <sz val="9"/>
      <name val="Arial"/>
      <family val="2"/>
    </font>
    <font>
      <b/>
      <sz val="11"/>
      <color theme="1"/>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0"/>
      <color theme="1"/>
      <name val="Arial"/>
      <family val="2"/>
      <scheme val="minor"/>
    </font>
    <font>
      <b/>
      <sz val="10"/>
      <color theme="1"/>
      <name val="Arial"/>
      <family val="2"/>
      <scheme val="minor"/>
    </font>
    <font>
      <b/>
      <sz val="11"/>
      <color theme="5"/>
      <name val="Arial"/>
      <family val="2"/>
      <scheme val="minor"/>
    </font>
    <font>
      <i/>
      <sz val="8"/>
      <name val="Arial"/>
      <family val="2"/>
    </font>
    <font>
      <i/>
      <sz val="9"/>
      <color theme="1"/>
      <name val="Arial"/>
      <family val="2"/>
      <scheme val="minor"/>
    </font>
    <font>
      <sz val="11"/>
      <color rgb="FF9C6500"/>
      <name val="Arial"/>
      <family val="2"/>
      <scheme val="minor"/>
    </font>
    <font>
      <b/>
      <sz val="22"/>
      <color indexed="18"/>
      <name val="Arial"/>
      <family val="2"/>
    </font>
    <font>
      <sz val="12"/>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Calibri"/>
      <family val="2"/>
    </font>
    <font>
      <sz val="9"/>
      <color theme="1"/>
      <name val="Arial"/>
      <family val="2"/>
    </font>
    <font>
      <sz val="10"/>
      <color indexed="9"/>
      <name val="Calibri"/>
      <family val="2"/>
    </font>
    <font>
      <sz val="9"/>
      <color theme="0"/>
      <name val="Arial"/>
      <family val="2"/>
    </font>
    <font>
      <sz val="10"/>
      <color indexed="20"/>
      <name val="Calibri"/>
      <family val="2"/>
    </font>
    <font>
      <sz val="9"/>
      <color rgb="FF9C0006"/>
      <name val="Arial"/>
      <family val="2"/>
    </font>
    <font>
      <b/>
      <sz val="10"/>
      <color indexed="52"/>
      <name val="Calibri"/>
      <family val="2"/>
    </font>
    <font>
      <b/>
      <sz val="9"/>
      <color rgb="FFFA7D00"/>
      <name val="Arial"/>
      <family val="2"/>
    </font>
    <font>
      <sz val="10"/>
      <name val="Courier"/>
      <family val="3"/>
    </font>
    <font>
      <b/>
      <sz val="10"/>
      <color indexed="9"/>
      <name val="Calibri"/>
      <family val="2"/>
    </font>
    <font>
      <b/>
      <sz val="9"/>
      <color theme="0"/>
      <name val="Arial"/>
      <family val="2"/>
    </font>
    <font>
      <sz val="11"/>
      <name val="Tms Rmn"/>
      <family val="1"/>
    </font>
    <font>
      <sz val="10"/>
      <name val="MS Sans Serif"/>
      <family val="2"/>
    </font>
    <font>
      <sz val="11"/>
      <color indexed="8"/>
      <name val="Calibri"/>
      <family val="2"/>
    </font>
    <font>
      <sz val="10"/>
      <color theme="1"/>
      <name val="Arial"/>
      <family val="2"/>
    </font>
    <font>
      <b/>
      <sz val="11"/>
      <color indexed="12"/>
      <name val="Arial"/>
      <family val="2"/>
    </font>
    <font>
      <sz val="11"/>
      <color theme="1"/>
      <name val="Calibri"/>
      <family val="2"/>
    </font>
    <font>
      <sz val="12"/>
      <color theme="1"/>
      <name val="Times New Roman"/>
      <family val="1"/>
    </font>
    <font>
      <i/>
      <sz val="10"/>
      <color indexed="23"/>
      <name val="Calibri"/>
      <family val="2"/>
    </font>
    <font>
      <i/>
      <sz val="9"/>
      <color rgb="FF7F7F7F"/>
      <name val="Arial"/>
      <family val="2"/>
    </font>
    <font>
      <sz val="12"/>
      <color indexed="12"/>
      <name val="SWISS"/>
      <family val="2"/>
    </font>
    <font>
      <sz val="10"/>
      <color indexed="17"/>
      <name val="Calibri"/>
      <family val="2"/>
    </font>
    <font>
      <sz val="9"/>
      <color rgb="FF006100"/>
      <name val="Arial"/>
      <family val="2"/>
    </font>
    <font>
      <b/>
      <sz val="15"/>
      <color indexed="49"/>
      <name val="Calibri"/>
      <family val="2"/>
    </font>
    <font>
      <b/>
      <sz val="15"/>
      <color theme="3"/>
      <name val="Calibri"/>
      <family val="2"/>
    </font>
    <font>
      <b/>
      <sz val="15"/>
      <color theme="3"/>
      <name val="Arial"/>
      <family val="2"/>
    </font>
    <font>
      <b/>
      <sz val="13"/>
      <color indexed="49"/>
      <name val="Calibri"/>
      <family val="2"/>
    </font>
    <font>
      <b/>
      <sz val="13"/>
      <color indexed="49"/>
      <name val="Arial"/>
      <family val="2"/>
      <scheme val="minor"/>
    </font>
    <font>
      <b/>
      <sz val="13"/>
      <color theme="3"/>
      <name val="Calibri"/>
      <family val="2"/>
    </font>
    <font>
      <b/>
      <sz val="13"/>
      <color theme="3"/>
      <name val="Arial"/>
      <family val="2"/>
    </font>
    <font>
      <b/>
      <sz val="11"/>
      <color indexed="49"/>
      <name val="Calibri"/>
      <family val="2"/>
    </font>
    <font>
      <b/>
      <sz val="11"/>
      <color theme="3"/>
      <name val="Arial"/>
      <family val="2"/>
    </font>
    <font>
      <u/>
      <sz val="10"/>
      <color indexed="12"/>
      <name val="Arial"/>
      <family val="2"/>
    </font>
    <font>
      <b/>
      <i/>
      <sz val="12"/>
      <color indexed="57"/>
      <name val="SWISS"/>
    </font>
    <font>
      <sz val="12"/>
      <color indexed="32"/>
      <name val="SWISS"/>
    </font>
    <font>
      <sz val="10"/>
      <color indexed="54"/>
      <name val="Calibri"/>
      <family val="2"/>
    </font>
    <font>
      <sz val="11"/>
      <color indexed="54"/>
      <name val="Arial"/>
      <family val="2"/>
      <scheme val="minor"/>
    </font>
    <font>
      <sz val="9"/>
      <color rgb="FF3F3F76"/>
      <name val="Arial"/>
      <family val="2"/>
    </font>
    <font>
      <sz val="10"/>
      <color indexed="52"/>
      <name val="Calibri"/>
      <family val="2"/>
    </font>
    <font>
      <sz val="9"/>
      <color rgb="FFFA7D00"/>
      <name val="Arial"/>
      <family val="2"/>
    </font>
    <font>
      <sz val="10"/>
      <color indexed="60"/>
      <name val="Calibri"/>
      <family val="2"/>
    </font>
    <font>
      <sz val="9"/>
      <color rgb="FF9C6500"/>
      <name val="Arial"/>
      <family val="2"/>
    </font>
    <font>
      <b/>
      <i/>
      <sz val="16"/>
      <name val="Helv"/>
      <family val="2"/>
    </font>
    <font>
      <sz val="10"/>
      <color indexed="8"/>
      <name val="Arial"/>
      <family val="2"/>
    </font>
    <font>
      <sz val="12"/>
      <color indexed="8"/>
      <name val="Arial"/>
      <family val="2"/>
    </font>
    <font>
      <sz val="10"/>
      <name val="Arial "/>
    </font>
    <font>
      <sz val="11"/>
      <color theme="1"/>
      <name val="Arial"/>
      <family val="2"/>
    </font>
    <font>
      <sz val="10"/>
      <name val="Verdana"/>
      <family val="2"/>
    </font>
    <font>
      <sz val="10"/>
      <name val="Arial Unicode MS"/>
      <family val="2"/>
    </font>
    <font>
      <b/>
      <sz val="10"/>
      <color indexed="8"/>
      <name val="Calibri"/>
      <family val="2"/>
    </font>
    <font>
      <b/>
      <sz val="11"/>
      <color indexed="8"/>
      <name val="Calibri"/>
      <family val="2"/>
    </font>
    <font>
      <b/>
      <sz val="9"/>
      <color rgb="FF3F3F3F"/>
      <name val="Arial"/>
      <family val="2"/>
    </font>
    <font>
      <b/>
      <sz val="10"/>
      <name val="MS Sans Serif"/>
      <family val="2"/>
    </font>
    <font>
      <b/>
      <sz val="12"/>
      <color indexed="38"/>
      <name val="SWISS"/>
    </font>
    <font>
      <b/>
      <sz val="18"/>
      <color indexed="49"/>
      <name val="Cambria"/>
      <family val="2"/>
    </font>
    <font>
      <b/>
      <sz val="18"/>
      <color indexed="56"/>
      <name val="Cambria"/>
      <family val="2"/>
    </font>
    <font>
      <b/>
      <sz val="11"/>
      <color theme="1"/>
      <name val="Calibri"/>
      <family val="2"/>
    </font>
    <font>
      <b/>
      <sz val="9"/>
      <color theme="1"/>
      <name val="Arial"/>
      <family val="2"/>
    </font>
    <font>
      <b/>
      <i/>
      <sz val="12"/>
      <color indexed="50"/>
      <name val="SWISS"/>
      <family val="2"/>
    </font>
    <font>
      <sz val="10"/>
      <color indexed="10"/>
      <name val="Calibri"/>
      <family val="2"/>
    </font>
    <font>
      <sz val="9"/>
      <color rgb="FFFF0000"/>
      <name val="Arial"/>
      <family val="2"/>
    </font>
    <font>
      <b/>
      <sz val="12"/>
      <color indexed="12"/>
      <name val="Arial"/>
      <family val="2"/>
    </font>
    <font>
      <sz val="9"/>
      <color indexed="81"/>
      <name val="Tahoma"/>
      <family val="2"/>
    </font>
    <font>
      <b/>
      <sz val="9"/>
      <color indexed="81"/>
      <name val="Tahoma"/>
      <family val="2"/>
    </font>
    <font>
      <b/>
      <i/>
      <sz val="8"/>
      <name val="Arial"/>
      <family val="2"/>
    </font>
    <font>
      <b/>
      <sz val="10"/>
      <color theme="0"/>
      <name val="Arial"/>
      <family val="2"/>
    </font>
    <font>
      <b/>
      <sz val="10"/>
      <color theme="1"/>
      <name val="Arial"/>
      <family val="2"/>
    </font>
    <font>
      <sz val="10"/>
      <name val="Arial"/>
      <family val="2"/>
      <scheme val="minor"/>
    </font>
    <font>
      <sz val="10"/>
      <color theme="1"/>
      <name val="Cambria"/>
      <family val="1"/>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F1D1"/>
        <bgColor indexed="64"/>
      </patternFill>
    </fill>
    <fill>
      <patternFill patternType="solid">
        <fgColor rgb="FFDCDDDE"/>
        <bgColor indexed="64"/>
      </patternFill>
    </fill>
    <fill>
      <patternFill patternType="solid">
        <fgColor rgb="FFFFE3A2"/>
        <bgColor indexed="64"/>
      </patternFill>
    </fill>
    <fill>
      <patternFill patternType="solid">
        <fgColor rgb="FFFAD7D3"/>
        <bgColor indexed="64"/>
      </patternFill>
    </fill>
    <fill>
      <patternFill patternType="solid">
        <fgColor rgb="FF648C1A"/>
        <bgColor indexed="64"/>
      </patternFill>
    </fill>
    <fill>
      <patternFill patternType="solid">
        <fgColor rgb="FFEDFFC4"/>
        <bgColor indexed="64"/>
      </patternFill>
    </fill>
    <fill>
      <patternFill patternType="solid">
        <fgColor rgb="FFC1EEFF"/>
        <bgColor indexed="64"/>
      </patternFill>
    </fill>
    <fill>
      <patternFill patternType="solid">
        <fgColor rgb="FF555759"/>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EAF7CC"/>
        <bgColor indexed="64"/>
      </patternFill>
    </fill>
    <fill>
      <patternFill patternType="solid">
        <fgColor rgb="FFFAD8D5"/>
        <bgColor indexed="64"/>
      </patternFill>
    </fill>
    <fill>
      <patternFill patternType="solid">
        <fgColor rgb="FFFFF1D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bgColor indexed="64"/>
      </patternFill>
    </fill>
    <fill>
      <patternFill patternType="solid">
        <fgColor theme="1" tint="0.59999389629810485"/>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497D"/>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63"/>
      </patternFill>
    </fill>
    <fill>
      <patternFill patternType="solid">
        <fgColor indexed="13"/>
        <bgColor indexed="13"/>
      </patternFill>
    </fill>
    <fill>
      <patternFill patternType="solid">
        <fgColor indexed="42"/>
      </patternFill>
    </fill>
    <fill>
      <patternFill patternType="solid">
        <fgColor indexed="14"/>
        <bgColor indexed="14"/>
      </patternFill>
    </fill>
    <fill>
      <patternFill patternType="solid">
        <fgColor indexed="10"/>
        <bgColor indexed="10"/>
      </patternFill>
    </fill>
    <fill>
      <patternFill patternType="mediumGray">
        <fgColor indexed="22"/>
      </patternFill>
    </fill>
    <fill>
      <patternFill patternType="solid">
        <fgColor indexed="15"/>
        <bgColor indexed="15"/>
      </patternFill>
    </fill>
    <fill>
      <patternFill patternType="solid">
        <fgColor theme="5"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6"/>
        <bgColor indexed="64"/>
      </patternFill>
    </fill>
    <fill>
      <patternFill patternType="solid">
        <fgColor theme="8" tint="0.59999389629810485"/>
        <bgColor indexed="64"/>
      </patternFill>
    </fill>
    <fill>
      <patternFill patternType="solid">
        <fgColor theme="3"/>
        <bgColor indexed="64"/>
      </patternFill>
    </fill>
    <fill>
      <patternFill patternType="solid">
        <fgColor rgb="FF92D050"/>
        <bgColor indexed="64"/>
      </patternFill>
    </fill>
    <fill>
      <patternFill patternType="solid">
        <fgColor rgb="FFFFFF66"/>
        <bgColor indexed="64"/>
      </patternFill>
    </fill>
    <fill>
      <patternFill patternType="solid">
        <fgColor theme="0"/>
        <bgColor indexed="64"/>
      </patternFill>
    </fill>
  </fills>
  <borders count="5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thin">
        <color rgb="FF95D600"/>
      </bottom>
      <diagonal/>
    </border>
    <border>
      <left/>
      <right/>
      <top/>
      <bottom style="hair">
        <color rgb="FFBBBCBD"/>
      </bottom>
      <diagonal/>
    </border>
    <border>
      <left/>
      <right/>
      <top style="thin">
        <color rgb="FF555759"/>
      </top>
      <bottom/>
      <diagonal/>
    </border>
    <border>
      <left style="hair">
        <color rgb="FFDCDDDE"/>
      </left>
      <right style="hair">
        <color rgb="FFDCDDDE"/>
      </right>
      <top style="hair">
        <color rgb="FFDCDDDE"/>
      </top>
      <bottom style="hair">
        <color rgb="FFDCDDDE"/>
      </bottom>
      <diagonal/>
    </border>
    <border>
      <left style="hair">
        <color rgb="FF006579"/>
      </left>
      <right style="hair">
        <color rgb="FF006579"/>
      </right>
      <top style="hair">
        <color rgb="FF006579"/>
      </top>
      <bottom style="hair">
        <color rgb="FF006579"/>
      </bottom>
      <diagonal/>
    </border>
    <border>
      <left/>
      <right/>
      <top style="thin">
        <color rgb="FF555759"/>
      </top>
      <bottom style="medium">
        <color rgb="FF555759"/>
      </bottom>
      <diagonal/>
    </border>
    <border>
      <left/>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FFFFFF"/>
      </right>
      <top style="thin">
        <color rgb="FF000000"/>
      </top>
      <bottom style="thin">
        <color rgb="FF000000"/>
      </bottom>
      <diagonal/>
    </border>
    <border>
      <left/>
      <right/>
      <top style="thin">
        <color rgb="FF000000"/>
      </top>
      <bottom/>
      <diagonal/>
    </border>
    <border>
      <left/>
      <right style="thin">
        <color rgb="FFFFFFFF"/>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medium">
        <color indexed="64"/>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bottom style="thick">
        <color indexed="49"/>
      </bottom>
      <diagonal/>
    </border>
    <border>
      <left/>
      <right/>
      <top/>
      <bottom style="thick">
        <color indexed="22"/>
      </bottom>
      <diagonal/>
    </border>
    <border>
      <left/>
      <right/>
      <top/>
      <bottom style="medium">
        <color indexed="49"/>
      </bottom>
      <diagonal/>
    </border>
    <border>
      <left style="medium">
        <color indexed="8"/>
      </left>
      <right style="medium">
        <color indexed="8"/>
      </right>
      <top style="medium">
        <color indexed="8"/>
      </top>
      <bottom style="medium">
        <color indexed="8"/>
      </bottom>
      <diagonal/>
    </border>
    <border>
      <left style="thin">
        <color indexed="32"/>
      </left>
      <right style="thin">
        <color indexed="32"/>
      </right>
      <top style="thin">
        <color indexed="32"/>
      </top>
      <bottom style="thin">
        <color indexed="3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style="thin">
        <color indexed="49"/>
      </top>
      <bottom style="double">
        <color indexed="49"/>
      </bottom>
      <diagonal/>
    </border>
    <border>
      <left/>
      <right/>
      <top style="double">
        <color indexed="0"/>
      </top>
      <bottom/>
      <diagonal/>
    </border>
    <border>
      <left/>
      <right/>
      <top style="thin">
        <color indexed="8"/>
      </top>
      <bottom style="thin">
        <color indexed="8"/>
      </bottom>
      <diagonal/>
    </border>
    <border>
      <left/>
      <right/>
      <top/>
      <bottom style="medium">
        <color theme="5"/>
      </bottom>
      <diagonal/>
    </border>
    <border>
      <left/>
      <right/>
      <top style="thin">
        <color indexed="64"/>
      </top>
      <bottom/>
      <diagonal/>
    </border>
    <border>
      <left/>
      <right style="thin">
        <color auto="1"/>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57900">
    <xf numFmtId="0" fontId="0" fillId="0" borderId="0"/>
    <xf numFmtId="0" fontId="8" fillId="0" borderId="0" applyNumberFormat="0" applyFill="0" applyBorder="0" applyAlignment="0" applyProtection="0"/>
    <xf numFmtId="0" fontId="33" fillId="16" borderId="7" applyNumberFormat="0"/>
    <xf numFmtId="0" fontId="34" fillId="16" borderId="8" applyNumberFormat="0" applyAlignment="0"/>
    <xf numFmtId="0" fontId="36" fillId="16" borderId="8" applyNumberFormat="0" applyAlignment="0"/>
    <xf numFmtId="0" fontId="35" fillId="16" borderId="8" applyNumberFormat="0" applyAlignment="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1" applyNumberFormat="0" applyAlignment="0" applyProtection="0"/>
    <xf numFmtId="0" fontId="13" fillId="6" borderId="2" applyNumberFormat="0" applyAlignment="0" applyProtection="0"/>
    <xf numFmtId="0" fontId="14" fillId="6" borderId="1" applyNumberFormat="0" applyAlignment="0" applyProtection="0"/>
    <xf numFmtId="0" fontId="15" fillId="0" borderId="3" applyNumberFormat="0" applyFill="0" applyAlignment="0" applyProtection="0"/>
    <xf numFmtId="0" fontId="16" fillId="7" borderId="4" applyNumberFormat="0" applyAlignment="0" applyProtection="0"/>
    <xf numFmtId="0" fontId="17" fillId="0" borderId="0" applyNumberFormat="0" applyFill="0" applyBorder="0" applyAlignment="0" applyProtection="0"/>
    <xf numFmtId="0" fontId="7" fillId="8" borderId="5" applyNumberFormat="0" applyFont="0" applyAlignment="0" applyProtection="0"/>
    <xf numFmtId="0" fontId="18" fillId="0" borderId="0" applyNumberFormat="0" applyFill="0" applyBorder="0" applyAlignment="0" applyProtection="0"/>
    <xf numFmtId="0" fontId="19" fillId="0" borderId="6" applyNumberFormat="0" applyFill="0" applyAlignment="0" applyProtection="0"/>
    <xf numFmtId="0" fontId="22" fillId="0" borderId="0" applyNumberFormat="0" applyFill="0" applyBorder="0" applyAlignment="0">
      <alignment vertical="top"/>
    </xf>
    <xf numFmtId="0" fontId="21" fillId="9" borderId="9" applyNumberFormat="0" applyAlignment="0">
      <alignment vertical="top"/>
      <protection locked="0"/>
    </xf>
    <xf numFmtId="0" fontId="21" fillId="10" borderId="0" applyNumberFormat="0" applyBorder="0" applyAlignment="0">
      <alignment vertical="top"/>
      <protection locked="0"/>
    </xf>
    <xf numFmtId="0" fontId="21" fillId="11" borderId="9" applyNumberFormat="0" applyAlignment="0">
      <alignment vertical="top"/>
      <protection locked="0"/>
    </xf>
    <xf numFmtId="0" fontId="24" fillId="12" borderId="0" applyNumberFormat="0" applyBorder="0" applyAlignment="0">
      <alignment vertical="top"/>
    </xf>
    <xf numFmtId="0" fontId="26" fillId="0" borderId="0" applyNumberFormat="0" applyFill="0" applyBorder="0" applyAlignment="0"/>
    <xf numFmtId="0" fontId="27" fillId="0" borderId="0" applyNumberFormat="0" applyFill="0" applyBorder="0"/>
    <xf numFmtId="0" fontId="35" fillId="13" borderId="9" applyNumberFormat="0" applyAlignment="0">
      <alignment vertical="top"/>
    </xf>
    <xf numFmtId="0" fontId="21" fillId="0" borderId="9" applyNumberFormat="0" applyAlignment="0">
      <alignment vertical="top"/>
      <protection locked="0"/>
    </xf>
    <xf numFmtId="0" fontId="43" fillId="9" borderId="9" applyNumberFormat="0" applyAlignment="0">
      <alignment vertical="top"/>
      <protection locked="0"/>
    </xf>
    <xf numFmtId="0" fontId="29" fillId="0" borderId="0" applyNumberFormat="0" applyFill="0" applyBorder="0">
      <alignment horizontal="right"/>
    </xf>
    <xf numFmtId="0" fontId="31" fillId="0" borderId="0" applyNumberFormat="0" applyFill="0" applyBorder="0" applyAlignment="0">
      <alignment vertical="top"/>
    </xf>
    <xf numFmtId="0" fontId="30" fillId="0" borderId="0" applyNumberFormat="0" applyFill="0" applyBorder="0" applyAlignment="0">
      <alignment vertical="top"/>
    </xf>
    <xf numFmtId="0" fontId="32" fillId="0" borderId="11" applyNumberFormat="0" applyFill="0">
      <alignment vertical="center" wrapText="1"/>
    </xf>
    <xf numFmtId="0" fontId="33" fillId="16" borderId="7" applyNumberFormat="0"/>
    <xf numFmtId="0" fontId="21" fillId="0" borderId="9" applyNumberFormat="0" applyFill="0"/>
    <xf numFmtId="0" fontId="35" fillId="17" borderId="0" applyNumberFormat="0">
      <alignment vertical="center" wrapText="1"/>
    </xf>
    <xf numFmtId="0" fontId="21" fillId="0" borderId="12" applyNumberFormat="0"/>
    <xf numFmtId="0" fontId="35" fillId="16" borderId="8" applyNumberFormat="0">
      <alignment vertical="center" wrapText="1"/>
    </xf>
    <xf numFmtId="0" fontId="21" fillId="0" borderId="14" applyNumberFormat="0" applyFill="0"/>
    <xf numFmtId="0" fontId="36" fillId="16" borderId="8" applyNumberFormat="0"/>
    <xf numFmtId="0" fontId="34" fillId="16" borderId="8" applyNumberFormat="0"/>
    <xf numFmtId="0" fontId="37" fillId="13" borderId="0" applyNumberFormat="0" applyBorder="0" applyAlignment="0"/>
    <xf numFmtId="0" fontId="37" fillId="18" borderId="0" applyNumberFormat="0" applyBorder="0" applyAlignment="0"/>
    <xf numFmtId="0" fontId="37" fillId="19" borderId="0" applyNumberFormat="0" applyBorder="0" applyAlignment="0"/>
    <xf numFmtId="0" fontId="37" fillId="20" borderId="0" applyNumberFormat="0" applyBorder="0" applyAlignment="0"/>
    <xf numFmtId="0" fontId="37" fillId="21" borderId="0" applyNumberFormat="0" applyBorder="0" applyAlignment="0"/>
    <xf numFmtId="0" fontId="21" fillId="25" borderId="9" applyNumberFormat="0" applyAlignment="0">
      <alignment vertical="top"/>
    </xf>
    <xf numFmtId="0" fontId="28" fillId="0" borderId="15" applyNumberFormat="0" applyFill="0" applyAlignment="0">
      <alignment vertical="top"/>
    </xf>
    <xf numFmtId="0" fontId="24" fillId="23" borderId="0" applyNumberFormat="0" applyBorder="0" applyAlignment="0"/>
    <xf numFmtId="0" fontId="25" fillId="22" borderId="0" applyNumberFormat="0" applyBorder="0" applyAlignment="0" applyProtection="0"/>
    <xf numFmtId="0" fontId="39" fillId="9" borderId="0" applyNumberFormat="0" applyBorder="0" applyAlignment="0" applyProtection="0"/>
    <xf numFmtId="0" fontId="21" fillId="15" borderId="9" applyNumberFormat="0" applyAlignment="0"/>
    <xf numFmtId="0" fontId="40" fillId="0" borderId="17" applyNumberFormat="0" applyFill="0" applyAlignment="0"/>
    <xf numFmtId="0" fontId="22" fillId="0" borderId="0" applyNumberFormat="0" applyFill="0" applyBorder="0" applyAlignment="0"/>
    <xf numFmtId="0" fontId="21" fillId="24" borderId="9" applyNumberFormat="0" applyAlignment="0" applyProtection="0"/>
    <xf numFmtId="0" fontId="21" fillId="10" borderId="0" applyNumberFormat="0" applyAlignment="0"/>
    <xf numFmtId="0" fontId="22" fillId="0" borderId="0" applyNumberFormat="0" applyFill="0" applyAlignment="0"/>
    <xf numFmtId="0" fontId="21" fillId="14" borderId="16" applyNumberFormat="0" applyAlignment="0"/>
    <xf numFmtId="0" fontId="24" fillId="12" borderId="0" applyNumberFormat="0" applyBorder="0" applyAlignment="0"/>
    <xf numFmtId="0" fontId="20" fillId="0" borderId="0" applyNumberFormat="0" applyFill="0"/>
    <xf numFmtId="0" fontId="38" fillId="0" borderId="18" applyNumberFormat="0" applyFill="0" applyAlignment="0" applyProtection="0"/>
    <xf numFmtId="166" fontId="21" fillId="0" borderId="0" applyFill="0" applyBorder="0" applyAlignment="0" applyProtection="0"/>
    <xf numFmtId="167" fontId="21" fillId="0" borderId="0" applyFill="0" applyBorder="0" applyAlignment="0" applyProtection="0"/>
    <xf numFmtId="165" fontId="21" fillId="0" borderId="0" applyFill="0" applyBorder="0" applyAlignment="0" applyProtection="0"/>
    <xf numFmtId="164" fontId="21" fillId="0" borderId="0" applyFill="0" applyBorder="0" applyAlignment="0" applyProtection="0"/>
    <xf numFmtId="9" fontId="21" fillId="0" borderId="0" applyFill="0" applyBorder="0" applyAlignment="0" applyProtection="0"/>
    <xf numFmtId="0" fontId="37" fillId="17" borderId="0" applyNumberFormat="0" applyBorder="0" applyAlignment="0"/>
    <xf numFmtId="0" fontId="42" fillId="0" borderId="0" applyNumberFormat="0" applyFill="0" applyBorder="0" applyAlignment="0"/>
    <xf numFmtId="0" fontId="20" fillId="29" borderId="7" applyNumberFormat="0" applyAlignment="0"/>
    <xf numFmtId="0" fontId="23" fillId="29" borderId="8" applyNumberFormat="0" applyAlignment="0"/>
    <xf numFmtId="0" fontId="41" fillId="29" borderId="13" applyNumberFormat="0" applyAlignment="0"/>
    <xf numFmtId="0" fontId="21" fillId="14" borderId="10" applyNumberFormat="0" applyAlignment="0"/>
    <xf numFmtId="0" fontId="21" fillId="27" borderId="10" applyNumberFormat="0" applyAlignment="0"/>
    <xf numFmtId="0" fontId="21" fillId="28" borderId="10" applyNumberFormat="0" applyAlignment="0"/>
    <xf numFmtId="0" fontId="21" fillId="15" borderId="10" applyNumberFormat="0" applyAlignment="0"/>
    <xf numFmtId="0" fontId="21" fillId="26" borderId="10" applyNumberFormat="0" applyAlignment="0"/>
    <xf numFmtId="0" fontId="49"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175" fontId="45" fillId="0" borderId="0" applyFont="0" applyFill="0" applyBorder="0" applyAlignment="0" applyProtection="0"/>
    <xf numFmtId="175" fontId="45" fillId="0" borderId="0" applyFont="0" applyFill="0" applyBorder="0" applyAlignment="0" applyProtection="0"/>
    <xf numFmtId="176" fontId="45" fillId="0" borderId="0" applyFont="0" applyFill="0" applyBorder="0" applyAlignment="0" applyProtection="0"/>
    <xf numFmtId="176" fontId="45" fillId="0" borderId="0" applyFont="0" applyFill="0" applyBorder="0" applyAlignment="0" applyProtection="0"/>
    <xf numFmtId="0" fontId="48" fillId="0" borderId="0" applyNumberFormat="0" applyFill="0" applyBorder="0" applyAlignment="0" applyProtection="0"/>
    <xf numFmtId="4" fontId="45" fillId="0" borderId="0" applyFill="0" applyBorder="0" applyProtection="0">
      <alignment vertical="top"/>
    </xf>
    <xf numFmtId="4" fontId="45" fillId="0" borderId="0" applyFill="0" applyBorder="0" applyProtection="0">
      <alignment vertical="top"/>
    </xf>
    <xf numFmtId="177"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4" fontId="45" fillId="0" borderId="0" applyFill="0" applyBorder="0" applyProtection="0">
      <alignment vertical="top"/>
    </xf>
    <xf numFmtId="4" fontId="45" fillId="0" borderId="0" applyFill="0" applyBorder="0" applyProtection="0">
      <alignment vertical="top"/>
    </xf>
    <xf numFmtId="0" fontId="4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5" fillId="63" borderId="0" applyNumberFormat="0" applyFont="0" applyAlignment="0" applyProtection="0"/>
    <xf numFmtId="0" fontId="45" fillId="63" borderId="0" applyNumberFormat="0" applyFont="0" applyAlignment="0" applyProtection="0"/>
    <xf numFmtId="181" fontId="73" fillId="0" borderId="0" applyFill="0" applyBorder="0" applyProtection="0">
      <alignment vertical="top"/>
    </xf>
    <xf numFmtId="181" fontId="73" fillId="0" borderId="0" applyFill="0" applyBorder="0" applyProtection="0">
      <alignment vertical="top"/>
    </xf>
    <xf numFmtId="181" fontId="73" fillId="0" borderId="0" applyFill="0" applyBorder="0" applyProtection="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3" fontId="45" fillId="0" borderId="0" applyFont="0" applyFill="0" applyBorder="0" applyProtection="0">
      <alignment horizontal="right"/>
    </xf>
    <xf numFmtId="183" fontId="45" fillId="0" borderId="0" applyFont="0" applyFill="0" applyBorder="0" applyProtection="0">
      <alignment horizontal="right"/>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36" applyNumberFormat="0" applyFill="0" applyProtection="0">
      <alignment horizontal="center"/>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81" fontId="73" fillId="0" borderId="0" applyFill="0" applyBorder="0" applyProtection="0">
      <alignment vertical="top"/>
    </xf>
    <xf numFmtId="181" fontId="73" fillId="0" borderId="0" applyFill="0" applyBorder="0" applyProtection="0">
      <alignment vertical="top"/>
    </xf>
    <xf numFmtId="181" fontId="73" fillId="0" borderId="0" applyFill="0" applyBorder="0" applyProtection="0">
      <alignment vertical="top"/>
    </xf>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9"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9"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66" borderId="0" applyNumberFormat="0" applyBorder="0" applyAlignment="0" applyProtection="0"/>
    <xf numFmtId="0" fontId="78" fillId="66" borderId="0" applyNumberFormat="0" applyBorder="0" applyAlignment="0" applyProtection="0"/>
    <xf numFmtId="0" fontId="6"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9"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9"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9"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9"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9"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9"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63" borderId="0" applyNumberFormat="0" applyBorder="0" applyAlignment="0" applyProtection="0"/>
    <xf numFmtId="0" fontId="78" fillId="63" borderId="0" applyNumberFormat="0" applyBorder="0" applyAlignment="0" applyProtection="0"/>
    <xf numFmtId="0" fontId="6"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9"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9"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9"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9"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37"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1" fillId="37"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7" fillId="41"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7" fillId="41"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1" fillId="41"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47" fillId="63" borderId="0" applyNumberFormat="0" applyBorder="0" applyAlignment="0" applyProtection="0"/>
    <xf numFmtId="0" fontId="80" fillId="63" borderId="0" applyNumberFormat="0" applyBorder="0" applyAlignment="0" applyProtection="0"/>
    <xf numFmtId="0" fontId="47"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47" fillId="45"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47"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1" fillId="45"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47" fillId="68" borderId="0" applyNumberFormat="0" applyBorder="0" applyAlignment="0" applyProtection="0"/>
    <xf numFmtId="0" fontId="80" fillId="68" borderId="0" applyNumberFormat="0" applyBorder="0" applyAlignment="0" applyProtection="0"/>
    <xf numFmtId="0" fontId="47"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47" fillId="4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47"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1" fillId="4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53"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53"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1" fillId="53"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47" fillId="65" borderId="0" applyNumberFormat="0" applyBorder="0" applyAlignment="0" applyProtection="0"/>
    <xf numFmtId="0" fontId="80" fillId="65" borderId="0" applyNumberFormat="0" applyBorder="0" applyAlignment="0" applyProtection="0"/>
    <xf numFmtId="0" fontId="47"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47" fillId="57"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47"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1" fillId="57"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65"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34"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1" fillId="34"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47" fillId="38"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47" fillId="38"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1" fillId="38"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47" fillId="4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47" fillId="4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1" fillId="4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47" fillId="74" borderId="0" applyNumberFormat="0" applyBorder="0" applyAlignment="0" applyProtection="0"/>
    <xf numFmtId="0" fontId="80" fillId="74" borderId="0" applyNumberFormat="0" applyBorder="0" applyAlignment="0" applyProtection="0"/>
    <xf numFmtId="0" fontId="47"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47" fillId="46"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47"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1" fillId="46"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50"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47" fillId="50"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1" fillId="50"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47" fillId="54"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47" fillId="54"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58" fillId="3"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58" fillId="3"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3" fillId="3"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61" fillId="64" borderId="1" applyNumberFormat="0" applyAlignment="0" applyProtection="0"/>
    <xf numFmtId="0" fontId="84" fillId="64" borderId="37" applyNumberFormat="0" applyAlignment="0" applyProtection="0"/>
    <xf numFmtId="0" fontId="61" fillId="64" borderId="1" applyNumberFormat="0" applyAlignment="0" applyProtection="0"/>
    <xf numFmtId="0" fontId="84" fillId="64" borderId="37" applyNumberFormat="0" applyAlignment="0" applyProtection="0"/>
    <xf numFmtId="0" fontId="84" fillId="64" borderId="37" applyNumberFormat="0" applyAlignment="0" applyProtection="0"/>
    <xf numFmtId="0" fontId="61" fillId="6" borderId="1"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61" fillId="64" borderId="1"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5" fillId="6" borderId="1"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4" fillId="64" borderId="37" applyNumberFormat="0" applyAlignment="0" applyProtection="0"/>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6" fillId="0" borderId="38"/>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63" fillId="77" borderId="39" applyNumberFormat="0" applyAlignment="0" applyProtection="0"/>
    <xf numFmtId="0" fontId="87" fillId="77" borderId="39" applyNumberFormat="0" applyAlignment="0" applyProtection="0"/>
    <xf numFmtId="0" fontId="63"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63" fillId="7" borderId="4"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63"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8" fillId="7" borderId="4"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0" fontId="87" fillId="77" borderId="39" applyNumberFormat="0" applyAlignment="0" applyProtection="0"/>
    <xf numFmtId="184" fontId="89" fillId="0" borderId="0"/>
    <xf numFmtId="184" fontId="89" fillId="0" borderId="0"/>
    <xf numFmtId="184" fontId="89" fillId="0" borderId="0"/>
    <xf numFmtId="184" fontId="89" fillId="0" borderId="0"/>
    <xf numFmtId="184" fontId="89" fillId="0" borderId="0"/>
    <xf numFmtId="184" fontId="89" fillId="0" borderId="0"/>
    <xf numFmtId="184" fontId="89" fillId="0" borderId="0"/>
    <xf numFmtId="184" fontId="89"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8" fillId="0" borderId="0" applyFont="0" applyFill="0" applyBorder="0" applyAlignment="0" applyProtection="0"/>
    <xf numFmtId="40" fontId="9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9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9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0" fontId="93" fillId="0" borderId="0">
      <alignment horizontal="left" vertical="center" indent="1"/>
    </xf>
    <xf numFmtId="7" fontId="45" fillId="0" borderId="0" applyFont="0" applyFill="0" applyBorder="0" applyAlignment="0" applyProtection="0"/>
    <xf numFmtId="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7" fontId="45" fillId="0" borderId="0" applyFont="0" applyFill="0" applyBorder="0" applyAlignment="0" applyProtection="0"/>
    <xf numFmtId="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8" fontId="9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9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45" fillId="0" borderId="0" applyFont="0" applyFill="0" applyBorder="0" applyAlignment="0" applyProtection="0"/>
    <xf numFmtId="5" fontId="45" fillId="0" borderId="0" applyFont="0" applyFill="0" applyBorder="0" applyAlignment="0" applyProtection="0"/>
    <xf numFmtId="14" fontId="45" fillId="0" borderId="0" applyFont="0" applyFill="0" applyBorder="0" applyAlignment="0" applyProtection="0"/>
    <xf numFmtId="14" fontId="45" fillId="0" borderId="0" applyFont="0" applyFill="0" applyBorder="0" applyAlignment="0" applyProtection="0"/>
    <xf numFmtId="0" fontId="95" fillId="62" borderId="27" applyNumberFormat="0" applyFont="0" applyBorder="0" applyAlignment="0" applyProtection="0">
      <alignment horizontal="center" vertical="center" wrapText="1"/>
    </xf>
    <xf numFmtId="0" fontId="95" fillId="62" borderId="27" applyNumberFormat="0" applyFont="0" applyBorder="0" applyAlignment="0" applyProtection="0">
      <alignment horizontal="center" vertical="center" wrapText="1"/>
    </xf>
    <xf numFmtId="0" fontId="95" fillId="62" borderId="27" applyNumberFormat="0" applyFont="0" applyBorder="0" applyAlignment="0" applyProtection="0">
      <alignment horizontal="center" vertical="center" wrapText="1"/>
    </xf>
    <xf numFmtId="0" fontId="95" fillId="62" borderId="27" applyNumberFormat="0" applyFont="0" applyBorder="0" applyAlignment="0" applyProtection="0">
      <alignment horizontal="center" vertical="center" wrapText="1"/>
    </xf>
    <xf numFmtId="185" fontId="73"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5" fontId="73"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 fontId="45" fillId="0" borderId="0" applyFont="0" applyFill="0" applyBorder="0" applyAlignment="0" applyProtection="0"/>
    <xf numFmtId="2" fontId="45" fillId="0" borderId="0" applyFont="0" applyFill="0" applyBorder="0" applyAlignment="0" applyProtection="0"/>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98" fillId="78" borderId="38"/>
    <xf numFmtId="0" fontId="73" fillId="0" borderId="0">
      <alignment vertical="top"/>
    </xf>
    <xf numFmtId="0" fontId="73" fillId="0" borderId="0">
      <alignment vertical="top"/>
    </xf>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57" fillId="2"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57" fillId="2"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100" fillId="2"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99" fillId="79" borderId="0" applyNumberFormat="0" applyBorder="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54" fillId="0" borderId="31"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2" fillId="0" borderId="31"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3" fillId="0" borderId="31"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1" fillId="0" borderId="40"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32" applyNumberFormat="0" applyFill="0" applyAlignment="0" applyProtection="0"/>
    <xf numFmtId="0" fontId="104" fillId="0" borderId="41" applyNumberFormat="0" applyFill="0" applyAlignment="0" applyProtection="0"/>
    <xf numFmtId="0" fontId="55" fillId="0" borderId="32"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6" fillId="0" borderId="32"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7" fillId="0" borderId="32"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56" fillId="0" borderId="33"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9" fillId="0" borderId="33"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5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0" borderId="43"/>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86" fillId="81" borderId="38"/>
    <xf numFmtId="0" fontId="110" fillId="0" borderId="0" applyNumberFormat="0" applyFill="0" applyBorder="0" applyAlignment="0" applyProtection="0">
      <alignment vertical="top"/>
      <protection locked="0"/>
    </xf>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0" fontId="86" fillId="78" borderId="38"/>
    <xf numFmtId="3" fontId="111" fillId="0" borderId="0" applyNumberFormat="0" applyFill="0" applyBorder="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4" fillId="5" borderId="1" applyNumberFormat="0" applyAlignment="0" applyProtection="0"/>
    <xf numFmtId="0" fontId="113" fillId="65" borderId="37" applyNumberFormat="0" applyAlignment="0" applyProtection="0"/>
    <xf numFmtId="0" fontId="114" fillId="5" borderId="1" applyNumberFormat="0" applyAlignment="0" applyProtection="0"/>
    <xf numFmtId="0" fontId="113" fillId="65" borderId="37" applyNumberFormat="0" applyAlignment="0" applyProtection="0"/>
    <xf numFmtId="0" fontId="113" fillId="65" borderId="37" applyNumberFormat="0" applyAlignment="0" applyProtection="0"/>
    <xf numFmtId="0" fontId="59" fillId="5" borderId="1"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4" fillId="5" borderId="1"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5" fillId="5" borderId="1"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5" fillId="5" borderId="1"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0" fontId="113" fillId="65" borderId="37" applyNumberFormat="0" applyAlignment="0" applyProtection="0"/>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37" fontId="112" fillId="0" borderId="44" applyNumberFormat="0" applyAlignment="0">
      <protection locked="0"/>
    </xf>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62" fillId="0" borderId="3"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62" fillId="0" borderId="3"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7" fillId="0" borderId="3"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18" fillId="63" borderId="0" applyNumberFormat="0" applyBorder="0" applyAlignment="0" applyProtection="0"/>
    <xf numFmtId="0" fontId="71" fillId="4"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19" fillId="4"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187" fontId="1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alignmen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73" fillId="0" borderId="0"/>
    <xf numFmtId="0" fontId="45" fillId="0" borderId="0"/>
    <xf numFmtId="0" fontId="121" fillId="0" borderId="0"/>
    <xf numFmtId="0" fontId="45" fillId="0" borderId="0"/>
    <xf numFmtId="0" fontId="121" fillId="0" borderId="0"/>
    <xf numFmtId="0" fontId="45" fillId="0" borderId="0"/>
    <xf numFmtId="0" fontId="121" fillId="0" borderId="0"/>
    <xf numFmtId="0" fontId="45" fillId="0" borderId="0"/>
    <xf numFmtId="0" fontId="121" fillId="0" borderId="0"/>
    <xf numFmtId="0" fontId="121" fillId="0" borderId="0"/>
    <xf numFmtId="0" fontId="121" fillId="0" borderId="0"/>
    <xf numFmtId="0" fontId="45"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alignmen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90" fillId="0" borderId="0"/>
    <xf numFmtId="0" fontId="90" fillId="0" borderId="0"/>
    <xf numFmtId="0" fontId="45" fillId="0" borderId="0"/>
    <xf numFmtId="0" fontId="90" fillId="0" borderId="0"/>
    <xf numFmtId="0" fontId="90" fillId="0" borderId="0"/>
    <xf numFmtId="0" fontId="45" fillId="0" borderId="0"/>
    <xf numFmtId="0" fontId="90" fillId="0" borderId="0"/>
    <xf numFmtId="0" fontId="90" fillId="0" borderId="0"/>
    <xf numFmtId="0" fontId="90" fillId="0" borderId="0"/>
    <xf numFmtId="0" fontId="90" fillId="0" borderId="0"/>
    <xf numFmtId="0" fontId="90" fillId="0" borderId="0"/>
    <xf numFmtId="0" fontId="122" fillId="0" borderId="0"/>
    <xf numFmtId="0" fontId="122" fillId="0" borderId="0"/>
    <xf numFmtId="0" fontId="122" fillId="0" borderId="0"/>
    <xf numFmtId="0" fontId="45" fillId="0" borderId="0"/>
    <xf numFmtId="0" fontId="45" fillId="0" borderId="0"/>
    <xf numFmtId="0" fontId="45" fillId="0" borderId="0"/>
    <xf numFmtId="0" fontId="45" fillId="0" borderId="0"/>
    <xf numFmtId="0" fontId="73" fillId="0" borderId="0"/>
    <xf numFmtId="0" fontId="73" fillId="0" borderId="0"/>
    <xf numFmtId="0" fontId="45"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73" fillId="0" borderId="0"/>
    <xf numFmtId="0" fontId="73" fillId="0" borderId="0"/>
    <xf numFmtId="0" fontId="73" fillId="0" borderId="0"/>
    <xf numFmtId="0" fontId="73" fillId="0" borderId="0"/>
    <xf numFmtId="0" fontId="73" fillId="0" borderId="0"/>
    <xf numFmtId="0" fontId="73"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45" fillId="0" borderId="0"/>
    <xf numFmtId="0" fontId="45" fillId="0" borderId="0"/>
    <xf numFmtId="0" fontId="45" fillId="0" borderId="0"/>
    <xf numFmtId="0" fontId="45" fillId="0" borderId="0"/>
    <xf numFmtId="0" fontId="66" fillId="0" borderId="0"/>
    <xf numFmtId="0" fontId="1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8" fillId="0" borderId="0"/>
    <xf numFmtId="0" fontId="45" fillId="0" borderId="0"/>
    <xf numFmtId="0" fontId="45" fillId="0" borderId="0"/>
    <xf numFmtId="0" fontId="6" fillId="0" borderId="0"/>
    <xf numFmtId="0" fontId="6" fillId="0" borderId="0"/>
    <xf numFmtId="0" fontId="6" fillId="0" borderId="0"/>
    <xf numFmtId="0" fontId="66" fillId="0" borderId="0"/>
    <xf numFmtId="0" fontId="6" fillId="0" borderId="0"/>
    <xf numFmtId="0" fontId="45" fillId="0" borderId="0"/>
    <xf numFmtId="0" fontId="79" fillId="0" borderId="0"/>
    <xf numFmtId="0" fontId="66" fillId="0" borderId="0"/>
    <xf numFmtId="0" fontId="90" fillId="0" borderId="0"/>
    <xf numFmtId="0" fontId="6" fillId="0" borderId="0"/>
    <xf numFmtId="0" fontId="45" fillId="0" borderId="0"/>
    <xf numFmtId="0" fontId="6" fillId="0" borderId="0"/>
    <xf numFmtId="0" fontId="90" fillId="0" borderId="0"/>
    <xf numFmtId="0" fontId="6" fillId="0" borderId="0"/>
    <xf numFmtId="0" fontId="45" fillId="0" borderId="0"/>
    <xf numFmtId="0" fontId="45" fillId="0" borderId="0"/>
    <xf numFmtId="0" fontId="45" fillId="0" borderId="0"/>
    <xf numFmtId="0" fontId="45" fillId="0" borderId="0"/>
    <xf numFmtId="0" fontId="66" fillId="0" borderId="0"/>
    <xf numFmtId="0" fontId="6" fillId="0" borderId="0"/>
    <xf numFmtId="0" fontId="45" fillId="0" borderId="0"/>
    <xf numFmtId="0" fontId="45" fillId="0" borderId="0"/>
    <xf numFmtId="0" fontId="45" fillId="0" borderId="0"/>
    <xf numFmtId="0" fontId="45" fillId="0" borderId="0"/>
    <xf numFmtId="0" fontId="45" fillId="0" borderId="0"/>
    <xf numFmtId="0" fontId="66" fillId="0" borderId="0"/>
    <xf numFmtId="0" fontId="6" fillId="0" borderId="0"/>
    <xf numFmtId="0" fontId="45" fillId="0" borderId="0"/>
    <xf numFmtId="0" fontId="6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lignment vertical="top"/>
    </xf>
    <xf numFmtId="0" fontId="45" fillId="0" borderId="0"/>
    <xf numFmtId="0" fontId="45" fillId="0" borderId="0"/>
    <xf numFmtId="0" fontId="45" fillId="0" borderId="0"/>
    <xf numFmtId="0" fontId="6" fillId="0" borderId="0"/>
    <xf numFmtId="0" fontId="6"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92" fillId="0" borderId="0"/>
    <xf numFmtId="0" fontId="92"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91" fillId="0" borderId="0"/>
    <xf numFmtId="0" fontId="6" fillId="0" borderId="0"/>
    <xf numFmtId="0" fontId="45" fillId="0" borderId="0"/>
    <xf numFmtId="0" fontId="91" fillId="0" borderId="0"/>
    <xf numFmtId="0" fontId="6" fillId="0" borderId="0"/>
    <xf numFmtId="0" fontId="45"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45" fillId="0" borderId="0"/>
    <xf numFmtId="0" fontId="6" fillId="0" borderId="0"/>
    <xf numFmtId="0" fontId="45"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0" fillId="0" borderId="0"/>
    <xf numFmtId="0" fontId="45" fillId="0" borderId="0"/>
    <xf numFmtId="0" fontId="45" fillId="0" borderId="0"/>
    <xf numFmtId="0" fontId="45" fillId="0" borderId="0"/>
    <xf numFmtId="0" fontId="45" fillId="0" borderId="0"/>
    <xf numFmtId="0" fontId="45" fillId="0" borderId="0"/>
    <xf numFmtId="0" fontId="6" fillId="0" borderId="0"/>
    <xf numFmtId="0" fontId="45" fillId="0" borderId="0"/>
    <xf numFmtId="0" fontId="45" fillId="0" borderId="0"/>
    <xf numFmtId="0" fontId="45" fillId="0" borderId="0"/>
    <xf numFmtId="0" fontId="94" fillId="0" borderId="0"/>
    <xf numFmtId="0" fontId="45" fillId="0" borderId="0"/>
    <xf numFmtId="0" fontId="45" fillId="0" borderId="0"/>
    <xf numFmtId="0" fontId="45" fillId="0" borderId="0"/>
    <xf numFmtId="0" fontId="45" fillId="0" borderId="0"/>
    <xf numFmtId="0" fontId="45" fillId="0" borderId="0"/>
    <xf numFmtId="0" fontId="45" fillId="0" borderId="0"/>
    <xf numFmtId="0" fontId="9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90" fillId="0" borderId="0"/>
    <xf numFmtId="0" fontId="45" fillId="0" borderId="0"/>
    <xf numFmtId="0" fontId="45" fillId="0" borderId="0"/>
    <xf numFmtId="0" fontId="45" fillId="0" borderId="0"/>
    <xf numFmtId="0" fontId="45" fillId="0" borderId="0"/>
    <xf numFmtId="0" fontId="6" fillId="0" borderId="0"/>
    <xf numFmtId="0" fontId="6" fillId="0" borderId="0"/>
    <xf numFmtId="0" fontId="45" fillId="0" borderId="0"/>
    <xf numFmtId="0" fontId="94"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90" fillId="0" borderId="0"/>
    <xf numFmtId="0" fontId="6" fillId="0" borderId="0"/>
    <xf numFmtId="0" fontId="45" fillId="0" borderId="0"/>
    <xf numFmtId="0" fontId="91" fillId="0" borderId="0"/>
    <xf numFmtId="0" fontId="6" fillId="0" borderId="0"/>
    <xf numFmtId="0" fontId="45" fillId="0" borderId="0"/>
    <xf numFmtId="181" fontId="73" fillId="0" borderId="0" applyFill="0" applyBorder="0" applyProtection="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6" fillId="0" borderId="0"/>
    <xf numFmtId="0" fontId="45" fillId="0" borderId="0"/>
    <xf numFmtId="0" fontId="45" fillId="0" borderId="0"/>
    <xf numFmtId="0" fontId="94" fillId="0" borderId="0"/>
    <xf numFmtId="0" fontId="94" fillId="0" borderId="0"/>
    <xf numFmtId="0" fontId="90" fillId="0" borderId="0"/>
    <xf numFmtId="0" fontId="45" fillId="0" borderId="0"/>
    <xf numFmtId="0" fontId="90" fillId="0" borderId="0"/>
    <xf numFmtId="0" fontId="6" fillId="0" borderId="0"/>
    <xf numFmtId="0" fontId="45" fillId="0" borderId="0"/>
    <xf numFmtId="0" fontId="45" fillId="0" borderId="0"/>
    <xf numFmtId="0" fontId="90" fillId="0" borderId="0"/>
    <xf numFmtId="0" fontId="45" fillId="0" borderId="0"/>
    <xf numFmtId="0" fontId="45" fillId="0" borderId="0"/>
    <xf numFmtId="0" fontId="45" fillId="0" borderId="0"/>
    <xf numFmtId="0" fontId="94" fillId="0" borderId="0"/>
    <xf numFmtId="0" fontId="45" fillId="0" borderId="0"/>
    <xf numFmtId="0" fontId="45" fillId="0" borderId="0"/>
    <xf numFmtId="0" fontId="94" fillId="0" borderId="0"/>
    <xf numFmtId="0" fontId="91" fillId="0" borderId="0"/>
    <xf numFmtId="0" fontId="9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45" fillId="0" borderId="0"/>
    <xf numFmtId="0" fontId="45" fillId="0" borderId="0"/>
    <xf numFmtId="0" fontId="90" fillId="0" borderId="0"/>
    <xf numFmtId="0" fontId="90" fillId="0" borderId="0"/>
    <xf numFmtId="0" fontId="121" fillId="0" borderId="0"/>
    <xf numFmtId="0" fontId="45" fillId="0" borderId="0"/>
    <xf numFmtId="0" fontId="121" fillId="0" borderId="0"/>
    <xf numFmtId="0" fontId="6" fillId="0" borderId="0"/>
    <xf numFmtId="0" fontId="45" fillId="0" borderId="0"/>
    <xf numFmtId="0" fontId="45" fillId="0" borderId="0"/>
    <xf numFmtId="0" fontId="94" fillId="0" borderId="0"/>
    <xf numFmtId="0" fontId="45" fillId="0" borderId="0"/>
    <xf numFmtId="0" fontId="45" fillId="0" borderId="0"/>
    <xf numFmtId="0" fontId="45" fillId="0" borderId="0"/>
    <xf numFmtId="0" fontId="121" fillId="0" borderId="0"/>
    <xf numFmtId="0" fontId="45" fillId="0" borderId="0"/>
    <xf numFmtId="0" fontId="45" fillId="0" borderId="0"/>
    <xf numFmtId="0" fontId="94" fillId="0" borderId="0"/>
    <xf numFmtId="0" fontId="45" fillId="0" borderId="0"/>
    <xf numFmtId="0" fontId="9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45" fillId="0" borderId="0"/>
    <xf numFmtId="0" fontId="45" fillId="0" borderId="0"/>
    <xf numFmtId="0" fontId="90" fillId="0" borderId="0"/>
    <xf numFmtId="0" fontId="45" fillId="0" borderId="0"/>
    <xf numFmtId="0" fontId="45" fillId="0" borderId="0"/>
    <xf numFmtId="0" fontId="45" fillId="0" borderId="0"/>
    <xf numFmtId="0" fontId="121" fillId="0" borderId="0"/>
    <xf numFmtId="0" fontId="45" fillId="0" borderId="0"/>
    <xf numFmtId="0" fontId="45" fillId="0" borderId="0"/>
    <xf numFmtId="0" fontId="45" fillId="0" borderId="0"/>
    <xf numFmtId="0" fontId="45" fillId="0" borderId="0"/>
    <xf numFmtId="0" fontId="9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0" fontId="6" fillId="0" borderId="0"/>
    <xf numFmtId="0" fontId="90"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9" fillId="0" borderId="0"/>
    <xf numFmtId="0" fontId="6" fillId="0" borderId="0"/>
    <xf numFmtId="0" fontId="79" fillId="0" borderId="0"/>
    <xf numFmtId="0" fontId="79"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9" fillId="0" borderId="0"/>
    <xf numFmtId="0" fontId="6" fillId="0" borderId="0"/>
    <xf numFmtId="0" fontId="79" fillId="0" borderId="0"/>
    <xf numFmtId="0" fontId="79"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1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90" fillId="0" borderId="0"/>
    <xf numFmtId="0" fontId="45" fillId="0" borderId="0"/>
    <xf numFmtId="0" fontId="90" fillId="0" borderId="0"/>
    <xf numFmtId="0" fontId="45" fillId="0" borderId="0"/>
    <xf numFmtId="0" fontId="90" fillId="0" borderId="0"/>
    <xf numFmtId="0" fontId="48" fillId="0" borderId="0"/>
    <xf numFmtId="0" fontId="90" fillId="0" borderId="0"/>
    <xf numFmtId="0" fontId="90" fillId="0" borderId="0"/>
    <xf numFmtId="0" fontId="90" fillId="0" borderId="0"/>
    <xf numFmtId="0" fontId="90" fillId="0" borderId="0"/>
    <xf numFmtId="0" fontId="45" fillId="0" borderId="0"/>
    <xf numFmtId="0" fontId="90" fillId="0" borderId="0"/>
    <xf numFmtId="0" fontId="45" fillId="0" borderId="0"/>
    <xf numFmtId="0" fontId="66" fillId="0" borderId="0"/>
    <xf numFmtId="0" fontId="45" fillId="0" borderId="0">
      <alignment wrapText="1"/>
    </xf>
    <xf numFmtId="0" fontId="45" fillId="0" borderId="0">
      <alignment wrapText="1"/>
    </xf>
    <xf numFmtId="0" fontId="4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5" fillId="0" borderId="0"/>
    <xf numFmtId="0" fontId="90" fillId="0" borderId="0"/>
    <xf numFmtId="0" fontId="90" fillId="0" borderId="0"/>
    <xf numFmtId="0" fontId="90" fillId="0" borderId="0"/>
    <xf numFmtId="0" fontId="90" fillId="0" borderId="0"/>
    <xf numFmtId="0" fontId="90" fillId="0" borderId="0"/>
    <xf numFmtId="0" fontId="94" fillId="0" borderId="0"/>
    <xf numFmtId="0" fontId="90" fillId="0" borderId="0"/>
    <xf numFmtId="0" fontId="90" fillId="0" borderId="0"/>
    <xf numFmtId="0" fontId="90" fillId="0" borderId="0"/>
    <xf numFmtId="0" fontId="45" fillId="0" borderId="0">
      <alignment wrapText="1"/>
    </xf>
    <xf numFmtId="0" fontId="94" fillId="0" borderId="0"/>
    <xf numFmtId="0" fontId="90" fillId="0" borderId="0"/>
    <xf numFmtId="0" fontId="125" fillId="0" borderId="0"/>
    <xf numFmtId="0" fontId="45" fillId="0" borderId="0">
      <alignment wrapText="1"/>
    </xf>
    <xf numFmtId="0" fontId="45" fillId="0" borderId="0">
      <alignment wrapText="1"/>
    </xf>
    <xf numFmtId="0" fontId="45" fillId="0" borderId="0"/>
    <xf numFmtId="0" fontId="45" fillId="0" borderId="0"/>
    <xf numFmtId="0" fontId="45" fillId="0" borderId="0">
      <alignment wrapText="1"/>
    </xf>
    <xf numFmtId="0" fontId="45" fillId="0" borderId="0"/>
    <xf numFmtId="0" fontId="45" fillId="0" borderId="0"/>
    <xf numFmtId="0" fontId="90" fillId="0" borderId="0"/>
    <xf numFmtId="0" fontId="45" fillId="0" borderId="0">
      <alignment wrapText="1"/>
    </xf>
    <xf numFmtId="0" fontId="45" fillId="0" borderId="0">
      <alignment wrapText="1"/>
    </xf>
    <xf numFmtId="0" fontId="45" fillId="0" borderId="0">
      <alignment wrapText="1"/>
    </xf>
    <xf numFmtId="0" fontId="94" fillId="0" borderId="0"/>
    <xf numFmtId="0" fontId="90" fillId="0" borderId="0"/>
    <xf numFmtId="0" fontId="45" fillId="0" borderId="0">
      <alignment wrapText="1"/>
    </xf>
    <xf numFmtId="0" fontId="45" fillId="0" borderId="0">
      <alignment wrapText="1"/>
    </xf>
    <xf numFmtId="0" fontId="45" fillId="0" borderId="0"/>
    <xf numFmtId="0" fontId="45" fillId="0" borderId="0"/>
    <xf numFmtId="0" fontId="45" fillId="0" borderId="0"/>
    <xf numFmtId="0" fontId="90" fillId="0" borderId="0"/>
    <xf numFmtId="0" fontId="45" fillId="0" borderId="0"/>
    <xf numFmtId="0" fontId="45" fillId="0" borderId="0"/>
    <xf numFmtId="0" fontId="90"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90" fillId="0" borderId="0"/>
    <xf numFmtId="0" fontId="90" fillId="0" borderId="0"/>
    <xf numFmtId="0" fontId="90" fillId="0" borderId="0"/>
    <xf numFmtId="0" fontId="90" fillId="0" borderId="0"/>
    <xf numFmtId="0" fontId="90" fillId="0" borderId="0"/>
    <xf numFmtId="0" fontId="90" fillId="0" borderId="0"/>
    <xf numFmtId="0" fontId="45" fillId="0" borderId="0"/>
    <xf numFmtId="0" fontId="45" fillId="0" borderId="0"/>
    <xf numFmtId="0" fontId="45" fillId="0" borderId="0"/>
    <xf numFmtId="0" fontId="45" fillId="0" borderId="0"/>
    <xf numFmtId="0" fontId="45" fillId="0" borderId="0"/>
    <xf numFmtId="0" fontId="45" fillId="0" borderId="0"/>
    <xf numFmtId="0" fontId="9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0" fillId="0" borderId="0"/>
    <xf numFmtId="0" fontId="45" fillId="0" borderId="0"/>
    <xf numFmtId="0" fontId="90" fillId="0" borderId="0"/>
    <xf numFmtId="0" fontId="90" fillId="0" borderId="0"/>
    <xf numFmtId="0" fontId="45" fillId="0" borderId="0"/>
    <xf numFmtId="0" fontId="45" fillId="0" borderId="0"/>
    <xf numFmtId="0" fontId="45" fillId="0" borderId="0"/>
    <xf numFmtId="0" fontId="90" fillId="0" borderId="0"/>
    <xf numFmtId="0" fontId="45" fillId="0" borderId="0"/>
    <xf numFmtId="0" fontId="45" fillId="0" borderId="0"/>
    <xf numFmtId="0" fontId="45" fillId="0" borderId="0"/>
    <xf numFmtId="0" fontId="45" fillId="0" borderId="0"/>
    <xf numFmtId="0" fontId="90" fillId="0" borderId="0"/>
    <xf numFmtId="0" fontId="45" fillId="0" borderId="0"/>
    <xf numFmtId="0" fontId="45" fillId="0" borderId="0"/>
    <xf numFmtId="0" fontId="45" fillId="0" borderId="0"/>
    <xf numFmtId="0" fontId="73" fillId="0" borderId="0"/>
    <xf numFmtId="0" fontId="90" fillId="0" borderId="0"/>
    <xf numFmtId="0" fontId="45" fillId="0" borderId="0"/>
    <xf numFmtId="0" fontId="45"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45" fillId="0" borderId="0"/>
    <xf numFmtId="0" fontId="45" fillId="0" borderId="0"/>
    <xf numFmtId="0" fontId="45" fillId="0" borderId="0"/>
    <xf numFmtId="0" fontId="66" fillId="0" borderId="0"/>
    <xf numFmtId="0" fontId="66" fillId="0" borderId="0"/>
    <xf numFmtId="0" fontId="6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6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1" fillId="0" borderId="0"/>
    <xf numFmtId="0" fontId="66"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45" fillId="0" borderId="0"/>
    <xf numFmtId="0" fontId="45"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0" fontId="66" fillId="0" borderId="0"/>
    <xf numFmtId="0" fontId="45" fillId="0" borderId="0"/>
    <xf numFmtId="0" fontId="45" fillId="0" borderId="0"/>
    <xf numFmtId="0" fontId="45" fillId="0" borderId="0"/>
    <xf numFmtId="0" fontId="45" fillId="0" borderId="0"/>
    <xf numFmtId="0" fontId="90" fillId="0" borderId="0"/>
    <xf numFmtId="0" fontId="90" fillId="0" borderId="0"/>
    <xf numFmtId="0" fontId="90" fillId="0" borderId="0"/>
    <xf numFmtId="0" fontId="90" fillId="0" borderId="0"/>
    <xf numFmtId="0" fontId="66" fillId="0" borderId="0"/>
    <xf numFmtId="0" fontId="66" fillId="0" borderId="0"/>
    <xf numFmtId="0" fontId="45" fillId="0" borderId="0"/>
    <xf numFmtId="0" fontId="45" fillId="0" borderId="0"/>
    <xf numFmtId="0" fontId="66" fillId="0" borderId="0"/>
    <xf numFmtId="0" fontId="6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45"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90" fillId="0" borderId="0"/>
    <xf numFmtId="0" fontId="6" fillId="0" borderId="0"/>
    <xf numFmtId="0" fontId="45" fillId="0" borderId="0"/>
    <xf numFmtId="0" fontId="45" fillId="0" borderId="0"/>
    <xf numFmtId="0" fontId="90"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45" fillId="0" borderId="0"/>
    <xf numFmtId="0" fontId="45" fillId="0" borderId="0"/>
    <xf numFmtId="0" fontId="6" fillId="0" borderId="0"/>
    <xf numFmtId="0" fontId="90" fillId="0" borderId="0"/>
    <xf numFmtId="0" fontId="6" fillId="0" borderId="0"/>
    <xf numFmtId="0" fontId="90" fillId="0" borderId="0"/>
    <xf numFmtId="0" fontId="90" fillId="0" borderId="0"/>
    <xf numFmtId="0" fontId="66" fillId="0" borderId="0"/>
    <xf numFmtId="0" fontId="90" fillId="0" borderId="0"/>
    <xf numFmtId="0" fontId="6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66" fillId="0" borderId="0"/>
    <xf numFmtId="0" fontId="66" fillId="0" borderId="0"/>
    <xf numFmtId="0" fontId="66" fillId="0" borderId="0"/>
    <xf numFmtId="0" fontId="6" fillId="0" borderId="0"/>
    <xf numFmtId="0" fontId="6" fillId="0" borderId="0"/>
    <xf numFmtId="0" fontId="6" fillId="0" borderId="0"/>
    <xf numFmtId="0" fontId="45" fillId="0" borderId="0"/>
    <xf numFmtId="0" fontId="6" fillId="0" borderId="0"/>
    <xf numFmtId="0" fontId="6" fillId="0" borderId="0"/>
    <xf numFmtId="0" fontId="45" fillId="0" borderId="0"/>
    <xf numFmtId="0" fontId="6" fillId="0" borderId="0"/>
    <xf numFmtId="0" fontId="45" fillId="0" borderId="0"/>
    <xf numFmtId="0" fontId="6" fillId="0" borderId="0"/>
    <xf numFmtId="0" fontId="66" fillId="0" borderId="0"/>
    <xf numFmtId="0" fontId="6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6" fillId="0" borderId="0"/>
    <xf numFmtId="0" fontId="45" fillId="0" borderId="0"/>
    <xf numFmtId="0" fontId="6" fillId="0" borderId="0"/>
    <xf numFmtId="0" fontId="66" fillId="0" borderId="0"/>
    <xf numFmtId="0" fontId="66" fillId="0" borderId="0"/>
    <xf numFmtId="0" fontId="6" fillId="0" borderId="0"/>
    <xf numFmtId="0" fontId="6" fillId="0" borderId="0"/>
    <xf numFmtId="0" fontId="66" fillId="0" borderId="0"/>
    <xf numFmtId="0" fontId="66" fillId="0" borderId="0"/>
    <xf numFmtId="0" fontId="66" fillId="0" borderId="0"/>
    <xf numFmtId="0" fontId="6" fillId="0" borderId="0"/>
    <xf numFmtId="0" fontId="6" fillId="0" borderId="0"/>
    <xf numFmtId="0" fontId="66" fillId="0" borderId="0"/>
    <xf numFmtId="0" fontId="66" fillId="0" borderId="0"/>
    <xf numFmtId="0" fontId="6" fillId="0" borderId="0"/>
    <xf numFmtId="0" fontId="6" fillId="0" borderId="0"/>
    <xf numFmtId="0" fontId="66" fillId="0" borderId="0"/>
    <xf numFmtId="0" fontId="66" fillId="0" borderId="0"/>
    <xf numFmtId="0" fontId="66" fillId="0" borderId="0"/>
    <xf numFmtId="0" fontId="6" fillId="0" borderId="0"/>
    <xf numFmtId="0" fontId="6" fillId="0" borderId="0"/>
    <xf numFmtId="0" fontId="66" fillId="0" borderId="0"/>
    <xf numFmtId="0" fontId="66" fillId="0" borderId="0"/>
    <xf numFmtId="0" fontId="6" fillId="0" borderId="0"/>
    <xf numFmtId="0" fontId="6" fillId="0" borderId="0"/>
    <xf numFmtId="0" fontId="9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2"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alignmen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alignment wrapText="1"/>
    </xf>
    <xf numFmtId="0" fontId="121" fillId="0" borderId="0"/>
    <xf numFmtId="0" fontId="45" fillId="0" borderId="0">
      <alignment wrapText="1"/>
    </xf>
    <xf numFmtId="0" fontId="45" fillId="0" borderId="0">
      <alignment wrapText="1"/>
    </xf>
    <xf numFmtId="0" fontId="45" fillId="0" borderId="0"/>
    <xf numFmtId="0" fontId="45" fillId="0" borderId="0"/>
    <xf numFmtId="0" fontId="45" fillId="0" borderId="0">
      <alignment wrapText="1"/>
    </xf>
    <xf numFmtId="0" fontId="45" fillId="0" borderId="0"/>
    <xf numFmtId="0" fontId="45" fillId="0" borderId="0"/>
    <xf numFmtId="0" fontId="45" fillId="0" borderId="0">
      <alignment wrapText="1"/>
    </xf>
    <xf numFmtId="0" fontId="45" fillId="0" borderId="0">
      <alignment wrapText="1"/>
    </xf>
    <xf numFmtId="0" fontId="45" fillId="0" borderId="0">
      <alignment wrapText="1"/>
    </xf>
    <xf numFmtId="0" fontId="121" fillId="0" borderId="0"/>
    <xf numFmtId="0" fontId="45" fillId="0" borderId="0">
      <alignment wrapText="1"/>
    </xf>
    <xf numFmtId="0" fontId="45" fillId="0" borderId="0">
      <alignment wrapText="1"/>
    </xf>
    <xf numFmtId="0" fontId="45" fillId="0" borderId="0"/>
    <xf numFmtId="0" fontId="45" fillId="0" borderId="0"/>
    <xf numFmtId="0" fontId="45" fillId="0" borderId="0"/>
    <xf numFmtId="0" fontId="45" fillId="0" borderId="0">
      <alignment wrapText="1"/>
    </xf>
    <xf numFmtId="0" fontId="45" fillId="0" borderId="0"/>
    <xf numFmtId="0" fontId="45" fillId="0" borderId="0"/>
    <xf numFmtId="0" fontId="45" fillId="0" borderId="0"/>
    <xf numFmtId="0" fontId="45" fillId="0" borderId="0"/>
    <xf numFmtId="0" fontId="45" fillId="0" borderId="0"/>
    <xf numFmtId="0" fontId="66" fillId="0" borderId="0"/>
    <xf numFmtId="0" fontId="66" fillId="0" borderId="0"/>
    <xf numFmtId="0" fontId="121" fillId="0" borderId="0"/>
    <xf numFmtId="0" fontId="121" fillId="0" borderId="0"/>
    <xf numFmtId="0" fontId="121" fillId="0" borderId="0"/>
    <xf numFmtId="0" fontId="121" fillId="0" borderId="0"/>
    <xf numFmtId="0" fontId="121" fillId="0" borderId="0"/>
    <xf numFmtId="0" fontId="6" fillId="0" borderId="0"/>
    <xf numFmtId="0" fontId="66" fillId="0" borderId="0"/>
    <xf numFmtId="0" fontId="66" fillId="0" borderId="0"/>
    <xf numFmtId="0" fontId="6" fillId="0" borderId="0"/>
    <xf numFmtId="0" fontId="6" fillId="0" borderId="0"/>
    <xf numFmtId="0" fontId="66" fillId="0" borderId="0"/>
    <xf numFmtId="0" fontId="90" fillId="0" borderId="0"/>
    <xf numFmtId="0" fontId="90" fillId="0" borderId="0"/>
    <xf numFmtId="0" fontId="66" fillId="0" borderId="0"/>
    <xf numFmtId="0" fontId="90"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8" fillId="0" borderId="0"/>
    <xf numFmtId="0" fontId="79" fillId="0" borderId="0"/>
    <xf numFmtId="0" fontId="79" fillId="0" borderId="0"/>
    <xf numFmtId="0" fontId="79" fillId="0" borderId="0"/>
    <xf numFmtId="0" fontId="79" fillId="0" borderId="0"/>
    <xf numFmtId="0" fontId="48" fillId="0" borderId="0"/>
    <xf numFmtId="0" fontId="45" fillId="0" borderId="0"/>
    <xf numFmtId="0" fontId="90" fillId="0" borderId="0"/>
    <xf numFmtId="0" fontId="48" fillId="0" borderId="0"/>
    <xf numFmtId="0" fontId="48" fillId="0" borderId="0"/>
    <xf numFmtId="0" fontId="45" fillId="0" borderId="0"/>
    <xf numFmtId="0" fontId="45" fillId="0" borderId="0"/>
    <xf numFmtId="0" fontId="90"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0" fontId="90" fillId="0" borderId="0"/>
    <xf numFmtId="0" fontId="45" fillId="0" borderId="0"/>
    <xf numFmtId="0" fontId="45" fillId="0" borderId="0"/>
    <xf numFmtId="0" fontId="45" fillId="0" borderId="0"/>
    <xf numFmtId="0" fontId="45" fillId="0" borderId="0"/>
    <xf numFmtId="0" fontId="90" fillId="0" borderId="0"/>
    <xf numFmtId="0" fontId="48"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48"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90" fillId="0" borderId="0"/>
    <xf numFmtId="0" fontId="45" fillId="0" borderId="0"/>
    <xf numFmtId="0" fontId="4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2" fillId="0" borderId="0"/>
    <xf numFmtId="0" fontId="122" fillId="0" borderId="0"/>
    <xf numFmtId="0" fontId="45" fillId="0" borderId="0"/>
    <xf numFmtId="0" fontId="45" fillId="0" borderId="0"/>
    <xf numFmtId="0" fontId="45" fillId="0" borderId="0"/>
    <xf numFmtId="0" fontId="45"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1" fillId="0" borderId="0"/>
    <xf numFmtId="0" fontId="45" fillId="0" borderId="0"/>
    <xf numFmtId="0" fontId="45" fillId="0" borderId="0"/>
    <xf numFmtId="0" fontId="45" fillId="0" borderId="0"/>
    <xf numFmtId="0" fontId="45" fillId="0" borderId="0"/>
    <xf numFmtId="0" fontId="45" fillId="0" borderId="0"/>
    <xf numFmtId="0" fontId="91" fillId="0" borderId="0"/>
    <xf numFmtId="0" fontId="45" fillId="0" borderId="0"/>
    <xf numFmtId="0" fontId="45" fillId="0" borderId="0"/>
    <xf numFmtId="0" fontId="45" fillId="0" borderId="0"/>
    <xf numFmtId="0" fontId="121" fillId="66" borderId="46" applyNumberFormat="0" applyFont="0" applyAlignment="0" applyProtection="0"/>
    <xf numFmtId="0" fontId="91"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91" fillId="8" borderId="5" applyNumberFormat="0" applyFont="0" applyAlignment="0" applyProtection="0"/>
    <xf numFmtId="0" fontId="91" fillId="8" borderId="5" applyNumberFormat="0" applyFont="0" applyAlignment="0" applyProtection="0"/>
    <xf numFmtId="0" fontId="91" fillId="8" borderId="5" applyNumberFormat="0" applyFont="0" applyAlignment="0" applyProtection="0"/>
    <xf numFmtId="0" fontId="91"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91" fillId="8" borderId="5" applyNumberFormat="0" applyFont="0" applyAlignment="0" applyProtection="0"/>
    <xf numFmtId="0" fontId="91"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6"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79" fillId="8" borderId="5" applyNumberFormat="0" applyFont="0" applyAlignment="0" applyProtection="0"/>
    <xf numFmtId="0" fontId="79" fillId="8" borderId="5" applyNumberFormat="0" applyFont="0" applyAlignment="0" applyProtection="0"/>
    <xf numFmtId="0" fontId="6"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121"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45" fillId="66" borderId="46" applyNumberFormat="0" applyFont="0" applyAlignment="0" applyProtection="0"/>
    <xf numFmtId="0" fontId="121" fillId="66" borderId="46" applyNumberFormat="0" applyFont="0" applyAlignment="0" applyProtection="0"/>
    <xf numFmtId="0" fontId="121" fillId="66" borderId="46" applyNumberFormat="0" applyFont="0" applyAlignment="0" applyProtection="0"/>
    <xf numFmtId="0" fontId="121" fillId="66" borderId="46" applyNumberFormat="0" applyFont="0" applyAlignment="0" applyProtection="0"/>
    <xf numFmtId="0" fontId="121" fillId="66" borderId="46" applyNumberFormat="0" applyFont="0" applyAlignment="0" applyProtection="0"/>
    <xf numFmtId="0" fontId="121" fillId="66" borderId="46" applyNumberFormat="0" applyFont="0" applyAlignment="0" applyProtection="0"/>
    <xf numFmtId="0" fontId="121" fillId="66" borderId="46" applyNumberFormat="0" applyFon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8" fillId="64" borderId="38" applyNumberFormat="0" applyAlignment="0" applyProtection="0"/>
    <xf numFmtId="0" fontId="128" fillId="64" borderId="38" applyNumberFormat="0" applyAlignment="0" applyProtection="0"/>
    <xf numFmtId="0" fontId="127" fillId="64" borderId="38" applyNumberFormat="0" applyAlignment="0" applyProtection="0"/>
    <xf numFmtId="0" fontId="128" fillId="64" borderId="38" applyNumberFormat="0" applyAlignment="0" applyProtection="0"/>
    <xf numFmtId="0" fontId="128" fillId="64" borderId="38" applyNumberFormat="0" applyAlignment="0" applyProtection="0"/>
    <xf numFmtId="0" fontId="128" fillId="64" borderId="38" applyNumberFormat="0" applyAlignment="0" applyProtection="0"/>
    <xf numFmtId="0" fontId="127" fillId="64" borderId="38" applyNumberFormat="0" applyAlignment="0" applyProtection="0"/>
    <xf numFmtId="0" fontId="128" fillId="64" borderId="38" applyNumberFormat="0" applyAlignment="0" applyProtection="0"/>
    <xf numFmtId="0" fontId="127" fillId="64" borderId="38" applyNumberFormat="0" applyAlignment="0" applyProtection="0"/>
    <xf numFmtId="0" fontId="60" fillId="6" borderId="2"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8" fillId="64" borderId="38" applyNumberFormat="0" applyAlignment="0" applyProtection="0"/>
    <xf numFmtId="0" fontId="128" fillId="64" borderId="38" applyNumberFormat="0" applyAlignment="0" applyProtection="0"/>
    <xf numFmtId="0" fontId="128" fillId="64" borderId="38" applyNumberFormat="0" applyAlignment="0" applyProtection="0"/>
    <xf numFmtId="0" fontId="127" fillId="64" borderId="38" applyNumberFormat="0" applyAlignment="0" applyProtection="0"/>
    <xf numFmtId="0" fontId="128"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9" fillId="6" borderId="2"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0" fontId="127" fillId="64" borderId="38"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90"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2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30" fillId="0" borderId="47">
      <alignment horizontal="center"/>
    </xf>
    <xf numFmtId="3" fontId="90" fillId="0" borderId="0" applyFont="0" applyFill="0" applyBorder="0" applyAlignment="0" applyProtection="0"/>
    <xf numFmtId="0" fontId="90" fillId="82" borderId="0" applyNumberFormat="0" applyFont="0" applyBorder="0" applyAlignment="0" applyProtection="0"/>
    <xf numFmtId="3" fontId="131" fillId="0" borderId="0" applyNumberFormat="0" applyFill="0" applyBorder="0" applyAlignment="0"/>
    <xf numFmtId="0" fontId="45" fillId="0" borderId="0" applyNumberFormat="0" applyFill="0" applyBorder="0" applyAlignment="0" applyProtection="0"/>
    <xf numFmtId="174" fontId="45" fillId="0" borderId="0">
      <alignment horizontal="left" wrapText="1"/>
    </xf>
    <xf numFmtId="174" fontId="45" fillId="0" borderId="0">
      <alignment horizontal="left" wrapText="1"/>
    </xf>
    <xf numFmtId="181" fontId="73" fillId="0" borderId="0" applyFill="0" applyBorder="0" applyProtection="0">
      <alignment vertical="top"/>
    </xf>
    <xf numFmtId="181" fontId="73" fillId="0" borderId="0" applyFill="0" applyBorder="0" applyProtection="0">
      <alignment vertical="top"/>
    </xf>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53" fillId="0" borderId="48" applyNumberFormat="0" applyFill="0" applyAlignment="0" applyProtection="0"/>
    <xf numFmtId="0" fontId="53" fillId="0" borderId="48" applyNumberFormat="0" applyFill="0" applyAlignment="0" applyProtection="0"/>
    <xf numFmtId="0" fontId="53"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53" fillId="0" borderId="48" applyNumberFormat="0" applyFill="0" applyAlignment="0" applyProtection="0"/>
    <xf numFmtId="0" fontId="127" fillId="0" borderId="48" applyNumberFormat="0" applyFill="0" applyAlignment="0" applyProtection="0"/>
    <xf numFmtId="0" fontId="53" fillId="0" borderId="6"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134" fillId="0" borderId="6" applyNumberFormat="0" applyFill="0" applyAlignment="0" applyProtection="0"/>
    <xf numFmtId="0" fontId="45" fillId="0" borderId="49" applyNumberFormat="0" applyFont="0" applyBorder="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35" fillId="0" borderId="6" applyNumberFormat="0" applyFill="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45" fillId="0" borderId="49" applyNumberFormat="0" applyFont="0" applyBorder="0" applyAlignment="0" applyProtection="0"/>
    <xf numFmtId="0" fontId="135" fillId="0" borderId="6"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136" fillId="0" borderId="50"/>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86" fillId="83" borderId="38"/>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5" fillId="0" borderId="0" applyNumberFormat="0" applyFont="0" applyFill="0" applyBorder="0" applyProtection="0">
      <alignment horizontal="right" wrapText="1"/>
    </xf>
    <xf numFmtId="0" fontId="45" fillId="0" borderId="0" applyNumberFormat="0" applyFont="0" applyFill="0" applyBorder="0" applyProtection="0">
      <alignment horizontal="right" wrapText="1"/>
    </xf>
    <xf numFmtId="0" fontId="45" fillId="0" borderId="0" applyNumberFormat="0" applyFont="0" applyFill="0" applyBorder="0" applyProtection="0">
      <alignment horizontal="right" wrapText="1"/>
    </xf>
    <xf numFmtId="0" fontId="45" fillId="0" borderId="0" applyNumberFormat="0" applyFont="0" applyFill="0" applyBorder="0" applyProtection="0">
      <alignment horizontal="right" wrapText="1"/>
    </xf>
    <xf numFmtId="41" fontId="139" fillId="0" borderId="0">
      <alignment horizontal="center" vertical="top"/>
    </xf>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143" fillId="89" borderId="31">
      <alignment horizontal="left"/>
    </xf>
    <xf numFmtId="0" fontId="92" fillId="0" borderId="0"/>
    <xf numFmtId="43" fontId="92" fillId="0" borderId="0" applyFont="0" applyFill="0" applyBorder="0" applyAlignment="0" applyProtection="0"/>
    <xf numFmtId="44" fontId="2" fillId="0" borderId="0" applyFont="0" applyFill="0" applyBorder="0" applyAlignment="0" applyProtection="0"/>
    <xf numFmtId="192" fontId="45" fillId="0" borderId="0"/>
    <xf numFmtId="9" fontId="92" fillId="0" borderId="0" applyFont="0" applyFill="0" applyBorder="0" applyAlignment="0" applyProtection="0"/>
    <xf numFmtId="0" fontId="2" fillId="0" borderId="0"/>
    <xf numFmtId="0" fontId="1" fillId="0" borderId="0"/>
  </cellStyleXfs>
  <cellXfs count="207">
    <xf numFmtId="0" fontId="0" fillId="0" borderId="0" xfId="0"/>
    <xf numFmtId="0" fontId="45" fillId="0" borderId="0" xfId="0" applyFont="1"/>
    <xf numFmtId="170" fontId="51" fillId="0" borderId="29" xfId="75" applyNumberFormat="1" applyFont="1" applyBorder="1" applyAlignment="1">
      <alignment horizontal="right" vertical="center" shrinkToFit="1"/>
    </xf>
    <xf numFmtId="0" fontId="45" fillId="0" borderId="29" xfId="75" applyFont="1" applyBorder="1" applyAlignment="1">
      <alignment horizontal="center" vertical="center" wrapText="1"/>
    </xf>
    <xf numFmtId="0" fontId="45" fillId="0" borderId="0" xfId="75" applyFont="1" applyAlignment="1">
      <alignment horizontal="left" vertical="center" wrapText="1"/>
    </xf>
    <xf numFmtId="0" fontId="66" fillId="0" borderId="0" xfId="76" applyFont="1"/>
    <xf numFmtId="0" fontId="52" fillId="0" borderId="0" xfId="75" applyFont="1" applyAlignment="1">
      <alignment horizontal="left" vertical="center"/>
    </xf>
    <xf numFmtId="0" fontId="67" fillId="0" borderId="20" xfId="76" applyFont="1" applyBorder="1"/>
    <xf numFmtId="0" fontId="67" fillId="0" borderId="20" xfId="76" applyFont="1" applyBorder="1" applyAlignment="1">
      <alignment horizontal="center"/>
    </xf>
    <xf numFmtId="44" fontId="66" fillId="61" borderId="0" xfId="78" applyFont="1" applyFill="1"/>
    <xf numFmtId="172" fontId="66" fillId="61" borderId="0" xfId="78" applyNumberFormat="1" applyFont="1" applyFill="1"/>
    <xf numFmtId="0" fontId="67" fillId="0" borderId="34" xfId="76" applyFont="1" applyBorder="1"/>
    <xf numFmtId="172" fontId="67" fillId="0" borderId="34" xfId="76" applyNumberFormat="1" applyFont="1" applyBorder="1"/>
    <xf numFmtId="0" fontId="68" fillId="0" borderId="0" xfId="76" applyFont="1"/>
    <xf numFmtId="0" fontId="66" fillId="0" borderId="0" xfId="76" applyFont="1" applyAlignment="1">
      <alignment horizontal="right"/>
    </xf>
    <xf numFmtId="171" fontId="66" fillId="59" borderId="0" xfId="77" applyNumberFormat="1" applyFont="1" applyFill="1"/>
    <xf numFmtId="0" fontId="66" fillId="0" borderId="0" xfId="76" applyFont="1" applyAlignment="1">
      <alignment horizontal="center"/>
    </xf>
    <xf numFmtId="0" fontId="32" fillId="0" borderId="0" xfId="0" applyFont="1"/>
    <xf numFmtId="0" fontId="0" fillId="31" borderId="20" xfId="0" applyFill="1" applyBorder="1" applyAlignment="1">
      <alignment horizontal="center" vertical="center" wrapText="1"/>
    </xf>
    <xf numFmtId="0" fontId="0" fillId="0" borderId="0" xfId="0" applyAlignment="1">
      <alignment wrapText="1"/>
    </xf>
    <xf numFmtId="0" fontId="69" fillId="30" borderId="0" xfId="0" applyFont="1" applyFill="1" applyAlignment="1">
      <alignment vertical="center" wrapText="1"/>
    </xf>
    <xf numFmtId="0" fontId="0" fillId="0" borderId="0" xfId="0" applyAlignment="1">
      <alignment horizontal="left" indent="1"/>
    </xf>
    <xf numFmtId="3" fontId="0" fillId="0" borderId="0" xfId="0" applyNumberFormat="1"/>
    <xf numFmtId="167" fontId="32" fillId="0" borderId="0" xfId="0" applyNumberFormat="1" applyFont="1"/>
    <xf numFmtId="0" fontId="32" fillId="0" borderId="19" xfId="0" applyFont="1" applyBorder="1"/>
    <xf numFmtId="168" fontId="32" fillId="0" borderId="19" xfId="62" applyNumberFormat="1" applyFont="1" applyBorder="1"/>
    <xf numFmtId="0" fontId="69" fillId="0" borderId="0" xfId="0" applyFont="1" applyAlignment="1">
      <alignment horizontal="left" indent="1"/>
    </xf>
    <xf numFmtId="168" fontId="69" fillId="0" borderId="0" xfId="62" applyNumberFormat="1" applyFont="1"/>
    <xf numFmtId="168" fontId="0" fillId="0" borderId="0" xfId="0" applyNumberFormat="1"/>
    <xf numFmtId="0" fontId="0" fillId="0" borderId="20" xfId="0" applyBorder="1" applyAlignment="1">
      <alignment horizontal="left" indent="1"/>
    </xf>
    <xf numFmtId="0" fontId="0" fillId="0" borderId="20" xfId="0" applyBorder="1"/>
    <xf numFmtId="0" fontId="0" fillId="0" borderId="20" xfId="0" applyBorder="1" applyAlignment="1">
      <alignment horizontal="center"/>
    </xf>
    <xf numFmtId="9" fontId="0" fillId="0" borderId="0" xfId="64" applyFont="1"/>
    <xf numFmtId="0" fontId="0" fillId="0" borderId="0" xfId="0" applyAlignment="1">
      <alignment horizontal="left" indent="2"/>
    </xf>
    <xf numFmtId="0" fontId="0" fillId="31" borderId="0" xfId="0" applyFill="1"/>
    <xf numFmtId="10" fontId="21" fillId="84" borderId="0" xfId="64" applyNumberFormat="1" applyFill="1"/>
    <xf numFmtId="0" fontId="0" fillId="84" borderId="0" xfId="0" applyFill="1"/>
    <xf numFmtId="0" fontId="0" fillId="0" borderId="20" xfId="0" applyBorder="1" applyAlignment="1">
      <alignment horizontal="center" vertical="center" wrapText="1"/>
    </xf>
    <xf numFmtId="0" fontId="0" fillId="84" borderId="20" xfId="0" applyFill="1" applyBorder="1" applyAlignment="1">
      <alignment horizontal="center" vertical="center" wrapText="1"/>
    </xf>
    <xf numFmtId="167" fontId="21" fillId="84" borderId="0" xfId="60" applyNumberFormat="1" applyFill="1"/>
    <xf numFmtId="167" fontId="21" fillId="84" borderId="20" xfId="60" applyNumberFormat="1" applyFill="1" applyBorder="1"/>
    <xf numFmtId="172" fontId="21" fillId="0" borderId="0" xfId="60" applyNumberFormat="1"/>
    <xf numFmtId="168" fontId="32" fillId="31" borderId="19" xfId="62" applyNumberFormat="1" applyFont="1" applyFill="1" applyBorder="1"/>
    <xf numFmtId="0" fontId="69" fillId="0" borderId="0" xfId="0" applyFont="1" applyAlignment="1">
      <alignment horizontal="center"/>
    </xf>
    <xf numFmtId="0" fontId="142" fillId="0" borderId="19" xfId="0" applyFont="1" applyBorder="1" applyAlignment="1">
      <alignment horizontal="center"/>
    </xf>
    <xf numFmtId="168" fontId="21" fillId="0" borderId="20" xfId="60" applyNumberFormat="1" applyBorder="1"/>
    <xf numFmtId="168" fontId="21" fillId="0" borderId="0" xfId="60" applyNumberFormat="1"/>
    <xf numFmtId="0" fontId="69" fillId="86" borderId="51" xfId="0" applyFont="1" applyFill="1" applyBorder="1" applyAlignment="1">
      <alignment horizontal="center"/>
    </xf>
    <xf numFmtId="0" fontId="32" fillId="86" borderId="51" xfId="0" applyFont="1" applyFill="1" applyBorder="1"/>
    <xf numFmtId="0" fontId="142" fillId="86" borderId="51" xfId="0" applyFont="1" applyFill="1" applyBorder="1" applyAlignment="1">
      <alignment horizontal="center"/>
    </xf>
    <xf numFmtId="168" fontId="21" fillId="0" borderId="20" xfId="62" applyNumberFormat="1" applyBorder="1"/>
    <xf numFmtId="0" fontId="0" fillId="31" borderId="20" xfId="0" applyFill="1" applyBorder="1"/>
    <xf numFmtId="0" fontId="69" fillId="0" borderId="20" xfId="0" applyFont="1" applyBorder="1" applyAlignment="1">
      <alignment horizontal="center"/>
    </xf>
    <xf numFmtId="188" fontId="0" fillId="0" borderId="0" xfId="0" applyNumberFormat="1"/>
    <xf numFmtId="168" fontId="0" fillId="0" borderId="20" xfId="0" applyNumberFormat="1" applyBorder="1"/>
    <xf numFmtId="167" fontId="0" fillId="0" borderId="20" xfId="0" applyNumberFormat="1" applyBorder="1"/>
    <xf numFmtId="167" fontId="0" fillId="0" borderId="0" xfId="0" applyNumberFormat="1"/>
    <xf numFmtId="168" fontId="21" fillId="84" borderId="0" xfId="62" applyNumberFormat="1" applyFill="1"/>
    <xf numFmtId="167" fontId="21" fillId="0" borderId="20" xfId="60" applyNumberFormat="1" applyBorder="1"/>
    <xf numFmtId="168" fontId="21" fillId="0" borderId="0" xfId="64" applyNumberFormat="1"/>
    <xf numFmtId="168" fontId="21" fillId="0" borderId="0" xfId="62" applyNumberFormat="1"/>
    <xf numFmtId="169" fontId="0" fillId="0" borderId="0" xfId="0" applyNumberFormat="1"/>
    <xf numFmtId="169" fontId="21" fillId="84" borderId="0" xfId="64" applyNumberFormat="1" applyFill="1"/>
    <xf numFmtId="166" fontId="0" fillId="0" borderId="0" xfId="0" applyNumberFormat="1"/>
    <xf numFmtId="167" fontId="32" fillId="0" borderId="20" xfId="60" applyNumberFormat="1" applyFont="1" applyBorder="1"/>
    <xf numFmtId="167" fontId="21" fillId="0" borderId="0" xfId="60" applyNumberFormat="1"/>
    <xf numFmtId="0" fontId="0" fillId="0" borderId="0" xfId="0" applyAlignment="1">
      <alignment horizontal="center" vertical="center" wrapText="1"/>
    </xf>
    <xf numFmtId="168" fontId="21" fillId="0" borderId="19" xfId="60" applyNumberFormat="1" applyBorder="1"/>
    <xf numFmtId="167" fontId="21" fillId="0" borderId="19" xfId="60" applyNumberFormat="1" applyBorder="1"/>
    <xf numFmtId="189" fontId="16" fillId="87" borderId="19" xfId="60" applyNumberFormat="1" applyFont="1" applyFill="1" applyBorder="1"/>
    <xf numFmtId="0" fontId="32" fillId="31" borderId="19" xfId="0" applyFont="1" applyFill="1" applyBorder="1" applyAlignment="1">
      <alignment horizontal="center" vertical="center" wrapText="1"/>
    </xf>
    <xf numFmtId="168" fontId="0" fillId="0" borderId="20" xfId="0" applyNumberFormat="1" applyBorder="1" applyAlignment="1">
      <alignment horizontal="center" vertical="center" wrapText="1"/>
    </xf>
    <xf numFmtId="168" fontId="0" fillId="0" borderId="0" xfId="0" applyNumberFormat="1" applyAlignment="1">
      <alignment horizontal="center" vertical="center" wrapText="1"/>
    </xf>
    <xf numFmtId="0" fontId="0" fillId="31" borderId="0" xfId="0" applyFill="1" applyAlignment="1">
      <alignment horizontal="center" vertical="center" wrapText="1"/>
    </xf>
    <xf numFmtId="0" fontId="32" fillId="0" borderId="20" xfId="0" applyFont="1" applyBorder="1" applyAlignment="1">
      <alignment horizontal="center" vertical="center" wrapText="1"/>
    </xf>
    <xf numFmtId="0" fontId="32" fillId="84" borderId="20" xfId="0" applyFont="1" applyFill="1" applyBorder="1" applyAlignment="1">
      <alignment horizontal="center" vertical="center" wrapText="1"/>
    </xf>
    <xf numFmtId="166" fontId="21" fillId="84" borderId="20" xfId="60" applyFill="1" applyBorder="1"/>
    <xf numFmtId="168" fontId="21" fillId="84" borderId="0" xfId="64" applyNumberFormat="1" applyFill="1"/>
    <xf numFmtId="189" fontId="21" fillId="84" borderId="0" xfId="60" applyNumberFormat="1" applyFill="1"/>
    <xf numFmtId="166" fontId="21" fillId="84" borderId="0" xfId="60" applyFill="1"/>
    <xf numFmtId="189" fontId="0" fillId="0" borderId="0" xfId="0" applyNumberFormat="1"/>
    <xf numFmtId="168" fontId="21" fillId="84" borderId="0" xfId="60" applyNumberFormat="1" applyFill="1"/>
    <xf numFmtId="166" fontId="0" fillId="0" borderId="20" xfId="0" applyNumberFormat="1" applyBorder="1"/>
    <xf numFmtId="166" fontId="21" fillId="0" borderId="0" xfId="60"/>
    <xf numFmtId="9" fontId="21" fillId="84" borderId="0" xfId="64" applyFill="1"/>
    <xf numFmtId="9" fontId="21" fillId="0" borderId="0" xfId="64"/>
    <xf numFmtId="189" fontId="21" fillId="0" borderId="0" xfId="60" applyNumberFormat="1"/>
    <xf numFmtId="167" fontId="0" fillId="84" borderId="0" xfId="0" applyNumberFormat="1" applyFill="1"/>
    <xf numFmtId="1" fontId="0" fillId="84" borderId="0" xfId="0" applyNumberFormat="1" applyFill="1"/>
    <xf numFmtId="0" fontId="32" fillId="0" borderId="0" xfId="0" applyFont="1" applyBorder="1"/>
    <xf numFmtId="0" fontId="142" fillId="0" borderId="0" xfId="0" applyFont="1" applyBorder="1" applyAlignment="1">
      <alignment horizontal="center"/>
    </xf>
    <xf numFmtId="168" fontId="32" fillId="0" borderId="0" xfId="62" applyNumberFormat="1" applyFont="1" applyBorder="1"/>
    <xf numFmtId="168" fontId="0" fillId="84" borderId="0" xfId="0" applyNumberFormat="1" applyFill="1"/>
    <xf numFmtId="172" fontId="0" fillId="0" borderId="0" xfId="0" applyNumberFormat="1"/>
    <xf numFmtId="189" fontId="32" fillId="31" borderId="19" xfId="60" applyNumberFormat="1" applyFont="1" applyFill="1" applyBorder="1" applyAlignment="1">
      <alignment horizontal="center" vertical="center" wrapText="1"/>
    </xf>
    <xf numFmtId="0" fontId="32" fillId="33" borderId="0" xfId="0" applyFont="1" applyFill="1" applyAlignment="1"/>
    <xf numFmtId="0" fontId="46" fillId="58" borderId="27" xfId="75" applyFont="1" applyFill="1" applyBorder="1" applyAlignment="1">
      <alignment horizontal="center" vertical="center" wrapText="1"/>
    </xf>
    <xf numFmtId="168" fontId="32" fillId="31" borderId="19" xfId="0" applyNumberFormat="1" applyFont="1" applyFill="1" applyBorder="1"/>
    <xf numFmtId="168" fontId="0" fillId="31" borderId="0" xfId="0" applyNumberFormat="1" applyFill="1"/>
    <xf numFmtId="168" fontId="0" fillId="31" borderId="20" xfId="0" applyNumberFormat="1" applyFill="1" applyBorder="1"/>
    <xf numFmtId="168" fontId="0" fillId="0" borderId="0" xfId="0" applyNumberFormat="1" applyBorder="1"/>
    <xf numFmtId="168" fontId="0" fillId="0" borderId="52" xfId="0" applyNumberFormat="1" applyBorder="1"/>
    <xf numFmtId="169" fontId="21" fillId="0" borderId="0" xfId="64" applyNumberFormat="1"/>
    <xf numFmtId="168" fontId="0" fillId="31" borderId="0" xfId="0" applyNumberFormat="1" applyFill="1" applyBorder="1"/>
    <xf numFmtId="168" fontId="21" fillId="84" borderId="20" xfId="62" applyNumberFormat="1" applyFill="1" applyBorder="1"/>
    <xf numFmtId="0" fontId="69" fillId="0" borderId="0" xfId="0" applyFont="1" applyBorder="1" applyAlignment="1">
      <alignment horizontal="center"/>
    </xf>
    <xf numFmtId="0" fontId="0" fillId="0" borderId="0" xfId="0" applyFill="1" applyBorder="1"/>
    <xf numFmtId="0" fontId="0" fillId="0" borderId="0" xfId="0" applyBorder="1"/>
    <xf numFmtId="168" fontId="0" fillId="31" borderId="52" xfId="0" applyNumberFormat="1" applyFill="1" applyBorder="1"/>
    <xf numFmtId="167" fontId="0" fillId="84" borderId="0" xfId="60" applyNumberFormat="1" applyFont="1" applyFill="1"/>
    <xf numFmtId="168" fontId="21" fillId="0" borderId="0" xfId="60" applyNumberFormat="1" applyFill="1"/>
    <xf numFmtId="189" fontId="0" fillId="0" borderId="0" xfId="0" applyNumberFormat="1" applyFill="1"/>
    <xf numFmtId="168" fontId="32" fillId="0" borderId="0" xfId="0" applyNumberFormat="1" applyFont="1"/>
    <xf numFmtId="168" fontId="0" fillId="0" borderId="0" xfId="60" applyNumberFormat="1" applyFont="1" applyFill="1"/>
    <xf numFmtId="169" fontId="21" fillId="0" borderId="20" xfId="64" applyNumberFormat="1" applyBorder="1"/>
    <xf numFmtId="169" fontId="21" fillId="84" borderId="20" xfId="64" applyNumberFormat="1" applyFill="1" applyBorder="1"/>
    <xf numFmtId="168" fontId="21" fillId="0" borderId="0" xfId="64" applyNumberFormat="1" applyBorder="1"/>
    <xf numFmtId="168" fontId="21" fillId="84" borderId="0" xfId="60" applyNumberFormat="1" applyFill="1" applyBorder="1"/>
    <xf numFmtId="0" fontId="0" fillId="31" borderId="0" xfId="0" applyFill="1" applyBorder="1"/>
    <xf numFmtId="3" fontId="0" fillId="0" borderId="0" xfId="0" applyNumberFormat="1" applyFill="1"/>
    <xf numFmtId="0" fontId="0" fillId="0" borderId="0" xfId="0" applyFill="1"/>
    <xf numFmtId="0" fontId="66" fillId="0" borderId="0" xfId="57883" applyFont="1"/>
    <xf numFmtId="0" fontId="66" fillId="0" borderId="0" xfId="57883" applyFont="1" applyAlignment="1">
      <alignment horizontal="right"/>
    </xf>
    <xf numFmtId="0" fontId="67" fillId="0" borderId="0" xfId="57883" applyFont="1"/>
    <xf numFmtId="0" fontId="67" fillId="0" borderId="20" xfId="57883" applyFont="1" applyBorder="1"/>
    <xf numFmtId="0" fontId="70" fillId="60" borderId="0" xfId="57883" applyFont="1" applyFill="1"/>
    <xf numFmtId="173" fontId="66" fillId="84" borderId="0" xfId="57884" applyNumberFormat="1" applyFont="1" applyFill="1"/>
    <xf numFmtId="171" fontId="66" fillId="84" borderId="0" xfId="57884" applyNumberFormat="1" applyFont="1" applyFill="1"/>
    <xf numFmtId="43" fontId="66" fillId="59" borderId="0" xfId="57884" applyFont="1" applyFill="1"/>
    <xf numFmtId="0" fontId="67" fillId="0" borderId="20" xfId="57883" applyFont="1" applyBorder="1" applyAlignment="1">
      <alignment horizontal="center"/>
    </xf>
    <xf numFmtId="169" fontId="66" fillId="61" borderId="0" xfId="57885" applyNumberFormat="1" applyFont="1" applyFill="1"/>
    <xf numFmtId="0" fontId="53" fillId="0" borderId="0" xfId="57883" applyFont="1"/>
    <xf numFmtId="170" fontId="51" fillId="84" borderId="29" xfId="75" applyNumberFormat="1" applyFont="1" applyFill="1" applyBorder="1" applyAlignment="1">
      <alignment horizontal="right" vertical="center" shrinkToFit="1"/>
    </xf>
    <xf numFmtId="189" fontId="45" fillId="84" borderId="29" xfId="60" applyNumberFormat="1" applyFont="1" applyFill="1" applyBorder="1" applyAlignment="1">
      <alignment horizontal="right" vertical="center" shrinkToFit="1"/>
    </xf>
    <xf numFmtId="0" fontId="34" fillId="58" borderId="27" xfId="75" applyFont="1" applyFill="1" applyBorder="1" applyAlignment="1">
      <alignment horizontal="center" vertical="center" wrapText="1"/>
    </xf>
    <xf numFmtId="0" fontId="5" fillId="0" borderId="0" xfId="57886"/>
    <xf numFmtId="190" fontId="5" fillId="0" borderId="0" xfId="57886" applyNumberFormat="1" applyAlignment="1">
      <alignment horizontal="right"/>
    </xf>
    <xf numFmtId="10" fontId="21" fillId="0" borderId="0" xfId="64" applyNumberFormat="1"/>
    <xf numFmtId="0" fontId="5" fillId="0" borderId="0" xfId="57886" applyFill="1"/>
    <xf numFmtId="190" fontId="5" fillId="0" borderId="0" xfId="57887" applyNumberFormat="1" applyAlignment="1">
      <alignment horizontal="right"/>
    </xf>
    <xf numFmtId="168" fontId="32" fillId="0" borderId="20" xfId="60" applyNumberFormat="1" applyFont="1" applyBorder="1"/>
    <xf numFmtId="168" fontId="21" fillId="31" borderId="0" xfId="62" applyNumberFormat="1" applyFill="1"/>
    <xf numFmtId="168" fontId="21" fillId="31" borderId="19" xfId="62" applyNumberFormat="1" applyFill="1" applyBorder="1"/>
    <xf numFmtId="168" fontId="21" fillId="86" borderId="51" xfId="62" applyNumberFormat="1" applyFill="1" applyBorder="1"/>
    <xf numFmtId="168" fontId="21" fillId="31" borderId="20" xfId="62" applyNumberFormat="1" applyFill="1" applyBorder="1"/>
    <xf numFmtId="168" fontId="32" fillId="86" borderId="51" xfId="0" applyNumberFormat="1" applyFont="1" applyFill="1" applyBorder="1"/>
    <xf numFmtId="189" fontId="21" fillId="0" borderId="0" xfId="60" applyNumberFormat="1" applyAlignment="1">
      <alignment horizontal="center"/>
    </xf>
    <xf numFmtId="168" fontId="32" fillId="0" borderId="19" xfId="62" applyNumberFormat="1" applyFont="1" applyFill="1" applyBorder="1"/>
    <xf numFmtId="8" fontId="0" fillId="0" borderId="0" xfId="0" applyNumberFormat="1"/>
    <xf numFmtId="0" fontId="69" fillId="0" borderId="0" xfId="0" applyFont="1"/>
    <xf numFmtId="0" fontId="0" fillId="88" borderId="0" xfId="0" applyFill="1"/>
    <xf numFmtId="0" fontId="92" fillId="0" borderId="0" xfId="57893"/>
    <xf numFmtId="0" fontId="67" fillId="0" borderId="53" xfId="57893" applyFont="1" applyFill="1" applyBorder="1"/>
    <xf numFmtId="0" fontId="144" fillId="0" borderId="0" xfId="57893" applyFont="1"/>
    <xf numFmtId="3" fontId="92" fillId="0" borderId="0" xfId="57893" applyNumberFormat="1"/>
    <xf numFmtId="173" fontId="2" fillId="0" borderId="0" xfId="57894" applyNumberFormat="1" applyFont="1"/>
    <xf numFmtId="171" fontId="2" fillId="0" borderId="0" xfId="57894" applyNumberFormat="1" applyFont="1"/>
    <xf numFmtId="191" fontId="66" fillId="0" borderId="0" xfId="57893" applyNumberFormat="1" applyFont="1"/>
    <xf numFmtId="3" fontId="66" fillId="0" borderId="0" xfId="57893" applyNumberFormat="1" applyFont="1"/>
    <xf numFmtId="3" fontId="145" fillId="0" borderId="0" xfId="57896" applyNumberFormat="1" applyFont="1"/>
    <xf numFmtId="0" fontId="66" fillId="0" borderId="0" xfId="57893" applyFont="1"/>
    <xf numFmtId="169" fontId="66" fillId="0" borderId="54" xfId="57893" applyNumberFormat="1" applyFont="1" applyBorder="1" applyAlignment="1">
      <alignment horizontal="left"/>
    </xf>
    <xf numFmtId="169" fontId="67" fillId="90" borderId="55" xfId="57893" applyNumberFormat="1" applyFont="1" applyFill="1" applyBorder="1" applyAlignment="1">
      <alignment horizontal="left"/>
    </xf>
    <xf numFmtId="6" fontId="66" fillId="0" borderId="0" xfId="57893" applyNumberFormat="1" applyFont="1"/>
    <xf numFmtId="0" fontId="67" fillId="91" borderId="27" xfId="57893" applyFont="1" applyFill="1" applyBorder="1" applyAlignment="1">
      <alignment wrapText="1"/>
    </xf>
    <xf numFmtId="0" fontId="67" fillId="91" borderId="56" xfId="57893" quotePrefix="1" applyFont="1" applyFill="1" applyBorder="1" applyAlignment="1">
      <alignment horizontal="left" wrapText="1"/>
    </xf>
    <xf numFmtId="0" fontId="67" fillId="91" borderId="19" xfId="57893" applyFont="1" applyFill="1" applyBorder="1" applyAlignment="1">
      <alignment wrapText="1"/>
    </xf>
    <xf numFmtId="0" fontId="67" fillId="91" borderId="19" xfId="57893" quotePrefix="1" applyFont="1" applyFill="1" applyBorder="1" applyAlignment="1">
      <alignment wrapText="1"/>
    </xf>
    <xf numFmtId="0" fontId="67" fillId="91" borderId="57" xfId="57893" applyFont="1" applyFill="1" applyBorder="1"/>
    <xf numFmtId="39" fontId="2" fillId="0" borderId="0" xfId="57894" applyNumberFormat="1" applyFont="1"/>
    <xf numFmtId="10" fontId="2" fillId="0" borderId="0" xfId="57897" applyNumberFormat="1" applyFont="1"/>
    <xf numFmtId="0" fontId="146" fillId="0" borderId="0" xfId="57893" applyFont="1"/>
    <xf numFmtId="193" fontId="144" fillId="92" borderId="0" xfId="57893" applyNumberFormat="1" applyFont="1" applyFill="1"/>
    <xf numFmtId="3" fontId="144" fillId="90" borderId="0" xfId="57893" applyNumberFormat="1" applyFont="1" applyFill="1"/>
    <xf numFmtId="193" fontId="144" fillId="90" borderId="0" xfId="57893" applyNumberFormat="1" applyFont="1" applyFill="1"/>
    <xf numFmtId="10" fontId="144" fillId="90" borderId="0" xfId="57893" applyNumberFormat="1" applyFont="1" applyFill="1"/>
    <xf numFmtId="0" fontId="92" fillId="0" borderId="0" xfId="57893" quotePrefix="1"/>
    <xf numFmtId="194" fontId="92" fillId="0" borderId="0" xfId="57893" applyNumberFormat="1"/>
    <xf numFmtId="0" fontId="70" fillId="0" borderId="0" xfId="57883" applyFont="1" applyFill="1"/>
    <xf numFmtId="0" fontId="67" fillId="0" borderId="0" xfId="76" applyFont="1" applyBorder="1"/>
    <xf numFmtId="0" fontId="66" fillId="0" borderId="0" xfId="76" applyFont="1" applyBorder="1"/>
    <xf numFmtId="0" fontId="67" fillId="0" borderId="0" xfId="76" applyFont="1" applyBorder="1" applyAlignment="1">
      <alignment horizontal="center" wrapText="1"/>
    </xf>
    <xf numFmtId="0" fontId="67" fillId="0" borderId="0" xfId="57893" applyFont="1" applyFill="1" applyBorder="1"/>
    <xf numFmtId="0" fontId="144" fillId="90" borderId="0" xfId="57893" applyFont="1" applyFill="1" applyAlignment="1">
      <alignment horizontal="left"/>
    </xf>
    <xf numFmtId="0" fontId="144" fillId="0" borderId="0" xfId="57893" applyFont="1" applyFill="1"/>
    <xf numFmtId="3" fontId="21" fillId="84" borderId="0" xfId="60" applyNumberFormat="1" applyFill="1"/>
    <xf numFmtId="4" fontId="0" fillId="0" borderId="20" xfId="0" applyNumberFormat="1" applyBorder="1"/>
    <xf numFmtId="195" fontId="0" fillId="0" borderId="0" xfId="0" applyNumberFormat="1"/>
    <xf numFmtId="193" fontId="0" fillId="0" borderId="0" xfId="0" applyNumberFormat="1"/>
    <xf numFmtId="168" fontId="0" fillId="31" borderId="0" xfId="62" applyNumberFormat="1" applyFont="1" applyFill="1"/>
    <xf numFmtId="167" fontId="0" fillId="0" borderId="0" xfId="0" applyNumberFormat="1" applyFill="1"/>
    <xf numFmtId="193" fontId="92" fillId="0" borderId="0" xfId="57893" applyNumberFormat="1"/>
    <xf numFmtId="0" fontId="143" fillId="85" borderId="51" xfId="0" applyFont="1" applyFill="1" applyBorder="1" applyAlignment="1">
      <alignment horizontal="left"/>
    </xf>
    <xf numFmtId="0" fontId="32" fillId="33" borderId="0" xfId="0" applyFont="1" applyFill="1" applyAlignment="1">
      <alignment horizontal="center"/>
    </xf>
    <xf numFmtId="0" fontId="50" fillId="32" borderId="0" xfId="75" applyFont="1" applyFill="1" applyAlignment="1">
      <alignment horizontal="center" vertical="center" wrapText="1"/>
    </xf>
    <xf numFmtId="0" fontId="50" fillId="58" borderId="21" xfId="75" applyFont="1" applyFill="1" applyBorder="1" applyAlignment="1">
      <alignment horizontal="center" vertical="center" wrapText="1"/>
    </xf>
    <xf numFmtId="0" fontId="50" fillId="58" borderId="22" xfId="75" applyFont="1" applyFill="1" applyBorder="1" applyAlignment="1">
      <alignment horizontal="center" vertical="center" wrapText="1"/>
    </xf>
    <xf numFmtId="0" fontId="50" fillId="58" borderId="23" xfId="75" applyFont="1" applyFill="1" applyBorder="1" applyAlignment="1">
      <alignment horizontal="center" vertical="center" wrapText="1"/>
    </xf>
    <xf numFmtId="0" fontId="50" fillId="58" borderId="24" xfId="75" applyFont="1" applyFill="1" applyBorder="1" applyAlignment="1">
      <alignment horizontal="center" vertical="center" wrapText="1"/>
    </xf>
    <xf numFmtId="0" fontId="50" fillId="58" borderId="25" xfId="75" applyFont="1" applyFill="1" applyBorder="1" applyAlignment="1">
      <alignment horizontal="center" vertical="center" wrapText="1"/>
    </xf>
    <xf numFmtId="0" fontId="46" fillId="58" borderId="26" xfId="75" applyFont="1" applyFill="1" applyBorder="1" applyAlignment="1">
      <alignment horizontal="center" vertical="center" wrapText="1"/>
    </xf>
    <xf numFmtId="0" fontId="46" fillId="58" borderId="28" xfId="75" applyFont="1" applyFill="1" applyBorder="1" applyAlignment="1">
      <alignment horizontal="center" vertical="center" wrapText="1"/>
    </xf>
    <xf numFmtId="0" fontId="46" fillId="58" borderId="27" xfId="75" applyFont="1" applyFill="1" applyBorder="1" applyAlignment="1">
      <alignment horizontal="center" vertical="center" wrapText="1"/>
    </xf>
    <xf numFmtId="0" fontId="44" fillId="0" borderId="21" xfId="75" applyFont="1" applyBorder="1" applyAlignment="1">
      <alignment horizontal="left" vertical="center" wrapText="1"/>
    </xf>
    <xf numFmtId="0" fontId="44" fillId="0" borderId="22" xfId="75" applyFont="1" applyBorder="1" applyAlignment="1">
      <alignment horizontal="left" vertical="center" wrapText="1"/>
    </xf>
    <xf numFmtId="0" fontId="44" fillId="0" borderId="30" xfId="75" applyFont="1" applyBorder="1" applyAlignment="1">
      <alignment horizontal="left" vertical="center" wrapText="1"/>
    </xf>
    <xf numFmtId="0" fontId="2" fillId="0" borderId="0" xfId="57898" applyAlignment="1">
      <alignment wrapText="1"/>
    </xf>
  </cellXfs>
  <cellStyles count="57900">
    <cellStyle name="_x0013_" xfId="80" xr:uid="{00000000-0005-0000-0000-000000000000}"/>
    <cellStyle name="_x0013_ 2" xfId="81" xr:uid="{00000000-0005-0000-0000-000001000000}"/>
    <cellStyle name="_x0013_ 2 2" xfId="82" xr:uid="{00000000-0005-0000-0000-000002000000}"/>
    <cellStyle name="_x0013_ 3" xfId="83" xr:uid="{00000000-0005-0000-0000-000003000000}"/>
    <cellStyle name="%" xfId="84" xr:uid="{00000000-0005-0000-0000-000004000000}"/>
    <cellStyle name="_%(SignOnly)" xfId="85" xr:uid="{00000000-0005-0000-0000-000005000000}"/>
    <cellStyle name="_%(SignOnly) 2" xfId="86" xr:uid="{00000000-0005-0000-0000-000006000000}"/>
    <cellStyle name="_%(SignSpaceOnly)" xfId="87" xr:uid="{00000000-0005-0000-0000-000007000000}"/>
    <cellStyle name="_%(SignSpaceOnly) 2" xfId="88" xr:uid="{00000000-0005-0000-0000-000008000000}"/>
    <cellStyle name="_Book1" xfId="89" xr:uid="{00000000-0005-0000-0000-000009000000}"/>
    <cellStyle name="_Colona Monet" xfId="90" xr:uid="{00000000-0005-0000-0000-00000A000000}"/>
    <cellStyle name="_Colona Monet 2" xfId="91" xr:uid="{00000000-0005-0000-0000-00000B000000}"/>
    <cellStyle name="_Comma" xfId="92" xr:uid="{00000000-0005-0000-0000-00000C000000}"/>
    <cellStyle name="_Comma 2" xfId="93" xr:uid="{00000000-0005-0000-0000-00000D000000}"/>
    <cellStyle name="_Currency" xfId="94" xr:uid="{00000000-0005-0000-0000-00000E000000}"/>
    <cellStyle name="_Currency 2" xfId="95" xr:uid="{00000000-0005-0000-0000-00000F000000}"/>
    <cellStyle name="_CurrencySpace" xfId="96" xr:uid="{00000000-0005-0000-0000-000010000000}"/>
    <cellStyle name="_CurrencySpace 2" xfId="97" xr:uid="{00000000-0005-0000-0000-000011000000}"/>
    <cellStyle name="_Euro" xfId="98" xr:uid="{00000000-0005-0000-0000-000012000000}"/>
    <cellStyle name="_Euro 2" xfId="99" xr:uid="{00000000-0005-0000-0000-000013000000}"/>
    <cellStyle name="_Gain Calculations 050630" xfId="100" xr:uid="{00000000-0005-0000-0000-000014000000}"/>
    <cellStyle name="_Gain Calculations 050630 2" xfId="101" xr:uid="{00000000-0005-0000-0000-000015000000}"/>
    <cellStyle name="_Gain Reconcilliation" xfId="102" xr:uid="{00000000-0005-0000-0000-000016000000}"/>
    <cellStyle name="_Heading" xfId="103" xr:uid="{00000000-0005-0000-0000-000017000000}"/>
    <cellStyle name="_Heading_Cap Table 7 31 06 - v03" xfId="104" xr:uid="{00000000-0005-0000-0000-000018000000}"/>
    <cellStyle name="_Heading_Financing History and HeadCount v3" xfId="105" xr:uid="{00000000-0005-0000-0000-000019000000}"/>
    <cellStyle name="_Heading_prestemp" xfId="106" xr:uid="{00000000-0005-0000-0000-00001A000000}"/>
    <cellStyle name="_Heading_Sources and uses" xfId="107" xr:uid="{00000000-0005-0000-0000-00001B000000}"/>
    <cellStyle name="_Heading_SSN_BP 7 31 06- GS v05" xfId="108" xr:uid="{00000000-0005-0000-0000-00001C000000}"/>
    <cellStyle name="_Highlight" xfId="109" xr:uid="{00000000-0005-0000-0000-00001D000000}"/>
    <cellStyle name="_Highlight 2" xfId="110" xr:uid="{00000000-0005-0000-0000-00001E000000}"/>
    <cellStyle name="_MACRS Tables" xfId="111" xr:uid="{00000000-0005-0000-0000-00001F000000}"/>
    <cellStyle name="_MACRS Tables 2" xfId="112" xr:uid="{00000000-0005-0000-0000-000020000000}"/>
    <cellStyle name="_MACRS Tables_Integration Business Case Template V8" xfId="113" xr:uid="{00000000-0005-0000-0000-000021000000}"/>
    <cellStyle name="_Mines - Functional" xfId="114" xr:uid="{00000000-0005-0000-0000-000022000000}"/>
    <cellStyle name="_Mines - Functional 2" xfId="115" xr:uid="{00000000-0005-0000-0000-000023000000}"/>
    <cellStyle name="_Mines - Functional_Integration Business Case Template V8" xfId="116" xr:uid="{00000000-0005-0000-0000-000024000000}"/>
    <cellStyle name="_Multiple" xfId="117" xr:uid="{00000000-0005-0000-0000-000025000000}"/>
    <cellStyle name="_Multiple 2" xfId="118" xr:uid="{00000000-0005-0000-0000-000026000000}"/>
    <cellStyle name="_MultipleSpace" xfId="119" xr:uid="{00000000-0005-0000-0000-000027000000}"/>
    <cellStyle name="_MultipleSpace 2" xfId="120" xr:uid="{00000000-0005-0000-0000-000028000000}"/>
    <cellStyle name="_Pics" xfId="121" xr:uid="{00000000-0005-0000-0000-000029000000}"/>
    <cellStyle name="_Pics 2" xfId="122" xr:uid="{00000000-0005-0000-0000-00002A000000}"/>
    <cellStyle name="_Purchase Agreement Schedules DRAFT with update of numbers IN PROCESS 040518" xfId="123" xr:uid="{00000000-0005-0000-0000-00002B000000}"/>
    <cellStyle name="_Purchase Agreement Schedules DRAFT with update of numbers IN PROCESS 040518 2" xfId="124" xr:uid="{00000000-0005-0000-0000-00002C000000}"/>
    <cellStyle name="_Schedules - Purchase and LP Agreements" xfId="125" xr:uid="{00000000-0005-0000-0000-00002D000000}"/>
    <cellStyle name="_Schedules - Purchase and LP Agreements 2" xfId="126" xr:uid="{00000000-0005-0000-0000-00002E000000}"/>
    <cellStyle name="_SubHeading" xfId="127" xr:uid="{00000000-0005-0000-0000-00002F000000}"/>
    <cellStyle name="_SubHeading_Cap Table 7 31 06 - v03" xfId="128" xr:uid="{00000000-0005-0000-0000-000030000000}"/>
    <cellStyle name="_SubHeading_Financing History and HeadCount v3" xfId="129" xr:uid="{00000000-0005-0000-0000-000031000000}"/>
    <cellStyle name="_SubHeading_prestemp" xfId="130" xr:uid="{00000000-0005-0000-0000-000032000000}"/>
    <cellStyle name="_SubHeading_Sources and uses" xfId="131" xr:uid="{00000000-0005-0000-0000-000033000000}"/>
    <cellStyle name="_SubHeading_SSN_BP 7 31 06- GS v05" xfId="132" xr:uid="{00000000-0005-0000-0000-000034000000}"/>
    <cellStyle name="_Table" xfId="133" xr:uid="{00000000-0005-0000-0000-000035000000}"/>
    <cellStyle name="_Table_Cap Table 7 31 06 - v03" xfId="134" xr:uid="{00000000-0005-0000-0000-000036000000}"/>
    <cellStyle name="_Table_Financing History and HeadCount v3" xfId="135" xr:uid="{00000000-0005-0000-0000-000037000000}"/>
    <cellStyle name="_Table_Sources and uses" xfId="136" xr:uid="{00000000-0005-0000-0000-000038000000}"/>
    <cellStyle name="_Table_SSN_BP 7 31 06- GS v05" xfId="137" xr:uid="{00000000-0005-0000-0000-000039000000}"/>
    <cellStyle name="_TableHead" xfId="138" xr:uid="{00000000-0005-0000-0000-00003A000000}"/>
    <cellStyle name="_TableHead 2" xfId="139" xr:uid="{00000000-0005-0000-0000-00003B000000}"/>
    <cellStyle name="_TableHead 3" xfId="140" xr:uid="{00000000-0005-0000-0000-00003C000000}"/>
    <cellStyle name="_TableHead 4" xfId="141" xr:uid="{00000000-0005-0000-0000-00003D000000}"/>
    <cellStyle name="_TableHead 5" xfId="142" xr:uid="{00000000-0005-0000-0000-00003E000000}"/>
    <cellStyle name="_TableHead_Cap Table 7 31 06 - v03" xfId="143" xr:uid="{00000000-0005-0000-0000-00003F000000}"/>
    <cellStyle name="_TableHead_Cap Table 7 31 06 - v03 2" xfId="144" xr:uid="{00000000-0005-0000-0000-000040000000}"/>
    <cellStyle name="_TableHead_Cap Table 7 31 06 - v03 3" xfId="145" xr:uid="{00000000-0005-0000-0000-000041000000}"/>
    <cellStyle name="_TableHead_Cap Table 7 31 06 - v03 4" xfId="146" xr:uid="{00000000-0005-0000-0000-000042000000}"/>
    <cellStyle name="_TableHead_Cap Table 7 31 06 - v03 5" xfId="147" xr:uid="{00000000-0005-0000-0000-000043000000}"/>
    <cellStyle name="_TableHead_Financing History and HeadCount v3" xfId="148" xr:uid="{00000000-0005-0000-0000-000044000000}"/>
    <cellStyle name="_TableHead_Financing History and HeadCount v3 2" xfId="149" xr:uid="{00000000-0005-0000-0000-000045000000}"/>
    <cellStyle name="_TableHead_Financing History and HeadCount v3 3" xfId="150" xr:uid="{00000000-0005-0000-0000-000046000000}"/>
    <cellStyle name="_TableHead_Financing History and HeadCount v3 4" xfId="151" xr:uid="{00000000-0005-0000-0000-000047000000}"/>
    <cellStyle name="_TableHead_Financing History and HeadCount v3 5" xfId="152" xr:uid="{00000000-0005-0000-0000-000048000000}"/>
    <cellStyle name="_TableHead_Master Financial Model - (Munzig)" xfId="153" xr:uid="{00000000-0005-0000-0000-000049000000}"/>
    <cellStyle name="_TableHead_Master Financial Model - (Munzig) 2" xfId="154" xr:uid="{00000000-0005-0000-0000-00004A000000}"/>
    <cellStyle name="_TableHead_Master Financial Model - (Munzig) 3" xfId="155" xr:uid="{00000000-0005-0000-0000-00004B000000}"/>
    <cellStyle name="_TableHead_Master Financial Model - (Munzig) 4" xfId="156" xr:uid="{00000000-0005-0000-0000-00004C000000}"/>
    <cellStyle name="_TableHead_Master Financial Model - (Munzig) 5" xfId="157" xr:uid="{00000000-0005-0000-0000-00004D000000}"/>
    <cellStyle name="_TableHead_Sources and uses" xfId="158" xr:uid="{00000000-0005-0000-0000-00004E000000}"/>
    <cellStyle name="_TableHead_Sources and uses 2" xfId="159" xr:uid="{00000000-0005-0000-0000-00004F000000}"/>
    <cellStyle name="_TableHead_Sources and uses 3" xfId="160" xr:uid="{00000000-0005-0000-0000-000050000000}"/>
    <cellStyle name="_TableHead_Sources and uses 4" xfId="161" xr:uid="{00000000-0005-0000-0000-000051000000}"/>
    <cellStyle name="_TableHead_Sources and uses 5" xfId="162" xr:uid="{00000000-0005-0000-0000-000052000000}"/>
    <cellStyle name="_TableHead_SSN_BP 7 31 06- GS v05" xfId="163" xr:uid="{00000000-0005-0000-0000-000053000000}"/>
    <cellStyle name="_TableHead_SSN_BP 7 31 06- GS v05 2" xfId="164" xr:uid="{00000000-0005-0000-0000-000054000000}"/>
    <cellStyle name="_TableHead_SSN_BP 7 31 06- GS v05 3" xfId="165" xr:uid="{00000000-0005-0000-0000-000055000000}"/>
    <cellStyle name="_TableHead_SSN_BP 7 31 06- GS v05 4" xfId="166" xr:uid="{00000000-0005-0000-0000-000056000000}"/>
    <cellStyle name="_TableHead_SSN_BP 7 31 06- GS v05 5" xfId="167" xr:uid="{00000000-0005-0000-0000-000057000000}"/>
    <cellStyle name="_TableRowHead" xfId="168" xr:uid="{00000000-0005-0000-0000-000058000000}"/>
    <cellStyle name="_TableRowHead_Cap Table 7 31 06 - v03" xfId="169" xr:uid="{00000000-0005-0000-0000-000059000000}"/>
    <cellStyle name="_TableRowHead_Financing History and HeadCount v3" xfId="170" xr:uid="{00000000-0005-0000-0000-00005A000000}"/>
    <cellStyle name="_TableRowHead_Master Financial Model - (Munzig)" xfId="171" xr:uid="{00000000-0005-0000-0000-00005B000000}"/>
    <cellStyle name="_TableRowHead_Sources and uses" xfId="172" xr:uid="{00000000-0005-0000-0000-00005C000000}"/>
    <cellStyle name="_TableRowHead_SSN_BP 7 31 06- GS v05" xfId="173" xr:uid="{00000000-0005-0000-0000-00005D000000}"/>
    <cellStyle name="_TableSuperHead" xfId="174" xr:uid="{00000000-0005-0000-0000-00005E000000}"/>
    <cellStyle name="_TableSuperHead_Cap Table 7 31 06 - v03" xfId="175" xr:uid="{00000000-0005-0000-0000-00005F000000}"/>
    <cellStyle name="_TableSuperHead_Financing History and HeadCount v3" xfId="176" xr:uid="{00000000-0005-0000-0000-000060000000}"/>
    <cellStyle name="_TableSuperHead_Master Financial Model - (Munzig)" xfId="177" xr:uid="{00000000-0005-0000-0000-000061000000}"/>
    <cellStyle name="_TableSuperHead_Sources and uses" xfId="178" xr:uid="{00000000-0005-0000-0000-000062000000}"/>
    <cellStyle name="_TableSuperHead_SSN_BP 7 31 06- GS v05" xfId="179" xr:uid="{00000000-0005-0000-0000-000063000000}"/>
    <cellStyle name="_Tornado Template" xfId="180" xr:uid="{00000000-0005-0000-0000-000064000000}"/>
    <cellStyle name="_Tornado Template 2" xfId="181" xr:uid="{00000000-0005-0000-0000-000065000000}"/>
    <cellStyle name="_Tornado Template_Integration Business Case Template V8" xfId="182" xr:uid="{00000000-0005-0000-0000-000066000000}"/>
    <cellStyle name="20% - Accent1 10" xfId="183" xr:uid="{00000000-0005-0000-0000-000067000000}"/>
    <cellStyle name="20% - Accent1 11" xfId="184" xr:uid="{00000000-0005-0000-0000-000068000000}"/>
    <cellStyle name="20% - Accent1 12" xfId="185" xr:uid="{00000000-0005-0000-0000-000069000000}"/>
    <cellStyle name="20% - Accent1 13" xfId="186" xr:uid="{00000000-0005-0000-0000-00006A000000}"/>
    <cellStyle name="20% - Accent1 14" xfId="187" xr:uid="{00000000-0005-0000-0000-00006B000000}"/>
    <cellStyle name="20% - Accent1 15" xfId="188" xr:uid="{00000000-0005-0000-0000-00006C000000}"/>
    <cellStyle name="20% - Accent1 16" xfId="189" xr:uid="{00000000-0005-0000-0000-00006D000000}"/>
    <cellStyle name="20% - Accent1 17" xfId="190" xr:uid="{00000000-0005-0000-0000-00006E000000}"/>
    <cellStyle name="20% - Accent1 17 2" xfId="191" xr:uid="{00000000-0005-0000-0000-00006F000000}"/>
    <cellStyle name="20% - Accent1 18" xfId="192" xr:uid="{00000000-0005-0000-0000-000070000000}"/>
    <cellStyle name="20% - Accent1 18 2" xfId="193" xr:uid="{00000000-0005-0000-0000-000071000000}"/>
    <cellStyle name="20% - Accent1 19" xfId="194" xr:uid="{00000000-0005-0000-0000-000072000000}"/>
    <cellStyle name="20% - Accent1 2" xfId="195" xr:uid="{00000000-0005-0000-0000-000073000000}"/>
    <cellStyle name="20% - Accent1 2 10" xfId="196" xr:uid="{00000000-0005-0000-0000-000074000000}"/>
    <cellStyle name="20% - Accent1 2 11" xfId="197" xr:uid="{00000000-0005-0000-0000-000075000000}"/>
    <cellStyle name="20% - Accent1 2 12" xfId="198" xr:uid="{00000000-0005-0000-0000-000076000000}"/>
    <cellStyle name="20% - Accent1 2 13" xfId="199" xr:uid="{00000000-0005-0000-0000-000077000000}"/>
    <cellStyle name="20% - Accent1 2 14" xfId="200" xr:uid="{00000000-0005-0000-0000-000078000000}"/>
    <cellStyle name="20% - Accent1 2 15" xfId="201" xr:uid="{00000000-0005-0000-0000-000079000000}"/>
    <cellStyle name="20% - Accent1 2 16" xfId="202" xr:uid="{00000000-0005-0000-0000-00007A000000}"/>
    <cellStyle name="20% - Accent1 2 17" xfId="203" xr:uid="{00000000-0005-0000-0000-00007B000000}"/>
    <cellStyle name="20% - Accent1 2 18" xfId="204" xr:uid="{00000000-0005-0000-0000-00007C000000}"/>
    <cellStyle name="20% - Accent1 2 19" xfId="205" xr:uid="{00000000-0005-0000-0000-00007D000000}"/>
    <cellStyle name="20% - Accent1 2 2" xfId="206" xr:uid="{00000000-0005-0000-0000-00007E000000}"/>
    <cellStyle name="20% - Accent1 2 2 2" xfId="207" xr:uid="{00000000-0005-0000-0000-00007F000000}"/>
    <cellStyle name="20% - Accent1 2 20" xfId="208" xr:uid="{00000000-0005-0000-0000-000080000000}"/>
    <cellStyle name="20% - Accent1 2 21" xfId="209" xr:uid="{00000000-0005-0000-0000-000081000000}"/>
    <cellStyle name="20% - Accent1 2 22" xfId="210" xr:uid="{00000000-0005-0000-0000-000082000000}"/>
    <cellStyle name="20% - Accent1 2 23" xfId="211" xr:uid="{00000000-0005-0000-0000-000083000000}"/>
    <cellStyle name="20% - Accent1 2 24" xfId="212" xr:uid="{00000000-0005-0000-0000-000084000000}"/>
    <cellStyle name="20% - Accent1 2 25" xfId="213" xr:uid="{00000000-0005-0000-0000-000085000000}"/>
    <cellStyle name="20% - Accent1 2 26" xfId="214" xr:uid="{00000000-0005-0000-0000-000086000000}"/>
    <cellStyle name="20% - Accent1 2 27" xfId="215" xr:uid="{00000000-0005-0000-0000-000087000000}"/>
    <cellStyle name="20% - Accent1 2 28" xfId="216" xr:uid="{00000000-0005-0000-0000-000088000000}"/>
    <cellStyle name="20% - Accent1 2 29" xfId="217" xr:uid="{00000000-0005-0000-0000-000089000000}"/>
    <cellStyle name="20% - Accent1 2 3" xfId="218" xr:uid="{00000000-0005-0000-0000-00008A000000}"/>
    <cellStyle name="20% - Accent1 2 30" xfId="219" xr:uid="{00000000-0005-0000-0000-00008B000000}"/>
    <cellStyle name="20% - Accent1 2 31" xfId="220" xr:uid="{00000000-0005-0000-0000-00008C000000}"/>
    <cellStyle name="20% - Accent1 2 32" xfId="221" xr:uid="{00000000-0005-0000-0000-00008D000000}"/>
    <cellStyle name="20% - Accent1 2 33" xfId="222" xr:uid="{00000000-0005-0000-0000-00008E000000}"/>
    <cellStyle name="20% - Accent1 2 4" xfId="223" xr:uid="{00000000-0005-0000-0000-00008F000000}"/>
    <cellStyle name="20% - Accent1 2 5" xfId="224" xr:uid="{00000000-0005-0000-0000-000090000000}"/>
    <cellStyle name="20% - Accent1 2 6" xfId="225" xr:uid="{00000000-0005-0000-0000-000091000000}"/>
    <cellStyle name="20% - Accent1 2 7" xfId="226" xr:uid="{00000000-0005-0000-0000-000092000000}"/>
    <cellStyle name="20% - Accent1 2 8" xfId="227" xr:uid="{00000000-0005-0000-0000-000093000000}"/>
    <cellStyle name="20% - Accent1 2 9" xfId="228" xr:uid="{00000000-0005-0000-0000-000094000000}"/>
    <cellStyle name="20% - Accent1 20" xfId="229" xr:uid="{00000000-0005-0000-0000-000095000000}"/>
    <cellStyle name="20% - Accent1 20 2" xfId="230" xr:uid="{00000000-0005-0000-0000-000096000000}"/>
    <cellStyle name="20% - Accent1 21" xfId="231" xr:uid="{00000000-0005-0000-0000-000097000000}"/>
    <cellStyle name="20% - Accent1 22" xfId="232" xr:uid="{00000000-0005-0000-0000-000098000000}"/>
    <cellStyle name="20% - Accent1 23" xfId="233" xr:uid="{00000000-0005-0000-0000-000099000000}"/>
    <cellStyle name="20% - Accent1 24" xfId="234" xr:uid="{00000000-0005-0000-0000-00009A000000}"/>
    <cellStyle name="20% - Accent1 25" xfId="235" xr:uid="{00000000-0005-0000-0000-00009B000000}"/>
    <cellStyle name="20% - Accent1 26" xfId="236" xr:uid="{00000000-0005-0000-0000-00009C000000}"/>
    <cellStyle name="20% - Accent1 27" xfId="237" xr:uid="{00000000-0005-0000-0000-00009D000000}"/>
    <cellStyle name="20% - Accent1 28" xfId="238" xr:uid="{00000000-0005-0000-0000-00009E000000}"/>
    <cellStyle name="20% - Accent1 29" xfId="239" xr:uid="{00000000-0005-0000-0000-00009F000000}"/>
    <cellStyle name="20% - Accent1 3" xfId="240" xr:uid="{00000000-0005-0000-0000-0000A0000000}"/>
    <cellStyle name="20% - Accent1 30" xfId="241" xr:uid="{00000000-0005-0000-0000-0000A1000000}"/>
    <cellStyle name="20% - Accent1 31" xfId="242" xr:uid="{00000000-0005-0000-0000-0000A2000000}"/>
    <cellStyle name="20% - Accent1 32" xfId="243" xr:uid="{00000000-0005-0000-0000-0000A3000000}"/>
    <cellStyle name="20% - Accent1 33" xfId="244" xr:uid="{00000000-0005-0000-0000-0000A4000000}"/>
    <cellStyle name="20% - Accent1 34" xfId="245" xr:uid="{00000000-0005-0000-0000-0000A5000000}"/>
    <cellStyle name="20% - Accent1 35" xfId="246" xr:uid="{00000000-0005-0000-0000-0000A6000000}"/>
    <cellStyle name="20% - Accent1 36" xfId="247" xr:uid="{00000000-0005-0000-0000-0000A7000000}"/>
    <cellStyle name="20% - Accent1 37" xfId="248" xr:uid="{00000000-0005-0000-0000-0000A8000000}"/>
    <cellStyle name="20% - Accent1 38" xfId="249" xr:uid="{00000000-0005-0000-0000-0000A9000000}"/>
    <cellStyle name="20% - Accent1 4" xfId="250" xr:uid="{00000000-0005-0000-0000-0000AA000000}"/>
    <cellStyle name="20% - Accent1 5" xfId="251" xr:uid="{00000000-0005-0000-0000-0000AB000000}"/>
    <cellStyle name="20% - Accent1 6" xfId="252" xr:uid="{00000000-0005-0000-0000-0000AC000000}"/>
    <cellStyle name="20% - Accent1 7" xfId="253" xr:uid="{00000000-0005-0000-0000-0000AD000000}"/>
    <cellStyle name="20% - Accent1 8" xfId="254" xr:uid="{00000000-0005-0000-0000-0000AE000000}"/>
    <cellStyle name="20% - Accent1 9" xfId="255" xr:uid="{00000000-0005-0000-0000-0000AF000000}"/>
    <cellStyle name="20% - Accent2 10" xfId="256" xr:uid="{00000000-0005-0000-0000-0000B0000000}"/>
    <cellStyle name="20% - Accent2 11" xfId="257" xr:uid="{00000000-0005-0000-0000-0000B1000000}"/>
    <cellStyle name="20% - Accent2 12" xfId="258" xr:uid="{00000000-0005-0000-0000-0000B2000000}"/>
    <cellStyle name="20% - Accent2 13" xfId="259" xr:uid="{00000000-0005-0000-0000-0000B3000000}"/>
    <cellStyle name="20% - Accent2 14" xfId="260" xr:uid="{00000000-0005-0000-0000-0000B4000000}"/>
    <cellStyle name="20% - Accent2 15" xfId="261" xr:uid="{00000000-0005-0000-0000-0000B5000000}"/>
    <cellStyle name="20% - Accent2 16" xfId="262" xr:uid="{00000000-0005-0000-0000-0000B6000000}"/>
    <cellStyle name="20% - Accent2 17" xfId="263" xr:uid="{00000000-0005-0000-0000-0000B7000000}"/>
    <cellStyle name="20% - Accent2 17 2" xfId="264" xr:uid="{00000000-0005-0000-0000-0000B8000000}"/>
    <cellStyle name="20% - Accent2 18" xfId="265" xr:uid="{00000000-0005-0000-0000-0000B9000000}"/>
    <cellStyle name="20% - Accent2 18 2" xfId="266" xr:uid="{00000000-0005-0000-0000-0000BA000000}"/>
    <cellStyle name="20% - Accent2 19" xfId="267" xr:uid="{00000000-0005-0000-0000-0000BB000000}"/>
    <cellStyle name="20% - Accent2 2" xfId="268" xr:uid="{00000000-0005-0000-0000-0000BC000000}"/>
    <cellStyle name="20% - Accent2 2 10" xfId="269" xr:uid="{00000000-0005-0000-0000-0000BD000000}"/>
    <cellStyle name="20% - Accent2 2 11" xfId="270" xr:uid="{00000000-0005-0000-0000-0000BE000000}"/>
    <cellStyle name="20% - Accent2 2 12" xfId="271" xr:uid="{00000000-0005-0000-0000-0000BF000000}"/>
    <cellStyle name="20% - Accent2 2 13" xfId="272" xr:uid="{00000000-0005-0000-0000-0000C0000000}"/>
    <cellStyle name="20% - Accent2 2 14" xfId="273" xr:uid="{00000000-0005-0000-0000-0000C1000000}"/>
    <cellStyle name="20% - Accent2 2 15" xfId="274" xr:uid="{00000000-0005-0000-0000-0000C2000000}"/>
    <cellStyle name="20% - Accent2 2 16" xfId="275" xr:uid="{00000000-0005-0000-0000-0000C3000000}"/>
    <cellStyle name="20% - Accent2 2 17" xfId="276" xr:uid="{00000000-0005-0000-0000-0000C4000000}"/>
    <cellStyle name="20% - Accent2 2 18" xfId="277" xr:uid="{00000000-0005-0000-0000-0000C5000000}"/>
    <cellStyle name="20% - Accent2 2 19" xfId="278" xr:uid="{00000000-0005-0000-0000-0000C6000000}"/>
    <cellStyle name="20% - Accent2 2 2" xfId="279" xr:uid="{00000000-0005-0000-0000-0000C7000000}"/>
    <cellStyle name="20% - Accent2 2 2 2" xfId="280" xr:uid="{00000000-0005-0000-0000-0000C8000000}"/>
    <cellStyle name="20% - Accent2 2 20" xfId="281" xr:uid="{00000000-0005-0000-0000-0000C9000000}"/>
    <cellStyle name="20% - Accent2 2 21" xfId="282" xr:uid="{00000000-0005-0000-0000-0000CA000000}"/>
    <cellStyle name="20% - Accent2 2 22" xfId="283" xr:uid="{00000000-0005-0000-0000-0000CB000000}"/>
    <cellStyle name="20% - Accent2 2 23" xfId="284" xr:uid="{00000000-0005-0000-0000-0000CC000000}"/>
    <cellStyle name="20% - Accent2 2 24" xfId="285" xr:uid="{00000000-0005-0000-0000-0000CD000000}"/>
    <cellStyle name="20% - Accent2 2 25" xfId="286" xr:uid="{00000000-0005-0000-0000-0000CE000000}"/>
    <cellStyle name="20% - Accent2 2 26" xfId="287" xr:uid="{00000000-0005-0000-0000-0000CF000000}"/>
    <cellStyle name="20% - Accent2 2 27" xfId="288" xr:uid="{00000000-0005-0000-0000-0000D0000000}"/>
    <cellStyle name="20% - Accent2 2 28" xfId="289" xr:uid="{00000000-0005-0000-0000-0000D1000000}"/>
    <cellStyle name="20% - Accent2 2 29" xfId="290" xr:uid="{00000000-0005-0000-0000-0000D2000000}"/>
    <cellStyle name="20% - Accent2 2 3" xfId="291" xr:uid="{00000000-0005-0000-0000-0000D3000000}"/>
    <cellStyle name="20% - Accent2 2 30" xfId="292" xr:uid="{00000000-0005-0000-0000-0000D4000000}"/>
    <cellStyle name="20% - Accent2 2 31" xfId="293" xr:uid="{00000000-0005-0000-0000-0000D5000000}"/>
    <cellStyle name="20% - Accent2 2 32" xfId="294" xr:uid="{00000000-0005-0000-0000-0000D6000000}"/>
    <cellStyle name="20% - Accent2 2 33" xfId="295" xr:uid="{00000000-0005-0000-0000-0000D7000000}"/>
    <cellStyle name="20% - Accent2 2 4" xfId="296" xr:uid="{00000000-0005-0000-0000-0000D8000000}"/>
    <cellStyle name="20% - Accent2 2 5" xfId="297" xr:uid="{00000000-0005-0000-0000-0000D9000000}"/>
    <cellStyle name="20% - Accent2 2 6" xfId="298" xr:uid="{00000000-0005-0000-0000-0000DA000000}"/>
    <cellStyle name="20% - Accent2 2 7" xfId="299" xr:uid="{00000000-0005-0000-0000-0000DB000000}"/>
    <cellStyle name="20% - Accent2 2 8" xfId="300" xr:uid="{00000000-0005-0000-0000-0000DC000000}"/>
    <cellStyle name="20% - Accent2 2 9" xfId="301" xr:uid="{00000000-0005-0000-0000-0000DD000000}"/>
    <cellStyle name="20% - Accent2 20" xfId="302" xr:uid="{00000000-0005-0000-0000-0000DE000000}"/>
    <cellStyle name="20% - Accent2 20 2" xfId="303" xr:uid="{00000000-0005-0000-0000-0000DF000000}"/>
    <cellStyle name="20% - Accent2 21" xfId="304" xr:uid="{00000000-0005-0000-0000-0000E0000000}"/>
    <cellStyle name="20% - Accent2 22" xfId="305" xr:uid="{00000000-0005-0000-0000-0000E1000000}"/>
    <cellStyle name="20% - Accent2 23" xfId="306" xr:uid="{00000000-0005-0000-0000-0000E2000000}"/>
    <cellStyle name="20% - Accent2 24" xfId="307" xr:uid="{00000000-0005-0000-0000-0000E3000000}"/>
    <cellStyle name="20% - Accent2 25" xfId="308" xr:uid="{00000000-0005-0000-0000-0000E4000000}"/>
    <cellStyle name="20% - Accent2 26" xfId="309" xr:uid="{00000000-0005-0000-0000-0000E5000000}"/>
    <cellStyle name="20% - Accent2 27" xfId="310" xr:uid="{00000000-0005-0000-0000-0000E6000000}"/>
    <cellStyle name="20% - Accent2 28" xfId="311" xr:uid="{00000000-0005-0000-0000-0000E7000000}"/>
    <cellStyle name="20% - Accent2 29" xfId="312" xr:uid="{00000000-0005-0000-0000-0000E8000000}"/>
    <cellStyle name="20% - Accent2 3" xfId="313" xr:uid="{00000000-0005-0000-0000-0000E9000000}"/>
    <cellStyle name="20% - Accent2 30" xfId="314" xr:uid="{00000000-0005-0000-0000-0000EA000000}"/>
    <cellStyle name="20% - Accent2 31" xfId="315" xr:uid="{00000000-0005-0000-0000-0000EB000000}"/>
    <cellStyle name="20% - Accent2 32" xfId="316" xr:uid="{00000000-0005-0000-0000-0000EC000000}"/>
    <cellStyle name="20% - Accent2 33" xfId="317" xr:uid="{00000000-0005-0000-0000-0000ED000000}"/>
    <cellStyle name="20% - Accent2 34" xfId="318" xr:uid="{00000000-0005-0000-0000-0000EE000000}"/>
    <cellStyle name="20% - Accent2 35" xfId="319" xr:uid="{00000000-0005-0000-0000-0000EF000000}"/>
    <cellStyle name="20% - Accent2 36" xfId="320" xr:uid="{00000000-0005-0000-0000-0000F0000000}"/>
    <cellStyle name="20% - Accent2 37" xfId="321" xr:uid="{00000000-0005-0000-0000-0000F1000000}"/>
    <cellStyle name="20% - Accent2 38" xfId="322" xr:uid="{00000000-0005-0000-0000-0000F2000000}"/>
    <cellStyle name="20% - Accent2 4" xfId="323" xr:uid="{00000000-0005-0000-0000-0000F3000000}"/>
    <cellStyle name="20% - Accent2 5" xfId="324" xr:uid="{00000000-0005-0000-0000-0000F4000000}"/>
    <cellStyle name="20% - Accent2 6" xfId="325" xr:uid="{00000000-0005-0000-0000-0000F5000000}"/>
    <cellStyle name="20% - Accent2 7" xfId="326" xr:uid="{00000000-0005-0000-0000-0000F6000000}"/>
    <cellStyle name="20% - Accent2 8" xfId="327" xr:uid="{00000000-0005-0000-0000-0000F7000000}"/>
    <cellStyle name="20% - Accent2 9" xfId="328" xr:uid="{00000000-0005-0000-0000-0000F8000000}"/>
    <cellStyle name="20% - Accent3 10" xfId="329" xr:uid="{00000000-0005-0000-0000-0000F9000000}"/>
    <cellStyle name="20% - Accent3 11" xfId="330" xr:uid="{00000000-0005-0000-0000-0000FA000000}"/>
    <cellStyle name="20% - Accent3 12" xfId="331" xr:uid="{00000000-0005-0000-0000-0000FB000000}"/>
    <cellStyle name="20% - Accent3 13" xfId="332" xr:uid="{00000000-0005-0000-0000-0000FC000000}"/>
    <cellStyle name="20% - Accent3 14" xfId="333" xr:uid="{00000000-0005-0000-0000-0000FD000000}"/>
    <cellStyle name="20% - Accent3 15" xfId="334" xr:uid="{00000000-0005-0000-0000-0000FE000000}"/>
    <cellStyle name="20% - Accent3 16" xfId="335" xr:uid="{00000000-0005-0000-0000-0000FF000000}"/>
    <cellStyle name="20% - Accent3 17" xfId="336" xr:uid="{00000000-0005-0000-0000-000000010000}"/>
    <cellStyle name="20% - Accent3 17 2" xfId="337" xr:uid="{00000000-0005-0000-0000-000001010000}"/>
    <cellStyle name="20% - Accent3 18" xfId="338" xr:uid="{00000000-0005-0000-0000-000002010000}"/>
    <cellStyle name="20% - Accent3 18 2" xfId="339" xr:uid="{00000000-0005-0000-0000-000003010000}"/>
    <cellStyle name="20% - Accent3 19" xfId="340" xr:uid="{00000000-0005-0000-0000-000004010000}"/>
    <cellStyle name="20% - Accent3 2" xfId="341" xr:uid="{00000000-0005-0000-0000-000005010000}"/>
    <cellStyle name="20% - Accent3 2 10" xfId="342" xr:uid="{00000000-0005-0000-0000-000006010000}"/>
    <cellStyle name="20% - Accent3 2 11" xfId="343" xr:uid="{00000000-0005-0000-0000-000007010000}"/>
    <cellStyle name="20% - Accent3 2 12" xfId="344" xr:uid="{00000000-0005-0000-0000-000008010000}"/>
    <cellStyle name="20% - Accent3 2 13" xfId="345" xr:uid="{00000000-0005-0000-0000-000009010000}"/>
    <cellStyle name="20% - Accent3 2 14" xfId="346" xr:uid="{00000000-0005-0000-0000-00000A010000}"/>
    <cellStyle name="20% - Accent3 2 15" xfId="347" xr:uid="{00000000-0005-0000-0000-00000B010000}"/>
    <cellStyle name="20% - Accent3 2 16" xfId="348" xr:uid="{00000000-0005-0000-0000-00000C010000}"/>
    <cellStyle name="20% - Accent3 2 17" xfId="349" xr:uid="{00000000-0005-0000-0000-00000D010000}"/>
    <cellStyle name="20% - Accent3 2 18" xfId="350" xr:uid="{00000000-0005-0000-0000-00000E010000}"/>
    <cellStyle name="20% - Accent3 2 19" xfId="351" xr:uid="{00000000-0005-0000-0000-00000F010000}"/>
    <cellStyle name="20% - Accent3 2 2" xfId="352" xr:uid="{00000000-0005-0000-0000-000010010000}"/>
    <cellStyle name="20% - Accent3 2 2 2" xfId="353" xr:uid="{00000000-0005-0000-0000-000011010000}"/>
    <cellStyle name="20% - Accent3 2 20" xfId="354" xr:uid="{00000000-0005-0000-0000-000012010000}"/>
    <cellStyle name="20% - Accent3 2 21" xfId="355" xr:uid="{00000000-0005-0000-0000-000013010000}"/>
    <cellStyle name="20% - Accent3 2 22" xfId="356" xr:uid="{00000000-0005-0000-0000-000014010000}"/>
    <cellStyle name="20% - Accent3 2 23" xfId="357" xr:uid="{00000000-0005-0000-0000-000015010000}"/>
    <cellStyle name="20% - Accent3 2 24" xfId="358" xr:uid="{00000000-0005-0000-0000-000016010000}"/>
    <cellStyle name="20% - Accent3 2 25" xfId="359" xr:uid="{00000000-0005-0000-0000-000017010000}"/>
    <cellStyle name="20% - Accent3 2 26" xfId="360" xr:uid="{00000000-0005-0000-0000-000018010000}"/>
    <cellStyle name="20% - Accent3 2 27" xfId="361" xr:uid="{00000000-0005-0000-0000-000019010000}"/>
    <cellStyle name="20% - Accent3 2 28" xfId="362" xr:uid="{00000000-0005-0000-0000-00001A010000}"/>
    <cellStyle name="20% - Accent3 2 29" xfId="363" xr:uid="{00000000-0005-0000-0000-00001B010000}"/>
    <cellStyle name="20% - Accent3 2 3" xfId="364" xr:uid="{00000000-0005-0000-0000-00001C010000}"/>
    <cellStyle name="20% - Accent3 2 30" xfId="365" xr:uid="{00000000-0005-0000-0000-00001D010000}"/>
    <cellStyle name="20% - Accent3 2 31" xfId="366" xr:uid="{00000000-0005-0000-0000-00001E010000}"/>
    <cellStyle name="20% - Accent3 2 32" xfId="367" xr:uid="{00000000-0005-0000-0000-00001F010000}"/>
    <cellStyle name="20% - Accent3 2 33" xfId="368" xr:uid="{00000000-0005-0000-0000-000020010000}"/>
    <cellStyle name="20% - Accent3 2 4" xfId="369" xr:uid="{00000000-0005-0000-0000-000021010000}"/>
    <cellStyle name="20% - Accent3 2 5" xfId="370" xr:uid="{00000000-0005-0000-0000-000022010000}"/>
    <cellStyle name="20% - Accent3 2 6" xfId="371" xr:uid="{00000000-0005-0000-0000-000023010000}"/>
    <cellStyle name="20% - Accent3 2 7" xfId="372" xr:uid="{00000000-0005-0000-0000-000024010000}"/>
    <cellStyle name="20% - Accent3 2 8" xfId="373" xr:uid="{00000000-0005-0000-0000-000025010000}"/>
    <cellStyle name="20% - Accent3 2 9" xfId="374" xr:uid="{00000000-0005-0000-0000-000026010000}"/>
    <cellStyle name="20% - Accent3 20" xfId="375" xr:uid="{00000000-0005-0000-0000-000027010000}"/>
    <cellStyle name="20% - Accent3 20 2" xfId="376" xr:uid="{00000000-0005-0000-0000-000028010000}"/>
    <cellStyle name="20% - Accent3 21" xfId="377" xr:uid="{00000000-0005-0000-0000-000029010000}"/>
    <cellStyle name="20% - Accent3 22" xfId="378" xr:uid="{00000000-0005-0000-0000-00002A010000}"/>
    <cellStyle name="20% - Accent3 23" xfId="379" xr:uid="{00000000-0005-0000-0000-00002B010000}"/>
    <cellStyle name="20% - Accent3 24" xfId="380" xr:uid="{00000000-0005-0000-0000-00002C010000}"/>
    <cellStyle name="20% - Accent3 25" xfId="381" xr:uid="{00000000-0005-0000-0000-00002D010000}"/>
    <cellStyle name="20% - Accent3 26" xfId="382" xr:uid="{00000000-0005-0000-0000-00002E010000}"/>
    <cellStyle name="20% - Accent3 27" xfId="383" xr:uid="{00000000-0005-0000-0000-00002F010000}"/>
    <cellStyle name="20% - Accent3 28" xfId="384" xr:uid="{00000000-0005-0000-0000-000030010000}"/>
    <cellStyle name="20% - Accent3 29" xfId="385" xr:uid="{00000000-0005-0000-0000-000031010000}"/>
    <cellStyle name="20% - Accent3 3" xfId="386" xr:uid="{00000000-0005-0000-0000-000032010000}"/>
    <cellStyle name="20% - Accent3 30" xfId="387" xr:uid="{00000000-0005-0000-0000-000033010000}"/>
    <cellStyle name="20% - Accent3 31" xfId="388" xr:uid="{00000000-0005-0000-0000-000034010000}"/>
    <cellStyle name="20% - Accent3 32" xfId="389" xr:uid="{00000000-0005-0000-0000-000035010000}"/>
    <cellStyle name="20% - Accent3 33" xfId="390" xr:uid="{00000000-0005-0000-0000-000036010000}"/>
    <cellStyle name="20% - Accent3 34" xfId="391" xr:uid="{00000000-0005-0000-0000-000037010000}"/>
    <cellStyle name="20% - Accent3 35" xfId="392" xr:uid="{00000000-0005-0000-0000-000038010000}"/>
    <cellStyle name="20% - Accent3 36" xfId="393" xr:uid="{00000000-0005-0000-0000-000039010000}"/>
    <cellStyle name="20% - Accent3 37" xfId="394" xr:uid="{00000000-0005-0000-0000-00003A010000}"/>
    <cellStyle name="20% - Accent3 38" xfId="395" xr:uid="{00000000-0005-0000-0000-00003B010000}"/>
    <cellStyle name="20% - Accent3 4" xfId="396" xr:uid="{00000000-0005-0000-0000-00003C010000}"/>
    <cellStyle name="20% - Accent3 5" xfId="397" xr:uid="{00000000-0005-0000-0000-00003D010000}"/>
    <cellStyle name="20% - Accent3 6" xfId="398" xr:uid="{00000000-0005-0000-0000-00003E010000}"/>
    <cellStyle name="20% - Accent3 7" xfId="399" xr:uid="{00000000-0005-0000-0000-00003F010000}"/>
    <cellStyle name="20% - Accent3 8" xfId="400" xr:uid="{00000000-0005-0000-0000-000040010000}"/>
    <cellStyle name="20% - Accent3 9" xfId="401" xr:uid="{00000000-0005-0000-0000-000041010000}"/>
    <cellStyle name="20% - Accent4 10" xfId="402" xr:uid="{00000000-0005-0000-0000-000042010000}"/>
    <cellStyle name="20% - Accent4 11" xfId="403" xr:uid="{00000000-0005-0000-0000-000043010000}"/>
    <cellStyle name="20% - Accent4 12" xfId="404" xr:uid="{00000000-0005-0000-0000-000044010000}"/>
    <cellStyle name="20% - Accent4 13" xfId="405" xr:uid="{00000000-0005-0000-0000-000045010000}"/>
    <cellStyle name="20% - Accent4 14" xfId="406" xr:uid="{00000000-0005-0000-0000-000046010000}"/>
    <cellStyle name="20% - Accent4 15" xfId="407" xr:uid="{00000000-0005-0000-0000-000047010000}"/>
    <cellStyle name="20% - Accent4 16" xfId="408" xr:uid="{00000000-0005-0000-0000-000048010000}"/>
    <cellStyle name="20% - Accent4 17" xfId="409" xr:uid="{00000000-0005-0000-0000-000049010000}"/>
    <cellStyle name="20% - Accent4 17 2" xfId="410" xr:uid="{00000000-0005-0000-0000-00004A010000}"/>
    <cellStyle name="20% - Accent4 18" xfId="411" xr:uid="{00000000-0005-0000-0000-00004B010000}"/>
    <cellStyle name="20% - Accent4 18 2" xfId="412" xr:uid="{00000000-0005-0000-0000-00004C010000}"/>
    <cellStyle name="20% - Accent4 19" xfId="413" xr:uid="{00000000-0005-0000-0000-00004D010000}"/>
    <cellStyle name="20% - Accent4 2" xfId="414" xr:uid="{00000000-0005-0000-0000-00004E010000}"/>
    <cellStyle name="20% - Accent4 2 10" xfId="415" xr:uid="{00000000-0005-0000-0000-00004F010000}"/>
    <cellStyle name="20% - Accent4 2 11" xfId="416" xr:uid="{00000000-0005-0000-0000-000050010000}"/>
    <cellStyle name="20% - Accent4 2 12" xfId="417" xr:uid="{00000000-0005-0000-0000-000051010000}"/>
    <cellStyle name="20% - Accent4 2 13" xfId="418" xr:uid="{00000000-0005-0000-0000-000052010000}"/>
    <cellStyle name="20% - Accent4 2 14" xfId="419" xr:uid="{00000000-0005-0000-0000-000053010000}"/>
    <cellStyle name="20% - Accent4 2 15" xfId="420" xr:uid="{00000000-0005-0000-0000-000054010000}"/>
    <cellStyle name="20% - Accent4 2 16" xfId="421" xr:uid="{00000000-0005-0000-0000-000055010000}"/>
    <cellStyle name="20% - Accent4 2 17" xfId="422" xr:uid="{00000000-0005-0000-0000-000056010000}"/>
    <cellStyle name="20% - Accent4 2 18" xfId="423" xr:uid="{00000000-0005-0000-0000-000057010000}"/>
    <cellStyle name="20% - Accent4 2 19" xfId="424" xr:uid="{00000000-0005-0000-0000-000058010000}"/>
    <cellStyle name="20% - Accent4 2 2" xfId="425" xr:uid="{00000000-0005-0000-0000-000059010000}"/>
    <cellStyle name="20% - Accent4 2 2 2" xfId="426" xr:uid="{00000000-0005-0000-0000-00005A010000}"/>
    <cellStyle name="20% - Accent4 2 20" xfId="427" xr:uid="{00000000-0005-0000-0000-00005B010000}"/>
    <cellStyle name="20% - Accent4 2 21" xfId="428" xr:uid="{00000000-0005-0000-0000-00005C010000}"/>
    <cellStyle name="20% - Accent4 2 22" xfId="429" xr:uid="{00000000-0005-0000-0000-00005D010000}"/>
    <cellStyle name="20% - Accent4 2 23" xfId="430" xr:uid="{00000000-0005-0000-0000-00005E010000}"/>
    <cellStyle name="20% - Accent4 2 24" xfId="431" xr:uid="{00000000-0005-0000-0000-00005F010000}"/>
    <cellStyle name="20% - Accent4 2 25" xfId="432" xr:uid="{00000000-0005-0000-0000-000060010000}"/>
    <cellStyle name="20% - Accent4 2 26" xfId="433" xr:uid="{00000000-0005-0000-0000-000061010000}"/>
    <cellStyle name="20% - Accent4 2 27" xfId="434" xr:uid="{00000000-0005-0000-0000-000062010000}"/>
    <cellStyle name="20% - Accent4 2 28" xfId="435" xr:uid="{00000000-0005-0000-0000-000063010000}"/>
    <cellStyle name="20% - Accent4 2 29" xfId="436" xr:uid="{00000000-0005-0000-0000-000064010000}"/>
    <cellStyle name="20% - Accent4 2 3" xfId="437" xr:uid="{00000000-0005-0000-0000-000065010000}"/>
    <cellStyle name="20% - Accent4 2 30" xfId="438" xr:uid="{00000000-0005-0000-0000-000066010000}"/>
    <cellStyle name="20% - Accent4 2 31" xfId="439" xr:uid="{00000000-0005-0000-0000-000067010000}"/>
    <cellStyle name="20% - Accent4 2 32" xfId="440" xr:uid="{00000000-0005-0000-0000-000068010000}"/>
    <cellStyle name="20% - Accent4 2 33" xfId="441" xr:uid="{00000000-0005-0000-0000-000069010000}"/>
    <cellStyle name="20% - Accent4 2 4" xfId="442" xr:uid="{00000000-0005-0000-0000-00006A010000}"/>
    <cellStyle name="20% - Accent4 2 5" xfId="443" xr:uid="{00000000-0005-0000-0000-00006B010000}"/>
    <cellStyle name="20% - Accent4 2 6" xfId="444" xr:uid="{00000000-0005-0000-0000-00006C010000}"/>
    <cellStyle name="20% - Accent4 2 7" xfId="445" xr:uid="{00000000-0005-0000-0000-00006D010000}"/>
    <cellStyle name="20% - Accent4 2 8" xfId="446" xr:uid="{00000000-0005-0000-0000-00006E010000}"/>
    <cellStyle name="20% - Accent4 2 9" xfId="447" xr:uid="{00000000-0005-0000-0000-00006F010000}"/>
    <cellStyle name="20% - Accent4 20" xfId="448" xr:uid="{00000000-0005-0000-0000-000070010000}"/>
    <cellStyle name="20% - Accent4 20 2" xfId="449" xr:uid="{00000000-0005-0000-0000-000071010000}"/>
    <cellStyle name="20% - Accent4 21" xfId="450" xr:uid="{00000000-0005-0000-0000-000072010000}"/>
    <cellStyle name="20% - Accent4 22" xfId="451" xr:uid="{00000000-0005-0000-0000-000073010000}"/>
    <cellStyle name="20% - Accent4 23" xfId="452" xr:uid="{00000000-0005-0000-0000-000074010000}"/>
    <cellStyle name="20% - Accent4 24" xfId="453" xr:uid="{00000000-0005-0000-0000-000075010000}"/>
    <cellStyle name="20% - Accent4 25" xfId="454" xr:uid="{00000000-0005-0000-0000-000076010000}"/>
    <cellStyle name="20% - Accent4 26" xfId="455" xr:uid="{00000000-0005-0000-0000-000077010000}"/>
    <cellStyle name="20% - Accent4 27" xfId="456" xr:uid="{00000000-0005-0000-0000-000078010000}"/>
    <cellStyle name="20% - Accent4 28" xfId="457" xr:uid="{00000000-0005-0000-0000-000079010000}"/>
    <cellStyle name="20% - Accent4 29" xfId="458" xr:uid="{00000000-0005-0000-0000-00007A010000}"/>
    <cellStyle name="20% - Accent4 3" xfId="459" xr:uid="{00000000-0005-0000-0000-00007B010000}"/>
    <cellStyle name="20% - Accent4 30" xfId="460" xr:uid="{00000000-0005-0000-0000-00007C010000}"/>
    <cellStyle name="20% - Accent4 31" xfId="461" xr:uid="{00000000-0005-0000-0000-00007D010000}"/>
    <cellStyle name="20% - Accent4 32" xfId="462" xr:uid="{00000000-0005-0000-0000-00007E010000}"/>
    <cellStyle name="20% - Accent4 33" xfId="463" xr:uid="{00000000-0005-0000-0000-00007F010000}"/>
    <cellStyle name="20% - Accent4 34" xfId="464" xr:uid="{00000000-0005-0000-0000-000080010000}"/>
    <cellStyle name="20% - Accent4 35" xfId="465" xr:uid="{00000000-0005-0000-0000-000081010000}"/>
    <cellStyle name="20% - Accent4 36" xfId="466" xr:uid="{00000000-0005-0000-0000-000082010000}"/>
    <cellStyle name="20% - Accent4 37" xfId="467" xr:uid="{00000000-0005-0000-0000-000083010000}"/>
    <cellStyle name="20% - Accent4 38" xfId="468" xr:uid="{00000000-0005-0000-0000-000084010000}"/>
    <cellStyle name="20% - Accent4 4" xfId="469" xr:uid="{00000000-0005-0000-0000-000085010000}"/>
    <cellStyle name="20% - Accent4 5" xfId="470" xr:uid="{00000000-0005-0000-0000-000086010000}"/>
    <cellStyle name="20% - Accent4 6" xfId="471" xr:uid="{00000000-0005-0000-0000-000087010000}"/>
    <cellStyle name="20% - Accent4 7" xfId="472" xr:uid="{00000000-0005-0000-0000-000088010000}"/>
    <cellStyle name="20% - Accent4 8" xfId="473" xr:uid="{00000000-0005-0000-0000-000089010000}"/>
    <cellStyle name="20% - Accent4 9" xfId="474" xr:uid="{00000000-0005-0000-0000-00008A010000}"/>
    <cellStyle name="20% - Accent5 10" xfId="475" xr:uid="{00000000-0005-0000-0000-00008B010000}"/>
    <cellStyle name="20% - Accent5 11" xfId="476" xr:uid="{00000000-0005-0000-0000-00008C010000}"/>
    <cellStyle name="20% - Accent5 12" xfId="477" xr:uid="{00000000-0005-0000-0000-00008D010000}"/>
    <cellStyle name="20% - Accent5 13" xfId="478" xr:uid="{00000000-0005-0000-0000-00008E010000}"/>
    <cellStyle name="20% - Accent5 14" xfId="479" xr:uid="{00000000-0005-0000-0000-00008F010000}"/>
    <cellStyle name="20% - Accent5 15" xfId="480" xr:uid="{00000000-0005-0000-0000-000090010000}"/>
    <cellStyle name="20% - Accent5 16" xfId="481" xr:uid="{00000000-0005-0000-0000-000091010000}"/>
    <cellStyle name="20% - Accent5 17" xfId="482" xr:uid="{00000000-0005-0000-0000-000092010000}"/>
    <cellStyle name="20% - Accent5 17 2" xfId="483" xr:uid="{00000000-0005-0000-0000-000093010000}"/>
    <cellStyle name="20% - Accent5 18" xfId="484" xr:uid="{00000000-0005-0000-0000-000094010000}"/>
    <cellStyle name="20% - Accent5 19" xfId="485" xr:uid="{00000000-0005-0000-0000-000095010000}"/>
    <cellStyle name="20% - Accent5 2" xfId="486" xr:uid="{00000000-0005-0000-0000-000096010000}"/>
    <cellStyle name="20% - Accent5 2 10" xfId="487" xr:uid="{00000000-0005-0000-0000-000097010000}"/>
    <cellStyle name="20% - Accent5 2 11" xfId="488" xr:uid="{00000000-0005-0000-0000-000098010000}"/>
    <cellStyle name="20% - Accent5 2 12" xfId="489" xr:uid="{00000000-0005-0000-0000-000099010000}"/>
    <cellStyle name="20% - Accent5 2 13" xfId="490" xr:uid="{00000000-0005-0000-0000-00009A010000}"/>
    <cellStyle name="20% - Accent5 2 14" xfId="491" xr:uid="{00000000-0005-0000-0000-00009B010000}"/>
    <cellStyle name="20% - Accent5 2 15" xfId="492" xr:uid="{00000000-0005-0000-0000-00009C010000}"/>
    <cellStyle name="20% - Accent5 2 16" xfId="493" xr:uid="{00000000-0005-0000-0000-00009D010000}"/>
    <cellStyle name="20% - Accent5 2 17" xfId="494" xr:uid="{00000000-0005-0000-0000-00009E010000}"/>
    <cellStyle name="20% - Accent5 2 18" xfId="495" xr:uid="{00000000-0005-0000-0000-00009F010000}"/>
    <cellStyle name="20% - Accent5 2 19" xfId="496" xr:uid="{00000000-0005-0000-0000-0000A0010000}"/>
    <cellStyle name="20% - Accent5 2 2" xfId="497" xr:uid="{00000000-0005-0000-0000-0000A1010000}"/>
    <cellStyle name="20% - Accent5 2 2 2" xfId="498" xr:uid="{00000000-0005-0000-0000-0000A2010000}"/>
    <cellStyle name="20% - Accent5 2 20" xfId="499" xr:uid="{00000000-0005-0000-0000-0000A3010000}"/>
    <cellStyle name="20% - Accent5 2 21" xfId="500" xr:uid="{00000000-0005-0000-0000-0000A4010000}"/>
    <cellStyle name="20% - Accent5 2 22" xfId="501" xr:uid="{00000000-0005-0000-0000-0000A5010000}"/>
    <cellStyle name="20% - Accent5 2 23" xfId="502" xr:uid="{00000000-0005-0000-0000-0000A6010000}"/>
    <cellStyle name="20% - Accent5 2 24" xfId="503" xr:uid="{00000000-0005-0000-0000-0000A7010000}"/>
    <cellStyle name="20% - Accent5 2 25" xfId="504" xr:uid="{00000000-0005-0000-0000-0000A8010000}"/>
    <cellStyle name="20% - Accent5 2 26" xfId="505" xr:uid="{00000000-0005-0000-0000-0000A9010000}"/>
    <cellStyle name="20% - Accent5 2 27" xfId="506" xr:uid="{00000000-0005-0000-0000-0000AA010000}"/>
    <cellStyle name="20% - Accent5 2 28" xfId="507" xr:uid="{00000000-0005-0000-0000-0000AB010000}"/>
    <cellStyle name="20% - Accent5 2 29" xfId="508" xr:uid="{00000000-0005-0000-0000-0000AC010000}"/>
    <cellStyle name="20% - Accent5 2 3" xfId="509" xr:uid="{00000000-0005-0000-0000-0000AD010000}"/>
    <cellStyle name="20% - Accent5 2 30" xfId="510" xr:uid="{00000000-0005-0000-0000-0000AE010000}"/>
    <cellStyle name="20% - Accent5 2 31" xfId="511" xr:uid="{00000000-0005-0000-0000-0000AF010000}"/>
    <cellStyle name="20% - Accent5 2 32" xfId="512" xr:uid="{00000000-0005-0000-0000-0000B0010000}"/>
    <cellStyle name="20% - Accent5 2 33" xfId="513" xr:uid="{00000000-0005-0000-0000-0000B1010000}"/>
    <cellStyle name="20% - Accent5 2 4" xfId="514" xr:uid="{00000000-0005-0000-0000-0000B2010000}"/>
    <cellStyle name="20% - Accent5 2 5" xfId="515" xr:uid="{00000000-0005-0000-0000-0000B3010000}"/>
    <cellStyle name="20% - Accent5 2 6" xfId="516" xr:uid="{00000000-0005-0000-0000-0000B4010000}"/>
    <cellStyle name="20% - Accent5 2 7" xfId="517" xr:uid="{00000000-0005-0000-0000-0000B5010000}"/>
    <cellStyle name="20% - Accent5 2 8" xfId="518" xr:uid="{00000000-0005-0000-0000-0000B6010000}"/>
    <cellStyle name="20% - Accent5 2 9" xfId="519" xr:uid="{00000000-0005-0000-0000-0000B7010000}"/>
    <cellStyle name="20% - Accent5 20" xfId="520" xr:uid="{00000000-0005-0000-0000-0000B8010000}"/>
    <cellStyle name="20% - Accent5 21" xfId="521" xr:uid="{00000000-0005-0000-0000-0000B9010000}"/>
    <cellStyle name="20% - Accent5 22" xfId="522" xr:uid="{00000000-0005-0000-0000-0000BA010000}"/>
    <cellStyle name="20% - Accent5 23" xfId="523" xr:uid="{00000000-0005-0000-0000-0000BB010000}"/>
    <cellStyle name="20% - Accent5 24" xfId="524" xr:uid="{00000000-0005-0000-0000-0000BC010000}"/>
    <cellStyle name="20% - Accent5 25" xfId="525" xr:uid="{00000000-0005-0000-0000-0000BD010000}"/>
    <cellStyle name="20% - Accent5 26" xfId="526" xr:uid="{00000000-0005-0000-0000-0000BE010000}"/>
    <cellStyle name="20% - Accent5 27" xfId="527" xr:uid="{00000000-0005-0000-0000-0000BF010000}"/>
    <cellStyle name="20% - Accent5 28" xfId="528" xr:uid="{00000000-0005-0000-0000-0000C0010000}"/>
    <cellStyle name="20% - Accent5 29" xfId="529" xr:uid="{00000000-0005-0000-0000-0000C1010000}"/>
    <cellStyle name="20% - Accent5 3" xfId="530" xr:uid="{00000000-0005-0000-0000-0000C2010000}"/>
    <cellStyle name="20% - Accent5 30" xfId="531" xr:uid="{00000000-0005-0000-0000-0000C3010000}"/>
    <cellStyle name="20% - Accent5 31" xfId="532" xr:uid="{00000000-0005-0000-0000-0000C4010000}"/>
    <cellStyle name="20% - Accent5 32" xfId="533" xr:uid="{00000000-0005-0000-0000-0000C5010000}"/>
    <cellStyle name="20% - Accent5 33" xfId="534" xr:uid="{00000000-0005-0000-0000-0000C6010000}"/>
    <cellStyle name="20% - Accent5 34" xfId="535" xr:uid="{00000000-0005-0000-0000-0000C7010000}"/>
    <cellStyle name="20% - Accent5 35" xfId="536" xr:uid="{00000000-0005-0000-0000-0000C8010000}"/>
    <cellStyle name="20% - Accent5 36" xfId="537" xr:uid="{00000000-0005-0000-0000-0000C9010000}"/>
    <cellStyle name="20% - Accent5 37" xfId="538" xr:uid="{00000000-0005-0000-0000-0000CA010000}"/>
    <cellStyle name="20% - Accent5 38" xfId="539" xr:uid="{00000000-0005-0000-0000-0000CB010000}"/>
    <cellStyle name="20% - Accent5 4" xfId="540" xr:uid="{00000000-0005-0000-0000-0000CC010000}"/>
    <cellStyle name="20% - Accent5 5" xfId="541" xr:uid="{00000000-0005-0000-0000-0000CD010000}"/>
    <cellStyle name="20% - Accent5 6" xfId="542" xr:uid="{00000000-0005-0000-0000-0000CE010000}"/>
    <cellStyle name="20% - Accent5 7" xfId="543" xr:uid="{00000000-0005-0000-0000-0000CF010000}"/>
    <cellStyle name="20% - Accent5 8" xfId="544" xr:uid="{00000000-0005-0000-0000-0000D0010000}"/>
    <cellStyle name="20% - Accent5 9" xfId="545" xr:uid="{00000000-0005-0000-0000-0000D1010000}"/>
    <cellStyle name="20% - Accent6 10" xfId="546" xr:uid="{00000000-0005-0000-0000-0000D2010000}"/>
    <cellStyle name="20% - Accent6 11" xfId="547" xr:uid="{00000000-0005-0000-0000-0000D3010000}"/>
    <cellStyle name="20% - Accent6 12" xfId="548" xr:uid="{00000000-0005-0000-0000-0000D4010000}"/>
    <cellStyle name="20% - Accent6 13" xfId="549" xr:uid="{00000000-0005-0000-0000-0000D5010000}"/>
    <cellStyle name="20% - Accent6 14" xfId="550" xr:uid="{00000000-0005-0000-0000-0000D6010000}"/>
    <cellStyle name="20% - Accent6 15" xfId="551" xr:uid="{00000000-0005-0000-0000-0000D7010000}"/>
    <cellStyle name="20% - Accent6 16" xfId="552" xr:uid="{00000000-0005-0000-0000-0000D8010000}"/>
    <cellStyle name="20% - Accent6 17" xfId="553" xr:uid="{00000000-0005-0000-0000-0000D9010000}"/>
    <cellStyle name="20% - Accent6 17 2" xfId="554" xr:uid="{00000000-0005-0000-0000-0000DA010000}"/>
    <cellStyle name="20% - Accent6 18" xfId="555" xr:uid="{00000000-0005-0000-0000-0000DB010000}"/>
    <cellStyle name="20% - Accent6 19" xfId="556" xr:uid="{00000000-0005-0000-0000-0000DC010000}"/>
    <cellStyle name="20% - Accent6 2" xfId="557" xr:uid="{00000000-0005-0000-0000-0000DD010000}"/>
    <cellStyle name="20% - Accent6 2 10" xfId="558" xr:uid="{00000000-0005-0000-0000-0000DE010000}"/>
    <cellStyle name="20% - Accent6 2 11" xfId="559" xr:uid="{00000000-0005-0000-0000-0000DF010000}"/>
    <cellStyle name="20% - Accent6 2 12" xfId="560" xr:uid="{00000000-0005-0000-0000-0000E0010000}"/>
    <cellStyle name="20% - Accent6 2 13" xfId="561" xr:uid="{00000000-0005-0000-0000-0000E1010000}"/>
    <cellStyle name="20% - Accent6 2 14" xfId="562" xr:uid="{00000000-0005-0000-0000-0000E2010000}"/>
    <cellStyle name="20% - Accent6 2 15" xfId="563" xr:uid="{00000000-0005-0000-0000-0000E3010000}"/>
    <cellStyle name="20% - Accent6 2 16" xfId="564" xr:uid="{00000000-0005-0000-0000-0000E4010000}"/>
    <cellStyle name="20% - Accent6 2 17" xfId="565" xr:uid="{00000000-0005-0000-0000-0000E5010000}"/>
    <cellStyle name="20% - Accent6 2 18" xfId="566" xr:uid="{00000000-0005-0000-0000-0000E6010000}"/>
    <cellStyle name="20% - Accent6 2 19" xfId="567" xr:uid="{00000000-0005-0000-0000-0000E7010000}"/>
    <cellStyle name="20% - Accent6 2 2" xfId="568" xr:uid="{00000000-0005-0000-0000-0000E8010000}"/>
    <cellStyle name="20% - Accent6 2 2 2" xfId="569" xr:uid="{00000000-0005-0000-0000-0000E9010000}"/>
    <cellStyle name="20% - Accent6 2 20" xfId="570" xr:uid="{00000000-0005-0000-0000-0000EA010000}"/>
    <cellStyle name="20% - Accent6 2 21" xfId="571" xr:uid="{00000000-0005-0000-0000-0000EB010000}"/>
    <cellStyle name="20% - Accent6 2 22" xfId="572" xr:uid="{00000000-0005-0000-0000-0000EC010000}"/>
    <cellStyle name="20% - Accent6 2 23" xfId="573" xr:uid="{00000000-0005-0000-0000-0000ED010000}"/>
    <cellStyle name="20% - Accent6 2 24" xfId="574" xr:uid="{00000000-0005-0000-0000-0000EE010000}"/>
    <cellStyle name="20% - Accent6 2 25" xfId="575" xr:uid="{00000000-0005-0000-0000-0000EF010000}"/>
    <cellStyle name="20% - Accent6 2 26" xfId="576" xr:uid="{00000000-0005-0000-0000-0000F0010000}"/>
    <cellStyle name="20% - Accent6 2 27" xfId="577" xr:uid="{00000000-0005-0000-0000-0000F1010000}"/>
    <cellStyle name="20% - Accent6 2 28" xfId="578" xr:uid="{00000000-0005-0000-0000-0000F2010000}"/>
    <cellStyle name="20% - Accent6 2 29" xfId="579" xr:uid="{00000000-0005-0000-0000-0000F3010000}"/>
    <cellStyle name="20% - Accent6 2 3" xfId="580" xr:uid="{00000000-0005-0000-0000-0000F4010000}"/>
    <cellStyle name="20% - Accent6 2 30" xfId="581" xr:uid="{00000000-0005-0000-0000-0000F5010000}"/>
    <cellStyle name="20% - Accent6 2 31" xfId="582" xr:uid="{00000000-0005-0000-0000-0000F6010000}"/>
    <cellStyle name="20% - Accent6 2 32" xfId="583" xr:uid="{00000000-0005-0000-0000-0000F7010000}"/>
    <cellStyle name="20% - Accent6 2 33" xfId="584" xr:uid="{00000000-0005-0000-0000-0000F8010000}"/>
    <cellStyle name="20% - Accent6 2 4" xfId="585" xr:uid="{00000000-0005-0000-0000-0000F9010000}"/>
    <cellStyle name="20% - Accent6 2 5" xfId="586" xr:uid="{00000000-0005-0000-0000-0000FA010000}"/>
    <cellStyle name="20% - Accent6 2 6" xfId="587" xr:uid="{00000000-0005-0000-0000-0000FB010000}"/>
    <cellStyle name="20% - Accent6 2 7" xfId="588" xr:uid="{00000000-0005-0000-0000-0000FC010000}"/>
    <cellStyle name="20% - Accent6 2 8" xfId="589" xr:uid="{00000000-0005-0000-0000-0000FD010000}"/>
    <cellStyle name="20% - Accent6 2 9" xfId="590" xr:uid="{00000000-0005-0000-0000-0000FE010000}"/>
    <cellStyle name="20% - Accent6 20" xfId="591" xr:uid="{00000000-0005-0000-0000-0000FF010000}"/>
    <cellStyle name="20% - Accent6 21" xfId="592" xr:uid="{00000000-0005-0000-0000-000000020000}"/>
    <cellStyle name="20% - Accent6 22" xfId="593" xr:uid="{00000000-0005-0000-0000-000001020000}"/>
    <cellStyle name="20% - Accent6 23" xfId="594" xr:uid="{00000000-0005-0000-0000-000002020000}"/>
    <cellStyle name="20% - Accent6 24" xfId="595" xr:uid="{00000000-0005-0000-0000-000003020000}"/>
    <cellStyle name="20% - Accent6 25" xfId="596" xr:uid="{00000000-0005-0000-0000-000004020000}"/>
    <cellStyle name="20% - Accent6 26" xfId="597" xr:uid="{00000000-0005-0000-0000-000005020000}"/>
    <cellStyle name="20% - Accent6 27" xfId="598" xr:uid="{00000000-0005-0000-0000-000006020000}"/>
    <cellStyle name="20% - Accent6 28" xfId="599" xr:uid="{00000000-0005-0000-0000-000007020000}"/>
    <cellStyle name="20% - Accent6 29" xfId="600" xr:uid="{00000000-0005-0000-0000-000008020000}"/>
    <cellStyle name="20% - Accent6 3" xfId="601" xr:uid="{00000000-0005-0000-0000-000009020000}"/>
    <cellStyle name="20% - Accent6 30" xfId="602" xr:uid="{00000000-0005-0000-0000-00000A020000}"/>
    <cellStyle name="20% - Accent6 31" xfId="603" xr:uid="{00000000-0005-0000-0000-00000B020000}"/>
    <cellStyle name="20% - Accent6 32" xfId="604" xr:uid="{00000000-0005-0000-0000-00000C020000}"/>
    <cellStyle name="20% - Accent6 33" xfId="605" xr:uid="{00000000-0005-0000-0000-00000D020000}"/>
    <cellStyle name="20% - Accent6 34" xfId="606" xr:uid="{00000000-0005-0000-0000-00000E020000}"/>
    <cellStyle name="20% - Accent6 35" xfId="607" xr:uid="{00000000-0005-0000-0000-00000F020000}"/>
    <cellStyle name="20% - Accent6 36" xfId="608" xr:uid="{00000000-0005-0000-0000-000010020000}"/>
    <cellStyle name="20% - Accent6 37" xfId="609" xr:uid="{00000000-0005-0000-0000-000011020000}"/>
    <cellStyle name="20% - Accent6 38" xfId="610" xr:uid="{00000000-0005-0000-0000-000012020000}"/>
    <cellStyle name="20% - Accent6 4" xfId="611" xr:uid="{00000000-0005-0000-0000-000013020000}"/>
    <cellStyle name="20% - Accent6 5" xfId="612" xr:uid="{00000000-0005-0000-0000-000014020000}"/>
    <cellStyle name="20% - Accent6 6" xfId="613" xr:uid="{00000000-0005-0000-0000-000015020000}"/>
    <cellStyle name="20% - Accent6 7" xfId="614" xr:uid="{00000000-0005-0000-0000-000016020000}"/>
    <cellStyle name="20% - Accent6 8" xfId="615" xr:uid="{00000000-0005-0000-0000-000017020000}"/>
    <cellStyle name="20% - Accent6 9" xfId="616" xr:uid="{00000000-0005-0000-0000-000018020000}"/>
    <cellStyle name="40% - Accent1 10" xfId="617" xr:uid="{00000000-0005-0000-0000-000019020000}"/>
    <cellStyle name="40% - Accent1 11" xfId="618" xr:uid="{00000000-0005-0000-0000-00001A020000}"/>
    <cellStyle name="40% - Accent1 12" xfId="619" xr:uid="{00000000-0005-0000-0000-00001B020000}"/>
    <cellStyle name="40% - Accent1 13" xfId="620" xr:uid="{00000000-0005-0000-0000-00001C020000}"/>
    <cellStyle name="40% - Accent1 14" xfId="621" xr:uid="{00000000-0005-0000-0000-00001D020000}"/>
    <cellStyle name="40% - Accent1 15" xfId="622" xr:uid="{00000000-0005-0000-0000-00001E020000}"/>
    <cellStyle name="40% - Accent1 16" xfId="623" xr:uid="{00000000-0005-0000-0000-00001F020000}"/>
    <cellStyle name="40% - Accent1 17" xfId="624" xr:uid="{00000000-0005-0000-0000-000020020000}"/>
    <cellStyle name="40% - Accent1 17 2" xfId="625" xr:uid="{00000000-0005-0000-0000-000021020000}"/>
    <cellStyle name="40% - Accent1 18" xfId="626" xr:uid="{00000000-0005-0000-0000-000022020000}"/>
    <cellStyle name="40% - Accent1 18 2" xfId="627" xr:uid="{00000000-0005-0000-0000-000023020000}"/>
    <cellStyle name="40% - Accent1 19" xfId="628" xr:uid="{00000000-0005-0000-0000-000024020000}"/>
    <cellStyle name="40% - Accent1 2" xfId="629" xr:uid="{00000000-0005-0000-0000-000025020000}"/>
    <cellStyle name="40% - Accent1 2 10" xfId="630" xr:uid="{00000000-0005-0000-0000-000026020000}"/>
    <cellStyle name="40% - Accent1 2 11" xfId="631" xr:uid="{00000000-0005-0000-0000-000027020000}"/>
    <cellStyle name="40% - Accent1 2 12" xfId="632" xr:uid="{00000000-0005-0000-0000-000028020000}"/>
    <cellStyle name="40% - Accent1 2 13" xfId="633" xr:uid="{00000000-0005-0000-0000-000029020000}"/>
    <cellStyle name="40% - Accent1 2 14" xfId="634" xr:uid="{00000000-0005-0000-0000-00002A020000}"/>
    <cellStyle name="40% - Accent1 2 15" xfId="635" xr:uid="{00000000-0005-0000-0000-00002B020000}"/>
    <cellStyle name="40% - Accent1 2 16" xfId="636" xr:uid="{00000000-0005-0000-0000-00002C020000}"/>
    <cellStyle name="40% - Accent1 2 17" xfId="637" xr:uid="{00000000-0005-0000-0000-00002D020000}"/>
    <cellStyle name="40% - Accent1 2 18" xfId="638" xr:uid="{00000000-0005-0000-0000-00002E020000}"/>
    <cellStyle name="40% - Accent1 2 19" xfId="639" xr:uid="{00000000-0005-0000-0000-00002F020000}"/>
    <cellStyle name="40% - Accent1 2 2" xfId="640" xr:uid="{00000000-0005-0000-0000-000030020000}"/>
    <cellStyle name="40% - Accent1 2 2 2" xfId="641" xr:uid="{00000000-0005-0000-0000-000031020000}"/>
    <cellStyle name="40% - Accent1 2 20" xfId="642" xr:uid="{00000000-0005-0000-0000-000032020000}"/>
    <cellStyle name="40% - Accent1 2 21" xfId="643" xr:uid="{00000000-0005-0000-0000-000033020000}"/>
    <cellStyle name="40% - Accent1 2 22" xfId="644" xr:uid="{00000000-0005-0000-0000-000034020000}"/>
    <cellStyle name="40% - Accent1 2 23" xfId="645" xr:uid="{00000000-0005-0000-0000-000035020000}"/>
    <cellStyle name="40% - Accent1 2 24" xfId="646" xr:uid="{00000000-0005-0000-0000-000036020000}"/>
    <cellStyle name="40% - Accent1 2 25" xfId="647" xr:uid="{00000000-0005-0000-0000-000037020000}"/>
    <cellStyle name="40% - Accent1 2 26" xfId="648" xr:uid="{00000000-0005-0000-0000-000038020000}"/>
    <cellStyle name="40% - Accent1 2 27" xfId="649" xr:uid="{00000000-0005-0000-0000-000039020000}"/>
    <cellStyle name="40% - Accent1 2 28" xfId="650" xr:uid="{00000000-0005-0000-0000-00003A020000}"/>
    <cellStyle name="40% - Accent1 2 29" xfId="651" xr:uid="{00000000-0005-0000-0000-00003B020000}"/>
    <cellStyle name="40% - Accent1 2 3" xfId="652" xr:uid="{00000000-0005-0000-0000-00003C020000}"/>
    <cellStyle name="40% - Accent1 2 30" xfId="653" xr:uid="{00000000-0005-0000-0000-00003D020000}"/>
    <cellStyle name="40% - Accent1 2 31" xfId="654" xr:uid="{00000000-0005-0000-0000-00003E020000}"/>
    <cellStyle name="40% - Accent1 2 32" xfId="655" xr:uid="{00000000-0005-0000-0000-00003F020000}"/>
    <cellStyle name="40% - Accent1 2 33" xfId="656" xr:uid="{00000000-0005-0000-0000-000040020000}"/>
    <cellStyle name="40% - Accent1 2 4" xfId="657" xr:uid="{00000000-0005-0000-0000-000041020000}"/>
    <cellStyle name="40% - Accent1 2 5" xfId="658" xr:uid="{00000000-0005-0000-0000-000042020000}"/>
    <cellStyle name="40% - Accent1 2 6" xfId="659" xr:uid="{00000000-0005-0000-0000-000043020000}"/>
    <cellStyle name="40% - Accent1 2 7" xfId="660" xr:uid="{00000000-0005-0000-0000-000044020000}"/>
    <cellStyle name="40% - Accent1 2 8" xfId="661" xr:uid="{00000000-0005-0000-0000-000045020000}"/>
    <cellStyle name="40% - Accent1 2 9" xfId="662" xr:uid="{00000000-0005-0000-0000-000046020000}"/>
    <cellStyle name="40% - Accent1 20" xfId="663" xr:uid="{00000000-0005-0000-0000-000047020000}"/>
    <cellStyle name="40% - Accent1 20 2" xfId="664" xr:uid="{00000000-0005-0000-0000-000048020000}"/>
    <cellStyle name="40% - Accent1 21" xfId="665" xr:uid="{00000000-0005-0000-0000-000049020000}"/>
    <cellStyle name="40% - Accent1 22" xfId="666" xr:uid="{00000000-0005-0000-0000-00004A020000}"/>
    <cellStyle name="40% - Accent1 23" xfId="667" xr:uid="{00000000-0005-0000-0000-00004B020000}"/>
    <cellStyle name="40% - Accent1 24" xfId="668" xr:uid="{00000000-0005-0000-0000-00004C020000}"/>
    <cellStyle name="40% - Accent1 25" xfId="669" xr:uid="{00000000-0005-0000-0000-00004D020000}"/>
    <cellStyle name="40% - Accent1 26" xfId="670" xr:uid="{00000000-0005-0000-0000-00004E020000}"/>
    <cellStyle name="40% - Accent1 27" xfId="671" xr:uid="{00000000-0005-0000-0000-00004F020000}"/>
    <cellStyle name="40% - Accent1 28" xfId="672" xr:uid="{00000000-0005-0000-0000-000050020000}"/>
    <cellStyle name="40% - Accent1 29" xfId="673" xr:uid="{00000000-0005-0000-0000-000051020000}"/>
    <cellStyle name="40% - Accent1 3" xfId="674" xr:uid="{00000000-0005-0000-0000-000052020000}"/>
    <cellStyle name="40% - Accent1 30" xfId="675" xr:uid="{00000000-0005-0000-0000-000053020000}"/>
    <cellStyle name="40% - Accent1 31" xfId="676" xr:uid="{00000000-0005-0000-0000-000054020000}"/>
    <cellStyle name="40% - Accent1 32" xfId="677" xr:uid="{00000000-0005-0000-0000-000055020000}"/>
    <cellStyle name="40% - Accent1 33" xfId="678" xr:uid="{00000000-0005-0000-0000-000056020000}"/>
    <cellStyle name="40% - Accent1 34" xfId="679" xr:uid="{00000000-0005-0000-0000-000057020000}"/>
    <cellStyle name="40% - Accent1 35" xfId="680" xr:uid="{00000000-0005-0000-0000-000058020000}"/>
    <cellStyle name="40% - Accent1 36" xfId="681" xr:uid="{00000000-0005-0000-0000-000059020000}"/>
    <cellStyle name="40% - Accent1 37" xfId="682" xr:uid="{00000000-0005-0000-0000-00005A020000}"/>
    <cellStyle name="40% - Accent1 38" xfId="683" xr:uid="{00000000-0005-0000-0000-00005B020000}"/>
    <cellStyle name="40% - Accent1 4" xfId="684" xr:uid="{00000000-0005-0000-0000-00005C020000}"/>
    <cellStyle name="40% - Accent1 5" xfId="685" xr:uid="{00000000-0005-0000-0000-00005D020000}"/>
    <cellStyle name="40% - Accent1 6" xfId="686" xr:uid="{00000000-0005-0000-0000-00005E020000}"/>
    <cellStyle name="40% - Accent1 7" xfId="687" xr:uid="{00000000-0005-0000-0000-00005F020000}"/>
    <cellStyle name="40% - Accent1 8" xfId="688" xr:uid="{00000000-0005-0000-0000-000060020000}"/>
    <cellStyle name="40% - Accent1 9" xfId="689" xr:uid="{00000000-0005-0000-0000-000061020000}"/>
    <cellStyle name="40% - Accent2 10" xfId="690" xr:uid="{00000000-0005-0000-0000-000062020000}"/>
    <cellStyle name="40% - Accent2 11" xfId="691" xr:uid="{00000000-0005-0000-0000-000063020000}"/>
    <cellStyle name="40% - Accent2 12" xfId="692" xr:uid="{00000000-0005-0000-0000-000064020000}"/>
    <cellStyle name="40% - Accent2 13" xfId="693" xr:uid="{00000000-0005-0000-0000-000065020000}"/>
    <cellStyle name="40% - Accent2 14" xfId="694" xr:uid="{00000000-0005-0000-0000-000066020000}"/>
    <cellStyle name="40% - Accent2 15" xfId="695" xr:uid="{00000000-0005-0000-0000-000067020000}"/>
    <cellStyle name="40% - Accent2 16" xfId="696" xr:uid="{00000000-0005-0000-0000-000068020000}"/>
    <cellStyle name="40% - Accent2 17" xfId="697" xr:uid="{00000000-0005-0000-0000-000069020000}"/>
    <cellStyle name="40% - Accent2 17 2" xfId="698" xr:uid="{00000000-0005-0000-0000-00006A020000}"/>
    <cellStyle name="40% - Accent2 18" xfId="699" xr:uid="{00000000-0005-0000-0000-00006B020000}"/>
    <cellStyle name="40% - Accent2 19" xfId="700" xr:uid="{00000000-0005-0000-0000-00006C020000}"/>
    <cellStyle name="40% - Accent2 2" xfId="701" xr:uid="{00000000-0005-0000-0000-00006D020000}"/>
    <cellStyle name="40% - Accent2 2 10" xfId="702" xr:uid="{00000000-0005-0000-0000-00006E020000}"/>
    <cellStyle name="40% - Accent2 2 11" xfId="703" xr:uid="{00000000-0005-0000-0000-00006F020000}"/>
    <cellStyle name="40% - Accent2 2 12" xfId="704" xr:uid="{00000000-0005-0000-0000-000070020000}"/>
    <cellStyle name="40% - Accent2 2 13" xfId="705" xr:uid="{00000000-0005-0000-0000-000071020000}"/>
    <cellStyle name="40% - Accent2 2 14" xfId="706" xr:uid="{00000000-0005-0000-0000-000072020000}"/>
    <cellStyle name="40% - Accent2 2 15" xfId="707" xr:uid="{00000000-0005-0000-0000-000073020000}"/>
    <cellStyle name="40% - Accent2 2 16" xfId="708" xr:uid="{00000000-0005-0000-0000-000074020000}"/>
    <cellStyle name="40% - Accent2 2 17" xfId="709" xr:uid="{00000000-0005-0000-0000-000075020000}"/>
    <cellStyle name="40% - Accent2 2 18" xfId="710" xr:uid="{00000000-0005-0000-0000-000076020000}"/>
    <cellStyle name="40% - Accent2 2 19" xfId="711" xr:uid="{00000000-0005-0000-0000-000077020000}"/>
    <cellStyle name="40% - Accent2 2 2" xfId="712" xr:uid="{00000000-0005-0000-0000-000078020000}"/>
    <cellStyle name="40% - Accent2 2 2 2" xfId="713" xr:uid="{00000000-0005-0000-0000-000079020000}"/>
    <cellStyle name="40% - Accent2 2 20" xfId="714" xr:uid="{00000000-0005-0000-0000-00007A020000}"/>
    <cellStyle name="40% - Accent2 2 21" xfId="715" xr:uid="{00000000-0005-0000-0000-00007B020000}"/>
    <cellStyle name="40% - Accent2 2 22" xfId="716" xr:uid="{00000000-0005-0000-0000-00007C020000}"/>
    <cellStyle name="40% - Accent2 2 23" xfId="717" xr:uid="{00000000-0005-0000-0000-00007D020000}"/>
    <cellStyle name="40% - Accent2 2 24" xfId="718" xr:uid="{00000000-0005-0000-0000-00007E020000}"/>
    <cellStyle name="40% - Accent2 2 25" xfId="719" xr:uid="{00000000-0005-0000-0000-00007F020000}"/>
    <cellStyle name="40% - Accent2 2 26" xfId="720" xr:uid="{00000000-0005-0000-0000-000080020000}"/>
    <cellStyle name="40% - Accent2 2 27" xfId="721" xr:uid="{00000000-0005-0000-0000-000081020000}"/>
    <cellStyle name="40% - Accent2 2 28" xfId="722" xr:uid="{00000000-0005-0000-0000-000082020000}"/>
    <cellStyle name="40% - Accent2 2 29" xfId="723" xr:uid="{00000000-0005-0000-0000-000083020000}"/>
    <cellStyle name="40% - Accent2 2 3" xfId="724" xr:uid="{00000000-0005-0000-0000-000084020000}"/>
    <cellStyle name="40% - Accent2 2 30" xfId="725" xr:uid="{00000000-0005-0000-0000-000085020000}"/>
    <cellStyle name="40% - Accent2 2 31" xfId="726" xr:uid="{00000000-0005-0000-0000-000086020000}"/>
    <cellStyle name="40% - Accent2 2 32" xfId="727" xr:uid="{00000000-0005-0000-0000-000087020000}"/>
    <cellStyle name="40% - Accent2 2 33" xfId="728" xr:uid="{00000000-0005-0000-0000-000088020000}"/>
    <cellStyle name="40% - Accent2 2 4" xfId="729" xr:uid="{00000000-0005-0000-0000-000089020000}"/>
    <cellStyle name="40% - Accent2 2 5" xfId="730" xr:uid="{00000000-0005-0000-0000-00008A020000}"/>
    <cellStyle name="40% - Accent2 2 6" xfId="731" xr:uid="{00000000-0005-0000-0000-00008B020000}"/>
    <cellStyle name="40% - Accent2 2 7" xfId="732" xr:uid="{00000000-0005-0000-0000-00008C020000}"/>
    <cellStyle name="40% - Accent2 2 8" xfId="733" xr:uid="{00000000-0005-0000-0000-00008D020000}"/>
    <cellStyle name="40% - Accent2 2 9" xfId="734" xr:uid="{00000000-0005-0000-0000-00008E020000}"/>
    <cellStyle name="40% - Accent2 20" xfId="735" xr:uid="{00000000-0005-0000-0000-00008F020000}"/>
    <cellStyle name="40% - Accent2 21" xfId="736" xr:uid="{00000000-0005-0000-0000-000090020000}"/>
    <cellStyle name="40% - Accent2 22" xfId="737" xr:uid="{00000000-0005-0000-0000-000091020000}"/>
    <cellStyle name="40% - Accent2 23" xfId="738" xr:uid="{00000000-0005-0000-0000-000092020000}"/>
    <cellStyle name="40% - Accent2 24" xfId="739" xr:uid="{00000000-0005-0000-0000-000093020000}"/>
    <cellStyle name="40% - Accent2 25" xfId="740" xr:uid="{00000000-0005-0000-0000-000094020000}"/>
    <cellStyle name="40% - Accent2 26" xfId="741" xr:uid="{00000000-0005-0000-0000-000095020000}"/>
    <cellStyle name="40% - Accent2 27" xfId="742" xr:uid="{00000000-0005-0000-0000-000096020000}"/>
    <cellStyle name="40% - Accent2 28" xfId="743" xr:uid="{00000000-0005-0000-0000-000097020000}"/>
    <cellStyle name="40% - Accent2 29" xfId="744" xr:uid="{00000000-0005-0000-0000-000098020000}"/>
    <cellStyle name="40% - Accent2 3" xfId="745" xr:uid="{00000000-0005-0000-0000-000099020000}"/>
    <cellStyle name="40% - Accent2 30" xfId="746" xr:uid="{00000000-0005-0000-0000-00009A020000}"/>
    <cellStyle name="40% - Accent2 31" xfId="747" xr:uid="{00000000-0005-0000-0000-00009B020000}"/>
    <cellStyle name="40% - Accent2 32" xfId="748" xr:uid="{00000000-0005-0000-0000-00009C020000}"/>
    <cellStyle name="40% - Accent2 33" xfId="749" xr:uid="{00000000-0005-0000-0000-00009D020000}"/>
    <cellStyle name="40% - Accent2 34" xfId="750" xr:uid="{00000000-0005-0000-0000-00009E020000}"/>
    <cellStyle name="40% - Accent2 35" xfId="751" xr:uid="{00000000-0005-0000-0000-00009F020000}"/>
    <cellStyle name="40% - Accent2 36" xfId="752" xr:uid="{00000000-0005-0000-0000-0000A0020000}"/>
    <cellStyle name="40% - Accent2 37" xfId="753" xr:uid="{00000000-0005-0000-0000-0000A1020000}"/>
    <cellStyle name="40% - Accent2 38" xfId="754" xr:uid="{00000000-0005-0000-0000-0000A2020000}"/>
    <cellStyle name="40% - Accent2 4" xfId="755" xr:uid="{00000000-0005-0000-0000-0000A3020000}"/>
    <cellStyle name="40% - Accent2 5" xfId="756" xr:uid="{00000000-0005-0000-0000-0000A4020000}"/>
    <cellStyle name="40% - Accent2 6" xfId="757" xr:uid="{00000000-0005-0000-0000-0000A5020000}"/>
    <cellStyle name="40% - Accent2 7" xfId="758" xr:uid="{00000000-0005-0000-0000-0000A6020000}"/>
    <cellStyle name="40% - Accent2 8" xfId="759" xr:uid="{00000000-0005-0000-0000-0000A7020000}"/>
    <cellStyle name="40% - Accent2 9" xfId="760" xr:uid="{00000000-0005-0000-0000-0000A8020000}"/>
    <cellStyle name="40% - Accent3 10" xfId="761" xr:uid="{00000000-0005-0000-0000-0000A9020000}"/>
    <cellStyle name="40% - Accent3 11" xfId="762" xr:uid="{00000000-0005-0000-0000-0000AA020000}"/>
    <cellStyle name="40% - Accent3 12" xfId="763" xr:uid="{00000000-0005-0000-0000-0000AB020000}"/>
    <cellStyle name="40% - Accent3 13" xfId="764" xr:uid="{00000000-0005-0000-0000-0000AC020000}"/>
    <cellStyle name="40% - Accent3 14" xfId="765" xr:uid="{00000000-0005-0000-0000-0000AD020000}"/>
    <cellStyle name="40% - Accent3 15" xfId="766" xr:uid="{00000000-0005-0000-0000-0000AE020000}"/>
    <cellStyle name="40% - Accent3 16" xfId="767" xr:uid="{00000000-0005-0000-0000-0000AF020000}"/>
    <cellStyle name="40% - Accent3 17" xfId="768" xr:uid="{00000000-0005-0000-0000-0000B0020000}"/>
    <cellStyle name="40% - Accent3 17 2" xfId="769" xr:uid="{00000000-0005-0000-0000-0000B1020000}"/>
    <cellStyle name="40% - Accent3 18" xfId="770" xr:uid="{00000000-0005-0000-0000-0000B2020000}"/>
    <cellStyle name="40% - Accent3 18 2" xfId="771" xr:uid="{00000000-0005-0000-0000-0000B3020000}"/>
    <cellStyle name="40% - Accent3 19" xfId="772" xr:uid="{00000000-0005-0000-0000-0000B4020000}"/>
    <cellStyle name="40% - Accent3 2" xfId="773" xr:uid="{00000000-0005-0000-0000-0000B5020000}"/>
    <cellStyle name="40% - Accent3 2 10" xfId="774" xr:uid="{00000000-0005-0000-0000-0000B6020000}"/>
    <cellStyle name="40% - Accent3 2 11" xfId="775" xr:uid="{00000000-0005-0000-0000-0000B7020000}"/>
    <cellStyle name="40% - Accent3 2 12" xfId="776" xr:uid="{00000000-0005-0000-0000-0000B8020000}"/>
    <cellStyle name="40% - Accent3 2 13" xfId="777" xr:uid="{00000000-0005-0000-0000-0000B9020000}"/>
    <cellStyle name="40% - Accent3 2 14" xfId="778" xr:uid="{00000000-0005-0000-0000-0000BA020000}"/>
    <cellStyle name="40% - Accent3 2 15" xfId="779" xr:uid="{00000000-0005-0000-0000-0000BB020000}"/>
    <cellStyle name="40% - Accent3 2 16" xfId="780" xr:uid="{00000000-0005-0000-0000-0000BC020000}"/>
    <cellStyle name="40% - Accent3 2 17" xfId="781" xr:uid="{00000000-0005-0000-0000-0000BD020000}"/>
    <cellStyle name="40% - Accent3 2 18" xfId="782" xr:uid="{00000000-0005-0000-0000-0000BE020000}"/>
    <cellStyle name="40% - Accent3 2 19" xfId="783" xr:uid="{00000000-0005-0000-0000-0000BF020000}"/>
    <cellStyle name="40% - Accent3 2 2" xfId="784" xr:uid="{00000000-0005-0000-0000-0000C0020000}"/>
    <cellStyle name="40% - Accent3 2 2 2" xfId="785" xr:uid="{00000000-0005-0000-0000-0000C1020000}"/>
    <cellStyle name="40% - Accent3 2 20" xfId="786" xr:uid="{00000000-0005-0000-0000-0000C2020000}"/>
    <cellStyle name="40% - Accent3 2 21" xfId="787" xr:uid="{00000000-0005-0000-0000-0000C3020000}"/>
    <cellStyle name="40% - Accent3 2 22" xfId="788" xr:uid="{00000000-0005-0000-0000-0000C4020000}"/>
    <cellStyle name="40% - Accent3 2 23" xfId="789" xr:uid="{00000000-0005-0000-0000-0000C5020000}"/>
    <cellStyle name="40% - Accent3 2 24" xfId="790" xr:uid="{00000000-0005-0000-0000-0000C6020000}"/>
    <cellStyle name="40% - Accent3 2 25" xfId="791" xr:uid="{00000000-0005-0000-0000-0000C7020000}"/>
    <cellStyle name="40% - Accent3 2 26" xfId="792" xr:uid="{00000000-0005-0000-0000-0000C8020000}"/>
    <cellStyle name="40% - Accent3 2 27" xfId="793" xr:uid="{00000000-0005-0000-0000-0000C9020000}"/>
    <cellStyle name="40% - Accent3 2 28" xfId="794" xr:uid="{00000000-0005-0000-0000-0000CA020000}"/>
    <cellStyle name="40% - Accent3 2 29" xfId="795" xr:uid="{00000000-0005-0000-0000-0000CB020000}"/>
    <cellStyle name="40% - Accent3 2 3" xfId="796" xr:uid="{00000000-0005-0000-0000-0000CC020000}"/>
    <cellStyle name="40% - Accent3 2 30" xfId="797" xr:uid="{00000000-0005-0000-0000-0000CD020000}"/>
    <cellStyle name="40% - Accent3 2 31" xfId="798" xr:uid="{00000000-0005-0000-0000-0000CE020000}"/>
    <cellStyle name="40% - Accent3 2 32" xfId="799" xr:uid="{00000000-0005-0000-0000-0000CF020000}"/>
    <cellStyle name="40% - Accent3 2 33" xfId="800" xr:uid="{00000000-0005-0000-0000-0000D0020000}"/>
    <cellStyle name="40% - Accent3 2 4" xfId="801" xr:uid="{00000000-0005-0000-0000-0000D1020000}"/>
    <cellStyle name="40% - Accent3 2 5" xfId="802" xr:uid="{00000000-0005-0000-0000-0000D2020000}"/>
    <cellStyle name="40% - Accent3 2 6" xfId="803" xr:uid="{00000000-0005-0000-0000-0000D3020000}"/>
    <cellStyle name="40% - Accent3 2 7" xfId="804" xr:uid="{00000000-0005-0000-0000-0000D4020000}"/>
    <cellStyle name="40% - Accent3 2 8" xfId="805" xr:uid="{00000000-0005-0000-0000-0000D5020000}"/>
    <cellStyle name="40% - Accent3 2 9" xfId="806" xr:uid="{00000000-0005-0000-0000-0000D6020000}"/>
    <cellStyle name="40% - Accent3 20" xfId="807" xr:uid="{00000000-0005-0000-0000-0000D7020000}"/>
    <cellStyle name="40% - Accent3 20 2" xfId="808" xr:uid="{00000000-0005-0000-0000-0000D8020000}"/>
    <cellStyle name="40% - Accent3 21" xfId="809" xr:uid="{00000000-0005-0000-0000-0000D9020000}"/>
    <cellStyle name="40% - Accent3 22" xfId="810" xr:uid="{00000000-0005-0000-0000-0000DA020000}"/>
    <cellStyle name="40% - Accent3 23" xfId="811" xr:uid="{00000000-0005-0000-0000-0000DB020000}"/>
    <cellStyle name="40% - Accent3 24" xfId="812" xr:uid="{00000000-0005-0000-0000-0000DC020000}"/>
    <cellStyle name="40% - Accent3 25" xfId="813" xr:uid="{00000000-0005-0000-0000-0000DD020000}"/>
    <cellStyle name="40% - Accent3 26" xfId="814" xr:uid="{00000000-0005-0000-0000-0000DE020000}"/>
    <cellStyle name="40% - Accent3 27" xfId="815" xr:uid="{00000000-0005-0000-0000-0000DF020000}"/>
    <cellStyle name="40% - Accent3 28" xfId="816" xr:uid="{00000000-0005-0000-0000-0000E0020000}"/>
    <cellStyle name="40% - Accent3 29" xfId="817" xr:uid="{00000000-0005-0000-0000-0000E1020000}"/>
    <cellStyle name="40% - Accent3 3" xfId="818" xr:uid="{00000000-0005-0000-0000-0000E2020000}"/>
    <cellStyle name="40% - Accent3 30" xfId="819" xr:uid="{00000000-0005-0000-0000-0000E3020000}"/>
    <cellStyle name="40% - Accent3 31" xfId="820" xr:uid="{00000000-0005-0000-0000-0000E4020000}"/>
    <cellStyle name="40% - Accent3 32" xfId="821" xr:uid="{00000000-0005-0000-0000-0000E5020000}"/>
    <cellStyle name="40% - Accent3 33" xfId="822" xr:uid="{00000000-0005-0000-0000-0000E6020000}"/>
    <cellStyle name="40% - Accent3 34" xfId="823" xr:uid="{00000000-0005-0000-0000-0000E7020000}"/>
    <cellStyle name="40% - Accent3 35" xfId="824" xr:uid="{00000000-0005-0000-0000-0000E8020000}"/>
    <cellStyle name="40% - Accent3 36" xfId="825" xr:uid="{00000000-0005-0000-0000-0000E9020000}"/>
    <cellStyle name="40% - Accent3 37" xfId="826" xr:uid="{00000000-0005-0000-0000-0000EA020000}"/>
    <cellStyle name="40% - Accent3 38" xfId="827" xr:uid="{00000000-0005-0000-0000-0000EB020000}"/>
    <cellStyle name="40% - Accent3 4" xfId="828" xr:uid="{00000000-0005-0000-0000-0000EC020000}"/>
    <cellStyle name="40% - Accent3 5" xfId="829" xr:uid="{00000000-0005-0000-0000-0000ED020000}"/>
    <cellStyle name="40% - Accent3 6" xfId="830" xr:uid="{00000000-0005-0000-0000-0000EE020000}"/>
    <cellStyle name="40% - Accent3 7" xfId="831" xr:uid="{00000000-0005-0000-0000-0000EF020000}"/>
    <cellStyle name="40% - Accent3 8" xfId="832" xr:uid="{00000000-0005-0000-0000-0000F0020000}"/>
    <cellStyle name="40% - Accent3 9" xfId="833" xr:uid="{00000000-0005-0000-0000-0000F1020000}"/>
    <cellStyle name="40% - Accent4 10" xfId="834" xr:uid="{00000000-0005-0000-0000-0000F2020000}"/>
    <cellStyle name="40% - Accent4 11" xfId="835" xr:uid="{00000000-0005-0000-0000-0000F3020000}"/>
    <cellStyle name="40% - Accent4 12" xfId="836" xr:uid="{00000000-0005-0000-0000-0000F4020000}"/>
    <cellStyle name="40% - Accent4 13" xfId="837" xr:uid="{00000000-0005-0000-0000-0000F5020000}"/>
    <cellStyle name="40% - Accent4 14" xfId="838" xr:uid="{00000000-0005-0000-0000-0000F6020000}"/>
    <cellStyle name="40% - Accent4 15" xfId="839" xr:uid="{00000000-0005-0000-0000-0000F7020000}"/>
    <cellStyle name="40% - Accent4 16" xfId="840" xr:uid="{00000000-0005-0000-0000-0000F8020000}"/>
    <cellStyle name="40% - Accent4 17" xfId="841" xr:uid="{00000000-0005-0000-0000-0000F9020000}"/>
    <cellStyle name="40% - Accent4 17 2" xfId="842" xr:uid="{00000000-0005-0000-0000-0000FA020000}"/>
    <cellStyle name="40% - Accent4 18" xfId="843" xr:uid="{00000000-0005-0000-0000-0000FB020000}"/>
    <cellStyle name="40% - Accent4 18 2" xfId="844" xr:uid="{00000000-0005-0000-0000-0000FC020000}"/>
    <cellStyle name="40% - Accent4 19" xfId="845" xr:uid="{00000000-0005-0000-0000-0000FD020000}"/>
    <cellStyle name="40% - Accent4 2" xfId="846" xr:uid="{00000000-0005-0000-0000-0000FE020000}"/>
    <cellStyle name="40% - Accent4 2 10" xfId="847" xr:uid="{00000000-0005-0000-0000-0000FF020000}"/>
    <cellStyle name="40% - Accent4 2 11" xfId="848" xr:uid="{00000000-0005-0000-0000-000000030000}"/>
    <cellStyle name="40% - Accent4 2 12" xfId="849" xr:uid="{00000000-0005-0000-0000-000001030000}"/>
    <cellStyle name="40% - Accent4 2 13" xfId="850" xr:uid="{00000000-0005-0000-0000-000002030000}"/>
    <cellStyle name="40% - Accent4 2 14" xfId="851" xr:uid="{00000000-0005-0000-0000-000003030000}"/>
    <cellStyle name="40% - Accent4 2 15" xfId="852" xr:uid="{00000000-0005-0000-0000-000004030000}"/>
    <cellStyle name="40% - Accent4 2 16" xfId="853" xr:uid="{00000000-0005-0000-0000-000005030000}"/>
    <cellStyle name="40% - Accent4 2 17" xfId="854" xr:uid="{00000000-0005-0000-0000-000006030000}"/>
    <cellStyle name="40% - Accent4 2 18" xfId="855" xr:uid="{00000000-0005-0000-0000-000007030000}"/>
    <cellStyle name="40% - Accent4 2 19" xfId="856" xr:uid="{00000000-0005-0000-0000-000008030000}"/>
    <cellStyle name="40% - Accent4 2 2" xfId="857" xr:uid="{00000000-0005-0000-0000-000009030000}"/>
    <cellStyle name="40% - Accent4 2 2 2" xfId="858" xr:uid="{00000000-0005-0000-0000-00000A030000}"/>
    <cellStyle name="40% - Accent4 2 20" xfId="859" xr:uid="{00000000-0005-0000-0000-00000B030000}"/>
    <cellStyle name="40% - Accent4 2 21" xfId="860" xr:uid="{00000000-0005-0000-0000-00000C030000}"/>
    <cellStyle name="40% - Accent4 2 22" xfId="861" xr:uid="{00000000-0005-0000-0000-00000D030000}"/>
    <cellStyle name="40% - Accent4 2 23" xfId="862" xr:uid="{00000000-0005-0000-0000-00000E030000}"/>
    <cellStyle name="40% - Accent4 2 24" xfId="863" xr:uid="{00000000-0005-0000-0000-00000F030000}"/>
    <cellStyle name="40% - Accent4 2 25" xfId="864" xr:uid="{00000000-0005-0000-0000-000010030000}"/>
    <cellStyle name="40% - Accent4 2 26" xfId="865" xr:uid="{00000000-0005-0000-0000-000011030000}"/>
    <cellStyle name="40% - Accent4 2 27" xfId="866" xr:uid="{00000000-0005-0000-0000-000012030000}"/>
    <cellStyle name="40% - Accent4 2 28" xfId="867" xr:uid="{00000000-0005-0000-0000-000013030000}"/>
    <cellStyle name="40% - Accent4 2 29" xfId="868" xr:uid="{00000000-0005-0000-0000-000014030000}"/>
    <cellStyle name="40% - Accent4 2 3" xfId="869" xr:uid="{00000000-0005-0000-0000-000015030000}"/>
    <cellStyle name="40% - Accent4 2 30" xfId="870" xr:uid="{00000000-0005-0000-0000-000016030000}"/>
    <cellStyle name="40% - Accent4 2 31" xfId="871" xr:uid="{00000000-0005-0000-0000-000017030000}"/>
    <cellStyle name="40% - Accent4 2 32" xfId="872" xr:uid="{00000000-0005-0000-0000-000018030000}"/>
    <cellStyle name="40% - Accent4 2 33" xfId="873" xr:uid="{00000000-0005-0000-0000-000019030000}"/>
    <cellStyle name="40% - Accent4 2 4" xfId="874" xr:uid="{00000000-0005-0000-0000-00001A030000}"/>
    <cellStyle name="40% - Accent4 2 5" xfId="875" xr:uid="{00000000-0005-0000-0000-00001B030000}"/>
    <cellStyle name="40% - Accent4 2 6" xfId="876" xr:uid="{00000000-0005-0000-0000-00001C030000}"/>
    <cellStyle name="40% - Accent4 2 7" xfId="877" xr:uid="{00000000-0005-0000-0000-00001D030000}"/>
    <cellStyle name="40% - Accent4 2 8" xfId="878" xr:uid="{00000000-0005-0000-0000-00001E030000}"/>
    <cellStyle name="40% - Accent4 2 9" xfId="879" xr:uid="{00000000-0005-0000-0000-00001F030000}"/>
    <cellStyle name="40% - Accent4 20" xfId="880" xr:uid="{00000000-0005-0000-0000-000020030000}"/>
    <cellStyle name="40% - Accent4 20 2" xfId="881" xr:uid="{00000000-0005-0000-0000-000021030000}"/>
    <cellStyle name="40% - Accent4 21" xfId="882" xr:uid="{00000000-0005-0000-0000-000022030000}"/>
    <cellStyle name="40% - Accent4 22" xfId="883" xr:uid="{00000000-0005-0000-0000-000023030000}"/>
    <cellStyle name="40% - Accent4 23" xfId="884" xr:uid="{00000000-0005-0000-0000-000024030000}"/>
    <cellStyle name="40% - Accent4 24" xfId="885" xr:uid="{00000000-0005-0000-0000-000025030000}"/>
    <cellStyle name="40% - Accent4 25" xfId="886" xr:uid="{00000000-0005-0000-0000-000026030000}"/>
    <cellStyle name="40% - Accent4 26" xfId="887" xr:uid="{00000000-0005-0000-0000-000027030000}"/>
    <cellStyle name="40% - Accent4 27" xfId="888" xr:uid="{00000000-0005-0000-0000-000028030000}"/>
    <cellStyle name="40% - Accent4 28" xfId="889" xr:uid="{00000000-0005-0000-0000-000029030000}"/>
    <cellStyle name="40% - Accent4 29" xfId="890" xr:uid="{00000000-0005-0000-0000-00002A030000}"/>
    <cellStyle name="40% - Accent4 3" xfId="891" xr:uid="{00000000-0005-0000-0000-00002B030000}"/>
    <cellStyle name="40% - Accent4 30" xfId="892" xr:uid="{00000000-0005-0000-0000-00002C030000}"/>
    <cellStyle name="40% - Accent4 31" xfId="893" xr:uid="{00000000-0005-0000-0000-00002D030000}"/>
    <cellStyle name="40% - Accent4 32" xfId="894" xr:uid="{00000000-0005-0000-0000-00002E030000}"/>
    <cellStyle name="40% - Accent4 33" xfId="895" xr:uid="{00000000-0005-0000-0000-00002F030000}"/>
    <cellStyle name="40% - Accent4 34" xfId="896" xr:uid="{00000000-0005-0000-0000-000030030000}"/>
    <cellStyle name="40% - Accent4 35" xfId="897" xr:uid="{00000000-0005-0000-0000-000031030000}"/>
    <cellStyle name="40% - Accent4 36" xfId="898" xr:uid="{00000000-0005-0000-0000-000032030000}"/>
    <cellStyle name="40% - Accent4 37" xfId="899" xr:uid="{00000000-0005-0000-0000-000033030000}"/>
    <cellStyle name="40% - Accent4 38" xfId="900" xr:uid="{00000000-0005-0000-0000-000034030000}"/>
    <cellStyle name="40% - Accent4 4" xfId="901" xr:uid="{00000000-0005-0000-0000-000035030000}"/>
    <cellStyle name="40% - Accent4 5" xfId="902" xr:uid="{00000000-0005-0000-0000-000036030000}"/>
    <cellStyle name="40% - Accent4 6" xfId="903" xr:uid="{00000000-0005-0000-0000-000037030000}"/>
    <cellStyle name="40% - Accent4 7" xfId="904" xr:uid="{00000000-0005-0000-0000-000038030000}"/>
    <cellStyle name="40% - Accent4 8" xfId="905" xr:uid="{00000000-0005-0000-0000-000039030000}"/>
    <cellStyle name="40% - Accent4 9" xfId="906" xr:uid="{00000000-0005-0000-0000-00003A030000}"/>
    <cellStyle name="40% - Accent5 10" xfId="907" xr:uid="{00000000-0005-0000-0000-00003B030000}"/>
    <cellStyle name="40% - Accent5 11" xfId="908" xr:uid="{00000000-0005-0000-0000-00003C030000}"/>
    <cellStyle name="40% - Accent5 12" xfId="909" xr:uid="{00000000-0005-0000-0000-00003D030000}"/>
    <cellStyle name="40% - Accent5 13" xfId="910" xr:uid="{00000000-0005-0000-0000-00003E030000}"/>
    <cellStyle name="40% - Accent5 14" xfId="911" xr:uid="{00000000-0005-0000-0000-00003F030000}"/>
    <cellStyle name="40% - Accent5 15" xfId="912" xr:uid="{00000000-0005-0000-0000-000040030000}"/>
    <cellStyle name="40% - Accent5 16" xfId="913" xr:uid="{00000000-0005-0000-0000-000041030000}"/>
    <cellStyle name="40% - Accent5 17" xfId="914" xr:uid="{00000000-0005-0000-0000-000042030000}"/>
    <cellStyle name="40% - Accent5 17 2" xfId="915" xr:uid="{00000000-0005-0000-0000-000043030000}"/>
    <cellStyle name="40% - Accent5 18" xfId="916" xr:uid="{00000000-0005-0000-0000-000044030000}"/>
    <cellStyle name="40% - Accent5 19" xfId="917" xr:uid="{00000000-0005-0000-0000-000045030000}"/>
    <cellStyle name="40% - Accent5 2" xfId="918" xr:uid="{00000000-0005-0000-0000-000046030000}"/>
    <cellStyle name="40% - Accent5 2 10" xfId="919" xr:uid="{00000000-0005-0000-0000-000047030000}"/>
    <cellStyle name="40% - Accent5 2 11" xfId="920" xr:uid="{00000000-0005-0000-0000-000048030000}"/>
    <cellStyle name="40% - Accent5 2 12" xfId="921" xr:uid="{00000000-0005-0000-0000-000049030000}"/>
    <cellStyle name="40% - Accent5 2 13" xfId="922" xr:uid="{00000000-0005-0000-0000-00004A030000}"/>
    <cellStyle name="40% - Accent5 2 14" xfId="923" xr:uid="{00000000-0005-0000-0000-00004B030000}"/>
    <cellStyle name="40% - Accent5 2 15" xfId="924" xr:uid="{00000000-0005-0000-0000-00004C030000}"/>
    <cellStyle name="40% - Accent5 2 16" xfId="925" xr:uid="{00000000-0005-0000-0000-00004D030000}"/>
    <cellStyle name="40% - Accent5 2 17" xfId="926" xr:uid="{00000000-0005-0000-0000-00004E030000}"/>
    <cellStyle name="40% - Accent5 2 18" xfId="927" xr:uid="{00000000-0005-0000-0000-00004F030000}"/>
    <cellStyle name="40% - Accent5 2 19" xfId="928" xr:uid="{00000000-0005-0000-0000-000050030000}"/>
    <cellStyle name="40% - Accent5 2 2" xfId="929" xr:uid="{00000000-0005-0000-0000-000051030000}"/>
    <cellStyle name="40% - Accent5 2 2 2" xfId="930" xr:uid="{00000000-0005-0000-0000-000052030000}"/>
    <cellStyle name="40% - Accent5 2 20" xfId="931" xr:uid="{00000000-0005-0000-0000-000053030000}"/>
    <cellStyle name="40% - Accent5 2 21" xfId="932" xr:uid="{00000000-0005-0000-0000-000054030000}"/>
    <cellStyle name="40% - Accent5 2 22" xfId="933" xr:uid="{00000000-0005-0000-0000-000055030000}"/>
    <cellStyle name="40% - Accent5 2 23" xfId="934" xr:uid="{00000000-0005-0000-0000-000056030000}"/>
    <cellStyle name="40% - Accent5 2 24" xfId="935" xr:uid="{00000000-0005-0000-0000-000057030000}"/>
    <cellStyle name="40% - Accent5 2 25" xfId="936" xr:uid="{00000000-0005-0000-0000-000058030000}"/>
    <cellStyle name="40% - Accent5 2 26" xfId="937" xr:uid="{00000000-0005-0000-0000-000059030000}"/>
    <cellStyle name="40% - Accent5 2 27" xfId="938" xr:uid="{00000000-0005-0000-0000-00005A030000}"/>
    <cellStyle name="40% - Accent5 2 28" xfId="939" xr:uid="{00000000-0005-0000-0000-00005B030000}"/>
    <cellStyle name="40% - Accent5 2 29" xfId="940" xr:uid="{00000000-0005-0000-0000-00005C030000}"/>
    <cellStyle name="40% - Accent5 2 3" xfId="941" xr:uid="{00000000-0005-0000-0000-00005D030000}"/>
    <cellStyle name="40% - Accent5 2 30" xfId="942" xr:uid="{00000000-0005-0000-0000-00005E030000}"/>
    <cellStyle name="40% - Accent5 2 31" xfId="943" xr:uid="{00000000-0005-0000-0000-00005F030000}"/>
    <cellStyle name="40% - Accent5 2 32" xfId="944" xr:uid="{00000000-0005-0000-0000-000060030000}"/>
    <cellStyle name="40% - Accent5 2 33" xfId="945" xr:uid="{00000000-0005-0000-0000-000061030000}"/>
    <cellStyle name="40% - Accent5 2 4" xfId="946" xr:uid="{00000000-0005-0000-0000-000062030000}"/>
    <cellStyle name="40% - Accent5 2 5" xfId="947" xr:uid="{00000000-0005-0000-0000-000063030000}"/>
    <cellStyle name="40% - Accent5 2 6" xfId="948" xr:uid="{00000000-0005-0000-0000-000064030000}"/>
    <cellStyle name="40% - Accent5 2 7" xfId="949" xr:uid="{00000000-0005-0000-0000-000065030000}"/>
    <cellStyle name="40% - Accent5 2 8" xfId="950" xr:uid="{00000000-0005-0000-0000-000066030000}"/>
    <cellStyle name="40% - Accent5 2 9" xfId="951" xr:uid="{00000000-0005-0000-0000-000067030000}"/>
    <cellStyle name="40% - Accent5 20" xfId="952" xr:uid="{00000000-0005-0000-0000-000068030000}"/>
    <cellStyle name="40% - Accent5 21" xfId="953" xr:uid="{00000000-0005-0000-0000-000069030000}"/>
    <cellStyle name="40% - Accent5 22" xfId="954" xr:uid="{00000000-0005-0000-0000-00006A030000}"/>
    <cellStyle name="40% - Accent5 23" xfId="955" xr:uid="{00000000-0005-0000-0000-00006B030000}"/>
    <cellStyle name="40% - Accent5 24" xfId="956" xr:uid="{00000000-0005-0000-0000-00006C030000}"/>
    <cellStyle name="40% - Accent5 25" xfId="957" xr:uid="{00000000-0005-0000-0000-00006D030000}"/>
    <cellStyle name="40% - Accent5 26" xfId="958" xr:uid="{00000000-0005-0000-0000-00006E030000}"/>
    <cellStyle name="40% - Accent5 27" xfId="959" xr:uid="{00000000-0005-0000-0000-00006F030000}"/>
    <cellStyle name="40% - Accent5 28" xfId="960" xr:uid="{00000000-0005-0000-0000-000070030000}"/>
    <cellStyle name="40% - Accent5 29" xfId="961" xr:uid="{00000000-0005-0000-0000-000071030000}"/>
    <cellStyle name="40% - Accent5 3" xfId="962" xr:uid="{00000000-0005-0000-0000-000072030000}"/>
    <cellStyle name="40% - Accent5 30" xfId="963" xr:uid="{00000000-0005-0000-0000-000073030000}"/>
    <cellStyle name="40% - Accent5 31" xfId="964" xr:uid="{00000000-0005-0000-0000-000074030000}"/>
    <cellStyle name="40% - Accent5 32" xfId="965" xr:uid="{00000000-0005-0000-0000-000075030000}"/>
    <cellStyle name="40% - Accent5 33" xfId="966" xr:uid="{00000000-0005-0000-0000-000076030000}"/>
    <cellStyle name="40% - Accent5 34" xfId="967" xr:uid="{00000000-0005-0000-0000-000077030000}"/>
    <cellStyle name="40% - Accent5 35" xfId="968" xr:uid="{00000000-0005-0000-0000-000078030000}"/>
    <cellStyle name="40% - Accent5 36" xfId="969" xr:uid="{00000000-0005-0000-0000-000079030000}"/>
    <cellStyle name="40% - Accent5 37" xfId="970" xr:uid="{00000000-0005-0000-0000-00007A030000}"/>
    <cellStyle name="40% - Accent5 38" xfId="971" xr:uid="{00000000-0005-0000-0000-00007B030000}"/>
    <cellStyle name="40% - Accent5 4" xfId="972" xr:uid="{00000000-0005-0000-0000-00007C030000}"/>
    <cellStyle name="40% - Accent5 5" xfId="973" xr:uid="{00000000-0005-0000-0000-00007D030000}"/>
    <cellStyle name="40% - Accent5 6" xfId="974" xr:uid="{00000000-0005-0000-0000-00007E030000}"/>
    <cellStyle name="40% - Accent5 7" xfId="975" xr:uid="{00000000-0005-0000-0000-00007F030000}"/>
    <cellStyle name="40% - Accent5 8" xfId="976" xr:uid="{00000000-0005-0000-0000-000080030000}"/>
    <cellStyle name="40% - Accent5 9" xfId="977" xr:uid="{00000000-0005-0000-0000-000081030000}"/>
    <cellStyle name="40% - Accent6 10" xfId="978" xr:uid="{00000000-0005-0000-0000-000082030000}"/>
    <cellStyle name="40% - Accent6 11" xfId="979" xr:uid="{00000000-0005-0000-0000-000083030000}"/>
    <cellStyle name="40% - Accent6 12" xfId="980" xr:uid="{00000000-0005-0000-0000-000084030000}"/>
    <cellStyle name="40% - Accent6 13" xfId="981" xr:uid="{00000000-0005-0000-0000-000085030000}"/>
    <cellStyle name="40% - Accent6 14" xfId="982" xr:uid="{00000000-0005-0000-0000-000086030000}"/>
    <cellStyle name="40% - Accent6 15" xfId="983" xr:uid="{00000000-0005-0000-0000-000087030000}"/>
    <cellStyle name="40% - Accent6 16" xfId="984" xr:uid="{00000000-0005-0000-0000-000088030000}"/>
    <cellStyle name="40% - Accent6 17" xfId="985" xr:uid="{00000000-0005-0000-0000-000089030000}"/>
    <cellStyle name="40% - Accent6 17 2" xfId="986" xr:uid="{00000000-0005-0000-0000-00008A030000}"/>
    <cellStyle name="40% - Accent6 18" xfId="987" xr:uid="{00000000-0005-0000-0000-00008B030000}"/>
    <cellStyle name="40% - Accent6 18 2" xfId="988" xr:uid="{00000000-0005-0000-0000-00008C030000}"/>
    <cellStyle name="40% - Accent6 19" xfId="989" xr:uid="{00000000-0005-0000-0000-00008D030000}"/>
    <cellStyle name="40% - Accent6 2" xfId="990" xr:uid="{00000000-0005-0000-0000-00008E030000}"/>
    <cellStyle name="40% - Accent6 2 10" xfId="991" xr:uid="{00000000-0005-0000-0000-00008F030000}"/>
    <cellStyle name="40% - Accent6 2 11" xfId="992" xr:uid="{00000000-0005-0000-0000-000090030000}"/>
    <cellStyle name="40% - Accent6 2 12" xfId="993" xr:uid="{00000000-0005-0000-0000-000091030000}"/>
    <cellStyle name="40% - Accent6 2 13" xfId="994" xr:uid="{00000000-0005-0000-0000-000092030000}"/>
    <cellStyle name="40% - Accent6 2 14" xfId="995" xr:uid="{00000000-0005-0000-0000-000093030000}"/>
    <cellStyle name="40% - Accent6 2 15" xfId="996" xr:uid="{00000000-0005-0000-0000-000094030000}"/>
    <cellStyle name="40% - Accent6 2 16" xfId="997" xr:uid="{00000000-0005-0000-0000-000095030000}"/>
    <cellStyle name="40% - Accent6 2 17" xfId="998" xr:uid="{00000000-0005-0000-0000-000096030000}"/>
    <cellStyle name="40% - Accent6 2 18" xfId="999" xr:uid="{00000000-0005-0000-0000-000097030000}"/>
    <cellStyle name="40% - Accent6 2 19" xfId="1000" xr:uid="{00000000-0005-0000-0000-000098030000}"/>
    <cellStyle name="40% - Accent6 2 2" xfId="1001" xr:uid="{00000000-0005-0000-0000-000099030000}"/>
    <cellStyle name="40% - Accent6 2 2 2" xfId="1002" xr:uid="{00000000-0005-0000-0000-00009A030000}"/>
    <cellStyle name="40% - Accent6 2 20" xfId="1003" xr:uid="{00000000-0005-0000-0000-00009B030000}"/>
    <cellStyle name="40% - Accent6 2 21" xfId="1004" xr:uid="{00000000-0005-0000-0000-00009C030000}"/>
    <cellStyle name="40% - Accent6 2 22" xfId="1005" xr:uid="{00000000-0005-0000-0000-00009D030000}"/>
    <cellStyle name="40% - Accent6 2 23" xfId="1006" xr:uid="{00000000-0005-0000-0000-00009E030000}"/>
    <cellStyle name="40% - Accent6 2 24" xfId="1007" xr:uid="{00000000-0005-0000-0000-00009F030000}"/>
    <cellStyle name="40% - Accent6 2 25" xfId="1008" xr:uid="{00000000-0005-0000-0000-0000A0030000}"/>
    <cellStyle name="40% - Accent6 2 26" xfId="1009" xr:uid="{00000000-0005-0000-0000-0000A1030000}"/>
    <cellStyle name="40% - Accent6 2 27" xfId="1010" xr:uid="{00000000-0005-0000-0000-0000A2030000}"/>
    <cellStyle name="40% - Accent6 2 28" xfId="1011" xr:uid="{00000000-0005-0000-0000-0000A3030000}"/>
    <cellStyle name="40% - Accent6 2 29" xfId="1012" xr:uid="{00000000-0005-0000-0000-0000A4030000}"/>
    <cellStyle name="40% - Accent6 2 3" xfId="1013" xr:uid="{00000000-0005-0000-0000-0000A5030000}"/>
    <cellStyle name="40% - Accent6 2 30" xfId="1014" xr:uid="{00000000-0005-0000-0000-0000A6030000}"/>
    <cellStyle name="40% - Accent6 2 31" xfId="1015" xr:uid="{00000000-0005-0000-0000-0000A7030000}"/>
    <cellStyle name="40% - Accent6 2 32" xfId="1016" xr:uid="{00000000-0005-0000-0000-0000A8030000}"/>
    <cellStyle name="40% - Accent6 2 33" xfId="1017" xr:uid="{00000000-0005-0000-0000-0000A9030000}"/>
    <cellStyle name="40% - Accent6 2 4" xfId="1018" xr:uid="{00000000-0005-0000-0000-0000AA030000}"/>
    <cellStyle name="40% - Accent6 2 5" xfId="1019" xr:uid="{00000000-0005-0000-0000-0000AB030000}"/>
    <cellStyle name="40% - Accent6 2 6" xfId="1020" xr:uid="{00000000-0005-0000-0000-0000AC030000}"/>
    <cellStyle name="40% - Accent6 2 7" xfId="1021" xr:uid="{00000000-0005-0000-0000-0000AD030000}"/>
    <cellStyle name="40% - Accent6 2 8" xfId="1022" xr:uid="{00000000-0005-0000-0000-0000AE030000}"/>
    <cellStyle name="40% - Accent6 2 9" xfId="1023" xr:uid="{00000000-0005-0000-0000-0000AF030000}"/>
    <cellStyle name="40% - Accent6 20" xfId="1024" xr:uid="{00000000-0005-0000-0000-0000B0030000}"/>
    <cellStyle name="40% - Accent6 20 2" xfId="1025" xr:uid="{00000000-0005-0000-0000-0000B1030000}"/>
    <cellStyle name="40% - Accent6 21" xfId="1026" xr:uid="{00000000-0005-0000-0000-0000B2030000}"/>
    <cellStyle name="40% - Accent6 22" xfId="1027" xr:uid="{00000000-0005-0000-0000-0000B3030000}"/>
    <cellStyle name="40% - Accent6 23" xfId="1028" xr:uid="{00000000-0005-0000-0000-0000B4030000}"/>
    <cellStyle name="40% - Accent6 24" xfId="1029" xr:uid="{00000000-0005-0000-0000-0000B5030000}"/>
    <cellStyle name="40% - Accent6 25" xfId="1030" xr:uid="{00000000-0005-0000-0000-0000B6030000}"/>
    <cellStyle name="40% - Accent6 26" xfId="1031" xr:uid="{00000000-0005-0000-0000-0000B7030000}"/>
    <cellStyle name="40% - Accent6 27" xfId="1032" xr:uid="{00000000-0005-0000-0000-0000B8030000}"/>
    <cellStyle name="40% - Accent6 28" xfId="1033" xr:uid="{00000000-0005-0000-0000-0000B9030000}"/>
    <cellStyle name="40% - Accent6 29" xfId="1034" xr:uid="{00000000-0005-0000-0000-0000BA030000}"/>
    <cellStyle name="40% - Accent6 3" xfId="1035" xr:uid="{00000000-0005-0000-0000-0000BB030000}"/>
    <cellStyle name="40% - Accent6 30" xfId="1036" xr:uid="{00000000-0005-0000-0000-0000BC030000}"/>
    <cellStyle name="40% - Accent6 31" xfId="1037" xr:uid="{00000000-0005-0000-0000-0000BD030000}"/>
    <cellStyle name="40% - Accent6 32" xfId="1038" xr:uid="{00000000-0005-0000-0000-0000BE030000}"/>
    <cellStyle name="40% - Accent6 33" xfId="1039" xr:uid="{00000000-0005-0000-0000-0000BF030000}"/>
    <cellStyle name="40% - Accent6 34" xfId="1040" xr:uid="{00000000-0005-0000-0000-0000C0030000}"/>
    <cellStyle name="40% - Accent6 35" xfId="1041" xr:uid="{00000000-0005-0000-0000-0000C1030000}"/>
    <cellStyle name="40% - Accent6 36" xfId="1042" xr:uid="{00000000-0005-0000-0000-0000C2030000}"/>
    <cellStyle name="40% - Accent6 37" xfId="1043" xr:uid="{00000000-0005-0000-0000-0000C3030000}"/>
    <cellStyle name="40% - Accent6 38" xfId="1044" xr:uid="{00000000-0005-0000-0000-0000C4030000}"/>
    <cellStyle name="40% - Accent6 4" xfId="1045" xr:uid="{00000000-0005-0000-0000-0000C5030000}"/>
    <cellStyle name="40% - Accent6 5" xfId="1046" xr:uid="{00000000-0005-0000-0000-0000C6030000}"/>
    <cellStyle name="40% - Accent6 6" xfId="1047" xr:uid="{00000000-0005-0000-0000-0000C7030000}"/>
    <cellStyle name="40% - Accent6 7" xfId="1048" xr:uid="{00000000-0005-0000-0000-0000C8030000}"/>
    <cellStyle name="40% - Accent6 8" xfId="1049" xr:uid="{00000000-0005-0000-0000-0000C9030000}"/>
    <cellStyle name="40% - Accent6 9" xfId="1050" xr:uid="{00000000-0005-0000-0000-0000CA030000}"/>
    <cellStyle name="60% - Accent1 10" xfId="1051" xr:uid="{00000000-0005-0000-0000-0000CB030000}"/>
    <cellStyle name="60% - Accent1 11" xfId="1052" xr:uid="{00000000-0005-0000-0000-0000CC030000}"/>
    <cellStyle name="60% - Accent1 12" xfId="1053" xr:uid="{00000000-0005-0000-0000-0000CD030000}"/>
    <cellStyle name="60% - Accent1 13" xfId="1054" xr:uid="{00000000-0005-0000-0000-0000CE030000}"/>
    <cellStyle name="60% - Accent1 14" xfId="1055" xr:uid="{00000000-0005-0000-0000-0000CF030000}"/>
    <cellStyle name="60% - Accent1 15" xfId="1056" xr:uid="{00000000-0005-0000-0000-0000D0030000}"/>
    <cellStyle name="60% - Accent1 16" xfId="1057" xr:uid="{00000000-0005-0000-0000-0000D1030000}"/>
    <cellStyle name="60% - Accent1 17" xfId="1058" xr:uid="{00000000-0005-0000-0000-0000D2030000}"/>
    <cellStyle name="60% - Accent1 17 2" xfId="1059" xr:uid="{00000000-0005-0000-0000-0000D3030000}"/>
    <cellStyle name="60% - Accent1 18" xfId="1060" xr:uid="{00000000-0005-0000-0000-0000D4030000}"/>
    <cellStyle name="60% - Accent1 18 2" xfId="1061" xr:uid="{00000000-0005-0000-0000-0000D5030000}"/>
    <cellStyle name="60% - Accent1 19" xfId="1062" xr:uid="{00000000-0005-0000-0000-0000D6030000}"/>
    <cellStyle name="60% - Accent1 2" xfId="1063" xr:uid="{00000000-0005-0000-0000-0000D7030000}"/>
    <cellStyle name="60% - Accent1 2 10" xfId="1064" xr:uid="{00000000-0005-0000-0000-0000D8030000}"/>
    <cellStyle name="60% - Accent1 2 11" xfId="1065" xr:uid="{00000000-0005-0000-0000-0000D9030000}"/>
    <cellStyle name="60% - Accent1 2 12" xfId="1066" xr:uid="{00000000-0005-0000-0000-0000DA030000}"/>
    <cellStyle name="60% - Accent1 2 13" xfId="1067" xr:uid="{00000000-0005-0000-0000-0000DB030000}"/>
    <cellStyle name="60% - Accent1 2 14" xfId="1068" xr:uid="{00000000-0005-0000-0000-0000DC030000}"/>
    <cellStyle name="60% - Accent1 2 15" xfId="1069" xr:uid="{00000000-0005-0000-0000-0000DD030000}"/>
    <cellStyle name="60% - Accent1 2 16" xfId="1070" xr:uid="{00000000-0005-0000-0000-0000DE030000}"/>
    <cellStyle name="60% - Accent1 2 17" xfId="1071" xr:uid="{00000000-0005-0000-0000-0000DF030000}"/>
    <cellStyle name="60% - Accent1 2 18" xfId="1072" xr:uid="{00000000-0005-0000-0000-0000E0030000}"/>
    <cellStyle name="60% - Accent1 2 19" xfId="1073" xr:uid="{00000000-0005-0000-0000-0000E1030000}"/>
    <cellStyle name="60% - Accent1 2 2" xfId="1074" xr:uid="{00000000-0005-0000-0000-0000E2030000}"/>
    <cellStyle name="60% - Accent1 2 20" xfId="1075" xr:uid="{00000000-0005-0000-0000-0000E3030000}"/>
    <cellStyle name="60% - Accent1 2 21" xfId="1076" xr:uid="{00000000-0005-0000-0000-0000E4030000}"/>
    <cellStyle name="60% - Accent1 2 22" xfId="1077" xr:uid="{00000000-0005-0000-0000-0000E5030000}"/>
    <cellStyle name="60% - Accent1 2 23" xfId="1078" xr:uid="{00000000-0005-0000-0000-0000E6030000}"/>
    <cellStyle name="60% - Accent1 2 24" xfId="1079" xr:uid="{00000000-0005-0000-0000-0000E7030000}"/>
    <cellStyle name="60% - Accent1 2 25" xfId="1080" xr:uid="{00000000-0005-0000-0000-0000E8030000}"/>
    <cellStyle name="60% - Accent1 2 26" xfId="1081" xr:uid="{00000000-0005-0000-0000-0000E9030000}"/>
    <cellStyle name="60% - Accent1 2 27" xfId="1082" xr:uid="{00000000-0005-0000-0000-0000EA030000}"/>
    <cellStyle name="60% - Accent1 2 28" xfId="1083" xr:uid="{00000000-0005-0000-0000-0000EB030000}"/>
    <cellStyle name="60% - Accent1 2 29" xfId="1084" xr:uid="{00000000-0005-0000-0000-0000EC030000}"/>
    <cellStyle name="60% - Accent1 2 3" xfId="1085" xr:uid="{00000000-0005-0000-0000-0000ED030000}"/>
    <cellStyle name="60% - Accent1 2 30" xfId="1086" xr:uid="{00000000-0005-0000-0000-0000EE030000}"/>
    <cellStyle name="60% - Accent1 2 31" xfId="1087" xr:uid="{00000000-0005-0000-0000-0000EF030000}"/>
    <cellStyle name="60% - Accent1 2 32" xfId="1088" xr:uid="{00000000-0005-0000-0000-0000F0030000}"/>
    <cellStyle name="60% - Accent1 2 33" xfId="1089" xr:uid="{00000000-0005-0000-0000-0000F1030000}"/>
    <cellStyle name="60% - Accent1 2 4" xfId="1090" xr:uid="{00000000-0005-0000-0000-0000F2030000}"/>
    <cellStyle name="60% - Accent1 2 5" xfId="1091" xr:uid="{00000000-0005-0000-0000-0000F3030000}"/>
    <cellStyle name="60% - Accent1 2 6" xfId="1092" xr:uid="{00000000-0005-0000-0000-0000F4030000}"/>
    <cellStyle name="60% - Accent1 2 7" xfId="1093" xr:uid="{00000000-0005-0000-0000-0000F5030000}"/>
    <cellStyle name="60% - Accent1 2 8" xfId="1094" xr:uid="{00000000-0005-0000-0000-0000F6030000}"/>
    <cellStyle name="60% - Accent1 2 9" xfId="1095" xr:uid="{00000000-0005-0000-0000-0000F7030000}"/>
    <cellStyle name="60% - Accent1 20" xfId="1096" xr:uid="{00000000-0005-0000-0000-0000F8030000}"/>
    <cellStyle name="60% - Accent1 20 2" xfId="1097" xr:uid="{00000000-0005-0000-0000-0000F9030000}"/>
    <cellStyle name="60% - Accent1 21" xfId="1098" xr:uid="{00000000-0005-0000-0000-0000FA030000}"/>
    <cellStyle name="60% - Accent1 22" xfId="1099" xr:uid="{00000000-0005-0000-0000-0000FB030000}"/>
    <cellStyle name="60% - Accent1 23" xfId="1100" xr:uid="{00000000-0005-0000-0000-0000FC030000}"/>
    <cellStyle name="60% - Accent1 24" xfId="1101" xr:uid="{00000000-0005-0000-0000-0000FD030000}"/>
    <cellStyle name="60% - Accent1 25" xfId="1102" xr:uid="{00000000-0005-0000-0000-0000FE030000}"/>
    <cellStyle name="60% - Accent1 26" xfId="1103" xr:uid="{00000000-0005-0000-0000-0000FF030000}"/>
    <cellStyle name="60% - Accent1 27" xfId="1104" xr:uid="{00000000-0005-0000-0000-000000040000}"/>
    <cellStyle name="60% - Accent1 28" xfId="1105" xr:uid="{00000000-0005-0000-0000-000001040000}"/>
    <cellStyle name="60% - Accent1 29" xfId="1106" xr:uid="{00000000-0005-0000-0000-000002040000}"/>
    <cellStyle name="60% - Accent1 3" xfId="1107" xr:uid="{00000000-0005-0000-0000-000003040000}"/>
    <cellStyle name="60% - Accent1 30" xfId="1108" xr:uid="{00000000-0005-0000-0000-000004040000}"/>
    <cellStyle name="60% - Accent1 31" xfId="1109" xr:uid="{00000000-0005-0000-0000-000005040000}"/>
    <cellStyle name="60% - Accent1 32" xfId="1110" xr:uid="{00000000-0005-0000-0000-000006040000}"/>
    <cellStyle name="60% - Accent1 33" xfId="1111" xr:uid="{00000000-0005-0000-0000-000007040000}"/>
    <cellStyle name="60% - Accent1 34" xfId="1112" xr:uid="{00000000-0005-0000-0000-000008040000}"/>
    <cellStyle name="60% - Accent1 35" xfId="1113" xr:uid="{00000000-0005-0000-0000-000009040000}"/>
    <cellStyle name="60% - Accent1 36" xfId="1114" xr:uid="{00000000-0005-0000-0000-00000A040000}"/>
    <cellStyle name="60% - Accent1 37" xfId="1115" xr:uid="{00000000-0005-0000-0000-00000B040000}"/>
    <cellStyle name="60% - Accent1 38" xfId="1116" xr:uid="{00000000-0005-0000-0000-00000C040000}"/>
    <cellStyle name="60% - Accent1 4" xfId="1117" xr:uid="{00000000-0005-0000-0000-00000D040000}"/>
    <cellStyle name="60% - Accent1 5" xfId="1118" xr:uid="{00000000-0005-0000-0000-00000E040000}"/>
    <cellStyle name="60% - Accent1 6" xfId="1119" xr:uid="{00000000-0005-0000-0000-00000F040000}"/>
    <cellStyle name="60% - Accent1 7" xfId="1120" xr:uid="{00000000-0005-0000-0000-000010040000}"/>
    <cellStyle name="60% - Accent1 8" xfId="1121" xr:uid="{00000000-0005-0000-0000-000011040000}"/>
    <cellStyle name="60% - Accent1 9" xfId="1122" xr:uid="{00000000-0005-0000-0000-000012040000}"/>
    <cellStyle name="60% - Accent2 10" xfId="1123" xr:uid="{00000000-0005-0000-0000-000013040000}"/>
    <cellStyle name="60% - Accent2 11" xfId="1124" xr:uid="{00000000-0005-0000-0000-000014040000}"/>
    <cellStyle name="60% - Accent2 12" xfId="1125" xr:uid="{00000000-0005-0000-0000-000015040000}"/>
    <cellStyle name="60% - Accent2 13" xfId="1126" xr:uid="{00000000-0005-0000-0000-000016040000}"/>
    <cellStyle name="60% - Accent2 14" xfId="1127" xr:uid="{00000000-0005-0000-0000-000017040000}"/>
    <cellStyle name="60% - Accent2 15" xfId="1128" xr:uid="{00000000-0005-0000-0000-000018040000}"/>
    <cellStyle name="60% - Accent2 16" xfId="1129" xr:uid="{00000000-0005-0000-0000-000019040000}"/>
    <cellStyle name="60% - Accent2 17" xfId="1130" xr:uid="{00000000-0005-0000-0000-00001A040000}"/>
    <cellStyle name="60% - Accent2 17 2" xfId="1131" xr:uid="{00000000-0005-0000-0000-00001B040000}"/>
    <cellStyle name="60% - Accent2 18" xfId="1132" xr:uid="{00000000-0005-0000-0000-00001C040000}"/>
    <cellStyle name="60% - Accent2 19" xfId="1133" xr:uid="{00000000-0005-0000-0000-00001D040000}"/>
    <cellStyle name="60% - Accent2 2" xfId="1134" xr:uid="{00000000-0005-0000-0000-00001E040000}"/>
    <cellStyle name="60% - Accent2 2 10" xfId="1135" xr:uid="{00000000-0005-0000-0000-00001F040000}"/>
    <cellStyle name="60% - Accent2 2 11" xfId="1136" xr:uid="{00000000-0005-0000-0000-000020040000}"/>
    <cellStyle name="60% - Accent2 2 12" xfId="1137" xr:uid="{00000000-0005-0000-0000-000021040000}"/>
    <cellStyle name="60% - Accent2 2 13" xfId="1138" xr:uid="{00000000-0005-0000-0000-000022040000}"/>
    <cellStyle name="60% - Accent2 2 14" xfId="1139" xr:uid="{00000000-0005-0000-0000-000023040000}"/>
    <cellStyle name="60% - Accent2 2 15" xfId="1140" xr:uid="{00000000-0005-0000-0000-000024040000}"/>
    <cellStyle name="60% - Accent2 2 16" xfId="1141" xr:uid="{00000000-0005-0000-0000-000025040000}"/>
    <cellStyle name="60% - Accent2 2 17" xfId="1142" xr:uid="{00000000-0005-0000-0000-000026040000}"/>
    <cellStyle name="60% - Accent2 2 18" xfId="1143" xr:uid="{00000000-0005-0000-0000-000027040000}"/>
    <cellStyle name="60% - Accent2 2 19" xfId="1144" xr:uid="{00000000-0005-0000-0000-000028040000}"/>
    <cellStyle name="60% - Accent2 2 2" xfId="1145" xr:uid="{00000000-0005-0000-0000-000029040000}"/>
    <cellStyle name="60% - Accent2 2 20" xfId="1146" xr:uid="{00000000-0005-0000-0000-00002A040000}"/>
    <cellStyle name="60% - Accent2 2 21" xfId="1147" xr:uid="{00000000-0005-0000-0000-00002B040000}"/>
    <cellStyle name="60% - Accent2 2 22" xfId="1148" xr:uid="{00000000-0005-0000-0000-00002C040000}"/>
    <cellStyle name="60% - Accent2 2 23" xfId="1149" xr:uid="{00000000-0005-0000-0000-00002D040000}"/>
    <cellStyle name="60% - Accent2 2 24" xfId="1150" xr:uid="{00000000-0005-0000-0000-00002E040000}"/>
    <cellStyle name="60% - Accent2 2 25" xfId="1151" xr:uid="{00000000-0005-0000-0000-00002F040000}"/>
    <cellStyle name="60% - Accent2 2 26" xfId="1152" xr:uid="{00000000-0005-0000-0000-000030040000}"/>
    <cellStyle name="60% - Accent2 2 27" xfId="1153" xr:uid="{00000000-0005-0000-0000-000031040000}"/>
    <cellStyle name="60% - Accent2 2 28" xfId="1154" xr:uid="{00000000-0005-0000-0000-000032040000}"/>
    <cellStyle name="60% - Accent2 2 29" xfId="1155" xr:uid="{00000000-0005-0000-0000-000033040000}"/>
    <cellStyle name="60% - Accent2 2 3" xfId="1156" xr:uid="{00000000-0005-0000-0000-000034040000}"/>
    <cellStyle name="60% - Accent2 2 30" xfId="1157" xr:uid="{00000000-0005-0000-0000-000035040000}"/>
    <cellStyle name="60% - Accent2 2 31" xfId="1158" xr:uid="{00000000-0005-0000-0000-000036040000}"/>
    <cellStyle name="60% - Accent2 2 32" xfId="1159" xr:uid="{00000000-0005-0000-0000-000037040000}"/>
    <cellStyle name="60% - Accent2 2 33" xfId="1160" xr:uid="{00000000-0005-0000-0000-000038040000}"/>
    <cellStyle name="60% - Accent2 2 4" xfId="1161" xr:uid="{00000000-0005-0000-0000-000039040000}"/>
    <cellStyle name="60% - Accent2 2 5" xfId="1162" xr:uid="{00000000-0005-0000-0000-00003A040000}"/>
    <cellStyle name="60% - Accent2 2 6" xfId="1163" xr:uid="{00000000-0005-0000-0000-00003B040000}"/>
    <cellStyle name="60% - Accent2 2 7" xfId="1164" xr:uid="{00000000-0005-0000-0000-00003C040000}"/>
    <cellStyle name="60% - Accent2 2 8" xfId="1165" xr:uid="{00000000-0005-0000-0000-00003D040000}"/>
    <cellStyle name="60% - Accent2 2 9" xfId="1166" xr:uid="{00000000-0005-0000-0000-00003E040000}"/>
    <cellStyle name="60% - Accent2 20" xfId="1167" xr:uid="{00000000-0005-0000-0000-00003F040000}"/>
    <cellStyle name="60% - Accent2 21" xfId="1168" xr:uid="{00000000-0005-0000-0000-000040040000}"/>
    <cellStyle name="60% - Accent2 22" xfId="1169" xr:uid="{00000000-0005-0000-0000-000041040000}"/>
    <cellStyle name="60% - Accent2 23" xfId="1170" xr:uid="{00000000-0005-0000-0000-000042040000}"/>
    <cellStyle name="60% - Accent2 24" xfId="1171" xr:uid="{00000000-0005-0000-0000-000043040000}"/>
    <cellStyle name="60% - Accent2 25" xfId="1172" xr:uid="{00000000-0005-0000-0000-000044040000}"/>
    <cellStyle name="60% - Accent2 26" xfId="1173" xr:uid="{00000000-0005-0000-0000-000045040000}"/>
    <cellStyle name="60% - Accent2 27" xfId="1174" xr:uid="{00000000-0005-0000-0000-000046040000}"/>
    <cellStyle name="60% - Accent2 28" xfId="1175" xr:uid="{00000000-0005-0000-0000-000047040000}"/>
    <cellStyle name="60% - Accent2 29" xfId="1176" xr:uid="{00000000-0005-0000-0000-000048040000}"/>
    <cellStyle name="60% - Accent2 3" xfId="1177" xr:uid="{00000000-0005-0000-0000-000049040000}"/>
    <cellStyle name="60% - Accent2 30" xfId="1178" xr:uid="{00000000-0005-0000-0000-00004A040000}"/>
    <cellStyle name="60% - Accent2 31" xfId="1179" xr:uid="{00000000-0005-0000-0000-00004B040000}"/>
    <cellStyle name="60% - Accent2 32" xfId="1180" xr:uid="{00000000-0005-0000-0000-00004C040000}"/>
    <cellStyle name="60% - Accent2 33" xfId="1181" xr:uid="{00000000-0005-0000-0000-00004D040000}"/>
    <cellStyle name="60% - Accent2 34" xfId="1182" xr:uid="{00000000-0005-0000-0000-00004E040000}"/>
    <cellStyle name="60% - Accent2 35" xfId="1183" xr:uid="{00000000-0005-0000-0000-00004F040000}"/>
    <cellStyle name="60% - Accent2 36" xfId="1184" xr:uid="{00000000-0005-0000-0000-000050040000}"/>
    <cellStyle name="60% - Accent2 37" xfId="1185" xr:uid="{00000000-0005-0000-0000-000051040000}"/>
    <cellStyle name="60% - Accent2 38" xfId="1186" xr:uid="{00000000-0005-0000-0000-000052040000}"/>
    <cellStyle name="60% - Accent2 4" xfId="1187" xr:uid="{00000000-0005-0000-0000-000053040000}"/>
    <cellStyle name="60% - Accent2 5" xfId="1188" xr:uid="{00000000-0005-0000-0000-000054040000}"/>
    <cellStyle name="60% - Accent2 6" xfId="1189" xr:uid="{00000000-0005-0000-0000-000055040000}"/>
    <cellStyle name="60% - Accent2 7" xfId="1190" xr:uid="{00000000-0005-0000-0000-000056040000}"/>
    <cellStyle name="60% - Accent2 8" xfId="1191" xr:uid="{00000000-0005-0000-0000-000057040000}"/>
    <cellStyle name="60% - Accent2 9" xfId="1192" xr:uid="{00000000-0005-0000-0000-000058040000}"/>
    <cellStyle name="60% - Accent3 10" xfId="1193" xr:uid="{00000000-0005-0000-0000-000059040000}"/>
    <cellStyle name="60% - Accent3 11" xfId="1194" xr:uid="{00000000-0005-0000-0000-00005A040000}"/>
    <cellStyle name="60% - Accent3 12" xfId="1195" xr:uid="{00000000-0005-0000-0000-00005B040000}"/>
    <cellStyle name="60% - Accent3 13" xfId="1196" xr:uid="{00000000-0005-0000-0000-00005C040000}"/>
    <cellStyle name="60% - Accent3 14" xfId="1197" xr:uid="{00000000-0005-0000-0000-00005D040000}"/>
    <cellStyle name="60% - Accent3 15" xfId="1198" xr:uid="{00000000-0005-0000-0000-00005E040000}"/>
    <cellStyle name="60% - Accent3 16" xfId="1199" xr:uid="{00000000-0005-0000-0000-00005F040000}"/>
    <cellStyle name="60% - Accent3 17" xfId="1200" xr:uid="{00000000-0005-0000-0000-000060040000}"/>
    <cellStyle name="60% - Accent3 17 2" xfId="1201" xr:uid="{00000000-0005-0000-0000-000061040000}"/>
    <cellStyle name="60% - Accent3 18" xfId="1202" xr:uid="{00000000-0005-0000-0000-000062040000}"/>
    <cellStyle name="60% - Accent3 18 2" xfId="1203" xr:uid="{00000000-0005-0000-0000-000063040000}"/>
    <cellStyle name="60% - Accent3 19" xfId="1204" xr:uid="{00000000-0005-0000-0000-000064040000}"/>
    <cellStyle name="60% - Accent3 2" xfId="1205" xr:uid="{00000000-0005-0000-0000-000065040000}"/>
    <cellStyle name="60% - Accent3 2 10" xfId="1206" xr:uid="{00000000-0005-0000-0000-000066040000}"/>
    <cellStyle name="60% - Accent3 2 11" xfId="1207" xr:uid="{00000000-0005-0000-0000-000067040000}"/>
    <cellStyle name="60% - Accent3 2 12" xfId="1208" xr:uid="{00000000-0005-0000-0000-000068040000}"/>
    <cellStyle name="60% - Accent3 2 13" xfId="1209" xr:uid="{00000000-0005-0000-0000-000069040000}"/>
    <cellStyle name="60% - Accent3 2 14" xfId="1210" xr:uid="{00000000-0005-0000-0000-00006A040000}"/>
    <cellStyle name="60% - Accent3 2 15" xfId="1211" xr:uid="{00000000-0005-0000-0000-00006B040000}"/>
    <cellStyle name="60% - Accent3 2 16" xfId="1212" xr:uid="{00000000-0005-0000-0000-00006C040000}"/>
    <cellStyle name="60% - Accent3 2 17" xfId="1213" xr:uid="{00000000-0005-0000-0000-00006D040000}"/>
    <cellStyle name="60% - Accent3 2 18" xfId="1214" xr:uid="{00000000-0005-0000-0000-00006E040000}"/>
    <cellStyle name="60% - Accent3 2 19" xfId="1215" xr:uid="{00000000-0005-0000-0000-00006F040000}"/>
    <cellStyle name="60% - Accent3 2 2" xfId="1216" xr:uid="{00000000-0005-0000-0000-000070040000}"/>
    <cellStyle name="60% - Accent3 2 20" xfId="1217" xr:uid="{00000000-0005-0000-0000-000071040000}"/>
    <cellStyle name="60% - Accent3 2 21" xfId="1218" xr:uid="{00000000-0005-0000-0000-000072040000}"/>
    <cellStyle name="60% - Accent3 2 22" xfId="1219" xr:uid="{00000000-0005-0000-0000-000073040000}"/>
    <cellStyle name="60% - Accent3 2 23" xfId="1220" xr:uid="{00000000-0005-0000-0000-000074040000}"/>
    <cellStyle name="60% - Accent3 2 24" xfId="1221" xr:uid="{00000000-0005-0000-0000-000075040000}"/>
    <cellStyle name="60% - Accent3 2 25" xfId="1222" xr:uid="{00000000-0005-0000-0000-000076040000}"/>
    <cellStyle name="60% - Accent3 2 26" xfId="1223" xr:uid="{00000000-0005-0000-0000-000077040000}"/>
    <cellStyle name="60% - Accent3 2 27" xfId="1224" xr:uid="{00000000-0005-0000-0000-000078040000}"/>
    <cellStyle name="60% - Accent3 2 28" xfId="1225" xr:uid="{00000000-0005-0000-0000-000079040000}"/>
    <cellStyle name="60% - Accent3 2 29" xfId="1226" xr:uid="{00000000-0005-0000-0000-00007A040000}"/>
    <cellStyle name="60% - Accent3 2 3" xfId="1227" xr:uid="{00000000-0005-0000-0000-00007B040000}"/>
    <cellStyle name="60% - Accent3 2 30" xfId="1228" xr:uid="{00000000-0005-0000-0000-00007C040000}"/>
    <cellStyle name="60% - Accent3 2 31" xfId="1229" xr:uid="{00000000-0005-0000-0000-00007D040000}"/>
    <cellStyle name="60% - Accent3 2 32" xfId="1230" xr:uid="{00000000-0005-0000-0000-00007E040000}"/>
    <cellStyle name="60% - Accent3 2 33" xfId="1231" xr:uid="{00000000-0005-0000-0000-00007F040000}"/>
    <cellStyle name="60% - Accent3 2 4" xfId="1232" xr:uid="{00000000-0005-0000-0000-000080040000}"/>
    <cellStyle name="60% - Accent3 2 5" xfId="1233" xr:uid="{00000000-0005-0000-0000-000081040000}"/>
    <cellStyle name="60% - Accent3 2 6" xfId="1234" xr:uid="{00000000-0005-0000-0000-000082040000}"/>
    <cellStyle name="60% - Accent3 2 7" xfId="1235" xr:uid="{00000000-0005-0000-0000-000083040000}"/>
    <cellStyle name="60% - Accent3 2 8" xfId="1236" xr:uid="{00000000-0005-0000-0000-000084040000}"/>
    <cellStyle name="60% - Accent3 2 9" xfId="1237" xr:uid="{00000000-0005-0000-0000-000085040000}"/>
    <cellStyle name="60% - Accent3 20" xfId="1238" xr:uid="{00000000-0005-0000-0000-000086040000}"/>
    <cellStyle name="60% - Accent3 20 2" xfId="1239" xr:uid="{00000000-0005-0000-0000-000087040000}"/>
    <cellStyle name="60% - Accent3 21" xfId="1240" xr:uid="{00000000-0005-0000-0000-000088040000}"/>
    <cellStyle name="60% - Accent3 22" xfId="1241" xr:uid="{00000000-0005-0000-0000-000089040000}"/>
    <cellStyle name="60% - Accent3 23" xfId="1242" xr:uid="{00000000-0005-0000-0000-00008A040000}"/>
    <cellStyle name="60% - Accent3 24" xfId="1243" xr:uid="{00000000-0005-0000-0000-00008B040000}"/>
    <cellStyle name="60% - Accent3 25" xfId="1244" xr:uid="{00000000-0005-0000-0000-00008C040000}"/>
    <cellStyle name="60% - Accent3 26" xfId="1245" xr:uid="{00000000-0005-0000-0000-00008D040000}"/>
    <cellStyle name="60% - Accent3 27" xfId="1246" xr:uid="{00000000-0005-0000-0000-00008E040000}"/>
    <cellStyle name="60% - Accent3 28" xfId="1247" xr:uid="{00000000-0005-0000-0000-00008F040000}"/>
    <cellStyle name="60% - Accent3 29" xfId="1248" xr:uid="{00000000-0005-0000-0000-000090040000}"/>
    <cellStyle name="60% - Accent3 3" xfId="1249" xr:uid="{00000000-0005-0000-0000-000091040000}"/>
    <cellStyle name="60% - Accent3 30" xfId="1250" xr:uid="{00000000-0005-0000-0000-000092040000}"/>
    <cellStyle name="60% - Accent3 31" xfId="1251" xr:uid="{00000000-0005-0000-0000-000093040000}"/>
    <cellStyle name="60% - Accent3 32" xfId="1252" xr:uid="{00000000-0005-0000-0000-000094040000}"/>
    <cellStyle name="60% - Accent3 33" xfId="1253" xr:uid="{00000000-0005-0000-0000-000095040000}"/>
    <cellStyle name="60% - Accent3 34" xfId="1254" xr:uid="{00000000-0005-0000-0000-000096040000}"/>
    <cellStyle name="60% - Accent3 35" xfId="1255" xr:uid="{00000000-0005-0000-0000-000097040000}"/>
    <cellStyle name="60% - Accent3 36" xfId="1256" xr:uid="{00000000-0005-0000-0000-000098040000}"/>
    <cellStyle name="60% - Accent3 37" xfId="1257" xr:uid="{00000000-0005-0000-0000-000099040000}"/>
    <cellStyle name="60% - Accent3 38" xfId="1258" xr:uid="{00000000-0005-0000-0000-00009A040000}"/>
    <cellStyle name="60% - Accent3 4" xfId="1259" xr:uid="{00000000-0005-0000-0000-00009B040000}"/>
    <cellStyle name="60% - Accent3 5" xfId="1260" xr:uid="{00000000-0005-0000-0000-00009C040000}"/>
    <cellStyle name="60% - Accent3 6" xfId="1261" xr:uid="{00000000-0005-0000-0000-00009D040000}"/>
    <cellStyle name="60% - Accent3 7" xfId="1262" xr:uid="{00000000-0005-0000-0000-00009E040000}"/>
    <cellStyle name="60% - Accent3 8" xfId="1263" xr:uid="{00000000-0005-0000-0000-00009F040000}"/>
    <cellStyle name="60% - Accent3 9" xfId="1264" xr:uid="{00000000-0005-0000-0000-0000A0040000}"/>
    <cellStyle name="60% - Accent4 10" xfId="1265" xr:uid="{00000000-0005-0000-0000-0000A1040000}"/>
    <cellStyle name="60% - Accent4 11" xfId="1266" xr:uid="{00000000-0005-0000-0000-0000A2040000}"/>
    <cellStyle name="60% - Accent4 12" xfId="1267" xr:uid="{00000000-0005-0000-0000-0000A3040000}"/>
    <cellStyle name="60% - Accent4 13" xfId="1268" xr:uid="{00000000-0005-0000-0000-0000A4040000}"/>
    <cellStyle name="60% - Accent4 14" xfId="1269" xr:uid="{00000000-0005-0000-0000-0000A5040000}"/>
    <cellStyle name="60% - Accent4 15" xfId="1270" xr:uid="{00000000-0005-0000-0000-0000A6040000}"/>
    <cellStyle name="60% - Accent4 16" xfId="1271" xr:uid="{00000000-0005-0000-0000-0000A7040000}"/>
    <cellStyle name="60% - Accent4 17" xfId="1272" xr:uid="{00000000-0005-0000-0000-0000A8040000}"/>
    <cellStyle name="60% - Accent4 17 2" xfId="1273" xr:uid="{00000000-0005-0000-0000-0000A9040000}"/>
    <cellStyle name="60% - Accent4 18" xfId="1274" xr:uid="{00000000-0005-0000-0000-0000AA040000}"/>
    <cellStyle name="60% - Accent4 18 2" xfId="1275" xr:uid="{00000000-0005-0000-0000-0000AB040000}"/>
    <cellStyle name="60% - Accent4 19" xfId="1276" xr:uid="{00000000-0005-0000-0000-0000AC040000}"/>
    <cellStyle name="60% - Accent4 2" xfId="1277" xr:uid="{00000000-0005-0000-0000-0000AD040000}"/>
    <cellStyle name="60% - Accent4 2 10" xfId="1278" xr:uid="{00000000-0005-0000-0000-0000AE040000}"/>
    <cellStyle name="60% - Accent4 2 11" xfId="1279" xr:uid="{00000000-0005-0000-0000-0000AF040000}"/>
    <cellStyle name="60% - Accent4 2 12" xfId="1280" xr:uid="{00000000-0005-0000-0000-0000B0040000}"/>
    <cellStyle name="60% - Accent4 2 13" xfId="1281" xr:uid="{00000000-0005-0000-0000-0000B1040000}"/>
    <cellStyle name="60% - Accent4 2 14" xfId="1282" xr:uid="{00000000-0005-0000-0000-0000B2040000}"/>
    <cellStyle name="60% - Accent4 2 15" xfId="1283" xr:uid="{00000000-0005-0000-0000-0000B3040000}"/>
    <cellStyle name="60% - Accent4 2 16" xfId="1284" xr:uid="{00000000-0005-0000-0000-0000B4040000}"/>
    <cellStyle name="60% - Accent4 2 17" xfId="1285" xr:uid="{00000000-0005-0000-0000-0000B5040000}"/>
    <cellStyle name="60% - Accent4 2 18" xfId="1286" xr:uid="{00000000-0005-0000-0000-0000B6040000}"/>
    <cellStyle name="60% - Accent4 2 19" xfId="1287" xr:uid="{00000000-0005-0000-0000-0000B7040000}"/>
    <cellStyle name="60% - Accent4 2 2" xfId="1288" xr:uid="{00000000-0005-0000-0000-0000B8040000}"/>
    <cellStyle name="60% - Accent4 2 20" xfId="1289" xr:uid="{00000000-0005-0000-0000-0000B9040000}"/>
    <cellStyle name="60% - Accent4 2 21" xfId="1290" xr:uid="{00000000-0005-0000-0000-0000BA040000}"/>
    <cellStyle name="60% - Accent4 2 22" xfId="1291" xr:uid="{00000000-0005-0000-0000-0000BB040000}"/>
    <cellStyle name="60% - Accent4 2 23" xfId="1292" xr:uid="{00000000-0005-0000-0000-0000BC040000}"/>
    <cellStyle name="60% - Accent4 2 24" xfId="1293" xr:uid="{00000000-0005-0000-0000-0000BD040000}"/>
    <cellStyle name="60% - Accent4 2 25" xfId="1294" xr:uid="{00000000-0005-0000-0000-0000BE040000}"/>
    <cellStyle name="60% - Accent4 2 26" xfId="1295" xr:uid="{00000000-0005-0000-0000-0000BF040000}"/>
    <cellStyle name="60% - Accent4 2 27" xfId="1296" xr:uid="{00000000-0005-0000-0000-0000C0040000}"/>
    <cellStyle name="60% - Accent4 2 28" xfId="1297" xr:uid="{00000000-0005-0000-0000-0000C1040000}"/>
    <cellStyle name="60% - Accent4 2 29" xfId="1298" xr:uid="{00000000-0005-0000-0000-0000C2040000}"/>
    <cellStyle name="60% - Accent4 2 3" xfId="1299" xr:uid="{00000000-0005-0000-0000-0000C3040000}"/>
    <cellStyle name="60% - Accent4 2 30" xfId="1300" xr:uid="{00000000-0005-0000-0000-0000C4040000}"/>
    <cellStyle name="60% - Accent4 2 31" xfId="1301" xr:uid="{00000000-0005-0000-0000-0000C5040000}"/>
    <cellStyle name="60% - Accent4 2 32" xfId="1302" xr:uid="{00000000-0005-0000-0000-0000C6040000}"/>
    <cellStyle name="60% - Accent4 2 33" xfId="1303" xr:uid="{00000000-0005-0000-0000-0000C7040000}"/>
    <cellStyle name="60% - Accent4 2 4" xfId="1304" xr:uid="{00000000-0005-0000-0000-0000C8040000}"/>
    <cellStyle name="60% - Accent4 2 5" xfId="1305" xr:uid="{00000000-0005-0000-0000-0000C9040000}"/>
    <cellStyle name="60% - Accent4 2 6" xfId="1306" xr:uid="{00000000-0005-0000-0000-0000CA040000}"/>
    <cellStyle name="60% - Accent4 2 7" xfId="1307" xr:uid="{00000000-0005-0000-0000-0000CB040000}"/>
    <cellStyle name="60% - Accent4 2 8" xfId="1308" xr:uid="{00000000-0005-0000-0000-0000CC040000}"/>
    <cellStyle name="60% - Accent4 2 9" xfId="1309" xr:uid="{00000000-0005-0000-0000-0000CD040000}"/>
    <cellStyle name="60% - Accent4 20" xfId="1310" xr:uid="{00000000-0005-0000-0000-0000CE040000}"/>
    <cellStyle name="60% - Accent4 20 2" xfId="1311" xr:uid="{00000000-0005-0000-0000-0000CF040000}"/>
    <cellStyle name="60% - Accent4 21" xfId="1312" xr:uid="{00000000-0005-0000-0000-0000D0040000}"/>
    <cellStyle name="60% - Accent4 22" xfId="1313" xr:uid="{00000000-0005-0000-0000-0000D1040000}"/>
    <cellStyle name="60% - Accent4 23" xfId="1314" xr:uid="{00000000-0005-0000-0000-0000D2040000}"/>
    <cellStyle name="60% - Accent4 24" xfId="1315" xr:uid="{00000000-0005-0000-0000-0000D3040000}"/>
    <cellStyle name="60% - Accent4 25" xfId="1316" xr:uid="{00000000-0005-0000-0000-0000D4040000}"/>
    <cellStyle name="60% - Accent4 26" xfId="1317" xr:uid="{00000000-0005-0000-0000-0000D5040000}"/>
    <cellStyle name="60% - Accent4 27" xfId="1318" xr:uid="{00000000-0005-0000-0000-0000D6040000}"/>
    <cellStyle name="60% - Accent4 28" xfId="1319" xr:uid="{00000000-0005-0000-0000-0000D7040000}"/>
    <cellStyle name="60% - Accent4 29" xfId="1320" xr:uid="{00000000-0005-0000-0000-0000D8040000}"/>
    <cellStyle name="60% - Accent4 3" xfId="1321" xr:uid="{00000000-0005-0000-0000-0000D9040000}"/>
    <cellStyle name="60% - Accent4 30" xfId="1322" xr:uid="{00000000-0005-0000-0000-0000DA040000}"/>
    <cellStyle name="60% - Accent4 31" xfId="1323" xr:uid="{00000000-0005-0000-0000-0000DB040000}"/>
    <cellStyle name="60% - Accent4 32" xfId="1324" xr:uid="{00000000-0005-0000-0000-0000DC040000}"/>
    <cellStyle name="60% - Accent4 33" xfId="1325" xr:uid="{00000000-0005-0000-0000-0000DD040000}"/>
    <cellStyle name="60% - Accent4 34" xfId="1326" xr:uid="{00000000-0005-0000-0000-0000DE040000}"/>
    <cellStyle name="60% - Accent4 35" xfId="1327" xr:uid="{00000000-0005-0000-0000-0000DF040000}"/>
    <cellStyle name="60% - Accent4 36" xfId="1328" xr:uid="{00000000-0005-0000-0000-0000E0040000}"/>
    <cellStyle name="60% - Accent4 37" xfId="1329" xr:uid="{00000000-0005-0000-0000-0000E1040000}"/>
    <cellStyle name="60% - Accent4 38" xfId="1330" xr:uid="{00000000-0005-0000-0000-0000E2040000}"/>
    <cellStyle name="60% - Accent4 4" xfId="1331" xr:uid="{00000000-0005-0000-0000-0000E3040000}"/>
    <cellStyle name="60% - Accent4 5" xfId="1332" xr:uid="{00000000-0005-0000-0000-0000E4040000}"/>
    <cellStyle name="60% - Accent4 6" xfId="1333" xr:uid="{00000000-0005-0000-0000-0000E5040000}"/>
    <cellStyle name="60% - Accent4 7" xfId="1334" xr:uid="{00000000-0005-0000-0000-0000E6040000}"/>
    <cellStyle name="60% - Accent4 8" xfId="1335" xr:uid="{00000000-0005-0000-0000-0000E7040000}"/>
    <cellStyle name="60% - Accent4 9" xfId="1336" xr:uid="{00000000-0005-0000-0000-0000E8040000}"/>
    <cellStyle name="60% - Accent5 10" xfId="1337" xr:uid="{00000000-0005-0000-0000-0000E9040000}"/>
    <cellStyle name="60% - Accent5 11" xfId="1338" xr:uid="{00000000-0005-0000-0000-0000EA040000}"/>
    <cellStyle name="60% - Accent5 12" xfId="1339" xr:uid="{00000000-0005-0000-0000-0000EB040000}"/>
    <cellStyle name="60% - Accent5 13" xfId="1340" xr:uid="{00000000-0005-0000-0000-0000EC040000}"/>
    <cellStyle name="60% - Accent5 14" xfId="1341" xr:uid="{00000000-0005-0000-0000-0000ED040000}"/>
    <cellStyle name="60% - Accent5 15" xfId="1342" xr:uid="{00000000-0005-0000-0000-0000EE040000}"/>
    <cellStyle name="60% - Accent5 16" xfId="1343" xr:uid="{00000000-0005-0000-0000-0000EF040000}"/>
    <cellStyle name="60% - Accent5 17" xfId="1344" xr:uid="{00000000-0005-0000-0000-0000F0040000}"/>
    <cellStyle name="60% - Accent5 17 2" xfId="1345" xr:uid="{00000000-0005-0000-0000-0000F1040000}"/>
    <cellStyle name="60% - Accent5 18" xfId="1346" xr:uid="{00000000-0005-0000-0000-0000F2040000}"/>
    <cellStyle name="60% - Accent5 19" xfId="1347" xr:uid="{00000000-0005-0000-0000-0000F3040000}"/>
    <cellStyle name="60% - Accent5 2" xfId="1348" xr:uid="{00000000-0005-0000-0000-0000F4040000}"/>
    <cellStyle name="60% - Accent5 2 10" xfId="1349" xr:uid="{00000000-0005-0000-0000-0000F5040000}"/>
    <cellStyle name="60% - Accent5 2 11" xfId="1350" xr:uid="{00000000-0005-0000-0000-0000F6040000}"/>
    <cellStyle name="60% - Accent5 2 12" xfId="1351" xr:uid="{00000000-0005-0000-0000-0000F7040000}"/>
    <cellStyle name="60% - Accent5 2 13" xfId="1352" xr:uid="{00000000-0005-0000-0000-0000F8040000}"/>
    <cellStyle name="60% - Accent5 2 14" xfId="1353" xr:uid="{00000000-0005-0000-0000-0000F9040000}"/>
    <cellStyle name="60% - Accent5 2 15" xfId="1354" xr:uid="{00000000-0005-0000-0000-0000FA040000}"/>
    <cellStyle name="60% - Accent5 2 16" xfId="1355" xr:uid="{00000000-0005-0000-0000-0000FB040000}"/>
    <cellStyle name="60% - Accent5 2 17" xfId="1356" xr:uid="{00000000-0005-0000-0000-0000FC040000}"/>
    <cellStyle name="60% - Accent5 2 18" xfId="1357" xr:uid="{00000000-0005-0000-0000-0000FD040000}"/>
    <cellStyle name="60% - Accent5 2 19" xfId="1358" xr:uid="{00000000-0005-0000-0000-0000FE040000}"/>
    <cellStyle name="60% - Accent5 2 2" xfId="1359" xr:uid="{00000000-0005-0000-0000-0000FF040000}"/>
    <cellStyle name="60% - Accent5 2 20" xfId="1360" xr:uid="{00000000-0005-0000-0000-000000050000}"/>
    <cellStyle name="60% - Accent5 2 21" xfId="1361" xr:uid="{00000000-0005-0000-0000-000001050000}"/>
    <cellStyle name="60% - Accent5 2 22" xfId="1362" xr:uid="{00000000-0005-0000-0000-000002050000}"/>
    <cellStyle name="60% - Accent5 2 23" xfId="1363" xr:uid="{00000000-0005-0000-0000-000003050000}"/>
    <cellStyle name="60% - Accent5 2 24" xfId="1364" xr:uid="{00000000-0005-0000-0000-000004050000}"/>
    <cellStyle name="60% - Accent5 2 25" xfId="1365" xr:uid="{00000000-0005-0000-0000-000005050000}"/>
    <cellStyle name="60% - Accent5 2 26" xfId="1366" xr:uid="{00000000-0005-0000-0000-000006050000}"/>
    <cellStyle name="60% - Accent5 2 27" xfId="1367" xr:uid="{00000000-0005-0000-0000-000007050000}"/>
    <cellStyle name="60% - Accent5 2 28" xfId="1368" xr:uid="{00000000-0005-0000-0000-000008050000}"/>
    <cellStyle name="60% - Accent5 2 29" xfId="1369" xr:uid="{00000000-0005-0000-0000-000009050000}"/>
    <cellStyle name="60% - Accent5 2 3" xfId="1370" xr:uid="{00000000-0005-0000-0000-00000A050000}"/>
    <cellStyle name="60% - Accent5 2 30" xfId="1371" xr:uid="{00000000-0005-0000-0000-00000B050000}"/>
    <cellStyle name="60% - Accent5 2 31" xfId="1372" xr:uid="{00000000-0005-0000-0000-00000C050000}"/>
    <cellStyle name="60% - Accent5 2 32" xfId="1373" xr:uid="{00000000-0005-0000-0000-00000D050000}"/>
    <cellStyle name="60% - Accent5 2 33" xfId="1374" xr:uid="{00000000-0005-0000-0000-00000E050000}"/>
    <cellStyle name="60% - Accent5 2 4" xfId="1375" xr:uid="{00000000-0005-0000-0000-00000F050000}"/>
    <cellStyle name="60% - Accent5 2 5" xfId="1376" xr:uid="{00000000-0005-0000-0000-000010050000}"/>
    <cellStyle name="60% - Accent5 2 6" xfId="1377" xr:uid="{00000000-0005-0000-0000-000011050000}"/>
    <cellStyle name="60% - Accent5 2 7" xfId="1378" xr:uid="{00000000-0005-0000-0000-000012050000}"/>
    <cellStyle name="60% - Accent5 2 8" xfId="1379" xr:uid="{00000000-0005-0000-0000-000013050000}"/>
    <cellStyle name="60% - Accent5 2 9" xfId="1380" xr:uid="{00000000-0005-0000-0000-000014050000}"/>
    <cellStyle name="60% - Accent5 20" xfId="1381" xr:uid="{00000000-0005-0000-0000-000015050000}"/>
    <cellStyle name="60% - Accent5 21" xfId="1382" xr:uid="{00000000-0005-0000-0000-000016050000}"/>
    <cellStyle name="60% - Accent5 22" xfId="1383" xr:uid="{00000000-0005-0000-0000-000017050000}"/>
    <cellStyle name="60% - Accent5 23" xfId="1384" xr:uid="{00000000-0005-0000-0000-000018050000}"/>
    <cellStyle name="60% - Accent5 24" xfId="1385" xr:uid="{00000000-0005-0000-0000-000019050000}"/>
    <cellStyle name="60% - Accent5 25" xfId="1386" xr:uid="{00000000-0005-0000-0000-00001A050000}"/>
    <cellStyle name="60% - Accent5 26" xfId="1387" xr:uid="{00000000-0005-0000-0000-00001B050000}"/>
    <cellStyle name="60% - Accent5 27" xfId="1388" xr:uid="{00000000-0005-0000-0000-00001C050000}"/>
    <cellStyle name="60% - Accent5 28" xfId="1389" xr:uid="{00000000-0005-0000-0000-00001D050000}"/>
    <cellStyle name="60% - Accent5 29" xfId="1390" xr:uid="{00000000-0005-0000-0000-00001E050000}"/>
    <cellStyle name="60% - Accent5 3" xfId="1391" xr:uid="{00000000-0005-0000-0000-00001F050000}"/>
    <cellStyle name="60% - Accent5 30" xfId="1392" xr:uid="{00000000-0005-0000-0000-000020050000}"/>
    <cellStyle name="60% - Accent5 31" xfId="1393" xr:uid="{00000000-0005-0000-0000-000021050000}"/>
    <cellStyle name="60% - Accent5 32" xfId="1394" xr:uid="{00000000-0005-0000-0000-000022050000}"/>
    <cellStyle name="60% - Accent5 33" xfId="1395" xr:uid="{00000000-0005-0000-0000-000023050000}"/>
    <cellStyle name="60% - Accent5 34" xfId="1396" xr:uid="{00000000-0005-0000-0000-000024050000}"/>
    <cellStyle name="60% - Accent5 35" xfId="1397" xr:uid="{00000000-0005-0000-0000-000025050000}"/>
    <cellStyle name="60% - Accent5 36" xfId="1398" xr:uid="{00000000-0005-0000-0000-000026050000}"/>
    <cellStyle name="60% - Accent5 37" xfId="1399" xr:uid="{00000000-0005-0000-0000-000027050000}"/>
    <cellStyle name="60% - Accent5 38" xfId="1400" xr:uid="{00000000-0005-0000-0000-000028050000}"/>
    <cellStyle name="60% - Accent5 4" xfId="1401" xr:uid="{00000000-0005-0000-0000-000029050000}"/>
    <cellStyle name="60% - Accent5 5" xfId="1402" xr:uid="{00000000-0005-0000-0000-00002A050000}"/>
    <cellStyle name="60% - Accent5 6" xfId="1403" xr:uid="{00000000-0005-0000-0000-00002B050000}"/>
    <cellStyle name="60% - Accent5 7" xfId="1404" xr:uid="{00000000-0005-0000-0000-00002C050000}"/>
    <cellStyle name="60% - Accent5 8" xfId="1405" xr:uid="{00000000-0005-0000-0000-00002D050000}"/>
    <cellStyle name="60% - Accent5 9" xfId="1406" xr:uid="{00000000-0005-0000-0000-00002E050000}"/>
    <cellStyle name="60% - Accent6 10" xfId="1407" xr:uid="{00000000-0005-0000-0000-00002F050000}"/>
    <cellStyle name="60% - Accent6 11" xfId="1408" xr:uid="{00000000-0005-0000-0000-000030050000}"/>
    <cellStyle name="60% - Accent6 12" xfId="1409" xr:uid="{00000000-0005-0000-0000-000031050000}"/>
    <cellStyle name="60% - Accent6 13" xfId="1410" xr:uid="{00000000-0005-0000-0000-000032050000}"/>
    <cellStyle name="60% - Accent6 14" xfId="1411" xr:uid="{00000000-0005-0000-0000-000033050000}"/>
    <cellStyle name="60% - Accent6 15" xfId="1412" xr:uid="{00000000-0005-0000-0000-000034050000}"/>
    <cellStyle name="60% - Accent6 16" xfId="1413" xr:uid="{00000000-0005-0000-0000-000035050000}"/>
    <cellStyle name="60% - Accent6 17" xfId="1414" xr:uid="{00000000-0005-0000-0000-000036050000}"/>
    <cellStyle name="60% - Accent6 17 2" xfId="1415" xr:uid="{00000000-0005-0000-0000-000037050000}"/>
    <cellStyle name="60% - Accent6 18" xfId="1416" xr:uid="{00000000-0005-0000-0000-000038050000}"/>
    <cellStyle name="60% - Accent6 18 2" xfId="1417" xr:uid="{00000000-0005-0000-0000-000039050000}"/>
    <cellStyle name="60% - Accent6 19" xfId="1418" xr:uid="{00000000-0005-0000-0000-00003A050000}"/>
    <cellStyle name="60% - Accent6 2" xfId="1419" xr:uid="{00000000-0005-0000-0000-00003B050000}"/>
    <cellStyle name="60% - Accent6 2 10" xfId="1420" xr:uid="{00000000-0005-0000-0000-00003C050000}"/>
    <cellStyle name="60% - Accent6 2 11" xfId="1421" xr:uid="{00000000-0005-0000-0000-00003D050000}"/>
    <cellStyle name="60% - Accent6 2 12" xfId="1422" xr:uid="{00000000-0005-0000-0000-00003E050000}"/>
    <cellStyle name="60% - Accent6 2 13" xfId="1423" xr:uid="{00000000-0005-0000-0000-00003F050000}"/>
    <cellStyle name="60% - Accent6 2 14" xfId="1424" xr:uid="{00000000-0005-0000-0000-000040050000}"/>
    <cellStyle name="60% - Accent6 2 15" xfId="1425" xr:uid="{00000000-0005-0000-0000-000041050000}"/>
    <cellStyle name="60% - Accent6 2 16" xfId="1426" xr:uid="{00000000-0005-0000-0000-000042050000}"/>
    <cellStyle name="60% - Accent6 2 17" xfId="1427" xr:uid="{00000000-0005-0000-0000-000043050000}"/>
    <cellStyle name="60% - Accent6 2 18" xfId="1428" xr:uid="{00000000-0005-0000-0000-000044050000}"/>
    <cellStyle name="60% - Accent6 2 19" xfId="1429" xr:uid="{00000000-0005-0000-0000-000045050000}"/>
    <cellStyle name="60% - Accent6 2 2" xfId="1430" xr:uid="{00000000-0005-0000-0000-000046050000}"/>
    <cellStyle name="60% - Accent6 2 20" xfId="1431" xr:uid="{00000000-0005-0000-0000-000047050000}"/>
    <cellStyle name="60% - Accent6 2 21" xfId="1432" xr:uid="{00000000-0005-0000-0000-000048050000}"/>
    <cellStyle name="60% - Accent6 2 22" xfId="1433" xr:uid="{00000000-0005-0000-0000-000049050000}"/>
    <cellStyle name="60% - Accent6 2 23" xfId="1434" xr:uid="{00000000-0005-0000-0000-00004A050000}"/>
    <cellStyle name="60% - Accent6 2 24" xfId="1435" xr:uid="{00000000-0005-0000-0000-00004B050000}"/>
    <cellStyle name="60% - Accent6 2 25" xfId="1436" xr:uid="{00000000-0005-0000-0000-00004C050000}"/>
    <cellStyle name="60% - Accent6 2 26" xfId="1437" xr:uid="{00000000-0005-0000-0000-00004D050000}"/>
    <cellStyle name="60% - Accent6 2 27" xfId="1438" xr:uid="{00000000-0005-0000-0000-00004E050000}"/>
    <cellStyle name="60% - Accent6 2 28" xfId="1439" xr:uid="{00000000-0005-0000-0000-00004F050000}"/>
    <cellStyle name="60% - Accent6 2 29" xfId="1440" xr:uid="{00000000-0005-0000-0000-000050050000}"/>
    <cellStyle name="60% - Accent6 2 3" xfId="1441" xr:uid="{00000000-0005-0000-0000-000051050000}"/>
    <cellStyle name="60% - Accent6 2 30" xfId="1442" xr:uid="{00000000-0005-0000-0000-000052050000}"/>
    <cellStyle name="60% - Accent6 2 31" xfId="1443" xr:uid="{00000000-0005-0000-0000-000053050000}"/>
    <cellStyle name="60% - Accent6 2 32" xfId="1444" xr:uid="{00000000-0005-0000-0000-000054050000}"/>
    <cellStyle name="60% - Accent6 2 33" xfId="1445" xr:uid="{00000000-0005-0000-0000-000055050000}"/>
    <cellStyle name="60% - Accent6 2 4" xfId="1446" xr:uid="{00000000-0005-0000-0000-000056050000}"/>
    <cellStyle name="60% - Accent6 2 5" xfId="1447" xr:uid="{00000000-0005-0000-0000-000057050000}"/>
    <cellStyle name="60% - Accent6 2 6" xfId="1448" xr:uid="{00000000-0005-0000-0000-000058050000}"/>
    <cellStyle name="60% - Accent6 2 7" xfId="1449" xr:uid="{00000000-0005-0000-0000-000059050000}"/>
    <cellStyle name="60% - Accent6 2 8" xfId="1450" xr:uid="{00000000-0005-0000-0000-00005A050000}"/>
    <cellStyle name="60% - Accent6 2 9" xfId="1451" xr:uid="{00000000-0005-0000-0000-00005B050000}"/>
    <cellStyle name="60% - Accent6 20" xfId="1452" xr:uid="{00000000-0005-0000-0000-00005C050000}"/>
    <cellStyle name="60% - Accent6 20 2" xfId="1453" xr:uid="{00000000-0005-0000-0000-00005D050000}"/>
    <cellStyle name="60% - Accent6 21" xfId="1454" xr:uid="{00000000-0005-0000-0000-00005E050000}"/>
    <cellStyle name="60% - Accent6 22" xfId="1455" xr:uid="{00000000-0005-0000-0000-00005F050000}"/>
    <cellStyle name="60% - Accent6 23" xfId="1456" xr:uid="{00000000-0005-0000-0000-000060050000}"/>
    <cellStyle name="60% - Accent6 24" xfId="1457" xr:uid="{00000000-0005-0000-0000-000061050000}"/>
    <cellStyle name="60% - Accent6 25" xfId="1458" xr:uid="{00000000-0005-0000-0000-000062050000}"/>
    <cellStyle name="60% - Accent6 26" xfId="1459" xr:uid="{00000000-0005-0000-0000-000063050000}"/>
    <cellStyle name="60% - Accent6 27" xfId="1460" xr:uid="{00000000-0005-0000-0000-000064050000}"/>
    <cellStyle name="60% - Accent6 28" xfId="1461" xr:uid="{00000000-0005-0000-0000-000065050000}"/>
    <cellStyle name="60% - Accent6 29" xfId="1462" xr:uid="{00000000-0005-0000-0000-000066050000}"/>
    <cellStyle name="60% - Accent6 3" xfId="1463" xr:uid="{00000000-0005-0000-0000-000067050000}"/>
    <cellStyle name="60% - Accent6 30" xfId="1464" xr:uid="{00000000-0005-0000-0000-000068050000}"/>
    <cellStyle name="60% - Accent6 31" xfId="1465" xr:uid="{00000000-0005-0000-0000-000069050000}"/>
    <cellStyle name="60% - Accent6 32" xfId="1466" xr:uid="{00000000-0005-0000-0000-00006A050000}"/>
    <cellStyle name="60% - Accent6 33" xfId="1467" xr:uid="{00000000-0005-0000-0000-00006B050000}"/>
    <cellStyle name="60% - Accent6 34" xfId="1468" xr:uid="{00000000-0005-0000-0000-00006C050000}"/>
    <cellStyle name="60% - Accent6 35" xfId="1469" xr:uid="{00000000-0005-0000-0000-00006D050000}"/>
    <cellStyle name="60% - Accent6 36" xfId="1470" xr:uid="{00000000-0005-0000-0000-00006E050000}"/>
    <cellStyle name="60% - Accent6 37" xfId="1471" xr:uid="{00000000-0005-0000-0000-00006F050000}"/>
    <cellStyle name="60% - Accent6 38" xfId="1472" xr:uid="{00000000-0005-0000-0000-000070050000}"/>
    <cellStyle name="60% - Accent6 4" xfId="1473" xr:uid="{00000000-0005-0000-0000-000071050000}"/>
    <cellStyle name="60% - Accent6 5" xfId="1474" xr:uid="{00000000-0005-0000-0000-000072050000}"/>
    <cellStyle name="60% - Accent6 6" xfId="1475" xr:uid="{00000000-0005-0000-0000-000073050000}"/>
    <cellStyle name="60% - Accent6 7" xfId="1476" xr:uid="{00000000-0005-0000-0000-000074050000}"/>
    <cellStyle name="60% - Accent6 8" xfId="1477" xr:uid="{00000000-0005-0000-0000-000075050000}"/>
    <cellStyle name="60% - Accent6 9" xfId="1478" xr:uid="{00000000-0005-0000-0000-000076050000}"/>
    <cellStyle name="Accent1 10" xfId="1479" xr:uid="{00000000-0005-0000-0000-000077050000}"/>
    <cellStyle name="Accent1 11" xfId="1480" xr:uid="{00000000-0005-0000-0000-000078050000}"/>
    <cellStyle name="Accent1 12" xfId="1481" xr:uid="{00000000-0005-0000-0000-000079050000}"/>
    <cellStyle name="Accent1 13" xfId="1482" xr:uid="{00000000-0005-0000-0000-00007A050000}"/>
    <cellStyle name="Accent1 14" xfId="1483" xr:uid="{00000000-0005-0000-0000-00007B050000}"/>
    <cellStyle name="Accent1 15" xfId="1484" xr:uid="{00000000-0005-0000-0000-00007C050000}"/>
    <cellStyle name="Accent1 16" xfId="1485" xr:uid="{00000000-0005-0000-0000-00007D050000}"/>
    <cellStyle name="Accent1 17" xfId="1486" xr:uid="{00000000-0005-0000-0000-00007E050000}"/>
    <cellStyle name="Accent1 17 2" xfId="1487" xr:uid="{00000000-0005-0000-0000-00007F050000}"/>
    <cellStyle name="Accent1 18" xfId="1488" xr:uid="{00000000-0005-0000-0000-000080050000}"/>
    <cellStyle name="Accent1 18 2" xfId="1489" xr:uid="{00000000-0005-0000-0000-000081050000}"/>
    <cellStyle name="Accent1 19" xfId="1490" xr:uid="{00000000-0005-0000-0000-000082050000}"/>
    <cellStyle name="Accent1 2" xfId="1491" xr:uid="{00000000-0005-0000-0000-000083050000}"/>
    <cellStyle name="Accent1 2 10" xfId="1492" xr:uid="{00000000-0005-0000-0000-000084050000}"/>
    <cellStyle name="Accent1 2 11" xfId="1493" xr:uid="{00000000-0005-0000-0000-000085050000}"/>
    <cellStyle name="Accent1 2 12" xfId="1494" xr:uid="{00000000-0005-0000-0000-000086050000}"/>
    <cellStyle name="Accent1 2 13" xfId="1495" xr:uid="{00000000-0005-0000-0000-000087050000}"/>
    <cellStyle name="Accent1 2 14" xfId="1496" xr:uid="{00000000-0005-0000-0000-000088050000}"/>
    <cellStyle name="Accent1 2 15" xfId="1497" xr:uid="{00000000-0005-0000-0000-000089050000}"/>
    <cellStyle name="Accent1 2 16" xfId="1498" xr:uid="{00000000-0005-0000-0000-00008A050000}"/>
    <cellStyle name="Accent1 2 17" xfId="1499" xr:uid="{00000000-0005-0000-0000-00008B050000}"/>
    <cellStyle name="Accent1 2 18" xfId="1500" xr:uid="{00000000-0005-0000-0000-00008C050000}"/>
    <cellStyle name="Accent1 2 19" xfId="1501" xr:uid="{00000000-0005-0000-0000-00008D050000}"/>
    <cellStyle name="Accent1 2 2" xfId="1502" xr:uid="{00000000-0005-0000-0000-00008E050000}"/>
    <cellStyle name="Accent1 2 20" xfId="1503" xr:uid="{00000000-0005-0000-0000-00008F050000}"/>
    <cellStyle name="Accent1 2 21" xfId="1504" xr:uid="{00000000-0005-0000-0000-000090050000}"/>
    <cellStyle name="Accent1 2 22" xfId="1505" xr:uid="{00000000-0005-0000-0000-000091050000}"/>
    <cellStyle name="Accent1 2 23" xfId="1506" xr:uid="{00000000-0005-0000-0000-000092050000}"/>
    <cellStyle name="Accent1 2 24" xfId="1507" xr:uid="{00000000-0005-0000-0000-000093050000}"/>
    <cellStyle name="Accent1 2 25" xfId="1508" xr:uid="{00000000-0005-0000-0000-000094050000}"/>
    <cellStyle name="Accent1 2 26" xfId="1509" xr:uid="{00000000-0005-0000-0000-000095050000}"/>
    <cellStyle name="Accent1 2 27" xfId="1510" xr:uid="{00000000-0005-0000-0000-000096050000}"/>
    <cellStyle name="Accent1 2 28" xfId="1511" xr:uid="{00000000-0005-0000-0000-000097050000}"/>
    <cellStyle name="Accent1 2 29" xfId="1512" xr:uid="{00000000-0005-0000-0000-000098050000}"/>
    <cellStyle name="Accent1 2 3" xfId="1513" xr:uid="{00000000-0005-0000-0000-000099050000}"/>
    <cellStyle name="Accent1 2 30" xfId="1514" xr:uid="{00000000-0005-0000-0000-00009A050000}"/>
    <cellStyle name="Accent1 2 31" xfId="1515" xr:uid="{00000000-0005-0000-0000-00009B050000}"/>
    <cellStyle name="Accent1 2 32" xfId="1516" xr:uid="{00000000-0005-0000-0000-00009C050000}"/>
    <cellStyle name="Accent1 2 33" xfId="1517" xr:uid="{00000000-0005-0000-0000-00009D050000}"/>
    <cellStyle name="Accent1 2 4" xfId="1518" xr:uid="{00000000-0005-0000-0000-00009E050000}"/>
    <cellStyle name="Accent1 2 5" xfId="1519" xr:uid="{00000000-0005-0000-0000-00009F050000}"/>
    <cellStyle name="Accent1 2 6" xfId="1520" xr:uid="{00000000-0005-0000-0000-0000A0050000}"/>
    <cellStyle name="Accent1 2 7" xfId="1521" xr:uid="{00000000-0005-0000-0000-0000A1050000}"/>
    <cellStyle name="Accent1 2 8" xfId="1522" xr:uid="{00000000-0005-0000-0000-0000A2050000}"/>
    <cellStyle name="Accent1 2 9" xfId="1523" xr:uid="{00000000-0005-0000-0000-0000A3050000}"/>
    <cellStyle name="Accent1 20" xfId="1524" xr:uid="{00000000-0005-0000-0000-0000A4050000}"/>
    <cellStyle name="Accent1 20 2" xfId="1525" xr:uid="{00000000-0005-0000-0000-0000A5050000}"/>
    <cellStyle name="Accent1 21" xfId="1526" xr:uid="{00000000-0005-0000-0000-0000A6050000}"/>
    <cellStyle name="Accent1 22" xfId="1527" xr:uid="{00000000-0005-0000-0000-0000A7050000}"/>
    <cellStyle name="Accent1 23" xfId="1528" xr:uid="{00000000-0005-0000-0000-0000A8050000}"/>
    <cellStyle name="Accent1 24" xfId="1529" xr:uid="{00000000-0005-0000-0000-0000A9050000}"/>
    <cellStyle name="Accent1 25" xfId="1530" xr:uid="{00000000-0005-0000-0000-0000AA050000}"/>
    <cellStyle name="Accent1 26" xfId="1531" xr:uid="{00000000-0005-0000-0000-0000AB050000}"/>
    <cellStyle name="Accent1 27" xfId="1532" xr:uid="{00000000-0005-0000-0000-0000AC050000}"/>
    <cellStyle name="Accent1 28" xfId="1533" xr:uid="{00000000-0005-0000-0000-0000AD050000}"/>
    <cellStyle name="Accent1 29" xfId="1534" xr:uid="{00000000-0005-0000-0000-0000AE050000}"/>
    <cellStyle name="Accent1 3" xfId="1535" xr:uid="{00000000-0005-0000-0000-0000AF050000}"/>
    <cellStyle name="Accent1 30" xfId="1536" xr:uid="{00000000-0005-0000-0000-0000B0050000}"/>
    <cellStyle name="Accent1 31" xfId="1537" xr:uid="{00000000-0005-0000-0000-0000B1050000}"/>
    <cellStyle name="Accent1 32" xfId="1538" xr:uid="{00000000-0005-0000-0000-0000B2050000}"/>
    <cellStyle name="Accent1 33" xfId="1539" xr:uid="{00000000-0005-0000-0000-0000B3050000}"/>
    <cellStyle name="Accent1 34" xfId="1540" xr:uid="{00000000-0005-0000-0000-0000B4050000}"/>
    <cellStyle name="Accent1 35" xfId="1541" xr:uid="{00000000-0005-0000-0000-0000B5050000}"/>
    <cellStyle name="Accent1 36" xfId="1542" xr:uid="{00000000-0005-0000-0000-0000B6050000}"/>
    <cellStyle name="Accent1 37" xfId="1543" xr:uid="{00000000-0005-0000-0000-0000B7050000}"/>
    <cellStyle name="Accent1 38" xfId="1544" xr:uid="{00000000-0005-0000-0000-0000B8050000}"/>
    <cellStyle name="Accent1 4" xfId="1545" xr:uid="{00000000-0005-0000-0000-0000B9050000}"/>
    <cellStyle name="Accent1 5" xfId="1546" xr:uid="{00000000-0005-0000-0000-0000BA050000}"/>
    <cellStyle name="Accent1 6" xfId="1547" xr:uid="{00000000-0005-0000-0000-0000BB050000}"/>
    <cellStyle name="Accent1 7" xfId="1548" xr:uid="{00000000-0005-0000-0000-0000BC050000}"/>
    <cellStyle name="Accent1 8" xfId="1549" xr:uid="{00000000-0005-0000-0000-0000BD050000}"/>
    <cellStyle name="Accent1 9" xfId="1550" xr:uid="{00000000-0005-0000-0000-0000BE050000}"/>
    <cellStyle name="Accent2 10" xfId="1551" xr:uid="{00000000-0005-0000-0000-0000BF050000}"/>
    <cellStyle name="Accent2 11" xfId="1552" xr:uid="{00000000-0005-0000-0000-0000C0050000}"/>
    <cellStyle name="Accent2 12" xfId="1553" xr:uid="{00000000-0005-0000-0000-0000C1050000}"/>
    <cellStyle name="Accent2 13" xfId="1554" xr:uid="{00000000-0005-0000-0000-0000C2050000}"/>
    <cellStyle name="Accent2 14" xfId="1555" xr:uid="{00000000-0005-0000-0000-0000C3050000}"/>
    <cellStyle name="Accent2 15" xfId="1556" xr:uid="{00000000-0005-0000-0000-0000C4050000}"/>
    <cellStyle name="Accent2 16" xfId="1557" xr:uid="{00000000-0005-0000-0000-0000C5050000}"/>
    <cellStyle name="Accent2 17" xfId="1558" xr:uid="{00000000-0005-0000-0000-0000C6050000}"/>
    <cellStyle name="Accent2 17 2" xfId="1559" xr:uid="{00000000-0005-0000-0000-0000C7050000}"/>
    <cellStyle name="Accent2 18" xfId="1560" xr:uid="{00000000-0005-0000-0000-0000C8050000}"/>
    <cellStyle name="Accent2 19" xfId="1561" xr:uid="{00000000-0005-0000-0000-0000C9050000}"/>
    <cellStyle name="Accent2 2" xfId="1562" xr:uid="{00000000-0005-0000-0000-0000CA050000}"/>
    <cellStyle name="Accent2 2 10" xfId="1563" xr:uid="{00000000-0005-0000-0000-0000CB050000}"/>
    <cellStyle name="Accent2 2 11" xfId="1564" xr:uid="{00000000-0005-0000-0000-0000CC050000}"/>
    <cellStyle name="Accent2 2 12" xfId="1565" xr:uid="{00000000-0005-0000-0000-0000CD050000}"/>
    <cellStyle name="Accent2 2 13" xfId="1566" xr:uid="{00000000-0005-0000-0000-0000CE050000}"/>
    <cellStyle name="Accent2 2 14" xfId="1567" xr:uid="{00000000-0005-0000-0000-0000CF050000}"/>
    <cellStyle name="Accent2 2 15" xfId="1568" xr:uid="{00000000-0005-0000-0000-0000D0050000}"/>
    <cellStyle name="Accent2 2 16" xfId="1569" xr:uid="{00000000-0005-0000-0000-0000D1050000}"/>
    <cellStyle name="Accent2 2 17" xfId="1570" xr:uid="{00000000-0005-0000-0000-0000D2050000}"/>
    <cellStyle name="Accent2 2 18" xfId="1571" xr:uid="{00000000-0005-0000-0000-0000D3050000}"/>
    <cellStyle name="Accent2 2 19" xfId="1572" xr:uid="{00000000-0005-0000-0000-0000D4050000}"/>
    <cellStyle name="Accent2 2 2" xfId="1573" xr:uid="{00000000-0005-0000-0000-0000D5050000}"/>
    <cellStyle name="Accent2 2 20" xfId="1574" xr:uid="{00000000-0005-0000-0000-0000D6050000}"/>
    <cellStyle name="Accent2 2 21" xfId="1575" xr:uid="{00000000-0005-0000-0000-0000D7050000}"/>
    <cellStyle name="Accent2 2 22" xfId="1576" xr:uid="{00000000-0005-0000-0000-0000D8050000}"/>
    <cellStyle name="Accent2 2 23" xfId="1577" xr:uid="{00000000-0005-0000-0000-0000D9050000}"/>
    <cellStyle name="Accent2 2 24" xfId="1578" xr:uid="{00000000-0005-0000-0000-0000DA050000}"/>
    <cellStyle name="Accent2 2 25" xfId="1579" xr:uid="{00000000-0005-0000-0000-0000DB050000}"/>
    <cellStyle name="Accent2 2 26" xfId="1580" xr:uid="{00000000-0005-0000-0000-0000DC050000}"/>
    <cellStyle name="Accent2 2 27" xfId="1581" xr:uid="{00000000-0005-0000-0000-0000DD050000}"/>
    <cellStyle name="Accent2 2 28" xfId="1582" xr:uid="{00000000-0005-0000-0000-0000DE050000}"/>
    <cellStyle name="Accent2 2 29" xfId="1583" xr:uid="{00000000-0005-0000-0000-0000DF050000}"/>
    <cellStyle name="Accent2 2 3" xfId="1584" xr:uid="{00000000-0005-0000-0000-0000E0050000}"/>
    <cellStyle name="Accent2 2 30" xfId="1585" xr:uid="{00000000-0005-0000-0000-0000E1050000}"/>
    <cellStyle name="Accent2 2 31" xfId="1586" xr:uid="{00000000-0005-0000-0000-0000E2050000}"/>
    <cellStyle name="Accent2 2 32" xfId="1587" xr:uid="{00000000-0005-0000-0000-0000E3050000}"/>
    <cellStyle name="Accent2 2 33" xfId="1588" xr:uid="{00000000-0005-0000-0000-0000E4050000}"/>
    <cellStyle name="Accent2 2 4" xfId="1589" xr:uid="{00000000-0005-0000-0000-0000E5050000}"/>
    <cellStyle name="Accent2 2 5" xfId="1590" xr:uid="{00000000-0005-0000-0000-0000E6050000}"/>
    <cellStyle name="Accent2 2 6" xfId="1591" xr:uid="{00000000-0005-0000-0000-0000E7050000}"/>
    <cellStyle name="Accent2 2 7" xfId="1592" xr:uid="{00000000-0005-0000-0000-0000E8050000}"/>
    <cellStyle name="Accent2 2 8" xfId="1593" xr:uid="{00000000-0005-0000-0000-0000E9050000}"/>
    <cellStyle name="Accent2 2 9" xfId="1594" xr:uid="{00000000-0005-0000-0000-0000EA050000}"/>
    <cellStyle name="Accent2 20" xfId="1595" xr:uid="{00000000-0005-0000-0000-0000EB050000}"/>
    <cellStyle name="Accent2 21" xfId="1596" xr:uid="{00000000-0005-0000-0000-0000EC050000}"/>
    <cellStyle name="Accent2 22" xfId="1597" xr:uid="{00000000-0005-0000-0000-0000ED050000}"/>
    <cellStyle name="Accent2 23" xfId="1598" xr:uid="{00000000-0005-0000-0000-0000EE050000}"/>
    <cellStyle name="Accent2 24" xfId="1599" xr:uid="{00000000-0005-0000-0000-0000EF050000}"/>
    <cellStyle name="Accent2 25" xfId="1600" xr:uid="{00000000-0005-0000-0000-0000F0050000}"/>
    <cellStyle name="Accent2 26" xfId="1601" xr:uid="{00000000-0005-0000-0000-0000F1050000}"/>
    <cellStyle name="Accent2 27" xfId="1602" xr:uid="{00000000-0005-0000-0000-0000F2050000}"/>
    <cellStyle name="Accent2 28" xfId="1603" xr:uid="{00000000-0005-0000-0000-0000F3050000}"/>
    <cellStyle name="Accent2 29" xfId="1604" xr:uid="{00000000-0005-0000-0000-0000F4050000}"/>
    <cellStyle name="Accent2 3" xfId="1605" xr:uid="{00000000-0005-0000-0000-0000F5050000}"/>
    <cellStyle name="Accent2 30" xfId="1606" xr:uid="{00000000-0005-0000-0000-0000F6050000}"/>
    <cellStyle name="Accent2 31" xfId="1607" xr:uid="{00000000-0005-0000-0000-0000F7050000}"/>
    <cellStyle name="Accent2 32" xfId="1608" xr:uid="{00000000-0005-0000-0000-0000F8050000}"/>
    <cellStyle name="Accent2 33" xfId="1609" xr:uid="{00000000-0005-0000-0000-0000F9050000}"/>
    <cellStyle name="Accent2 34" xfId="1610" xr:uid="{00000000-0005-0000-0000-0000FA050000}"/>
    <cellStyle name="Accent2 35" xfId="1611" xr:uid="{00000000-0005-0000-0000-0000FB050000}"/>
    <cellStyle name="Accent2 36" xfId="1612" xr:uid="{00000000-0005-0000-0000-0000FC050000}"/>
    <cellStyle name="Accent2 37" xfId="1613" xr:uid="{00000000-0005-0000-0000-0000FD050000}"/>
    <cellStyle name="Accent2 38" xfId="1614" xr:uid="{00000000-0005-0000-0000-0000FE050000}"/>
    <cellStyle name="Accent2 4" xfId="1615" xr:uid="{00000000-0005-0000-0000-0000FF050000}"/>
    <cellStyle name="Accent2 5" xfId="1616" xr:uid="{00000000-0005-0000-0000-000000060000}"/>
    <cellStyle name="Accent2 6" xfId="1617" xr:uid="{00000000-0005-0000-0000-000001060000}"/>
    <cellStyle name="Accent2 7" xfId="1618" xr:uid="{00000000-0005-0000-0000-000002060000}"/>
    <cellStyle name="Accent2 8" xfId="1619" xr:uid="{00000000-0005-0000-0000-000003060000}"/>
    <cellStyle name="Accent2 9" xfId="1620" xr:uid="{00000000-0005-0000-0000-000004060000}"/>
    <cellStyle name="Accent3 10" xfId="1621" xr:uid="{00000000-0005-0000-0000-000005060000}"/>
    <cellStyle name="Accent3 11" xfId="1622" xr:uid="{00000000-0005-0000-0000-000006060000}"/>
    <cellStyle name="Accent3 12" xfId="1623" xr:uid="{00000000-0005-0000-0000-000007060000}"/>
    <cellStyle name="Accent3 13" xfId="1624" xr:uid="{00000000-0005-0000-0000-000008060000}"/>
    <cellStyle name="Accent3 14" xfId="1625" xr:uid="{00000000-0005-0000-0000-000009060000}"/>
    <cellStyle name="Accent3 15" xfId="1626" xr:uid="{00000000-0005-0000-0000-00000A060000}"/>
    <cellStyle name="Accent3 16" xfId="1627" xr:uid="{00000000-0005-0000-0000-00000B060000}"/>
    <cellStyle name="Accent3 17" xfId="1628" xr:uid="{00000000-0005-0000-0000-00000C060000}"/>
    <cellStyle name="Accent3 17 2" xfId="1629" xr:uid="{00000000-0005-0000-0000-00000D060000}"/>
    <cellStyle name="Accent3 18" xfId="1630" xr:uid="{00000000-0005-0000-0000-00000E060000}"/>
    <cellStyle name="Accent3 19" xfId="1631" xr:uid="{00000000-0005-0000-0000-00000F060000}"/>
    <cellStyle name="Accent3 2" xfId="1632" xr:uid="{00000000-0005-0000-0000-000010060000}"/>
    <cellStyle name="Accent3 2 10" xfId="1633" xr:uid="{00000000-0005-0000-0000-000011060000}"/>
    <cellStyle name="Accent3 2 11" xfId="1634" xr:uid="{00000000-0005-0000-0000-000012060000}"/>
    <cellStyle name="Accent3 2 12" xfId="1635" xr:uid="{00000000-0005-0000-0000-000013060000}"/>
    <cellStyle name="Accent3 2 13" xfId="1636" xr:uid="{00000000-0005-0000-0000-000014060000}"/>
    <cellStyle name="Accent3 2 14" xfId="1637" xr:uid="{00000000-0005-0000-0000-000015060000}"/>
    <cellStyle name="Accent3 2 15" xfId="1638" xr:uid="{00000000-0005-0000-0000-000016060000}"/>
    <cellStyle name="Accent3 2 16" xfId="1639" xr:uid="{00000000-0005-0000-0000-000017060000}"/>
    <cellStyle name="Accent3 2 17" xfId="1640" xr:uid="{00000000-0005-0000-0000-000018060000}"/>
    <cellStyle name="Accent3 2 18" xfId="1641" xr:uid="{00000000-0005-0000-0000-000019060000}"/>
    <cellStyle name="Accent3 2 19" xfId="1642" xr:uid="{00000000-0005-0000-0000-00001A060000}"/>
    <cellStyle name="Accent3 2 2" xfId="1643" xr:uid="{00000000-0005-0000-0000-00001B060000}"/>
    <cellStyle name="Accent3 2 20" xfId="1644" xr:uid="{00000000-0005-0000-0000-00001C060000}"/>
    <cellStyle name="Accent3 2 21" xfId="1645" xr:uid="{00000000-0005-0000-0000-00001D060000}"/>
    <cellStyle name="Accent3 2 22" xfId="1646" xr:uid="{00000000-0005-0000-0000-00001E060000}"/>
    <cellStyle name="Accent3 2 23" xfId="1647" xr:uid="{00000000-0005-0000-0000-00001F060000}"/>
    <cellStyle name="Accent3 2 24" xfId="1648" xr:uid="{00000000-0005-0000-0000-000020060000}"/>
    <cellStyle name="Accent3 2 25" xfId="1649" xr:uid="{00000000-0005-0000-0000-000021060000}"/>
    <cellStyle name="Accent3 2 26" xfId="1650" xr:uid="{00000000-0005-0000-0000-000022060000}"/>
    <cellStyle name="Accent3 2 27" xfId="1651" xr:uid="{00000000-0005-0000-0000-000023060000}"/>
    <cellStyle name="Accent3 2 28" xfId="1652" xr:uid="{00000000-0005-0000-0000-000024060000}"/>
    <cellStyle name="Accent3 2 29" xfId="1653" xr:uid="{00000000-0005-0000-0000-000025060000}"/>
    <cellStyle name="Accent3 2 3" xfId="1654" xr:uid="{00000000-0005-0000-0000-000026060000}"/>
    <cellStyle name="Accent3 2 30" xfId="1655" xr:uid="{00000000-0005-0000-0000-000027060000}"/>
    <cellStyle name="Accent3 2 31" xfId="1656" xr:uid="{00000000-0005-0000-0000-000028060000}"/>
    <cellStyle name="Accent3 2 32" xfId="1657" xr:uid="{00000000-0005-0000-0000-000029060000}"/>
    <cellStyle name="Accent3 2 33" xfId="1658" xr:uid="{00000000-0005-0000-0000-00002A060000}"/>
    <cellStyle name="Accent3 2 4" xfId="1659" xr:uid="{00000000-0005-0000-0000-00002B060000}"/>
    <cellStyle name="Accent3 2 5" xfId="1660" xr:uid="{00000000-0005-0000-0000-00002C060000}"/>
    <cellStyle name="Accent3 2 6" xfId="1661" xr:uid="{00000000-0005-0000-0000-00002D060000}"/>
    <cellStyle name="Accent3 2 7" xfId="1662" xr:uid="{00000000-0005-0000-0000-00002E060000}"/>
    <cellStyle name="Accent3 2 8" xfId="1663" xr:uid="{00000000-0005-0000-0000-00002F060000}"/>
    <cellStyle name="Accent3 2 9" xfId="1664" xr:uid="{00000000-0005-0000-0000-000030060000}"/>
    <cellStyle name="Accent3 20" xfId="1665" xr:uid="{00000000-0005-0000-0000-000031060000}"/>
    <cellStyle name="Accent3 21" xfId="1666" xr:uid="{00000000-0005-0000-0000-000032060000}"/>
    <cellStyle name="Accent3 22" xfId="1667" xr:uid="{00000000-0005-0000-0000-000033060000}"/>
    <cellStyle name="Accent3 23" xfId="1668" xr:uid="{00000000-0005-0000-0000-000034060000}"/>
    <cellStyle name="Accent3 24" xfId="1669" xr:uid="{00000000-0005-0000-0000-000035060000}"/>
    <cellStyle name="Accent3 25" xfId="1670" xr:uid="{00000000-0005-0000-0000-000036060000}"/>
    <cellStyle name="Accent3 26" xfId="1671" xr:uid="{00000000-0005-0000-0000-000037060000}"/>
    <cellStyle name="Accent3 27" xfId="1672" xr:uid="{00000000-0005-0000-0000-000038060000}"/>
    <cellStyle name="Accent3 28" xfId="1673" xr:uid="{00000000-0005-0000-0000-000039060000}"/>
    <cellStyle name="Accent3 29" xfId="1674" xr:uid="{00000000-0005-0000-0000-00003A060000}"/>
    <cellStyle name="Accent3 3" xfId="1675" xr:uid="{00000000-0005-0000-0000-00003B060000}"/>
    <cellStyle name="Accent3 30" xfId="1676" xr:uid="{00000000-0005-0000-0000-00003C060000}"/>
    <cellStyle name="Accent3 31" xfId="1677" xr:uid="{00000000-0005-0000-0000-00003D060000}"/>
    <cellStyle name="Accent3 32" xfId="1678" xr:uid="{00000000-0005-0000-0000-00003E060000}"/>
    <cellStyle name="Accent3 33" xfId="1679" xr:uid="{00000000-0005-0000-0000-00003F060000}"/>
    <cellStyle name="Accent3 34" xfId="1680" xr:uid="{00000000-0005-0000-0000-000040060000}"/>
    <cellStyle name="Accent3 35" xfId="1681" xr:uid="{00000000-0005-0000-0000-000041060000}"/>
    <cellStyle name="Accent3 36" xfId="1682" xr:uid="{00000000-0005-0000-0000-000042060000}"/>
    <cellStyle name="Accent3 37" xfId="1683" xr:uid="{00000000-0005-0000-0000-000043060000}"/>
    <cellStyle name="Accent3 38" xfId="1684" xr:uid="{00000000-0005-0000-0000-000044060000}"/>
    <cellStyle name="Accent3 4" xfId="1685" xr:uid="{00000000-0005-0000-0000-000045060000}"/>
    <cellStyle name="Accent3 5" xfId="1686" xr:uid="{00000000-0005-0000-0000-000046060000}"/>
    <cellStyle name="Accent3 6" xfId="1687" xr:uid="{00000000-0005-0000-0000-000047060000}"/>
    <cellStyle name="Accent3 7" xfId="1688" xr:uid="{00000000-0005-0000-0000-000048060000}"/>
    <cellStyle name="Accent3 8" xfId="1689" xr:uid="{00000000-0005-0000-0000-000049060000}"/>
    <cellStyle name="Accent3 9" xfId="1690" xr:uid="{00000000-0005-0000-0000-00004A060000}"/>
    <cellStyle name="Accent4 10" xfId="1691" xr:uid="{00000000-0005-0000-0000-00004B060000}"/>
    <cellStyle name="Accent4 11" xfId="1692" xr:uid="{00000000-0005-0000-0000-00004C060000}"/>
    <cellStyle name="Accent4 12" xfId="1693" xr:uid="{00000000-0005-0000-0000-00004D060000}"/>
    <cellStyle name="Accent4 13" xfId="1694" xr:uid="{00000000-0005-0000-0000-00004E060000}"/>
    <cellStyle name="Accent4 14" xfId="1695" xr:uid="{00000000-0005-0000-0000-00004F060000}"/>
    <cellStyle name="Accent4 15" xfId="1696" xr:uid="{00000000-0005-0000-0000-000050060000}"/>
    <cellStyle name="Accent4 16" xfId="1697" xr:uid="{00000000-0005-0000-0000-000051060000}"/>
    <cellStyle name="Accent4 17" xfId="1698" xr:uid="{00000000-0005-0000-0000-000052060000}"/>
    <cellStyle name="Accent4 17 2" xfId="1699" xr:uid="{00000000-0005-0000-0000-000053060000}"/>
    <cellStyle name="Accent4 18" xfId="1700" xr:uid="{00000000-0005-0000-0000-000054060000}"/>
    <cellStyle name="Accent4 18 2" xfId="1701" xr:uid="{00000000-0005-0000-0000-000055060000}"/>
    <cellStyle name="Accent4 19" xfId="1702" xr:uid="{00000000-0005-0000-0000-000056060000}"/>
    <cellStyle name="Accent4 2" xfId="1703" xr:uid="{00000000-0005-0000-0000-000057060000}"/>
    <cellStyle name="Accent4 2 10" xfId="1704" xr:uid="{00000000-0005-0000-0000-000058060000}"/>
    <cellStyle name="Accent4 2 11" xfId="1705" xr:uid="{00000000-0005-0000-0000-000059060000}"/>
    <cellStyle name="Accent4 2 12" xfId="1706" xr:uid="{00000000-0005-0000-0000-00005A060000}"/>
    <cellStyle name="Accent4 2 13" xfId="1707" xr:uid="{00000000-0005-0000-0000-00005B060000}"/>
    <cellStyle name="Accent4 2 14" xfId="1708" xr:uid="{00000000-0005-0000-0000-00005C060000}"/>
    <cellStyle name="Accent4 2 15" xfId="1709" xr:uid="{00000000-0005-0000-0000-00005D060000}"/>
    <cellStyle name="Accent4 2 16" xfId="1710" xr:uid="{00000000-0005-0000-0000-00005E060000}"/>
    <cellStyle name="Accent4 2 17" xfId="1711" xr:uid="{00000000-0005-0000-0000-00005F060000}"/>
    <cellStyle name="Accent4 2 18" xfId="1712" xr:uid="{00000000-0005-0000-0000-000060060000}"/>
    <cellStyle name="Accent4 2 19" xfId="1713" xr:uid="{00000000-0005-0000-0000-000061060000}"/>
    <cellStyle name="Accent4 2 2" xfId="1714" xr:uid="{00000000-0005-0000-0000-000062060000}"/>
    <cellStyle name="Accent4 2 20" xfId="1715" xr:uid="{00000000-0005-0000-0000-000063060000}"/>
    <cellStyle name="Accent4 2 21" xfId="1716" xr:uid="{00000000-0005-0000-0000-000064060000}"/>
    <cellStyle name="Accent4 2 22" xfId="1717" xr:uid="{00000000-0005-0000-0000-000065060000}"/>
    <cellStyle name="Accent4 2 23" xfId="1718" xr:uid="{00000000-0005-0000-0000-000066060000}"/>
    <cellStyle name="Accent4 2 24" xfId="1719" xr:uid="{00000000-0005-0000-0000-000067060000}"/>
    <cellStyle name="Accent4 2 25" xfId="1720" xr:uid="{00000000-0005-0000-0000-000068060000}"/>
    <cellStyle name="Accent4 2 26" xfId="1721" xr:uid="{00000000-0005-0000-0000-000069060000}"/>
    <cellStyle name="Accent4 2 27" xfId="1722" xr:uid="{00000000-0005-0000-0000-00006A060000}"/>
    <cellStyle name="Accent4 2 28" xfId="1723" xr:uid="{00000000-0005-0000-0000-00006B060000}"/>
    <cellStyle name="Accent4 2 29" xfId="1724" xr:uid="{00000000-0005-0000-0000-00006C060000}"/>
    <cellStyle name="Accent4 2 3" xfId="1725" xr:uid="{00000000-0005-0000-0000-00006D060000}"/>
    <cellStyle name="Accent4 2 30" xfId="1726" xr:uid="{00000000-0005-0000-0000-00006E060000}"/>
    <cellStyle name="Accent4 2 31" xfId="1727" xr:uid="{00000000-0005-0000-0000-00006F060000}"/>
    <cellStyle name="Accent4 2 32" xfId="1728" xr:uid="{00000000-0005-0000-0000-000070060000}"/>
    <cellStyle name="Accent4 2 33" xfId="1729" xr:uid="{00000000-0005-0000-0000-000071060000}"/>
    <cellStyle name="Accent4 2 4" xfId="1730" xr:uid="{00000000-0005-0000-0000-000072060000}"/>
    <cellStyle name="Accent4 2 5" xfId="1731" xr:uid="{00000000-0005-0000-0000-000073060000}"/>
    <cellStyle name="Accent4 2 6" xfId="1732" xr:uid="{00000000-0005-0000-0000-000074060000}"/>
    <cellStyle name="Accent4 2 7" xfId="1733" xr:uid="{00000000-0005-0000-0000-000075060000}"/>
    <cellStyle name="Accent4 2 8" xfId="1734" xr:uid="{00000000-0005-0000-0000-000076060000}"/>
    <cellStyle name="Accent4 2 9" xfId="1735" xr:uid="{00000000-0005-0000-0000-000077060000}"/>
    <cellStyle name="Accent4 20" xfId="1736" xr:uid="{00000000-0005-0000-0000-000078060000}"/>
    <cellStyle name="Accent4 20 2" xfId="1737" xr:uid="{00000000-0005-0000-0000-000079060000}"/>
    <cellStyle name="Accent4 21" xfId="1738" xr:uid="{00000000-0005-0000-0000-00007A060000}"/>
    <cellStyle name="Accent4 22" xfId="1739" xr:uid="{00000000-0005-0000-0000-00007B060000}"/>
    <cellStyle name="Accent4 23" xfId="1740" xr:uid="{00000000-0005-0000-0000-00007C060000}"/>
    <cellStyle name="Accent4 24" xfId="1741" xr:uid="{00000000-0005-0000-0000-00007D060000}"/>
    <cellStyle name="Accent4 25" xfId="1742" xr:uid="{00000000-0005-0000-0000-00007E060000}"/>
    <cellStyle name="Accent4 26" xfId="1743" xr:uid="{00000000-0005-0000-0000-00007F060000}"/>
    <cellStyle name="Accent4 27" xfId="1744" xr:uid="{00000000-0005-0000-0000-000080060000}"/>
    <cellStyle name="Accent4 28" xfId="1745" xr:uid="{00000000-0005-0000-0000-000081060000}"/>
    <cellStyle name="Accent4 29" xfId="1746" xr:uid="{00000000-0005-0000-0000-000082060000}"/>
    <cellStyle name="Accent4 3" xfId="1747" xr:uid="{00000000-0005-0000-0000-000083060000}"/>
    <cellStyle name="Accent4 30" xfId="1748" xr:uid="{00000000-0005-0000-0000-000084060000}"/>
    <cellStyle name="Accent4 31" xfId="1749" xr:uid="{00000000-0005-0000-0000-000085060000}"/>
    <cellStyle name="Accent4 32" xfId="1750" xr:uid="{00000000-0005-0000-0000-000086060000}"/>
    <cellStyle name="Accent4 33" xfId="1751" xr:uid="{00000000-0005-0000-0000-000087060000}"/>
    <cellStyle name="Accent4 34" xfId="1752" xr:uid="{00000000-0005-0000-0000-000088060000}"/>
    <cellStyle name="Accent4 35" xfId="1753" xr:uid="{00000000-0005-0000-0000-000089060000}"/>
    <cellStyle name="Accent4 36" xfId="1754" xr:uid="{00000000-0005-0000-0000-00008A060000}"/>
    <cellStyle name="Accent4 37" xfId="1755" xr:uid="{00000000-0005-0000-0000-00008B060000}"/>
    <cellStyle name="Accent4 38" xfId="1756" xr:uid="{00000000-0005-0000-0000-00008C060000}"/>
    <cellStyle name="Accent4 4" xfId="1757" xr:uid="{00000000-0005-0000-0000-00008D060000}"/>
    <cellStyle name="Accent4 5" xfId="1758" xr:uid="{00000000-0005-0000-0000-00008E060000}"/>
    <cellStyle name="Accent4 6" xfId="1759" xr:uid="{00000000-0005-0000-0000-00008F060000}"/>
    <cellStyle name="Accent4 7" xfId="1760" xr:uid="{00000000-0005-0000-0000-000090060000}"/>
    <cellStyle name="Accent4 8" xfId="1761" xr:uid="{00000000-0005-0000-0000-000091060000}"/>
    <cellStyle name="Accent4 9" xfId="1762" xr:uid="{00000000-0005-0000-0000-000092060000}"/>
    <cellStyle name="Accent5 10" xfId="1763" xr:uid="{00000000-0005-0000-0000-000093060000}"/>
    <cellStyle name="Accent5 11" xfId="1764" xr:uid="{00000000-0005-0000-0000-000094060000}"/>
    <cellStyle name="Accent5 12" xfId="1765" xr:uid="{00000000-0005-0000-0000-000095060000}"/>
    <cellStyle name="Accent5 13" xfId="1766" xr:uid="{00000000-0005-0000-0000-000096060000}"/>
    <cellStyle name="Accent5 14" xfId="1767" xr:uid="{00000000-0005-0000-0000-000097060000}"/>
    <cellStyle name="Accent5 15" xfId="1768" xr:uid="{00000000-0005-0000-0000-000098060000}"/>
    <cellStyle name="Accent5 16" xfId="1769" xr:uid="{00000000-0005-0000-0000-000099060000}"/>
    <cellStyle name="Accent5 17" xfId="1770" xr:uid="{00000000-0005-0000-0000-00009A060000}"/>
    <cellStyle name="Accent5 17 2" xfId="1771" xr:uid="{00000000-0005-0000-0000-00009B060000}"/>
    <cellStyle name="Accent5 18" xfId="1772" xr:uid="{00000000-0005-0000-0000-00009C060000}"/>
    <cellStyle name="Accent5 19" xfId="1773" xr:uid="{00000000-0005-0000-0000-00009D060000}"/>
    <cellStyle name="Accent5 2" xfId="1774" xr:uid="{00000000-0005-0000-0000-00009E060000}"/>
    <cellStyle name="Accent5 2 10" xfId="1775" xr:uid="{00000000-0005-0000-0000-00009F060000}"/>
    <cellStyle name="Accent5 2 11" xfId="1776" xr:uid="{00000000-0005-0000-0000-0000A0060000}"/>
    <cellStyle name="Accent5 2 12" xfId="1777" xr:uid="{00000000-0005-0000-0000-0000A1060000}"/>
    <cellStyle name="Accent5 2 13" xfId="1778" xr:uid="{00000000-0005-0000-0000-0000A2060000}"/>
    <cellStyle name="Accent5 2 14" xfId="1779" xr:uid="{00000000-0005-0000-0000-0000A3060000}"/>
    <cellStyle name="Accent5 2 15" xfId="1780" xr:uid="{00000000-0005-0000-0000-0000A4060000}"/>
    <cellStyle name="Accent5 2 16" xfId="1781" xr:uid="{00000000-0005-0000-0000-0000A5060000}"/>
    <cellStyle name="Accent5 2 17" xfId="1782" xr:uid="{00000000-0005-0000-0000-0000A6060000}"/>
    <cellStyle name="Accent5 2 18" xfId="1783" xr:uid="{00000000-0005-0000-0000-0000A7060000}"/>
    <cellStyle name="Accent5 2 19" xfId="1784" xr:uid="{00000000-0005-0000-0000-0000A8060000}"/>
    <cellStyle name="Accent5 2 2" xfId="1785" xr:uid="{00000000-0005-0000-0000-0000A9060000}"/>
    <cellStyle name="Accent5 2 20" xfId="1786" xr:uid="{00000000-0005-0000-0000-0000AA060000}"/>
    <cellStyle name="Accent5 2 21" xfId="1787" xr:uid="{00000000-0005-0000-0000-0000AB060000}"/>
    <cellStyle name="Accent5 2 22" xfId="1788" xr:uid="{00000000-0005-0000-0000-0000AC060000}"/>
    <cellStyle name="Accent5 2 23" xfId="1789" xr:uid="{00000000-0005-0000-0000-0000AD060000}"/>
    <cellStyle name="Accent5 2 24" xfId="1790" xr:uid="{00000000-0005-0000-0000-0000AE060000}"/>
    <cellStyle name="Accent5 2 25" xfId="1791" xr:uid="{00000000-0005-0000-0000-0000AF060000}"/>
    <cellStyle name="Accent5 2 26" xfId="1792" xr:uid="{00000000-0005-0000-0000-0000B0060000}"/>
    <cellStyle name="Accent5 2 27" xfId="1793" xr:uid="{00000000-0005-0000-0000-0000B1060000}"/>
    <cellStyle name="Accent5 2 28" xfId="1794" xr:uid="{00000000-0005-0000-0000-0000B2060000}"/>
    <cellStyle name="Accent5 2 29" xfId="1795" xr:uid="{00000000-0005-0000-0000-0000B3060000}"/>
    <cellStyle name="Accent5 2 3" xfId="1796" xr:uid="{00000000-0005-0000-0000-0000B4060000}"/>
    <cellStyle name="Accent5 2 30" xfId="1797" xr:uid="{00000000-0005-0000-0000-0000B5060000}"/>
    <cellStyle name="Accent5 2 31" xfId="1798" xr:uid="{00000000-0005-0000-0000-0000B6060000}"/>
    <cellStyle name="Accent5 2 32" xfId="1799" xr:uid="{00000000-0005-0000-0000-0000B7060000}"/>
    <cellStyle name="Accent5 2 33" xfId="1800" xr:uid="{00000000-0005-0000-0000-0000B8060000}"/>
    <cellStyle name="Accent5 2 4" xfId="1801" xr:uid="{00000000-0005-0000-0000-0000B9060000}"/>
    <cellStyle name="Accent5 2 5" xfId="1802" xr:uid="{00000000-0005-0000-0000-0000BA060000}"/>
    <cellStyle name="Accent5 2 6" xfId="1803" xr:uid="{00000000-0005-0000-0000-0000BB060000}"/>
    <cellStyle name="Accent5 2 7" xfId="1804" xr:uid="{00000000-0005-0000-0000-0000BC060000}"/>
    <cellStyle name="Accent5 2 8" xfId="1805" xr:uid="{00000000-0005-0000-0000-0000BD060000}"/>
    <cellStyle name="Accent5 2 9" xfId="1806" xr:uid="{00000000-0005-0000-0000-0000BE060000}"/>
    <cellStyle name="Accent5 20" xfId="1807" xr:uid="{00000000-0005-0000-0000-0000BF060000}"/>
    <cellStyle name="Accent5 21" xfId="1808" xr:uid="{00000000-0005-0000-0000-0000C0060000}"/>
    <cellStyle name="Accent5 22" xfId="1809" xr:uid="{00000000-0005-0000-0000-0000C1060000}"/>
    <cellStyle name="Accent5 23" xfId="1810" xr:uid="{00000000-0005-0000-0000-0000C2060000}"/>
    <cellStyle name="Accent5 24" xfId="1811" xr:uid="{00000000-0005-0000-0000-0000C3060000}"/>
    <cellStyle name="Accent5 25" xfId="1812" xr:uid="{00000000-0005-0000-0000-0000C4060000}"/>
    <cellStyle name="Accent5 26" xfId="1813" xr:uid="{00000000-0005-0000-0000-0000C5060000}"/>
    <cellStyle name="Accent5 27" xfId="1814" xr:uid="{00000000-0005-0000-0000-0000C6060000}"/>
    <cellStyle name="Accent5 28" xfId="1815" xr:uid="{00000000-0005-0000-0000-0000C7060000}"/>
    <cellStyle name="Accent5 29" xfId="1816" xr:uid="{00000000-0005-0000-0000-0000C8060000}"/>
    <cellStyle name="Accent5 3" xfId="1817" xr:uid="{00000000-0005-0000-0000-0000C9060000}"/>
    <cellStyle name="Accent5 30" xfId="1818" xr:uid="{00000000-0005-0000-0000-0000CA060000}"/>
    <cellStyle name="Accent5 31" xfId="1819" xr:uid="{00000000-0005-0000-0000-0000CB060000}"/>
    <cellStyle name="Accent5 32" xfId="1820" xr:uid="{00000000-0005-0000-0000-0000CC060000}"/>
    <cellStyle name="Accent5 33" xfId="1821" xr:uid="{00000000-0005-0000-0000-0000CD060000}"/>
    <cellStyle name="Accent5 34" xfId="1822" xr:uid="{00000000-0005-0000-0000-0000CE060000}"/>
    <cellStyle name="Accent5 35" xfId="1823" xr:uid="{00000000-0005-0000-0000-0000CF060000}"/>
    <cellStyle name="Accent5 36" xfId="1824" xr:uid="{00000000-0005-0000-0000-0000D0060000}"/>
    <cellStyle name="Accent5 37" xfId="1825" xr:uid="{00000000-0005-0000-0000-0000D1060000}"/>
    <cellStyle name="Accent5 38" xfId="1826" xr:uid="{00000000-0005-0000-0000-0000D2060000}"/>
    <cellStyle name="Accent5 4" xfId="1827" xr:uid="{00000000-0005-0000-0000-0000D3060000}"/>
    <cellStyle name="Accent5 5" xfId="1828" xr:uid="{00000000-0005-0000-0000-0000D4060000}"/>
    <cellStyle name="Accent5 6" xfId="1829" xr:uid="{00000000-0005-0000-0000-0000D5060000}"/>
    <cellStyle name="Accent5 7" xfId="1830" xr:uid="{00000000-0005-0000-0000-0000D6060000}"/>
    <cellStyle name="Accent5 8" xfId="1831" xr:uid="{00000000-0005-0000-0000-0000D7060000}"/>
    <cellStyle name="Accent5 9" xfId="1832" xr:uid="{00000000-0005-0000-0000-0000D8060000}"/>
    <cellStyle name="Accent6 10" xfId="1833" xr:uid="{00000000-0005-0000-0000-0000D9060000}"/>
    <cellStyle name="Accent6 11" xfId="1834" xr:uid="{00000000-0005-0000-0000-0000DA060000}"/>
    <cellStyle name="Accent6 12" xfId="1835" xr:uid="{00000000-0005-0000-0000-0000DB060000}"/>
    <cellStyle name="Accent6 13" xfId="1836" xr:uid="{00000000-0005-0000-0000-0000DC060000}"/>
    <cellStyle name="Accent6 14" xfId="1837" xr:uid="{00000000-0005-0000-0000-0000DD060000}"/>
    <cellStyle name="Accent6 15" xfId="1838" xr:uid="{00000000-0005-0000-0000-0000DE060000}"/>
    <cellStyle name="Accent6 16" xfId="1839" xr:uid="{00000000-0005-0000-0000-0000DF060000}"/>
    <cellStyle name="Accent6 17" xfId="1840" xr:uid="{00000000-0005-0000-0000-0000E0060000}"/>
    <cellStyle name="Accent6 17 2" xfId="1841" xr:uid="{00000000-0005-0000-0000-0000E1060000}"/>
    <cellStyle name="Accent6 18" xfId="1842" xr:uid="{00000000-0005-0000-0000-0000E2060000}"/>
    <cellStyle name="Accent6 19" xfId="1843" xr:uid="{00000000-0005-0000-0000-0000E3060000}"/>
    <cellStyle name="Accent6 2" xfId="1844" xr:uid="{00000000-0005-0000-0000-0000E4060000}"/>
    <cellStyle name="Accent6 2 10" xfId="1845" xr:uid="{00000000-0005-0000-0000-0000E5060000}"/>
    <cellStyle name="Accent6 2 11" xfId="1846" xr:uid="{00000000-0005-0000-0000-0000E6060000}"/>
    <cellStyle name="Accent6 2 12" xfId="1847" xr:uid="{00000000-0005-0000-0000-0000E7060000}"/>
    <cellStyle name="Accent6 2 13" xfId="1848" xr:uid="{00000000-0005-0000-0000-0000E8060000}"/>
    <cellStyle name="Accent6 2 14" xfId="1849" xr:uid="{00000000-0005-0000-0000-0000E9060000}"/>
    <cellStyle name="Accent6 2 15" xfId="1850" xr:uid="{00000000-0005-0000-0000-0000EA060000}"/>
    <cellStyle name="Accent6 2 16" xfId="1851" xr:uid="{00000000-0005-0000-0000-0000EB060000}"/>
    <cellStyle name="Accent6 2 17" xfId="1852" xr:uid="{00000000-0005-0000-0000-0000EC060000}"/>
    <cellStyle name="Accent6 2 18" xfId="1853" xr:uid="{00000000-0005-0000-0000-0000ED060000}"/>
    <cellStyle name="Accent6 2 19" xfId="1854" xr:uid="{00000000-0005-0000-0000-0000EE060000}"/>
    <cellStyle name="Accent6 2 2" xfId="1855" xr:uid="{00000000-0005-0000-0000-0000EF060000}"/>
    <cellStyle name="Accent6 2 20" xfId="1856" xr:uid="{00000000-0005-0000-0000-0000F0060000}"/>
    <cellStyle name="Accent6 2 21" xfId="1857" xr:uid="{00000000-0005-0000-0000-0000F1060000}"/>
    <cellStyle name="Accent6 2 22" xfId="1858" xr:uid="{00000000-0005-0000-0000-0000F2060000}"/>
    <cellStyle name="Accent6 2 23" xfId="1859" xr:uid="{00000000-0005-0000-0000-0000F3060000}"/>
    <cellStyle name="Accent6 2 24" xfId="1860" xr:uid="{00000000-0005-0000-0000-0000F4060000}"/>
    <cellStyle name="Accent6 2 25" xfId="1861" xr:uid="{00000000-0005-0000-0000-0000F5060000}"/>
    <cellStyle name="Accent6 2 26" xfId="1862" xr:uid="{00000000-0005-0000-0000-0000F6060000}"/>
    <cellStyle name="Accent6 2 27" xfId="1863" xr:uid="{00000000-0005-0000-0000-0000F7060000}"/>
    <cellStyle name="Accent6 2 28" xfId="1864" xr:uid="{00000000-0005-0000-0000-0000F8060000}"/>
    <cellStyle name="Accent6 2 29" xfId="1865" xr:uid="{00000000-0005-0000-0000-0000F9060000}"/>
    <cellStyle name="Accent6 2 3" xfId="1866" xr:uid="{00000000-0005-0000-0000-0000FA060000}"/>
    <cellStyle name="Accent6 2 30" xfId="1867" xr:uid="{00000000-0005-0000-0000-0000FB060000}"/>
    <cellStyle name="Accent6 2 31" xfId="1868" xr:uid="{00000000-0005-0000-0000-0000FC060000}"/>
    <cellStyle name="Accent6 2 32" xfId="1869" xr:uid="{00000000-0005-0000-0000-0000FD060000}"/>
    <cellStyle name="Accent6 2 33" xfId="1870" xr:uid="{00000000-0005-0000-0000-0000FE060000}"/>
    <cellStyle name="Accent6 2 4" xfId="1871" xr:uid="{00000000-0005-0000-0000-0000FF060000}"/>
    <cellStyle name="Accent6 2 5" xfId="1872" xr:uid="{00000000-0005-0000-0000-000000070000}"/>
    <cellStyle name="Accent6 2 6" xfId="1873" xr:uid="{00000000-0005-0000-0000-000001070000}"/>
    <cellStyle name="Accent6 2 7" xfId="1874" xr:uid="{00000000-0005-0000-0000-000002070000}"/>
    <cellStyle name="Accent6 2 8" xfId="1875" xr:uid="{00000000-0005-0000-0000-000003070000}"/>
    <cellStyle name="Accent6 2 9" xfId="1876" xr:uid="{00000000-0005-0000-0000-000004070000}"/>
    <cellStyle name="Accent6 20" xfId="1877" xr:uid="{00000000-0005-0000-0000-000005070000}"/>
    <cellStyle name="Accent6 21" xfId="1878" xr:uid="{00000000-0005-0000-0000-000006070000}"/>
    <cellStyle name="Accent6 22" xfId="1879" xr:uid="{00000000-0005-0000-0000-000007070000}"/>
    <cellStyle name="Accent6 23" xfId="1880" xr:uid="{00000000-0005-0000-0000-000008070000}"/>
    <cellStyle name="Accent6 24" xfId="1881" xr:uid="{00000000-0005-0000-0000-000009070000}"/>
    <cellStyle name="Accent6 25" xfId="1882" xr:uid="{00000000-0005-0000-0000-00000A070000}"/>
    <cellStyle name="Accent6 26" xfId="1883" xr:uid="{00000000-0005-0000-0000-00000B070000}"/>
    <cellStyle name="Accent6 27" xfId="1884" xr:uid="{00000000-0005-0000-0000-00000C070000}"/>
    <cellStyle name="Accent6 28" xfId="1885" xr:uid="{00000000-0005-0000-0000-00000D070000}"/>
    <cellStyle name="Accent6 29" xfId="1886" xr:uid="{00000000-0005-0000-0000-00000E070000}"/>
    <cellStyle name="Accent6 3" xfId="1887" xr:uid="{00000000-0005-0000-0000-00000F070000}"/>
    <cellStyle name="Accent6 3 2" xfId="1888" xr:uid="{00000000-0005-0000-0000-000010070000}"/>
    <cellStyle name="Accent6 30" xfId="1889" xr:uid="{00000000-0005-0000-0000-000011070000}"/>
    <cellStyle name="Accent6 31" xfId="1890" xr:uid="{00000000-0005-0000-0000-000012070000}"/>
    <cellStyle name="Accent6 32" xfId="1891" xr:uid="{00000000-0005-0000-0000-000013070000}"/>
    <cellStyle name="Accent6 33" xfId="1892" xr:uid="{00000000-0005-0000-0000-000014070000}"/>
    <cellStyle name="Accent6 34" xfId="1893" xr:uid="{00000000-0005-0000-0000-000015070000}"/>
    <cellStyle name="Accent6 35" xfId="1894" xr:uid="{00000000-0005-0000-0000-000016070000}"/>
    <cellStyle name="Accent6 36" xfId="1895" xr:uid="{00000000-0005-0000-0000-000017070000}"/>
    <cellStyle name="Accent6 37" xfId="1896" xr:uid="{00000000-0005-0000-0000-000018070000}"/>
    <cellStyle name="Accent6 38" xfId="1897" xr:uid="{00000000-0005-0000-0000-000019070000}"/>
    <cellStyle name="Accent6 4" xfId="1898" xr:uid="{00000000-0005-0000-0000-00001A070000}"/>
    <cellStyle name="Accent6 5" xfId="1899" xr:uid="{00000000-0005-0000-0000-00001B070000}"/>
    <cellStyle name="Accent6 6" xfId="1900" xr:uid="{00000000-0005-0000-0000-00001C070000}"/>
    <cellStyle name="Accent6 7" xfId="1901" xr:uid="{00000000-0005-0000-0000-00001D070000}"/>
    <cellStyle name="Accent6 8" xfId="1902" xr:uid="{00000000-0005-0000-0000-00001E070000}"/>
    <cellStyle name="Accent6 9" xfId="1903" xr:uid="{00000000-0005-0000-0000-00001F070000}"/>
    <cellStyle name="Bad" xfId="7" builtinId="27" hidden="1"/>
    <cellStyle name="Bad" xfId="47" builtinId="27" customBuiltin="1"/>
    <cellStyle name="Bad 10" xfId="1904" xr:uid="{00000000-0005-0000-0000-000022070000}"/>
    <cellStyle name="Bad 11" xfId="1905" xr:uid="{00000000-0005-0000-0000-000023070000}"/>
    <cellStyle name="Bad 12" xfId="1906" xr:uid="{00000000-0005-0000-0000-000024070000}"/>
    <cellStyle name="Bad 13" xfId="1907" xr:uid="{00000000-0005-0000-0000-000025070000}"/>
    <cellStyle name="Bad 14" xfId="1908" xr:uid="{00000000-0005-0000-0000-000026070000}"/>
    <cellStyle name="Bad 15" xfId="1909" xr:uid="{00000000-0005-0000-0000-000027070000}"/>
    <cellStyle name="Bad 16" xfId="1910" xr:uid="{00000000-0005-0000-0000-000028070000}"/>
    <cellStyle name="Bad 17" xfId="1911" xr:uid="{00000000-0005-0000-0000-000029070000}"/>
    <cellStyle name="Bad 17 2" xfId="1912" xr:uid="{00000000-0005-0000-0000-00002A070000}"/>
    <cellStyle name="Bad 18" xfId="1913" xr:uid="{00000000-0005-0000-0000-00002B070000}"/>
    <cellStyle name="Bad 19" xfId="1914" xr:uid="{00000000-0005-0000-0000-00002C070000}"/>
    <cellStyle name="Bad 2" xfId="1915" xr:uid="{00000000-0005-0000-0000-00002D070000}"/>
    <cellStyle name="Bad 2 10" xfId="1916" xr:uid="{00000000-0005-0000-0000-00002E070000}"/>
    <cellStyle name="Bad 2 11" xfId="1917" xr:uid="{00000000-0005-0000-0000-00002F070000}"/>
    <cellStyle name="Bad 2 12" xfId="1918" xr:uid="{00000000-0005-0000-0000-000030070000}"/>
    <cellStyle name="Bad 2 13" xfId="1919" xr:uid="{00000000-0005-0000-0000-000031070000}"/>
    <cellStyle name="Bad 2 14" xfId="1920" xr:uid="{00000000-0005-0000-0000-000032070000}"/>
    <cellStyle name="Bad 2 15" xfId="1921" xr:uid="{00000000-0005-0000-0000-000033070000}"/>
    <cellStyle name="Bad 2 16" xfId="1922" xr:uid="{00000000-0005-0000-0000-000034070000}"/>
    <cellStyle name="Bad 2 17" xfId="1923" xr:uid="{00000000-0005-0000-0000-000035070000}"/>
    <cellStyle name="Bad 2 18" xfId="1924" xr:uid="{00000000-0005-0000-0000-000036070000}"/>
    <cellStyle name="Bad 2 19" xfId="1925" xr:uid="{00000000-0005-0000-0000-000037070000}"/>
    <cellStyle name="Bad 2 2" xfId="1926" xr:uid="{00000000-0005-0000-0000-000038070000}"/>
    <cellStyle name="Bad 2 20" xfId="1927" xr:uid="{00000000-0005-0000-0000-000039070000}"/>
    <cellStyle name="Bad 2 21" xfId="1928" xr:uid="{00000000-0005-0000-0000-00003A070000}"/>
    <cellStyle name="Bad 2 22" xfId="1929" xr:uid="{00000000-0005-0000-0000-00003B070000}"/>
    <cellStyle name="Bad 2 23" xfId="1930" xr:uid="{00000000-0005-0000-0000-00003C070000}"/>
    <cellStyle name="Bad 2 24" xfId="1931" xr:uid="{00000000-0005-0000-0000-00003D070000}"/>
    <cellStyle name="Bad 2 25" xfId="1932" xr:uid="{00000000-0005-0000-0000-00003E070000}"/>
    <cellStyle name="Bad 2 26" xfId="1933" xr:uid="{00000000-0005-0000-0000-00003F070000}"/>
    <cellStyle name="Bad 2 27" xfId="1934" xr:uid="{00000000-0005-0000-0000-000040070000}"/>
    <cellStyle name="Bad 2 28" xfId="1935" xr:uid="{00000000-0005-0000-0000-000041070000}"/>
    <cellStyle name="Bad 2 29" xfId="1936" xr:uid="{00000000-0005-0000-0000-000042070000}"/>
    <cellStyle name="Bad 2 3" xfId="1937" xr:uid="{00000000-0005-0000-0000-000043070000}"/>
    <cellStyle name="Bad 2 30" xfId="1938" xr:uid="{00000000-0005-0000-0000-000044070000}"/>
    <cellStyle name="Bad 2 31" xfId="1939" xr:uid="{00000000-0005-0000-0000-000045070000}"/>
    <cellStyle name="Bad 2 32" xfId="1940" xr:uid="{00000000-0005-0000-0000-000046070000}"/>
    <cellStyle name="Bad 2 33" xfId="1941" xr:uid="{00000000-0005-0000-0000-000047070000}"/>
    <cellStyle name="Bad 2 4" xfId="1942" xr:uid="{00000000-0005-0000-0000-000048070000}"/>
    <cellStyle name="Bad 2 5" xfId="1943" xr:uid="{00000000-0005-0000-0000-000049070000}"/>
    <cellStyle name="Bad 2 6" xfId="1944" xr:uid="{00000000-0005-0000-0000-00004A070000}"/>
    <cellStyle name="Bad 2 7" xfId="1945" xr:uid="{00000000-0005-0000-0000-00004B070000}"/>
    <cellStyle name="Bad 2 8" xfId="1946" xr:uid="{00000000-0005-0000-0000-00004C070000}"/>
    <cellStyle name="Bad 2 9" xfId="1947" xr:uid="{00000000-0005-0000-0000-00004D070000}"/>
    <cellStyle name="Bad 20" xfId="1948" xr:uid="{00000000-0005-0000-0000-00004E070000}"/>
    <cellStyle name="Bad 21" xfId="1949" xr:uid="{00000000-0005-0000-0000-00004F070000}"/>
    <cellStyle name="Bad 22" xfId="1950" xr:uid="{00000000-0005-0000-0000-000050070000}"/>
    <cellStyle name="Bad 23" xfId="1951" xr:uid="{00000000-0005-0000-0000-000051070000}"/>
    <cellStyle name="Bad 24" xfId="1952" xr:uid="{00000000-0005-0000-0000-000052070000}"/>
    <cellStyle name="Bad 25" xfId="1953" xr:uid="{00000000-0005-0000-0000-000053070000}"/>
    <cellStyle name="Bad 26" xfId="1954" xr:uid="{00000000-0005-0000-0000-000054070000}"/>
    <cellStyle name="Bad 27" xfId="1955" xr:uid="{00000000-0005-0000-0000-000055070000}"/>
    <cellStyle name="Bad 28" xfId="1956" xr:uid="{00000000-0005-0000-0000-000056070000}"/>
    <cellStyle name="Bad 29" xfId="1957" xr:uid="{00000000-0005-0000-0000-000057070000}"/>
    <cellStyle name="Bad 3" xfId="1958" xr:uid="{00000000-0005-0000-0000-000058070000}"/>
    <cellStyle name="Bad 30" xfId="1959" xr:uid="{00000000-0005-0000-0000-000059070000}"/>
    <cellStyle name="Bad 31" xfId="1960" xr:uid="{00000000-0005-0000-0000-00005A070000}"/>
    <cellStyle name="Bad 32" xfId="1961" xr:uid="{00000000-0005-0000-0000-00005B070000}"/>
    <cellStyle name="Bad 33" xfId="1962" xr:uid="{00000000-0005-0000-0000-00005C070000}"/>
    <cellStyle name="Bad 34" xfId="1963" xr:uid="{00000000-0005-0000-0000-00005D070000}"/>
    <cellStyle name="Bad 35" xfId="1964" xr:uid="{00000000-0005-0000-0000-00005E070000}"/>
    <cellStyle name="Bad 36" xfId="1965" xr:uid="{00000000-0005-0000-0000-00005F070000}"/>
    <cellStyle name="Bad 37" xfId="1966" xr:uid="{00000000-0005-0000-0000-000060070000}"/>
    <cellStyle name="Bad 38" xfId="1967" xr:uid="{00000000-0005-0000-0000-000061070000}"/>
    <cellStyle name="Bad 4" xfId="1968" xr:uid="{00000000-0005-0000-0000-000062070000}"/>
    <cellStyle name="Bad 5" xfId="1969" xr:uid="{00000000-0005-0000-0000-000063070000}"/>
    <cellStyle name="Bad 6" xfId="1970" xr:uid="{00000000-0005-0000-0000-000064070000}"/>
    <cellStyle name="Bad 7" xfId="1971" xr:uid="{00000000-0005-0000-0000-000065070000}"/>
    <cellStyle name="Bad 8" xfId="1972" xr:uid="{00000000-0005-0000-0000-000066070000}"/>
    <cellStyle name="Bad 9" xfId="1973" xr:uid="{00000000-0005-0000-0000-000067070000}"/>
    <cellStyle name="Calculation" xfId="11" builtinId="22" hidden="1"/>
    <cellStyle name="Calculation" xfId="50" builtinId="22" customBuiltin="1"/>
    <cellStyle name="Calculation 10" xfId="1974" xr:uid="{00000000-0005-0000-0000-00006A070000}"/>
    <cellStyle name="Calculation 11" xfId="1975" xr:uid="{00000000-0005-0000-0000-00006B070000}"/>
    <cellStyle name="Calculation 12" xfId="1976" xr:uid="{00000000-0005-0000-0000-00006C070000}"/>
    <cellStyle name="Calculation 13" xfId="1977" xr:uid="{00000000-0005-0000-0000-00006D070000}"/>
    <cellStyle name="Calculation 14" xfId="1978" xr:uid="{00000000-0005-0000-0000-00006E070000}"/>
    <cellStyle name="Calculation 15" xfId="1979" xr:uid="{00000000-0005-0000-0000-00006F070000}"/>
    <cellStyle name="Calculation 16" xfId="1980" xr:uid="{00000000-0005-0000-0000-000070070000}"/>
    <cellStyle name="Calculation 17" xfId="1981" xr:uid="{00000000-0005-0000-0000-000071070000}"/>
    <cellStyle name="Calculation 17 2" xfId="1982" xr:uid="{00000000-0005-0000-0000-000072070000}"/>
    <cellStyle name="Calculation 18" xfId="1983" xr:uid="{00000000-0005-0000-0000-000073070000}"/>
    <cellStyle name="Calculation 18 2" xfId="1984" xr:uid="{00000000-0005-0000-0000-000074070000}"/>
    <cellStyle name="Calculation 19" xfId="1985" xr:uid="{00000000-0005-0000-0000-000075070000}"/>
    <cellStyle name="Calculation 2" xfId="1986" xr:uid="{00000000-0005-0000-0000-000076070000}"/>
    <cellStyle name="Calculation 2 10" xfId="1987" xr:uid="{00000000-0005-0000-0000-000077070000}"/>
    <cellStyle name="Calculation 2 11" xfId="1988" xr:uid="{00000000-0005-0000-0000-000078070000}"/>
    <cellStyle name="Calculation 2 12" xfId="1989" xr:uid="{00000000-0005-0000-0000-000079070000}"/>
    <cellStyle name="Calculation 2 13" xfId="1990" xr:uid="{00000000-0005-0000-0000-00007A070000}"/>
    <cellStyle name="Calculation 2 14" xfId="1991" xr:uid="{00000000-0005-0000-0000-00007B070000}"/>
    <cellStyle name="Calculation 2 15" xfId="1992" xr:uid="{00000000-0005-0000-0000-00007C070000}"/>
    <cellStyle name="Calculation 2 16" xfId="1993" xr:uid="{00000000-0005-0000-0000-00007D070000}"/>
    <cellStyle name="Calculation 2 17" xfId="1994" xr:uid="{00000000-0005-0000-0000-00007E070000}"/>
    <cellStyle name="Calculation 2 18" xfId="1995" xr:uid="{00000000-0005-0000-0000-00007F070000}"/>
    <cellStyle name="Calculation 2 19" xfId="1996" xr:uid="{00000000-0005-0000-0000-000080070000}"/>
    <cellStyle name="Calculation 2 2" xfId="1997" xr:uid="{00000000-0005-0000-0000-000081070000}"/>
    <cellStyle name="Calculation 2 20" xfId="1998" xr:uid="{00000000-0005-0000-0000-000082070000}"/>
    <cellStyle name="Calculation 2 21" xfId="1999" xr:uid="{00000000-0005-0000-0000-000083070000}"/>
    <cellStyle name="Calculation 2 22" xfId="2000" xr:uid="{00000000-0005-0000-0000-000084070000}"/>
    <cellStyle name="Calculation 2 23" xfId="2001" xr:uid="{00000000-0005-0000-0000-000085070000}"/>
    <cellStyle name="Calculation 2 24" xfId="2002" xr:uid="{00000000-0005-0000-0000-000086070000}"/>
    <cellStyle name="Calculation 2 25" xfId="2003" xr:uid="{00000000-0005-0000-0000-000087070000}"/>
    <cellStyle name="Calculation 2 26" xfId="2004" xr:uid="{00000000-0005-0000-0000-000088070000}"/>
    <cellStyle name="Calculation 2 27" xfId="2005" xr:uid="{00000000-0005-0000-0000-000089070000}"/>
    <cellStyle name="Calculation 2 28" xfId="2006" xr:uid="{00000000-0005-0000-0000-00008A070000}"/>
    <cellStyle name="Calculation 2 29" xfId="2007" xr:uid="{00000000-0005-0000-0000-00008B070000}"/>
    <cellStyle name="Calculation 2 3" xfId="2008" xr:uid="{00000000-0005-0000-0000-00008C070000}"/>
    <cellStyle name="Calculation 2 30" xfId="2009" xr:uid="{00000000-0005-0000-0000-00008D070000}"/>
    <cellStyle name="Calculation 2 31" xfId="2010" xr:uid="{00000000-0005-0000-0000-00008E070000}"/>
    <cellStyle name="Calculation 2 32" xfId="2011" xr:uid="{00000000-0005-0000-0000-00008F070000}"/>
    <cellStyle name="Calculation 2 33" xfId="2012" xr:uid="{00000000-0005-0000-0000-000090070000}"/>
    <cellStyle name="Calculation 2 4" xfId="2013" xr:uid="{00000000-0005-0000-0000-000091070000}"/>
    <cellStyle name="Calculation 2 5" xfId="2014" xr:uid="{00000000-0005-0000-0000-000092070000}"/>
    <cellStyle name="Calculation 2 6" xfId="2015" xr:uid="{00000000-0005-0000-0000-000093070000}"/>
    <cellStyle name="Calculation 2 7" xfId="2016" xr:uid="{00000000-0005-0000-0000-000094070000}"/>
    <cellStyle name="Calculation 2 8" xfId="2017" xr:uid="{00000000-0005-0000-0000-000095070000}"/>
    <cellStyle name="Calculation 2 9" xfId="2018" xr:uid="{00000000-0005-0000-0000-000096070000}"/>
    <cellStyle name="Calculation 20" xfId="2019" xr:uid="{00000000-0005-0000-0000-000097070000}"/>
    <cellStyle name="Calculation 20 2" xfId="2020" xr:uid="{00000000-0005-0000-0000-000098070000}"/>
    <cellStyle name="Calculation 21" xfId="2021" xr:uid="{00000000-0005-0000-0000-000099070000}"/>
    <cellStyle name="Calculation 22" xfId="2022" xr:uid="{00000000-0005-0000-0000-00009A070000}"/>
    <cellStyle name="Calculation 23" xfId="2023" xr:uid="{00000000-0005-0000-0000-00009B070000}"/>
    <cellStyle name="Calculation 24" xfId="2024" xr:uid="{00000000-0005-0000-0000-00009C070000}"/>
    <cellStyle name="Calculation 25" xfId="2025" xr:uid="{00000000-0005-0000-0000-00009D070000}"/>
    <cellStyle name="Calculation 26" xfId="2026" xr:uid="{00000000-0005-0000-0000-00009E070000}"/>
    <cellStyle name="Calculation 27" xfId="2027" xr:uid="{00000000-0005-0000-0000-00009F070000}"/>
    <cellStyle name="Calculation 28" xfId="2028" xr:uid="{00000000-0005-0000-0000-0000A0070000}"/>
    <cellStyle name="Calculation 29" xfId="2029" xr:uid="{00000000-0005-0000-0000-0000A1070000}"/>
    <cellStyle name="Calculation 3" xfId="2030" xr:uid="{00000000-0005-0000-0000-0000A2070000}"/>
    <cellStyle name="Calculation 30" xfId="2031" xr:uid="{00000000-0005-0000-0000-0000A3070000}"/>
    <cellStyle name="Calculation 31" xfId="2032" xr:uid="{00000000-0005-0000-0000-0000A4070000}"/>
    <cellStyle name="Calculation 32" xfId="2033" xr:uid="{00000000-0005-0000-0000-0000A5070000}"/>
    <cellStyle name="Calculation 33" xfId="2034" xr:uid="{00000000-0005-0000-0000-0000A6070000}"/>
    <cellStyle name="Calculation 34" xfId="2035" xr:uid="{00000000-0005-0000-0000-0000A7070000}"/>
    <cellStyle name="Calculation 35" xfId="2036" xr:uid="{00000000-0005-0000-0000-0000A8070000}"/>
    <cellStyle name="Calculation 36" xfId="2037" xr:uid="{00000000-0005-0000-0000-0000A9070000}"/>
    <cellStyle name="Calculation 37" xfId="2038" xr:uid="{00000000-0005-0000-0000-0000AA070000}"/>
    <cellStyle name="Calculation 38" xfId="2039" xr:uid="{00000000-0005-0000-0000-0000AB070000}"/>
    <cellStyle name="Calculation 4" xfId="2040" xr:uid="{00000000-0005-0000-0000-0000AC070000}"/>
    <cellStyle name="Calculation 5" xfId="2041" xr:uid="{00000000-0005-0000-0000-0000AD070000}"/>
    <cellStyle name="Calculation 6" xfId="2042" xr:uid="{00000000-0005-0000-0000-0000AE070000}"/>
    <cellStyle name="Calculation 7" xfId="2043" xr:uid="{00000000-0005-0000-0000-0000AF070000}"/>
    <cellStyle name="Calculation 8" xfId="2044" xr:uid="{00000000-0005-0000-0000-0000B0070000}"/>
    <cellStyle name="Calculation 9" xfId="2045" xr:uid="{00000000-0005-0000-0000-0000B1070000}"/>
    <cellStyle name="Calculation in Model" xfId="2046" xr:uid="{00000000-0005-0000-0000-0000B2070000}"/>
    <cellStyle name="Calculation in Model 10" xfId="2047" xr:uid="{00000000-0005-0000-0000-0000B3070000}"/>
    <cellStyle name="Calculation in Model 11" xfId="2048" xr:uid="{00000000-0005-0000-0000-0000B4070000}"/>
    <cellStyle name="Calculation in Model 12" xfId="2049" xr:uid="{00000000-0005-0000-0000-0000B5070000}"/>
    <cellStyle name="Calculation in Model 13" xfId="2050" xr:uid="{00000000-0005-0000-0000-0000B6070000}"/>
    <cellStyle name="Calculation in Model 14" xfId="2051" xr:uid="{00000000-0005-0000-0000-0000B7070000}"/>
    <cellStyle name="Calculation in Model 15" xfId="2052" xr:uid="{00000000-0005-0000-0000-0000B8070000}"/>
    <cellStyle name="Calculation in Model 16" xfId="2053" xr:uid="{00000000-0005-0000-0000-0000B9070000}"/>
    <cellStyle name="Calculation in Model 17" xfId="2054" xr:uid="{00000000-0005-0000-0000-0000BA070000}"/>
    <cellStyle name="Calculation in Model 2" xfId="2055" xr:uid="{00000000-0005-0000-0000-0000BB070000}"/>
    <cellStyle name="Calculation in Model 2 10" xfId="2056" xr:uid="{00000000-0005-0000-0000-0000BC070000}"/>
    <cellStyle name="Calculation in Model 2 11" xfId="2057" xr:uid="{00000000-0005-0000-0000-0000BD070000}"/>
    <cellStyle name="Calculation in Model 2 12" xfId="2058" xr:uid="{00000000-0005-0000-0000-0000BE070000}"/>
    <cellStyle name="Calculation in Model 2 13" xfId="2059" xr:uid="{00000000-0005-0000-0000-0000BF070000}"/>
    <cellStyle name="Calculation in Model 2 14" xfId="2060" xr:uid="{00000000-0005-0000-0000-0000C0070000}"/>
    <cellStyle name="Calculation in Model 2 15" xfId="2061" xr:uid="{00000000-0005-0000-0000-0000C1070000}"/>
    <cellStyle name="Calculation in Model 2 16" xfId="2062" xr:uid="{00000000-0005-0000-0000-0000C2070000}"/>
    <cellStyle name="Calculation in Model 2 17" xfId="2063" xr:uid="{00000000-0005-0000-0000-0000C3070000}"/>
    <cellStyle name="Calculation in Model 2 18" xfId="2064" xr:uid="{00000000-0005-0000-0000-0000C4070000}"/>
    <cellStyle name="Calculation in Model 2 2" xfId="2065" xr:uid="{00000000-0005-0000-0000-0000C5070000}"/>
    <cellStyle name="Calculation in Model 2 2 10" xfId="2066" xr:uid="{00000000-0005-0000-0000-0000C6070000}"/>
    <cellStyle name="Calculation in Model 2 2 11" xfId="2067" xr:uid="{00000000-0005-0000-0000-0000C7070000}"/>
    <cellStyle name="Calculation in Model 2 2 12" xfId="2068" xr:uid="{00000000-0005-0000-0000-0000C8070000}"/>
    <cellStyle name="Calculation in Model 2 2 13" xfId="2069" xr:uid="{00000000-0005-0000-0000-0000C9070000}"/>
    <cellStyle name="Calculation in Model 2 2 14" xfId="2070" xr:uid="{00000000-0005-0000-0000-0000CA070000}"/>
    <cellStyle name="Calculation in Model 2 2 15" xfId="2071" xr:uid="{00000000-0005-0000-0000-0000CB070000}"/>
    <cellStyle name="Calculation in Model 2 2 2" xfId="2072" xr:uid="{00000000-0005-0000-0000-0000CC070000}"/>
    <cellStyle name="Calculation in Model 2 2 2 2" xfId="2073" xr:uid="{00000000-0005-0000-0000-0000CD070000}"/>
    <cellStyle name="Calculation in Model 2 2 3" xfId="2074" xr:uid="{00000000-0005-0000-0000-0000CE070000}"/>
    <cellStyle name="Calculation in Model 2 2 4" xfId="2075" xr:uid="{00000000-0005-0000-0000-0000CF070000}"/>
    <cellStyle name="Calculation in Model 2 2 5" xfId="2076" xr:uid="{00000000-0005-0000-0000-0000D0070000}"/>
    <cellStyle name="Calculation in Model 2 2 6" xfId="2077" xr:uid="{00000000-0005-0000-0000-0000D1070000}"/>
    <cellStyle name="Calculation in Model 2 2 7" xfId="2078" xr:uid="{00000000-0005-0000-0000-0000D2070000}"/>
    <cellStyle name="Calculation in Model 2 2 8" xfId="2079" xr:uid="{00000000-0005-0000-0000-0000D3070000}"/>
    <cellStyle name="Calculation in Model 2 2 9" xfId="2080" xr:uid="{00000000-0005-0000-0000-0000D4070000}"/>
    <cellStyle name="Calculation in Model 2 3" xfId="2081" xr:uid="{00000000-0005-0000-0000-0000D5070000}"/>
    <cellStyle name="Calculation in Model 2 3 10" xfId="2082" xr:uid="{00000000-0005-0000-0000-0000D6070000}"/>
    <cellStyle name="Calculation in Model 2 3 11" xfId="2083" xr:uid="{00000000-0005-0000-0000-0000D7070000}"/>
    <cellStyle name="Calculation in Model 2 3 12" xfId="2084" xr:uid="{00000000-0005-0000-0000-0000D8070000}"/>
    <cellStyle name="Calculation in Model 2 3 13" xfId="2085" xr:uid="{00000000-0005-0000-0000-0000D9070000}"/>
    <cellStyle name="Calculation in Model 2 3 14" xfId="2086" xr:uid="{00000000-0005-0000-0000-0000DA070000}"/>
    <cellStyle name="Calculation in Model 2 3 15" xfId="2087" xr:uid="{00000000-0005-0000-0000-0000DB070000}"/>
    <cellStyle name="Calculation in Model 2 3 2" xfId="2088" xr:uid="{00000000-0005-0000-0000-0000DC070000}"/>
    <cellStyle name="Calculation in Model 2 3 2 2" xfId="2089" xr:uid="{00000000-0005-0000-0000-0000DD070000}"/>
    <cellStyle name="Calculation in Model 2 3 3" xfId="2090" xr:uid="{00000000-0005-0000-0000-0000DE070000}"/>
    <cellStyle name="Calculation in Model 2 3 4" xfId="2091" xr:uid="{00000000-0005-0000-0000-0000DF070000}"/>
    <cellStyle name="Calculation in Model 2 3 5" xfId="2092" xr:uid="{00000000-0005-0000-0000-0000E0070000}"/>
    <cellStyle name="Calculation in Model 2 3 6" xfId="2093" xr:uid="{00000000-0005-0000-0000-0000E1070000}"/>
    <cellStyle name="Calculation in Model 2 3 7" xfId="2094" xr:uid="{00000000-0005-0000-0000-0000E2070000}"/>
    <cellStyle name="Calculation in Model 2 3 8" xfId="2095" xr:uid="{00000000-0005-0000-0000-0000E3070000}"/>
    <cellStyle name="Calculation in Model 2 3 9" xfId="2096" xr:uid="{00000000-0005-0000-0000-0000E4070000}"/>
    <cellStyle name="Calculation in Model 2 4" xfId="2097" xr:uid="{00000000-0005-0000-0000-0000E5070000}"/>
    <cellStyle name="Calculation in Model 2 4 10" xfId="2098" xr:uid="{00000000-0005-0000-0000-0000E6070000}"/>
    <cellStyle name="Calculation in Model 2 4 11" xfId="2099" xr:uid="{00000000-0005-0000-0000-0000E7070000}"/>
    <cellStyle name="Calculation in Model 2 4 12" xfId="2100" xr:uid="{00000000-0005-0000-0000-0000E8070000}"/>
    <cellStyle name="Calculation in Model 2 4 13" xfId="2101" xr:uid="{00000000-0005-0000-0000-0000E9070000}"/>
    <cellStyle name="Calculation in Model 2 4 14" xfId="2102" xr:uid="{00000000-0005-0000-0000-0000EA070000}"/>
    <cellStyle name="Calculation in Model 2 4 15" xfId="2103" xr:uid="{00000000-0005-0000-0000-0000EB070000}"/>
    <cellStyle name="Calculation in Model 2 4 2" xfId="2104" xr:uid="{00000000-0005-0000-0000-0000EC070000}"/>
    <cellStyle name="Calculation in Model 2 4 2 2" xfId="2105" xr:uid="{00000000-0005-0000-0000-0000ED070000}"/>
    <cellStyle name="Calculation in Model 2 4 3" xfId="2106" xr:uid="{00000000-0005-0000-0000-0000EE070000}"/>
    <cellStyle name="Calculation in Model 2 4 4" xfId="2107" xr:uid="{00000000-0005-0000-0000-0000EF070000}"/>
    <cellStyle name="Calculation in Model 2 4 5" xfId="2108" xr:uid="{00000000-0005-0000-0000-0000F0070000}"/>
    <cellStyle name="Calculation in Model 2 4 6" xfId="2109" xr:uid="{00000000-0005-0000-0000-0000F1070000}"/>
    <cellStyle name="Calculation in Model 2 4 7" xfId="2110" xr:uid="{00000000-0005-0000-0000-0000F2070000}"/>
    <cellStyle name="Calculation in Model 2 4 8" xfId="2111" xr:uid="{00000000-0005-0000-0000-0000F3070000}"/>
    <cellStyle name="Calculation in Model 2 4 9" xfId="2112" xr:uid="{00000000-0005-0000-0000-0000F4070000}"/>
    <cellStyle name="Calculation in Model 2 5" xfId="2113" xr:uid="{00000000-0005-0000-0000-0000F5070000}"/>
    <cellStyle name="Calculation in Model 2 5 2" xfId="2114" xr:uid="{00000000-0005-0000-0000-0000F6070000}"/>
    <cellStyle name="Calculation in Model 2 6" xfId="2115" xr:uid="{00000000-0005-0000-0000-0000F7070000}"/>
    <cellStyle name="Calculation in Model 2 7" xfId="2116" xr:uid="{00000000-0005-0000-0000-0000F8070000}"/>
    <cellStyle name="Calculation in Model 2 8" xfId="2117" xr:uid="{00000000-0005-0000-0000-0000F9070000}"/>
    <cellStyle name="Calculation in Model 2 9" xfId="2118" xr:uid="{00000000-0005-0000-0000-0000FA070000}"/>
    <cellStyle name="Calculation in Model 3" xfId="2119" xr:uid="{00000000-0005-0000-0000-0000FB070000}"/>
    <cellStyle name="Calculation in Model 3 10" xfId="2120" xr:uid="{00000000-0005-0000-0000-0000FC070000}"/>
    <cellStyle name="Calculation in Model 3 11" xfId="2121" xr:uid="{00000000-0005-0000-0000-0000FD070000}"/>
    <cellStyle name="Calculation in Model 3 12" xfId="2122" xr:uid="{00000000-0005-0000-0000-0000FE070000}"/>
    <cellStyle name="Calculation in Model 3 13" xfId="2123" xr:uid="{00000000-0005-0000-0000-0000FF070000}"/>
    <cellStyle name="Calculation in Model 3 14" xfId="2124" xr:uid="{00000000-0005-0000-0000-000000080000}"/>
    <cellStyle name="Calculation in Model 3 15" xfId="2125" xr:uid="{00000000-0005-0000-0000-000001080000}"/>
    <cellStyle name="Calculation in Model 3 16" xfId="2126" xr:uid="{00000000-0005-0000-0000-000002080000}"/>
    <cellStyle name="Calculation in Model 3 17" xfId="2127" xr:uid="{00000000-0005-0000-0000-000003080000}"/>
    <cellStyle name="Calculation in Model 3 18" xfId="2128" xr:uid="{00000000-0005-0000-0000-000004080000}"/>
    <cellStyle name="Calculation in Model 3 2" xfId="2129" xr:uid="{00000000-0005-0000-0000-000005080000}"/>
    <cellStyle name="Calculation in Model 3 2 10" xfId="2130" xr:uid="{00000000-0005-0000-0000-000006080000}"/>
    <cellStyle name="Calculation in Model 3 2 11" xfId="2131" xr:uid="{00000000-0005-0000-0000-000007080000}"/>
    <cellStyle name="Calculation in Model 3 2 12" xfId="2132" xr:uid="{00000000-0005-0000-0000-000008080000}"/>
    <cellStyle name="Calculation in Model 3 2 13" xfId="2133" xr:uid="{00000000-0005-0000-0000-000009080000}"/>
    <cellStyle name="Calculation in Model 3 2 14" xfId="2134" xr:uid="{00000000-0005-0000-0000-00000A080000}"/>
    <cellStyle name="Calculation in Model 3 2 15" xfId="2135" xr:uid="{00000000-0005-0000-0000-00000B080000}"/>
    <cellStyle name="Calculation in Model 3 2 2" xfId="2136" xr:uid="{00000000-0005-0000-0000-00000C080000}"/>
    <cellStyle name="Calculation in Model 3 2 2 2" xfId="2137" xr:uid="{00000000-0005-0000-0000-00000D080000}"/>
    <cellStyle name="Calculation in Model 3 2 3" xfId="2138" xr:uid="{00000000-0005-0000-0000-00000E080000}"/>
    <cellStyle name="Calculation in Model 3 2 4" xfId="2139" xr:uid="{00000000-0005-0000-0000-00000F080000}"/>
    <cellStyle name="Calculation in Model 3 2 5" xfId="2140" xr:uid="{00000000-0005-0000-0000-000010080000}"/>
    <cellStyle name="Calculation in Model 3 2 6" xfId="2141" xr:uid="{00000000-0005-0000-0000-000011080000}"/>
    <cellStyle name="Calculation in Model 3 2 7" xfId="2142" xr:uid="{00000000-0005-0000-0000-000012080000}"/>
    <cellStyle name="Calculation in Model 3 2 8" xfId="2143" xr:uid="{00000000-0005-0000-0000-000013080000}"/>
    <cellStyle name="Calculation in Model 3 2 9" xfId="2144" xr:uid="{00000000-0005-0000-0000-000014080000}"/>
    <cellStyle name="Calculation in Model 3 3" xfId="2145" xr:uid="{00000000-0005-0000-0000-000015080000}"/>
    <cellStyle name="Calculation in Model 3 3 10" xfId="2146" xr:uid="{00000000-0005-0000-0000-000016080000}"/>
    <cellStyle name="Calculation in Model 3 3 11" xfId="2147" xr:uid="{00000000-0005-0000-0000-000017080000}"/>
    <cellStyle name="Calculation in Model 3 3 12" xfId="2148" xr:uid="{00000000-0005-0000-0000-000018080000}"/>
    <cellStyle name="Calculation in Model 3 3 13" xfId="2149" xr:uid="{00000000-0005-0000-0000-000019080000}"/>
    <cellStyle name="Calculation in Model 3 3 14" xfId="2150" xr:uid="{00000000-0005-0000-0000-00001A080000}"/>
    <cellStyle name="Calculation in Model 3 3 15" xfId="2151" xr:uid="{00000000-0005-0000-0000-00001B080000}"/>
    <cellStyle name="Calculation in Model 3 3 2" xfId="2152" xr:uid="{00000000-0005-0000-0000-00001C080000}"/>
    <cellStyle name="Calculation in Model 3 3 2 2" xfId="2153" xr:uid="{00000000-0005-0000-0000-00001D080000}"/>
    <cellStyle name="Calculation in Model 3 3 3" xfId="2154" xr:uid="{00000000-0005-0000-0000-00001E080000}"/>
    <cellStyle name="Calculation in Model 3 3 4" xfId="2155" xr:uid="{00000000-0005-0000-0000-00001F080000}"/>
    <cellStyle name="Calculation in Model 3 3 5" xfId="2156" xr:uid="{00000000-0005-0000-0000-000020080000}"/>
    <cellStyle name="Calculation in Model 3 3 6" xfId="2157" xr:uid="{00000000-0005-0000-0000-000021080000}"/>
    <cellStyle name="Calculation in Model 3 3 7" xfId="2158" xr:uid="{00000000-0005-0000-0000-000022080000}"/>
    <cellStyle name="Calculation in Model 3 3 8" xfId="2159" xr:uid="{00000000-0005-0000-0000-000023080000}"/>
    <cellStyle name="Calculation in Model 3 3 9" xfId="2160" xr:uid="{00000000-0005-0000-0000-000024080000}"/>
    <cellStyle name="Calculation in Model 3 4" xfId="2161" xr:uid="{00000000-0005-0000-0000-000025080000}"/>
    <cellStyle name="Calculation in Model 3 4 10" xfId="2162" xr:uid="{00000000-0005-0000-0000-000026080000}"/>
    <cellStyle name="Calculation in Model 3 4 11" xfId="2163" xr:uid="{00000000-0005-0000-0000-000027080000}"/>
    <cellStyle name="Calculation in Model 3 4 12" xfId="2164" xr:uid="{00000000-0005-0000-0000-000028080000}"/>
    <cellStyle name="Calculation in Model 3 4 13" xfId="2165" xr:uid="{00000000-0005-0000-0000-000029080000}"/>
    <cellStyle name="Calculation in Model 3 4 14" xfId="2166" xr:uid="{00000000-0005-0000-0000-00002A080000}"/>
    <cellStyle name="Calculation in Model 3 4 15" xfId="2167" xr:uid="{00000000-0005-0000-0000-00002B080000}"/>
    <cellStyle name="Calculation in Model 3 4 2" xfId="2168" xr:uid="{00000000-0005-0000-0000-00002C080000}"/>
    <cellStyle name="Calculation in Model 3 4 2 2" xfId="2169" xr:uid="{00000000-0005-0000-0000-00002D080000}"/>
    <cellStyle name="Calculation in Model 3 4 3" xfId="2170" xr:uid="{00000000-0005-0000-0000-00002E080000}"/>
    <cellStyle name="Calculation in Model 3 4 4" xfId="2171" xr:uid="{00000000-0005-0000-0000-00002F080000}"/>
    <cellStyle name="Calculation in Model 3 4 5" xfId="2172" xr:uid="{00000000-0005-0000-0000-000030080000}"/>
    <cellStyle name="Calculation in Model 3 4 6" xfId="2173" xr:uid="{00000000-0005-0000-0000-000031080000}"/>
    <cellStyle name="Calculation in Model 3 4 7" xfId="2174" xr:uid="{00000000-0005-0000-0000-000032080000}"/>
    <cellStyle name="Calculation in Model 3 4 8" xfId="2175" xr:uid="{00000000-0005-0000-0000-000033080000}"/>
    <cellStyle name="Calculation in Model 3 4 9" xfId="2176" xr:uid="{00000000-0005-0000-0000-000034080000}"/>
    <cellStyle name="Calculation in Model 3 5" xfId="2177" xr:uid="{00000000-0005-0000-0000-000035080000}"/>
    <cellStyle name="Calculation in Model 3 5 2" xfId="2178" xr:uid="{00000000-0005-0000-0000-000036080000}"/>
    <cellStyle name="Calculation in Model 3 6" xfId="2179" xr:uid="{00000000-0005-0000-0000-000037080000}"/>
    <cellStyle name="Calculation in Model 3 7" xfId="2180" xr:uid="{00000000-0005-0000-0000-000038080000}"/>
    <cellStyle name="Calculation in Model 3 8" xfId="2181" xr:uid="{00000000-0005-0000-0000-000039080000}"/>
    <cellStyle name="Calculation in Model 3 9" xfId="2182" xr:uid="{00000000-0005-0000-0000-00003A080000}"/>
    <cellStyle name="Calculation in Model 4" xfId="2183" xr:uid="{00000000-0005-0000-0000-00003B080000}"/>
    <cellStyle name="Calculation in Model 4 2" xfId="2184" xr:uid="{00000000-0005-0000-0000-00003C080000}"/>
    <cellStyle name="Calculation in Model 5" xfId="2185" xr:uid="{00000000-0005-0000-0000-00003D080000}"/>
    <cellStyle name="Calculation in Model 6" xfId="2186" xr:uid="{00000000-0005-0000-0000-00003E080000}"/>
    <cellStyle name="Calculation in Model 7" xfId="2187" xr:uid="{00000000-0005-0000-0000-00003F080000}"/>
    <cellStyle name="Calculation in Model 8" xfId="2188" xr:uid="{00000000-0005-0000-0000-000040080000}"/>
    <cellStyle name="Calculation in Model 9" xfId="2189" xr:uid="{00000000-0005-0000-0000-000041080000}"/>
    <cellStyle name="Check Cell" xfId="13" builtinId="23" hidden="1"/>
    <cellStyle name="Check Cell" xfId="51" builtinId="23" customBuiltin="1"/>
    <cellStyle name="Check Cell 10" xfId="2190" xr:uid="{00000000-0005-0000-0000-000044080000}"/>
    <cellStyle name="Check Cell 11" xfId="2191" xr:uid="{00000000-0005-0000-0000-000045080000}"/>
    <cellStyle name="Check Cell 12" xfId="2192" xr:uid="{00000000-0005-0000-0000-000046080000}"/>
    <cellStyle name="Check Cell 13" xfId="2193" xr:uid="{00000000-0005-0000-0000-000047080000}"/>
    <cellStyle name="Check Cell 14" xfId="2194" xr:uid="{00000000-0005-0000-0000-000048080000}"/>
    <cellStyle name="Check Cell 15" xfId="2195" xr:uid="{00000000-0005-0000-0000-000049080000}"/>
    <cellStyle name="Check Cell 16" xfId="2196" xr:uid="{00000000-0005-0000-0000-00004A080000}"/>
    <cellStyle name="Check Cell 17" xfId="2197" xr:uid="{00000000-0005-0000-0000-00004B080000}"/>
    <cellStyle name="Check Cell 17 2" xfId="2198" xr:uid="{00000000-0005-0000-0000-00004C080000}"/>
    <cellStyle name="Check Cell 18" xfId="2199" xr:uid="{00000000-0005-0000-0000-00004D080000}"/>
    <cellStyle name="Check Cell 18 2" xfId="2200" xr:uid="{00000000-0005-0000-0000-00004E080000}"/>
    <cellStyle name="Check Cell 19" xfId="2201" xr:uid="{00000000-0005-0000-0000-00004F080000}"/>
    <cellStyle name="Check Cell 2" xfId="2202" xr:uid="{00000000-0005-0000-0000-000050080000}"/>
    <cellStyle name="Check Cell 2 10" xfId="2203" xr:uid="{00000000-0005-0000-0000-000051080000}"/>
    <cellStyle name="Check Cell 2 11" xfId="2204" xr:uid="{00000000-0005-0000-0000-000052080000}"/>
    <cellStyle name="Check Cell 2 12" xfId="2205" xr:uid="{00000000-0005-0000-0000-000053080000}"/>
    <cellStyle name="Check Cell 2 13" xfId="2206" xr:uid="{00000000-0005-0000-0000-000054080000}"/>
    <cellStyle name="Check Cell 2 14" xfId="2207" xr:uid="{00000000-0005-0000-0000-000055080000}"/>
    <cellStyle name="Check Cell 2 15" xfId="2208" xr:uid="{00000000-0005-0000-0000-000056080000}"/>
    <cellStyle name="Check Cell 2 16" xfId="2209" xr:uid="{00000000-0005-0000-0000-000057080000}"/>
    <cellStyle name="Check Cell 2 17" xfId="2210" xr:uid="{00000000-0005-0000-0000-000058080000}"/>
    <cellStyle name="Check Cell 2 18" xfId="2211" xr:uid="{00000000-0005-0000-0000-000059080000}"/>
    <cellStyle name="Check Cell 2 19" xfId="2212" xr:uid="{00000000-0005-0000-0000-00005A080000}"/>
    <cellStyle name="Check Cell 2 2" xfId="2213" xr:uid="{00000000-0005-0000-0000-00005B080000}"/>
    <cellStyle name="Check Cell 2 20" xfId="2214" xr:uid="{00000000-0005-0000-0000-00005C080000}"/>
    <cellStyle name="Check Cell 2 21" xfId="2215" xr:uid="{00000000-0005-0000-0000-00005D080000}"/>
    <cellStyle name="Check Cell 2 22" xfId="2216" xr:uid="{00000000-0005-0000-0000-00005E080000}"/>
    <cellStyle name="Check Cell 2 23" xfId="2217" xr:uid="{00000000-0005-0000-0000-00005F080000}"/>
    <cellStyle name="Check Cell 2 24" xfId="2218" xr:uid="{00000000-0005-0000-0000-000060080000}"/>
    <cellStyle name="Check Cell 2 25" xfId="2219" xr:uid="{00000000-0005-0000-0000-000061080000}"/>
    <cellStyle name="Check Cell 2 26" xfId="2220" xr:uid="{00000000-0005-0000-0000-000062080000}"/>
    <cellStyle name="Check Cell 2 27" xfId="2221" xr:uid="{00000000-0005-0000-0000-000063080000}"/>
    <cellStyle name="Check Cell 2 28" xfId="2222" xr:uid="{00000000-0005-0000-0000-000064080000}"/>
    <cellStyle name="Check Cell 2 29" xfId="2223" xr:uid="{00000000-0005-0000-0000-000065080000}"/>
    <cellStyle name="Check Cell 2 3" xfId="2224" xr:uid="{00000000-0005-0000-0000-000066080000}"/>
    <cellStyle name="Check Cell 2 30" xfId="2225" xr:uid="{00000000-0005-0000-0000-000067080000}"/>
    <cellStyle name="Check Cell 2 31" xfId="2226" xr:uid="{00000000-0005-0000-0000-000068080000}"/>
    <cellStyle name="Check Cell 2 32" xfId="2227" xr:uid="{00000000-0005-0000-0000-000069080000}"/>
    <cellStyle name="Check Cell 2 33" xfId="2228" xr:uid="{00000000-0005-0000-0000-00006A080000}"/>
    <cellStyle name="Check Cell 2 4" xfId="2229" xr:uid="{00000000-0005-0000-0000-00006B080000}"/>
    <cellStyle name="Check Cell 2 5" xfId="2230" xr:uid="{00000000-0005-0000-0000-00006C080000}"/>
    <cellStyle name="Check Cell 2 6" xfId="2231" xr:uid="{00000000-0005-0000-0000-00006D080000}"/>
    <cellStyle name="Check Cell 2 7" xfId="2232" xr:uid="{00000000-0005-0000-0000-00006E080000}"/>
    <cellStyle name="Check Cell 2 8" xfId="2233" xr:uid="{00000000-0005-0000-0000-00006F080000}"/>
    <cellStyle name="Check Cell 2 9" xfId="2234" xr:uid="{00000000-0005-0000-0000-000070080000}"/>
    <cellStyle name="Check Cell 20" xfId="2235" xr:uid="{00000000-0005-0000-0000-000071080000}"/>
    <cellStyle name="Check Cell 20 2" xfId="2236" xr:uid="{00000000-0005-0000-0000-000072080000}"/>
    <cellStyle name="Check Cell 21" xfId="2237" xr:uid="{00000000-0005-0000-0000-000073080000}"/>
    <cellStyle name="Check Cell 22" xfId="2238" xr:uid="{00000000-0005-0000-0000-000074080000}"/>
    <cellStyle name="Check Cell 23" xfId="2239" xr:uid="{00000000-0005-0000-0000-000075080000}"/>
    <cellStyle name="Check Cell 24" xfId="2240" xr:uid="{00000000-0005-0000-0000-000076080000}"/>
    <cellStyle name="Check Cell 25" xfId="2241" xr:uid="{00000000-0005-0000-0000-000077080000}"/>
    <cellStyle name="Check Cell 26" xfId="2242" xr:uid="{00000000-0005-0000-0000-000078080000}"/>
    <cellStyle name="Check Cell 27" xfId="2243" xr:uid="{00000000-0005-0000-0000-000079080000}"/>
    <cellStyle name="Check Cell 28" xfId="2244" xr:uid="{00000000-0005-0000-0000-00007A080000}"/>
    <cellStyle name="Check Cell 29" xfId="2245" xr:uid="{00000000-0005-0000-0000-00007B080000}"/>
    <cellStyle name="Check Cell 3" xfId="2246" xr:uid="{00000000-0005-0000-0000-00007C080000}"/>
    <cellStyle name="Check Cell 30" xfId="2247" xr:uid="{00000000-0005-0000-0000-00007D080000}"/>
    <cellStyle name="Check Cell 31" xfId="2248" xr:uid="{00000000-0005-0000-0000-00007E080000}"/>
    <cellStyle name="Check Cell 32" xfId="2249" xr:uid="{00000000-0005-0000-0000-00007F080000}"/>
    <cellStyle name="Check Cell 33" xfId="2250" xr:uid="{00000000-0005-0000-0000-000080080000}"/>
    <cellStyle name="Check Cell 34" xfId="2251" xr:uid="{00000000-0005-0000-0000-000081080000}"/>
    <cellStyle name="Check Cell 35" xfId="2252" xr:uid="{00000000-0005-0000-0000-000082080000}"/>
    <cellStyle name="Check Cell 36" xfId="2253" xr:uid="{00000000-0005-0000-0000-000083080000}"/>
    <cellStyle name="Check Cell 37" xfId="2254" xr:uid="{00000000-0005-0000-0000-000084080000}"/>
    <cellStyle name="Check Cell 38" xfId="2255" xr:uid="{00000000-0005-0000-0000-000085080000}"/>
    <cellStyle name="Check Cell 4" xfId="2256" xr:uid="{00000000-0005-0000-0000-000086080000}"/>
    <cellStyle name="Check Cell 5" xfId="2257" xr:uid="{00000000-0005-0000-0000-000087080000}"/>
    <cellStyle name="Check Cell 6" xfId="2258" xr:uid="{00000000-0005-0000-0000-000088080000}"/>
    <cellStyle name="Check Cell 7" xfId="2259" xr:uid="{00000000-0005-0000-0000-000089080000}"/>
    <cellStyle name="Check Cell 8" xfId="2260" xr:uid="{00000000-0005-0000-0000-00008A080000}"/>
    <cellStyle name="Check Cell 9" xfId="2261" xr:uid="{00000000-0005-0000-0000-00008B080000}"/>
    <cellStyle name="Comma" xfId="60" builtinId="3" customBuiltin="1"/>
    <cellStyle name="Comma  - Style1" xfId="2262" xr:uid="{00000000-0005-0000-0000-00008D080000}"/>
    <cellStyle name="Comma  - Style2" xfId="2263" xr:uid="{00000000-0005-0000-0000-00008E080000}"/>
    <cellStyle name="Comma  - Style3" xfId="2264" xr:uid="{00000000-0005-0000-0000-00008F080000}"/>
    <cellStyle name="Comma  - Style4" xfId="2265" xr:uid="{00000000-0005-0000-0000-000090080000}"/>
    <cellStyle name="Comma  - Style5" xfId="2266" xr:uid="{00000000-0005-0000-0000-000091080000}"/>
    <cellStyle name="Comma  - Style6" xfId="2267" xr:uid="{00000000-0005-0000-0000-000092080000}"/>
    <cellStyle name="Comma  - Style7" xfId="2268" xr:uid="{00000000-0005-0000-0000-000093080000}"/>
    <cellStyle name="Comma  - Style8" xfId="2269" xr:uid="{00000000-0005-0000-0000-000094080000}"/>
    <cellStyle name="Comma [0]" xfId="61" builtinId="6" customBuiltin="1"/>
    <cellStyle name="Comma 10" xfId="2270" xr:uid="{00000000-0005-0000-0000-000096080000}"/>
    <cellStyle name="Comma 10 2" xfId="2271" xr:uid="{00000000-0005-0000-0000-000097080000}"/>
    <cellStyle name="Comma 10 3" xfId="57894" xr:uid="{00000000-0005-0000-0000-000098080000}"/>
    <cellStyle name="Comma 11" xfId="2272" xr:uid="{00000000-0005-0000-0000-000099080000}"/>
    <cellStyle name="Comma 11 2" xfId="2273" xr:uid="{00000000-0005-0000-0000-00009A080000}"/>
    <cellStyle name="Comma 11 2 2" xfId="2274" xr:uid="{00000000-0005-0000-0000-00009B080000}"/>
    <cellStyle name="Comma 11 2 3" xfId="2275" xr:uid="{00000000-0005-0000-0000-00009C080000}"/>
    <cellStyle name="Comma 11 3" xfId="2276" xr:uid="{00000000-0005-0000-0000-00009D080000}"/>
    <cellStyle name="Comma 11 4" xfId="2277" xr:uid="{00000000-0005-0000-0000-00009E080000}"/>
    <cellStyle name="Comma 12" xfId="2278" xr:uid="{00000000-0005-0000-0000-00009F080000}"/>
    <cellStyle name="Comma 12 2" xfId="2279" xr:uid="{00000000-0005-0000-0000-0000A0080000}"/>
    <cellStyle name="Comma 12 2 2" xfId="2280" xr:uid="{00000000-0005-0000-0000-0000A1080000}"/>
    <cellStyle name="Comma 12 3" xfId="2281" xr:uid="{00000000-0005-0000-0000-0000A2080000}"/>
    <cellStyle name="Comma 13" xfId="2282" xr:uid="{00000000-0005-0000-0000-0000A3080000}"/>
    <cellStyle name="Comma 13 2" xfId="2283" xr:uid="{00000000-0005-0000-0000-0000A4080000}"/>
    <cellStyle name="Comma 13 2 2" xfId="2284" xr:uid="{00000000-0005-0000-0000-0000A5080000}"/>
    <cellStyle name="Comma 13 3" xfId="2285" xr:uid="{00000000-0005-0000-0000-0000A6080000}"/>
    <cellStyle name="Comma 14" xfId="2286" xr:uid="{00000000-0005-0000-0000-0000A7080000}"/>
    <cellStyle name="Comma 14 2" xfId="2287" xr:uid="{00000000-0005-0000-0000-0000A8080000}"/>
    <cellStyle name="Comma 14 2 2" xfId="2288" xr:uid="{00000000-0005-0000-0000-0000A9080000}"/>
    <cellStyle name="Comma 14 3" xfId="2289" xr:uid="{00000000-0005-0000-0000-0000AA080000}"/>
    <cellStyle name="Comma 15" xfId="2290" xr:uid="{00000000-0005-0000-0000-0000AB080000}"/>
    <cellStyle name="Comma 15 2" xfId="2291" xr:uid="{00000000-0005-0000-0000-0000AC080000}"/>
    <cellStyle name="Comma 15 2 2" xfId="2292" xr:uid="{00000000-0005-0000-0000-0000AD080000}"/>
    <cellStyle name="Comma 15 3" xfId="2293" xr:uid="{00000000-0005-0000-0000-0000AE080000}"/>
    <cellStyle name="Comma 16" xfId="2294" xr:uid="{00000000-0005-0000-0000-0000AF080000}"/>
    <cellStyle name="Comma 16 2" xfId="2295" xr:uid="{00000000-0005-0000-0000-0000B0080000}"/>
    <cellStyle name="Comma 16 2 2" xfId="2296" xr:uid="{00000000-0005-0000-0000-0000B1080000}"/>
    <cellStyle name="Comma 16 3" xfId="2297" xr:uid="{00000000-0005-0000-0000-0000B2080000}"/>
    <cellStyle name="Comma 17" xfId="2298" xr:uid="{00000000-0005-0000-0000-0000B3080000}"/>
    <cellStyle name="Comma 17 2" xfId="2299" xr:uid="{00000000-0005-0000-0000-0000B4080000}"/>
    <cellStyle name="Comma 17 2 2" xfId="2300" xr:uid="{00000000-0005-0000-0000-0000B5080000}"/>
    <cellStyle name="Comma 17 3" xfId="2301" xr:uid="{00000000-0005-0000-0000-0000B6080000}"/>
    <cellStyle name="Comma 18" xfId="2302" xr:uid="{00000000-0005-0000-0000-0000B7080000}"/>
    <cellStyle name="Comma 18 2" xfId="2303" xr:uid="{00000000-0005-0000-0000-0000B8080000}"/>
    <cellStyle name="Comma 18 2 2" xfId="2304" xr:uid="{00000000-0005-0000-0000-0000B9080000}"/>
    <cellStyle name="Comma 18 3" xfId="2305" xr:uid="{00000000-0005-0000-0000-0000BA080000}"/>
    <cellStyle name="Comma 19" xfId="2306" xr:uid="{00000000-0005-0000-0000-0000BB080000}"/>
    <cellStyle name="Comma 19 2" xfId="2307" xr:uid="{00000000-0005-0000-0000-0000BC080000}"/>
    <cellStyle name="Comma 19 2 2" xfId="2308" xr:uid="{00000000-0005-0000-0000-0000BD080000}"/>
    <cellStyle name="Comma 19 3" xfId="2309" xr:uid="{00000000-0005-0000-0000-0000BE080000}"/>
    <cellStyle name="Comma 2" xfId="77" xr:uid="{00000000-0005-0000-0000-0000BF080000}"/>
    <cellStyle name="Comma 2 10" xfId="2311" xr:uid="{00000000-0005-0000-0000-0000C0080000}"/>
    <cellStyle name="Comma 2 10 2" xfId="2312" xr:uid="{00000000-0005-0000-0000-0000C1080000}"/>
    <cellStyle name="Comma 2 10 2 2" xfId="2313" xr:uid="{00000000-0005-0000-0000-0000C2080000}"/>
    <cellStyle name="Comma 2 10 2 2 2" xfId="2314" xr:uid="{00000000-0005-0000-0000-0000C3080000}"/>
    <cellStyle name="Comma 2 10 2 3" xfId="2315" xr:uid="{00000000-0005-0000-0000-0000C4080000}"/>
    <cellStyle name="Comma 2 10 2 4" xfId="2316" xr:uid="{00000000-0005-0000-0000-0000C5080000}"/>
    <cellStyle name="Comma 2 10 3" xfId="2317" xr:uid="{00000000-0005-0000-0000-0000C6080000}"/>
    <cellStyle name="Comma 2 10 3 2" xfId="2318" xr:uid="{00000000-0005-0000-0000-0000C7080000}"/>
    <cellStyle name="Comma 2 10 4" xfId="2319" xr:uid="{00000000-0005-0000-0000-0000C8080000}"/>
    <cellStyle name="Comma 2 10 5" xfId="2320" xr:uid="{00000000-0005-0000-0000-0000C9080000}"/>
    <cellStyle name="Comma 2 11" xfId="2321" xr:uid="{00000000-0005-0000-0000-0000CA080000}"/>
    <cellStyle name="Comma 2 11 2" xfId="2322" xr:uid="{00000000-0005-0000-0000-0000CB080000}"/>
    <cellStyle name="Comma 2 11 2 2" xfId="2323" xr:uid="{00000000-0005-0000-0000-0000CC080000}"/>
    <cellStyle name="Comma 2 11 2 2 2" xfId="2324" xr:uid="{00000000-0005-0000-0000-0000CD080000}"/>
    <cellStyle name="Comma 2 11 2 3" xfId="2325" xr:uid="{00000000-0005-0000-0000-0000CE080000}"/>
    <cellStyle name="Comma 2 11 2 4" xfId="2326" xr:uid="{00000000-0005-0000-0000-0000CF080000}"/>
    <cellStyle name="Comma 2 11 3" xfId="2327" xr:uid="{00000000-0005-0000-0000-0000D0080000}"/>
    <cellStyle name="Comma 2 11 3 2" xfId="2328" xr:uid="{00000000-0005-0000-0000-0000D1080000}"/>
    <cellStyle name="Comma 2 11 4" xfId="2329" xr:uid="{00000000-0005-0000-0000-0000D2080000}"/>
    <cellStyle name="Comma 2 11 5" xfId="2330" xr:uid="{00000000-0005-0000-0000-0000D3080000}"/>
    <cellStyle name="Comma 2 12" xfId="2331" xr:uid="{00000000-0005-0000-0000-0000D4080000}"/>
    <cellStyle name="Comma 2 13" xfId="2332" xr:uid="{00000000-0005-0000-0000-0000D5080000}"/>
    <cellStyle name="Comma 2 13 2" xfId="2333" xr:uid="{00000000-0005-0000-0000-0000D6080000}"/>
    <cellStyle name="Comma 2 13 2 2" xfId="2334" xr:uid="{00000000-0005-0000-0000-0000D7080000}"/>
    <cellStyle name="Comma 2 13 3" xfId="2335" xr:uid="{00000000-0005-0000-0000-0000D8080000}"/>
    <cellStyle name="Comma 2 13 4" xfId="2336" xr:uid="{00000000-0005-0000-0000-0000D9080000}"/>
    <cellStyle name="Comma 2 14" xfId="2337" xr:uid="{00000000-0005-0000-0000-0000DA080000}"/>
    <cellStyle name="Comma 2 15" xfId="2310" xr:uid="{00000000-0005-0000-0000-0000DB080000}"/>
    <cellStyle name="Comma 2 16" xfId="57884" xr:uid="{00000000-0005-0000-0000-0000DC080000}"/>
    <cellStyle name="Comma 2 2" xfId="2338" xr:uid="{00000000-0005-0000-0000-0000DD080000}"/>
    <cellStyle name="Comma 2 2 10" xfId="2339" xr:uid="{00000000-0005-0000-0000-0000DE080000}"/>
    <cellStyle name="Comma 2 2 10 2" xfId="2340" xr:uid="{00000000-0005-0000-0000-0000DF080000}"/>
    <cellStyle name="Comma 2 2 11" xfId="2341" xr:uid="{00000000-0005-0000-0000-0000E0080000}"/>
    <cellStyle name="Comma 2 2 12" xfId="2342" xr:uid="{00000000-0005-0000-0000-0000E1080000}"/>
    <cellStyle name="Comma 2 2 13" xfId="2343" xr:uid="{00000000-0005-0000-0000-0000E2080000}"/>
    <cellStyle name="Comma 2 2 14" xfId="2344" xr:uid="{00000000-0005-0000-0000-0000E3080000}"/>
    <cellStyle name="Comma 2 2 15" xfId="2345" xr:uid="{00000000-0005-0000-0000-0000E4080000}"/>
    <cellStyle name="Comma 2 2 16" xfId="2346" xr:uid="{00000000-0005-0000-0000-0000E5080000}"/>
    <cellStyle name="Comma 2 2 17" xfId="2347" xr:uid="{00000000-0005-0000-0000-0000E6080000}"/>
    <cellStyle name="Comma 2 2 2" xfId="2348" xr:uid="{00000000-0005-0000-0000-0000E7080000}"/>
    <cellStyle name="Comma 2 2 2 2" xfId="2349" xr:uid="{00000000-0005-0000-0000-0000E8080000}"/>
    <cellStyle name="Comma 2 2 2 2 2" xfId="2350" xr:uid="{00000000-0005-0000-0000-0000E9080000}"/>
    <cellStyle name="Comma 2 2 2 2 2 2" xfId="2351" xr:uid="{00000000-0005-0000-0000-0000EA080000}"/>
    <cellStyle name="Comma 2 2 2 2 3" xfId="2352" xr:uid="{00000000-0005-0000-0000-0000EB080000}"/>
    <cellStyle name="Comma 2 2 2 3" xfId="2353" xr:uid="{00000000-0005-0000-0000-0000EC080000}"/>
    <cellStyle name="Comma 2 2 2 3 2" xfId="2354" xr:uid="{00000000-0005-0000-0000-0000ED080000}"/>
    <cellStyle name="Comma 2 2 2 3 2 2" xfId="2355" xr:uid="{00000000-0005-0000-0000-0000EE080000}"/>
    <cellStyle name="Comma 2 2 2 3 3" xfId="2356" xr:uid="{00000000-0005-0000-0000-0000EF080000}"/>
    <cellStyle name="Comma 2 2 2 4" xfId="2357" xr:uid="{00000000-0005-0000-0000-0000F0080000}"/>
    <cellStyle name="Comma 2 2 3" xfId="2358" xr:uid="{00000000-0005-0000-0000-0000F1080000}"/>
    <cellStyle name="Comma 2 2 4" xfId="2359" xr:uid="{00000000-0005-0000-0000-0000F2080000}"/>
    <cellStyle name="Comma 2 2 4 2" xfId="2360" xr:uid="{00000000-0005-0000-0000-0000F3080000}"/>
    <cellStyle name="Comma 2 2 4 2 2" xfId="2361" xr:uid="{00000000-0005-0000-0000-0000F4080000}"/>
    <cellStyle name="Comma 2 2 4 2 3" xfId="2362" xr:uid="{00000000-0005-0000-0000-0000F5080000}"/>
    <cellStyle name="Comma 2 2 4 2 3 2" xfId="2363" xr:uid="{00000000-0005-0000-0000-0000F6080000}"/>
    <cellStyle name="Comma 2 2 4 2 4" xfId="2364" xr:uid="{00000000-0005-0000-0000-0000F7080000}"/>
    <cellStyle name="Comma 2 2 4 2 5" xfId="2365" xr:uid="{00000000-0005-0000-0000-0000F8080000}"/>
    <cellStyle name="Comma 2 2 4 3" xfId="2366" xr:uid="{00000000-0005-0000-0000-0000F9080000}"/>
    <cellStyle name="Comma 2 2 4 3 2" xfId="2367" xr:uid="{00000000-0005-0000-0000-0000FA080000}"/>
    <cellStyle name="Comma 2 2 4 3 2 2" xfId="2368" xr:uid="{00000000-0005-0000-0000-0000FB080000}"/>
    <cellStyle name="Comma 2 2 4 3 3" xfId="2369" xr:uid="{00000000-0005-0000-0000-0000FC080000}"/>
    <cellStyle name="Comma 2 2 4 3 4" xfId="2370" xr:uid="{00000000-0005-0000-0000-0000FD080000}"/>
    <cellStyle name="Comma 2 2 4 4" xfId="2371" xr:uid="{00000000-0005-0000-0000-0000FE080000}"/>
    <cellStyle name="Comma 2 2 4 4 2" xfId="2372" xr:uid="{00000000-0005-0000-0000-0000FF080000}"/>
    <cellStyle name="Comma 2 2 4 4 2 2" xfId="2373" xr:uid="{00000000-0005-0000-0000-000000090000}"/>
    <cellStyle name="Comma 2 2 4 4 3" xfId="2374" xr:uid="{00000000-0005-0000-0000-000001090000}"/>
    <cellStyle name="Comma 2 2 4 4 4" xfId="2375" xr:uid="{00000000-0005-0000-0000-000002090000}"/>
    <cellStyle name="Comma 2 2 4 5" xfId="2376" xr:uid="{00000000-0005-0000-0000-000003090000}"/>
    <cellStyle name="Comma 2 2 4 6" xfId="2377" xr:uid="{00000000-0005-0000-0000-000004090000}"/>
    <cellStyle name="Comma 2 2 4 6 2" xfId="2378" xr:uid="{00000000-0005-0000-0000-000005090000}"/>
    <cellStyle name="Comma 2 2 4 7" xfId="2379" xr:uid="{00000000-0005-0000-0000-000006090000}"/>
    <cellStyle name="Comma 2 2 4 8" xfId="2380" xr:uid="{00000000-0005-0000-0000-000007090000}"/>
    <cellStyle name="Comma 2 2 5" xfId="2381" xr:uid="{00000000-0005-0000-0000-000008090000}"/>
    <cellStyle name="Comma 2 2 6" xfId="2382" xr:uid="{00000000-0005-0000-0000-000009090000}"/>
    <cellStyle name="Comma 2 2 6 2" xfId="2383" xr:uid="{00000000-0005-0000-0000-00000A090000}"/>
    <cellStyle name="Comma 2 2 6 2 2" xfId="2384" xr:uid="{00000000-0005-0000-0000-00000B090000}"/>
    <cellStyle name="Comma 2 2 6 3" xfId="2385" xr:uid="{00000000-0005-0000-0000-00000C090000}"/>
    <cellStyle name="Comma 2 2 6 4" xfId="2386" xr:uid="{00000000-0005-0000-0000-00000D090000}"/>
    <cellStyle name="Comma 2 2 7" xfId="2387" xr:uid="{00000000-0005-0000-0000-00000E090000}"/>
    <cellStyle name="Comma 2 2 7 2" xfId="2388" xr:uid="{00000000-0005-0000-0000-00000F090000}"/>
    <cellStyle name="Comma 2 2 7 2 2" xfId="2389" xr:uid="{00000000-0005-0000-0000-000010090000}"/>
    <cellStyle name="Comma 2 2 7 3" xfId="2390" xr:uid="{00000000-0005-0000-0000-000011090000}"/>
    <cellStyle name="Comma 2 2 7 4" xfId="2391" xr:uid="{00000000-0005-0000-0000-000012090000}"/>
    <cellStyle name="Comma 2 2 8" xfId="2392" xr:uid="{00000000-0005-0000-0000-000013090000}"/>
    <cellStyle name="Comma 2 2 8 2" xfId="2393" xr:uid="{00000000-0005-0000-0000-000014090000}"/>
    <cellStyle name="Comma 2 2 8 2 2" xfId="2394" xr:uid="{00000000-0005-0000-0000-000015090000}"/>
    <cellStyle name="Comma 2 2 8 3" xfId="2395" xr:uid="{00000000-0005-0000-0000-000016090000}"/>
    <cellStyle name="Comma 2 2 8 4" xfId="2396" xr:uid="{00000000-0005-0000-0000-000017090000}"/>
    <cellStyle name="Comma 2 2 9" xfId="2397" xr:uid="{00000000-0005-0000-0000-000018090000}"/>
    <cellStyle name="Comma 2 2 9 2" xfId="2398" xr:uid="{00000000-0005-0000-0000-000019090000}"/>
    <cellStyle name="Comma 2 2 9 2 2" xfId="2399" xr:uid="{00000000-0005-0000-0000-00001A090000}"/>
    <cellStyle name="Comma 2 2 9 3" xfId="2400" xr:uid="{00000000-0005-0000-0000-00001B090000}"/>
    <cellStyle name="Comma 2 2 9 4" xfId="2401" xr:uid="{00000000-0005-0000-0000-00001C090000}"/>
    <cellStyle name="Comma 2 3" xfId="2402" xr:uid="{00000000-0005-0000-0000-00001D090000}"/>
    <cellStyle name="Comma 2 3 2" xfId="2403" xr:uid="{00000000-0005-0000-0000-00001E090000}"/>
    <cellStyle name="Comma 2 3 2 2" xfId="2404" xr:uid="{00000000-0005-0000-0000-00001F090000}"/>
    <cellStyle name="Comma 2 3 3" xfId="2405" xr:uid="{00000000-0005-0000-0000-000020090000}"/>
    <cellStyle name="Comma 2 3 4" xfId="2406" xr:uid="{00000000-0005-0000-0000-000021090000}"/>
    <cellStyle name="Comma 2 3 4 2" xfId="2407" xr:uid="{00000000-0005-0000-0000-000022090000}"/>
    <cellStyle name="Comma 2 3 4 2 2" xfId="2408" xr:uid="{00000000-0005-0000-0000-000023090000}"/>
    <cellStyle name="Comma 2 3 4 3" xfId="2409" xr:uid="{00000000-0005-0000-0000-000024090000}"/>
    <cellStyle name="Comma 2 3 4 4" xfId="2410" xr:uid="{00000000-0005-0000-0000-000025090000}"/>
    <cellStyle name="Comma 2 3 5" xfId="2411" xr:uid="{00000000-0005-0000-0000-000026090000}"/>
    <cellStyle name="Comma 2 3 5 2" xfId="2412" xr:uid="{00000000-0005-0000-0000-000027090000}"/>
    <cellStyle name="Comma 2 3 6" xfId="2413" xr:uid="{00000000-0005-0000-0000-000028090000}"/>
    <cellStyle name="Comma 2 3 7" xfId="2414" xr:uid="{00000000-0005-0000-0000-000029090000}"/>
    <cellStyle name="Comma 2 4" xfId="2415" xr:uid="{00000000-0005-0000-0000-00002A090000}"/>
    <cellStyle name="Comma 2 4 2" xfId="2416" xr:uid="{00000000-0005-0000-0000-00002B090000}"/>
    <cellStyle name="Comma 2 4 2 2" xfId="2417" xr:uid="{00000000-0005-0000-0000-00002C090000}"/>
    <cellStyle name="Comma 2 4 3" xfId="2418" xr:uid="{00000000-0005-0000-0000-00002D090000}"/>
    <cellStyle name="Comma 2 5" xfId="2419" xr:uid="{00000000-0005-0000-0000-00002E090000}"/>
    <cellStyle name="Comma 2 5 2" xfId="2420" xr:uid="{00000000-0005-0000-0000-00002F090000}"/>
    <cellStyle name="Comma 2 5 2 2" xfId="2421" xr:uid="{00000000-0005-0000-0000-000030090000}"/>
    <cellStyle name="Comma 2 5 3" xfId="2422" xr:uid="{00000000-0005-0000-0000-000031090000}"/>
    <cellStyle name="Comma 2 6" xfId="2423" xr:uid="{00000000-0005-0000-0000-000032090000}"/>
    <cellStyle name="Comma 2 7" xfId="2424" xr:uid="{00000000-0005-0000-0000-000033090000}"/>
    <cellStyle name="Comma 2 7 2" xfId="2425" xr:uid="{00000000-0005-0000-0000-000034090000}"/>
    <cellStyle name="Comma 2 7 2 2" xfId="2426" xr:uid="{00000000-0005-0000-0000-000035090000}"/>
    <cellStyle name="Comma 2 7 3" xfId="2427" xr:uid="{00000000-0005-0000-0000-000036090000}"/>
    <cellStyle name="Comma 2 8" xfId="2428" xr:uid="{00000000-0005-0000-0000-000037090000}"/>
    <cellStyle name="Comma 2 8 2" xfId="2429" xr:uid="{00000000-0005-0000-0000-000038090000}"/>
    <cellStyle name="Comma 2 8 2 2" xfId="2430" xr:uid="{00000000-0005-0000-0000-000039090000}"/>
    <cellStyle name="Comma 2 8 2 2 2" xfId="2431" xr:uid="{00000000-0005-0000-0000-00003A090000}"/>
    <cellStyle name="Comma 2 8 2 2 2 2" xfId="2432" xr:uid="{00000000-0005-0000-0000-00003B090000}"/>
    <cellStyle name="Comma 2 8 2 2 2 2 2" xfId="2433" xr:uid="{00000000-0005-0000-0000-00003C090000}"/>
    <cellStyle name="Comma 2 8 2 2 2 3" xfId="2434" xr:uid="{00000000-0005-0000-0000-00003D090000}"/>
    <cellStyle name="Comma 2 8 2 2 2 4" xfId="2435" xr:uid="{00000000-0005-0000-0000-00003E090000}"/>
    <cellStyle name="Comma 2 8 2 2 3" xfId="2436" xr:uid="{00000000-0005-0000-0000-00003F090000}"/>
    <cellStyle name="Comma 2 8 2 2 3 2" xfId="2437" xr:uid="{00000000-0005-0000-0000-000040090000}"/>
    <cellStyle name="Comma 2 8 2 2 4" xfId="2438" xr:uid="{00000000-0005-0000-0000-000041090000}"/>
    <cellStyle name="Comma 2 8 2 2 5" xfId="2439" xr:uid="{00000000-0005-0000-0000-000042090000}"/>
    <cellStyle name="Comma 2 8 2 3" xfId="2440" xr:uid="{00000000-0005-0000-0000-000043090000}"/>
    <cellStyle name="Comma 2 8 2 3 2" xfId="2441" xr:uid="{00000000-0005-0000-0000-000044090000}"/>
    <cellStyle name="Comma 2 8 2 3 2 2" xfId="2442" xr:uid="{00000000-0005-0000-0000-000045090000}"/>
    <cellStyle name="Comma 2 8 2 3 3" xfId="2443" xr:uid="{00000000-0005-0000-0000-000046090000}"/>
    <cellStyle name="Comma 2 8 2 3 4" xfId="2444" xr:uid="{00000000-0005-0000-0000-000047090000}"/>
    <cellStyle name="Comma 2 8 2 4" xfId="2445" xr:uid="{00000000-0005-0000-0000-000048090000}"/>
    <cellStyle name="Comma 2 8 2 4 2" xfId="2446" xr:uid="{00000000-0005-0000-0000-000049090000}"/>
    <cellStyle name="Comma 2 8 2 5" xfId="2447" xr:uid="{00000000-0005-0000-0000-00004A090000}"/>
    <cellStyle name="Comma 2 8 2 6" xfId="2448" xr:uid="{00000000-0005-0000-0000-00004B090000}"/>
    <cellStyle name="Comma 2 8 3" xfId="2449" xr:uid="{00000000-0005-0000-0000-00004C090000}"/>
    <cellStyle name="Comma 2 8 3 2" xfId="2450" xr:uid="{00000000-0005-0000-0000-00004D090000}"/>
    <cellStyle name="Comma 2 8 3 2 2" xfId="2451" xr:uid="{00000000-0005-0000-0000-00004E090000}"/>
    <cellStyle name="Comma 2 8 3 2 2 2" xfId="2452" xr:uid="{00000000-0005-0000-0000-00004F090000}"/>
    <cellStyle name="Comma 2 8 3 2 3" xfId="2453" xr:uid="{00000000-0005-0000-0000-000050090000}"/>
    <cellStyle name="Comma 2 8 3 2 4" xfId="2454" xr:uid="{00000000-0005-0000-0000-000051090000}"/>
    <cellStyle name="Comma 2 8 3 3" xfId="2455" xr:uid="{00000000-0005-0000-0000-000052090000}"/>
    <cellStyle name="Comma 2 8 3 3 2" xfId="2456" xr:uid="{00000000-0005-0000-0000-000053090000}"/>
    <cellStyle name="Comma 2 8 3 4" xfId="2457" xr:uid="{00000000-0005-0000-0000-000054090000}"/>
    <cellStyle name="Comma 2 8 3 5" xfId="2458" xr:uid="{00000000-0005-0000-0000-000055090000}"/>
    <cellStyle name="Comma 2 8 4" xfId="2459" xr:uid="{00000000-0005-0000-0000-000056090000}"/>
    <cellStyle name="Comma 2 8 4 2" xfId="2460" xr:uid="{00000000-0005-0000-0000-000057090000}"/>
    <cellStyle name="Comma 2 8 4 2 2" xfId="2461" xr:uid="{00000000-0005-0000-0000-000058090000}"/>
    <cellStyle name="Comma 2 8 4 3" xfId="2462" xr:uid="{00000000-0005-0000-0000-000059090000}"/>
    <cellStyle name="Comma 2 8 4 4" xfId="2463" xr:uid="{00000000-0005-0000-0000-00005A090000}"/>
    <cellStyle name="Comma 2 8 5" xfId="2464" xr:uid="{00000000-0005-0000-0000-00005B090000}"/>
    <cellStyle name="Comma 2 8 5 2" xfId="2465" xr:uid="{00000000-0005-0000-0000-00005C090000}"/>
    <cellStyle name="Comma 2 8 5 2 2" xfId="2466" xr:uid="{00000000-0005-0000-0000-00005D090000}"/>
    <cellStyle name="Comma 2 8 5 3" xfId="2467" xr:uid="{00000000-0005-0000-0000-00005E090000}"/>
    <cellStyle name="Comma 2 8 5 4" xfId="2468" xr:uid="{00000000-0005-0000-0000-00005F090000}"/>
    <cellStyle name="Comma 2 9" xfId="2469" xr:uid="{00000000-0005-0000-0000-000060090000}"/>
    <cellStyle name="Comma 2 9 2" xfId="2470" xr:uid="{00000000-0005-0000-0000-000061090000}"/>
    <cellStyle name="Comma 2 9 2 2" xfId="2471" xr:uid="{00000000-0005-0000-0000-000062090000}"/>
    <cellStyle name="Comma 2 9 2 2 2" xfId="2472" xr:uid="{00000000-0005-0000-0000-000063090000}"/>
    <cellStyle name="Comma 2 9 2 2 2 2" xfId="2473" xr:uid="{00000000-0005-0000-0000-000064090000}"/>
    <cellStyle name="Comma 2 9 2 2 3" xfId="2474" xr:uid="{00000000-0005-0000-0000-000065090000}"/>
    <cellStyle name="Comma 2 9 2 2 4" xfId="2475" xr:uid="{00000000-0005-0000-0000-000066090000}"/>
    <cellStyle name="Comma 2 9 2 3" xfId="2476" xr:uid="{00000000-0005-0000-0000-000067090000}"/>
    <cellStyle name="Comma 2 9 2 3 2" xfId="2477" xr:uid="{00000000-0005-0000-0000-000068090000}"/>
    <cellStyle name="Comma 2 9 2 3 2 2" xfId="2478" xr:uid="{00000000-0005-0000-0000-000069090000}"/>
    <cellStyle name="Comma 2 9 2 3 3" xfId="2479" xr:uid="{00000000-0005-0000-0000-00006A090000}"/>
    <cellStyle name="Comma 2 9 2 3 4" xfId="2480" xr:uid="{00000000-0005-0000-0000-00006B090000}"/>
    <cellStyle name="Comma 2 9 2 4" xfId="2481" xr:uid="{00000000-0005-0000-0000-00006C090000}"/>
    <cellStyle name="Comma 2 9 2 4 2" xfId="2482" xr:uid="{00000000-0005-0000-0000-00006D090000}"/>
    <cellStyle name="Comma 2 9 2 5" xfId="2483" xr:uid="{00000000-0005-0000-0000-00006E090000}"/>
    <cellStyle name="Comma 2 9 2 6" xfId="2484" xr:uid="{00000000-0005-0000-0000-00006F090000}"/>
    <cellStyle name="Comma 2 9 3" xfId="2485" xr:uid="{00000000-0005-0000-0000-000070090000}"/>
    <cellStyle name="Comma 2 9 3 2" xfId="2486" xr:uid="{00000000-0005-0000-0000-000071090000}"/>
    <cellStyle name="Comma 2 9 3 2 2" xfId="2487" xr:uid="{00000000-0005-0000-0000-000072090000}"/>
    <cellStyle name="Comma 2 9 3 2 2 2" xfId="2488" xr:uid="{00000000-0005-0000-0000-000073090000}"/>
    <cellStyle name="Comma 2 9 3 2 3" xfId="2489" xr:uid="{00000000-0005-0000-0000-000074090000}"/>
    <cellStyle name="Comma 2 9 3 2 4" xfId="2490" xr:uid="{00000000-0005-0000-0000-000075090000}"/>
    <cellStyle name="Comma 2 9 3 3" xfId="2491" xr:uid="{00000000-0005-0000-0000-000076090000}"/>
    <cellStyle name="Comma 2 9 3 3 2" xfId="2492" xr:uid="{00000000-0005-0000-0000-000077090000}"/>
    <cellStyle name="Comma 2 9 3 4" xfId="2493" xr:uid="{00000000-0005-0000-0000-000078090000}"/>
    <cellStyle name="Comma 2 9 3 5" xfId="2494" xr:uid="{00000000-0005-0000-0000-000079090000}"/>
    <cellStyle name="Comma 2 9 4" xfId="2495" xr:uid="{00000000-0005-0000-0000-00007A090000}"/>
    <cellStyle name="Comma 2 9 4 2" xfId="2496" xr:uid="{00000000-0005-0000-0000-00007B090000}"/>
    <cellStyle name="Comma 2 9 4 2 2" xfId="2497" xr:uid="{00000000-0005-0000-0000-00007C090000}"/>
    <cellStyle name="Comma 2 9 4 3" xfId="2498" xr:uid="{00000000-0005-0000-0000-00007D090000}"/>
    <cellStyle name="Comma 2 9 4 4" xfId="2499" xr:uid="{00000000-0005-0000-0000-00007E090000}"/>
    <cellStyle name="Comma 2 9 5" xfId="2500" xr:uid="{00000000-0005-0000-0000-00007F090000}"/>
    <cellStyle name="Comma 2 9 5 2" xfId="2501" xr:uid="{00000000-0005-0000-0000-000080090000}"/>
    <cellStyle name="Comma 2 9 6" xfId="2502" xr:uid="{00000000-0005-0000-0000-000081090000}"/>
    <cellStyle name="Comma 2 9 7" xfId="2503" xr:uid="{00000000-0005-0000-0000-000082090000}"/>
    <cellStyle name="Comma 20" xfId="2504" xr:uid="{00000000-0005-0000-0000-000083090000}"/>
    <cellStyle name="Comma 20 2" xfId="2505" xr:uid="{00000000-0005-0000-0000-000084090000}"/>
    <cellStyle name="Comma 20 2 2" xfId="2506" xr:uid="{00000000-0005-0000-0000-000085090000}"/>
    <cellStyle name="Comma 20 3" xfId="2507" xr:uid="{00000000-0005-0000-0000-000086090000}"/>
    <cellStyle name="Comma 21" xfId="2508" xr:uid="{00000000-0005-0000-0000-000087090000}"/>
    <cellStyle name="Comma 21 2" xfId="2509" xr:uid="{00000000-0005-0000-0000-000088090000}"/>
    <cellStyle name="Comma 21 2 2" xfId="2510" xr:uid="{00000000-0005-0000-0000-000089090000}"/>
    <cellStyle name="Comma 21 3" xfId="2511" xr:uid="{00000000-0005-0000-0000-00008A090000}"/>
    <cellStyle name="Comma 22" xfId="2512" xr:uid="{00000000-0005-0000-0000-00008B090000}"/>
    <cellStyle name="Comma 22 2" xfId="2513" xr:uid="{00000000-0005-0000-0000-00008C090000}"/>
    <cellStyle name="Comma 22 2 2" xfId="2514" xr:uid="{00000000-0005-0000-0000-00008D090000}"/>
    <cellStyle name="Comma 22 3" xfId="2515" xr:uid="{00000000-0005-0000-0000-00008E090000}"/>
    <cellStyle name="Comma 23" xfId="2516" xr:uid="{00000000-0005-0000-0000-00008F090000}"/>
    <cellStyle name="Comma 23 2" xfId="2517" xr:uid="{00000000-0005-0000-0000-000090090000}"/>
    <cellStyle name="Comma 23 2 2" xfId="2518" xr:uid="{00000000-0005-0000-0000-000091090000}"/>
    <cellStyle name="Comma 23 3" xfId="2519" xr:uid="{00000000-0005-0000-0000-000092090000}"/>
    <cellStyle name="Comma 24" xfId="2520" xr:uid="{00000000-0005-0000-0000-000093090000}"/>
    <cellStyle name="Comma 24 2" xfId="2521" xr:uid="{00000000-0005-0000-0000-000094090000}"/>
    <cellStyle name="Comma 24 2 2" xfId="2522" xr:uid="{00000000-0005-0000-0000-000095090000}"/>
    <cellStyle name="Comma 24 3" xfId="2523" xr:uid="{00000000-0005-0000-0000-000096090000}"/>
    <cellStyle name="Comma 25" xfId="2524" xr:uid="{00000000-0005-0000-0000-000097090000}"/>
    <cellStyle name="Comma 25 2" xfId="2525" xr:uid="{00000000-0005-0000-0000-000098090000}"/>
    <cellStyle name="Comma 25 2 2" xfId="2526" xr:uid="{00000000-0005-0000-0000-000099090000}"/>
    <cellStyle name="Comma 25 3" xfId="2527" xr:uid="{00000000-0005-0000-0000-00009A090000}"/>
    <cellStyle name="Comma 26" xfId="2528" xr:uid="{00000000-0005-0000-0000-00009B090000}"/>
    <cellStyle name="Comma 26 2" xfId="2529" xr:uid="{00000000-0005-0000-0000-00009C090000}"/>
    <cellStyle name="Comma 26 2 2" xfId="2530" xr:uid="{00000000-0005-0000-0000-00009D090000}"/>
    <cellStyle name="Comma 26 3" xfId="2531" xr:uid="{00000000-0005-0000-0000-00009E090000}"/>
    <cellStyle name="Comma 27" xfId="2532" xr:uid="{00000000-0005-0000-0000-00009F090000}"/>
    <cellStyle name="Comma 27 2" xfId="2533" xr:uid="{00000000-0005-0000-0000-0000A0090000}"/>
    <cellStyle name="Comma 27 2 2" xfId="2534" xr:uid="{00000000-0005-0000-0000-0000A1090000}"/>
    <cellStyle name="Comma 27 3" xfId="2535" xr:uid="{00000000-0005-0000-0000-0000A2090000}"/>
    <cellStyle name="Comma 28" xfId="2536" xr:uid="{00000000-0005-0000-0000-0000A3090000}"/>
    <cellStyle name="Comma 28 2" xfId="2537" xr:uid="{00000000-0005-0000-0000-0000A4090000}"/>
    <cellStyle name="Comma 28 2 2" xfId="2538" xr:uid="{00000000-0005-0000-0000-0000A5090000}"/>
    <cellStyle name="Comma 28 3" xfId="2539" xr:uid="{00000000-0005-0000-0000-0000A6090000}"/>
    <cellStyle name="Comma 29" xfId="2540" xr:uid="{00000000-0005-0000-0000-0000A7090000}"/>
    <cellStyle name="Comma 29 2" xfId="2541" xr:uid="{00000000-0005-0000-0000-0000A8090000}"/>
    <cellStyle name="Comma 29 2 2" xfId="2542" xr:uid="{00000000-0005-0000-0000-0000A9090000}"/>
    <cellStyle name="Comma 29 3" xfId="2543" xr:uid="{00000000-0005-0000-0000-0000AA090000}"/>
    <cellStyle name="Comma 3" xfId="2544" xr:uid="{00000000-0005-0000-0000-0000AB090000}"/>
    <cellStyle name="Comma 3 10" xfId="2545" xr:uid="{00000000-0005-0000-0000-0000AC090000}"/>
    <cellStyle name="Comma 3 10 2" xfId="2546" xr:uid="{00000000-0005-0000-0000-0000AD090000}"/>
    <cellStyle name="Comma 3 10 2 2" xfId="2547" xr:uid="{00000000-0005-0000-0000-0000AE090000}"/>
    <cellStyle name="Comma 3 10 3" xfId="2548" xr:uid="{00000000-0005-0000-0000-0000AF090000}"/>
    <cellStyle name="Comma 3 10 4" xfId="2549" xr:uid="{00000000-0005-0000-0000-0000B0090000}"/>
    <cellStyle name="Comma 3 11" xfId="2550" xr:uid="{00000000-0005-0000-0000-0000B1090000}"/>
    <cellStyle name="Comma 3 11 2" xfId="2551" xr:uid="{00000000-0005-0000-0000-0000B2090000}"/>
    <cellStyle name="Comma 3 11 2 2" xfId="2552" xr:uid="{00000000-0005-0000-0000-0000B3090000}"/>
    <cellStyle name="Comma 3 11 3" xfId="2553" xr:uid="{00000000-0005-0000-0000-0000B4090000}"/>
    <cellStyle name="Comma 3 11 4" xfId="2554" xr:uid="{00000000-0005-0000-0000-0000B5090000}"/>
    <cellStyle name="Comma 3 12" xfId="2555" xr:uid="{00000000-0005-0000-0000-0000B6090000}"/>
    <cellStyle name="Comma 3 12 2" xfId="2556" xr:uid="{00000000-0005-0000-0000-0000B7090000}"/>
    <cellStyle name="Comma 3 12 2 2" xfId="2557" xr:uid="{00000000-0005-0000-0000-0000B8090000}"/>
    <cellStyle name="Comma 3 12 3" xfId="2558" xr:uid="{00000000-0005-0000-0000-0000B9090000}"/>
    <cellStyle name="Comma 3 12 4" xfId="2559" xr:uid="{00000000-0005-0000-0000-0000BA090000}"/>
    <cellStyle name="Comma 3 13" xfId="2560" xr:uid="{00000000-0005-0000-0000-0000BB090000}"/>
    <cellStyle name="Comma 3 13 2" xfId="2561" xr:uid="{00000000-0005-0000-0000-0000BC090000}"/>
    <cellStyle name="Comma 3 14" xfId="2562" xr:uid="{00000000-0005-0000-0000-0000BD090000}"/>
    <cellStyle name="Comma 3 15" xfId="2563" xr:uid="{00000000-0005-0000-0000-0000BE090000}"/>
    <cellStyle name="Comma 3 16" xfId="2564" xr:uid="{00000000-0005-0000-0000-0000BF090000}"/>
    <cellStyle name="Comma 3 2" xfId="2565" xr:uid="{00000000-0005-0000-0000-0000C0090000}"/>
    <cellStyle name="Comma 3 2 10" xfId="2566" xr:uid="{00000000-0005-0000-0000-0000C1090000}"/>
    <cellStyle name="Comma 3 2 10 2" xfId="2567" xr:uid="{00000000-0005-0000-0000-0000C2090000}"/>
    <cellStyle name="Comma 3 2 10 2 2" xfId="2568" xr:uid="{00000000-0005-0000-0000-0000C3090000}"/>
    <cellStyle name="Comma 3 2 10 3" xfId="2569" xr:uid="{00000000-0005-0000-0000-0000C4090000}"/>
    <cellStyle name="Comma 3 2 10 4" xfId="2570" xr:uid="{00000000-0005-0000-0000-0000C5090000}"/>
    <cellStyle name="Comma 3 2 11" xfId="2571" xr:uid="{00000000-0005-0000-0000-0000C6090000}"/>
    <cellStyle name="Comma 3 2 11 2" xfId="2572" xr:uid="{00000000-0005-0000-0000-0000C7090000}"/>
    <cellStyle name="Comma 3 2 12" xfId="2573" xr:uid="{00000000-0005-0000-0000-0000C8090000}"/>
    <cellStyle name="Comma 3 2 13" xfId="2574" xr:uid="{00000000-0005-0000-0000-0000C9090000}"/>
    <cellStyle name="Comma 3 2 2" xfId="2575" xr:uid="{00000000-0005-0000-0000-0000CA090000}"/>
    <cellStyle name="Comma 3 2 2 2" xfId="2576" xr:uid="{00000000-0005-0000-0000-0000CB090000}"/>
    <cellStyle name="Comma 3 2 2 2 10" xfId="2577" xr:uid="{00000000-0005-0000-0000-0000CC090000}"/>
    <cellStyle name="Comma 3 2 2 2 2" xfId="2578" xr:uid="{00000000-0005-0000-0000-0000CD090000}"/>
    <cellStyle name="Comma 3 2 2 2 2 2" xfId="2579" xr:uid="{00000000-0005-0000-0000-0000CE090000}"/>
    <cellStyle name="Comma 3 2 2 2 2 2 2" xfId="2580" xr:uid="{00000000-0005-0000-0000-0000CF090000}"/>
    <cellStyle name="Comma 3 2 2 2 2 2 2 2" xfId="2581" xr:uid="{00000000-0005-0000-0000-0000D0090000}"/>
    <cellStyle name="Comma 3 2 2 2 2 2 2 2 2" xfId="2582" xr:uid="{00000000-0005-0000-0000-0000D1090000}"/>
    <cellStyle name="Comma 3 2 2 2 2 2 2 2 2 2" xfId="2583" xr:uid="{00000000-0005-0000-0000-0000D2090000}"/>
    <cellStyle name="Comma 3 2 2 2 2 2 2 2 2 2 2" xfId="2584" xr:uid="{00000000-0005-0000-0000-0000D3090000}"/>
    <cellStyle name="Comma 3 2 2 2 2 2 2 2 2 3" xfId="2585" xr:uid="{00000000-0005-0000-0000-0000D4090000}"/>
    <cellStyle name="Comma 3 2 2 2 2 2 2 2 2 4" xfId="2586" xr:uid="{00000000-0005-0000-0000-0000D5090000}"/>
    <cellStyle name="Comma 3 2 2 2 2 2 2 2 3" xfId="2587" xr:uid="{00000000-0005-0000-0000-0000D6090000}"/>
    <cellStyle name="Comma 3 2 2 2 2 2 2 2 3 2" xfId="2588" xr:uid="{00000000-0005-0000-0000-0000D7090000}"/>
    <cellStyle name="Comma 3 2 2 2 2 2 2 2 4" xfId="2589" xr:uid="{00000000-0005-0000-0000-0000D8090000}"/>
    <cellStyle name="Comma 3 2 2 2 2 2 2 2 5" xfId="2590" xr:uid="{00000000-0005-0000-0000-0000D9090000}"/>
    <cellStyle name="Comma 3 2 2 2 2 2 2 3" xfId="2591" xr:uid="{00000000-0005-0000-0000-0000DA090000}"/>
    <cellStyle name="Comma 3 2 2 2 2 2 2 3 2" xfId="2592" xr:uid="{00000000-0005-0000-0000-0000DB090000}"/>
    <cellStyle name="Comma 3 2 2 2 2 2 2 3 2 2" xfId="2593" xr:uid="{00000000-0005-0000-0000-0000DC090000}"/>
    <cellStyle name="Comma 3 2 2 2 2 2 2 3 3" xfId="2594" xr:uid="{00000000-0005-0000-0000-0000DD090000}"/>
    <cellStyle name="Comma 3 2 2 2 2 2 2 3 4" xfId="2595" xr:uid="{00000000-0005-0000-0000-0000DE090000}"/>
    <cellStyle name="Comma 3 2 2 2 2 2 2 4" xfId="2596" xr:uid="{00000000-0005-0000-0000-0000DF090000}"/>
    <cellStyle name="Comma 3 2 2 2 2 2 2 4 2" xfId="2597" xr:uid="{00000000-0005-0000-0000-0000E0090000}"/>
    <cellStyle name="Comma 3 2 2 2 2 2 2 5" xfId="2598" xr:uid="{00000000-0005-0000-0000-0000E1090000}"/>
    <cellStyle name="Comma 3 2 2 2 2 2 2 6" xfId="2599" xr:uid="{00000000-0005-0000-0000-0000E2090000}"/>
    <cellStyle name="Comma 3 2 2 2 2 2 3" xfId="2600" xr:uid="{00000000-0005-0000-0000-0000E3090000}"/>
    <cellStyle name="Comma 3 2 2 2 2 2 3 2" xfId="2601" xr:uid="{00000000-0005-0000-0000-0000E4090000}"/>
    <cellStyle name="Comma 3 2 2 2 2 2 3 2 2" xfId="2602" xr:uid="{00000000-0005-0000-0000-0000E5090000}"/>
    <cellStyle name="Comma 3 2 2 2 2 2 3 2 2 2" xfId="2603" xr:uid="{00000000-0005-0000-0000-0000E6090000}"/>
    <cellStyle name="Comma 3 2 2 2 2 2 3 2 3" xfId="2604" xr:uid="{00000000-0005-0000-0000-0000E7090000}"/>
    <cellStyle name="Comma 3 2 2 2 2 2 3 2 4" xfId="2605" xr:uid="{00000000-0005-0000-0000-0000E8090000}"/>
    <cellStyle name="Comma 3 2 2 2 2 2 3 3" xfId="2606" xr:uid="{00000000-0005-0000-0000-0000E9090000}"/>
    <cellStyle name="Comma 3 2 2 2 2 2 3 3 2" xfId="2607" xr:uid="{00000000-0005-0000-0000-0000EA090000}"/>
    <cellStyle name="Comma 3 2 2 2 2 2 3 4" xfId="2608" xr:uid="{00000000-0005-0000-0000-0000EB090000}"/>
    <cellStyle name="Comma 3 2 2 2 2 2 3 5" xfId="2609" xr:uid="{00000000-0005-0000-0000-0000EC090000}"/>
    <cellStyle name="Comma 3 2 2 2 2 2 4" xfId="2610" xr:uid="{00000000-0005-0000-0000-0000ED090000}"/>
    <cellStyle name="Comma 3 2 2 2 2 2 4 2" xfId="2611" xr:uid="{00000000-0005-0000-0000-0000EE090000}"/>
    <cellStyle name="Comma 3 2 2 2 2 2 4 2 2" xfId="2612" xr:uid="{00000000-0005-0000-0000-0000EF090000}"/>
    <cellStyle name="Comma 3 2 2 2 2 2 4 3" xfId="2613" xr:uid="{00000000-0005-0000-0000-0000F0090000}"/>
    <cellStyle name="Comma 3 2 2 2 2 2 4 4" xfId="2614" xr:uid="{00000000-0005-0000-0000-0000F1090000}"/>
    <cellStyle name="Comma 3 2 2 2 2 2 5" xfId="2615" xr:uid="{00000000-0005-0000-0000-0000F2090000}"/>
    <cellStyle name="Comma 3 2 2 2 2 2 5 2" xfId="2616" xr:uid="{00000000-0005-0000-0000-0000F3090000}"/>
    <cellStyle name="Comma 3 2 2 2 2 2 5 2 2" xfId="2617" xr:uid="{00000000-0005-0000-0000-0000F4090000}"/>
    <cellStyle name="Comma 3 2 2 2 2 2 5 3" xfId="2618" xr:uid="{00000000-0005-0000-0000-0000F5090000}"/>
    <cellStyle name="Comma 3 2 2 2 2 2 5 4" xfId="2619" xr:uid="{00000000-0005-0000-0000-0000F6090000}"/>
    <cellStyle name="Comma 3 2 2 2 2 2 6" xfId="2620" xr:uid="{00000000-0005-0000-0000-0000F7090000}"/>
    <cellStyle name="Comma 3 2 2 2 2 2 6 2" xfId="2621" xr:uid="{00000000-0005-0000-0000-0000F8090000}"/>
    <cellStyle name="Comma 3 2 2 2 2 2 7" xfId="2622" xr:uid="{00000000-0005-0000-0000-0000F9090000}"/>
    <cellStyle name="Comma 3 2 2 2 2 2 8" xfId="2623" xr:uid="{00000000-0005-0000-0000-0000FA090000}"/>
    <cellStyle name="Comma 3 2 2 2 2 3" xfId="2624" xr:uid="{00000000-0005-0000-0000-0000FB090000}"/>
    <cellStyle name="Comma 3 2 2 2 2 3 2" xfId="2625" xr:uid="{00000000-0005-0000-0000-0000FC090000}"/>
    <cellStyle name="Comma 3 2 2 2 2 3 2 2" xfId="2626" xr:uid="{00000000-0005-0000-0000-0000FD090000}"/>
    <cellStyle name="Comma 3 2 2 2 2 3 2 2 2" xfId="2627" xr:uid="{00000000-0005-0000-0000-0000FE090000}"/>
    <cellStyle name="Comma 3 2 2 2 2 3 2 2 2 2" xfId="2628" xr:uid="{00000000-0005-0000-0000-0000FF090000}"/>
    <cellStyle name="Comma 3 2 2 2 2 3 2 2 3" xfId="2629" xr:uid="{00000000-0005-0000-0000-0000000A0000}"/>
    <cellStyle name="Comma 3 2 2 2 2 3 2 2 4" xfId="2630" xr:uid="{00000000-0005-0000-0000-0000010A0000}"/>
    <cellStyle name="Comma 3 2 2 2 2 3 2 3" xfId="2631" xr:uid="{00000000-0005-0000-0000-0000020A0000}"/>
    <cellStyle name="Comma 3 2 2 2 2 3 2 3 2" xfId="2632" xr:uid="{00000000-0005-0000-0000-0000030A0000}"/>
    <cellStyle name="Comma 3 2 2 2 2 3 2 4" xfId="2633" xr:uid="{00000000-0005-0000-0000-0000040A0000}"/>
    <cellStyle name="Comma 3 2 2 2 2 3 2 5" xfId="2634" xr:uid="{00000000-0005-0000-0000-0000050A0000}"/>
    <cellStyle name="Comma 3 2 2 2 2 3 3" xfId="2635" xr:uid="{00000000-0005-0000-0000-0000060A0000}"/>
    <cellStyle name="Comma 3 2 2 2 2 3 3 2" xfId="2636" xr:uid="{00000000-0005-0000-0000-0000070A0000}"/>
    <cellStyle name="Comma 3 2 2 2 2 3 3 2 2" xfId="2637" xr:uid="{00000000-0005-0000-0000-0000080A0000}"/>
    <cellStyle name="Comma 3 2 2 2 2 3 3 3" xfId="2638" xr:uid="{00000000-0005-0000-0000-0000090A0000}"/>
    <cellStyle name="Comma 3 2 2 2 2 3 3 4" xfId="2639" xr:uid="{00000000-0005-0000-0000-00000A0A0000}"/>
    <cellStyle name="Comma 3 2 2 2 2 3 4" xfId="2640" xr:uid="{00000000-0005-0000-0000-00000B0A0000}"/>
    <cellStyle name="Comma 3 2 2 2 2 3 4 2" xfId="2641" xr:uid="{00000000-0005-0000-0000-00000C0A0000}"/>
    <cellStyle name="Comma 3 2 2 2 2 3 4 2 2" xfId="2642" xr:uid="{00000000-0005-0000-0000-00000D0A0000}"/>
    <cellStyle name="Comma 3 2 2 2 2 3 4 3" xfId="2643" xr:uid="{00000000-0005-0000-0000-00000E0A0000}"/>
    <cellStyle name="Comma 3 2 2 2 2 3 4 4" xfId="2644" xr:uid="{00000000-0005-0000-0000-00000F0A0000}"/>
    <cellStyle name="Comma 3 2 2 2 2 3 5" xfId="2645" xr:uid="{00000000-0005-0000-0000-0000100A0000}"/>
    <cellStyle name="Comma 3 2 2 2 2 3 5 2" xfId="2646" xr:uid="{00000000-0005-0000-0000-0000110A0000}"/>
    <cellStyle name="Comma 3 2 2 2 2 3 6" xfId="2647" xr:uid="{00000000-0005-0000-0000-0000120A0000}"/>
    <cellStyle name="Comma 3 2 2 2 2 3 7" xfId="2648" xr:uid="{00000000-0005-0000-0000-0000130A0000}"/>
    <cellStyle name="Comma 3 2 2 2 2 4" xfId="2649" xr:uid="{00000000-0005-0000-0000-0000140A0000}"/>
    <cellStyle name="Comma 3 2 2 2 2 4 2" xfId="2650" xr:uid="{00000000-0005-0000-0000-0000150A0000}"/>
    <cellStyle name="Comma 3 2 2 2 2 4 2 2" xfId="2651" xr:uid="{00000000-0005-0000-0000-0000160A0000}"/>
    <cellStyle name="Comma 3 2 2 2 2 4 2 2 2" xfId="2652" xr:uid="{00000000-0005-0000-0000-0000170A0000}"/>
    <cellStyle name="Comma 3 2 2 2 2 4 2 3" xfId="2653" xr:uid="{00000000-0005-0000-0000-0000180A0000}"/>
    <cellStyle name="Comma 3 2 2 2 2 4 2 4" xfId="2654" xr:uid="{00000000-0005-0000-0000-0000190A0000}"/>
    <cellStyle name="Comma 3 2 2 2 2 4 3" xfId="2655" xr:uid="{00000000-0005-0000-0000-00001A0A0000}"/>
    <cellStyle name="Comma 3 2 2 2 2 4 3 2" xfId="2656" xr:uid="{00000000-0005-0000-0000-00001B0A0000}"/>
    <cellStyle name="Comma 3 2 2 2 2 4 3 2 2" xfId="2657" xr:uid="{00000000-0005-0000-0000-00001C0A0000}"/>
    <cellStyle name="Comma 3 2 2 2 2 4 3 3" xfId="2658" xr:uid="{00000000-0005-0000-0000-00001D0A0000}"/>
    <cellStyle name="Comma 3 2 2 2 2 4 3 4" xfId="2659" xr:uid="{00000000-0005-0000-0000-00001E0A0000}"/>
    <cellStyle name="Comma 3 2 2 2 2 4 4" xfId="2660" xr:uid="{00000000-0005-0000-0000-00001F0A0000}"/>
    <cellStyle name="Comma 3 2 2 2 2 4 4 2" xfId="2661" xr:uid="{00000000-0005-0000-0000-0000200A0000}"/>
    <cellStyle name="Comma 3 2 2 2 2 4 5" xfId="2662" xr:uid="{00000000-0005-0000-0000-0000210A0000}"/>
    <cellStyle name="Comma 3 2 2 2 2 4 6" xfId="2663" xr:uid="{00000000-0005-0000-0000-0000220A0000}"/>
    <cellStyle name="Comma 3 2 2 2 2 5" xfId="2664" xr:uid="{00000000-0005-0000-0000-0000230A0000}"/>
    <cellStyle name="Comma 3 2 2 2 2 5 2" xfId="2665" xr:uid="{00000000-0005-0000-0000-0000240A0000}"/>
    <cellStyle name="Comma 3 2 2 2 2 5 2 2" xfId="2666" xr:uid="{00000000-0005-0000-0000-0000250A0000}"/>
    <cellStyle name="Comma 3 2 2 2 2 5 2 2 2" xfId="2667" xr:uid="{00000000-0005-0000-0000-0000260A0000}"/>
    <cellStyle name="Comma 3 2 2 2 2 5 2 3" xfId="2668" xr:uid="{00000000-0005-0000-0000-0000270A0000}"/>
    <cellStyle name="Comma 3 2 2 2 2 5 2 4" xfId="2669" xr:uid="{00000000-0005-0000-0000-0000280A0000}"/>
    <cellStyle name="Comma 3 2 2 2 2 5 3" xfId="2670" xr:uid="{00000000-0005-0000-0000-0000290A0000}"/>
    <cellStyle name="Comma 3 2 2 2 2 5 3 2" xfId="2671" xr:uid="{00000000-0005-0000-0000-00002A0A0000}"/>
    <cellStyle name="Comma 3 2 2 2 2 5 4" xfId="2672" xr:uid="{00000000-0005-0000-0000-00002B0A0000}"/>
    <cellStyle name="Comma 3 2 2 2 2 5 5" xfId="2673" xr:uid="{00000000-0005-0000-0000-00002C0A0000}"/>
    <cellStyle name="Comma 3 2 2 2 2 6" xfId="2674" xr:uid="{00000000-0005-0000-0000-00002D0A0000}"/>
    <cellStyle name="Comma 3 2 2 2 2 6 2" xfId="2675" xr:uid="{00000000-0005-0000-0000-00002E0A0000}"/>
    <cellStyle name="Comma 3 2 2 2 2 6 2 2" xfId="2676" xr:uid="{00000000-0005-0000-0000-00002F0A0000}"/>
    <cellStyle name="Comma 3 2 2 2 2 6 3" xfId="2677" xr:uid="{00000000-0005-0000-0000-0000300A0000}"/>
    <cellStyle name="Comma 3 2 2 2 2 6 4" xfId="2678" xr:uid="{00000000-0005-0000-0000-0000310A0000}"/>
    <cellStyle name="Comma 3 2 2 2 2 7" xfId="2679" xr:uid="{00000000-0005-0000-0000-0000320A0000}"/>
    <cellStyle name="Comma 3 2 2 2 2 7 2" xfId="2680" xr:uid="{00000000-0005-0000-0000-0000330A0000}"/>
    <cellStyle name="Comma 3 2 2 2 2 8" xfId="2681" xr:uid="{00000000-0005-0000-0000-0000340A0000}"/>
    <cellStyle name="Comma 3 2 2 2 2 9" xfId="2682" xr:uid="{00000000-0005-0000-0000-0000350A0000}"/>
    <cellStyle name="Comma 3 2 2 2 3" xfId="2683" xr:uid="{00000000-0005-0000-0000-0000360A0000}"/>
    <cellStyle name="Comma 3 2 2 2 3 2" xfId="2684" xr:uid="{00000000-0005-0000-0000-0000370A0000}"/>
    <cellStyle name="Comma 3 2 2 2 3 2 2" xfId="2685" xr:uid="{00000000-0005-0000-0000-0000380A0000}"/>
    <cellStyle name="Comma 3 2 2 2 3 2 2 2" xfId="2686" xr:uid="{00000000-0005-0000-0000-0000390A0000}"/>
    <cellStyle name="Comma 3 2 2 2 3 2 2 2 2" xfId="2687" xr:uid="{00000000-0005-0000-0000-00003A0A0000}"/>
    <cellStyle name="Comma 3 2 2 2 3 2 2 2 2 2" xfId="2688" xr:uid="{00000000-0005-0000-0000-00003B0A0000}"/>
    <cellStyle name="Comma 3 2 2 2 3 2 2 2 3" xfId="2689" xr:uid="{00000000-0005-0000-0000-00003C0A0000}"/>
    <cellStyle name="Comma 3 2 2 2 3 2 2 2 4" xfId="2690" xr:uid="{00000000-0005-0000-0000-00003D0A0000}"/>
    <cellStyle name="Comma 3 2 2 2 3 2 2 3" xfId="2691" xr:uid="{00000000-0005-0000-0000-00003E0A0000}"/>
    <cellStyle name="Comma 3 2 2 2 3 2 2 3 2" xfId="2692" xr:uid="{00000000-0005-0000-0000-00003F0A0000}"/>
    <cellStyle name="Comma 3 2 2 2 3 2 2 4" xfId="2693" xr:uid="{00000000-0005-0000-0000-0000400A0000}"/>
    <cellStyle name="Comma 3 2 2 2 3 2 2 5" xfId="2694" xr:uid="{00000000-0005-0000-0000-0000410A0000}"/>
    <cellStyle name="Comma 3 2 2 2 3 2 3" xfId="2695" xr:uid="{00000000-0005-0000-0000-0000420A0000}"/>
    <cellStyle name="Comma 3 2 2 2 3 2 3 2" xfId="2696" xr:uid="{00000000-0005-0000-0000-0000430A0000}"/>
    <cellStyle name="Comma 3 2 2 2 3 2 3 2 2" xfId="2697" xr:uid="{00000000-0005-0000-0000-0000440A0000}"/>
    <cellStyle name="Comma 3 2 2 2 3 2 3 3" xfId="2698" xr:uid="{00000000-0005-0000-0000-0000450A0000}"/>
    <cellStyle name="Comma 3 2 2 2 3 2 3 4" xfId="2699" xr:uid="{00000000-0005-0000-0000-0000460A0000}"/>
    <cellStyle name="Comma 3 2 2 2 3 2 4" xfId="2700" xr:uid="{00000000-0005-0000-0000-0000470A0000}"/>
    <cellStyle name="Comma 3 2 2 2 3 2 4 2" xfId="2701" xr:uid="{00000000-0005-0000-0000-0000480A0000}"/>
    <cellStyle name="Comma 3 2 2 2 3 2 5" xfId="2702" xr:uid="{00000000-0005-0000-0000-0000490A0000}"/>
    <cellStyle name="Comma 3 2 2 2 3 2 6" xfId="2703" xr:uid="{00000000-0005-0000-0000-00004A0A0000}"/>
    <cellStyle name="Comma 3 2 2 2 3 3" xfId="2704" xr:uid="{00000000-0005-0000-0000-00004B0A0000}"/>
    <cellStyle name="Comma 3 2 2 2 3 3 2" xfId="2705" xr:uid="{00000000-0005-0000-0000-00004C0A0000}"/>
    <cellStyle name="Comma 3 2 2 2 3 3 2 2" xfId="2706" xr:uid="{00000000-0005-0000-0000-00004D0A0000}"/>
    <cellStyle name="Comma 3 2 2 2 3 3 2 2 2" xfId="2707" xr:uid="{00000000-0005-0000-0000-00004E0A0000}"/>
    <cellStyle name="Comma 3 2 2 2 3 3 2 3" xfId="2708" xr:uid="{00000000-0005-0000-0000-00004F0A0000}"/>
    <cellStyle name="Comma 3 2 2 2 3 3 2 4" xfId="2709" xr:uid="{00000000-0005-0000-0000-0000500A0000}"/>
    <cellStyle name="Comma 3 2 2 2 3 3 3" xfId="2710" xr:uid="{00000000-0005-0000-0000-0000510A0000}"/>
    <cellStyle name="Comma 3 2 2 2 3 3 3 2" xfId="2711" xr:uid="{00000000-0005-0000-0000-0000520A0000}"/>
    <cellStyle name="Comma 3 2 2 2 3 3 4" xfId="2712" xr:uid="{00000000-0005-0000-0000-0000530A0000}"/>
    <cellStyle name="Comma 3 2 2 2 3 3 5" xfId="2713" xr:uid="{00000000-0005-0000-0000-0000540A0000}"/>
    <cellStyle name="Comma 3 2 2 2 3 4" xfId="2714" xr:uid="{00000000-0005-0000-0000-0000550A0000}"/>
    <cellStyle name="Comma 3 2 2 2 3 4 2" xfId="2715" xr:uid="{00000000-0005-0000-0000-0000560A0000}"/>
    <cellStyle name="Comma 3 2 2 2 3 4 2 2" xfId="2716" xr:uid="{00000000-0005-0000-0000-0000570A0000}"/>
    <cellStyle name="Comma 3 2 2 2 3 4 3" xfId="2717" xr:uid="{00000000-0005-0000-0000-0000580A0000}"/>
    <cellStyle name="Comma 3 2 2 2 3 4 4" xfId="2718" xr:uid="{00000000-0005-0000-0000-0000590A0000}"/>
    <cellStyle name="Comma 3 2 2 2 3 5" xfId="2719" xr:uid="{00000000-0005-0000-0000-00005A0A0000}"/>
    <cellStyle name="Comma 3 2 2 2 3 5 2" xfId="2720" xr:uid="{00000000-0005-0000-0000-00005B0A0000}"/>
    <cellStyle name="Comma 3 2 2 2 3 5 2 2" xfId="2721" xr:uid="{00000000-0005-0000-0000-00005C0A0000}"/>
    <cellStyle name="Comma 3 2 2 2 3 5 3" xfId="2722" xr:uid="{00000000-0005-0000-0000-00005D0A0000}"/>
    <cellStyle name="Comma 3 2 2 2 3 5 4" xfId="2723" xr:uid="{00000000-0005-0000-0000-00005E0A0000}"/>
    <cellStyle name="Comma 3 2 2 2 3 6" xfId="2724" xr:uid="{00000000-0005-0000-0000-00005F0A0000}"/>
    <cellStyle name="Comma 3 2 2 2 3 6 2" xfId="2725" xr:uid="{00000000-0005-0000-0000-0000600A0000}"/>
    <cellStyle name="Comma 3 2 2 2 3 7" xfId="2726" xr:uid="{00000000-0005-0000-0000-0000610A0000}"/>
    <cellStyle name="Comma 3 2 2 2 3 8" xfId="2727" xr:uid="{00000000-0005-0000-0000-0000620A0000}"/>
    <cellStyle name="Comma 3 2 2 2 4" xfId="2728" xr:uid="{00000000-0005-0000-0000-0000630A0000}"/>
    <cellStyle name="Comma 3 2 2 2 4 2" xfId="2729" xr:uid="{00000000-0005-0000-0000-0000640A0000}"/>
    <cellStyle name="Comma 3 2 2 2 4 2 2" xfId="2730" xr:uid="{00000000-0005-0000-0000-0000650A0000}"/>
    <cellStyle name="Comma 3 2 2 2 4 2 2 2" xfId="2731" xr:uid="{00000000-0005-0000-0000-0000660A0000}"/>
    <cellStyle name="Comma 3 2 2 2 4 2 2 2 2" xfId="2732" xr:uid="{00000000-0005-0000-0000-0000670A0000}"/>
    <cellStyle name="Comma 3 2 2 2 4 2 2 3" xfId="2733" xr:uid="{00000000-0005-0000-0000-0000680A0000}"/>
    <cellStyle name="Comma 3 2 2 2 4 2 2 4" xfId="2734" xr:uid="{00000000-0005-0000-0000-0000690A0000}"/>
    <cellStyle name="Comma 3 2 2 2 4 2 3" xfId="2735" xr:uid="{00000000-0005-0000-0000-00006A0A0000}"/>
    <cellStyle name="Comma 3 2 2 2 4 2 3 2" xfId="2736" xr:uid="{00000000-0005-0000-0000-00006B0A0000}"/>
    <cellStyle name="Comma 3 2 2 2 4 2 4" xfId="2737" xr:uid="{00000000-0005-0000-0000-00006C0A0000}"/>
    <cellStyle name="Comma 3 2 2 2 4 2 5" xfId="2738" xr:uid="{00000000-0005-0000-0000-00006D0A0000}"/>
    <cellStyle name="Comma 3 2 2 2 4 3" xfId="2739" xr:uid="{00000000-0005-0000-0000-00006E0A0000}"/>
    <cellStyle name="Comma 3 2 2 2 4 3 2" xfId="2740" xr:uid="{00000000-0005-0000-0000-00006F0A0000}"/>
    <cellStyle name="Comma 3 2 2 2 4 3 2 2" xfId="2741" xr:uid="{00000000-0005-0000-0000-0000700A0000}"/>
    <cellStyle name="Comma 3 2 2 2 4 3 3" xfId="2742" xr:uid="{00000000-0005-0000-0000-0000710A0000}"/>
    <cellStyle name="Comma 3 2 2 2 4 3 4" xfId="2743" xr:uid="{00000000-0005-0000-0000-0000720A0000}"/>
    <cellStyle name="Comma 3 2 2 2 4 4" xfId="2744" xr:uid="{00000000-0005-0000-0000-0000730A0000}"/>
    <cellStyle name="Comma 3 2 2 2 4 4 2" xfId="2745" xr:uid="{00000000-0005-0000-0000-0000740A0000}"/>
    <cellStyle name="Comma 3 2 2 2 4 4 2 2" xfId="2746" xr:uid="{00000000-0005-0000-0000-0000750A0000}"/>
    <cellStyle name="Comma 3 2 2 2 4 4 3" xfId="2747" xr:uid="{00000000-0005-0000-0000-0000760A0000}"/>
    <cellStyle name="Comma 3 2 2 2 4 4 4" xfId="2748" xr:uid="{00000000-0005-0000-0000-0000770A0000}"/>
    <cellStyle name="Comma 3 2 2 2 4 5" xfId="2749" xr:uid="{00000000-0005-0000-0000-0000780A0000}"/>
    <cellStyle name="Comma 3 2 2 2 4 5 2" xfId="2750" xr:uid="{00000000-0005-0000-0000-0000790A0000}"/>
    <cellStyle name="Comma 3 2 2 2 4 6" xfId="2751" xr:uid="{00000000-0005-0000-0000-00007A0A0000}"/>
    <cellStyle name="Comma 3 2 2 2 4 7" xfId="2752" xr:uid="{00000000-0005-0000-0000-00007B0A0000}"/>
    <cellStyle name="Comma 3 2 2 2 5" xfId="2753" xr:uid="{00000000-0005-0000-0000-00007C0A0000}"/>
    <cellStyle name="Comma 3 2 2 2 5 2" xfId="2754" xr:uid="{00000000-0005-0000-0000-00007D0A0000}"/>
    <cellStyle name="Comma 3 2 2 2 5 2 2" xfId="2755" xr:uid="{00000000-0005-0000-0000-00007E0A0000}"/>
    <cellStyle name="Comma 3 2 2 2 5 2 2 2" xfId="2756" xr:uid="{00000000-0005-0000-0000-00007F0A0000}"/>
    <cellStyle name="Comma 3 2 2 2 5 2 3" xfId="2757" xr:uid="{00000000-0005-0000-0000-0000800A0000}"/>
    <cellStyle name="Comma 3 2 2 2 5 2 4" xfId="2758" xr:uid="{00000000-0005-0000-0000-0000810A0000}"/>
    <cellStyle name="Comma 3 2 2 2 5 3" xfId="2759" xr:uid="{00000000-0005-0000-0000-0000820A0000}"/>
    <cellStyle name="Comma 3 2 2 2 5 3 2" xfId="2760" xr:uid="{00000000-0005-0000-0000-0000830A0000}"/>
    <cellStyle name="Comma 3 2 2 2 5 3 2 2" xfId="2761" xr:uid="{00000000-0005-0000-0000-0000840A0000}"/>
    <cellStyle name="Comma 3 2 2 2 5 3 3" xfId="2762" xr:uid="{00000000-0005-0000-0000-0000850A0000}"/>
    <cellStyle name="Comma 3 2 2 2 5 3 4" xfId="2763" xr:uid="{00000000-0005-0000-0000-0000860A0000}"/>
    <cellStyle name="Comma 3 2 2 2 5 4" xfId="2764" xr:uid="{00000000-0005-0000-0000-0000870A0000}"/>
    <cellStyle name="Comma 3 2 2 2 5 4 2" xfId="2765" xr:uid="{00000000-0005-0000-0000-0000880A0000}"/>
    <cellStyle name="Comma 3 2 2 2 5 5" xfId="2766" xr:uid="{00000000-0005-0000-0000-0000890A0000}"/>
    <cellStyle name="Comma 3 2 2 2 5 6" xfId="2767" xr:uid="{00000000-0005-0000-0000-00008A0A0000}"/>
    <cellStyle name="Comma 3 2 2 2 6" xfId="2768" xr:uid="{00000000-0005-0000-0000-00008B0A0000}"/>
    <cellStyle name="Comma 3 2 2 2 6 2" xfId="2769" xr:uid="{00000000-0005-0000-0000-00008C0A0000}"/>
    <cellStyle name="Comma 3 2 2 2 6 2 2" xfId="2770" xr:uid="{00000000-0005-0000-0000-00008D0A0000}"/>
    <cellStyle name="Comma 3 2 2 2 6 2 2 2" xfId="2771" xr:uid="{00000000-0005-0000-0000-00008E0A0000}"/>
    <cellStyle name="Comma 3 2 2 2 6 2 3" xfId="2772" xr:uid="{00000000-0005-0000-0000-00008F0A0000}"/>
    <cellStyle name="Comma 3 2 2 2 6 2 4" xfId="2773" xr:uid="{00000000-0005-0000-0000-0000900A0000}"/>
    <cellStyle name="Comma 3 2 2 2 6 3" xfId="2774" xr:uid="{00000000-0005-0000-0000-0000910A0000}"/>
    <cellStyle name="Comma 3 2 2 2 6 3 2" xfId="2775" xr:uid="{00000000-0005-0000-0000-0000920A0000}"/>
    <cellStyle name="Comma 3 2 2 2 6 4" xfId="2776" xr:uid="{00000000-0005-0000-0000-0000930A0000}"/>
    <cellStyle name="Comma 3 2 2 2 6 5" xfId="2777" xr:uid="{00000000-0005-0000-0000-0000940A0000}"/>
    <cellStyle name="Comma 3 2 2 2 7" xfId="2778" xr:uid="{00000000-0005-0000-0000-0000950A0000}"/>
    <cellStyle name="Comma 3 2 2 2 7 2" xfId="2779" xr:uid="{00000000-0005-0000-0000-0000960A0000}"/>
    <cellStyle name="Comma 3 2 2 2 7 2 2" xfId="2780" xr:uid="{00000000-0005-0000-0000-0000970A0000}"/>
    <cellStyle name="Comma 3 2 2 2 7 3" xfId="2781" xr:uid="{00000000-0005-0000-0000-0000980A0000}"/>
    <cellStyle name="Comma 3 2 2 2 7 4" xfId="2782" xr:uid="{00000000-0005-0000-0000-0000990A0000}"/>
    <cellStyle name="Comma 3 2 2 2 8" xfId="2783" xr:uid="{00000000-0005-0000-0000-00009A0A0000}"/>
    <cellStyle name="Comma 3 2 2 2 8 2" xfId="2784" xr:uid="{00000000-0005-0000-0000-00009B0A0000}"/>
    <cellStyle name="Comma 3 2 2 2 9" xfId="2785" xr:uid="{00000000-0005-0000-0000-00009C0A0000}"/>
    <cellStyle name="Comma 3 2 2 3" xfId="2786" xr:uid="{00000000-0005-0000-0000-00009D0A0000}"/>
    <cellStyle name="Comma 3 2 2 3 10" xfId="2787" xr:uid="{00000000-0005-0000-0000-00009E0A0000}"/>
    <cellStyle name="Comma 3 2 2 3 2" xfId="2788" xr:uid="{00000000-0005-0000-0000-00009F0A0000}"/>
    <cellStyle name="Comma 3 2 2 3 2 2" xfId="2789" xr:uid="{00000000-0005-0000-0000-0000A00A0000}"/>
    <cellStyle name="Comma 3 2 2 3 2 2 2" xfId="2790" xr:uid="{00000000-0005-0000-0000-0000A10A0000}"/>
    <cellStyle name="Comma 3 2 2 3 2 2 2 2" xfId="2791" xr:uid="{00000000-0005-0000-0000-0000A20A0000}"/>
    <cellStyle name="Comma 3 2 2 3 2 2 2 2 2" xfId="2792" xr:uid="{00000000-0005-0000-0000-0000A30A0000}"/>
    <cellStyle name="Comma 3 2 2 3 2 2 2 2 2 2" xfId="2793" xr:uid="{00000000-0005-0000-0000-0000A40A0000}"/>
    <cellStyle name="Comma 3 2 2 3 2 2 2 2 2 2 2" xfId="2794" xr:uid="{00000000-0005-0000-0000-0000A50A0000}"/>
    <cellStyle name="Comma 3 2 2 3 2 2 2 2 2 3" xfId="2795" xr:uid="{00000000-0005-0000-0000-0000A60A0000}"/>
    <cellStyle name="Comma 3 2 2 3 2 2 2 2 2 4" xfId="2796" xr:uid="{00000000-0005-0000-0000-0000A70A0000}"/>
    <cellStyle name="Comma 3 2 2 3 2 2 2 2 3" xfId="2797" xr:uid="{00000000-0005-0000-0000-0000A80A0000}"/>
    <cellStyle name="Comma 3 2 2 3 2 2 2 2 3 2" xfId="2798" xr:uid="{00000000-0005-0000-0000-0000A90A0000}"/>
    <cellStyle name="Comma 3 2 2 3 2 2 2 2 4" xfId="2799" xr:uid="{00000000-0005-0000-0000-0000AA0A0000}"/>
    <cellStyle name="Comma 3 2 2 3 2 2 2 2 5" xfId="2800" xr:uid="{00000000-0005-0000-0000-0000AB0A0000}"/>
    <cellStyle name="Comma 3 2 2 3 2 2 2 3" xfId="2801" xr:uid="{00000000-0005-0000-0000-0000AC0A0000}"/>
    <cellStyle name="Comma 3 2 2 3 2 2 2 3 2" xfId="2802" xr:uid="{00000000-0005-0000-0000-0000AD0A0000}"/>
    <cellStyle name="Comma 3 2 2 3 2 2 2 3 2 2" xfId="2803" xr:uid="{00000000-0005-0000-0000-0000AE0A0000}"/>
    <cellStyle name="Comma 3 2 2 3 2 2 2 3 3" xfId="2804" xr:uid="{00000000-0005-0000-0000-0000AF0A0000}"/>
    <cellStyle name="Comma 3 2 2 3 2 2 2 3 4" xfId="2805" xr:uid="{00000000-0005-0000-0000-0000B00A0000}"/>
    <cellStyle name="Comma 3 2 2 3 2 2 2 4" xfId="2806" xr:uid="{00000000-0005-0000-0000-0000B10A0000}"/>
    <cellStyle name="Comma 3 2 2 3 2 2 2 4 2" xfId="2807" xr:uid="{00000000-0005-0000-0000-0000B20A0000}"/>
    <cellStyle name="Comma 3 2 2 3 2 2 2 5" xfId="2808" xr:uid="{00000000-0005-0000-0000-0000B30A0000}"/>
    <cellStyle name="Comma 3 2 2 3 2 2 2 6" xfId="2809" xr:uid="{00000000-0005-0000-0000-0000B40A0000}"/>
    <cellStyle name="Comma 3 2 2 3 2 2 3" xfId="2810" xr:uid="{00000000-0005-0000-0000-0000B50A0000}"/>
    <cellStyle name="Comma 3 2 2 3 2 2 3 2" xfId="2811" xr:uid="{00000000-0005-0000-0000-0000B60A0000}"/>
    <cellStyle name="Comma 3 2 2 3 2 2 3 2 2" xfId="2812" xr:uid="{00000000-0005-0000-0000-0000B70A0000}"/>
    <cellStyle name="Comma 3 2 2 3 2 2 3 2 2 2" xfId="2813" xr:uid="{00000000-0005-0000-0000-0000B80A0000}"/>
    <cellStyle name="Comma 3 2 2 3 2 2 3 2 3" xfId="2814" xr:uid="{00000000-0005-0000-0000-0000B90A0000}"/>
    <cellStyle name="Comma 3 2 2 3 2 2 3 2 4" xfId="2815" xr:uid="{00000000-0005-0000-0000-0000BA0A0000}"/>
    <cellStyle name="Comma 3 2 2 3 2 2 3 3" xfId="2816" xr:uid="{00000000-0005-0000-0000-0000BB0A0000}"/>
    <cellStyle name="Comma 3 2 2 3 2 2 3 3 2" xfId="2817" xr:uid="{00000000-0005-0000-0000-0000BC0A0000}"/>
    <cellStyle name="Comma 3 2 2 3 2 2 3 4" xfId="2818" xr:uid="{00000000-0005-0000-0000-0000BD0A0000}"/>
    <cellStyle name="Comma 3 2 2 3 2 2 3 5" xfId="2819" xr:uid="{00000000-0005-0000-0000-0000BE0A0000}"/>
    <cellStyle name="Comma 3 2 2 3 2 2 4" xfId="2820" xr:uid="{00000000-0005-0000-0000-0000BF0A0000}"/>
    <cellStyle name="Comma 3 2 2 3 2 2 4 2" xfId="2821" xr:uid="{00000000-0005-0000-0000-0000C00A0000}"/>
    <cellStyle name="Comma 3 2 2 3 2 2 4 2 2" xfId="2822" xr:uid="{00000000-0005-0000-0000-0000C10A0000}"/>
    <cellStyle name="Comma 3 2 2 3 2 2 4 3" xfId="2823" xr:uid="{00000000-0005-0000-0000-0000C20A0000}"/>
    <cellStyle name="Comma 3 2 2 3 2 2 4 4" xfId="2824" xr:uid="{00000000-0005-0000-0000-0000C30A0000}"/>
    <cellStyle name="Comma 3 2 2 3 2 2 5" xfId="2825" xr:uid="{00000000-0005-0000-0000-0000C40A0000}"/>
    <cellStyle name="Comma 3 2 2 3 2 2 5 2" xfId="2826" xr:uid="{00000000-0005-0000-0000-0000C50A0000}"/>
    <cellStyle name="Comma 3 2 2 3 2 2 5 2 2" xfId="2827" xr:uid="{00000000-0005-0000-0000-0000C60A0000}"/>
    <cellStyle name="Comma 3 2 2 3 2 2 5 3" xfId="2828" xr:uid="{00000000-0005-0000-0000-0000C70A0000}"/>
    <cellStyle name="Comma 3 2 2 3 2 2 5 4" xfId="2829" xr:uid="{00000000-0005-0000-0000-0000C80A0000}"/>
    <cellStyle name="Comma 3 2 2 3 2 2 6" xfId="2830" xr:uid="{00000000-0005-0000-0000-0000C90A0000}"/>
    <cellStyle name="Comma 3 2 2 3 2 2 6 2" xfId="2831" xr:uid="{00000000-0005-0000-0000-0000CA0A0000}"/>
    <cellStyle name="Comma 3 2 2 3 2 2 7" xfId="2832" xr:uid="{00000000-0005-0000-0000-0000CB0A0000}"/>
    <cellStyle name="Comma 3 2 2 3 2 2 8" xfId="2833" xr:uid="{00000000-0005-0000-0000-0000CC0A0000}"/>
    <cellStyle name="Comma 3 2 2 3 2 3" xfId="2834" xr:uid="{00000000-0005-0000-0000-0000CD0A0000}"/>
    <cellStyle name="Comma 3 2 2 3 2 3 2" xfId="2835" xr:uid="{00000000-0005-0000-0000-0000CE0A0000}"/>
    <cellStyle name="Comma 3 2 2 3 2 3 2 2" xfId="2836" xr:uid="{00000000-0005-0000-0000-0000CF0A0000}"/>
    <cellStyle name="Comma 3 2 2 3 2 3 2 2 2" xfId="2837" xr:uid="{00000000-0005-0000-0000-0000D00A0000}"/>
    <cellStyle name="Comma 3 2 2 3 2 3 2 2 2 2" xfId="2838" xr:uid="{00000000-0005-0000-0000-0000D10A0000}"/>
    <cellStyle name="Comma 3 2 2 3 2 3 2 2 3" xfId="2839" xr:uid="{00000000-0005-0000-0000-0000D20A0000}"/>
    <cellStyle name="Comma 3 2 2 3 2 3 2 2 4" xfId="2840" xr:uid="{00000000-0005-0000-0000-0000D30A0000}"/>
    <cellStyle name="Comma 3 2 2 3 2 3 2 3" xfId="2841" xr:uid="{00000000-0005-0000-0000-0000D40A0000}"/>
    <cellStyle name="Comma 3 2 2 3 2 3 2 3 2" xfId="2842" xr:uid="{00000000-0005-0000-0000-0000D50A0000}"/>
    <cellStyle name="Comma 3 2 2 3 2 3 2 4" xfId="2843" xr:uid="{00000000-0005-0000-0000-0000D60A0000}"/>
    <cellStyle name="Comma 3 2 2 3 2 3 2 5" xfId="2844" xr:uid="{00000000-0005-0000-0000-0000D70A0000}"/>
    <cellStyle name="Comma 3 2 2 3 2 3 3" xfId="2845" xr:uid="{00000000-0005-0000-0000-0000D80A0000}"/>
    <cellStyle name="Comma 3 2 2 3 2 3 3 2" xfId="2846" xr:uid="{00000000-0005-0000-0000-0000D90A0000}"/>
    <cellStyle name="Comma 3 2 2 3 2 3 3 2 2" xfId="2847" xr:uid="{00000000-0005-0000-0000-0000DA0A0000}"/>
    <cellStyle name="Comma 3 2 2 3 2 3 3 3" xfId="2848" xr:uid="{00000000-0005-0000-0000-0000DB0A0000}"/>
    <cellStyle name="Comma 3 2 2 3 2 3 3 4" xfId="2849" xr:uid="{00000000-0005-0000-0000-0000DC0A0000}"/>
    <cellStyle name="Comma 3 2 2 3 2 3 4" xfId="2850" xr:uid="{00000000-0005-0000-0000-0000DD0A0000}"/>
    <cellStyle name="Comma 3 2 2 3 2 3 4 2" xfId="2851" xr:uid="{00000000-0005-0000-0000-0000DE0A0000}"/>
    <cellStyle name="Comma 3 2 2 3 2 3 4 2 2" xfId="2852" xr:uid="{00000000-0005-0000-0000-0000DF0A0000}"/>
    <cellStyle name="Comma 3 2 2 3 2 3 4 3" xfId="2853" xr:uid="{00000000-0005-0000-0000-0000E00A0000}"/>
    <cellStyle name="Comma 3 2 2 3 2 3 4 4" xfId="2854" xr:uid="{00000000-0005-0000-0000-0000E10A0000}"/>
    <cellStyle name="Comma 3 2 2 3 2 3 5" xfId="2855" xr:uid="{00000000-0005-0000-0000-0000E20A0000}"/>
    <cellStyle name="Comma 3 2 2 3 2 3 5 2" xfId="2856" xr:uid="{00000000-0005-0000-0000-0000E30A0000}"/>
    <cellStyle name="Comma 3 2 2 3 2 3 6" xfId="2857" xr:uid="{00000000-0005-0000-0000-0000E40A0000}"/>
    <cellStyle name="Comma 3 2 2 3 2 3 7" xfId="2858" xr:uid="{00000000-0005-0000-0000-0000E50A0000}"/>
    <cellStyle name="Comma 3 2 2 3 2 4" xfId="2859" xr:uid="{00000000-0005-0000-0000-0000E60A0000}"/>
    <cellStyle name="Comma 3 2 2 3 2 4 2" xfId="2860" xr:uid="{00000000-0005-0000-0000-0000E70A0000}"/>
    <cellStyle name="Comma 3 2 2 3 2 4 2 2" xfId="2861" xr:uid="{00000000-0005-0000-0000-0000E80A0000}"/>
    <cellStyle name="Comma 3 2 2 3 2 4 2 2 2" xfId="2862" xr:uid="{00000000-0005-0000-0000-0000E90A0000}"/>
    <cellStyle name="Comma 3 2 2 3 2 4 2 3" xfId="2863" xr:uid="{00000000-0005-0000-0000-0000EA0A0000}"/>
    <cellStyle name="Comma 3 2 2 3 2 4 2 4" xfId="2864" xr:uid="{00000000-0005-0000-0000-0000EB0A0000}"/>
    <cellStyle name="Comma 3 2 2 3 2 4 3" xfId="2865" xr:uid="{00000000-0005-0000-0000-0000EC0A0000}"/>
    <cellStyle name="Comma 3 2 2 3 2 4 3 2" xfId="2866" xr:uid="{00000000-0005-0000-0000-0000ED0A0000}"/>
    <cellStyle name="Comma 3 2 2 3 2 4 3 2 2" xfId="2867" xr:uid="{00000000-0005-0000-0000-0000EE0A0000}"/>
    <cellStyle name="Comma 3 2 2 3 2 4 3 3" xfId="2868" xr:uid="{00000000-0005-0000-0000-0000EF0A0000}"/>
    <cellStyle name="Comma 3 2 2 3 2 4 3 4" xfId="2869" xr:uid="{00000000-0005-0000-0000-0000F00A0000}"/>
    <cellStyle name="Comma 3 2 2 3 2 4 4" xfId="2870" xr:uid="{00000000-0005-0000-0000-0000F10A0000}"/>
    <cellStyle name="Comma 3 2 2 3 2 4 4 2" xfId="2871" xr:uid="{00000000-0005-0000-0000-0000F20A0000}"/>
    <cellStyle name="Comma 3 2 2 3 2 4 5" xfId="2872" xr:uid="{00000000-0005-0000-0000-0000F30A0000}"/>
    <cellStyle name="Comma 3 2 2 3 2 4 6" xfId="2873" xr:uid="{00000000-0005-0000-0000-0000F40A0000}"/>
    <cellStyle name="Comma 3 2 2 3 2 5" xfId="2874" xr:uid="{00000000-0005-0000-0000-0000F50A0000}"/>
    <cellStyle name="Comma 3 2 2 3 2 5 2" xfId="2875" xr:uid="{00000000-0005-0000-0000-0000F60A0000}"/>
    <cellStyle name="Comma 3 2 2 3 2 5 2 2" xfId="2876" xr:uid="{00000000-0005-0000-0000-0000F70A0000}"/>
    <cellStyle name="Comma 3 2 2 3 2 5 2 2 2" xfId="2877" xr:uid="{00000000-0005-0000-0000-0000F80A0000}"/>
    <cellStyle name="Comma 3 2 2 3 2 5 2 3" xfId="2878" xr:uid="{00000000-0005-0000-0000-0000F90A0000}"/>
    <cellStyle name="Comma 3 2 2 3 2 5 2 4" xfId="2879" xr:uid="{00000000-0005-0000-0000-0000FA0A0000}"/>
    <cellStyle name="Comma 3 2 2 3 2 5 3" xfId="2880" xr:uid="{00000000-0005-0000-0000-0000FB0A0000}"/>
    <cellStyle name="Comma 3 2 2 3 2 5 3 2" xfId="2881" xr:uid="{00000000-0005-0000-0000-0000FC0A0000}"/>
    <cellStyle name="Comma 3 2 2 3 2 5 4" xfId="2882" xr:uid="{00000000-0005-0000-0000-0000FD0A0000}"/>
    <cellStyle name="Comma 3 2 2 3 2 5 5" xfId="2883" xr:uid="{00000000-0005-0000-0000-0000FE0A0000}"/>
    <cellStyle name="Comma 3 2 2 3 2 6" xfId="2884" xr:uid="{00000000-0005-0000-0000-0000FF0A0000}"/>
    <cellStyle name="Comma 3 2 2 3 2 6 2" xfId="2885" xr:uid="{00000000-0005-0000-0000-0000000B0000}"/>
    <cellStyle name="Comma 3 2 2 3 2 6 2 2" xfId="2886" xr:uid="{00000000-0005-0000-0000-0000010B0000}"/>
    <cellStyle name="Comma 3 2 2 3 2 6 3" xfId="2887" xr:uid="{00000000-0005-0000-0000-0000020B0000}"/>
    <cellStyle name="Comma 3 2 2 3 2 6 4" xfId="2888" xr:uid="{00000000-0005-0000-0000-0000030B0000}"/>
    <cellStyle name="Comma 3 2 2 3 2 7" xfId="2889" xr:uid="{00000000-0005-0000-0000-0000040B0000}"/>
    <cellStyle name="Comma 3 2 2 3 2 7 2" xfId="2890" xr:uid="{00000000-0005-0000-0000-0000050B0000}"/>
    <cellStyle name="Comma 3 2 2 3 2 8" xfId="2891" xr:uid="{00000000-0005-0000-0000-0000060B0000}"/>
    <cellStyle name="Comma 3 2 2 3 2 9" xfId="2892" xr:uid="{00000000-0005-0000-0000-0000070B0000}"/>
    <cellStyle name="Comma 3 2 2 3 3" xfId="2893" xr:uid="{00000000-0005-0000-0000-0000080B0000}"/>
    <cellStyle name="Comma 3 2 2 3 3 2" xfId="2894" xr:uid="{00000000-0005-0000-0000-0000090B0000}"/>
    <cellStyle name="Comma 3 2 2 3 3 2 2" xfId="2895" xr:uid="{00000000-0005-0000-0000-00000A0B0000}"/>
    <cellStyle name="Comma 3 2 2 3 3 2 2 2" xfId="2896" xr:uid="{00000000-0005-0000-0000-00000B0B0000}"/>
    <cellStyle name="Comma 3 2 2 3 3 2 2 2 2" xfId="2897" xr:uid="{00000000-0005-0000-0000-00000C0B0000}"/>
    <cellStyle name="Comma 3 2 2 3 3 2 2 2 2 2" xfId="2898" xr:uid="{00000000-0005-0000-0000-00000D0B0000}"/>
    <cellStyle name="Comma 3 2 2 3 3 2 2 2 3" xfId="2899" xr:uid="{00000000-0005-0000-0000-00000E0B0000}"/>
    <cellStyle name="Comma 3 2 2 3 3 2 2 2 4" xfId="2900" xr:uid="{00000000-0005-0000-0000-00000F0B0000}"/>
    <cellStyle name="Comma 3 2 2 3 3 2 2 3" xfId="2901" xr:uid="{00000000-0005-0000-0000-0000100B0000}"/>
    <cellStyle name="Comma 3 2 2 3 3 2 2 3 2" xfId="2902" xr:uid="{00000000-0005-0000-0000-0000110B0000}"/>
    <cellStyle name="Comma 3 2 2 3 3 2 2 4" xfId="2903" xr:uid="{00000000-0005-0000-0000-0000120B0000}"/>
    <cellStyle name="Comma 3 2 2 3 3 2 2 5" xfId="2904" xr:uid="{00000000-0005-0000-0000-0000130B0000}"/>
    <cellStyle name="Comma 3 2 2 3 3 2 3" xfId="2905" xr:uid="{00000000-0005-0000-0000-0000140B0000}"/>
    <cellStyle name="Comma 3 2 2 3 3 2 3 2" xfId="2906" xr:uid="{00000000-0005-0000-0000-0000150B0000}"/>
    <cellStyle name="Comma 3 2 2 3 3 2 3 2 2" xfId="2907" xr:uid="{00000000-0005-0000-0000-0000160B0000}"/>
    <cellStyle name="Comma 3 2 2 3 3 2 3 3" xfId="2908" xr:uid="{00000000-0005-0000-0000-0000170B0000}"/>
    <cellStyle name="Comma 3 2 2 3 3 2 3 4" xfId="2909" xr:uid="{00000000-0005-0000-0000-0000180B0000}"/>
    <cellStyle name="Comma 3 2 2 3 3 2 4" xfId="2910" xr:uid="{00000000-0005-0000-0000-0000190B0000}"/>
    <cellStyle name="Comma 3 2 2 3 3 2 4 2" xfId="2911" xr:uid="{00000000-0005-0000-0000-00001A0B0000}"/>
    <cellStyle name="Comma 3 2 2 3 3 2 5" xfId="2912" xr:uid="{00000000-0005-0000-0000-00001B0B0000}"/>
    <cellStyle name="Comma 3 2 2 3 3 2 6" xfId="2913" xr:uid="{00000000-0005-0000-0000-00001C0B0000}"/>
    <cellStyle name="Comma 3 2 2 3 3 3" xfId="2914" xr:uid="{00000000-0005-0000-0000-00001D0B0000}"/>
    <cellStyle name="Comma 3 2 2 3 3 3 2" xfId="2915" xr:uid="{00000000-0005-0000-0000-00001E0B0000}"/>
    <cellStyle name="Comma 3 2 2 3 3 3 2 2" xfId="2916" xr:uid="{00000000-0005-0000-0000-00001F0B0000}"/>
    <cellStyle name="Comma 3 2 2 3 3 3 2 2 2" xfId="2917" xr:uid="{00000000-0005-0000-0000-0000200B0000}"/>
    <cellStyle name="Comma 3 2 2 3 3 3 2 3" xfId="2918" xr:uid="{00000000-0005-0000-0000-0000210B0000}"/>
    <cellStyle name="Comma 3 2 2 3 3 3 2 4" xfId="2919" xr:uid="{00000000-0005-0000-0000-0000220B0000}"/>
    <cellStyle name="Comma 3 2 2 3 3 3 3" xfId="2920" xr:uid="{00000000-0005-0000-0000-0000230B0000}"/>
    <cellStyle name="Comma 3 2 2 3 3 3 3 2" xfId="2921" xr:uid="{00000000-0005-0000-0000-0000240B0000}"/>
    <cellStyle name="Comma 3 2 2 3 3 3 4" xfId="2922" xr:uid="{00000000-0005-0000-0000-0000250B0000}"/>
    <cellStyle name="Comma 3 2 2 3 3 3 5" xfId="2923" xr:uid="{00000000-0005-0000-0000-0000260B0000}"/>
    <cellStyle name="Comma 3 2 2 3 3 4" xfId="2924" xr:uid="{00000000-0005-0000-0000-0000270B0000}"/>
    <cellStyle name="Comma 3 2 2 3 3 4 2" xfId="2925" xr:uid="{00000000-0005-0000-0000-0000280B0000}"/>
    <cellStyle name="Comma 3 2 2 3 3 4 2 2" xfId="2926" xr:uid="{00000000-0005-0000-0000-0000290B0000}"/>
    <cellStyle name="Comma 3 2 2 3 3 4 3" xfId="2927" xr:uid="{00000000-0005-0000-0000-00002A0B0000}"/>
    <cellStyle name="Comma 3 2 2 3 3 4 4" xfId="2928" xr:uid="{00000000-0005-0000-0000-00002B0B0000}"/>
    <cellStyle name="Comma 3 2 2 3 3 5" xfId="2929" xr:uid="{00000000-0005-0000-0000-00002C0B0000}"/>
    <cellStyle name="Comma 3 2 2 3 3 5 2" xfId="2930" xr:uid="{00000000-0005-0000-0000-00002D0B0000}"/>
    <cellStyle name="Comma 3 2 2 3 3 5 2 2" xfId="2931" xr:uid="{00000000-0005-0000-0000-00002E0B0000}"/>
    <cellStyle name="Comma 3 2 2 3 3 5 3" xfId="2932" xr:uid="{00000000-0005-0000-0000-00002F0B0000}"/>
    <cellStyle name="Comma 3 2 2 3 3 5 4" xfId="2933" xr:uid="{00000000-0005-0000-0000-0000300B0000}"/>
    <cellStyle name="Comma 3 2 2 3 3 6" xfId="2934" xr:uid="{00000000-0005-0000-0000-0000310B0000}"/>
    <cellStyle name="Comma 3 2 2 3 3 6 2" xfId="2935" xr:uid="{00000000-0005-0000-0000-0000320B0000}"/>
    <cellStyle name="Comma 3 2 2 3 3 7" xfId="2936" xr:uid="{00000000-0005-0000-0000-0000330B0000}"/>
    <cellStyle name="Comma 3 2 2 3 3 8" xfId="2937" xr:uid="{00000000-0005-0000-0000-0000340B0000}"/>
    <cellStyle name="Comma 3 2 2 3 4" xfId="2938" xr:uid="{00000000-0005-0000-0000-0000350B0000}"/>
    <cellStyle name="Comma 3 2 2 3 4 2" xfId="2939" xr:uid="{00000000-0005-0000-0000-0000360B0000}"/>
    <cellStyle name="Comma 3 2 2 3 4 2 2" xfId="2940" xr:uid="{00000000-0005-0000-0000-0000370B0000}"/>
    <cellStyle name="Comma 3 2 2 3 4 2 2 2" xfId="2941" xr:uid="{00000000-0005-0000-0000-0000380B0000}"/>
    <cellStyle name="Comma 3 2 2 3 4 2 2 2 2" xfId="2942" xr:uid="{00000000-0005-0000-0000-0000390B0000}"/>
    <cellStyle name="Comma 3 2 2 3 4 2 2 3" xfId="2943" xr:uid="{00000000-0005-0000-0000-00003A0B0000}"/>
    <cellStyle name="Comma 3 2 2 3 4 2 2 4" xfId="2944" xr:uid="{00000000-0005-0000-0000-00003B0B0000}"/>
    <cellStyle name="Comma 3 2 2 3 4 2 3" xfId="2945" xr:uid="{00000000-0005-0000-0000-00003C0B0000}"/>
    <cellStyle name="Comma 3 2 2 3 4 2 3 2" xfId="2946" xr:uid="{00000000-0005-0000-0000-00003D0B0000}"/>
    <cellStyle name="Comma 3 2 2 3 4 2 4" xfId="2947" xr:uid="{00000000-0005-0000-0000-00003E0B0000}"/>
    <cellStyle name="Comma 3 2 2 3 4 2 5" xfId="2948" xr:uid="{00000000-0005-0000-0000-00003F0B0000}"/>
    <cellStyle name="Comma 3 2 2 3 4 3" xfId="2949" xr:uid="{00000000-0005-0000-0000-0000400B0000}"/>
    <cellStyle name="Comma 3 2 2 3 4 3 2" xfId="2950" xr:uid="{00000000-0005-0000-0000-0000410B0000}"/>
    <cellStyle name="Comma 3 2 2 3 4 3 2 2" xfId="2951" xr:uid="{00000000-0005-0000-0000-0000420B0000}"/>
    <cellStyle name="Comma 3 2 2 3 4 3 3" xfId="2952" xr:uid="{00000000-0005-0000-0000-0000430B0000}"/>
    <cellStyle name="Comma 3 2 2 3 4 3 4" xfId="2953" xr:uid="{00000000-0005-0000-0000-0000440B0000}"/>
    <cellStyle name="Comma 3 2 2 3 4 4" xfId="2954" xr:uid="{00000000-0005-0000-0000-0000450B0000}"/>
    <cellStyle name="Comma 3 2 2 3 4 4 2" xfId="2955" xr:uid="{00000000-0005-0000-0000-0000460B0000}"/>
    <cellStyle name="Comma 3 2 2 3 4 4 2 2" xfId="2956" xr:uid="{00000000-0005-0000-0000-0000470B0000}"/>
    <cellStyle name="Comma 3 2 2 3 4 4 3" xfId="2957" xr:uid="{00000000-0005-0000-0000-0000480B0000}"/>
    <cellStyle name="Comma 3 2 2 3 4 4 4" xfId="2958" xr:uid="{00000000-0005-0000-0000-0000490B0000}"/>
    <cellStyle name="Comma 3 2 2 3 4 5" xfId="2959" xr:uid="{00000000-0005-0000-0000-00004A0B0000}"/>
    <cellStyle name="Comma 3 2 2 3 4 5 2" xfId="2960" xr:uid="{00000000-0005-0000-0000-00004B0B0000}"/>
    <cellStyle name="Comma 3 2 2 3 4 6" xfId="2961" xr:uid="{00000000-0005-0000-0000-00004C0B0000}"/>
    <cellStyle name="Comma 3 2 2 3 4 7" xfId="2962" xr:uid="{00000000-0005-0000-0000-00004D0B0000}"/>
    <cellStyle name="Comma 3 2 2 3 5" xfId="2963" xr:uid="{00000000-0005-0000-0000-00004E0B0000}"/>
    <cellStyle name="Comma 3 2 2 3 5 2" xfId="2964" xr:uid="{00000000-0005-0000-0000-00004F0B0000}"/>
    <cellStyle name="Comma 3 2 2 3 5 2 2" xfId="2965" xr:uid="{00000000-0005-0000-0000-0000500B0000}"/>
    <cellStyle name="Comma 3 2 2 3 5 2 2 2" xfId="2966" xr:uid="{00000000-0005-0000-0000-0000510B0000}"/>
    <cellStyle name="Comma 3 2 2 3 5 2 3" xfId="2967" xr:uid="{00000000-0005-0000-0000-0000520B0000}"/>
    <cellStyle name="Comma 3 2 2 3 5 2 4" xfId="2968" xr:uid="{00000000-0005-0000-0000-0000530B0000}"/>
    <cellStyle name="Comma 3 2 2 3 5 3" xfId="2969" xr:uid="{00000000-0005-0000-0000-0000540B0000}"/>
    <cellStyle name="Comma 3 2 2 3 5 3 2" xfId="2970" xr:uid="{00000000-0005-0000-0000-0000550B0000}"/>
    <cellStyle name="Comma 3 2 2 3 5 3 2 2" xfId="2971" xr:uid="{00000000-0005-0000-0000-0000560B0000}"/>
    <cellStyle name="Comma 3 2 2 3 5 3 3" xfId="2972" xr:uid="{00000000-0005-0000-0000-0000570B0000}"/>
    <cellStyle name="Comma 3 2 2 3 5 3 4" xfId="2973" xr:uid="{00000000-0005-0000-0000-0000580B0000}"/>
    <cellStyle name="Comma 3 2 2 3 5 4" xfId="2974" xr:uid="{00000000-0005-0000-0000-0000590B0000}"/>
    <cellStyle name="Comma 3 2 2 3 5 4 2" xfId="2975" xr:uid="{00000000-0005-0000-0000-00005A0B0000}"/>
    <cellStyle name="Comma 3 2 2 3 5 5" xfId="2976" xr:uid="{00000000-0005-0000-0000-00005B0B0000}"/>
    <cellStyle name="Comma 3 2 2 3 5 6" xfId="2977" xr:uid="{00000000-0005-0000-0000-00005C0B0000}"/>
    <cellStyle name="Comma 3 2 2 3 6" xfId="2978" xr:uid="{00000000-0005-0000-0000-00005D0B0000}"/>
    <cellStyle name="Comma 3 2 2 3 6 2" xfId="2979" xr:uid="{00000000-0005-0000-0000-00005E0B0000}"/>
    <cellStyle name="Comma 3 2 2 3 6 2 2" xfId="2980" xr:uid="{00000000-0005-0000-0000-00005F0B0000}"/>
    <cellStyle name="Comma 3 2 2 3 6 2 2 2" xfId="2981" xr:uid="{00000000-0005-0000-0000-0000600B0000}"/>
    <cellStyle name="Comma 3 2 2 3 6 2 3" xfId="2982" xr:uid="{00000000-0005-0000-0000-0000610B0000}"/>
    <cellStyle name="Comma 3 2 2 3 6 2 4" xfId="2983" xr:uid="{00000000-0005-0000-0000-0000620B0000}"/>
    <cellStyle name="Comma 3 2 2 3 6 3" xfId="2984" xr:uid="{00000000-0005-0000-0000-0000630B0000}"/>
    <cellStyle name="Comma 3 2 2 3 6 3 2" xfId="2985" xr:uid="{00000000-0005-0000-0000-0000640B0000}"/>
    <cellStyle name="Comma 3 2 2 3 6 4" xfId="2986" xr:uid="{00000000-0005-0000-0000-0000650B0000}"/>
    <cellStyle name="Comma 3 2 2 3 6 5" xfId="2987" xr:uid="{00000000-0005-0000-0000-0000660B0000}"/>
    <cellStyle name="Comma 3 2 2 3 7" xfId="2988" xr:uid="{00000000-0005-0000-0000-0000670B0000}"/>
    <cellStyle name="Comma 3 2 2 3 7 2" xfId="2989" xr:uid="{00000000-0005-0000-0000-0000680B0000}"/>
    <cellStyle name="Comma 3 2 2 3 7 2 2" xfId="2990" xr:uid="{00000000-0005-0000-0000-0000690B0000}"/>
    <cellStyle name="Comma 3 2 2 3 7 3" xfId="2991" xr:uid="{00000000-0005-0000-0000-00006A0B0000}"/>
    <cellStyle name="Comma 3 2 2 3 7 4" xfId="2992" xr:uid="{00000000-0005-0000-0000-00006B0B0000}"/>
    <cellStyle name="Comma 3 2 2 3 8" xfId="2993" xr:uid="{00000000-0005-0000-0000-00006C0B0000}"/>
    <cellStyle name="Comma 3 2 2 3 8 2" xfId="2994" xr:uid="{00000000-0005-0000-0000-00006D0B0000}"/>
    <cellStyle name="Comma 3 2 2 3 9" xfId="2995" xr:uid="{00000000-0005-0000-0000-00006E0B0000}"/>
    <cellStyle name="Comma 3 2 2 4" xfId="2996" xr:uid="{00000000-0005-0000-0000-00006F0B0000}"/>
    <cellStyle name="Comma 3 2 2 4 2" xfId="2997" xr:uid="{00000000-0005-0000-0000-0000700B0000}"/>
    <cellStyle name="Comma 3 2 2 4 2 2" xfId="2998" xr:uid="{00000000-0005-0000-0000-0000710B0000}"/>
    <cellStyle name="Comma 3 2 2 4 3" xfId="2999" xr:uid="{00000000-0005-0000-0000-0000720B0000}"/>
    <cellStyle name="Comma 3 2 2 5" xfId="3000" xr:uid="{00000000-0005-0000-0000-0000730B0000}"/>
    <cellStyle name="Comma 3 2 2 5 2" xfId="3001" xr:uid="{00000000-0005-0000-0000-0000740B0000}"/>
    <cellStyle name="Comma 3 2 2 6" xfId="3002" xr:uid="{00000000-0005-0000-0000-0000750B0000}"/>
    <cellStyle name="Comma 3 2 3" xfId="3003" xr:uid="{00000000-0005-0000-0000-0000760B0000}"/>
    <cellStyle name="Comma 3 2 3 2" xfId="3004" xr:uid="{00000000-0005-0000-0000-0000770B0000}"/>
    <cellStyle name="Comma 3 2 3 2 2" xfId="3005" xr:uid="{00000000-0005-0000-0000-0000780B0000}"/>
    <cellStyle name="Comma 3 2 3 3" xfId="3006" xr:uid="{00000000-0005-0000-0000-0000790B0000}"/>
    <cellStyle name="Comma 3 2 4" xfId="3007" xr:uid="{00000000-0005-0000-0000-00007A0B0000}"/>
    <cellStyle name="Comma 3 2 4 2" xfId="3008" xr:uid="{00000000-0005-0000-0000-00007B0B0000}"/>
    <cellStyle name="Comma 3 2 4 2 2" xfId="3009" xr:uid="{00000000-0005-0000-0000-00007C0B0000}"/>
    <cellStyle name="Comma 3 2 4 2 2 2" xfId="3010" xr:uid="{00000000-0005-0000-0000-00007D0B0000}"/>
    <cellStyle name="Comma 3 2 4 2 2 2 2" xfId="3011" xr:uid="{00000000-0005-0000-0000-00007E0B0000}"/>
    <cellStyle name="Comma 3 2 4 2 2 2 2 2" xfId="3012" xr:uid="{00000000-0005-0000-0000-00007F0B0000}"/>
    <cellStyle name="Comma 3 2 4 2 2 2 2 2 2" xfId="3013" xr:uid="{00000000-0005-0000-0000-0000800B0000}"/>
    <cellStyle name="Comma 3 2 4 2 2 2 2 3" xfId="3014" xr:uid="{00000000-0005-0000-0000-0000810B0000}"/>
    <cellStyle name="Comma 3 2 4 2 2 2 2 4" xfId="3015" xr:uid="{00000000-0005-0000-0000-0000820B0000}"/>
    <cellStyle name="Comma 3 2 4 2 2 2 3" xfId="3016" xr:uid="{00000000-0005-0000-0000-0000830B0000}"/>
    <cellStyle name="Comma 3 2 4 2 2 2 3 2" xfId="3017" xr:uid="{00000000-0005-0000-0000-0000840B0000}"/>
    <cellStyle name="Comma 3 2 4 2 2 2 4" xfId="3018" xr:uid="{00000000-0005-0000-0000-0000850B0000}"/>
    <cellStyle name="Comma 3 2 4 2 2 2 5" xfId="3019" xr:uid="{00000000-0005-0000-0000-0000860B0000}"/>
    <cellStyle name="Comma 3 2 4 2 2 3" xfId="3020" xr:uid="{00000000-0005-0000-0000-0000870B0000}"/>
    <cellStyle name="Comma 3 2 4 2 2 3 2" xfId="3021" xr:uid="{00000000-0005-0000-0000-0000880B0000}"/>
    <cellStyle name="Comma 3 2 4 2 2 3 2 2" xfId="3022" xr:uid="{00000000-0005-0000-0000-0000890B0000}"/>
    <cellStyle name="Comma 3 2 4 2 2 3 3" xfId="3023" xr:uid="{00000000-0005-0000-0000-00008A0B0000}"/>
    <cellStyle name="Comma 3 2 4 2 2 3 4" xfId="3024" xr:uid="{00000000-0005-0000-0000-00008B0B0000}"/>
    <cellStyle name="Comma 3 2 4 2 2 4" xfId="3025" xr:uid="{00000000-0005-0000-0000-00008C0B0000}"/>
    <cellStyle name="Comma 3 2 4 2 2 4 2" xfId="3026" xr:uid="{00000000-0005-0000-0000-00008D0B0000}"/>
    <cellStyle name="Comma 3 2 4 2 2 5" xfId="3027" xr:uid="{00000000-0005-0000-0000-00008E0B0000}"/>
    <cellStyle name="Comma 3 2 4 2 2 6" xfId="3028" xr:uid="{00000000-0005-0000-0000-00008F0B0000}"/>
    <cellStyle name="Comma 3 2 4 2 3" xfId="3029" xr:uid="{00000000-0005-0000-0000-0000900B0000}"/>
    <cellStyle name="Comma 3 2 4 2 3 2" xfId="3030" xr:uid="{00000000-0005-0000-0000-0000910B0000}"/>
    <cellStyle name="Comma 3 2 4 2 3 2 2" xfId="3031" xr:uid="{00000000-0005-0000-0000-0000920B0000}"/>
    <cellStyle name="Comma 3 2 4 2 3 2 2 2" xfId="3032" xr:uid="{00000000-0005-0000-0000-0000930B0000}"/>
    <cellStyle name="Comma 3 2 4 2 3 2 3" xfId="3033" xr:uid="{00000000-0005-0000-0000-0000940B0000}"/>
    <cellStyle name="Comma 3 2 4 2 3 2 4" xfId="3034" xr:uid="{00000000-0005-0000-0000-0000950B0000}"/>
    <cellStyle name="Comma 3 2 4 2 3 3" xfId="3035" xr:uid="{00000000-0005-0000-0000-0000960B0000}"/>
    <cellStyle name="Comma 3 2 4 2 3 3 2" xfId="3036" xr:uid="{00000000-0005-0000-0000-0000970B0000}"/>
    <cellStyle name="Comma 3 2 4 2 3 4" xfId="3037" xr:uid="{00000000-0005-0000-0000-0000980B0000}"/>
    <cellStyle name="Comma 3 2 4 2 3 5" xfId="3038" xr:uid="{00000000-0005-0000-0000-0000990B0000}"/>
    <cellStyle name="Comma 3 2 4 2 4" xfId="3039" xr:uid="{00000000-0005-0000-0000-00009A0B0000}"/>
    <cellStyle name="Comma 3 2 4 2 4 2" xfId="3040" xr:uid="{00000000-0005-0000-0000-00009B0B0000}"/>
    <cellStyle name="Comma 3 2 4 2 4 2 2" xfId="3041" xr:uid="{00000000-0005-0000-0000-00009C0B0000}"/>
    <cellStyle name="Comma 3 2 4 2 4 3" xfId="3042" xr:uid="{00000000-0005-0000-0000-00009D0B0000}"/>
    <cellStyle name="Comma 3 2 4 2 4 4" xfId="3043" xr:uid="{00000000-0005-0000-0000-00009E0B0000}"/>
    <cellStyle name="Comma 3 2 4 2 5" xfId="3044" xr:uid="{00000000-0005-0000-0000-00009F0B0000}"/>
    <cellStyle name="Comma 3 2 4 2 5 2" xfId="3045" xr:uid="{00000000-0005-0000-0000-0000A00B0000}"/>
    <cellStyle name="Comma 3 2 4 2 5 2 2" xfId="3046" xr:uid="{00000000-0005-0000-0000-0000A10B0000}"/>
    <cellStyle name="Comma 3 2 4 2 5 3" xfId="3047" xr:uid="{00000000-0005-0000-0000-0000A20B0000}"/>
    <cellStyle name="Comma 3 2 4 2 5 4" xfId="3048" xr:uid="{00000000-0005-0000-0000-0000A30B0000}"/>
    <cellStyle name="Comma 3 2 4 2 6" xfId="3049" xr:uid="{00000000-0005-0000-0000-0000A40B0000}"/>
    <cellStyle name="Comma 3 2 4 2 6 2" xfId="3050" xr:uid="{00000000-0005-0000-0000-0000A50B0000}"/>
    <cellStyle name="Comma 3 2 4 2 7" xfId="3051" xr:uid="{00000000-0005-0000-0000-0000A60B0000}"/>
    <cellStyle name="Comma 3 2 4 2 8" xfId="3052" xr:uid="{00000000-0005-0000-0000-0000A70B0000}"/>
    <cellStyle name="Comma 3 2 4 3" xfId="3053" xr:uid="{00000000-0005-0000-0000-0000A80B0000}"/>
    <cellStyle name="Comma 3 2 4 3 2" xfId="3054" xr:uid="{00000000-0005-0000-0000-0000A90B0000}"/>
    <cellStyle name="Comma 3 2 4 3 2 2" xfId="3055" xr:uid="{00000000-0005-0000-0000-0000AA0B0000}"/>
    <cellStyle name="Comma 3 2 4 3 2 2 2" xfId="3056" xr:uid="{00000000-0005-0000-0000-0000AB0B0000}"/>
    <cellStyle name="Comma 3 2 4 3 2 2 2 2" xfId="3057" xr:uid="{00000000-0005-0000-0000-0000AC0B0000}"/>
    <cellStyle name="Comma 3 2 4 3 2 2 3" xfId="3058" xr:uid="{00000000-0005-0000-0000-0000AD0B0000}"/>
    <cellStyle name="Comma 3 2 4 3 2 2 4" xfId="3059" xr:uid="{00000000-0005-0000-0000-0000AE0B0000}"/>
    <cellStyle name="Comma 3 2 4 3 2 3" xfId="3060" xr:uid="{00000000-0005-0000-0000-0000AF0B0000}"/>
    <cellStyle name="Comma 3 2 4 3 2 3 2" xfId="3061" xr:uid="{00000000-0005-0000-0000-0000B00B0000}"/>
    <cellStyle name="Comma 3 2 4 3 2 4" xfId="3062" xr:uid="{00000000-0005-0000-0000-0000B10B0000}"/>
    <cellStyle name="Comma 3 2 4 3 2 5" xfId="3063" xr:uid="{00000000-0005-0000-0000-0000B20B0000}"/>
    <cellStyle name="Comma 3 2 4 3 3" xfId="3064" xr:uid="{00000000-0005-0000-0000-0000B30B0000}"/>
    <cellStyle name="Comma 3 2 4 3 3 2" xfId="3065" xr:uid="{00000000-0005-0000-0000-0000B40B0000}"/>
    <cellStyle name="Comma 3 2 4 3 3 2 2" xfId="3066" xr:uid="{00000000-0005-0000-0000-0000B50B0000}"/>
    <cellStyle name="Comma 3 2 4 3 3 3" xfId="3067" xr:uid="{00000000-0005-0000-0000-0000B60B0000}"/>
    <cellStyle name="Comma 3 2 4 3 3 4" xfId="3068" xr:uid="{00000000-0005-0000-0000-0000B70B0000}"/>
    <cellStyle name="Comma 3 2 4 3 4" xfId="3069" xr:uid="{00000000-0005-0000-0000-0000B80B0000}"/>
    <cellStyle name="Comma 3 2 4 3 4 2" xfId="3070" xr:uid="{00000000-0005-0000-0000-0000B90B0000}"/>
    <cellStyle name="Comma 3 2 4 3 4 2 2" xfId="3071" xr:uid="{00000000-0005-0000-0000-0000BA0B0000}"/>
    <cellStyle name="Comma 3 2 4 3 4 3" xfId="3072" xr:uid="{00000000-0005-0000-0000-0000BB0B0000}"/>
    <cellStyle name="Comma 3 2 4 3 4 4" xfId="3073" xr:uid="{00000000-0005-0000-0000-0000BC0B0000}"/>
    <cellStyle name="Comma 3 2 4 3 5" xfId="3074" xr:uid="{00000000-0005-0000-0000-0000BD0B0000}"/>
    <cellStyle name="Comma 3 2 4 3 5 2" xfId="3075" xr:uid="{00000000-0005-0000-0000-0000BE0B0000}"/>
    <cellStyle name="Comma 3 2 4 3 6" xfId="3076" xr:uid="{00000000-0005-0000-0000-0000BF0B0000}"/>
    <cellStyle name="Comma 3 2 4 3 7" xfId="3077" xr:uid="{00000000-0005-0000-0000-0000C00B0000}"/>
    <cellStyle name="Comma 3 2 4 4" xfId="3078" xr:uid="{00000000-0005-0000-0000-0000C10B0000}"/>
    <cellStyle name="Comma 3 2 4 4 2" xfId="3079" xr:uid="{00000000-0005-0000-0000-0000C20B0000}"/>
    <cellStyle name="Comma 3 2 4 4 2 2" xfId="3080" xr:uid="{00000000-0005-0000-0000-0000C30B0000}"/>
    <cellStyle name="Comma 3 2 4 4 2 2 2" xfId="3081" xr:uid="{00000000-0005-0000-0000-0000C40B0000}"/>
    <cellStyle name="Comma 3 2 4 4 2 3" xfId="3082" xr:uid="{00000000-0005-0000-0000-0000C50B0000}"/>
    <cellStyle name="Comma 3 2 4 4 2 4" xfId="3083" xr:uid="{00000000-0005-0000-0000-0000C60B0000}"/>
    <cellStyle name="Comma 3 2 4 4 3" xfId="3084" xr:uid="{00000000-0005-0000-0000-0000C70B0000}"/>
    <cellStyle name="Comma 3 2 4 4 3 2" xfId="3085" xr:uid="{00000000-0005-0000-0000-0000C80B0000}"/>
    <cellStyle name="Comma 3 2 4 4 3 2 2" xfId="3086" xr:uid="{00000000-0005-0000-0000-0000C90B0000}"/>
    <cellStyle name="Comma 3 2 4 4 3 3" xfId="3087" xr:uid="{00000000-0005-0000-0000-0000CA0B0000}"/>
    <cellStyle name="Comma 3 2 4 4 3 4" xfId="3088" xr:uid="{00000000-0005-0000-0000-0000CB0B0000}"/>
    <cellStyle name="Comma 3 2 4 4 4" xfId="3089" xr:uid="{00000000-0005-0000-0000-0000CC0B0000}"/>
    <cellStyle name="Comma 3 2 4 4 4 2" xfId="3090" xr:uid="{00000000-0005-0000-0000-0000CD0B0000}"/>
    <cellStyle name="Comma 3 2 4 4 5" xfId="3091" xr:uid="{00000000-0005-0000-0000-0000CE0B0000}"/>
    <cellStyle name="Comma 3 2 4 4 6" xfId="3092" xr:uid="{00000000-0005-0000-0000-0000CF0B0000}"/>
    <cellStyle name="Comma 3 2 4 5" xfId="3093" xr:uid="{00000000-0005-0000-0000-0000D00B0000}"/>
    <cellStyle name="Comma 3 2 4 5 2" xfId="3094" xr:uid="{00000000-0005-0000-0000-0000D10B0000}"/>
    <cellStyle name="Comma 3 2 4 5 2 2" xfId="3095" xr:uid="{00000000-0005-0000-0000-0000D20B0000}"/>
    <cellStyle name="Comma 3 2 4 5 2 2 2" xfId="3096" xr:uid="{00000000-0005-0000-0000-0000D30B0000}"/>
    <cellStyle name="Comma 3 2 4 5 2 3" xfId="3097" xr:uid="{00000000-0005-0000-0000-0000D40B0000}"/>
    <cellStyle name="Comma 3 2 4 5 2 4" xfId="3098" xr:uid="{00000000-0005-0000-0000-0000D50B0000}"/>
    <cellStyle name="Comma 3 2 4 5 3" xfId="3099" xr:uid="{00000000-0005-0000-0000-0000D60B0000}"/>
    <cellStyle name="Comma 3 2 4 5 3 2" xfId="3100" xr:uid="{00000000-0005-0000-0000-0000D70B0000}"/>
    <cellStyle name="Comma 3 2 4 5 4" xfId="3101" xr:uid="{00000000-0005-0000-0000-0000D80B0000}"/>
    <cellStyle name="Comma 3 2 4 5 5" xfId="3102" xr:uid="{00000000-0005-0000-0000-0000D90B0000}"/>
    <cellStyle name="Comma 3 2 4 6" xfId="3103" xr:uid="{00000000-0005-0000-0000-0000DA0B0000}"/>
    <cellStyle name="Comma 3 2 4 6 2" xfId="3104" xr:uid="{00000000-0005-0000-0000-0000DB0B0000}"/>
    <cellStyle name="Comma 3 2 4 6 2 2" xfId="3105" xr:uid="{00000000-0005-0000-0000-0000DC0B0000}"/>
    <cellStyle name="Comma 3 2 4 6 3" xfId="3106" xr:uid="{00000000-0005-0000-0000-0000DD0B0000}"/>
    <cellStyle name="Comma 3 2 4 6 4" xfId="3107" xr:uid="{00000000-0005-0000-0000-0000DE0B0000}"/>
    <cellStyle name="Comma 3 2 4 7" xfId="3108" xr:uid="{00000000-0005-0000-0000-0000DF0B0000}"/>
    <cellStyle name="Comma 3 2 4 7 2" xfId="3109" xr:uid="{00000000-0005-0000-0000-0000E00B0000}"/>
    <cellStyle name="Comma 3 2 4 8" xfId="3110" xr:uid="{00000000-0005-0000-0000-0000E10B0000}"/>
    <cellStyle name="Comma 3 2 4 9" xfId="3111" xr:uid="{00000000-0005-0000-0000-0000E20B0000}"/>
    <cellStyle name="Comma 3 2 5" xfId="3112" xr:uid="{00000000-0005-0000-0000-0000E30B0000}"/>
    <cellStyle name="Comma 3 2 5 2" xfId="3113" xr:uid="{00000000-0005-0000-0000-0000E40B0000}"/>
    <cellStyle name="Comma 3 2 5 2 2" xfId="3114" xr:uid="{00000000-0005-0000-0000-0000E50B0000}"/>
    <cellStyle name="Comma 3 2 5 2 2 2" xfId="3115" xr:uid="{00000000-0005-0000-0000-0000E60B0000}"/>
    <cellStyle name="Comma 3 2 5 2 2 2 2" xfId="3116" xr:uid="{00000000-0005-0000-0000-0000E70B0000}"/>
    <cellStyle name="Comma 3 2 5 2 2 2 2 2" xfId="3117" xr:uid="{00000000-0005-0000-0000-0000E80B0000}"/>
    <cellStyle name="Comma 3 2 5 2 2 2 2 2 2" xfId="3118" xr:uid="{00000000-0005-0000-0000-0000E90B0000}"/>
    <cellStyle name="Comma 3 2 5 2 2 2 2 3" xfId="3119" xr:uid="{00000000-0005-0000-0000-0000EA0B0000}"/>
    <cellStyle name="Comma 3 2 5 2 2 2 2 4" xfId="3120" xr:uid="{00000000-0005-0000-0000-0000EB0B0000}"/>
    <cellStyle name="Comma 3 2 5 2 2 2 3" xfId="3121" xr:uid="{00000000-0005-0000-0000-0000EC0B0000}"/>
    <cellStyle name="Comma 3 2 5 2 2 2 3 2" xfId="3122" xr:uid="{00000000-0005-0000-0000-0000ED0B0000}"/>
    <cellStyle name="Comma 3 2 5 2 2 2 4" xfId="3123" xr:uid="{00000000-0005-0000-0000-0000EE0B0000}"/>
    <cellStyle name="Comma 3 2 5 2 2 2 5" xfId="3124" xr:uid="{00000000-0005-0000-0000-0000EF0B0000}"/>
    <cellStyle name="Comma 3 2 5 2 2 3" xfId="3125" xr:uid="{00000000-0005-0000-0000-0000F00B0000}"/>
    <cellStyle name="Comma 3 2 5 2 2 3 2" xfId="3126" xr:uid="{00000000-0005-0000-0000-0000F10B0000}"/>
    <cellStyle name="Comma 3 2 5 2 2 3 2 2" xfId="3127" xr:uid="{00000000-0005-0000-0000-0000F20B0000}"/>
    <cellStyle name="Comma 3 2 5 2 2 3 3" xfId="3128" xr:uid="{00000000-0005-0000-0000-0000F30B0000}"/>
    <cellStyle name="Comma 3 2 5 2 2 3 4" xfId="3129" xr:uid="{00000000-0005-0000-0000-0000F40B0000}"/>
    <cellStyle name="Comma 3 2 5 2 2 4" xfId="3130" xr:uid="{00000000-0005-0000-0000-0000F50B0000}"/>
    <cellStyle name="Comma 3 2 5 2 2 4 2" xfId="3131" xr:uid="{00000000-0005-0000-0000-0000F60B0000}"/>
    <cellStyle name="Comma 3 2 5 2 2 5" xfId="3132" xr:uid="{00000000-0005-0000-0000-0000F70B0000}"/>
    <cellStyle name="Comma 3 2 5 2 2 6" xfId="3133" xr:uid="{00000000-0005-0000-0000-0000F80B0000}"/>
    <cellStyle name="Comma 3 2 5 2 3" xfId="3134" xr:uid="{00000000-0005-0000-0000-0000F90B0000}"/>
    <cellStyle name="Comma 3 2 5 2 3 2" xfId="3135" xr:uid="{00000000-0005-0000-0000-0000FA0B0000}"/>
    <cellStyle name="Comma 3 2 5 2 3 2 2" xfId="3136" xr:uid="{00000000-0005-0000-0000-0000FB0B0000}"/>
    <cellStyle name="Comma 3 2 5 2 3 2 2 2" xfId="3137" xr:uid="{00000000-0005-0000-0000-0000FC0B0000}"/>
    <cellStyle name="Comma 3 2 5 2 3 2 3" xfId="3138" xr:uid="{00000000-0005-0000-0000-0000FD0B0000}"/>
    <cellStyle name="Comma 3 2 5 2 3 2 4" xfId="3139" xr:uid="{00000000-0005-0000-0000-0000FE0B0000}"/>
    <cellStyle name="Comma 3 2 5 2 3 3" xfId="3140" xr:uid="{00000000-0005-0000-0000-0000FF0B0000}"/>
    <cellStyle name="Comma 3 2 5 2 3 3 2" xfId="3141" xr:uid="{00000000-0005-0000-0000-0000000C0000}"/>
    <cellStyle name="Comma 3 2 5 2 3 4" xfId="3142" xr:uid="{00000000-0005-0000-0000-0000010C0000}"/>
    <cellStyle name="Comma 3 2 5 2 3 5" xfId="3143" xr:uid="{00000000-0005-0000-0000-0000020C0000}"/>
    <cellStyle name="Comma 3 2 5 2 4" xfId="3144" xr:uid="{00000000-0005-0000-0000-0000030C0000}"/>
    <cellStyle name="Comma 3 2 5 2 4 2" xfId="3145" xr:uid="{00000000-0005-0000-0000-0000040C0000}"/>
    <cellStyle name="Comma 3 2 5 2 4 2 2" xfId="3146" xr:uid="{00000000-0005-0000-0000-0000050C0000}"/>
    <cellStyle name="Comma 3 2 5 2 4 3" xfId="3147" xr:uid="{00000000-0005-0000-0000-0000060C0000}"/>
    <cellStyle name="Comma 3 2 5 2 4 4" xfId="3148" xr:uid="{00000000-0005-0000-0000-0000070C0000}"/>
    <cellStyle name="Comma 3 2 5 2 5" xfId="3149" xr:uid="{00000000-0005-0000-0000-0000080C0000}"/>
    <cellStyle name="Comma 3 2 5 2 5 2" xfId="3150" xr:uid="{00000000-0005-0000-0000-0000090C0000}"/>
    <cellStyle name="Comma 3 2 5 2 5 2 2" xfId="3151" xr:uid="{00000000-0005-0000-0000-00000A0C0000}"/>
    <cellStyle name="Comma 3 2 5 2 5 3" xfId="3152" xr:uid="{00000000-0005-0000-0000-00000B0C0000}"/>
    <cellStyle name="Comma 3 2 5 2 5 4" xfId="3153" xr:uid="{00000000-0005-0000-0000-00000C0C0000}"/>
    <cellStyle name="Comma 3 2 5 2 6" xfId="3154" xr:uid="{00000000-0005-0000-0000-00000D0C0000}"/>
    <cellStyle name="Comma 3 2 5 2 6 2" xfId="3155" xr:uid="{00000000-0005-0000-0000-00000E0C0000}"/>
    <cellStyle name="Comma 3 2 5 2 7" xfId="3156" xr:uid="{00000000-0005-0000-0000-00000F0C0000}"/>
    <cellStyle name="Comma 3 2 5 2 8" xfId="3157" xr:uid="{00000000-0005-0000-0000-0000100C0000}"/>
    <cellStyle name="Comma 3 2 5 3" xfId="3158" xr:uid="{00000000-0005-0000-0000-0000110C0000}"/>
    <cellStyle name="Comma 3 2 5 3 2" xfId="3159" xr:uid="{00000000-0005-0000-0000-0000120C0000}"/>
    <cellStyle name="Comma 3 2 5 3 2 2" xfId="3160" xr:uid="{00000000-0005-0000-0000-0000130C0000}"/>
    <cellStyle name="Comma 3 2 5 3 2 2 2" xfId="3161" xr:uid="{00000000-0005-0000-0000-0000140C0000}"/>
    <cellStyle name="Comma 3 2 5 3 2 2 2 2" xfId="3162" xr:uid="{00000000-0005-0000-0000-0000150C0000}"/>
    <cellStyle name="Comma 3 2 5 3 2 2 3" xfId="3163" xr:uid="{00000000-0005-0000-0000-0000160C0000}"/>
    <cellStyle name="Comma 3 2 5 3 2 2 4" xfId="3164" xr:uid="{00000000-0005-0000-0000-0000170C0000}"/>
    <cellStyle name="Comma 3 2 5 3 2 3" xfId="3165" xr:uid="{00000000-0005-0000-0000-0000180C0000}"/>
    <cellStyle name="Comma 3 2 5 3 2 3 2" xfId="3166" xr:uid="{00000000-0005-0000-0000-0000190C0000}"/>
    <cellStyle name="Comma 3 2 5 3 2 4" xfId="3167" xr:uid="{00000000-0005-0000-0000-00001A0C0000}"/>
    <cellStyle name="Comma 3 2 5 3 2 5" xfId="3168" xr:uid="{00000000-0005-0000-0000-00001B0C0000}"/>
    <cellStyle name="Comma 3 2 5 3 3" xfId="3169" xr:uid="{00000000-0005-0000-0000-00001C0C0000}"/>
    <cellStyle name="Comma 3 2 5 3 3 2" xfId="3170" xr:uid="{00000000-0005-0000-0000-00001D0C0000}"/>
    <cellStyle name="Comma 3 2 5 3 3 2 2" xfId="3171" xr:uid="{00000000-0005-0000-0000-00001E0C0000}"/>
    <cellStyle name="Comma 3 2 5 3 3 3" xfId="3172" xr:uid="{00000000-0005-0000-0000-00001F0C0000}"/>
    <cellStyle name="Comma 3 2 5 3 3 4" xfId="3173" xr:uid="{00000000-0005-0000-0000-0000200C0000}"/>
    <cellStyle name="Comma 3 2 5 3 4" xfId="3174" xr:uid="{00000000-0005-0000-0000-0000210C0000}"/>
    <cellStyle name="Comma 3 2 5 3 4 2" xfId="3175" xr:uid="{00000000-0005-0000-0000-0000220C0000}"/>
    <cellStyle name="Comma 3 2 5 3 4 2 2" xfId="3176" xr:uid="{00000000-0005-0000-0000-0000230C0000}"/>
    <cellStyle name="Comma 3 2 5 3 4 3" xfId="3177" xr:uid="{00000000-0005-0000-0000-0000240C0000}"/>
    <cellStyle name="Comma 3 2 5 3 4 4" xfId="3178" xr:uid="{00000000-0005-0000-0000-0000250C0000}"/>
    <cellStyle name="Comma 3 2 5 3 5" xfId="3179" xr:uid="{00000000-0005-0000-0000-0000260C0000}"/>
    <cellStyle name="Comma 3 2 5 3 5 2" xfId="3180" xr:uid="{00000000-0005-0000-0000-0000270C0000}"/>
    <cellStyle name="Comma 3 2 5 3 6" xfId="3181" xr:uid="{00000000-0005-0000-0000-0000280C0000}"/>
    <cellStyle name="Comma 3 2 5 3 7" xfId="3182" xr:uid="{00000000-0005-0000-0000-0000290C0000}"/>
    <cellStyle name="Comma 3 2 5 4" xfId="3183" xr:uid="{00000000-0005-0000-0000-00002A0C0000}"/>
    <cellStyle name="Comma 3 2 5 4 2" xfId="3184" xr:uid="{00000000-0005-0000-0000-00002B0C0000}"/>
    <cellStyle name="Comma 3 2 5 4 2 2" xfId="3185" xr:uid="{00000000-0005-0000-0000-00002C0C0000}"/>
    <cellStyle name="Comma 3 2 5 4 2 2 2" xfId="3186" xr:uid="{00000000-0005-0000-0000-00002D0C0000}"/>
    <cellStyle name="Comma 3 2 5 4 2 3" xfId="3187" xr:uid="{00000000-0005-0000-0000-00002E0C0000}"/>
    <cellStyle name="Comma 3 2 5 4 2 4" xfId="3188" xr:uid="{00000000-0005-0000-0000-00002F0C0000}"/>
    <cellStyle name="Comma 3 2 5 4 3" xfId="3189" xr:uid="{00000000-0005-0000-0000-0000300C0000}"/>
    <cellStyle name="Comma 3 2 5 4 3 2" xfId="3190" xr:uid="{00000000-0005-0000-0000-0000310C0000}"/>
    <cellStyle name="Comma 3 2 5 4 3 2 2" xfId="3191" xr:uid="{00000000-0005-0000-0000-0000320C0000}"/>
    <cellStyle name="Comma 3 2 5 4 3 3" xfId="3192" xr:uid="{00000000-0005-0000-0000-0000330C0000}"/>
    <cellStyle name="Comma 3 2 5 4 3 4" xfId="3193" xr:uid="{00000000-0005-0000-0000-0000340C0000}"/>
    <cellStyle name="Comma 3 2 5 4 4" xfId="3194" xr:uid="{00000000-0005-0000-0000-0000350C0000}"/>
    <cellStyle name="Comma 3 2 5 4 4 2" xfId="3195" xr:uid="{00000000-0005-0000-0000-0000360C0000}"/>
    <cellStyle name="Comma 3 2 5 4 5" xfId="3196" xr:uid="{00000000-0005-0000-0000-0000370C0000}"/>
    <cellStyle name="Comma 3 2 5 4 6" xfId="3197" xr:uid="{00000000-0005-0000-0000-0000380C0000}"/>
    <cellStyle name="Comma 3 2 5 5" xfId="3198" xr:uid="{00000000-0005-0000-0000-0000390C0000}"/>
    <cellStyle name="Comma 3 2 5 5 2" xfId="3199" xr:uid="{00000000-0005-0000-0000-00003A0C0000}"/>
    <cellStyle name="Comma 3 2 5 5 2 2" xfId="3200" xr:uid="{00000000-0005-0000-0000-00003B0C0000}"/>
    <cellStyle name="Comma 3 2 5 5 2 2 2" xfId="3201" xr:uid="{00000000-0005-0000-0000-00003C0C0000}"/>
    <cellStyle name="Comma 3 2 5 5 2 3" xfId="3202" xr:uid="{00000000-0005-0000-0000-00003D0C0000}"/>
    <cellStyle name="Comma 3 2 5 5 2 4" xfId="3203" xr:uid="{00000000-0005-0000-0000-00003E0C0000}"/>
    <cellStyle name="Comma 3 2 5 5 3" xfId="3204" xr:uid="{00000000-0005-0000-0000-00003F0C0000}"/>
    <cellStyle name="Comma 3 2 5 5 3 2" xfId="3205" xr:uid="{00000000-0005-0000-0000-0000400C0000}"/>
    <cellStyle name="Comma 3 2 5 5 4" xfId="3206" xr:uid="{00000000-0005-0000-0000-0000410C0000}"/>
    <cellStyle name="Comma 3 2 5 5 5" xfId="3207" xr:uid="{00000000-0005-0000-0000-0000420C0000}"/>
    <cellStyle name="Comma 3 2 5 6" xfId="3208" xr:uid="{00000000-0005-0000-0000-0000430C0000}"/>
    <cellStyle name="Comma 3 2 5 6 2" xfId="3209" xr:uid="{00000000-0005-0000-0000-0000440C0000}"/>
    <cellStyle name="Comma 3 2 5 6 2 2" xfId="3210" xr:uid="{00000000-0005-0000-0000-0000450C0000}"/>
    <cellStyle name="Comma 3 2 5 6 3" xfId="3211" xr:uid="{00000000-0005-0000-0000-0000460C0000}"/>
    <cellStyle name="Comma 3 2 5 6 4" xfId="3212" xr:uid="{00000000-0005-0000-0000-0000470C0000}"/>
    <cellStyle name="Comma 3 2 5 7" xfId="3213" xr:uid="{00000000-0005-0000-0000-0000480C0000}"/>
    <cellStyle name="Comma 3 2 5 7 2" xfId="3214" xr:uid="{00000000-0005-0000-0000-0000490C0000}"/>
    <cellStyle name="Comma 3 2 5 8" xfId="3215" xr:uid="{00000000-0005-0000-0000-00004A0C0000}"/>
    <cellStyle name="Comma 3 2 5 9" xfId="3216" xr:uid="{00000000-0005-0000-0000-00004B0C0000}"/>
    <cellStyle name="Comma 3 2 6" xfId="3217" xr:uid="{00000000-0005-0000-0000-00004C0C0000}"/>
    <cellStyle name="Comma 3 2 6 2" xfId="3218" xr:uid="{00000000-0005-0000-0000-00004D0C0000}"/>
    <cellStyle name="Comma 3 2 6 2 2" xfId="3219" xr:uid="{00000000-0005-0000-0000-00004E0C0000}"/>
    <cellStyle name="Comma 3 2 6 2 2 2" xfId="3220" xr:uid="{00000000-0005-0000-0000-00004F0C0000}"/>
    <cellStyle name="Comma 3 2 6 2 2 2 2" xfId="3221" xr:uid="{00000000-0005-0000-0000-0000500C0000}"/>
    <cellStyle name="Comma 3 2 6 2 2 2 2 2" xfId="3222" xr:uid="{00000000-0005-0000-0000-0000510C0000}"/>
    <cellStyle name="Comma 3 2 6 2 2 2 3" xfId="3223" xr:uid="{00000000-0005-0000-0000-0000520C0000}"/>
    <cellStyle name="Comma 3 2 6 2 2 2 4" xfId="3224" xr:uid="{00000000-0005-0000-0000-0000530C0000}"/>
    <cellStyle name="Comma 3 2 6 2 2 3" xfId="3225" xr:uid="{00000000-0005-0000-0000-0000540C0000}"/>
    <cellStyle name="Comma 3 2 6 2 2 3 2" xfId="3226" xr:uid="{00000000-0005-0000-0000-0000550C0000}"/>
    <cellStyle name="Comma 3 2 6 2 2 4" xfId="3227" xr:uid="{00000000-0005-0000-0000-0000560C0000}"/>
    <cellStyle name="Comma 3 2 6 2 2 5" xfId="3228" xr:uid="{00000000-0005-0000-0000-0000570C0000}"/>
    <cellStyle name="Comma 3 2 6 2 3" xfId="3229" xr:uid="{00000000-0005-0000-0000-0000580C0000}"/>
    <cellStyle name="Comma 3 2 6 2 3 2" xfId="3230" xr:uid="{00000000-0005-0000-0000-0000590C0000}"/>
    <cellStyle name="Comma 3 2 6 2 3 2 2" xfId="3231" xr:uid="{00000000-0005-0000-0000-00005A0C0000}"/>
    <cellStyle name="Comma 3 2 6 2 3 3" xfId="3232" xr:uid="{00000000-0005-0000-0000-00005B0C0000}"/>
    <cellStyle name="Comma 3 2 6 2 3 4" xfId="3233" xr:uid="{00000000-0005-0000-0000-00005C0C0000}"/>
    <cellStyle name="Comma 3 2 6 2 4" xfId="3234" xr:uid="{00000000-0005-0000-0000-00005D0C0000}"/>
    <cellStyle name="Comma 3 2 6 2 4 2" xfId="3235" xr:uid="{00000000-0005-0000-0000-00005E0C0000}"/>
    <cellStyle name="Comma 3 2 6 2 5" xfId="3236" xr:uid="{00000000-0005-0000-0000-00005F0C0000}"/>
    <cellStyle name="Comma 3 2 6 2 6" xfId="3237" xr:uid="{00000000-0005-0000-0000-0000600C0000}"/>
    <cellStyle name="Comma 3 2 6 3" xfId="3238" xr:uid="{00000000-0005-0000-0000-0000610C0000}"/>
    <cellStyle name="Comma 3 2 6 3 2" xfId="3239" xr:uid="{00000000-0005-0000-0000-0000620C0000}"/>
    <cellStyle name="Comma 3 2 6 3 2 2" xfId="3240" xr:uid="{00000000-0005-0000-0000-0000630C0000}"/>
    <cellStyle name="Comma 3 2 6 3 2 2 2" xfId="3241" xr:uid="{00000000-0005-0000-0000-0000640C0000}"/>
    <cellStyle name="Comma 3 2 6 3 2 3" xfId="3242" xr:uid="{00000000-0005-0000-0000-0000650C0000}"/>
    <cellStyle name="Comma 3 2 6 3 2 4" xfId="3243" xr:uid="{00000000-0005-0000-0000-0000660C0000}"/>
    <cellStyle name="Comma 3 2 6 3 3" xfId="3244" xr:uid="{00000000-0005-0000-0000-0000670C0000}"/>
    <cellStyle name="Comma 3 2 6 3 3 2" xfId="3245" xr:uid="{00000000-0005-0000-0000-0000680C0000}"/>
    <cellStyle name="Comma 3 2 6 3 4" xfId="3246" xr:uid="{00000000-0005-0000-0000-0000690C0000}"/>
    <cellStyle name="Comma 3 2 6 3 5" xfId="3247" xr:uid="{00000000-0005-0000-0000-00006A0C0000}"/>
    <cellStyle name="Comma 3 2 6 4" xfId="3248" xr:uid="{00000000-0005-0000-0000-00006B0C0000}"/>
    <cellStyle name="Comma 3 2 6 4 2" xfId="3249" xr:uid="{00000000-0005-0000-0000-00006C0C0000}"/>
    <cellStyle name="Comma 3 2 6 4 2 2" xfId="3250" xr:uid="{00000000-0005-0000-0000-00006D0C0000}"/>
    <cellStyle name="Comma 3 2 6 4 3" xfId="3251" xr:uid="{00000000-0005-0000-0000-00006E0C0000}"/>
    <cellStyle name="Comma 3 2 6 4 4" xfId="3252" xr:uid="{00000000-0005-0000-0000-00006F0C0000}"/>
    <cellStyle name="Comma 3 2 6 5" xfId="3253" xr:uid="{00000000-0005-0000-0000-0000700C0000}"/>
    <cellStyle name="Comma 3 2 6 5 2" xfId="3254" xr:uid="{00000000-0005-0000-0000-0000710C0000}"/>
    <cellStyle name="Comma 3 2 6 5 2 2" xfId="3255" xr:uid="{00000000-0005-0000-0000-0000720C0000}"/>
    <cellStyle name="Comma 3 2 6 5 3" xfId="3256" xr:uid="{00000000-0005-0000-0000-0000730C0000}"/>
    <cellStyle name="Comma 3 2 6 5 4" xfId="3257" xr:uid="{00000000-0005-0000-0000-0000740C0000}"/>
    <cellStyle name="Comma 3 2 6 6" xfId="3258" xr:uid="{00000000-0005-0000-0000-0000750C0000}"/>
    <cellStyle name="Comma 3 2 6 6 2" xfId="3259" xr:uid="{00000000-0005-0000-0000-0000760C0000}"/>
    <cellStyle name="Comma 3 2 6 7" xfId="3260" xr:uid="{00000000-0005-0000-0000-0000770C0000}"/>
    <cellStyle name="Comma 3 2 6 8" xfId="3261" xr:uid="{00000000-0005-0000-0000-0000780C0000}"/>
    <cellStyle name="Comma 3 2 7" xfId="3262" xr:uid="{00000000-0005-0000-0000-0000790C0000}"/>
    <cellStyle name="Comma 3 2 7 2" xfId="3263" xr:uid="{00000000-0005-0000-0000-00007A0C0000}"/>
    <cellStyle name="Comma 3 2 7 2 2" xfId="3264" xr:uid="{00000000-0005-0000-0000-00007B0C0000}"/>
    <cellStyle name="Comma 3 2 7 2 2 2" xfId="3265" xr:uid="{00000000-0005-0000-0000-00007C0C0000}"/>
    <cellStyle name="Comma 3 2 7 2 2 2 2" xfId="3266" xr:uid="{00000000-0005-0000-0000-00007D0C0000}"/>
    <cellStyle name="Comma 3 2 7 2 2 3" xfId="3267" xr:uid="{00000000-0005-0000-0000-00007E0C0000}"/>
    <cellStyle name="Comma 3 2 7 2 2 4" xfId="3268" xr:uid="{00000000-0005-0000-0000-00007F0C0000}"/>
    <cellStyle name="Comma 3 2 7 2 3" xfId="3269" xr:uid="{00000000-0005-0000-0000-0000800C0000}"/>
    <cellStyle name="Comma 3 2 7 2 3 2" xfId="3270" xr:uid="{00000000-0005-0000-0000-0000810C0000}"/>
    <cellStyle name="Comma 3 2 7 2 4" xfId="3271" xr:uid="{00000000-0005-0000-0000-0000820C0000}"/>
    <cellStyle name="Comma 3 2 7 2 5" xfId="3272" xr:uid="{00000000-0005-0000-0000-0000830C0000}"/>
    <cellStyle name="Comma 3 2 7 3" xfId="3273" xr:uid="{00000000-0005-0000-0000-0000840C0000}"/>
    <cellStyle name="Comma 3 2 7 3 2" xfId="3274" xr:uid="{00000000-0005-0000-0000-0000850C0000}"/>
    <cellStyle name="Comma 3 2 7 3 2 2" xfId="3275" xr:uid="{00000000-0005-0000-0000-0000860C0000}"/>
    <cellStyle name="Comma 3 2 7 3 3" xfId="3276" xr:uid="{00000000-0005-0000-0000-0000870C0000}"/>
    <cellStyle name="Comma 3 2 7 3 4" xfId="3277" xr:uid="{00000000-0005-0000-0000-0000880C0000}"/>
    <cellStyle name="Comma 3 2 7 4" xfId="3278" xr:uid="{00000000-0005-0000-0000-0000890C0000}"/>
    <cellStyle name="Comma 3 2 7 4 2" xfId="3279" xr:uid="{00000000-0005-0000-0000-00008A0C0000}"/>
    <cellStyle name="Comma 3 2 7 4 2 2" xfId="3280" xr:uid="{00000000-0005-0000-0000-00008B0C0000}"/>
    <cellStyle name="Comma 3 2 7 4 3" xfId="3281" xr:uid="{00000000-0005-0000-0000-00008C0C0000}"/>
    <cellStyle name="Comma 3 2 7 4 4" xfId="3282" xr:uid="{00000000-0005-0000-0000-00008D0C0000}"/>
    <cellStyle name="Comma 3 2 7 5" xfId="3283" xr:uid="{00000000-0005-0000-0000-00008E0C0000}"/>
    <cellStyle name="Comma 3 2 7 5 2" xfId="3284" xr:uid="{00000000-0005-0000-0000-00008F0C0000}"/>
    <cellStyle name="Comma 3 2 7 6" xfId="3285" xr:uid="{00000000-0005-0000-0000-0000900C0000}"/>
    <cellStyle name="Comma 3 2 7 7" xfId="3286" xr:uid="{00000000-0005-0000-0000-0000910C0000}"/>
    <cellStyle name="Comma 3 2 8" xfId="3287" xr:uid="{00000000-0005-0000-0000-0000920C0000}"/>
    <cellStyle name="Comma 3 2 8 2" xfId="3288" xr:uid="{00000000-0005-0000-0000-0000930C0000}"/>
    <cellStyle name="Comma 3 2 8 2 2" xfId="3289" xr:uid="{00000000-0005-0000-0000-0000940C0000}"/>
    <cellStyle name="Comma 3 2 8 2 2 2" xfId="3290" xr:uid="{00000000-0005-0000-0000-0000950C0000}"/>
    <cellStyle name="Comma 3 2 8 2 3" xfId="3291" xr:uid="{00000000-0005-0000-0000-0000960C0000}"/>
    <cellStyle name="Comma 3 2 8 2 4" xfId="3292" xr:uid="{00000000-0005-0000-0000-0000970C0000}"/>
    <cellStyle name="Comma 3 2 8 3" xfId="3293" xr:uid="{00000000-0005-0000-0000-0000980C0000}"/>
    <cellStyle name="Comma 3 2 8 3 2" xfId="3294" xr:uid="{00000000-0005-0000-0000-0000990C0000}"/>
    <cellStyle name="Comma 3 2 8 3 2 2" xfId="3295" xr:uid="{00000000-0005-0000-0000-00009A0C0000}"/>
    <cellStyle name="Comma 3 2 8 3 3" xfId="3296" xr:uid="{00000000-0005-0000-0000-00009B0C0000}"/>
    <cellStyle name="Comma 3 2 8 3 4" xfId="3297" xr:uid="{00000000-0005-0000-0000-00009C0C0000}"/>
    <cellStyle name="Comma 3 2 8 4" xfId="3298" xr:uid="{00000000-0005-0000-0000-00009D0C0000}"/>
    <cellStyle name="Comma 3 2 8 4 2" xfId="3299" xr:uid="{00000000-0005-0000-0000-00009E0C0000}"/>
    <cellStyle name="Comma 3 2 8 5" xfId="3300" xr:uid="{00000000-0005-0000-0000-00009F0C0000}"/>
    <cellStyle name="Comma 3 2 8 6" xfId="3301" xr:uid="{00000000-0005-0000-0000-0000A00C0000}"/>
    <cellStyle name="Comma 3 2 9" xfId="3302" xr:uid="{00000000-0005-0000-0000-0000A10C0000}"/>
    <cellStyle name="Comma 3 2 9 2" xfId="3303" xr:uid="{00000000-0005-0000-0000-0000A20C0000}"/>
    <cellStyle name="Comma 3 2 9 2 2" xfId="3304" xr:uid="{00000000-0005-0000-0000-0000A30C0000}"/>
    <cellStyle name="Comma 3 2 9 2 2 2" xfId="3305" xr:uid="{00000000-0005-0000-0000-0000A40C0000}"/>
    <cellStyle name="Comma 3 2 9 2 3" xfId="3306" xr:uid="{00000000-0005-0000-0000-0000A50C0000}"/>
    <cellStyle name="Comma 3 2 9 2 4" xfId="3307" xr:uid="{00000000-0005-0000-0000-0000A60C0000}"/>
    <cellStyle name="Comma 3 2 9 3" xfId="3308" xr:uid="{00000000-0005-0000-0000-0000A70C0000}"/>
    <cellStyle name="Comma 3 2 9 3 2" xfId="3309" xr:uid="{00000000-0005-0000-0000-0000A80C0000}"/>
    <cellStyle name="Comma 3 2 9 4" xfId="3310" xr:uid="{00000000-0005-0000-0000-0000A90C0000}"/>
    <cellStyle name="Comma 3 2 9 5" xfId="3311" xr:uid="{00000000-0005-0000-0000-0000AA0C0000}"/>
    <cellStyle name="Comma 3 3" xfId="3312" xr:uid="{00000000-0005-0000-0000-0000AB0C0000}"/>
    <cellStyle name="Comma 3 3 10" xfId="3313" xr:uid="{00000000-0005-0000-0000-0000AC0C0000}"/>
    <cellStyle name="Comma 3 3 11" xfId="3314" xr:uid="{00000000-0005-0000-0000-0000AD0C0000}"/>
    <cellStyle name="Comma 3 3 2" xfId="3315" xr:uid="{00000000-0005-0000-0000-0000AE0C0000}"/>
    <cellStyle name="Comma 3 3 2 2" xfId="3316" xr:uid="{00000000-0005-0000-0000-0000AF0C0000}"/>
    <cellStyle name="Comma 3 3 2 2 2" xfId="3317" xr:uid="{00000000-0005-0000-0000-0000B00C0000}"/>
    <cellStyle name="Comma 3 3 2 2 2 2" xfId="3318" xr:uid="{00000000-0005-0000-0000-0000B10C0000}"/>
    <cellStyle name="Comma 3 3 2 2 2 2 2" xfId="3319" xr:uid="{00000000-0005-0000-0000-0000B20C0000}"/>
    <cellStyle name="Comma 3 3 2 2 2 2 2 2" xfId="3320" xr:uid="{00000000-0005-0000-0000-0000B30C0000}"/>
    <cellStyle name="Comma 3 3 2 2 2 2 2 2 2" xfId="3321" xr:uid="{00000000-0005-0000-0000-0000B40C0000}"/>
    <cellStyle name="Comma 3 3 2 2 2 2 2 3" xfId="3322" xr:uid="{00000000-0005-0000-0000-0000B50C0000}"/>
    <cellStyle name="Comma 3 3 2 2 2 2 2 4" xfId="3323" xr:uid="{00000000-0005-0000-0000-0000B60C0000}"/>
    <cellStyle name="Comma 3 3 2 2 2 2 3" xfId="3324" xr:uid="{00000000-0005-0000-0000-0000B70C0000}"/>
    <cellStyle name="Comma 3 3 2 2 2 2 3 2" xfId="3325" xr:uid="{00000000-0005-0000-0000-0000B80C0000}"/>
    <cellStyle name="Comma 3 3 2 2 2 2 4" xfId="3326" xr:uid="{00000000-0005-0000-0000-0000B90C0000}"/>
    <cellStyle name="Comma 3 3 2 2 2 2 5" xfId="3327" xr:uid="{00000000-0005-0000-0000-0000BA0C0000}"/>
    <cellStyle name="Comma 3 3 2 2 2 3" xfId="3328" xr:uid="{00000000-0005-0000-0000-0000BB0C0000}"/>
    <cellStyle name="Comma 3 3 2 2 2 3 2" xfId="3329" xr:uid="{00000000-0005-0000-0000-0000BC0C0000}"/>
    <cellStyle name="Comma 3 3 2 2 2 3 2 2" xfId="3330" xr:uid="{00000000-0005-0000-0000-0000BD0C0000}"/>
    <cellStyle name="Comma 3 3 2 2 2 3 3" xfId="3331" xr:uid="{00000000-0005-0000-0000-0000BE0C0000}"/>
    <cellStyle name="Comma 3 3 2 2 2 3 4" xfId="3332" xr:uid="{00000000-0005-0000-0000-0000BF0C0000}"/>
    <cellStyle name="Comma 3 3 2 2 2 4" xfId="3333" xr:uid="{00000000-0005-0000-0000-0000C00C0000}"/>
    <cellStyle name="Comma 3 3 2 2 2 4 2" xfId="3334" xr:uid="{00000000-0005-0000-0000-0000C10C0000}"/>
    <cellStyle name="Comma 3 3 2 2 2 5" xfId="3335" xr:uid="{00000000-0005-0000-0000-0000C20C0000}"/>
    <cellStyle name="Comma 3 3 2 2 2 6" xfId="3336" xr:uid="{00000000-0005-0000-0000-0000C30C0000}"/>
    <cellStyle name="Comma 3 3 2 2 3" xfId="3337" xr:uid="{00000000-0005-0000-0000-0000C40C0000}"/>
    <cellStyle name="Comma 3 3 2 2 3 2" xfId="3338" xr:uid="{00000000-0005-0000-0000-0000C50C0000}"/>
    <cellStyle name="Comma 3 3 2 2 3 2 2" xfId="3339" xr:uid="{00000000-0005-0000-0000-0000C60C0000}"/>
    <cellStyle name="Comma 3 3 2 2 3 2 2 2" xfId="3340" xr:uid="{00000000-0005-0000-0000-0000C70C0000}"/>
    <cellStyle name="Comma 3 3 2 2 3 2 3" xfId="3341" xr:uid="{00000000-0005-0000-0000-0000C80C0000}"/>
    <cellStyle name="Comma 3 3 2 2 3 2 4" xfId="3342" xr:uid="{00000000-0005-0000-0000-0000C90C0000}"/>
    <cellStyle name="Comma 3 3 2 2 3 3" xfId="3343" xr:uid="{00000000-0005-0000-0000-0000CA0C0000}"/>
    <cellStyle name="Comma 3 3 2 2 3 3 2" xfId="3344" xr:uid="{00000000-0005-0000-0000-0000CB0C0000}"/>
    <cellStyle name="Comma 3 3 2 2 3 4" xfId="3345" xr:uid="{00000000-0005-0000-0000-0000CC0C0000}"/>
    <cellStyle name="Comma 3 3 2 2 3 5" xfId="3346" xr:uid="{00000000-0005-0000-0000-0000CD0C0000}"/>
    <cellStyle name="Comma 3 3 2 2 4" xfId="3347" xr:uid="{00000000-0005-0000-0000-0000CE0C0000}"/>
    <cellStyle name="Comma 3 3 2 2 4 2" xfId="3348" xr:uid="{00000000-0005-0000-0000-0000CF0C0000}"/>
    <cellStyle name="Comma 3 3 2 2 4 2 2" xfId="3349" xr:uid="{00000000-0005-0000-0000-0000D00C0000}"/>
    <cellStyle name="Comma 3 3 2 2 4 3" xfId="3350" xr:uid="{00000000-0005-0000-0000-0000D10C0000}"/>
    <cellStyle name="Comma 3 3 2 2 4 4" xfId="3351" xr:uid="{00000000-0005-0000-0000-0000D20C0000}"/>
    <cellStyle name="Comma 3 3 2 2 5" xfId="3352" xr:uid="{00000000-0005-0000-0000-0000D30C0000}"/>
    <cellStyle name="Comma 3 3 2 2 5 2" xfId="3353" xr:uid="{00000000-0005-0000-0000-0000D40C0000}"/>
    <cellStyle name="Comma 3 3 2 2 5 2 2" xfId="3354" xr:uid="{00000000-0005-0000-0000-0000D50C0000}"/>
    <cellStyle name="Comma 3 3 2 2 5 3" xfId="3355" xr:uid="{00000000-0005-0000-0000-0000D60C0000}"/>
    <cellStyle name="Comma 3 3 2 2 5 4" xfId="3356" xr:uid="{00000000-0005-0000-0000-0000D70C0000}"/>
    <cellStyle name="Comma 3 3 2 2 6" xfId="3357" xr:uid="{00000000-0005-0000-0000-0000D80C0000}"/>
    <cellStyle name="Comma 3 3 2 2 6 2" xfId="3358" xr:uid="{00000000-0005-0000-0000-0000D90C0000}"/>
    <cellStyle name="Comma 3 3 2 2 7" xfId="3359" xr:uid="{00000000-0005-0000-0000-0000DA0C0000}"/>
    <cellStyle name="Comma 3 3 2 2 8" xfId="3360" xr:uid="{00000000-0005-0000-0000-0000DB0C0000}"/>
    <cellStyle name="Comma 3 3 2 3" xfId="3361" xr:uid="{00000000-0005-0000-0000-0000DC0C0000}"/>
    <cellStyle name="Comma 3 3 2 3 2" xfId="3362" xr:uid="{00000000-0005-0000-0000-0000DD0C0000}"/>
    <cellStyle name="Comma 3 3 2 3 2 2" xfId="3363" xr:uid="{00000000-0005-0000-0000-0000DE0C0000}"/>
    <cellStyle name="Comma 3 3 2 3 2 2 2" xfId="3364" xr:uid="{00000000-0005-0000-0000-0000DF0C0000}"/>
    <cellStyle name="Comma 3 3 2 3 2 2 2 2" xfId="3365" xr:uid="{00000000-0005-0000-0000-0000E00C0000}"/>
    <cellStyle name="Comma 3 3 2 3 2 2 3" xfId="3366" xr:uid="{00000000-0005-0000-0000-0000E10C0000}"/>
    <cellStyle name="Comma 3 3 2 3 2 2 4" xfId="3367" xr:uid="{00000000-0005-0000-0000-0000E20C0000}"/>
    <cellStyle name="Comma 3 3 2 3 2 3" xfId="3368" xr:uid="{00000000-0005-0000-0000-0000E30C0000}"/>
    <cellStyle name="Comma 3 3 2 3 2 3 2" xfId="3369" xr:uid="{00000000-0005-0000-0000-0000E40C0000}"/>
    <cellStyle name="Comma 3 3 2 3 2 4" xfId="3370" xr:uid="{00000000-0005-0000-0000-0000E50C0000}"/>
    <cellStyle name="Comma 3 3 2 3 2 5" xfId="3371" xr:uid="{00000000-0005-0000-0000-0000E60C0000}"/>
    <cellStyle name="Comma 3 3 2 3 3" xfId="3372" xr:uid="{00000000-0005-0000-0000-0000E70C0000}"/>
    <cellStyle name="Comma 3 3 2 3 3 2" xfId="3373" xr:uid="{00000000-0005-0000-0000-0000E80C0000}"/>
    <cellStyle name="Comma 3 3 2 3 3 2 2" xfId="3374" xr:uid="{00000000-0005-0000-0000-0000E90C0000}"/>
    <cellStyle name="Comma 3 3 2 3 3 3" xfId="3375" xr:uid="{00000000-0005-0000-0000-0000EA0C0000}"/>
    <cellStyle name="Comma 3 3 2 3 3 4" xfId="3376" xr:uid="{00000000-0005-0000-0000-0000EB0C0000}"/>
    <cellStyle name="Comma 3 3 2 3 4" xfId="3377" xr:uid="{00000000-0005-0000-0000-0000EC0C0000}"/>
    <cellStyle name="Comma 3 3 2 3 4 2" xfId="3378" xr:uid="{00000000-0005-0000-0000-0000ED0C0000}"/>
    <cellStyle name="Comma 3 3 2 3 4 2 2" xfId="3379" xr:uid="{00000000-0005-0000-0000-0000EE0C0000}"/>
    <cellStyle name="Comma 3 3 2 3 4 3" xfId="3380" xr:uid="{00000000-0005-0000-0000-0000EF0C0000}"/>
    <cellStyle name="Comma 3 3 2 3 4 4" xfId="3381" xr:uid="{00000000-0005-0000-0000-0000F00C0000}"/>
    <cellStyle name="Comma 3 3 2 3 5" xfId="3382" xr:uid="{00000000-0005-0000-0000-0000F10C0000}"/>
    <cellStyle name="Comma 3 3 2 3 5 2" xfId="3383" xr:uid="{00000000-0005-0000-0000-0000F20C0000}"/>
    <cellStyle name="Comma 3 3 2 3 6" xfId="3384" xr:uid="{00000000-0005-0000-0000-0000F30C0000}"/>
    <cellStyle name="Comma 3 3 2 3 7" xfId="3385" xr:uid="{00000000-0005-0000-0000-0000F40C0000}"/>
    <cellStyle name="Comma 3 3 2 4" xfId="3386" xr:uid="{00000000-0005-0000-0000-0000F50C0000}"/>
    <cellStyle name="Comma 3 3 2 4 2" xfId="3387" xr:uid="{00000000-0005-0000-0000-0000F60C0000}"/>
    <cellStyle name="Comma 3 3 2 4 2 2" xfId="3388" xr:uid="{00000000-0005-0000-0000-0000F70C0000}"/>
    <cellStyle name="Comma 3 3 2 4 2 2 2" xfId="3389" xr:uid="{00000000-0005-0000-0000-0000F80C0000}"/>
    <cellStyle name="Comma 3 3 2 4 2 3" xfId="3390" xr:uid="{00000000-0005-0000-0000-0000F90C0000}"/>
    <cellStyle name="Comma 3 3 2 4 2 4" xfId="3391" xr:uid="{00000000-0005-0000-0000-0000FA0C0000}"/>
    <cellStyle name="Comma 3 3 2 4 3" xfId="3392" xr:uid="{00000000-0005-0000-0000-0000FB0C0000}"/>
    <cellStyle name="Comma 3 3 2 4 3 2" xfId="3393" xr:uid="{00000000-0005-0000-0000-0000FC0C0000}"/>
    <cellStyle name="Comma 3 3 2 4 3 2 2" xfId="3394" xr:uid="{00000000-0005-0000-0000-0000FD0C0000}"/>
    <cellStyle name="Comma 3 3 2 4 3 3" xfId="3395" xr:uid="{00000000-0005-0000-0000-0000FE0C0000}"/>
    <cellStyle name="Comma 3 3 2 4 3 4" xfId="3396" xr:uid="{00000000-0005-0000-0000-0000FF0C0000}"/>
    <cellStyle name="Comma 3 3 2 4 4" xfId="3397" xr:uid="{00000000-0005-0000-0000-0000000D0000}"/>
    <cellStyle name="Comma 3 3 2 4 4 2" xfId="3398" xr:uid="{00000000-0005-0000-0000-0000010D0000}"/>
    <cellStyle name="Comma 3 3 2 4 5" xfId="3399" xr:uid="{00000000-0005-0000-0000-0000020D0000}"/>
    <cellStyle name="Comma 3 3 2 4 6" xfId="3400" xr:uid="{00000000-0005-0000-0000-0000030D0000}"/>
    <cellStyle name="Comma 3 3 2 5" xfId="3401" xr:uid="{00000000-0005-0000-0000-0000040D0000}"/>
    <cellStyle name="Comma 3 3 2 5 2" xfId="3402" xr:uid="{00000000-0005-0000-0000-0000050D0000}"/>
    <cellStyle name="Comma 3 3 2 5 2 2" xfId="3403" xr:uid="{00000000-0005-0000-0000-0000060D0000}"/>
    <cellStyle name="Comma 3 3 2 5 2 2 2" xfId="3404" xr:uid="{00000000-0005-0000-0000-0000070D0000}"/>
    <cellStyle name="Comma 3 3 2 5 2 3" xfId="3405" xr:uid="{00000000-0005-0000-0000-0000080D0000}"/>
    <cellStyle name="Comma 3 3 2 5 2 4" xfId="3406" xr:uid="{00000000-0005-0000-0000-0000090D0000}"/>
    <cellStyle name="Comma 3 3 2 5 3" xfId="3407" xr:uid="{00000000-0005-0000-0000-00000A0D0000}"/>
    <cellStyle name="Comma 3 3 2 5 3 2" xfId="3408" xr:uid="{00000000-0005-0000-0000-00000B0D0000}"/>
    <cellStyle name="Comma 3 3 2 5 4" xfId="3409" xr:uid="{00000000-0005-0000-0000-00000C0D0000}"/>
    <cellStyle name="Comma 3 3 2 5 5" xfId="3410" xr:uid="{00000000-0005-0000-0000-00000D0D0000}"/>
    <cellStyle name="Comma 3 3 2 6" xfId="3411" xr:uid="{00000000-0005-0000-0000-00000E0D0000}"/>
    <cellStyle name="Comma 3 3 2 6 2" xfId="3412" xr:uid="{00000000-0005-0000-0000-00000F0D0000}"/>
    <cellStyle name="Comma 3 3 2 6 2 2" xfId="3413" xr:uid="{00000000-0005-0000-0000-0000100D0000}"/>
    <cellStyle name="Comma 3 3 2 6 3" xfId="3414" xr:uid="{00000000-0005-0000-0000-0000110D0000}"/>
    <cellStyle name="Comma 3 3 2 6 4" xfId="3415" xr:uid="{00000000-0005-0000-0000-0000120D0000}"/>
    <cellStyle name="Comma 3 3 2 7" xfId="3416" xr:uid="{00000000-0005-0000-0000-0000130D0000}"/>
    <cellStyle name="Comma 3 3 2 7 2" xfId="3417" xr:uid="{00000000-0005-0000-0000-0000140D0000}"/>
    <cellStyle name="Comma 3 3 2 8" xfId="3418" xr:uid="{00000000-0005-0000-0000-0000150D0000}"/>
    <cellStyle name="Comma 3 3 2 9" xfId="3419" xr:uid="{00000000-0005-0000-0000-0000160D0000}"/>
    <cellStyle name="Comma 3 3 3" xfId="3420" xr:uid="{00000000-0005-0000-0000-0000170D0000}"/>
    <cellStyle name="Comma 3 3 3 2" xfId="3421" xr:uid="{00000000-0005-0000-0000-0000180D0000}"/>
    <cellStyle name="Comma 3 3 3 2 2" xfId="3422" xr:uid="{00000000-0005-0000-0000-0000190D0000}"/>
    <cellStyle name="Comma 3 3 3 2 2 2" xfId="3423" xr:uid="{00000000-0005-0000-0000-00001A0D0000}"/>
    <cellStyle name="Comma 3 3 3 2 2 2 2" xfId="3424" xr:uid="{00000000-0005-0000-0000-00001B0D0000}"/>
    <cellStyle name="Comma 3 3 3 2 2 2 2 2" xfId="3425" xr:uid="{00000000-0005-0000-0000-00001C0D0000}"/>
    <cellStyle name="Comma 3 3 3 2 2 2 2 2 2" xfId="3426" xr:uid="{00000000-0005-0000-0000-00001D0D0000}"/>
    <cellStyle name="Comma 3 3 3 2 2 2 2 3" xfId="3427" xr:uid="{00000000-0005-0000-0000-00001E0D0000}"/>
    <cellStyle name="Comma 3 3 3 2 2 2 2 4" xfId="3428" xr:uid="{00000000-0005-0000-0000-00001F0D0000}"/>
    <cellStyle name="Comma 3 3 3 2 2 2 3" xfId="3429" xr:uid="{00000000-0005-0000-0000-0000200D0000}"/>
    <cellStyle name="Comma 3 3 3 2 2 2 3 2" xfId="3430" xr:uid="{00000000-0005-0000-0000-0000210D0000}"/>
    <cellStyle name="Comma 3 3 3 2 2 2 4" xfId="3431" xr:uid="{00000000-0005-0000-0000-0000220D0000}"/>
    <cellStyle name="Comma 3 3 3 2 2 2 5" xfId="3432" xr:uid="{00000000-0005-0000-0000-0000230D0000}"/>
    <cellStyle name="Comma 3 3 3 2 2 3" xfId="3433" xr:uid="{00000000-0005-0000-0000-0000240D0000}"/>
    <cellStyle name="Comma 3 3 3 2 2 3 2" xfId="3434" xr:uid="{00000000-0005-0000-0000-0000250D0000}"/>
    <cellStyle name="Comma 3 3 3 2 2 3 2 2" xfId="3435" xr:uid="{00000000-0005-0000-0000-0000260D0000}"/>
    <cellStyle name="Comma 3 3 3 2 2 3 3" xfId="3436" xr:uid="{00000000-0005-0000-0000-0000270D0000}"/>
    <cellStyle name="Comma 3 3 3 2 2 3 4" xfId="3437" xr:uid="{00000000-0005-0000-0000-0000280D0000}"/>
    <cellStyle name="Comma 3 3 3 2 2 4" xfId="3438" xr:uid="{00000000-0005-0000-0000-0000290D0000}"/>
    <cellStyle name="Comma 3 3 3 2 2 4 2" xfId="3439" xr:uid="{00000000-0005-0000-0000-00002A0D0000}"/>
    <cellStyle name="Comma 3 3 3 2 2 5" xfId="3440" xr:uid="{00000000-0005-0000-0000-00002B0D0000}"/>
    <cellStyle name="Comma 3 3 3 2 2 6" xfId="3441" xr:uid="{00000000-0005-0000-0000-00002C0D0000}"/>
    <cellStyle name="Comma 3 3 3 2 3" xfId="3442" xr:uid="{00000000-0005-0000-0000-00002D0D0000}"/>
    <cellStyle name="Comma 3 3 3 2 3 2" xfId="3443" xr:uid="{00000000-0005-0000-0000-00002E0D0000}"/>
    <cellStyle name="Comma 3 3 3 2 3 2 2" xfId="3444" xr:uid="{00000000-0005-0000-0000-00002F0D0000}"/>
    <cellStyle name="Comma 3 3 3 2 3 2 2 2" xfId="3445" xr:uid="{00000000-0005-0000-0000-0000300D0000}"/>
    <cellStyle name="Comma 3 3 3 2 3 2 3" xfId="3446" xr:uid="{00000000-0005-0000-0000-0000310D0000}"/>
    <cellStyle name="Comma 3 3 3 2 3 2 4" xfId="3447" xr:uid="{00000000-0005-0000-0000-0000320D0000}"/>
    <cellStyle name="Comma 3 3 3 2 3 3" xfId="3448" xr:uid="{00000000-0005-0000-0000-0000330D0000}"/>
    <cellStyle name="Comma 3 3 3 2 3 3 2" xfId="3449" xr:uid="{00000000-0005-0000-0000-0000340D0000}"/>
    <cellStyle name="Comma 3 3 3 2 3 4" xfId="3450" xr:uid="{00000000-0005-0000-0000-0000350D0000}"/>
    <cellStyle name="Comma 3 3 3 2 3 5" xfId="3451" xr:uid="{00000000-0005-0000-0000-0000360D0000}"/>
    <cellStyle name="Comma 3 3 3 2 4" xfId="3452" xr:uid="{00000000-0005-0000-0000-0000370D0000}"/>
    <cellStyle name="Comma 3 3 3 2 4 2" xfId="3453" xr:uid="{00000000-0005-0000-0000-0000380D0000}"/>
    <cellStyle name="Comma 3 3 3 2 4 2 2" xfId="3454" xr:uid="{00000000-0005-0000-0000-0000390D0000}"/>
    <cellStyle name="Comma 3 3 3 2 4 3" xfId="3455" xr:uid="{00000000-0005-0000-0000-00003A0D0000}"/>
    <cellStyle name="Comma 3 3 3 2 4 4" xfId="3456" xr:uid="{00000000-0005-0000-0000-00003B0D0000}"/>
    <cellStyle name="Comma 3 3 3 2 5" xfId="3457" xr:uid="{00000000-0005-0000-0000-00003C0D0000}"/>
    <cellStyle name="Comma 3 3 3 2 5 2" xfId="3458" xr:uid="{00000000-0005-0000-0000-00003D0D0000}"/>
    <cellStyle name="Comma 3 3 3 2 5 2 2" xfId="3459" xr:uid="{00000000-0005-0000-0000-00003E0D0000}"/>
    <cellStyle name="Comma 3 3 3 2 5 3" xfId="3460" xr:uid="{00000000-0005-0000-0000-00003F0D0000}"/>
    <cellStyle name="Comma 3 3 3 2 5 4" xfId="3461" xr:uid="{00000000-0005-0000-0000-0000400D0000}"/>
    <cellStyle name="Comma 3 3 3 2 6" xfId="3462" xr:uid="{00000000-0005-0000-0000-0000410D0000}"/>
    <cellStyle name="Comma 3 3 3 2 6 2" xfId="3463" xr:uid="{00000000-0005-0000-0000-0000420D0000}"/>
    <cellStyle name="Comma 3 3 3 2 7" xfId="3464" xr:uid="{00000000-0005-0000-0000-0000430D0000}"/>
    <cellStyle name="Comma 3 3 3 2 8" xfId="3465" xr:uid="{00000000-0005-0000-0000-0000440D0000}"/>
    <cellStyle name="Comma 3 3 3 3" xfId="3466" xr:uid="{00000000-0005-0000-0000-0000450D0000}"/>
    <cellStyle name="Comma 3 3 3 3 2" xfId="3467" xr:uid="{00000000-0005-0000-0000-0000460D0000}"/>
    <cellStyle name="Comma 3 3 3 3 2 2" xfId="3468" xr:uid="{00000000-0005-0000-0000-0000470D0000}"/>
    <cellStyle name="Comma 3 3 3 3 2 2 2" xfId="3469" xr:uid="{00000000-0005-0000-0000-0000480D0000}"/>
    <cellStyle name="Comma 3 3 3 3 2 2 2 2" xfId="3470" xr:uid="{00000000-0005-0000-0000-0000490D0000}"/>
    <cellStyle name="Comma 3 3 3 3 2 2 3" xfId="3471" xr:uid="{00000000-0005-0000-0000-00004A0D0000}"/>
    <cellStyle name="Comma 3 3 3 3 2 2 4" xfId="3472" xr:uid="{00000000-0005-0000-0000-00004B0D0000}"/>
    <cellStyle name="Comma 3 3 3 3 2 3" xfId="3473" xr:uid="{00000000-0005-0000-0000-00004C0D0000}"/>
    <cellStyle name="Comma 3 3 3 3 2 3 2" xfId="3474" xr:uid="{00000000-0005-0000-0000-00004D0D0000}"/>
    <cellStyle name="Comma 3 3 3 3 2 4" xfId="3475" xr:uid="{00000000-0005-0000-0000-00004E0D0000}"/>
    <cellStyle name="Comma 3 3 3 3 2 5" xfId="3476" xr:uid="{00000000-0005-0000-0000-00004F0D0000}"/>
    <cellStyle name="Comma 3 3 3 3 3" xfId="3477" xr:uid="{00000000-0005-0000-0000-0000500D0000}"/>
    <cellStyle name="Comma 3 3 3 3 3 2" xfId="3478" xr:uid="{00000000-0005-0000-0000-0000510D0000}"/>
    <cellStyle name="Comma 3 3 3 3 3 2 2" xfId="3479" xr:uid="{00000000-0005-0000-0000-0000520D0000}"/>
    <cellStyle name="Comma 3 3 3 3 3 3" xfId="3480" xr:uid="{00000000-0005-0000-0000-0000530D0000}"/>
    <cellStyle name="Comma 3 3 3 3 3 4" xfId="3481" xr:uid="{00000000-0005-0000-0000-0000540D0000}"/>
    <cellStyle name="Comma 3 3 3 3 4" xfId="3482" xr:uid="{00000000-0005-0000-0000-0000550D0000}"/>
    <cellStyle name="Comma 3 3 3 3 4 2" xfId="3483" xr:uid="{00000000-0005-0000-0000-0000560D0000}"/>
    <cellStyle name="Comma 3 3 3 3 4 2 2" xfId="3484" xr:uid="{00000000-0005-0000-0000-0000570D0000}"/>
    <cellStyle name="Comma 3 3 3 3 4 3" xfId="3485" xr:uid="{00000000-0005-0000-0000-0000580D0000}"/>
    <cellStyle name="Comma 3 3 3 3 4 4" xfId="3486" xr:uid="{00000000-0005-0000-0000-0000590D0000}"/>
    <cellStyle name="Comma 3 3 3 3 5" xfId="3487" xr:uid="{00000000-0005-0000-0000-00005A0D0000}"/>
    <cellStyle name="Comma 3 3 3 3 5 2" xfId="3488" xr:uid="{00000000-0005-0000-0000-00005B0D0000}"/>
    <cellStyle name="Comma 3 3 3 3 6" xfId="3489" xr:uid="{00000000-0005-0000-0000-00005C0D0000}"/>
    <cellStyle name="Comma 3 3 3 3 7" xfId="3490" xr:uid="{00000000-0005-0000-0000-00005D0D0000}"/>
    <cellStyle name="Comma 3 3 3 4" xfId="3491" xr:uid="{00000000-0005-0000-0000-00005E0D0000}"/>
    <cellStyle name="Comma 3 3 3 4 2" xfId="3492" xr:uid="{00000000-0005-0000-0000-00005F0D0000}"/>
    <cellStyle name="Comma 3 3 3 4 2 2" xfId="3493" xr:uid="{00000000-0005-0000-0000-0000600D0000}"/>
    <cellStyle name="Comma 3 3 3 4 2 2 2" xfId="3494" xr:uid="{00000000-0005-0000-0000-0000610D0000}"/>
    <cellStyle name="Comma 3 3 3 4 2 3" xfId="3495" xr:uid="{00000000-0005-0000-0000-0000620D0000}"/>
    <cellStyle name="Comma 3 3 3 4 2 4" xfId="3496" xr:uid="{00000000-0005-0000-0000-0000630D0000}"/>
    <cellStyle name="Comma 3 3 3 4 3" xfId="3497" xr:uid="{00000000-0005-0000-0000-0000640D0000}"/>
    <cellStyle name="Comma 3 3 3 4 3 2" xfId="3498" xr:uid="{00000000-0005-0000-0000-0000650D0000}"/>
    <cellStyle name="Comma 3 3 3 4 3 2 2" xfId="3499" xr:uid="{00000000-0005-0000-0000-0000660D0000}"/>
    <cellStyle name="Comma 3 3 3 4 3 3" xfId="3500" xr:uid="{00000000-0005-0000-0000-0000670D0000}"/>
    <cellStyle name="Comma 3 3 3 4 3 4" xfId="3501" xr:uid="{00000000-0005-0000-0000-0000680D0000}"/>
    <cellStyle name="Comma 3 3 3 4 4" xfId="3502" xr:uid="{00000000-0005-0000-0000-0000690D0000}"/>
    <cellStyle name="Comma 3 3 3 4 4 2" xfId="3503" xr:uid="{00000000-0005-0000-0000-00006A0D0000}"/>
    <cellStyle name="Comma 3 3 3 4 5" xfId="3504" xr:uid="{00000000-0005-0000-0000-00006B0D0000}"/>
    <cellStyle name="Comma 3 3 3 4 6" xfId="3505" xr:uid="{00000000-0005-0000-0000-00006C0D0000}"/>
    <cellStyle name="Comma 3 3 3 5" xfId="3506" xr:uid="{00000000-0005-0000-0000-00006D0D0000}"/>
    <cellStyle name="Comma 3 3 3 5 2" xfId="3507" xr:uid="{00000000-0005-0000-0000-00006E0D0000}"/>
    <cellStyle name="Comma 3 3 3 5 2 2" xfId="3508" xr:uid="{00000000-0005-0000-0000-00006F0D0000}"/>
    <cellStyle name="Comma 3 3 3 5 2 2 2" xfId="3509" xr:uid="{00000000-0005-0000-0000-0000700D0000}"/>
    <cellStyle name="Comma 3 3 3 5 2 3" xfId="3510" xr:uid="{00000000-0005-0000-0000-0000710D0000}"/>
    <cellStyle name="Comma 3 3 3 5 2 4" xfId="3511" xr:uid="{00000000-0005-0000-0000-0000720D0000}"/>
    <cellStyle name="Comma 3 3 3 5 3" xfId="3512" xr:uid="{00000000-0005-0000-0000-0000730D0000}"/>
    <cellStyle name="Comma 3 3 3 5 3 2" xfId="3513" xr:uid="{00000000-0005-0000-0000-0000740D0000}"/>
    <cellStyle name="Comma 3 3 3 5 4" xfId="3514" xr:uid="{00000000-0005-0000-0000-0000750D0000}"/>
    <cellStyle name="Comma 3 3 3 5 5" xfId="3515" xr:uid="{00000000-0005-0000-0000-0000760D0000}"/>
    <cellStyle name="Comma 3 3 3 6" xfId="3516" xr:uid="{00000000-0005-0000-0000-0000770D0000}"/>
    <cellStyle name="Comma 3 3 3 6 2" xfId="3517" xr:uid="{00000000-0005-0000-0000-0000780D0000}"/>
    <cellStyle name="Comma 3 3 3 6 2 2" xfId="3518" xr:uid="{00000000-0005-0000-0000-0000790D0000}"/>
    <cellStyle name="Comma 3 3 3 6 3" xfId="3519" xr:uid="{00000000-0005-0000-0000-00007A0D0000}"/>
    <cellStyle name="Comma 3 3 3 6 4" xfId="3520" xr:uid="{00000000-0005-0000-0000-00007B0D0000}"/>
    <cellStyle name="Comma 3 3 3 7" xfId="3521" xr:uid="{00000000-0005-0000-0000-00007C0D0000}"/>
    <cellStyle name="Comma 3 3 3 7 2" xfId="3522" xr:uid="{00000000-0005-0000-0000-00007D0D0000}"/>
    <cellStyle name="Comma 3 3 3 8" xfId="3523" xr:uid="{00000000-0005-0000-0000-00007E0D0000}"/>
    <cellStyle name="Comma 3 3 3 9" xfId="3524" xr:uid="{00000000-0005-0000-0000-00007F0D0000}"/>
    <cellStyle name="Comma 3 3 4" xfId="3525" xr:uid="{00000000-0005-0000-0000-0000800D0000}"/>
    <cellStyle name="Comma 3 3 4 2" xfId="3526" xr:uid="{00000000-0005-0000-0000-0000810D0000}"/>
    <cellStyle name="Comma 3 3 4 2 2" xfId="3527" xr:uid="{00000000-0005-0000-0000-0000820D0000}"/>
    <cellStyle name="Comma 3 3 4 2 2 2" xfId="3528" xr:uid="{00000000-0005-0000-0000-0000830D0000}"/>
    <cellStyle name="Comma 3 3 4 2 2 2 2" xfId="3529" xr:uid="{00000000-0005-0000-0000-0000840D0000}"/>
    <cellStyle name="Comma 3 3 4 2 2 2 2 2" xfId="3530" xr:uid="{00000000-0005-0000-0000-0000850D0000}"/>
    <cellStyle name="Comma 3 3 4 2 2 2 3" xfId="3531" xr:uid="{00000000-0005-0000-0000-0000860D0000}"/>
    <cellStyle name="Comma 3 3 4 2 2 2 4" xfId="3532" xr:uid="{00000000-0005-0000-0000-0000870D0000}"/>
    <cellStyle name="Comma 3 3 4 2 2 3" xfId="3533" xr:uid="{00000000-0005-0000-0000-0000880D0000}"/>
    <cellStyle name="Comma 3 3 4 2 2 3 2" xfId="3534" xr:uid="{00000000-0005-0000-0000-0000890D0000}"/>
    <cellStyle name="Comma 3 3 4 2 2 4" xfId="3535" xr:uid="{00000000-0005-0000-0000-00008A0D0000}"/>
    <cellStyle name="Comma 3 3 4 2 2 5" xfId="3536" xr:uid="{00000000-0005-0000-0000-00008B0D0000}"/>
    <cellStyle name="Comma 3 3 4 2 3" xfId="3537" xr:uid="{00000000-0005-0000-0000-00008C0D0000}"/>
    <cellStyle name="Comma 3 3 4 2 3 2" xfId="3538" xr:uid="{00000000-0005-0000-0000-00008D0D0000}"/>
    <cellStyle name="Comma 3 3 4 2 3 2 2" xfId="3539" xr:uid="{00000000-0005-0000-0000-00008E0D0000}"/>
    <cellStyle name="Comma 3 3 4 2 3 3" xfId="3540" xr:uid="{00000000-0005-0000-0000-00008F0D0000}"/>
    <cellStyle name="Comma 3 3 4 2 3 4" xfId="3541" xr:uid="{00000000-0005-0000-0000-0000900D0000}"/>
    <cellStyle name="Comma 3 3 4 2 4" xfId="3542" xr:uid="{00000000-0005-0000-0000-0000910D0000}"/>
    <cellStyle name="Comma 3 3 4 2 4 2" xfId="3543" xr:uid="{00000000-0005-0000-0000-0000920D0000}"/>
    <cellStyle name="Comma 3 3 4 2 5" xfId="3544" xr:uid="{00000000-0005-0000-0000-0000930D0000}"/>
    <cellStyle name="Comma 3 3 4 2 6" xfId="3545" xr:uid="{00000000-0005-0000-0000-0000940D0000}"/>
    <cellStyle name="Comma 3 3 4 3" xfId="3546" xr:uid="{00000000-0005-0000-0000-0000950D0000}"/>
    <cellStyle name="Comma 3 3 4 3 2" xfId="3547" xr:uid="{00000000-0005-0000-0000-0000960D0000}"/>
    <cellStyle name="Comma 3 3 4 3 2 2" xfId="3548" xr:uid="{00000000-0005-0000-0000-0000970D0000}"/>
    <cellStyle name="Comma 3 3 4 3 2 2 2" xfId="3549" xr:uid="{00000000-0005-0000-0000-0000980D0000}"/>
    <cellStyle name="Comma 3 3 4 3 2 3" xfId="3550" xr:uid="{00000000-0005-0000-0000-0000990D0000}"/>
    <cellStyle name="Comma 3 3 4 3 2 4" xfId="3551" xr:uid="{00000000-0005-0000-0000-00009A0D0000}"/>
    <cellStyle name="Comma 3 3 4 3 3" xfId="3552" xr:uid="{00000000-0005-0000-0000-00009B0D0000}"/>
    <cellStyle name="Comma 3 3 4 3 3 2" xfId="3553" xr:uid="{00000000-0005-0000-0000-00009C0D0000}"/>
    <cellStyle name="Comma 3 3 4 3 4" xfId="3554" xr:uid="{00000000-0005-0000-0000-00009D0D0000}"/>
    <cellStyle name="Comma 3 3 4 3 5" xfId="3555" xr:uid="{00000000-0005-0000-0000-00009E0D0000}"/>
    <cellStyle name="Comma 3 3 4 4" xfId="3556" xr:uid="{00000000-0005-0000-0000-00009F0D0000}"/>
    <cellStyle name="Comma 3 3 4 4 2" xfId="3557" xr:uid="{00000000-0005-0000-0000-0000A00D0000}"/>
    <cellStyle name="Comma 3 3 4 4 2 2" xfId="3558" xr:uid="{00000000-0005-0000-0000-0000A10D0000}"/>
    <cellStyle name="Comma 3 3 4 4 3" xfId="3559" xr:uid="{00000000-0005-0000-0000-0000A20D0000}"/>
    <cellStyle name="Comma 3 3 4 4 4" xfId="3560" xr:uid="{00000000-0005-0000-0000-0000A30D0000}"/>
    <cellStyle name="Comma 3 3 4 5" xfId="3561" xr:uid="{00000000-0005-0000-0000-0000A40D0000}"/>
    <cellStyle name="Comma 3 3 4 5 2" xfId="3562" xr:uid="{00000000-0005-0000-0000-0000A50D0000}"/>
    <cellStyle name="Comma 3 3 4 5 2 2" xfId="3563" xr:uid="{00000000-0005-0000-0000-0000A60D0000}"/>
    <cellStyle name="Comma 3 3 4 5 3" xfId="3564" xr:uid="{00000000-0005-0000-0000-0000A70D0000}"/>
    <cellStyle name="Comma 3 3 4 5 4" xfId="3565" xr:uid="{00000000-0005-0000-0000-0000A80D0000}"/>
    <cellStyle name="Comma 3 3 4 6" xfId="3566" xr:uid="{00000000-0005-0000-0000-0000A90D0000}"/>
    <cellStyle name="Comma 3 3 4 6 2" xfId="3567" xr:uid="{00000000-0005-0000-0000-0000AA0D0000}"/>
    <cellStyle name="Comma 3 3 4 7" xfId="3568" xr:uid="{00000000-0005-0000-0000-0000AB0D0000}"/>
    <cellStyle name="Comma 3 3 4 8" xfId="3569" xr:uid="{00000000-0005-0000-0000-0000AC0D0000}"/>
    <cellStyle name="Comma 3 3 5" xfId="3570" xr:uid="{00000000-0005-0000-0000-0000AD0D0000}"/>
    <cellStyle name="Comma 3 3 5 2" xfId="3571" xr:uid="{00000000-0005-0000-0000-0000AE0D0000}"/>
    <cellStyle name="Comma 3 3 5 2 2" xfId="3572" xr:uid="{00000000-0005-0000-0000-0000AF0D0000}"/>
    <cellStyle name="Comma 3 3 5 2 2 2" xfId="3573" xr:uid="{00000000-0005-0000-0000-0000B00D0000}"/>
    <cellStyle name="Comma 3 3 5 2 2 2 2" xfId="3574" xr:uid="{00000000-0005-0000-0000-0000B10D0000}"/>
    <cellStyle name="Comma 3 3 5 2 2 3" xfId="3575" xr:uid="{00000000-0005-0000-0000-0000B20D0000}"/>
    <cellStyle name="Comma 3 3 5 2 2 4" xfId="3576" xr:uid="{00000000-0005-0000-0000-0000B30D0000}"/>
    <cellStyle name="Comma 3 3 5 2 3" xfId="3577" xr:uid="{00000000-0005-0000-0000-0000B40D0000}"/>
    <cellStyle name="Comma 3 3 5 2 3 2" xfId="3578" xr:uid="{00000000-0005-0000-0000-0000B50D0000}"/>
    <cellStyle name="Comma 3 3 5 2 4" xfId="3579" xr:uid="{00000000-0005-0000-0000-0000B60D0000}"/>
    <cellStyle name="Comma 3 3 5 2 5" xfId="3580" xr:uid="{00000000-0005-0000-0000-0000B70D0000}"/>
    <cellStyle name="Comma 3 3 5 3" xfId="3581" xr:uid="{00000000-0005-0000-0000-0000B80D0000}"/>
    <cellStyle name="Comma 3 3 5 3 2" xfId="3582" xr:uid="{00000000-0005-0000-0000-0000B90D0000}"/>
    <cellStyle name="Comma 3 3 5 3 2 2" xfId="3583" xr:uid="{00000000-0005-0000-0000-0000BA0D0000}"/>
    <cellStyle name="Comma 3 3 5 3 3" xfId="3584" xr:uid="{00000000-0005-0000-0000-0000BB0D0000}"/>
    <cellStyle name="Comma 3 3 5 3 4" xfId="3585" xr:uid="{00000000-0005-0000-0000-0000BC0D0000}"/>
    <cellStyle name="Comma 3 3 5 4" xfId="3586" xr:uid="{00000000-0005-0000-0000-0000BD0D0000}"/>
    <cellStyle name="Comma 3 3 5 4 2" xfId="3587" xr:uid="{00000000-0005-0000-0000-0000BE0D0000}"/>
    <cellStyle name="Comma 3 3 5 4 2 2" xfId="3588" xr:uid="{00000000-0005-0000-0000-0000BF0D0000}"/>
    <cellStyle name="Comma 3 3 5 4 3" xfId="3589" xr:uid="{00000000-0005-0000-0000-0000C00D0000}"/>
    <cellStyle name="Comma 3 3 5 4 4" xfId="3590" xr:uid="{00000000-0005-0000-0000-0000C10D0000}"/>
    <cellStyle name="Comma 3 3 5 5" xfId="3591" xr:uid="{00000000-0005-0000-0000-0000C20D0000}"/>
    <cellStyle name="Comma 3 3 5 5 2" xfId="3592" xr:uid="{00000000-0005-0000-0000-0000C30D0000}"/>
    <cellStyle name="Comma 3 3 5 6" xfId="3593" xr:uid="{00000000-0005-0000-0000-0000C40D0000}"/>
    <cellStyle name="Comma 3 3 5 7" xfId="3594" xr:uid="{00000000-0005-0000-0000-0000C50D0000}"/>
    <cellStyle name="Comma 3 3 6" xfId="3595" xr:uid="{00000000-0005-0000-0000-0000C60D0000}"/>
    <cellStyle name="Comma 3 3 6 2" xfId="3596" xr:uid="{00000000-0005-0000-0000-0000C70D0000}"/>
    <cellStyle name="Comma 3 3 6 2 2" xfId="3597" xr:uid="{00000000-0005-0000-0000-0000C80D0000}"/>
    <cellStyle name="Comma 3 3 6 2 2 2" xfId="3598" xr:uid="{00000000-0005-0000-0000-0000C90D0000}"/>
    <cellStyle name="Comma 3 3 6 2 3" xfId="3599" xr:uid="{00000000-0005-0000-0000-0000CA0D0000}"/>
    <cellStyle name="Comma 3 3 6 2 4" xfId="3600" xr:uid="{00000000-0005-0000-0000-0000CB0D0000}"/>
    <cellStyle name="Comma 3 3 6 3" xfId="3601" xr:uid="{00000000-0005-0000-0000-0000CC0D0000}"/>
    <cellStyle name="Comma 3 3 6 3 2" xfId="3602" xr:uid="{00000000-0005-0000-0000-0000CD0D0000}"/>
    <cellStyle name="Comma 3 3 6 3 2 2" xfId="3603" xr:uid="{00000000-0005-0000-0000-0000CE0D0000}"/>
    <cellStyle name="Comma 3 3 6 3 3" xfId="3604" xr:uid="{00000000-0005-0000-0000-0000CF0D0000}"/>
    <cellStyle name="Comma 3 3 6 3 4" xfId="3605" xr:uid="{00000000-0005-0000-0000-0000D00D0000}"/>
    <cellStyle name="Comma 3 3 6 4" xfId="3606" xr:uid="{00000000-0005-0000-0000-0000D10D0000}"/>
    <cellStyle name="Comma 3 3 6 4 2" xfId="3607" xr:uid="{00000000-0005-0000-0000-0000D20D0000}"/>
    <cellStyle name="Comma 3 3 6 5" xfId="3608" xr:uid="{00000000-0005-0000-0000-0000D30D0000}"/>
    <cellStyle name="Comma 3 3 6 6" xfId="3609" xr:uid="{00000000-0005-0000-0000-0000D40D0000}"/>
    <cellStyle name="Comma 3 3 7" xfId="3610" xr:uid="{00000000-0005-0000-0000-0000D50D0000}"/>
    <cellStyle name="Comma 3 3 7 2" xfId="3611" xr:uid="{00000000-0005-0000-0000-0000D60D0000}"/>
    <cellStyle name="Comma 3 3 7 2 2" xfId="3612" xr:uid="{00000000-0005-0000-0000-0000D70D0000}"/>
    <cellStyle name="Comma 3 3 7 2 2 2" xfId="3613" xr:uid="{00000000-0005-0000-0000-0000D80D0000}"/>
    <cellStyle name="Comma 3 3 7 2 3" xfId="3614" xr:uid="{00000000-0005-0000-0000-0000D90D0000}"/>
    <cellStyle name="Comma 3 3 7 2 4" xfId="3615" xr:uid="{00000000-0005-0000-0000-0000DA0D0000}"/>
    <cellStyle name="Comma 3 3 7 3" xfId="3616" xr:uid="{00000000-0005-0000-0000-0000DB0D0000}"/>
    <cellStyle name="Comma 3 3 7 3 2" xfId="3617" xr:uid="{00000000-0005-0000-0000-0000DC0D0000}"/>
    <cellStyle name="Comma 3 3 7 4" xfId="3618" xr:uid="{00000000-0005-0000-0000-0000DD0D0000}"/>
    <cellStyle name="Comma 3 3 7 5" xfId="3619" xr:uid="{00000000-0005-0000-0000-0000DE0D0000}"/>
    <cellStyle name="Comma 3 3 8" xfId="3620" xr:uid="{00000000-0005-0000-0000-0000DF0D0000}"/>
    <cellStyle name="Comma 3 3 8 2" xfId="3621" xr:uid="{00000000-0005-0000-0000-0000E00D0000}"/>
    <cellStyle name="Comma 3 3 8 2 2" xfId="3622" xr:uid="{00000000-0005-0000-0000-0000E10D0000}"/>
    <cellStyle name="Comma 3 3 8 3" xfId="3623" xr:uid="{00000000-0005-0000-0000-0000E20D0000}"/>
    <cellStyle name="Comma 3 3 8 4" xfId="3624" xr:uid="{00000000-0005-0000-0000-0000E30D0000}"/>
    <cellStyle name="Comma 3 3 9" xfId="3625" xr:uid="{00000000-0005-0000-0000-0000E40D0000}"/>
    <cellStyle name="Comma 3 3 9 2" xfId="3626" xr:uid="{00000000-0005-0000-0000-0000E50D0000}"/>
    <cellStyle name="Comma 3 4" xfId="3627" xr:uid="{00000000-0005-0000-0000-0000E60D0000}"/>
    <cellStyle name="Comma 3 4 2" xfId="3628" xr:uid="{00000000-0005-0000-0000-0000E70D0000}"/>
    <cellStyle name="Comma 3 4 2 2" xfId="3629" xr:uid="{00000000-0005-0000-0000-0000E80D0000}"/>
    <cellStyle name="Comma 3 4 2 2 2" xfId="3630" xr:uid="{00000000-0005-0000-0000-0000E90D0000}"/>
    <cellStyle name="Comma 3 4 2 2 2 2" xfId="3631" xr:uid="{00000000-0005-0000-0000-0000EA0D0000}"/>
    <cellStyle name="Comma 3 4 2 2 2 2 2" xfId="3632" xr:uid="{00000000-0005-0000-0000-0000EB0D0000}"/>
    <cellStyle name="Comma 3 4 2 2 2 2 2 2" xfId="3633" xr:uid="{00000000-0005-0000-0000-0000EC0D0000}"/>
    <cellStyle name="Comma 3 4 2 2 2 2 3" xfId="3634" xr:uid="{00000000-0005-0000-0000-0000ED0D0000}"/>
    <cellStyle name="Comma 3 4 2 2 2 2 4" xfId="3635" xr:uid="{00000000-0005-0000-0000-0000EE0D0000}"/>
    <cellStyle name="Comma 3 4 2 2 2 3" xfId="3636" xr:uid="{00000000-0005-0000-0000-0000EF0D0000}"/>
    <cellStyle name="Comma 3 4 2 2 2 3 2" xfId="3637" xr:uid="{00000000-0005-0000-0000-0000F00D0000}"/>
    <cellStyle name="Comma 3 4 2 2 2 4" xfId="3638" xr:uid="{00000000-0005-0000-0000-0000F10D0000}"/>
    <cellStyle name="Comma 3 4 2 2 2 5" xfId="3639" xr:uid="{00000000-0005-0000-0000-0000F20D0000}"/>
    <cellStyle name="Comma 3 4 2 2 3" xfId="3640" xr:uid="{00000000-0005-0000-0000-0000F30D0000}"/>
    <cellStyle name="Comma 3 4 2 2 3 2" xfId="3641" xr:uid="{00000000-0005-0000-0000-0000F40D0000}"/>
    <cellStyle name="Comma 3 4 2 2 3 2 2" xfId="3642" xr:uid="{00000000-0005-0000-0000-0000F50D0000}"/>
    <cellStyle name="Comma 3 4 2 2 3 3" xfId="3643" xr:uid="{00000000-0005-0000-0000-0000F60D0000}"/>
    <cellStyle name="Comma 3 4 2 2 3 4" xfId="3644" xr:uid="{00000000-0005-0000-0000-0000F70D0000}"/>
    <cellStyle name="Comma 3 4 2 2 4" xfId="3645" xr:uid="{00000000-0005-0000-0000-0000F80D0000}"/>
    <cellStyle name="Comma 3 4 2 2 4 2" xfId="3646" xr:uid="{00000000-0005-0000-0000-0000F90D0000}"/>
    <cellStyle name="Comma 3 4 2 2 5" xfId="3647" xr:uid="{00000000-0005-0000-0000-0000FA0D0000}"/>
    <cellStyle name="Comma 3 4 2 2 6" xfId="3648" xr:uid="{00000000-0005-0000-0000-0000FB0D0000}"/>
    <cellStyle name="Comma 3 4 2 3" xfId="3649" xr:uid="{00000000-0005-0000-0000-0000FC0D0000}"/>
    <cellStyle name="Comma 3 4 2 3 2" xfId="3650" xr:uid="{00000000-0005-0000-0000-0000FD0D0000}"/>
    <cellStyle name="Comma 3 4 2 3 2 2" xfId="3651" xr:uid="{00000000-0005-0000-0000-0000FE0D0000}"/>
    <cellStyle name="Comma 3 4 2 3 2 2 2" xfId="3652" xr:uid="{00000000-0005-0000-0000-0000FF0D0000}"/>
    <cellStyle name="Comma 3 4 2 3 2 3" xfId="3653" xr:uid="{00000000-0005-0000-0000-0000000E0000}"/>
    <cellStyle name="Comma 3 4 2 3 2 4" xfId="3654" xr:uid="{00000000-0005-0000-0000-0000010E0000}"/>
    <cellStyle name="Comma 3 4 2 3 3" xfId="3655" xr:uid="{00000000-0005-0000-0000-0000020E0000}"/>
    <cellStyle name="Comma 3 4 2 3 3 2" xfId="3656" xr:uid="{00000000-0005-0000-0000-0000030E0000}"/>
    <cellStyle name="Comma 3 4 2 3 4" xfId="3657" xr:uid="{00000000-0005-0000-0000-0000040E0000}"/>
    <cellStyle name="Comma 3 4 2 3 5" xfId="3658" xr:uid="{00000000-0005-0000-0000-0000050E0000}"/>
    <cellStyle name="Comma 3 4 2 4" xfId="3659" xr:uid="{00000000-0005-0000-0000-0000060E0000}"/>
    <cellStyle name="Comma 3 4 2 4 2" xfId="3660" xr:uid="{00000000-0005-0000-0000-0000070E0000}"/>
    <cellStyle name="Comma 3 4 2 4 2 2" xfId="3661" xr:uid="{00000000-0005-0000-0000-0000080E0000}"/>
    <cellStyle name="Comma 3 4 2 4 3" xfId="3662" xr:uid="{00000000-0005-0000-0000-0000090E0000}"/>
    <cellStyle name="Comma 3 4 2 4 4" xfId="3663" xr:uid="{00000000-0005-0000-0000-00000A0E0000}"/>
    <cellStyle name="Comma 3 4 2 5" xfId="3664" xr:uid="{00000000-0005-0000-0000-00000B0E0000}"/>
    <cellStyle name="Comma 3 4 2 5 2" xfId="3665" xr:uid="{00000000-0005-0000-0000-00000C0E0000}"/>
    <cellStyle name="Comma 3 4 2 5 2 2" xfId="3666" xr:uid="{00000000-0005-0000-0000-00000D0E0000}"/>
    <cellStyle name="Comma 3 4 2 5 3" xfId="3667" xr:uid="{00000000-0005-0000-0000-00000E0E0000}"/>
    <cellStyle name="Comma 3 4 2 5 4" xfId="3668" xr:uid="{00000000-0005-0000-0000-00000F0E0000}"/>
    <cellStyle name="Comma 3 4 2 6" xfId="3669" xr:uid="{00000000-0005-0000-0000-0000100E0000}"/>
    <cellStyle name="Comma 3 4 2 6 2" xfId="3670" xr:uid="{00000000-0005-0000-0000-0000110E0000}"/>
    <cellStyle name="Comma 3 4 2 7" xfId="3671" xr:uid="{00000000-0005-0000-0000-0000120E0000}"/>
    <cellStyle name="Comma 3 4 2 8" xfId="3672" xr:uid="{00000000-0005-0000-0000-0000130E0000}"/>
    <cellStyle name="Comma 3 4 3" xfId="3673" xr:uid="{00000000-0005-0000-0000-0000140E0000}"/>
    <cellStyle name="Comma 3 4 3 2" xfId="3674" xr:uid="{00000000-0005-0000-0000-0000150E0000}"/>
    <cellStyle name="Comma 3 4 3 2 2" xfId="3675" xr:uid="{00000000-0005-0000-0000-0000160E0000}"/>
    <cellStyle name="Comma 3 4 3 2 2 2" xfId="3676" xr:uid="{00000000-0005-0000-0000-0000170E0000}"/>
    <cellStyle name="Comma 3 4 3 2 2 2 2" xfId="3677" xr:uid="{00000000-0005-0000-0000-0000180E0000}"/>
    <cellStyle name="Comma 3 4 3 2 2 3" xfId="3678" xr:uid="{00000000-0005-0000-0000-0000190E0000}"/>
    <cellStyle name="Comma 3 4 3 2 2 4" xfId="3679" xr:uid="{00000000-0005-0000-0000-00001A0E0000}"/>
    <cellStyle name="Comma 3 4 3 2 3" xfId="3680" xr:uid="{00000000-0005-0000-0000-00001B0E0000}"/>
    <cellStyle name="Comma 3 4 3 2 3 2" xfId="3681" xr:uid="{00000000-0005-0000-0000-00001C0E0000}"/>
    <cellStyle name="Comma 3 4 3 2 4" xfId="3682" xr:uid="{00000000-0005-0000-0000-00001D0E0000}"/>
    <cellStyle name="Comma 3 4 3 2 5" xfId="3683" xr:uid="{00000000-0005-0000-0000-00001E0E0000}"/>
    <cellStyle name="Comma 3 4 3 3" xfId="3684" xr:uid="{00000000-0005-0000-0000-00001F0E0000}"/>
    <cellStyle name="Comma 3 4 3 3 2" xfId="3685" xr:uid="{00000000-0005-0000-0000-0000200E0000}"/>
    <cellStyle name="Comma 3 4 3 3 2 2" xfId="3686" xr:uid="{00000000-0005-0000-0000-0000210E0000}"/>
    <cellStyle name="Comma 3 4 3 3 3" xfId="3687" xr:uid="{00000000-0005-0000-0000-0000220E0000}"/>
    <cellStyle name="Comma 3 4 3 3 4" xfId="3688" xr:uid="{00000000-0005-0000-0000-0000230E0000}"/>
    <cellStyle name="Comma 3 4 3 4" xfId="3689" xr:uid="{00000000-0005-0000-0000-0000240E0000}"/>
    <cellStyle name="Comma 3 4 3 4 2" xfId="3690" xr:uid="{00000000-0005-0000-0000-0000250E0000}"/>
    <cellStyle name="Comma 3 4 3 4 2 2" xfId="3691" xr:uid="{00000000-0005-0000-0000-0000260E0000}"/>
    <cellStyle name="Comma 3 4 3 4 3" xfId="3692" xr:uid="{00000000-0005-0000-0000-0000270E0000}"/>
    <cellStyle name="Comma 3 4 3 4 4" xfId="3693" xr:uid="{00000000-0005-0000-0000-0000280E0000}"/>
    <cellStyle name="Comma 3 4 3 5" xfId="3694" xr:uid="{00000000-0005-0000-0000-0000290E0000}"/>
    <cellStyle name="Comma 3 4 3 5 2" xfId="3695" xr:uid="{00000000-0005-0000-0000-00002A0E0000}"/>
    <cellStyle name="Comma 3 4 3 6" xfId="3696" xr:uid="{00000000-0005-0000-0000-00002B0E0000}"/>
    <cellStyle name="Comma 3 4 3 7" xfId="3697" xr:uid="{00000000-0005-0000-0000-00002C0E0000}"/>
    <cellStyle name="Comma 3 4 4" xfId="3698" xr:uid="{00000000-0005-0000-0000-00002D0E0000}"/>
    <cellStyle name="Comma 3 4 4 2" xfId="3699" xr:uid="{00000000-0005-0000-0000-00002E0E0000}"/>
    <cellStyle name="Comma 3 4 4 2 2" xfId="3700" xr:uid="{00000000-0005-0000-0000-00002F0E0000}"/>
    <cellStyle name="Comma 3 4 4 2 2 2" xfId="3701" xr:uid="{00000000-0005-0000-0000-0000300E0000}"/>
    <cellStyle name="Comma 3 4 4 2 3" xfId="3702" xr:uid="{00000000-0005-0000-0000-0000310E0000}"/>
    <cellStyle name="Comma 3 4 4 2 4" xfId="3703" xr:uid="{00000000-0005-0000-0000-0000320E0000}"/>
    <cellStyle name="Comma 3 4 4 3" xfId="3704" xr:uid="{00000000-0005-0000-0000-0000330E0000}"/>
    <cellStyle name="Comma 3 4 4 3 2" xfId="3705" xr:uid="{00000000-0005-0000-0000-0000340E0000}"/>
    <cellStyle name="Comma 3 4 4 3 2 2" xfId="3706" xr:uid="{00000000-0005-0000-0000-0000350E0000}"/>
    <cellStyle name="Comma 3 4 4 3 3" xfId="3707" xr:uid="{00000000-0005-0000-0000-0000360E0000}"/>
    <cellStyle name="Comma 3 4 4 3 4" xfId="3708" xr:uid="{00000000-0005-0000-0000-0000370E0000}"/>
    <cellStyle name="Comma 3 4 4 4" xfId="3709" xr:uid="{00000000-0005-0000-0000-0000380E0000}"/>
    <cellStyle name="Comma 3 4 4 4 2" xfId="3710" xr:uid="{00000000-0005-0000-0000-0000390E0000}"/>
    <cellStyle name="Comma 3 4 4 5" xfId="3711" xr:uid="{00000000-0005-0000-0000-00003A0E0000}"/>
    <cellStyle name="Comma 3 4 4 6" xfId="3712" xr:uid="{00000000-0005-0000-0000-00003B0E0000}"/>
    <cellStyle name="Comma 3 4 5" xfId="3713" xr:uid="{00000000-0005-0000-0000-00003C0E0000}"/>
    <cellStyle name="Comma 3 4 5 2" xfId="3714" xr:uid="{00000000-0005-0000-0000-00003D0E0000}"/>
    <cellStyle name="Comma 3 4 5 2 2" xfId="3715" xr:uid="{00000000-0005-0000-0000-00003E0E0000}"/>
    <cellStyle name="Comma 3 4 5 2 2 2" xfId="3716" xr:uid="{00000000-0005-0000-0000-00003F0E0000}"/>
    <cellStyle name="Comma 3 4 5 2 3" xfId="3717" xr:uid="{00000000-0005-0000-0000-0000400E0000}"/>
    <cellStyle name="Comma 3 4 5 2 4" xfId="3718" xr:uid="{00000000-0005-0000-0000-0000410E0000}"/>
    <cellStyle name="Comma 3 4 5 3" xfId="3719" xr:uid="{00000000-0005-0000-0000-0000420E0000}"/>
    <cellStyle name="Comma 3 4 5 3 2" xfId="3720" xr:uid="{00000000-0005-0000-0000-0000430E0000}"/>
    <cellStyle name="Comma 3 4 5 4" xfId="3721" xr:uid="{00000000-0005-0000-0000-0000440E0000}"/>
    <cellStyle name="Comma 3 4 5 5" xfId="3722" xr:uid="{00000000-0005-0000-0000-0000450E0000}"/>
    <cellStyle name="Comma 3 4 6" xfId="3723" xr:uid="{00000000-0005-0000-0000-0000460E0000}"/>
    <cellStyle name="Comma 3 4 6 2" xfId="3724" xr:uid="{00000000-0005-0000-0000-0000470E0000}"/>
    <cellStyle name="Comma 3 4 6 2 2" xfId="3725" xr:uid="{00000000-0005-0000-0000-0000480E0000}"/>
    <cellStyle name="Comma 3 4 6 3" xfId="3726" xr:uid="{00000000-0005-0000-0000-0000490E0000}"/>
    <cellStyle name="Comma 3 4 6 4" xfId="3727" xr:uid="{00000000-0005-0000-0000-00004A0E0000}"/>
    <cellStyle name="Comma 3 4 7" xfId="3728" xr:uid="{00000000-0005-0000-0000-00004B0E0000}"/>
    <cellStyle name="Comma 3 4 7 2" xfId="3729" xr:uid="{00000000-0005-0000-0000-00004C0E0000}"/>
    <cellStyle name="Comma 3 4 8" xfId="3730" xr:uid="{00000000-0005-0000-0000-00004D0E0000}"/>
    <cellStyle name="Comma 3 4 9" xfId="3731" xr:uid="{00000000-0005-0000-0000-00004E0E0000}"/>
    <cellStyle name="Comma 3 5" xfId="3732" xr:uid="{00000000-0005-0000-0000-00004F0E0000}"/>
    <cellStyle name="Comma 3 5 2" xfId="3733" xr:uid="{00000000-0005-0000-0000-0000500E0000}"/>
    <cellStyle name="Comma 3 5 2 2" xfId="3734" xr:uid="{00000000-0005-0000-0000-0000510E0000}"/>
    <cellStyle name="Comma 3 5 2 2 2" xfId="3735" xr:uid="{00000000-0005-0000-0000-0000520E0000}"/>
    <cellStyle name="Comma 3 5 2 2 2 2" xfId="3736" xr:uid="{00000000-0005-0000-0000-0000530E0000}"/>
    <cellStyle name="Comma 3 5 2 2 2 2 2" xfId="3737" xr:uid="{00000000-0005-0000-0000-0000540E0000}"/>
    <cellStyle name="Comma 3 5 2 2 2 2 2 2" xfId="3738" xr:uid="{00000000-0005-0000-0000-0000550E0000}"/>
    <cellStyle name="Comma 3 5 2 2 2 2 3" xfId="3739" xr:uid="{00000000-0005-0000-0000-0000560E0000}"/>
    <cellStyle name="Comma 3 5 2 2 2 2 4" xfId="3740" xr:uid="{00000000-0005-0000-0000-0000570E0000}"/>
    <cellStyle name="Comma 3 5 2 2 2 3" xfId="3741" xr:uid="{00000000-0005-0000-0000-0000580E0000}"/>
    <cellStyle name="Comma 3 5 2 2 2 3 2" xfId="3742" xr:uid="{00000000-0005-0000-0000-0000590E0000}"/>
    <cellStyle name="Comma 3 5 2 2 2 4" xfId="3743" xr:uid="{00000000-0005-0000-0000-00005A0E0000}"/>
    <cellStyle name="Comma 3 5 2 2 2 5" xfId="3744" xr:uid="{00000000-0005-0000-0000-00005B0E0000}"/>
    <cellStyle name="Comma 3 5 2 2 3" xfId="3745" xr:uid="{00000000-0005-0000-0000-00005C0E0000}"/>
    <cellStyle name="Comma 3 5 2 2 3 2" xfId="3746" xr:uid="{00000000-0005-0000-0000-00005D0E0000}"/>
    <cellStyle name="Comma 3 5 2 2 3 2 2" xfId="3747" xr:uid="{00000000-0005-0000-0000-00005E0E0000}"/>
    <cellStyle name="Comma 3 5 2 2 3 3" xfId="3748" xr:uid="{00000000-0005-0000-0000-00005F0E0000}"/>
    <cellStyle name="Comma 3 5 2 2 3 4" xfId="3749" xr:uid="{00000000-0005-0000-0000-0000600E0000}"/>
    <cellStyle name="Comma 3 5 2 2 4" xfId="3750" xr:uid="{00000000-0005-0000-0000-0000610E0000}"/>
    <cellStyle name="Comma 3 5 2 2 4 2" xfId="3751" xr:uid="{00000000-0005-0000-0000-0000620E0000}"/>
    <cellStyle name="Comma 3 5 2 2 5" xfId="3752" xr:uid="{00000000-0005-0000-0000-0000630E0000}"/>
    <cellStyle name="Comma 3 5 2 2 6" xfId="3753" xr:uid="{00000000-0005-0000-0000-0000640E0000}"/>
    <cellStyle name="Comma 3 5 2 3" xfId="3754" xr:uid="{00000000-0005-0000-0000-0000650E0000}"/>
    <cellStyle name="Comma 3 5 2 3 2" xfId="3755" xr:uid="{00000000-0005-0000-0000-0000660E0000}"/>
    <cellStyle name="Comma 3 5 2 3 2 2" xfId="3756" xr:uid="{00000000-0005-0000-0000-0000670E0000}"/>
    <cellStyle name="Comma 3 5 2 3 2 2 2" xfId="3757" xr:uid="{00000000-0005-0000-0000-0000680E0000}"/>
    <cellStyle name="Comma 3 5 2 3 2 3" xfId="3758" xr:uid="{00000000-0005-0000-0000-0000690E0000}"/>
    <cellStyle name="Comma 3 5 2 3 2 4" xfId="3759" xr:uid="{00000000-0005-0000-0000-00006A0E0000}"/>
    <cellStyle name="Comma 3 5 2 3 3" xfId="3760" xr:uid="{00000000-0005-0000-0000-00006B0E0000}"/>
    <cellStyle name="Comma 3 5 2 3 3 2" xfId="3761" xr:uid="{00000000-0005-0000-0000-00006C0E0000}"/>
    <cellStyle name="Comma 3 5 2 3 4" xfId="3762" xr:uid="{00000000-0005-0000-0000-00006D0E0000}"/>
    <cellStyle name="Comma 3 5 2 3 5" xfId="3763" xr:uid="{00000000-0005-0000-0000-00006E0E0000}"/>
    <cellStyle name="Comma 3 5 2 4" xfId="3764" xr:uid="{00000000-0005-0000-0000-00006F0E0000}"/>
    <cellStyle name="Comma 3 5 2 4 2" xfId="3765" xr:uid="{00000000-0005-0000-0000-0000700E0000}"/>
    <cellStyle name="Comma 3 5 2 4 2 2" xfId="3766" xr:uid="{00000000-0005-0000-0000-0000710E0000}"/>
    <cellStyle name="Comma 3 5 2 4 3" xfId="3767" xr:uid="{00000000-0005-0000-0000-0000720E0000}"/>
    <cellStyle name="Comma 3 5 2 4 4" xfId="3768" xr:uid="{00000000-0005-0000-0000-0000730E0000}"/>
    <cellStyle name="Comma 3 5 2 5" xfId="3769" xr:uid="{00000000-0005-0000-0000-0000740E0000}"/>
    <cellStyle name="Comma 3 5 2 5 2" xfId="3770" xr:uid="{00000000-0005-0000-0000-0000750E0000}"/>
    <cellStyle name="Comma 3 5 2 5 2 2" xfId="3771" xr:uid="{00000000-0005-0000-0000-0000760E0000}"/>
    <cellStyle name="Comma 3 5 2 5 3" xfId="3772" xr:uid="{00000000-0005-0000-0000-0000770E0000}"/>
    <cellStyle name="Comma 3 5 2 5 4" xfId="3773" xr:uid="{00000000-0005-0000-0000-0000780E0000}"/>
    <cellStyle name="Comma 3 5 2 6" xfId="3774" xr:uid="{00000000-0005-0000-0000-0000790E0000}"/>
    <cellStyle name="Comma 3 5 2 6 2" xfId="3775" xr:uid="{00000000-0005-0000-0000-00007A0E0000}"/>
    <cellStyle name="Comma 3 5 2 7" xfId="3776" xr:uid="{00000000-0005-0000-0000-00007B0E0000}"/>
    <cellStyle name="Comma 3 5 2 8" xfId="3777" xr:uid="{00000000-0005-0000-0000-00007C0E0000}"/>
    <cellStyle name="Comma 3 5 3" xfId="3778" xr:uid="{00000000-0005-0000-0000-00007D0E0000}"/>
    <cellStyle name="Comma 3 5 3 2" xfId="3779" xr:uid="{00000000-0005-0000-0000-00007E0E0000}"/>
    <cellStyle name="Comma 3 5 3 2 2" xfId="3780" xr:uid="{00000000-0005-0000-0000-00007F0E0000}"/>
    <cellStyle name="Comma 3 5 3 2 2 2" xfId="3781" xr:uid="{00000000-0005-0000-0000-0000800E0000}"/>
    <cellStyle name="Comma 3 5 3 2 2 2 2" xfId="3782" xr:uid="{00000000-0005-0000-0000-0000810E0000}"/>
    <cellStyle name="Comma 3 5 3 2 2 3" xfId="3783" xr:uid="{00000000-0005-0000-0000-0000820E0000}"/>
    <cellStyle name="Comma 3 5 3 2 2 4" xfId="3784" xr:uid="{00000000-0005-0000-0000-0000830E0000}"/>
    <cellStyle name="Comma 3 5 3 2 3" xfId="3785" xr:uid="{00000000-0005-0000-0000-0000840E0000}"/>
    <cellStyle name="Comma 3 5 3 2 3 2" xfId="3786" xr:uid="{00000000-0005-0000-0000-0000850E0000}"/>
    <cellStyle name="Comma 3 5 3 2 4" xfId="3787" xr:uid="{00000000-0005-0000-0000-0000860E0000}"/>
    <cellStyle name="Comma 3 5 3 2 5" xfId="3788" xr:uid="{00000000-0005-0000-0000-0000870E0000}"/>
    <cellStyle name="Comma 3 5 3 3" xfId="3789" xr:uid="{00000000-0005-0000-0000-0000880E0000}"/>
    <cellStyle name="Comma 3 5 3 3 2" xfId="3790" xr:uid="{00000000-0005-0000-0000-0000890E0000}"/>
    <cellStyle name="Comma 3 5 3 3 2 2" xfId="3791" xr:uid="{00000000-0005-0000-0000-00008A0E0000}"/>
    <cellStyle name="Comma 3 5 3 3 3" xfId="3792" xr:uid="{00000000-0005-0000-0000-00008B0E0000}"/>
    <cellStyle name="Comma 3 5 3 3 4" xfId="3793" xr:uid="{00000000-0005-0000-0000-00008C0E0000}"/>
    <cellStyle name="Comma 3 5 3 4" xfId="3794" xr:uid="{00000000-0005-0000-0000-00008D0E0000}"/>
    <cellStyle name="Comma 3 5 3 4 2" xfId="3795" xr:uid="{00000000-0005-0000-0000-00008E0E0000}"/>
    <cellStyle name="Comma 3 5 3 4 2 2" xfId="3796" xr:uid="{00000000-0005-0000-0000-00008F0E0000}"/>
    <cellStyle name="Comma 3 5 3 4 3" xfId="3797" xr:uid="{00000000-0005-0000-0000-0000900E0000}"/>
    <cellStyle name="Comma 3 5 3 4 4" xfId="3798" xr:uid="{00000000-0005-0000-0000-0000910E0000}"/>
    <cellStyle name="Comma 3 5 3 5" xfId="3799" xr:uid="{00000000-0005-0000-0000-0000920E0000}"/>
    <cellStyle name="Comma 3 5 3 5 2" xfId="3800" xr:uid="{00000000-0005-0000-0000-0000930E0000}"/>
    <cellStyle name="Comma 3 5 3 6" xfId="3801" xr:uid="{00000000-0005-0000-0000-0000940E0000}"/>
    <cellStyle name="Comma 3 5 3 7" xfId="3802" xr:uid="{00000000-0005-0000-0000-0000950E0000}"/>
    <cellStyle name="Comma 3 5 4" xfId="3803" xr:uid="{00000000-0005-0000-0000-0000960E0000}"/>
    <cellStyle name="Comma 3 5 4 2" xfId="3804" xr:uid="{00000000-0005-0000-0000-0000970E0000}"/>
    <cellStyle name="Comma 3 5 4 2 2" xfId="3805" xr:uid="{00000000-0005-0000-0000-0000980E0000}"/>
    <cellStyle name="Comma 3 5 4 2 2 2" xfId="3806" xr:uid="{00000000-0005-0000-0000-0000990E0000}"/>
    <cellStyle name="Comma 3 5 4 2 3" xfId="3807" xr:uid="{00000000-0005-0000-0000-00009A0E0000}"/>
    <cellStyle name="Comma 3 5 4 2 4" xfId="3808" xr:uid="{00000000-0005-0000-0000-00009B0E0000}"/>
    <cellStyle name="Comma 3 5 4 3" xfId="3809" xr:uid="{00000000-0005-0000-0000-00009C0E0000}"/>
    <cellStyle name="Comma 3 5 4 3 2" xfId="3810" xr:uid="{00000000-0005-0000-0000-00009D0E0000}"/>
    <cellStyle name="Comma 3 5 4 3 2 2" xfId="3811" xr:uid="{00000000-0005-0000-0000-00009E0E0000}"/>
    <cellStyle name="Comma 3 5 4 3 3" xfId="3812" xr:uid="{00000000-0005-0000-0000-00009F0E0000}"/>
    <cellStyle name="Comma 3 5 4 3 4" xfId="3813" xr:uid="{00000000-0005-0000-0000-0000A00E0000}"/>
    <cellStyle name="Comma 3 5 4 4" xfId="3814" xr:uid="{00000000-0005-0000-0000-0000A10E0000}"/>
    <cellStyle name="Comma 3 5 4 4 2" xfId="3815" xr:uid="{00000000-0005-0000-0000-0000A20E0000}"/>
    <cellStyle name="Comma 3 5 4 5" xfId="3816" xr:uid="{00000000-0005-0000-0000-0000A30E0000}"/>
    <cellStyle name="Comma 3 5 4 6" xfId="3817" xr:uid="{00000000-0005-0000-0000-0000A40E0000}"/>
    <cellStyle name="Comma 3 5 5" xfId="3818" xr:uid="{00000000-0005-0000-0000-0000A50E0000}"/>
    <cellStyle name="Comma 3 5 5 2" xfId="3819" xr:uid="{00000000-0005-0000-0000-0000A60E0000}"/>
    <cellStyle name="Comma 3 5 5 2 2" xfId="3820" xr:uid="{00000000-0005-0000-0000-0000A70E0000}"/>
    <cellStyle name="Comma 3 5 5 2 2 2" xfId="3821" xr:uid="{00000000-0005-0000-0000-0000A80E0000}"/>
    <cellStyle name="Comma 3 5 5 2 3" xfId="3822" xr:uid="{00000000-0005-0000-0000-0000A90E0000}"/>
    <cellStyle name="Comma 3 5 5 2 4" xfId="3823" xr:uid="{00000000-0005-0000-0000-0000AA0E0000}"/>
    <cellStyle name="Comma 3 5 5 3" xfId="3824" xr:uid="{00000000-0005-0000-0000-0000AB0E0000}"/>
    <cellStyle name="Comma 3 5 5 3 2" xfId="3825" xr:uid="{00000000-0005-0000-0000-0000AC0E0000}"/>
    <cellStyle name="Comma 3 5 5 4" xfId="3826" xr:uid="{00000000-0005-0000-0000-0000AD0E0000}"/>
    <cellStyle name="Comma 3 5 5 5" xfId="3827" xr:uid="{00000000-0005-0000-0000-0000AE0E0000}"/>
    <cellStyle name="Comma 3 5 6" xfId="3828" xr:uid="{00000000-0005-0000-0000-0000AF0E0000}"/>
    <cellStyle name="Comma 3 5 6 2" xfId="3829" xr:uid="{00000000-0005-0000-0000-0000B00E0000}"/>
    <cellStyle name="Comma 3 5 6 2 2" xfId="3830" xr:uid="{00000000-0005-0000-0000-0000B10E0000}"/>
    <cellStyle name="Comma 3 5 6 3" xfId="3831" xr:uid="{00000000-0005-0000-0000-0000B20E0000}"/>
    <cellStyle name="Comma 3 5 6 4" xfId="3832" xr:uid="{00000000-0005-0000-0000-0000B30E0000}"/>
    <cellStyle name="Comma 3 5 7" xfId="3833" xr:uid="{00000000-0005-0000-0000-0000B40E0000}"/>
    <cellStyle name="Comma 3 5 7 2" xfId="3834" xr:uid="{00000000-0005-0000-0000-0000B50E0000}"/>
    <cellStyle name="Comma 3 5 8" xfId="3835" xr:uid="{00000000-0005-0000-0000-0000B60E0000}"/>
    <cellStyle name="Comma 3 5 9" xfId="3836" xr:uid="{00000000-0005-0000-0000-0000B70E0000}"/>
    <cellStyle name="Comma 3 6" xfId="3837" xr:uid="{00000000-0005-0000-0000-0000B80E0000}"/>
    <cellStyle name="Comma 3 6 2" xfId="3838" xr:uid="{00000000-0005-0000-0000-0000B90E0000}"/>
    <cellStyle name="Comma 3 6 2 2" xfId="3839" xr:uid="{00000000-0005-0000-0000-0000BA0E0000}"/>
    <cellStyle name="Comma 3 6 2 2 2" xfId="3840" xr:uid="{00000000-0005-0000-0000-0000BB0E0000}"/>
    <cellStyle name="Comma 3 6 2 2 2 2" xfId="3841" xr:uid="{00000000-0005-0000-0000-0000BC0E0000}"/>
    <cellStyle name="Comma 3 6 2 2 2 2 2" xfId="3842" xr:uid="{00000000-0005-0000-0000-0000BD0E0000}"/>
    <cellStyle name="Comma 3 6 2 2 2 2 2 2" xfId="3843" xr:uid="{00000000-0005-0000-0000-0000BE0E0000}"/>
    <cellStyle name="Comma 3 6 2 2 2 2 3" xfId="3844" xr:uid="{00000000-0005-0000-0000-0000BF0E0000}"/>
    <cellStyle name="Comma 3 6 2 2 2 2 4" xfId="3845" xr:uid="{00000000-0005-0000-0000-0000C00E0000}"/>
    <cellStyle name="Comma 3 6 2 2 2 3" xfId="3846" xr:uid="{00000000-0005-0000-0000-0000C10E0000}"/>
    <cellStyle name="Comma 3 6 2 2 2 3 2" xfId="3847" xr:uid="{00000000-0005-0000-0000-0000C20E0000}"/>
    <cellStyle name="Comma 3 6 2 2 2 4" xfId="3848" xr:uid="{00000000-0005-0000-0000-0000C30E0000}"/>
    <cellStyle name="Comma 3 6 2 2 2 5" xfId="3849" xr:uid="{00000000-0005-0000-0000-0000C40E0000}"/>
    <cellStyle name="Comma 3 6 2 2 3" xfId="3850" xr:uid="{00000000-0005-0000-0000-0000C50E0000}"/>
    <cellStyle name="Comma 3 6 2 2 3 2" xfId="3851" xr:uid="{00000000-0005-0000-0000-0000C60E0000}"/>
    <cellStyle name="Comma 3 6 2 2 3 2 2" xfId="3852" xr:uid="{00000000-0005-0000-0000-0000C70E0000}"/>
    <cellStyle name="Comma 3 6 2 2 3 3" xfId="3853" xr:uid="{00000000-0005-0000-0000-0000C80E0000}"/>
    <cellStyle name="Comma 3 6 2 2 3 4" xfId="3854" xr:uid="{00000000-0005-0000-0000-0000C90E0000}"/>
    <cellStyle name="Comma 3 6 2 2 4" xfId="3855" xr:uid="{00000000-0005-0000-0000-0000CA0E0000}"/>
    <cellStyle name="Comma 3 6 2 2 4 2" xfId="3856" xr:uid="{00000000-0005-0000-0000-0000CB0E0000}"/>
    <cellStyle name="Comma 3 6 2 2 5" xfId="3857" xr:uid="{00000000-0005-0000-0000-0000CC0E0000}"/>
    <cellStyle name="Comma 3 6 2 2 6" xfId="3858" xr:uid="{00000000-0005-0000-0000-0000CD0E0000}"/>
    <cellStyle name="Comma 3 6 2 3" xfId="3859" xr:uid="{00000000-0005-0000-0000-0000CE0E0000}"/>
    <cellStyle name="Comma 3 6 2 3 2" xfId="3860" xr:uid="{00000000-0005-0000-0000-0000CF0E0000}"/>
    <cellStyle name="Comma 3 6 2 3 2 2" xfId="3861" xr:uid="{00000000-0005-0000-0000-0000D00E0000}"/>
    <cellStyle name="Comma 3 6 2 3 2 2 2" xfId="3862" xr:uid="{00000000-0005-0000-0000-0000D10E0000}"/>
    <cellStyle name="Comma 3 6 2 3 2 3" xfId="3863" xr:uid="{00000000-0005-0000-0000-0000D20E0000}"/>
    <cellStyle name="Comma 3 6 2 3 2 4" xfId="3864" xr:uid="{00000000-0005-0000-0000-0000D30E0000}"/>
    <cellStyle name="Comma 3 6 2 3 3" xfId="3865" xr:uid="{00000000-0005-0000-0000-0000D40E0000}"/>
    <cellStyle name="Comma 3 6 2 3 3 2" xfId="3866" xr:uid="{00000000-0005-0000-0000-0000D50E0000}"/>
    <cellStyle name="Comma 3 6 2 3 4" xfId="3867" xr:uid="{00000000-0005-0000-0000-0000D60E0000}"/>
    <cellStyle name="Comma 3 6 2 3 5" xfId="3868" xr:uid="{00000000-0005-0000-0000-0000D70E0000}"/>
    <cellStyle name="Comma 3 6 2 4" xfId="3869" xr:uid="{00000000-0005-0000-0000-0000D80E0000}"/>
    <cellStyle name="Comma 3 6 2 4 2" xfId="3870" xr:uid="{00000000-0005-0000-0000-0000D90E0000}"/>
    <cellStyle name="Comma 3 6 2 4 2 2" xfId="3871" xr:uid="{00000000-0005-0000-0000-0000DA0E0000}"/>
    <cellStyle name="Comma 3 6 2 4 3" xfId="3872" xr:uid="{00000000-0005-0000-0000-0000DB0E0000}"/>
    <cellStyle name="Comma 3 6 2 4 4" xfId="3873" xr:uid="{00000000-0005-0000-0000-0000DC0E0000}"/>
    <cellStyle name="Comma 3 6 2 5" xfId="3874" xr:uid="{00000000-0005-0000-0000-0000DD0E0000}"/>
    <cellStyle name="Comma 3 6 2 5 2" xfId="3875" xr:uid="{00000000-0005-0000-0000-0000DE0E0000}"/>
    <cellStyle name="Comma 3 6 2 5 2 2" xfId="3876" xr:uid="{00000000-0005-0000-0000-0000DF0E0000}"/>
    <cellStyle name="Comma 3 6 2 5 3" xfId="3877" xr:uid="{00000000-0005-0000-0000-0000E00E0000}"/>
    <cellStyle name="Comma 3 6 2 5 4" xfId="3878" xr:uid="{00000000-0005-0000-0000-0000E10E0000}"/>
    <cellStyle name="Comma 3 6 2 6" xfId="3879" xr:uid="{00000000-0005-0000-0000-0000E20E0000}"/>
    <cellStyle name="Comma 3 6 2 6 2" xfId="3880" xr:uid="{00000000-0005-0000-0000-0000E30E0000}"/>
    <cellStyle name="Comma 3 6 2 7" xfId="3881" xr:uid="{00000000-0005-0000-0000-0000E40E0000}"/>
    <cellStyle name="Comma 3 6 2 8" xfId="3882" xr:uid="{00000000-0005-0000-0000-0000E50E0000}"/>
    <cellStyle name="Comma 3 6 3" xfId="3883" xr:uid="{00000000-0005-0000-0000-0000E60E0000}"/>
    <cellStyle name="Comma 3 6 3 2" xfId="3884" xr:uid="{00000000-0005-0000-0000-0000E70E0000}"/>
    <cellStyle name="Comma 3 6 3 2 2" xfId="3885" xr:uid="{00000000-0005-0000-0000-0000E80E0000}"/>
    <cellStyle name="Comma 3 6 3 2 2 2" xfId="3886" xr:uid="{00000000-0005-0000-0000-0000E90E0000}"/>
    <cellStyle name="Comma 3 6 3 2 2 2 2" xfId="3887" xr:uid="{00000000-0005-0000-0000-0000EA0E0000}"/>
    <cellStyle name="Comma 3 6 3 2 2 3" xfId="3888" xr:uid="{00000000-0005-0000-0000-0000EB0E0000}"/>
    <cellStyle name="Comma 3 6 3 2 2 4" xfId="3889" xr:uid="{00000000-0005-0000-0000-0000EC0E0000}"/>
    <cellStyle name="Comma 3 6 3 2 3" xfId="3890" xr:uid="{00000000-0005-0000-0000-0000ED0E0000}"/>
    <cellStyle name="Comma 3 6 3 2 3 2" xfId="3891" xr:uid="{00000000-0005-0000-0000-0000EE0E0000}"/>
    <cellStyle name="Comma 3 6 3 2 4" xfId="3892" xr:uid="{00000000-0005-0000-0000-0000EF0E0000}"/>
    <cellStyle name="Comma 3 6 3 2 5" xfId="3893" xr:uid="{00000000-0005-0000-0000-0000F00E0000}"/>
    <cellStyle name="Comma 3 6 3 3" xfId="3894" xr:uid="{00000000-0005-0000-0000-0000F10E0000}"/>
    <cellStyle name="Comma 3 6 3 3 2" xfId="3895" xr:uid="{00000000-0005-0000-0000-0000F20E0000}"/>
    <cellStyle name="Comma 3 6 3 3 2 2" xfId="3896" xr:uid="{00000000-0005-0000-0000-0000F30E0000}"/>
    <cellStyle name="Comma 3 6 3 3 3" xfId="3897" xr:uid="{00000000-0005-0000-0000-0000F40E0000}"/>
    <cellStyle name="Comma 3 6 3 3 4" xfId="3898" xr:uid="{00000000-0005-0000-0000-0000F50E0000}"/>
    <cellStyle name="Comma 3 6 3 4" xfId="3899" xr:uid="{00000000-0005-0000-0000-0000F60E0000}"/>
    <cellStyle name="Comma 3 6 3 4 2" xfId="3900" xr:uid="{00000000-0005-0000-0000-0000F70E0000}"/>
    <cellStyle name="Comma 3 6 3 4 2 2" xfId="3901" xr:uid="{00000000-0005-0000-0000-0000F80E0000}"/>
    <cellStyle name="Comma 3 6 3 4 3" xfId="3902" xr:uid="{00000000-0005-0000-0000-0000F90E0000}"/>
    <cellStyle name="Comma 3 6 3 4 4" xfId="3903" xr:uid="{00000000-0005-0000-0000-0000FA0E0000}"/>
    <cellStyle name="Comma 3 6 3 5" xfId="3904" xr:uid="{00000000-0005-0000-0000-0000FB0E0000}"/>
    <cellStyle name="Comma 3 6 3 5 2" xfId="3905" xr:uid="{00000000-0005-0000-0000-0000FC0E0000}"/>
    <cellStyle name="Comma 3 6 3 6" xfId="3906" xr:uid="{00000000-0005-0000-0000-0000FD0E0000}"/>
    <cellStyle name="Comma 3 6 3 7" xfId="3907" xr:uid="{00000000-0005-0000-0000-0000FE0E0000}"/>
    <cellStyle name="Comma 3 6 4" xfId="3908" xr:uid="{00000000-0005-0000-0000-0000FF0E0000}"/>
    <cellStyle name="Comma 3 6 4 2" xfId="3909" xr:uid="{00000000-0005-0000-0000-0000000F0000}"/>
    <cellStyle name="Comma 3 6 4 2 2" xfId="3910" xr:uid="{00000000-0005-0000-0000-0000010F0000}"/>
    <cellStyle name="Comma 3 6 4 2 2 2" xfId="3911" xr:uid="{00000000-0005-0000-0000-0000020F0000}"/>
    <cellStyle name="Comma 3 6 4 2 3" xfId="3912" xr:uid="{00000000-0005-0000-0000-0000030F0000}"/>
    <cellStyle name="Comma 3 6 4 2 4" xfId="3913" xr:uid="{00000000-0005-0000-0000-0000040F0000}"/>
    <cellStyle name="Comma 3 6 4 3" xfId="3914" xr:uid="{00000000-0005-0000-0000-0000050F0000}"/>
    <cellStyle name="Comma 3 6 4 3 2" xfId="3915" xr:uid="{00000000-0005-0000-0000-0000060F0000}"/>
    <cellStyle name="Comma 3 6 4 3 2 2" xfId="3916" xr:uid="{00000000-0005-0000-0000-0000070F0000}"/>
    <cellStyle name="Comma 3 6 4 3 3" xfId="3917" xr:uid="{00000000-0005-0000-0000-0000080F0000}"/>
    <cellStyle name="Comma 3 6 4 3 4" xfId="3918" xr:uid="{00000000-0005-0000-0000-0000090F0000}"/>
    <cellStyle name="Comma 3 6 4 4" xfId="3919" xr:uid="{00000000-0005-0000-0000-00000A0F0000}"/>
    <cellStyle name="Comma 3 6 4 4 2" xfId="3920" xr:uid="{00000000-0005-0000-0000-00000B0F0000}"/>
    <cellStyle name="Comma 3 6 4 5" xfId="3921" xr:uid="{00000000-0005-0000-0000-00000C0F0000}"/>
    <cellStyle name="Comma 3 6 4 6" xfId="3922" xr:uid="{00000000-0005-0000-0000-00000D0F0000}"/>
    <cellStyle name="Comma 3 6 5" xfId="3923" xr:uid="{00000000-0005-0000-0000-00000E0F0000}"/>
    <cellStyle name="Comma 3 6 5 2" xfId="3924" xr:uid="{00000000-0005-0000-0000-00000F0F0000}"/>
    <cellStyle name="Comma 3 6 5 2 2" xfId="3925" xr:uid="{00000000-0005-0000-0000-0000100F0000}"/>
    <cellStyle name="Comma 3 6 5 2 2 2" xfId="3926" xr:uid="{00000000-0005-0000-0000-0000110F0000}"/>
    <cellStyle name="Comma 3 6 5 2 3" xfId="3927" xr:uid="{00000000-0005-0000-0000-0000120F0000}"/>
    <cellStyle name="Comma 3 6 5 2 4" xfId="3928" xr:uid="{00000000-0005-0000-0000-0000130F0000}"/>
    <cellStyle name="Comma 3 6 5 3" xfId="3929" xr:uid="{00000000-0005-0000-0000-0000140F0000}"/>
    <cellStyle name="Comma 3 6 5 3 2" xfId="3930" xr:uid="{00000000-0005-0000-0000-0000150F0000}"/>
    <cellStyle name="Comma 3 6 5 4" xfId="3931" xr:uid="{00000000-0005-0000-0000-0000160F0000}"/>
    <cellStyle name="Comma 3 6 5 5" xfId="3932" xr:uid="{00000000-0005-0000-0000-0000170F0000}"/>
    <cellStyle name="Comma 3 6 6" xfId="3933" xr:uid="{00000000-0005-0000-0000-0000180F0000}"/>
    <cellStyle name="Comma 3 6 6 2" xfId="3934" xr:uid="{00000000-0005-0000-0000-0000190F0000}"/>
    <cellStyle name="Comma 3 6 6 2 2" xfId="3935" xr:uid="{00000000-0005-0000-0000-00001A0F0000}"/>
    <cellStyle name="Comma 3 6 6 3" xfId="3936" xr:uid="{00000000-0005-0000-0000-00001B0F0000}"/>
    <cellStyle name="Comma 3 6 6 4" xfId="3937" xr:uid="{00000000-0005-0000-0000-00001C0F0000}"/>
    <cellStyle name="Comma 3 6 7" xfId="3938" xr:uid="{00000000-0005-0000-0000-00001D0F0000}"/>
    <cellStyle name="Comma 3 6 7 2" xfId="3939" xr:uid="{00000000-0005-0000-0000-00001E0F0000}"/>
    <cellStyle name="Comma 3 6 8" xfId="3940" xr:uid="{00000000-0005-0000-0000-00001F0F0000}"/>
    <cellStyle name="Comma 3 6 9" xfId="3941" xr:uid="{00000000-0005-0000-0000-0000200F0000}"/>
    <cellStyle name="Comma 3 7" xfId="3942" xr:uid="{00000000-0005-0000-0000-0000210F0000}"/>
    <cellStyle name="Comma 3 7 2" xfId="3943" xr:uid="{00000000-0005-0000-0000-0000220F0000}"/>
    <cellStyle name="Comma 3 7 2 2" xfId="3944" xr:uid="{00000000-0005-0000-0000-0000230F0000}"/>
    <cellStyle name="Comma 3 7 2 3" xfId="3945" xr:uid="{00000000-0005-0000-0000-0000240F0000}"/>
    <cellStyle name="Comma 3 7 2 3 2" xfId="3946" xr:uid="{00000000-0005-0000-0000-0000250F0000}"/>
    <cellStyle name="Comma 3 7 2 4" xfId="3947" xr:uid="{00000000-0005-0000-0000-0000260F0000}"/>
    <cellStyle name="Comma 3 7 2 5" xfId="3948" xr:uid="{00000000-0005-0000-0000-0000270F0000}"/>
    <cellStyle name="Comma 3 7 3" xfId="3949" xr:uid="{00000000-0005-0000-0000-0000280F0000}"/>
    <cellStyle name="Comma 3 7 3 2" xfId="3950" xr:uid="{00000000-0005-0000-0000-0000290F0000}"/>
    <cellStyle name="Comma 3 7 3 2 2" xfId="3951" xr:uid="{00000000-0005-0000-0000-00002A0F0000}"/>
    <cellStyle name="Comma 3 7 3 3" xfId="3952" xr:uid="{00000000-0005-0000-0000-00002B0F0000}"/>
    <cellStyle name="Comma 3 7 3 4" xfId="3953" xr:uid="{00000000-0005-0000-0000-00002C0F0000}"/>
    <cellStyle name="Comma 3 7 4" xfId="3954" xr:uid="{00000000-0005-0000-0000-00002D0F0000}"/>
    <cellStyle name="Comma 3 7 4 2" xfId="3955" xr:uid="{00000000-0005-0000-0000-00002E0F0000}"/>
    <cellStyle name="Comma 3 7 4 2 2" xfId="3956" xr:uid="{00000000-0005-0000-0000-00002F0F0000}"/>
    <cellStyle name="Comma 3 7 4 3" xfId="3957" xr:uid="{00000000-0005-0000-0000-0000300F0000}"/>
    <cellStyle name="Comma 3 7 4 4" xfId="3958" xr:uid="{00000000-0005-0000-0000-0000310F0000}"/>
    <cellStyle name="Comma 3 7 5" xfId="3959" xr:uid="{00000000-0005-0000-0000-0000320F0000}"/>
    <cellStyle name="Comma 3 7 6" xfId="3960" xr:uid="{00000000-0005-0000-0000-0000330F0000}"/>
    <cellStyle name="Comma 3 7 6 2" xfId="3961" xr:uid="{00000000-0005-0000-0000-0000340F0000}"/>
    <cellStyle name="Comma 3 7 7" xfId="3962" xr:uid="{00000000-0005-0000-0000-0000350F0000}"/>
    <cellStyle name="Comma 3 7 8" xfId="3963" xr:uid="{00000000-0005-0000-0000-0000360F0000}"/>
    <cellStyle name="Comma 3 8" xfId="3964" xr:uid="{00000000-0005-0000-0000-0000370F0000}"/>
    <cellStyle name="Comma 3 9" xfId="3965" xr:uid="{00000000-0005-0000-0000-0000380F0000}"/>
    <cellStyle name="Comma 3 9 2" xfId="3966" xr:uid="{00000000-0005-0000-0000-0000390F0000}"/>
    <cellStyle name="Comma 3 9 2 2" xfId="3967" xr:uid="{00000000-0005-0000-0000-00003A0F0000}"/>
    <cellStyle name="Comma 3 9 3" xfId="3968" xr:uid="{00000000-0005-0000-0000-00003B0F0000}"/>
    <cellStyle name="Comma 3 9 4" xfId="3969" xr:uid="{00000000-0005-0000-0000-00003C0F0000}"/>
    <cellStyle name="Comma 30" xfId="3970" xr:uid="{00000000-0005-0000-0000-00003D0F0000}"/>
    <cellStyle name="Comma 30 2" xfId="3971" xr:uid="{00000000-0005-0000-0000-00003E0F0000}"/>
    <cellStyle name="Comma 30 2 2" xfId="3972" xr:uid="{00000000-0005-0000-0000-00003F0F0000}"/>
    <cellStyle name="Comma 30 3" xfId="3973" xr:uid="{00000000-0005-0000-0000-0000400F0000}"/>
    <cellStyle name="Comma 31" xfId="3974" xr:uid="{00000000-0005-0000-0000-0000410F0000}"/>
    <cellStyle name="Comma 31 2" xfId="3975" xr:uid="{00000000-0005-0000-0000-0000420F0000}"/>
    <cellStyle name="Comma 31 2 2" xfId="3976" xr:uid="{00000000-0005-0000-0000-0000430F0000}"/>
    <cellStyle name="Comma 31 3" xfId="3977" xr:uid="{00000000-0005-0000-0000-0000440F0000}"/>
    <cellStyle name="Comma 32" xfId="3978" xr:uid="{00000000-0005-0000-0000-0000450F0000}"/>
    <cellStyle name="Comma 32 2" xfId="3979" xr:uid="{00000000-0005-0000-0000-0000460F0000}"/>
    <cellStyle name="Comma 32 2 2" xfId="3980" xr:uid="{00000000-0005-0000-0000-0000470F0000}"/>
    <cellStyle name="Comma 32 3" xfId="3981" xr:uid="{00000000-0005-0000-0000-0000480F0000}"/>
    <cellStyle name="Comma 33" xfId="3982" xr:uid="{00000000-0005-0000-0000-0000490F0000}"/>
    <cellStyle name="Comma 33 2" xfId="3983" xr:uid="{00000000-0005-0000-0000-00004A0F0000}"/>
    <cellStyle name="Comma 33 2 2" xfId="3984" xr:uid="{00000000-0005-0000-0000-00004B0F0000}"/>
    <cellStyle name="Comma 33 3" xfId="3985" xr:uid="{00000000-0005-0000-0000-00004C0F0000}"/>
    <cellStyle name="Comma 34" xfId="3986" xr:uid="{00000000-0005-0000-0000-00004D0F0000}"/>
    <cellStyle name="Comma 34 2" xfId="3987" xr:uid="{00000000-0005-0000-0000-00004E0F0000}"/>
    <cellStyle name="Comma 34 2 2" xfId="3988" xr:uid="{00000000-0005-0000-0000-00004F0F0000}"/>
    <cellStyle name="Comma 34 3" xfId="3989" xr:uid="{00000000-0005-0000-0000-0000500F0000}"/>
    <cellStyle name="Comma 35" xfId="3990" xr:uid="{00000000-0005-0000-0000-0000510F0000}"/>
    <cellStyle name="Comma 35 2" xfId="3991" xr:uid="{00000000-0005-0000-0000-0000520F0000}"/>
    <cellStyle name="Comma 35 2 2" xfId="3992" xr:uid="{00000000-0005-0000-0000-0000530F0000}"/>
    <cellStyle name="Comma 35 3" xfId="3993" xr:uid="{00000000-0005-0000-0000-0000540F0000}"/>
    <cellStyle name="Comma 36" xfId="3994" xr:uid="{00000000-0005-0000-0000-0000550F0000}"/>
    <cellStyle name="Comma 36 2" xfId="3995" xr:uid="{00000000-0005-0000-0000-0000560F0000}"/>
    <cellStyle name="Comma 37" xfId="3996" xr:uid="{00000000-0005-0000-0000-0000570F0000}"/>
    <cellStyle name="Comma 37 2" xfId="3997" xr:uid="{00000000-0005-0000-0000-0000580F0000}"/>
    <cellStyle name="Comma 37 2 2" xfId="3998" xr:uid="{00000000-0005-0000-0000-0000590F0000}"/>
    <cellStyle name="Comma 37 2 2 2" xfId="3999" xr:uid="{00000000-0005-0000-0000-00005A0F0000}"/>
    <cellStyle name="Comma 37 2 3" xfId="4000" xr:uid="{00000000-0005-0000-0000-00005B0F0000}"/>
    <cellStyle name="Comma 37 2 4" xfId="4001" xr:uid="{00000000-0005-0000-0000-00005C0F0000}"/>
    <cellStyle name="Comma 37 3" xfId="4002" xr:uid="{00000000-0005-0000-0000-00005D0F0000}"/>
    <cellStyle name="Comma 37 3 2" xfId="4003" xr:uid="{00000000-0005-0000-0000-00005E0F0000}"/>
    <cellStyle name="Comma 37 4" xfId="4004" xr:uid="{00000000-0005-0000-0000-00005F0F0000}"/>
    <cellStyle name="Comma 37 5" xfId="4005" xr:uid="{00000000-0005-0000-0000-0000600F0000}"/>
    <cellStyle name="Comma 38" xfId="4006" xr:uid="{00000000-0005-0000-0000-0000610F0000}"/>
    <cellStyle name="Comma 38 2" xfId="4007" xr:uid="{00000000-0005-0000-0000-0000620F0000}"/>
    <cellStyle name="Comma 38 2 2" xfId="4008" xr:uid="{00000000-0005-0000-0000-0000630F0000}"/>
    <cellStyle name="Comma 38 3" xfId="4009" xr:uid="{00000000-0005-0000-0000-0000640F0000}"/>
    <cellStyle name="Comma 39" xfId="4010" xr:uid="{00000000-0005-0000-0000-0000650F0000}"/>
    <cellStyle name="Comma 39 2" xfId="4011" xr:uid="{00000000-0005-0000-0000-0000660F0000}"/>
    <cellStyle name="Comma 39 2 2" xfId="4012" xr:uid="{00000000-0005-0000-0000-0000670F0000}"/>
    <cellStyle name="Comma 39 3" xfId="4013" xr:uid="{00000000-0005-0000-0000-0000680F0000}"/>
    <cellStyle name="Comma 4" xfId="4014" xr:uid="{00000000-0005-0000-0000-0000690F0000}"/>
    <cellStyle name="Comma 4 10" xfId="4015" xr:uid="{00000000-0005-0000-0000-00006A0F0000}"/>
    <cellStyle name="Comma 4 10 2" xfId="4016" xr:uid="{00000000-0005-0000-0000-00006B0F0000}"/>
    <cellStyle name="Comma 4 11" xfId="4017" xr:uid="{00000000-0005-0000-0000-00006C0F0000}"/>
    <cellStyle name="Comma 4 11 2" xfId="4018" xr:uid="{00000000-0005-0000-0000-00006D0F0000}"/>
    <cellStyle name="Comma 4 12" xfId="4019" xr:uid="{00000000-0005-0000-0000-00006E0F0000}"/>
    <cellStyle name="Comma 4 2" xfId="4020" xr:uid="{00000000-0005-0000-0000-00006F0F0000}"/>
    <cellStyle name="Comma 4 2 10" xfId="4021" xr:uid="{00000000-0005-0000-0000-0000700F0000}"/>
    <cellStyle name="Comma 4 2 11" xfId="4022" xr:uid="{00000000-0005-0000-0000-0000710F0000}"/>
    <cellStyle name="Comma 4 2 2" xfId="4023" xr:uid="{00000000-0005-0000-0000-0000720F0000}"/>
    <cellStyle name="Comma 4 2 2 2" xfId="4024" xr:uid="{00000000-0005-0000-0000-0000730F0000}"/>
    <cellStyle name="Comma 4 2 2 2 2" xfId="4025" xr:uid="{00000000-0005-0000-0000-0000740F0000}"/>
    <cellStyle name="Comma 4 2 2 2 2 2" xfId="4026" xr:uid="{00000000-0005-0000-0000-0000750F0000}"/>
    <cellStyle name="Comma 4 2 2 2 2 2 2" xfId="4027" xr:uid="{00000000-0005-0000-0000-0000760F0000}"/>
    <cellStyle name="Comma 4 2 2 2 2 2 2 2" xfId="4028" xr:uid="{00000000-0005-0000-0000-0000770F0000}"/>
    <cellStyle name="Comma 4 2 2 2 2 2 2 2 2" xfId="4029" xr:uid="{00000000-0005-0000-0000-0000780F0000}"/>
    <cellStyle name="Comma 4 2 2 2 2 2 2 3" xfId="4030" xr:uid="{00000000-0005-0000-0000-0000790F0000}"/>
    <cellStyle name="Comma 4 2 2 2 2 2 2 4" xfId="4031" xr:uid="{00000000-0005-0000-0000-00007A0F0000}"/>
    <cellStyle name="Comma 4 2 2 2 2 2 3" xfId="4032" xr:uid="{00000000-0005-0000-0000-00007B0F0000}"/>
    <cellStyle name="Comma 4 2 2 2 2 2 3 2" xfId="4033" xr:uid="{00000000-0005-0000-0000-00007C0F0000}"/>
    <cellStyle name="Comma 4 2 2 2 2 2 4" xfId="4034" xr:uid="{00000000-0005-0000-0000-00007D0F0000}"/>
    <cellStyle name="Comma 4 2 2 2 2 2 5" xfId="4035" xr:uid="{00000000-0005-0000-0000-00007E0F0000}"/>
    <cellStyle name="Comma 4 2 2 2 2 3" xfId="4036" xr:uid="{00000000-0005-0000-0000-00007F0F0000}"/>
    <cellStyle name="Comma 4 2 2 2 2 3 2" xfId="4037" xr:uid="{00000000-0005-0000-0000-0000800F0000}"/>
    <cellStyle name="Comma 4 2 2 2 2 3 2 2" xfId="4038" xr:uid="{00000000-0005-0000-0000-0000810F0000}"/>
    <cellStyle name="Comma 4 2 2 2 2 3 3" xfId="4039" xr:uid="{00000000-0005-0000-0000-0000820F0000}"/>
    <cellStyle name="Comma 4 2 2 2 2 3 4" xfId="4040" xr:uid="{00000000-0005-0000-0000-0000830F0000}"/>
    <cellStyle name="Comma 4 2 2 2 2 4" xfId="4041" xr:uid="{00000000-0005-0000-0000-0000840F0000}"/>
    <cellStyle name="Comma 4 2 2 2 2 4 2" xfId="4042" xr:uid="{00000000-0005-0000-0000-0000850F0000}"/>
    <cellStyle name="Comma 4 2 2 2 2 5" xfId="4043" xr:uid="{00000000-0005-0000-0000-0000860F0000}"/>
    <cellStyle name="Comma 4 2 2 2 2 6" xfId="4044" xr:uid="{00000000-0005-0000-0000-0000870F0000}"/>
    <cellStyle name="Comma 4 2 2 2 3" xfId="4045" xr:uid="{00000000-0005-0000-0000-0000880F0000}"/>
    <cellStyle name="Comma 4 2 2 2 3 2" xfId="4046" xr:uid="{00000000-0005-0000-0000-0000890F0000}"/>
    <cellStyle name="Comma 4 2 2 2 3 2 2" xfId="4047" xr:uid="{00000000-0005-0000-0000-00008A0F0000}"/>
    <cellStyle name="Comma 4 2 2 2 3 2 2 2" xfId="4048" xr:uid="{00000000-0005-0000-0000-00008B0F0000}"/>
    <cellStyle name="Comma 4 2 2 2 3 2 3" xfId="4049" xr:uid="{00000000-0005-0000-0000-00008C0F0000}"/>
    <cellStyle name="Comma 4 2 2 2 3 2 4" xfId="4050" xr:uid="{00000000-0005-0000-0000-00008D0F0000}"/>
    <cellStyle name="Comma 4 2 2 2 3 3" xfId="4051" xr:uid="{00000000-0005-0000-0000-00008E0F0000}"/>
    <cellStyle name="Comma 4 2 2 2 3 3 2" xfId="4052" xr:uid="{00000000-0005-0000-0000-00008F0F0000}"/>
    <cellStyle name="Comma 4 2 2 2 3 4" xfId="4053" xr:uid="{00000000-0005-0000-0000-0000900F0000}"/>
    <cellStyle name="Comma 4 2 2 2 3 5" xfId="4054" xr:uid="{00000000-0005-0000-0000-0000910F0000}"/>
    <cellStyle name="Comma 4 2 2 2 4" xfId="4055" xr:uid="{00000000-0005-0000-0000-0000920F0000}"/>
    <cellStyle name="Comma 4 2 2 2 4 2" xfId="4056" xr:uid="{00000000-0005-0000-0000-0000930F0000}"/>
    <cellStyle name="Comma 4 2 2 2 4 2 2" xfId="4057" xr:uid="{00000000-0005-0000-0000-0000940F0000}"/>
    <cellStyle name="Comma 4 2 2 2 4 3" xfId="4058" xr:uid="{00000000-0005-0000-0000-0000950F0000}"/>
    <cellStyle name="Comma 4 2 2 2 4 4" xfId="4059" xr:uid="{00000000-0005-0000-0000-0000960F0000}"/>
    <cellStyle name="Comma 4 2 2 2 5" xfId="4060" xr:uid="{00000000-0005-0000-0000-0000970F0000}"/>
    <cellStyle name="Comma 4 2 2 2 5 2" xfId="4061" xr:uid="{00000000-0005-0000-0000-0000980F0000}"/>
    <cellStyle name="Comma 4 2 2 2 5 2 2" xfId="4062" xr:uid="{00000000-0005-0000-0000-0000990F0000}"/>
    <cellStyle name="Comma 4 2 2 2 5 3" xfId="4063" xr:uid="{00000000-0005-0000-0000-00009A0F0000}"/>
    <cellStyle name="Comma 4 2 2 2 5 4" xfId="4064" xr:uid="{00000000-0005-0000-0000-00009B0F0000}"/>
    <cellStyle name="Comma 4 2 2 2 6" xfId="4065" xr:uid="{00000000-0005-0000-0000-00009C0F0000}"/>
    <cellStyle name="Comma 4 2 2 2 6 2" xfId="4066" xr:uid="{00000000-0005-0000-0000-00009D0F0000}"/>
    <cellStyle name="Comma 4 2 2 2 7" xfId="4067" xr:uid="{00000000-0005-0000-0000-00009E0F0000}"/>
    <cellStyle name="Comma 4 2 2 2 8" xfId="4068" xr:uid="{00000000-0005-0000-0000-00009F0F0000}"/>
    <cellStyle name="Comma 4 2 2 3" xfId="4069" xr:uid="{00000000-0005-0000-0000-0000A00F0000}"/>
    <cellStyle name="Comma 4 2 2 3 2" xfId="4070" xr:uid="{00000000-0005-0000-0000-0000A10F0000}"/>
    <cellStyle name="Comma 4 2 2 3 2 2" xfId="4071" xr:uid="{00000000-0005-0000-0000-0000A20F0000}"/>
    <cellStyle name="Comma 4 2 2 3 2 2 2" xfId="4072" xr:uid="{00000000-0005-0000-0000-0000A30F0000}"/>
    <cellStyle name="Comma 4 2 2 3 2 2 2 2" xfId="4073" xr:uid="{00000000-0005-0000-0000-0000A40F0000}"/>
    <cellStyle name="Comma 4 2 2 3 2 2 3" xfId="4074" xr:uid="{00000000-0005-0000-0000-0000A50F0000}"/>
    <cellStyle name="Comma 4 2 2 3 2 2 4" xfId="4075" xr:uid="{00000000-0005-0000-0000-0000A60F0000}"/>
    <cellStyle name="Comma 4 2 2 3 2 3" xfId="4076" xr:uid="{00000000-0005-0000-0000-0000A70F0000}"/>
    <cellStyle name="Comma 4 2 2 3 2 3 2" xfId="4077" xr:uid="{00000000-0005-0000-0000-0000A80F0000}"/>
    <cellStyle name="Comma 4 2 2 3 2 4" xfId="4078" xr:uid="{00000000-0005-0000-0000-0000A90F0000}"/>
    <cellStyle name="Comma 4 2 2 3 2 5" xfId="4079" xr:uid="{00000000-0005-0000-0000-0000AA0F0000}"/>
    <cellStyle name="Comma 4 2 2 3 3" xfId="4080" xr:uid="{00000000-0005-0000-0000-0000AB0F0000}"/>
    <cellStyle name="Comma 4 2 2 3 3 2" xfId="4081" xr:uid="{00000000-0005-0000-0000-0000AC0F0000}"/>
    <cellStyle name="Comma 4 2 2 3 3 2 2" xfId="4082" xr:uid="{00000000-0005-0000-0000-0000AD0F0000}"/>
    <cellStyle name="Comma 4 2 2 3 3 3" xfId="4083" xr:uid="{00000000-0005-0000-0000-0000AE0F0000}"/>
    <cellStyle name="Comma 4 2 2 3 3 4" xfId="4084" xr:uid="{00000000-0005-0000-0000-0000AF0F0000}"/>
    <cellStyle name="Comma 4 2 2 3 4" xfId="4085" xr:uid="{00000000-0005-0000-0000-0000B00F0000}"/>
    <cellStyle name="Comma 4 2 2 3 4 2" xfId="4086" xr:uid="{00000000-0005-0000-0000-0000B10F0000}"/>
    <cellStyle name="Comma 4 2 2 3 4 2 2" xfId="4087" xr:uid="{00000000-0005-0000-0000-0000B20F0000}"/>
    <cellStyle name="Comma 4 2 2 3 4 3" xfId="4088" xr:uid="{00000000-0005-0000-0000-0000B30F0000}"/>
    <cellStyle name="Comma 4 2 2 3 4 4" xfId="4089" xr:uid="{00000000-0005-0000-0000-0000B40F0000}"/>
    <cellStyle name="Comma 4 2 2 3 5" xfId="4090" xr:uid="{00000000-0005-0000-0000-0000B50F0000}"/>
    <cellStyle name="Comma 4 2 2 3 5 2" xfId="4091" xr:uid="{00000000-0005-0000-0000-0000B60F0000}"/>
    <cellStyle name="Comma 4 2 2 3 6" xfId="4092" xr:uid="{00000000-0005-0000-0000-0000B70F0000}"/>
    <cellStyle name="Comma 4 2 2 3 7" xfId="4093" xr:uid="{00000000-0005-0000-0000-0000B80F0000}"/>
    <cellStyle name="Comma 4 2 2 4" xfId="4094" xr:uid="{00000000-0005-0000-0000-0000B90F0000}"/>
    <cellStyle name="Comma 4 2 2 4 2" xfId="4095" xr:uid="{00000000-0005-0000-0000-0000BA0F0000}"/>
    <cellStyle name="Comma 4 2 2 4 2 2" xfId="4096" xr:uid="{00000000-0005-0000-0000-0000BB0F0000}"/>
    <cellStyle name="Comma 4 2 2 4 2 2 2" xfId="4097" xr:uid="{00000000-0005-0000-0000-0000BC0F0000}"/>
    <cellStyle name="Comma 4 2 2 4 2 3" xfId="4098" xr:uid="{00000000-0005-0000-0000-0000BD0F0000}"/>
    <cellStyle name="Comma 4 2 2 4 2 4" xfId="4099" xr:uid="{00000000-0005-0000-0000-0000BE0F0000}"/>
    <cellStyle name="Comma 4 2 2 4 3" xfId="4100" xr:uid="{00000000-0005-0000-0000-0000BF0F0000}"/>
    <cellStyle name="Comma 4 2 2 4 3 2" xfId="4101" xr:uid="{00000000-0005-0000-0000-0000C00F0000}"/>
    <cellStyle name="Comma 4 2 2 4 3 2 2" xfId="4102" xr:uid="{00000000-0005-0000-0000-0000C10F0000}"/>
    <cellStyle name="Comma 4 2 2 4 3 3" xfId="4103" xr:uid="{00000000-0005-0000-0000-0000C20F0000}"/>
    <cellStyle name="Comma 4 2 2 4 3 4" xfId="4104" xr:uid="{00000000-0005-0000-0000-0000C30F0000}"/>
    <cellStyle name="Comma 4 2 2 4 4" xfId="4105" xr:uid="{00000000-0005-0000-0000-0000C40F0000}"/>
    <cellStyle name="Comma 4 2 2 4 4 2" xfId="4106" xr:uid="{00000000-0005-0000-0000-0000C50F0000}"/>
    <cellStyle name="Comma 4 2 2 4 5" xfId="4107" xr:uid="{00000000-0005-0000-0000-0000C60F0000}"/>
    <cellStyle name="Comma 4 2 2 4 6" xfId="4108" xr:uid="{00000000-0005-0000-0000-0000C70F0000}"/>
    <cellStyle name="Comma 4 2 2 5" xfId="4109" xr:uid="{00000000-0005-0000-0000-0000C80F0000}"/>
    <cellStyle name="Comma 4 2 2 5 2" xfId="4110" xr:uid="{00000000-0005-0000-0000-0000C90F0000}"/>
    <cellStyle name="Comma 4 2 2 5 2 2" xfId="4111" xr:uid="{00000000-0005-0000-0000-0000CA0F0000}"/>
    <cellStyle name="Comma 4 2 2 5 2 2 2" xfId="4112" xr:uid="{00000000-0005-0000-0000-0000CB0F0000}"/>
    <cellStyle name="Comma 4 2 2 5 2 3" xfId="4113" xr:uid="{00000000-0005-0000-0000-0000CC0F0000}"/>
    <cellStyle name="Comma 4 2 2 5 2 4" xfId="4114" xr:uid="{00000000-0005-0000-0000-0000CD0F0000}"/>
    <cellStyle name="Comma 4 2 2 5 3" xfId="4115" xr:uid="{00000000-0005-0000-0000-0000CE0F0000}"/>
    <cellStyle name="Comma 4 2 2 5 3 2" xfId="4116" xr:uid="{00000000-0005-0000-0000-0000CF0F0000}"/>
    <cellStyle name="Comma 4 2 2 5 4" xfId="4117" xr:uid="{00000000-0005-0000-0000-0000D00F0000}"/>
    <cellStyle name="Comma 4 2 2 5 5" xfId="4118" xr:uid="{00000000-0005-0000-0000-0000D10F0000}"/>
    <cellStyle name="Comma 4 2 2 6" xfId="4119" xr:uid="{00000000-0005-0000-0000-0000D20F0000}"/>
    <cellStyle name="Comma 4 2 2 6 2" xfId="4120" xr:uid="{00000000-0005-0000-0000-0000D30F0000}"/>
    <cellStyle name="Comma 4 2 2 6 2 2" xfId="4121" xr:uid="{00000000-0005-0000-0000-0000D40F0000}"/>
    <cellStyle name="Comma 4 2 2 6 3" xfId="4122" xr:uid="{00000000-0005-0000-0000-0000D50F0000}"/>
    <cellStyle name="Comma 4 2 2 6 4" xfId="4123" xr:uid="{00000000-0005-0000-0000-0000D60F0000}"/>
    <cellStyle name="Comma 4 2 2 7" xfId="4124" xr:uid="{00000000-0005-0000-0000-0000D70F0000}"/>
    <cellStyle name="Comma 4 2 2 7 2" xfId="4125" xr:uid="{00000000-0005-0000-0000-0000D80F0000}"/>
    <cellStyle name="Comma 4 2 2 8" xfId="4126" xr:uid="{00000000-0005-0000-0000-0000D90F0000}"/>
    <cellStyle name="Comma 4 2 2 9" xfId="4127" xr:uid="{00000000-0005-0000-0000-0000DA0F0000}"/>
    <cellStyle name="Comma 4 2 3" xfId="4128" xr:uid="{00000000-0005-0000-0000-0000DB0F0000}"/>
    <cellStyle name="Comma 4 2 3 2" xfId="4129" xr:uid="{00000000-0005-0000-0000-0000DC0F0000}"/>
    <cellStyle name="Comma 4 2 3 2 2" xfId="4130" xr:uid="{00000000-0005-0000-0000-0000DD0F0000}"/>
    <cellStyle name="Comma 4 2 3 2 2 2" xfId="4131" xr:uid="{00000000-0005-0000-0000-0000DE0F0000}"/>
    <cellStyle name="Comma 4 2 3 2 2 2 2" xfId="4132" xr:uid="{00000000-0005-0000-0000-0000DF0F0000}"/>
    <cellStyle name="Comma 4 2 3 2 2 2 2 2" xfId="4133" xr:uid="{00000000-0005-0000-0000-0000E00F0000}"/>
    <cellStyle name="Comma 4 2 3 2 2 2 2 2 2" xfId="4134" xr:uid="{00000000-0005-0000-0000-0000E10F0000}"/>
    <cellStyle name="Comma 4 2 3 2 2 2 2 3" xfId="4135" xr:uid="{00000000-0005-0000-0000-0000E20F0000}"/>
    <cellStyle name="Comma 4 2 3 2 2 2 2 4" xfId="4136" xr:uid="{00000000-0005-0000-0000-0000E30F0000}"/>
    <cellStyle name="Comma 4 2 3 2 2 2 3" xfId="4137" xr:uid="{00000000-0005-0000-0000-0000E40F0000}"/>
    <cellStyle name="Comma 4 2 3 2 2 2 3 2" xfId="4138" xr:uid="{00000000-0005-0000-0000-0000E50F0000}"/>
    <cellStyle name="Comma 4 2 3 2 2 2 4" xfId="4139" xr:uid="{00000000-0005-0000-0000-0000E60F0000}"/>
    <cellStyle name="Comma 4 2 3 2 2 2 5" xfId="4140" xr:uid="{00000000-0005-0000-0000-0000E70F0000}"/>
    <cellStyle name="Comma 4 2 3 2 2 3" xfId="4141" xr:uid="{00000000-0005-0000-0000-0000E80F0000}"/>
    <cellStyle name="Comma 4 2 3 2 2 3 2" xfId="4142" xr:uid="{00000000-0005-0000-0000-0000E90F0000}"/>
    <cellStyle name="Comma 4 2 3 2 2 3 2 2" xfId="4143" xr:uid="{00000000-0005-0000-0000-0000EA0F0000}"/>
    <cellStyle name="Comma 4 2 3 2 2 3 3" xfId="4144" xr:uid="{00000000-0005-0000-0000-0000EB0F0000}"/>
    <cellStyle name="Comma 4 2 3 2 2 3 4" xfId="4145" xr:uid="{00000000-0005-0000-0000-0000EC0F0000}"/>
    <cellStyle name="Comma 4 2 3 2 2 4" xfId="4146" xr:uid="{00000000-0005-0000-0000-0000ED0F0000}"/>
    <cellStyle name="Comma 4 2 3 2 2 4 2" xfId="4147" xr:uid="{00000000-0005-0000-0000-0000EE0F0000}"/>
    <cellStyle name="Comma 4 2 3 2 2 5" xfId="4148" xr:uid="{00000000-0005-0000-0000-0000EF0F0000}"/>
    <cellStyle name="Comma 4 2 3 2 2 6" xfId="4149" xr:uid="{00000000-0005-0000-0000-0000F00F0000}"/>
    <cellStyle name="Comma 4 2 3 2 3" xfId="4150" xr:uid="{00000000-0005-0000-0000-0000F10F0000}"/>
    <cellStyle name="Comma 4 2 3 2 3 2" xfId="4151" xr:uid="{00000000-0005-0000-0000-0000F20F0000}"/>
    <cellStyle name="Comma 4 2 3 2 3 2 2" xfId="4152" xr:uid="{00000000-0005-0000-0000-0000F30F0000}"/>
    <cellStyle name="Comma 4 2 3 2 3 2 2 2" xfId="4153" xr:uid="{00000000-0005-0000-0000-0000F40F0000}"/>
    <cellStyle name="Comma 4 2 3 2 3 2 3" xfId="4154" xr:uid="{00000000-0005-0000-0000-0000F50F0000}"/>
    <cellStyle name="Comma 4 2 3 2 3 2 4" xfId="4155" xr:uid="{00000000-0005-0000-0000-0000F60F0000}"/>
    <cellStyle name="Comma 4 2 3 2 3 3" xfId="4156" xr:uid="{00000000-0005-0000-0000-0000F70F0000}"/>
    <cellStyle name="Comma 4 2 3 2 3 3 2" xfId="4157" xr:uid="{00000000-0005-0000-0000-0000F80F0000}"/>
    <cellStyle name="Comma 4 2 3 2 3 4" xfId="4158" xr:uid="{00000000-0005-0000-0000-0000F90F0000}"/>
    <cellStyle name="Comma 4 2 3 2 3 5" xfId="4159" xr:uid="{00000000-0005-0000-0000-0000FA0F0000}"/>
    <cellStyle name="Comma 4 2 3 2 4" xfId="4160" xr:uid="{00000000-0005-0000-0000-0000FB0F0000}"/>
    <cellStyle name="Comma 4 2 3 2 4 2" xfId="4161" xr:uid="{00000000-0005-0000-0000-0000FC0F0000}"/>
    <cellStyle name="Comma 4 2 3 2 4 2 2" xfId="4162" xr:uid="{00000000-0005-0000-0000-0000FD0F0000}"/>
    <cellStyle name="Comma 4 2 3 2 4 3" xfId="4163" xr:uid="{00000000-0005-0000-0000-0000FE0F0000}"/>
    <cellStyle name="Comma 4 2 3 2 4 4" xfId="4164" xr:uid="{00000000-0005-0000-0000-0000FF0F0000}"/>
    <cellStyle name="Comma 4 2 3 2 5" xfId="4165" xr:uid="{00000000-0005-0000-0000-000000100000}"/>
    <cellStyle name="Comma 4 2 3 2 5 2" xfId="4166" xr:uid="{00000000-0005-0000-0000-000001100000}"/>
    <cellStyle name="Comma 4 2 3 2 5 2 2" xfId="4167" xr:uid="{00000000-0005-0000-0000-000002100000}"/>
    <cellStyle name="Comma 4 2 3 2 5 3" xfId="4168" xr:uid="{00000000-0005-0000-0000-000003100000}"/>
    <cellStyle name="Comma 4 2 3 2 5 4" xfId="4169" xr:uid="{00000000-0005-0000-0000-000004100000}"/>
    <cellStyle name="Comma 4 2 3 2 6" xfId="4170" xr:uid="{00000000-0005-0000-0000-000005100000}"/>
    <cellStyle name="Comma 4 2 3 2 6 2" xfId="4171" xr:uid="{00000000-0005-0000-0000-000006100000}"/>
    <cellStyle name="Comma 4 2 3 2 7" xfId="4172" xr:uid="{00000000-0005-0000-0000-000007100000}"/>
    <cellStyle name="Comma 4 2 3 2 8" xfId="4173" xr:uid="{00000000-0005-0000-0000-000008100000}"/>
    <cellStyle name="Comma 4 2 3 3" xfId="4174" xr:uid="{00000000-0005-0000-0000-000009100000}"/>
    <cellStyle name="Comma 4 2 3 3 2" xfId="4175" xr:uid="{00000000-0005-0000-0000-00000A100000}"/>
    <cellStyle name="Comma 4 2 3 3 2 2" xfId="4176" xr:uid="{00000000-0005-0000-0000-00000B100000}"/>
    <cellStyle name="Comma 4 2 3 3 2 2 2" xfId="4177" xr:uid="{00000000-0005-0000-0000-00000C100000}"/>
    <cellStyle name="Comma 4 2 3 3 2 2 2 2" xfId="4178" xr:uid="{00000000-0005-0000-0000-00000D100000}"/>
    <cellStyle name="Comma 4 2 3 3 2 2 3" xfId="4179" xr:uid="{00000000-0005-0000-0000-00000E100000}"/>
    <cellStyle name="Comma 4 2 3 3 2 2 4" xfId="4180" xr:uid="{00000000-0005-0000-0000-00000F100000}"/>
    <cellStyle name="Comma 4 2 3 3 2 3" xfId="4181" xr:uid="{00000000-0005-0000-0000-000010100000}"/>
    <cellStyle name="Comma 4 2 3 3 2 3 2" xfId="4182" xr:uid="{00000000-0005-0000-0000-000011100000}"/>
    <cellStyle name="Comma 4 2 3 3 2 4" xfId="4183" xr:uid="{00000000-0005-0000-0000-000012100000}"/>
    <cellStyle name="Comma 4 2 3 3 2 5" xfId="4184" xr:uid="{00000000-0005-0000-0000-000013100000}"/>
    <cellStyle name="Comma 4 2 3 3 3" xfId="4185" xr:uid="{00000000-0005-0000-0000-000014100000}"/>
    <cellStyle name="Comma 4 2 3 3 3 2" xfId="4186" xr:uid="{00000000-0005-0000-0000-000015100000}"/>
    <cellStyle name="Comma 4 2 3 3 3 2 2" xfId="4187" xr:uid="{00000000-0005-0000-0000-000016100000}"/>
    <cellStyle name="Comma 4 2 3 3 3 3" xfId="4188" xr:uid="{00000000-0005-0000-0000-000017100000}"/>
    <cellStyle name="Comma 4 2 3 3 3 4" xfId="4189" xr:uid="{00000000-0005-0000-0000-000018100000}"/>
    <cellStyle name="Comma 4 2 3 3 4" xfId="4190" xr:uid="{00000000-0005-0000-0000-000019100000}"/>
    <cellStyle name="Comma 4 2 3 3 4 2" xfId="4191" xr:uid="{00000000-0005-0000-0000-00001A100000}"/>
    <cellStyle name="Comma 4 2 3 3 4 2 2" xfId="4192" xr:uid="{00000000-0005-0000-0000-00001B100000}"/>
    <cellStyle name="Comma 4 2 3 3 4 3" xfId="4193" xr:uid="{00000000-0005-0000-0000-00001C100000}"/>
    <cellStyle name="Comma 4 2 3 3 4 4" xfId="4194" xr:uid="{00000000-0005-0000-0000-00001D100000}"/>
    <cellStyle name="Comma 4 2 3 3 5" xfId="4195" xr:uid="{00000000-0005-0000-0000-00001E100000}"/>
    <cellStyle name="Comma 4 2 3 3 5 2" xfId="4196" xr:uid="{00000000-0005-0000-0000-00001F100000}"/>
    <cellStyle name="Comma 4 2 3 3 6" xfId="4197" xr:uid="{00000000-0005-0000-0000-000020100000}"/>
    <cellStyle name="Comma 4 2 3 3 7" xfId="4198" xr:uid="{00000000-0005-0000-0000-000021100000}"/>
    <cellStyle name="Comma 4 2 3 4" xfId="4199" xr:uid="{00000000-0005-0000-0000-000022100000}"/>
    <cellStyle name="Comma 4 2 3 4 2" xfId="4200" xr:uid="{00000000-0005-0000-0000-000023100000}"/>
    <cellStyle name="Comma 4 2 3 4 2 2" xfId="4201" xr:uid="{00000000-0005-0000-0000-000024100000}"/>
    <cellStyle name="Comma 4 2 3 4 2 2 2" xfId="4202" xr:uid="{00000000-0005-0000-0000-000025100000}"/>
    <cellStyle name="Comma 4 2 3 4 2 3" xfId="4203" xr:uid="{00000000-0005-0000-0000-000026100000}"/>
    <cellStyle name="Comma 4 2 3 4 2 4" xfId="4204" xr:uid="{00000000-0005-0000-0000-000027100000}"/>
    <cellStyle name="Comma 4 2 3 4 3" xfId="4205" xr:uid="{00000000-0005-0000-0000-000028100000}"/>
    <cellStyle name="Comma 4 2 3 4 3 2" xfId="4206" xr:uid="{00000000-0005-0000-0000-000029100000}"/>
    <cellStyle name="Comma 4 2 3 4 3 2 2" xfId="4207" xr:uid="{00000000-0005-0000-0000-00002A100000}"/>
    <cellStyle name="Comma 4 2 3 4 3 3" xfId="4208" xr:uid="{00000000-0005-0000-0000-00002B100000}"/>
    <cellStyle name="Comma 4 2 3 4 3 4" xfId="4209" xr:uid="{00000000-0005-0000-0000-00002C100000}"/>
    <cellStyle name="Comma 4 2 3 4 4" xfId="4210" xr:uid="{00000000-0005-0000-0000-00002D100000}"/>
    <cellStyle name="Comma 4 2 3 4 4 2" xfId="4211" xr:uid="{00000000-0005-0000-0000-00002E100000}"/>
    <cellStyle name="Comma 4 2 3 4 5" xfId="4212" xr:uid="{00000000-0005-0000-0000-00002F100000}"/>
    <cellStyle name="Comma 4 2 3 4 6" xfId="4213" xr:uid="{00000000-0005-0000-0000-000030100000}"/>
    <cellStyle name="Comma 4 2 3 5" xfId="4214" xr:uid="{00000000-0005-0000-0000-000031100000}"/>
    <cellStyle name="Comma 4 2 3 5 2" xfId="4215" xr:uid="{00000000-0005-0000-0000-000032100000}"/>
    <cellStyle name="Comma 4 2 3 5 2 2" xfId="4216" xr:uid="{00000000-0005-0000-0000-000033100000}"/>
    <cellStyle name="Comma 4 2 3 5 2 2 2" xfId="4217" xr:uid="{00000000-0005-0000-0000-000034100000}"/>
    <cellStyle name="Comma 4 2 3 5 2 3" xfId="4218" xr:uid="{00000000-0005-0000-0000-000035100000}"/>
    <cellStyle name="Comma 4 2 3 5 2 4" xfId="4219" xr:uid="{00000000-0005-0000-0000-000036100000}"/>
    <cellStyle name="Comma 4 2 3 5 3" xfId="4220" xr:uid="{00000000-0005-0000-0000-000037100000}"/>
    <cellStyle name="Comma 4 2 3 5 3 2" xfId="4221" xr:uid="{00000000-0005-0000-0000-000038100000}"/>
    <cellStyle name="Comma 4 2 3 5 4" xfId="4222" xr:uid="{00000000-0005-0000-0000-000039100000}"/>
    <cellStyle name="Comma 4 2 3 5 5" xfId="4223" xr:uid="{00000000-0005-0000-0000-00003A100000}"/>
    <cellStyle name="Comma 4 2 3 6" xfId="4224" xr:uid="{00000000-0005-0000-0000-00003B100000}"/>
    <cellStyle name="Comma 4 2 3 6 2" xfId="4225" xr:uid="{00000000-0005-0000-0000-00003C100000}"/>
    <cellStyle name="Comma 4 2 3 6 2 2" xfId="4226" xr:uid="{00000000-0005-0000-0000-00003D100000}"/>
    <cellStyle name="Comma 4 2 3 6 3" xfId="4227" xr:uid="{00000000-0005-0000-0000-00003E100000}"/>
    <cellStyle name="Comma 4 2 3 6 4" xfId="4228" xr:uid="{00000000-0005-0000-0000-00003F100000}"/>
    <cellStyle name="Comma 4 2 3 7" xfId="4229" xr:uid="{00000000-0005-0000-0000-000040100000}"/>
    <cellStyle name="Comma 4 2 3 7 2" xfId="4230" xr:uid="{00000000-0005-0000-0000-000041100000}"/>
    <cellStyle name="Comma 4 2 3 8" xfId="4231" xr:uid="{00000000-0005-0000-0000-000042100000}"/>
    <cellStyle name="Comma 4 2 3 9" xfId="4232" xr:uid="{00000000-0005-0000-0000-000043100000}"/>
    <cellStyle name="Comma 4 2 4" xfId="4233" xr:uid="{00000000-0005-0000-0000-000044100000}"/>
    <cellStyle name="Comma 4 2 4 2" xfId="4234" xr:uid="{00000000-0005-0000-0000-000045100000}"/>
    <cellStyle name="Comma 4 2 4 2 2" xfId="4235" xr:uid="{00000000-0005-0000-0000-000046100000}"/>
    <cellStyle name="Comma 4 2 4 2 2 2" xfId="4236" xr:uid="{00000000-0005-0000-0000-000047100000}"/>
    <cellStyle name="Comma 4 2 4 2 2 2 2" xfId="4237" xr:uid="{00000000-0005-0000-0000-000048100000}"/>
    <cellStyle name="Comma 4 2 4 2 2 2 2 2" xfId="4238" xr:uid="{00000000-0005-0000-0000-000049100000}"/>
    <cellStyle name="Comma 4 2 4 2 2 2 3" xfId="4239" xr:uid="{00000000-0005-0000-0000-00004A100000}"/>
    <cellStyle name="Comma 4 2 4 2 2 2 4" xfId="4240" xr:uid="{00000000-0005-0000-0000-00004B100000}"/>
    <cellStyle name="Comma 4 2 4 2 2 3" xfId="4241" xr:uid="{00000000-0005-0000-0000-00004C100000}"/>
    <cellStyle name="Comma 4 2 4 2 2 3 2" xfId="4242" xr:uid="{00000000-0005-0000-0000-00004D100000}"/>
    <cellStyle name="Comma 4 2 4 2 2 4" xfId="4243" xr:uid="{00000000-0005-0000-0000-00004E100000}"/>
    <cellStyle name="Comma 4 2 4 2 2 5" xfId="4244" xr:uid="{00000000-0005-0000-0000-00004F100000}"/>
    <cellStyle name="Comma 4 2 4 2 3" xfId="4245" xr:uid="{00000000-0005-0000-0000-000050100000}"/>
    <cellStyle name="Comma 4 2 4 2 3 2" xfId="4246" xr:uid="{00000000-0005-0000-0000-000051100000}"/>
    <cellStyle name="Comma 4 2 4 2 3 2 2" xfId="4247" xr:uid="{00000000-0005-0000-0000-000052100000}"/>
    <cellStyle name="Comma 4 2 4 2 3 3" xfId="4248" xr:uid="{00000000-0005-0000-0000-000053100000}"/>
    <cellStyle name="Comma 4 2 4 2 3 4" xfId="4249" xr:uid="{00000000-0005-0000-0000-000054100000}"/>
    <cellStyle name="Comma 4 2 4 2 4" xfId="4250" xr:uid="{00000000-0005-0000-0000-000055100000}"/>
    <cellStyle name="Comma 4 2 4 2 4 2" xfId="4251" xr:uid="{00000000-0005-0000-0000-000056100000}"/>
    <cellStyle name="Comma 4 2 4 2 5" xfId="4252" xr:uid="{00000000-0005-0000-0000-000057100000}"/>
    <cellStyle name="Comma 4 2 4 2 6" xfId="4253" xr:uid="{00000000-0005-0000-0000-000058100000}"/>
    <cellStyle name="Comma 4 2 4 3" xfId="4254" xr:uid="{00000000-0005-0000-0000-000059100000}"/>
    <cellStyle name="Comma 4 2 4 3 2" xfId="4255" xr:uid="{00000000-0005-0000-0000-00005A100000}"/>
    <cellStyle name="Comma 4 2 4 3 2 2" xfId="4256" xr:uid="{00000000-0005-0000-0000-00005B100000}"/>
    <cellStyle name="Comma 4 2 4 3 2 2 2" xfId="4257" xr:uid="{00000000-0005-0000-0000-00005C100000}"/>
    <cellStyle name="Comma 4 2 4 3 2 3" xfId="4258" xr:uid="{00000000-0005-0000-0000-00005D100000}"/>
    <cellStyle name="Comma 4 2 4 3 2 4" xfId="4259" xr:uid="{00000000-0005-0000-0000-00005E100000}"/>
    <cellStyle name="Comma 4 2 4 3 3" xfId="4260" xr:uid="{00000000-0005-0000-0000-00005F100000}"/>
    <cellStyle name="Comma 4 2 4 3 3 2" xfId="4261" xr:uid="{00000000-0005-0000-0000-000060100000}"/>
    <cellStyle name="Comma 4 2 4 3 4" xfId="4262" xr:uid="{00000000-0005-0000-0000-000061100000}"/>
    <cellStyle name="Comma 4 2 4 3 5" xfId="4263" xr:uid="{00000000-0005-0000-0000-000062100000}"/>
    <cellStyle name="Comma 4 2 4 4" xfId="4264" xr:uid="{00000000-0005-0000-0000-000063100000}"/>
    <cellStyle name="Comma 4 2 4 4 2" xfId="4265" xr:uid="{00000000-0005-0000-0000-000064100000}"/>
    <cellStyle name="Comma 4 2 4 4 2 2" xfId="4266" xr:uid="{00000000-0005-0000-0000-000065100000}"/>
    <cellStyle name="Comma 4 2 4 4 3" xfId="4267" xr:uid="{00000000-0005-0000-0000-000066100000}"/>
    <cellStyle name="Comma 4 2 4 4 4" xfId="4268" xr:uid="{00000000-0005-0000-0000-000067100000}"/>
    <cellStyle name="Comma 4 2 4 5" xfId="4269" xr:uid="{00000000-0005-0000-0000-000068100000}"/>
    <cellStyle name="Comma 4 2 4 5 2" xfId="4270" xr:uid="{00000000-0005-0000-0000-000069100000}"/>
    <cellStyle name="Comma 4 2 4 5 2 2" xfId="4271" xr:uid="{00000000-0005-0000-0000-00006A100000}"/>
    <cellStyle name="Comma 4 2 4 5 3" xfId="4272" xr:uid="{00000000-0005-0000-0000-00006B100000}"/>
    <cellStyle name="Comma 4 2 4 5 4" xfId="4273" xr:uid="{00000000-0005-0000-0000-00006C100000}"/>
    <cellStyle name="Comma 4 2 4 6" xfId="4274" xr:uid="{00000000-0005-0000-0000-00006D100000}"/>
    <cellStyle name="Comma 4 2 4 6 2" xfId="4275" xr:uid="{00000000-0005-0000-0000-00006E100000}"/>
    <cellStyle name="Comma 4 2 4 7" xfId="4276" xr:uid="{00000000-0005-0000-0000-00006F100000}"/>
    <cellStyle name="Comma 4 2 4 8" xfId="4277" xr:uid="{00000000-0005-0000-0000-000070100000}"/>
    <cellStyle name="Comma 4 2 5" xfId="4278" xr:uid="{00000000-0005-0000-0000-000071100000}"/>
    <cellStyle name="Comma 4 2 5 2" xfId="4279" xr:uid="{00000000-0005-0000-0000-000072100000}"/>
    <cellStyle name="Comma 4 2 5 2 2" xfId="4280" xr:uid="{00000000-0005-0000-0000-000073100000}"/>
    <cellStyle name="Comma 4 2 5 2 2 2" xfId="4281" xr:uid="{00000000-0005-0000-0000-000074100000}"/>
    <cellStyle name="Comma 4 2 5 2 2 2 2" xfId="4282" xr:uid="{00000000-0005-0000-0000-000075100000}"/>
    <cellStyle name="Comma 4 2 5 2 2 3" xfId="4283" xr:uid="{00000000-0005-0000-0000-000076100000}"/>
    <cellStyle name="Comma 4 2 5 2 2 4" xfId="4284" xr:uid="{00000000-0005-0000-0000-000077100000}"/>
    <cellStyle name="Comma 4 2 5 2 3" xfId="4285" xr:uid="{00000000-0005-0000-0000-000078100000}"/>
    <cellStyle name="Comma 4 2 5 2 3 2" xfId="4286" xr:uid="{00000000-0005-0000-0000-000079100000}"/>
    <cellStyle name="Comma 4 2 5 2 4" xfId="4287" xr:uid="{00000000-0005-0000-0000-00007A100000}"/>
    <cellStyle name="Comma 4 2 5 2 5" xfId="4288" xr:uid="{00000000-0005-0000-0000-00007B100000}"/>
    <cellStyle name="Comma 4 2 5 3" xfId="4289" xr:uid="{00000000-0005-0000-0000-00007C100000}"/>
    <cellStyle name="Comma 4 2 5 3 2" xfId="4290" xr:uid="{00000000-0005-0000-0000-00007D100000}"/>
    <cellStyle name="Comma 4 2 5 3 2 2" xfId="4291" xr:uid="{00000000-0005-0000-0000-00007E100000}"/>
    <cellStyle name="Comma 4 2 5 3 3" xfId="4292" xr:uid="{00000000-0005-0000-0000-00007F100000}"/>
    <cellStyle name="Comma 4 2 5 3 4" xfId="4293" xr:uid="{00000000-0005-0000-0000-000080100000}"/>
    <cellStyle name="Comma 4 2 5 4" xfId="4294" xr:uid="{00000000-0005-0000-0000-000081100000}"/>
    <cellStyle name="Comma 4 2 5 4 2" xfId="4295" xr:uid="{00000000-0005-0000-0000-000082100000}"/>
    <cellStyle name="Comma 4 2 5 4 2 2" xfId="4296" xr:uid="{00000000-0005-0000-0000-000083100000}"/>
    <cellStyle name="Comma 4 2 5 4 3" xfId="4297" xr:uid="{00000000-0005-0000-0000-000084100000}"/>
    <cellStyle name="Comma 4 2 5 4 4" xfId="4298" xr:uid="{00000000-0005-0000-0000-000085100000}"/>
    <cellStyle name="Comma 4 2 5 5" xfId="4299" xr:uid="{00000000-0005-0000-0000-000086100000}"/>
    <cellStyle name="Comma 4 2 5 5 2" xfId="4300" xr:uid="{00000000-0005-0000-0000-000087100000}"/>
    <cellStyle name="Comma 4 2 5 6" xfId="4301" xr:uid="{00000000-0005-0000-0000-000088100000}"/>
    <cellStyle name="Comma 4 2 5 7" xfId="4302" xr:uid="{00000000-0005-0000-0000-000089100000}"/>
    <cellStyle name="Comma 4 2 6" xfId="4303" xr:uid="{00000000-0005-0000-0000-00008A100000}"/>
    <cellStyle name="Comma 4 2 6 2" xfId="4304" xr:uid="{00000000-0005-0000-0000-00008B100000}"/>
    <cellStyle name="Comma 4 2 6 2 2" xfId="4305" xr:uid="{00000000-0005-0000-0000-00008C100000}"/>
    <cellStyle name="Comma 4 2 6 2 2 2" xfId="4306" xr:uid="{00000000-0005-0000-0000-00008D100000}"/>
    <cellStyle name="Comma 4 2 6 2 3" xfId="4307" xr:uid="{00000000-0005-0000-0000-00008E100000}"/>
    <cellStyle name="Comma 4 2 6 2 4" xfId="4308" xr:uid="{00000000-0005-0000-0000-00008F100000}"/>
    <cellStyle name="Comma 4 2 6 3" xfId="4309" xr:uid="{00000000-0005-0000-0000-000090100000}"/>
    <cellStyle name="Comma 4 2 6 3 2" xfId="4310" xr:uid="{00000000-0005-0000-0000-000091100000}"/>
    <cellStyle name="Comma 4 2 6 3 2 2" xfId="4311" xr:uid="{00000000-0005-0000-0000-000092100000}"/>
    <cellStyle name="Comma 4 2 6 3 3" xfId="4312" xr:uid="{00000000-0005-0000-0000-000093100000}"/>
    <cellStyle name="Comma 4 2 6 3 4" xfId="4313" xr:uid="{00000000-0005-0000-0000-000094100000}"/>
    <cellStyle name="Comma 4 2 6 4" xfId="4314" xr:uid="{00000000-0005-0000-0000-000095100000}"/>
    <cellStyle name="Comma 4 2 6 4 2" xfId="4315" xr:uid="{00000000-0005-0000-0000-000096100000}"/>
    <cellStyle name="Comma 4 2 6 5" xfId="4316" xr:uid="{00000000-0005-0000-0000-000097100000}"/>
    <cellStyle name="Comma 4 2 6 6" xfId="4317" xr:uid="{00000000-0005-0000-0000-000098100000}"/>
    <cellStyle name="Comma 4 2 7" xfId="4318" xr:uid="{00000000-0005-0000-0000-000099100000}"/>
    <cellStyle name="Comma 4 2 7 2" xfId="4319" xr:uid="{00000000-0005-0000-0000-00009A100000}"/>
    <cellStyle name="Comma 4 2 7 2 2" xfId="4320" xr:uid="{00000000-0005-0000-0000-00009B100000}"/>
    <cellStyle name="Comma 4 2 7 2 2 2" xfId="4321" xr:uid="{00000000-0005-0000-0000-00009C100000}"/>
    <cellStyle name="Comma 4 2 7 2 3" xfId="4322" xr:uid="{00000000-0005-0000-0000-00009D100000}"/>
    <cellStyle name="Comma 4 2 7 2 4" xfId="4323" xr:uid="{00000000-0005-0000-0000-00009E100000}"/>
    <cellStyle name="Comma 4 2 7 3" xfId="4324" xr:uid="{00000000-0005-0000-0000-00009F100000}"/>
    <cellStyle name="Comma 4 2 7 3 2" xfId="4325" xr:uid="{00000000-0005-0000-0000-0000A0100000}"/>
    <cellStyle name="Comma 4 2 7 4" xfId="4326" xr:uid="{00000000-0005-0000-0000-0000A1100000}"/>
    <cellStyle name="Comma 4 2 7 5" xfId="4327" xr:uid="{00000000-0005-0000-0000-0000A2100000}"/>
    <cellStyle name="Comma 4 2 8" xfId="4328" xr:uid="{00000000-0005-0000-0000-0000A3100000}"/>
    <cellStyle name="Comma 4 2 8 2" xfId="4329" xr:uid="{00000000-0005-0000-0000-0000A4100000}"/>
    <cellStyle name="Comma 4 2 8 2 2" xfId="4330" xr:uid="{00000000-0005-0000-0000-0000A5100000}"/>
    <cellStyle name="Comma 4 2 8 3" xfId="4331" xr:uid="{00000000-0005-0000-0000-0000A6100000}"/>
    <cellStyle name="Comma 4 2 8 4" xfId="4332" xr:uid="{00000000-0005-0000-0000-0000A7100000}"/>
    <cellStyle name="Comma 4 2 9" xfId="4333" xr:uid="{00000000-0005-0000-0000-0000A8100000}"/>
    <cellStyle name="Comma 4 2 9 2" xfId="4334" xr:uid="{00000000-0005-0000-0000-0000A9100000}"/>
    <cellStyle name="Comma 4 3" xfId="4335" xr:uid="{00000000-0005-0000-0000-0000AA100000}"/>
    <cellStyle name="Comma 4 3 2" xfId="4336" xr:uid="{00000000-0005-0000-0000-0000AB100000}"/>
    <cellStyle name="Comma 4 3 2 2" xfId="4337" xr:uid="{00000000-0005-0000-0000-0000AC100000}"/>
    <cellStyle name="Comma 4 3 2 2 2" xfId="4338" xr:uid="{00000000-0005-0000-0000-0000AD100000}"/>
    <cellStyle name="Comma 4 3 2 2 2 2" xfId="4339" xr:uid="{00000000-0005-0000-0000-0000AE100000}"/>
    <cellStyle name="Comma 4 3 2 2 2 2 2" xfId="4340" xr:uid="{00000000-0005-0000-0000-0000AF100000}"/>
    <cellStyle name="Comma 4 3 2 2 2 2 2 2" xfId="4341" xr:uid="{00000000-0005-0000-0000-0000B0100000}"/>
    <cellStyle name="Comma 4 3 2 2 2 2 3" xfId="4342" xr:uid="{00000000-0005-0000-0000-0000B1100000}"/>
    <cellStyle name="Comma 4 3 2 2 2 2 4" xfId="4343" xr:uid="{00000000-0005-0000-0000-0000B2100000}"/>
    <cellStyle name="Comma 4 3 2 2 2 3" xfId="4344" xr:uid="{00000000-0005-0000-0000-0000B3100000}"/>
    <cellStyle name="Comma 4 3 2 2 2 3 2" xfId="4345" xr:uid="{00000000-0005-0000-0000-0000B4100000}"/>
    <cellStyle name="Comma 4 3 2 2 2 4" xfId="4346" xr:uid="{00000000-0005-0000-0000-0000B5100000}"/>
    <cellStyle name="Comma 4 3 2 2 2 5" xfId="4347" xr:uid="{00000000-0005-0000-0000-0000B6100000}"/>
    <cellStyle name="Comma 4 3 2 2 3" xfId="4348" xr:uid="{00000000-0005-0000-0000-0000B7100000}"/>
    <cellStyle name="Comma 4 3 2 2 3 2" xfId="4349" xr:uid="{00000000-0005-0000-0000-0000B8100000}"/>
    <cellStyle name="Comma 4 3 2 2 3 2 2" xfId="4350" xr:uid="{00000000-0005-0000-0000-0000B9100000}"/>
    <cellStyle name="Comma 4 3 2 2 3 3" xfId="4351" xr:uid="{00000000-0005-0000-0000-0000BA100000}"/>
    <cellStyle name="Comma 4 3 2 2 3 4" xfId="4352" xr:uid="{00000000-0005-0000-0000-0000BB100000}"/>
    <cellStyle name="Comma 4 3 2 2 4" xfId="4353" xr:uid="{00000000-0005-0000-0000-0000BC100000}"/>
    <cellStyle name="Comma 4 3 2 2 4 2" xfId="4354" xr:uid="{00000000-0005-0000-0000-0000BD100000}"/>
    <cellStyle name="Comma 4 3 2 2 5" xfId="4355" xr:uid="{00000000-0005-0000-0000-0000BE100000}"/>
    <cellStyle name="Comma 4 3 2 2 6" xfId="4356" xr:uid="{00000000-0005-0000-0000-0000BF100000}"/>
    <cellStyle name="Comma 4 3 2 3" xfId="4357" xr:uid="{00000000-0005-0000-0000-0000C0100000}"/>
    <cellStyle name="Comma 4 3 2 3 2" xfId="4358" xr:uid="{00000000-0005-0000-0000-0000C1100000}"/>
    <cellStyle name="Comma 4 3 2 3 2 2" xfId="4359" xr:uid="{00000000-0005-0000-0000-0000C2100000}"/>
    <cellStyle name="Comma 4 3 2 3 2 2 2" xfId="4360" xr:uid="{00000000-0005-0000-0000-0000C3100000}"/>
    <cellStyle name="Comma 4 3 2 3 2 3" xfId="4361" xr:uid="{00000000-0005-0000-0000-0000C4100000}"/>
    <cellStyle name="Comma 4 3 2 3 2 4" xfId="4362" xr:uid="{00000000-0005-0000-0000-0000C5100000}"/>
    <cellStyle name="Comma 4 3 2 3 3" xfId="4363" xr:uid="{00000000-0005-0000-0000-0000C6100000}"/>
    <cellStyle name="Comma 4 3 2 3 3 2" xfId="4364" xr:uid="{00000000-0005-0000-0000-0000C7100000}"/>
    <cellStyle name="Comma 4 3 2 3 4" xfId="4365" xr:uid="{00000000-0005-0000-0000-0000C8100000}"/>
    <cellStyle name="Comma 4 3 2 3 5" xfId="4366" xr:uid="{00000000-0005-0000-0000-0000C9100000}"/>
    <cellStyle name="Comma 4 3 2 4" xfId="4367" xr:uid="{00000000-0005-0000-0000-0000CA100000}"/>
    <cellStyle name="Comma 4 3 2 4 2" xfId="4368" xr:uid="{00000000-0005-0000-0000-0000CB100000}"/>
    <cellStyle name="Comma 4 3 2 4 2 2" xfId="4369" xr:uid="{00000000-0005-0000-0000-0000CC100000}"/>
    <cellStyle name="Comma 4 3 2 4 3" xfId="4370" xr:uid="{00000000-0005-0000-0000-0000CD100000}"/>
    <cellStyle name="Comma 4 3 2 4 4" xfId="4371" xr:uid="{00000000-0005-0000-0000-0000CE100000}"/>
    <cellStyle name="Comma 4 3 2 5" xfId="4372" xr:uid="{00000000-0005-0000-0000-0000CF100000}"/>
    <cellStyle name="Comma 4 3 2 5 2" xfId="4373" xr:uid="{00000000-0005-0000-0000-0000D0100000}"/>
    <cellStyle name="Comma 4 3 2 5 2 2" xfId="4374" xr:uid="{00000000-0005-0000-0000-0000D1100000}"/>
    <cellStyle name="Comma 4 3 2 5 3" xfId="4375" xr:uid="{00000000-0005-0000-0000-0000D2100000}"/>
    <cellStyle name="Comma 4 3 2 5 4" xfId="4376" xr:uid="{00000000-0005-0000-0000-0000D3100000}"/>
    <cellStyle name="Comma 4 3 2 6" xfId="4377" xr:uid="{00000000-0005-0000-0000-0000D4100000}"/>
    <cellStyle name="Comma 4 3 2 6 2" xfId="4378" xr:uid="{00000000-0005-0000-0000-0000D5100000}"/>
    <cellStyle name="Comma 4 3 2 7" xfId="4379" xr:uid="{00000000-0005-0000-0000-0000D6100000}"/>
    <cellStyle name="Comma 4 3 2 8" xfId="4380" xr:uid="{00000000-0005-0000-0000-0000D7100000}"/>
    <cellStyle name="Comma 4 3 3" xfId="4381" xr:uid="{00000000-0005-0000-0000-0000D8100000}"/>
    <cellStyle name="Comma 4 3 3 2" xfId="4382" xr:uid="{00000000-0005-0000-0000-0000D9100000}"/>
    <cellStyle name="Comma 4 3 3 2 2" xfId="4383" xr:uid="{00000000-0005-0000-0000-0000DA100000}"/>
    <cellStyle name="Comma 4 3 3 2 2 2" xfId="4384" xr:uid="{00000000-0005-0000-0000-0000DB100000}"/>
    <cellStyle name="Comma 4 3 3 2 2 2 2" xfId="4385" xr:uid="{00000000-0005-0000-0000-0000DC100000}"/>
    <cellStyle name="Comma 4 3 3 2 2 3" xfId="4386" xr:uid="{00000000-0005-0000-0000-0000DD100000}"/>
    <cellStyle name="Comma 4 3 3 2 2 4" xfId="4387" xr:uid="{00000000-0005-0000-0000-0000DE100000}"/>
    <cellStyle name="Comma 4 3 3 2 3" xfId="4388" xr:uid="{00000000-0005-0000-0000-0000DF100000}"/>
    <cellStyle name="Comma 4 3 3 2 3 2" xfId="4389" xr:uid="{00000000-0005-0000-0000-0000E0100000}"/>
    <cellStyle name="Comma 4 3 3 2 4" xfId="4390" xr:uid="{00000000-0005-0000-0000-0000E1100000}"/>
    <cellStyle name="Comma 4 3 3 2 5" xfId="4391" xr:uid="{00000000-0005-0000-0000-0000E2100000}"/>
    <cellStyle name="Comma 4 3 3 3" xfId="4392" xr:uid="{00000000-0005-0000-0000-0000E3100000}"/>
    <cellStyle name="Comma 4 3 3 3 2" xfId="4393" xr:uid="{00000000-0005-0000-0000-0000E4100000}"/>
    <cellStyle name="Comma 4 3 3 3 2 2" xfId="4394" xr:uid="{00000000-0005-0000-0000-0000E5100000}"/>
    <cellStyle name="Comma 4 3 3 3 3" xfId="4395" xr:uid="{00000000-0005-0000-0000-0000E6100000}"/>
    <cellStyle name="Comma 4 3 3 3 4" xfId="4396" xr:uid="{00000000-0005-0000-0000-0000E7100000}"/>
    <cellStyle name="Comma 4 3 3 4" xfId="4397" xr:uid="{00000000-0005-0000-0000-0000E8100000}"/>
    <cellStyle name="Comma 4 3 3 4 2" xfId="4398" xr:uid="{00000000-0005-0000-0000-0000E9100000}"/>
    <cellStyle name="Comma 4 3 3 4 2 2" xfId="4399" xr:uid="{00000000-0005-0000-0000-0000EA100000}"/>
    <cellStyle name="Comma 4 3 3 4 3" xfId="4400" xr:uid="{00000000-0005-0000-0000-0000EB100000}"/>
    <cellStyle name="Comma 4 3 3 4 4" xfId="4401" xr:uid="{00000000-0005-0000-0000-0000EC100000}"/>
    <cellStyle name="Comma 4 3 3 5" xfId="4402" xr:uid="{00000000-0005-0000-0000-0000ED100000}"/>
    <cellStyle name="Comma 4 3 3 5 2" xfId="4403" xr:uid="{00000000-0005-0000-0000-0000EE100000}"/>
    <cellStyle name="Comma 4 3 3 6" xfId="4404" xr:uid="{00000000-0005-0000-0000-0000EF100000}"/>
    <cellStyle name="Comma 4 3 3 7" xfId="4405" xr:uid="{00000000-0005-0000-0000-0000F0100000}"/>
    <cellStyle name="Comma 4 3 4" xfId="4406" xr:uid="{00000000-0005-0000-0000-0000F1100000}"/>
    <cellStyle name="Comma 4 3 4 2" xfId="4407" xr:uid="{00000000-0005-0000-0000-0000F2100000}"/>
    <cellStyle name="Comma 4 3 4 2 2" xfId="4408" xr:uid="{00000000-0005-0000-0000-0000F3100000}"/>
    <cellStyle name="Comma 4 3 4 2 2 2" xfId="4409" xr:uid="{00000000-0005-0000-0000-0000F4100000}"/>
    <cellStyle name="Comma 4 3 4 2 3" xfId="4410" xr:uid="{00000000-0005-0000-0000-0000F5100000}"/>
    <cellStyle name="Comma 4 3 4 2 4" xfId="4411" xr:uid="{00000000-0005-0000-0000-0000F6100000}"/>
    <cellStyle name="Comma 4 3 4 3" xfId="4412" xr:uid="{00000000-0005-0000-0000-0000F7100000}"/>
    <cellStyle name="Comma 4 3 4 3 2" xfId="4413" xr:uid="{00000000-0005-0000-0000-0000F8100000}"/>
    <cellStyle name="Comma 4 3 4 3 2 2" xfId="4414" xr:uid="{00000000-0005-0000-0000-0000F9100000}"/>
    <cellStyle name="Comma 4 3 4 3 3" xfId="4415" xr:uid="{00000000-0005-0000-0000-0000FA100000}"/>
    <cellStyle name="Comma 4 3 4 3 4" xfId="4416" xr:uid="{00000000-0005-0000-0000-0000FB100000}"/>
    <cellStyle name="Comma 4 3 4 4" xfId="4417" xr:uid="{00000000-0005-0000-0000-0000FC100000}"/>
    <cellStyle name="Comma 4 3 4 4 2" xfId="4418" xr:uid="{00000000-0005-0000-0000-0000FD100000}"/>
    <cellStyle name="Comma 4 3 4 5" xfId="4419" xr:uid="{00000000-0005-0000-0000-0000FE100000}"/>
    <cellStyle name="Comma 4 3 4 6" xfId="4420" xr:uid="{00000000-0005-0000-0000-0000FF100000}"/>
    <cellStyle name="Comma 4 3 5" xfId="4421" xr:uid="{00000000-0005-0000-0000-000000110000}"/>
    <cellStyle name="Comma 4 3 5 2" xfId="4422" xr:uid="{00000000-0005-0000-0000-000001110000}"/>
    <cellStyle name="Comma 4 3 5 2 2" xfId="4423" xr:uid="{00000000-0005-0000-0000-000002110000}"/>
    <cellStyle name="Comma 4 3 5 2 2 2" xfId="4424" xr:uid="{00000000-0005-0000-0000-000003110000}"/>
    <cellStyle name="Comma 4 3 5 2 3" xfId="4425" xr:uid="{00000000-0005-0000-0000-000004110000}"/>
    <cellStyle name="Comma 4 3 5 2 4" xfId="4426" xr:uid="{00000000-0005-0000-0000-000005110000}"/>
    <cellStyle name="Comma 4 3 5 3" xfId="4427" xr:uid="{00000000-0005-0000-0000-000006110000}"/>
    <cellStyle name="Comma 4 3 5 3 2" xfId="4428" xr:uid="{00000000-0005-0000-0000-000007110000}"/>
    <cellStyle name="Comma 4 3 5 4" xfId="4429" xr:uid="{00000000-0005-0000-0000-000008110000}"/>
    <cellStyle name="Comma 4 3 5 5" xfId="4430" xr:uid="{00000000-0005-0000-0000-000009110000}"/>
    <cellStyle name="Comma 4 3 6" xfId="4431" xr:uid="{00000000-0005-0000-0000-00000A110000}"/>
    <cellStyle name="Comma 4 3 6 2" xfId="4432" xr:uid="{00000000-0005-0000-0000-00000B110000}"/>
    <cellStyle name="Comma 4 3 6 2 2" xfId="4433" xr:uid="{00000000-0005-0000-0000-00000C110000}"/>
    <cellStyle name="Comma 4 3 6 3" xfId="4434" xr:uid="{00000000-0005-0000-0000-00000D110000}"/>
    <cellStyle name="Comma 4 3 6 4" xfId="4435" xr:uid="{00000000-0005-0000-0000-00000E110000}"/>
    <cellStyle name="Comma 4 3 7" xfId="4436" xr:uid="{00000000-0005-0000-0000-00000F110000}"/>
    <cellStyle name="Comma 4 3 7 2" xfId="4437" xr:uid="{00000000-0005-0000-0000-000010110000}"/>
    <cellStyle name="Comma 4 3 8" xfId="4438" xr:uid="{00000000-0005-0000-0000-000011110000}"/>
    <cellStyle name="Comma 4 3 9" xfId="4439" xr:uid="{00000000-0005-0000-0000-000012110000}"/>
    <cellStyle name="Comma 4 4" xfId="4440" xr:uid="{00000000-0005-0000-0000-000013110000}"/>
    <cellStyle name="Comma 4 4 2" xfId="4441" xr:uid="{00000000-0005-0000-0000-000014110000}"/>
    <cellStyle name="Comma 4 4 2 2" xfId="4442" xr:uid="{00000000-0005-0000-0000-000015110000}"/>
    <cellStyle name="Comma 4 4 2 2 2" xfId="4443" xr:uid="{00000000-0005-0000-0000-000016110000}"/>
    <cellStyle name="Comma 4 4 2 2 2 2" xfId="4444" xr:uid="{00000000-0005-0000-0000-000017110000}"/>
    <cellStyle name="Comma 4 4 2 2 2 2 2" xfId="4445" xr:uid="{00000000-0005-0000-0000-000018110000}"/>
    <cellStyle name="Comma 4 4 2 2 2 2 2 2" xfId="4446" xr:uid="{00000000-0005-0000-0000-000019110000}"/>
    <cellStyle name="Comma 4 4 2 2 2 2 3" xfId="4447" xr:uid="{00000000-0005-0000-0000-00001A110000}"/>
    <cellStyle name="Comma 4 4 2 2 2 2 4" xfId="4448" xr:uid="{00000000-0005-0000-0000-00001B110000}"/>
    <cellStyle name="Comma 4 4 2 2 2 3" xfId="4449" xr:uid="{00000000-0005-0000-0000-00001C110000}"/>
    <cellStyle name="Comma 4 4 2 2 2 3 2" xfId="4450" xr:uid="{00000000-0005-0000-0000-00001D110000}"/>
    <cellStyle name="Comma 4 4 2 2 2 4" xfId="4451" xr:uid="{00000000-0005-0000-0000-00001E110000}"/>
    <cellStyle name="Comma 4 4 2 2 2 5" xfId="4452" xr:uid="{00000000-0005-0000-0000-00001F110000}"/>
    <cellStyle name="Comma 4 4 2 2 3" xfId="4453" xr:uid="{00000000-0005-0000-0000-000020110000}"/>
    <cellStyle name="Comma 4 4 2 2 3 2" xfId="4454" xr:uid="{00000000-0005-0000-0000-000021110000}"/>
    <cellStyle name="Comma 4 4 2 2 3 2 2" xfId="4455" xr:uid="{00000000-0005-0000-0000-000022110000}"/>
    <cellStyle name="Comma 4 4 2 2 3 3" xfId="4456" xr:uid="{00000000-0005-0000-0000-000023110000}"/>
    <cellStyle name="Comma 4 4 2 2 3 4" xfId="4457" xr:uid="{00000000-0005-0000-0000-000024110000}"/>
    <cellStyle name="Comma 4 4 2 2 4" xfId="4458" xr:uid="{00000000-0005-0000-0000-000025110000}"/>
    <cellStyle name="Comma 4 4 2 2 4 2" xfId="4459" xr:uid="{00000000-0005-0000-0000-000026110000}"/>
    <cellStyle name="Comma 4 4 2 2 5" xfId="4460" xr:uid="{00000000-0005-0000-0000-000027110000}"/>
    <cellStyle name="Comma 4 4 2 2 6" xfId="4461" xr:uid="{00000000-0005-0000-0000-000028110000}"/>
    <cellStyle name="Comma 4 4 2 3" xfId="4462" xr:uid="{00000000-0005-0000-0000-000029110000}"/>
    <cellStyle name="Comma 4 4 2 3 2" xfId="4463" xr:uid="{00000000-0005-0000-0000-00002A110000}"/>
    <cellStyle name="Comma 4 4 2 3 2 2" xfId="4464" xr:uid="{00000000-0005-0000-0000-00002B110000}"/>
    <cellStyle name="Comma 4 4 2 3 2 2 2" xfId="4465" xr:uid="{00000000-0005-0000-0000-00002C110000}"/>
    <cellStyle name="Comma 4 4 2 3 2 3" xfId="4466" xr:uid="{00000000-0005-0000-0000-00002D110000}"/>
    <cellStyle name="Comma 4 4 2 3 2 4" xfId="4467" xr:uid="{00000000-0005-0000-0000-00002E110000}"/>
    <cellStyle name="Comma 4 4 2 3 3" xfId="4468" xr:uid="{00000000-0005-0000-0000-00002F110000}"/>
    <cellStyle name="Comma 4 4 2 3 3 2" xfId="4469" xr:uid="{00000000-0005-0000-0000-000030110000}"/>
    <cellStyle name="Comma 4 4 2 3 4" xfId="4470" xr:uid="{00000000-0005-0000-0000-000031110000}"/>
    <cellStyle name="Comma 4 4 2 3 5" xfId="4471" xr:uid="{00000000-0005-0000-0000-000032110000}"/>
    <cellStyle name="Comma 4 4 2 4" xfId="4472" xr:uid="{00000000-0005-0000-0000-000033110000}"/>
    <cellStyle name="Comma 4 4 2 4 2" xfId="4473" xr:uid="{00000000-0005-0000-0000-000034110000}"/>
    <cellStyle name="Comma 4 4 2 4 2 2" xfId="4474" xr:uid="{00000000-0005-0000-0000-000035110000}"/>
    <cellStyle name="Comma 4 4 2 4 3" xfId="4475" xr:uid="{00000000-0005-0000-0000-000036110000}"/>
    <cellStyle name="Comma 4 4 2 4 4" xfId="4476" xr:uid="{00000000-0005-0000-0000-000037110000}"/>
    <cellStyle name="Comma 4 4 2 5" xfId="4477" xr:uid="{00000000-0005-0000-0000-000038110000}"/>
    <cellStyle name="Comma 4 4 2 5 2" xfId="4478" xr:uid="{00000000-0005-0000-0000-000039110000}"/>
    <cellStyle name="Comma 4 4 2 5 2 2" xfId="4479" xr:uid="{00000000-0005-0000-0000-00003A110000}"/>
    <cellStyle name="Comma 4 4 2 5 3" xfId="4480" xr:uid="{00000000-0005-0000-0000-00003B110000}"/>
    <cellStyle name="Comma 4 4 2 5 4" xfId="4481" xr:uid="{00000000-0005-0000-0000-00003C110000}"/>
    <cellStyle name="Comma 4 4 2 6" xfId="4482" xr:uid="{00000000-0005-0000-0000-00003D110000}"/>
    <cellStyle name="Comma 4 4 2 6 2" xfId="4483" xr:uid="{00000000-0005-0000-0000-00003E110000}"/>
    <cellStyle name="Comma 4 4 2 7" xfId="4484" xr:uid="{00000000-0005-0000-0000-00003F110000}"/>
    <cellStyle name="Comma 4 4 2 8" xfId="4485" xr:uid="{00000000-0005-0000-0000-000040110000}"/>
    <cellStyle name="Comma 4 4 3" xfId="4486" xr:uid="{00000000-0005-0000-0000-000041110000}"/>
    <cellStyle name="Comma 4 4 3 2" xfId="4487" xr:uid="{00000000-0005-0000-0000-000042110000}"/>
    <cellStyle name="Comma 4 4 3 2 2" xfId="4488" xr:uid="{00000000-0005-0000-0000-000043110000}"/>
    <cellStyle name="Comma 4 4 3 2 2 2" xfId="4489" xr:uid="{00000000-0005-0000-0000-000044110000}"/>
    <cellStyle name="Comma 4 4 3 2 2 2 2" xfId="4490" xr:uid="{00000000-0005-0000-0000-000045110000}"/>
    <cellStyle name="Comma 4 4 3 2 2 3" xfId="4491" xr:uid="{00000000-0005-0000-0000-000046110000}"/>
    <cellStyle name="Comma 4 4 3 2 2 4" xfId="4492" xr:uid="{00000000-0005-0000-0000-000047110000}"/>
    <cellStyle name="Comma 4 4 3 2 3" xfId="4493" xr:uid="{00000000-0005-0000-0000-000048110000}"/>
    <cellStyle name="Comma 4 4 3 2 3 2" xfId="4494" xr:uid="{00000000-0005-0000-0000-000049110000}"/>
    <cellStyle name="Comma 4 4 3 2 4" xfId="4495" xr:uid="{00000000-0005-0000-0000-00004A110000}"/>
    <cellStyle name="Comma 4 4 3 2 5" xfId="4496" xr:uid="{00000000-0005-0000-0000-00004B110000}"/>
    <cellStyle name="Comma 4 4 3 3" xfId="4497" xr:uid="{00000000-0005-0000-0000-00004C110000}"/>
    <cellStyle name="Comma 4 4 3 3 2" xfId="4498" xr:uid="{00000000-0005-0000-0000-00004D110000}"/>
    <cellStyle name="Comma 4 4 3 3 2 2" xfId="4499" xr:uid="{00000000-0005-0000-0000-00004E110000}"/>
    <cellStyle name="Comma 4 4 3 3 3" xfId="4500" xr:uid="{00000000-0005-0000-0000-00004F110000}"/>
    <cellStyle name="Comma 4 4 3 3 4" xfId="4501" xr:uid="{00000000-0005-0000-0000-000050110000}"/>
    <cellStyle name="Comma 4 4 3 4" xfId="4502" xr:uid="{00000000-0005-0000-0000-000051110000}"/>
    <cellStyle name="Comma 4 4 3 4 2" xfId="4503" xr:uid="{00000000-0005-0000-0000-000052110000}"/>
    <cellStyle name="Comma 4 4 3 4 2 2" xfId="4504" xr:uid="{00000000-0005-0000-0000-000053110000}"/>
    <cellStyle name="Comma 4 4 3 4 3" xfId="4505" xr:uid="{00000000-0005-0000-0000-000054110000}"/>
    <cellStyle name="Comma 4 4 3 4 4" xfId="4506" xr:uid="{00000000-0005-0000-0000-000055110000}"/>
    <cellStyle name="Comma 4 4 3 5" xfId="4507" xr:uid="{00000000-0005-0000-0000-000056110000}"/>
    <cellStyle name="Comma 4 4 3 5 2" xfId="4508" xr:uid="{00000000-0005-0000-0000-000057110000}"/>
    <cellStyle name="Comma 4 4 3 6" xfId="4509" xr:uid="{00000000-0005-0000-0000-000058110000}"/>
    <cellStyle name="Comma 4 4 3 7" xfId="4510" xr:uid="{00000000-0005-0000-0000-000059110000}"/>
    <cellStyle name="Comma 4 4 4" xfId="4511" xr:uid="{00000000-0005-0000-0000-00005A110000}"/>
    <cellStyle name="Comma 4 4 4 2" xfId="4512" xr:uid="{00000000-0005-0000-0000-00005B110000}"/>
    <cellStyle name="Comma 4 4 4 2 2" xfId="4513" xr:uid="{00000000-0005-0000-0000-00005C110000}"/>
    <cellStyle name="Comma 4 4 4 2 2 2" xfId="4514" xr:uid="{00000000-0005-0000-0000-00005D110000}"/>
    <cellStyle name="Comma 4 4 4 2 3" xfId="4515" xr:uid="{00000000-0005-0000-0000-00005E110000}"/>
    <cellStyle name="Comma 4 4 4 2 4" xfId="4516" xr:uid="{00000000-0005-0000-0000-00005F110000}"/>
    <cellStyle name="Comma 4 4 4 3" xfId="4517" xr:uid="{00000000-0005-0000-0000-000060110000}"/>
    <cellStyle name="Comma 4 4 4 3 2" xfId="4518" xr:uid="{00000000-0005-0000-0000-000061110000}"/>
    <cellStyle name="Comma 4 4 4 3 2 2" xfId="4519" xr:uid="{00000000-0005-0000-0000-000062110000}"/>
    <cellStyle name="Comma 4 4 4 3 3" xfId="4520" xr:uid="{00000000-0005-0000-0000-000063110000}"/>
    <cellStyle name="Comma 4 4 4 3 4" xfId="4521" xr:uid="{00000000-0005-0000-0000-000064110000}"/>
    <cellStyle name="Comma 4 4 4 4" xfId="4522" xr:uid="{00000000-0005-0000-0000-000065110000}"/>
    <cellStyle name="Comma 4 4 4 4 2" xfId="4523" xr:uid="{00000000-0005-0000-0000-000066110000}"/>
    <cellStyle name="Comma 4 4 4 5" xfId="4524" xr:uid="{00000000-0005-0000-0000-000067110000}"/>
    <cellStyle name="Comma 4 4 4 6" xfId="4525" xr:uid="{00000000-0005-0000-0000-000068110000}"/>
    <cellStyle name="Comma 4 4 5" xfId="4526" xr:uid="{00000000-0005-0000-0000-000069110000}"/>
    <cellStyle name="Comma 4 4 5 2" xfId="4527" xr:uid="{00000000-0005-0000-0000-00006A110000}"/>
    <cellStyle name="Comma 4 4 5 2 2" xfId="4528" xr:uid="{00000000-0005-0000-0000-00006B110000}"/>
    <cellStyle name="Comma 4 4 5 2 2 2" xfId="4529" xr:uid="{00000000-0005-0000-0000-00006C110000}"/>
    <cellStyle name="Comma 4 4 5 2 3" xfId="4530" xr:uid="{00000000-0005-0000-0000-00006D110000}"/>
    <cellStyle name="Comma 4 4 5 2 4" xfId="4531" xr:uid="{00000000-0005-0000-0000-00006E110000}"/>
    <cellStyle name="Comma 4 4 5 3" xfId="4532" xr:uid="{00000000-0005-0000-0000-00006F110000}"/>
    <cellStyle name="Comma 4 4 5 3 2" xfId="4533" xr:uid="{00000000-0005-0000-0000-000070110000}"/>
    <cellStyle name="Comma 4 4 5 4" xfId="4534" xr:uid="{00000000-0005-0000-0000-000071110000}"/>
    <cellStyle name="Comma 4 4 5 5" xfId="4535" xr:uid="{00000000-0005-0000-0000-000072110000}"/>
    <cellStyle name="Comma 4 4 6" xfId="4536" xr:uid="{00000000-0005-0000-0000-000073110000}"/>
    <cellStyle name="Comma 4 4 6 2" xfId="4537" xr:uid="{00000000-0005-0000-0000-000074110000}"/>
    <cellStyle name="Comma 4 4 6 2 2" xfId="4538" xr:uid="{00000000-0005-0000-0000-000075110000}"/>
    <cellStyle name="Comma 4 4 6 3" xfId="4539" xr:uid="{00000000-0005-0000-0000-000076110000}"/>
    <cellStyle name="Comma 4 4 6 4" xfId="4540" xr:uid="{00000000-0005-0000-0000-000077110000}"/>
    <cellStyle name="Comma 4 4 7" xfId="4541" xr:uid="{00000000-0005-0000-0000-000078110000}"/>
    <cellStyle name="Comma 4 4 7 2" xfId="4542" xr:uid="{00000000-0005-0000-0000-000079110000}"/>
    <cellStyle name="Comma 4 4 8" xfId="4543" xr:uid="{00000000-0005-0000-0000-00007A110000}"/>
    <cellStyle name="Comma 4 4 9" xfId="4544" xr:uid="{00000000-0005-0000-0000-00007B110000}"/>
    <cellStyle name="Comma 4 5" xfId="4545" xr:uid="{00000000-0005-0000-0000-00007C110000}"/>
    <cellStyle name="Comma 4 5 2" xfId="4546" xr:uid="{00000000-0005-0000-0000-00007D110000}"/>
    <cellStyle name="Comma 4 5 2 2" xfId="4547" xr:uid="{00000000-0005-0000-0000-00007E110000}"/>
    <cellStyle name="Comma 4 5 2 2 2" xfId="4548" xr:uid="{00000000-0005-0000-0000-00007F110000}"/>
    <cellStyle name="Comma 4 5 2 2 2 2" xfId="4549" xr:uid="{00000000-0005-0000-0000-000080110000}"/>
    <cellStyle name="Comma 4 5 2 2 2 2 2" xfId="4550" xr:uid="{00000000-0005-0000-0000-000081110000}"/>
    <cellStyle name="Comma 4 5 2 2 2 3" xfId="4551" xr:uid="{00000000-0005-0000-0000-000082110000}"/>
    <cellStyle name="Comma 4 5 2 2 2 4" xfId="4552" xr:uid="{00000000-0005-0000-0000-000083110000}"/>
    <cellStyle name="Comma 4 5 2 2 3" xfId="4553" xr:uid="{00000000-0005-0000-0000-000084110000}"/>
    <cellStyle name="Comma 4 5 2 2 3 2" xfId="4554" xr:uid="{00000000-0005-0000-0000-000085110000}"/>
    <cellStyle name="Comma 4 5 2 2 4" xfId="4555" xr:uid="{00000000-0005-0000-0000-000086110000}"/>
    <cellStyle name="Comma 4 5 2 2 5" xfId="4556" xr:uid="{00000000-0005-0000-0000-000087110000}"/>
    <cellStyle name="Comma 4 5 2 3" xfId="4557" xr:uid="{00000000-0005-0000-0000-000088110000}"/>
    <cellStyle name="Comma 4 5 2 3 2" xfId="4558" xr:uid="{00000000-0005-0000-0000-000089110000}"/>
    <cellStyle name="Comma 4 5 2 3 2 2" xfId="4559" xr:uid="{00000000-0005-0000-0000-00008A110000}"/>
    <cellStyle name="Comma 4 5 2 3 3" xfId="4560" xr:uid="{00000000-0005-0000-0000-00008B110000}"/>
    <cellStyle name="Comma 4 5 2 3 4" xfId="4561" xr:uid="{00000000-0005-0000-0000-00008C110000}"/>
    <cellStyle name="Comma 4 5 2 4" xfId="4562" xr:uid="{00000000-0005-0000-0000-00008D110000}"/>
    <cellStyle name="Comma 4 5 2 4 2" xfId="4563" xr:uid="{00000000-0005-0000-0000-00008E110000}"/>
    <cellStyle name="Comma 4 5 2 5" xfId="4564" xr:uid="{00000000-0005-0000-0000-00008F110000}"/>
    <cellStyle name="Comma 4 5 2 6" xfId="4565" xr:uid="{00000000-0005-0000-0000-000090110000}"/>
    <cellStyle name="Comma 4 5 3" xfId="4566" xr:uid="{00000000-0005-0000-0000-000091110000}"/>
    <cellStyle name="Comma 4 5 3 2" xfId="4567" xr:uid="{00000000-0005-0000-0000-000092110000}"/>
    <cellStyle name="Comma 4 5 3 2 2" xfId="4568" xr:uid="{00000000-0005-0000-0000-000093110000}"/>
    <cellStyle name="Comma 4 5 3 2 2 2" xfId="4569" xr:uid="{00000000-0005-0000-0000-000094110000}"/>
    <cellStyle name="Comma 4 5 3 2 3" xfId="4570" xr:uid="{00000000-0005-0000-0000-000095110000}"/>
    <cellStyle name="Comma 4 5 3 2 4" xfId="4571" xr:uid="{00000000-0005-0000-0000-000096110000}"/>
    <cellStyle name="Comma 4 5 3 3" xfId="4572" xr:uid="{00000000-0005-0000-0000-000097110000}"/>
    <cellStyle name="Comma 4 5 3 3 2" xfId="4573" xr:uid="{00000000-0005-0000-0000-000098110000}"/>
    <cellStyle name="Comma 4 5 3 4" xfId="4574" xr:uid="{00000000-0005-0000-0000-000099110000}"/>
    <cellStyle name="Comma 4 5 3 5" xfId="4575" xr:uid="{00000000-0005-0000-0000-00009A110000}"/>
    <cellStyle name="Comma 4 5 4" xfId="4576" xr:uid="{00000000-0005-0000-0000-00009B110000}"/>
    <cellStyle name="Comma 4 5 4 2" xfId="4577" xr:uid="{00000000-0005-0000-0000-00009C110000}"/>
    <cellStyle name="Comma 4 5 4 2 2" xfId="4578" xr:uid="{00000000-0005-0000-0000-00009D110000}"/>
    <cellStyle name="Comma 4 5 4 3" xfId="4579" xr:uid="{00000000-0005-0000-0000-00009E110000}"/>
    <cellStyle name="Comma 4 5 4 4" xfId="4580" xr:uid="{00000000-0005-0000-0000-00009F110000}"/>
    <cellStyle name="Comma 4 5 5" xfId="4581" xr:uid="{00000000-0005-0000-0000-0000A0110000}"/>
    <cellStyle name="Comma 4 5 5 2" xfId="4582" xr:uid="{00000000-0005-0000-0000-0000A1110000}"/>
    <cellStyle name="Comma 4 5 5 2 2" xfId="4583" xr:uid="{00000000-0005-0000-0000-0000A2110000}"/>
    <cellStyle name="Comma 4 5 5 3" xfId="4584" xr:uid="{00000000-0005-0000-0000-0000A3110000}"/>
    <cellStyle name="Comma 4 5 5 4" xfId="4585" xr:uid="{00000000-0005-0000-0000-0000A4110000}"/>
    <cellStyle name="Comma 4 5 6" xfId="4586" xr:uid="{00000000-0005-0000-0000-0000A5110000}"/>
    <cellStyle name="Comma 4 5 6 2" xfId="4587" xr:uid="{00000000-0005-0000-0000-0000A6110000}"/>
    <cellStyle name="Comma 4 5 7" xfId="4588" xr:uid="{00000000-0005-0000-0000-0000A7110000}"/>
    <cellStyle name="Comma 4 5 8" xfId="4589" xr:uid="{00000000-0005-0000-0000-0000A8110000}"/>
    <cellStyle name="Comma 4 6" xfId="4590" xr:uid="{00000000-0005-0000-0000-0000A9110000}"/>
    <cellStyle name="Comma 4 6 2" xfId="4591" xr:uid="{00000000-0005-0000-0000-0000AA110000}"/>
    <cellStyle name="Comma 4 6 2 2" xfId="4592" xr:uid="{00000000-0005-0000-0000-0000AB110000}"/>
    <cellStyle name="Comma 4 6 2 2 2" xfId="4593" xr:uid="{00000000-0005-0000-0000-0000AC110000}"/>
    <cellStyle name="Comma 4 6 2 2 2 2" xfId="4594" xr:uid="{00000000-0005-0000-0000-0000AD110000}"/>
    <cellStyle name="Comma 4 6 2 2 3" xfId="4595" xr:uid="{00000000-0005-0000-0000-0000AE110000}"/>
    <cellStyle name="Comma 4 6 2 2 4" xfId="4596" xr:uid="{00000000-0005-0000-0000-0000AF110000}"/>
    <cellStyle name="Comma 4 6 2 3" xfId="4597" xr:uid="{00000000-0005-0000-0000-0000B0110000}"/>
    <cellStyle name="Comma 4 6 2 3 2" xfId="4598" xr:uid="{00000000-0005-0000-0000-0000B1110000}"/>
    <cellStyle name="Comma 4 6 2 4" xfId="4599" xr:uid="{00000000-0005-0000-0000-0000B2110000}"/>
    <cellStyle name="Comma 4 6 2 5" xfId="4600" xr:uid="{00000000-0005-0000-0000-0000B3110000}"/>
    <cellStyle name="Comma 4 6 3" xfId="4601" xr:uid="{00000000-0005-0000-0000-0000B4110000}"/>
    <cellStyle name="Comma 4 6 3 2" xfId="4602" xr:uid="{00000000-0005-0000-0000-0000B5110000}"/>
    <cellStyle name="Comma 4 6 3 2 2" xfId="4603" xr:uid="{00000000-0005-0000-0000-0000B6110000}"/>
    <cellStyle name="Comma 4 6 3 3" xfId="4604" xr:uid="{00000000-0005-0000-0000-0000B7110000}"/>
    <cellStyle name="Comma 4 6 3 4" xfId="4605" xr:uid="{00000000-0005-0000-0000-0000B8110000}"/>
    <cellStyle name="Comma 4 6 4" xfId="4606" xr:uid="{00000000-0005-0000-0000-0000B9110000}"/>
    <cellStyle name="Comma 4 6 4 2" xfId="4607" xr:uid="{00000000-0005-0000-0000-0000BA110000}"/>
    <cellStyle name="Comma 4 6 4 2 2" xfId="4608" xr:uid="{00000000-0005-0000-0000-0000BB110000}"/>
    <cellStyle name="Comma 4 6 4 3" xfId="4609" xr:uid="{00000000-0005-0000-0000-0000BC110000}"/>
    <cellStyle name="Comma 4 6 4 4" xfId="4610" xr:uid="{00000000-0005-0000-0000-0000BD110000}"/>
    <cellStyle name="Comma 4 6 5" xfId="4611" xr:uid="{00000000-0005-0000-0000-0000BE110000}"/>
    <cellStyle name="Comma 4 6 5 2" xfId="4612" xr:uid="{00000000-0005-0000-0000-0000BF110000}"/>
    <cellStyle name="Comma 4 6 6" xfId="4613" xr:uid="{00000000-0005-0000-0000-0000C0110000}"/>
    <cellStyle name="Comma 4 6 7" xfId="4614" xr:uid="{00000000-0005-0000-0000-0000C1110000}"/>
    <cellStyle name="Comma 4 7" xfId="4615" xr:uid="{00000000-0005-0000-0000-0000C2110000}"/>
    <cellStyle name="Comma 4 7 2" xfId="4616" xr:uid="{00000000-0005-0000-0000-0000C3110000}"/>
    <cellStyle name="Comma 4 7 2 2" xfId="4617" xr:uid="{00000000-0005-0000-0000-0000C4110000}"/>
    <cellStyle name="Comma 4 7 2 2 2" xfId="4618" xr:uid="{00000000-0005-0000-0000-0000C5110000}"/>
    <cellStyle name="Comma 4 7 2 3" xfId="4619" xr:uid="{00000000-0005-0000-0000-0000C6110000}"/>
    <cellStyle name="Comma 4 7 2 4" xfId="4620" xr:uid="{00000000-0005-0000-0000-0000C7110000}"/>
    <cellStyle name="Comma 4 7 3" xfId="4621" xr:uid="{00000000-0005-0000-0000-0000C8110000}"/>
    <cellStyle name="Comma 4 7 3 2" xfId="4622" xr:uid="{00000000-0005-0000-0000-0000C9110000}"/>
    <cellStyle name="Comma 4 7 3 2 2" xfId="4623" xr:uid="{00000000-0005-0000-0000-0000CA110000}"/>
    <cellStyle name="Comma 4 7 3 3" xfId="4624" xr:uid="{00000000-0005-0000-0000-0000CB110000}"/>
    <cellStyle name="Comma 4 7 3 4" xfId="4625" xr:uid="{00000000-0005-0000-0000-0000CC110000}"/>
    <cellStyle name="Comma 4 7 4" xfId="4626" xr:uid="{00000000-0005-0000-0000-0000CD110000}"/>
    <cellStyle name="Comma 4 7 4 2" xfId="4627" xr:uid="{00000000-0005-0000-0000-0000CE110000}"/>
    <cellStyle name="Comma 4 7 5" xfId="4628" xr:uid="{00000000-0005-0000-0000-0000CF110000}"/>
    <cellStyle name="Comma 4 7 6" xfId="4629" xr:uid="{00000000-0005-0000-0000-0000D0110000}"/>
    <cellStyle name="Comma 4 8" xfId="4630" xr:uid="{00000000-0005-0000-0000-0000D1110000}"/>
    <cellStyle name="Comma 4 8 2" xfId="4631" xr:uid="{00000000-0005-0000-0000-0000D2110000}"/>
    <cellStyle name="Comma 4 8 2 2" xfId="4632" xr:uid="{00000000-0005-0000-0000-0000D3110000}"/>
    <cellStyle name="Comma 4 8 2 2 2" xfId="4633" xr:uid="{00000000-0005-0000-0000-0000D4110000}"/>
    <cellStyle name="Comma 4 8 2 3" xfId="4634" xr:uid="{00000000-0005-0000-0000-0000D5110000}"/>
    <cellStyle name="Comma 4 8 2 4" xfId="4635" xr:uid="{00000000-0005-0000-0000-0000D6110000}"/>
    <cellStyle name="Comma 4 8 3" xfId="4636" xr:uid="{00000000-0005-0000-0000-0000D7110000}"/>
    <cellStyle name="Comma 4 8 3 2" xfId="4637" xr:uid="{00000000-0005-0000-0000-0000D8110000}"/>
    <cellStyle name="Comma 4 8 4" xfId="4638" xr:uid="{00000000-0005-0000-0000-0000D9110000}"/>
    <cellStyle name="Comma 4 8 5" xfId="4639" xr:uid="{00000000-0005-0000-0000-0000DA110000}"/>
    <cellStyle name="Comma 4 9" xfId="4640" xr:uid="{00000000-0005-0000-0000-0000DB110000}"/>
    <cellStyle name="Comma 4 9 2" xfId="4641" xr:uid="{00000000-0005-0000-0000-0000DC110000}"/>
    <cellStyle name="Comma 4 9 2 2" xfId="4642" xr:uid="{00000000-0005-0000-0000-0000DD110000}"/>
    <cellStyle name="Comma 4 9 3" xfId="4643" xr:uid="{00000000-0005-0000-0000-0000DE110000}"/>
    <cellStyle name="Comma 4 9 4" xfId="4644" xr:uid="{00000000-0005-0000-0000-0000DF110000}"/>
    <cellStyle name="Comma 40" xfId="4645" xr:uid="{00000000-0005-0000-0000-0000E0110000}"/>
    <cellStyle name="Comma 40 2" xfId="4646" xr:uid="{00000000-0005-0000-0000-0000E1110000}"/>
    <cellStyle name="Comma 41" xfId="4647" xr:uid="{00000000-0005-0000-0000-0000E2110000}"/>
    <cellStyle name="Comma 41 2" xfId="4648" xr:uid="{00000000-0005-0000-0000-0000E3110000}"/>
    <cellStyle name="Comma 42" xfId="4649" xr:uid="{00000000-0005-0000-0000-0000E4110000}"/>
    <cellStyle name="Comma 43" xfId="4650" xr:uid="{00000000-0005-0000-0000-0000E5110000}"/>
    <cellStyle name="Comma 43 2" xfId="4651" xr:uid="{00000000-0005-0000-0000-0000E6110000}"/>
    <cellStyle name="Comma 43 2 2" xfId="4652" xr:uid="{00000000-0005-0000-0000-0000E7110000}"/>
    <cellStyle name="Comma 43 3" xfId="4653" xr:uid="{00000000-0005-0000-0000-0000E8110000}"/>
    <cellStyle name="Comma 43 4" xfId="4654" xr:uid="{00000000-0005-0000-0000-0000E9110000}"/>
    <cellStyle name="Comma 44" xfId="4655" xr:uid="{00000000-0005-0000-0000-0000EA110000}"/>
    <cellStyle name="Comma 44 2" xfId="4656" xr:uid="{00000000-0005-0000-0000-0000EB110000}"/>
    <cellStyle name="Comma 44 2 2" xfId="4657" xr:uid="{00000000-0005-0000-0000-0000EC110000}"/>
    <cellStyle name="Comma 44 3" xfId="4658" xr:uid="{00000000-0005-0000-0000-0000ED110000}"/>
    <cellStyle name="Comma 45" xfId="4659" xr:uid="{00000000-0005-0000-0000-0000EE110000}"/>
    <cellStyle name="Comma 45 2" xfId="4660" xr:uid="{00000000-0005-0000-0000-0000EF110000}"/>
    <cellStyle name="Comma 46" xfId="4661" xr:uid="{00000000-0005-0000-0000-0000F0110000}"/>
    <cellStyle name="Comma 5" xfId="4662" xr:uid="{00000000-0005-0000-0000-0000F1110000}"/>
    <cellStyle name="Comma 5 2" xfId="4663" xr:uid="{00000000-0005-0000-0000-0000F2110000}"/>
    <cellStyle name="Comma 5 2 2" xfId="4664" xr:uid="{00000000-0005-0000-0000-0000F3110000}"/>
    <cellStyle name="Comma 5 3" xfId="4665" xr:uid="{00000000-0005-0000-0000-0000F4110000}"/>
    <cellStyle name="Comma 6" xfId="4666" xr:uid="{00000000-0005-0000-0000-0000F5110000}"/>
    <cellStyle name="Comma 6 10" xfId="4667" xr:uid="{00000000-0005-0000-0000-0000F6110000}"/>
    <cellStyle name="Comma 6 11" xfId="4668" xr:uid="{00000000-0005-0000-0000-0000F7110000}"/>
    <cellStyle name="Comma 6 2" xfId="4669" xr:uid="{00000000-0005-0000-0000-0000F8110000}"/>
    <cellStyle name="Comma 6 2 2" xfId="4670" xr:uid="{00000000-0005-0000-0000-0000F9110000}"/>
    <cellStyle name="Comma 6 2 2 2" xfId="4671" xr:uid="{00000000-0005-0000-0000-0000FA110000}"/>
    <cellStyle name="Comma 6 2 2 2 2" xfId="4672" xr:uid="{00000000-0005-0000-0000-0000FB110000}"/>
    <cellStyle name="Comma 6 2 2 2 2 2" xfId="4673" xr:uid="{00000000-0005-0000-0000-0000FC110000}"/>
    <cellStyle name="Comma 6 2 2 2 2 2 2" xfId="4674" xr:uid="{00000000-0005-0000-0000-0000FD110000}"/>
    <cellStyle name="Comma 6 2 2 2 2 2 2 2" xfId="4675" xr:uid="{00000000-0005-0000-0000-0000FE110000}"/>
    <cellStyle name="Comma 6 2 2 2 2 2 3" xfId="4676" xr:uid="{00000000-0005-0000-0000-0000FF110000}"/>
    <cellStyle name="Comma 6 2 2 2 2 2 4" xfId="4677" xr:uid="{00000000-0005-0000-0000-000000120000}"/>
    <cellStyle name="Comma 6 2 2 2 2 3" xfId="4678" xr:uid="{00000000-0005-0000-0000-000001120000}"/>
    <cellStyle name="Comma 6 2 2 2 2 3 2" xfId="4679" xr:uid="{00000000-0005-0000-0000-000002120000}"/>
    <cellStyle name="Comma 6 2 2 2 2 4" xfId="4680" xr:uid="{00000000-0005-0000-0000-000003120000}"/>
    <cellStyle name="Comma 6 2 2 2 2 5" xfId="4681" xr:uid="{00000000-0005-0000-0000-000004120000}"/>
    <cellStyle name="Comma 6 2 2 2 3" xfId="4682" xr:uid="{00000000-0005-0000-0000-000005120000}"/>
    <cellStyle name="Comma 6 2 2 2 3 2" xfId="4683" xr:uid="{00000000-0005-0000-0000-000006120000}"/>
    <cellStyle name="Comma 6 2 2 2 3 2 2" xfId="4684" xr:uid="{00000000-0005-0000-0000-000007120000}"/>
    <cellStyle name="Comma 6 2 2 2 3 3" xfId="4685" xr:uid="{00000000-0005-0000-0000-000008120000}"/>
    <cellStyle name="Comma 6 2 2 2 3 4" xfId="4686" xr:uid="{00000000-0005-0000-0000-000009120000}"/>
    <cellStyle name="Comma 6 2 2 2 4" xfId="4687" xr:uid="{00000000-0005-0000-0000-00000A120000}"/>
    <cellStyle name="Comma 6 2 2 2 4 2" xfId="4688" xr:uid="{00000000-0005-0000-0000-00000B120000}"/>
    <cellStyle name="Comma 6 2 2 2 5" xfId="4689" xr:uid="{00000000-0005-0000-0000-00000C120000}"/>
    <cellStyle name="Comma 6 2 2 2 6" xfId="4690" xr:uid="{00000000-0005-0000-0000-00000D120000}"/>
    <cellStyle name="Comma 6 2 2 3" xfId="4691" xr:uid="{00000000-0005-0000-0000-00000E120000}"/>
    <cellStyle name="Comma 6 2 2 3 2" xfId="4692" xr:uid="{00000000-0005-0000-0000-00000F120000}"/>
    <cellStyle name="Comma 6 2 2 3 2 2" xfId="4693" xr:uid="{00000000-0005-0000-0000-000010120000}"/>
    <cellStyle name="Comma 6 2 2 3 2 2 2" xfId="4694" xr:uid="{00000000-0005-0000-0000-000011120000}"/>
    <cellStyle name="Comma 6 2 2 3 2 3" xfId="4695" xr:uid="{00000000-0005-0000-0000-000012120000}"/>
    <cellStyle name="Comma 6 2 2 3 2 4" xfId="4696" xr:uid="{00000000-0005-0000-0000-000013120000}"/>
    <cellStyle name="Comma 6 2 2 3 3" xfId="4697" xr:uid="{00000000-0005-0000-0000-000014120000}"/>
    <cellStyle name="Comma 6 2 2 3 3 2" xfId="4698" xr:uid="{00000000-0005-0000-0000-000015120000}"/>
    <cellStyle name="Comma 6 2 2 3 4" xfId="4699" xr:uid="{00000000-0005-0000-0000-000016120000}"/>
    <cellStyle name="Comma 6 2 2 3 5" xfId="4700" xr:uid="{00000000-0005-0000-0000-000017120000}"/>
    <cellStyle name="Comma 6 2 2 4" xfId="4701" xr:uid="{00000000-0005-0000-0000-000018120000}"/>
    <cellStyle name="Comma 6 2 2 4 2" xfId="4702" xr:uid="{00000000-0005-0000-0000-000019120000}"/>
    <cellStyle name="Comma 6 2 2 4 2 2" xfId="4703" xr:uid="{00000000-0005-0000-0000-00001A120000}"/>
    <cellStyle name="Comma 6 2 2 4 3" xfId="4704" xr:uid="{00000000-0005-0000-0000-00001B120000}"/>
    <cellStyle name="Comma 6 2 2 4 4" xfId="4705" xr:uid="{00000000-0005-0000-0000-00001C120000}"/>
    <cellStyle name="Comma 6 2 2 5" xfId="4706" xr:uid="{00000000-0005-0000-0000-00001D120000}"/>
    <cellStyle name="Comma 6 2 2 5 2" xfId="4707" xr:uid="{00000000-0005-0000-0000-00001E120000}"/>
    <cellStyle name="Comma 6 2 2 5 2 2" xfId="4708" xr:uid="{00000000-0005-0000-0000-00001F120000}"/>
    <cellStyle name="Comma 6 2 2 5 3" xfId="4709" xr:uid="{00000000-0005-0000-0000-000020120000}"/>
    <cellStyle name="Comma 6 2 2 5 4" xfId="4710" xr:uid="{00000000-0005-0000-0000-000021120000}"/>
    <cellStyle name="Comma 6 2 2 6" xfId="4711" xr:uid="{00000000-0005-0000-0000-000022120000}"/>
    <cellStyle name="Comma 6 2 2 6 2" xfId="4712" xr:uid="{00000000-0005-0000-0000-000023120000}"/>
    <cellStyle name="Comma 6 2 2 7" xfId="4713" xr:uid="{00000000-0005-0000-0000-000024120000}"/>
    <cellStyle name="Comma 6 2 2 8" xfId="4714" xr:uid="{00000000-0005-0000-0000-000025120000}"/>
    <cellStyle name="Comma 6 2 3" xfId="4715" xr:uid="{00000000-0005-0000-0000-000026120000}"/>
    <cellStyle name="Comma 6 2 3 2" xfId="4716" xr:uid="{00000000-0005-0000-0000-000027120000}"/>
    <cellStyle name="Comma 6 2 3 2 2" xfId="4717" xr:uid="{00000000-0005-0000-0000-000028120000}"/>
    <cellStyle name="Comma 6 2 3 2 2 2" xfId="4718" xr:uid="{00000000-0005-0000-0000-000029120000}"/>
    <cellStyle name="Comma 6 2 3 2 2 2 2" xfId="4719" xr:uid="{00000000-0005-0000-0000-00002A120000}"/>
    <cellStyle name="Comma 6 2 3 2 2 3" xfId="4720" xr:uid="{00000000-0005-0000-0000-00002B120000}"/>
    <cellStyle name="Comma 6 2 3 2 2 4" xfId="4721" xr:uid="{00000000-0005-0000-0000-00002C120000}"/>
    <cellStyle name="Comma 6 2 3 2 3" xfId="4722" xr:uid="{00000000-0005-0000-0000-00002D120000}"/>
    <cellStyle name="Comma 6 2 3 2 3 2" xfId="4723" xr:uid="{00000000-0005-0000-0000-00002E120000}"/>
    <cellStyle name="Comma 6 2 3 2 4" xfId="4724" xr:uid="{00000000-0005-0000-0000-00002F120000}"/>
    <cellStyle name="Comma 6 2 3 2 5" xfId="4725" xr:uid="{00000000-0005-0000-0000-000030120000}"/>
    <cellStyle name="Comma 6 2 3 3" xfId="4726" xr:uid="{00000000-0005-0000-0000-000031120000}"/>
    <cellStyle name="Comma 6 2 3 3 2" xfId="4727" xr:uid="{00000000-0005-0000-0000-000032120000}"/>
    <cellStyle name="Comma 6 2 3 3 2 2" xfId="4728" xr:uid="{00000000-0005-0000-0000-000033120000}"/>
    <cellStyle name="Comma 6 2 3 3 3" xfId="4729" xr:uid="{00000000-0005-0000-0000-000034120000}"/>
    <cellStyle name="Comma 6 2 3 3 4" xfId="4730" xr:uid="{00000000-0005-0000-0000-000035120000}"/>
    <cellStyle name="Comma 6 2 3 4" xfId="4731" xr:uid="{00000000-0005-0000-0000-000036120000}"/>
    <cellStyle name="Comma 6 2 3 4 2" xfId="4732" xr:uid="{00000000-0005-0000-0000-000037120000}"/>
    <cellStyle name="Comma 6 2 3 4 2 2" xfId="4733" xr:uid="{00000000-0005-0000-0000-000038120000}"/>
    <cellStyle name="Comma 6 2 3 4 3" xfId="4734" xr:uid="{00000000-0005-0000-0000-000039120000}"/>
    <cellStyle name="Comma 6 2 3 4 4" xfId="4735" xr:uid="{00000000-0005-0000-0000-00003A120000}"/>
    <cellStyle name="Comma 6 2 3 5" xfId="4736" xr:uid="{00000000-0005-0000-0000-00003B120000}"/>
    <cellStyle name="Comma 6 2 3 5 2" xfId="4737" xr:uid="{00000000-0005-0000-0000-00003C120000}"/>
    <cellStyle name="Comma 6 2 3 6" xfId="4738" xr:uid="{00000000-0005-0000-0000-00003D120000}"/>
    <cellStyle name="Comma 6 2 3 7" xfId="4739" xr:uid="{00000000-0005-0000-0000-00003E120000}"/>
    <cellStyle name="Comma 6 2 4" xfId="4740" xr:uid="{00000000-0005-0000-0000-00003F120000}"/>
    <cellStyle name="Comma 6 2 4 2" xfId="4741" xr:uid="{00000000-0005-0000-0000-000040120000}"/>
    <cellStyle name="Comma 6 2 4 2 2" xfId="4742" xr:uid="{00000000-0005-0000-0000-000041120000}"/>
    <cellStyle name="Comma 6 2 4 2 2 2" xfId="4743" xr:uid="{00000000-0005-0000-0000-000042120000}"/>
    <cellStyle name="Comma 6 2 4 2 3" xfId="4744" xr:uid="{00000000-0005-0000-0000-000043120000}"/>
    <cellStyle name="Comma 6 2 4 2 4" xfId="4745" xr:uid="{00000000-0005-0000-0000-000044120000}"/>
    <cellStyle name="Comma 6 2 4 3" xfId="4746" xr:uid="{00000000-0005-0000-0000-000045120000}"/>
    <cellStyle name="Comma 6 2 4 3 2" xfId="4747" xr:uid="{00000000-0005-0000-0000-000046120000}"/>
    <cellStyle name="Comma 6 2 4 3 2 2" xfId="4748" xr:uid="{00000000-0005-0000-0000-000047120000}"/>
    <cellStyle name="Comma 6 2 4 3 3" xfId="4749" xr:uid="{00000000-0005-0000-0000-000048120000}"/>
    <cellStyle name="Comma 6 2 4 3 4" xfId="4750" xr:uid="{00000000-0005-0000-0000-000049120000}"/>
    <cellStyle name="Comma 6 2 4 4" xfId="4751" xr:uid="{00000000-0005-0000-0000-00004A120000}"/>
    <cellStyle name="Comma 6 2 4 4 2" xfId="4752" xr:uid="{00000000-0005-0000-0000-00004B120000}"/>
    <cellStyle name="Comma 6 2 4 5" xfId="4753" xr:uid="{00000000-0005-0000-0000-00004C120000}"/>
    <cellStyle name="Comma 6 2 4 6" xfId="4754" xr:uid="{00000000-0005-0000-0000-00004D120000}"/>
    <cellStyle name="Comma 6 2 5" xfId="4755" xr:uid="{00000000-0005-0000-0000-00004E120000}"/>
    <cellStyle name="Comma 6 2 5 2" xfId="4756" xr:uid="{00000000-0005-0000-0000-00004F120000}"/>
    <cellStyle name="Comma 6 2 5 2 2" xfId="4757" xr:uid="{00000000-0005-0000-0000-000050120000}"/>
    <cellStyle name="Comma 6 2 5 2 2 2" xfId="4758" xr:uid="{00000000-0005-0000-0000-000051120000}"/>
    <cellStyle name="Comma 6 2 5 2 3" xfId="4759" xr:uid="{00000000-0005-0000-0000-000052120000}"/>
    <cellStyle name="Comma 6 2 5 2 4" xfId="4760" xr:uid="{00000000-0005-0000-0000-000053120000}"/>
    <cellStyle name="Comma 6 2 5 3" xfId="4761" xr:uid="{00000000-0005-0000-0000-000054120000}"/>
    <cellStyle name="Comma 6 2 5 3 2" xfId="4762" xr:uid="{00000000-0005-0000-0000-000055120000}"/>
    <cellStyle name="Comma 6 2 5 4" xfId="4763" xr:uid="{00000000-0005-0000-0000-000056120000}"/>
    <cellStyle name="Comma 6 2 5 5" xfId="4764" xr:uid="{00000000-0005-0000-0000-000057120000}"/>
    <cellStyle name="Comma 6 2 6" xfId="4765" xr:uid="{00000000-0005-0000-0000-000058120000}"/>
    <cellStyle name="Comma 6 2 6 2" xfId="4766" xr:uid="{00000000-0005-0000-0000-000059120000}"/>
    <cellStyle name="Comma 6 2 6 2 2" xfId="4767" xr:uid="{00000000-0005-0000-0000-00005A120000}"/>
    <cellStyle name="Comma 6 2 6 3" xfId="4768" xr:uid="{00000000-0005-0000-0000-00005B120000}"/>
    <cellStyle name="Comma 6 2 6 4" xfId="4769" xr:uid="{00000000-0005-0000-0000-00005C120000}"/>
    <cellStyle name="Comma 6 2 7" xfId="4770" xr:uid="{00000000-0005-0000-0000-00005D120000}"/>
    <cellStyle name="Comma 6 2 7 2" xfId="4771" xr:uid="{00000000-0005-0000-0000-00005E120000}"/>
    <cellStyle name="Comma 6 2 8" xfId="4772" xr:uid="{00000000-0005-0000-0000-00005F120000}"/>
    <cellStyle name="Comma 6 2 9" xfId="4773" xr:uid="{00000000-0005-0000-0000-000060120000}"/>
    <cellStyle name="Comma 6 3" xfId="4774" xr:uid="{00000000-0005-0000-0000-000061120000}"/>
    <cellStyle name="Comma 6 3 2" xfId="4775" xr:uid="{00000000-0005-0000-0000-000062120000}"/>
    <cellStyle name="Comma 6 3 2 2" xfId="4776" xr:uid="{00000000-0005-0000-0000-000063120000}"/>
    <cellStyle name="Comma 6 3 2 2 2" xfId="4777" xr:uid="{00000000-0005-0000-0000-000064120000}"/>
    <cellStyle name="Comma 6 3 2 2 2 2" xfId="4778" xr:uid="{00000000-0005-0000-0000-000065120000}"/>
    <cellStyle name="Comma 6 3 2 2 2 2 2" xfId="4779" xr:uid="{00000000-0005-0000-0000-000066120000}"/>
    <cellStyle name="Comma 6 3 2 2 2 2 2 2" xfId="4780" xr:uid="{00000000-0005-0000-0000-000067120000}"/>
    <cellStyle name="Comma 6 3 2 2 2 2 3" xfId="4781" xr:uid="{00000000-0005-0000-0000-000068120000}"/>
    <cellStyle name="Comma 6 3 2 2 2 2 4" xfId="4782" xr:uid="{00000000-0005-0000-0000-000069120000}"/>
    <cellStyle name="Comma 6 3 2 2 2 3" xfId="4783" xr:uid="{00000000-0005-0000-0000-00006A120000}"/>
    <cellStyle name="Comma 6 3 2 2 2 3 2" xfId="4784" xr:uid="{00000000-0005-0000-0000-00006B120000}"/>
    <cellStyle name="Comma 6 3 2 2 2 4" xfId="4785" xr:uid="{00000000-0005-0000-0000-00006C120000}"/>
    <cellStyle name="Comma 6 3 2 2 2 5" xfId="4786" xr:uid="{00000000-0005-0000-0000-00006D120000}"/>
    <cellStyle name="Comma 6 3 2 2 3" xfId="4787" xr:uid="{00000000-0005-0000-0000-00006E120000}"/>
    <cellStyle name="Comma 6 3 2 2 3 2" xfId="4788" xr:uid="{00000000-0005-0000-0000-00006F120000}"/>
    <cellStyle name="Comma 6 3 2 2 3 2 2" xfId="4789" xr:uid="{00000000-0005-0000-0000-000070120000}"/>
    <cellStyle name="Comma 6 3 2 2 3 3" xfId="4790" xr:uid="{00000000-0005-0000-0000-000071120000}"/>
    <cellStyle name="Comma 6 3 2 2 3 4" xfId="4791" xr:uid="{00000000-0005-0000-0000-000072120000}"/>
    <cellStyle name="Comma 6 3 2 2 4" xfId="4792" xr:uid="{00000000-0005-0000-0000-000073120000}"/>
    <cellStyle name="Comma 6 3 2 2 4 2" xfId="4793" xr:uid="{00000000-0005-0000-0000-000074120000}"/>
    <cellStyle name="Comma 6 3 2 2 5" xfId="4794" xr:uid="{00000000-0005-0000-0000-000075120000}"/>
    <cellStyle name="Comma 6 3 2 2 6" xfId="4795" xr:uid="{00000000-0005-0000-0000-000076120000}"/>
    <cellStyle name="Comma 6 3 2 3" xfId="4796" xr:uid="{00000000-0005-0000-0000-000077120000}"/>
    <cellStyle name="Comma 6 3 2 3 2" xfId="4797" xr:uid="{00000000-0005-0000-0000-000078120000}"/>
    <cellStyle name="Comma 6 3 2 3 2 2" xfId="4798" xr:uid="{00000000-0005-0000-0000-000079120000}"/>
    <cellStyle name="Comma 6 3 2 3 2 2 2" xfId="4799" xr:uid="{00000000-0005-0000-0000-00007A120000}"/>
    <cellStyle name="Comma 6 3 2 3 2 3" xfId="4800" xr:uid="{00000000-0005-0000-0000-00007B120000}"/>
    <cellStyle name="Comma 6 3 2 3 2 4" xfId="4801" xr:uid="{00000000-0005-0000-0000-00007C120000}"/>
    <cellStyle name="Comma 6 3 2 3 3" xfId="4802" xr:uid="{00000000-0005-0000-0000-00007D120000}"/>
    <cellStyle name="Comma 6 3 2 3 3 2" xfId="4803" xr:uid="{00000000-0005-0000-0000-00007E120000}"/>
    <cellStyle name="Comma 6 3 2 3 4" xfId="4804" xr:uid="{00000000-0005-0000-0000-00007F120000}"/>
    <cellStyle name="Comma 6 3 2 3 5" xfId="4805" xr:uid="{00000000-0005-0000-0000-000080120000}"/>
    <cellStyle name="Comma 6 3 2 4" xfId="4806" xr:uid="{00000000-0005-0000-0000-000081120000}"/>
    <cellStyle name="Comma 6 3 2 4 2" xfId="4807" xr:uid="{00000000-0005-0000-0000-000082120000}"/>
    <cellStyle name="Comma 6 3 2 4 2 2" xfId="4808" xr:uid="{00000000-0005-0000-0000-000083120000}"/>
    <cellStyle name="Comma 6 3 2 4 3" xfId="4809" xr:uid="{00000000-0005-0000-0000-000084120000}"/>
    <cellStyle name="Comma 6 3 2 4 4" xfId="4810" xr:uid="{00000000-0005-0000-0000-000085120000}"/>
    <cellStyle name="Comma 6 3 2 5" xfId="4811" xr:uid="{00000000-0005-0000-0000-000086120000}"/>
    <cellStyle name="Comma 6 3 2 5 2" xfId="4812" xr:uid="{00000000-0005-0000-0000-000087120000}"/>
    <cellStyle name="Comma 6 3 2 5 2 2" xfId="4813" xr:uid="{00000000-0005-0000-0000-000088120000}"/>
    <cellStyle name="Comma 6 3 2 5 3" xfId="4814" xr:uid="{00000000-0005-0000-0000-000089120000}"/>
    <cellStyle name="Comma 6 3 2 5 4" xfId="4815" xr:uid="{00000000-0005-0000-0000-00008A120000}"/>
    <cellStyle name="Comma 6 3 2 6" xfId="4816" xr:uid="{00000000-0005-0000-0000-00008B120000}"/>
    <cellStyle name="Comma 6 3 2 6 2" xfId="4817" xr:uid="{00000000-0005-0000-0000-00008C120000}"/>
    <cellStyle name="Comma 6 3 2 7" xfId="4818" xr:uid="{00000000-0005-0000-0000-00008D120000}"/>
    <cellStyle name="Comma 6 3 2 8" xfId="4819" xr:uid="{00000000-0005-0000-0000-00008E120000}"/>
    <cellStyle name="Comma 6 3 3" xfId="4820" xr:uid="{00000000-0005-0000-0000-00008F120000}"/>
    <cellStyle name="Comma 6 3 3 2" xfId="4821" xr:uid="{00000000-0005-0000-0000-000090120000}"/>
    <cellStyle name="Comma 6 3 3 2 2" xfId="4822" xr:uid="{00000000-0005-0000-0000-000091120000}"/>
    <cellStyle name="Comma 6 3 3 2 2 2" xfId="4823" xr:uid="{00000000-0005-0000-0000-000092120000}"/>
    <cellStyle name="Comma 6 3 3 2 2 2 2" xfId="4824" xr:uid="{00000000-0005-0000-0000-000093120000}"/>
    <cellStyle name="Comma 6 3 3 2 2 3" xfId="4825" xr:uid="{00000000-0005-0000-0000-000094120000}"/>
    <cellStyle name="Comma 6 3 3 2 2 4" xfId="4826" xr:uid="{00000000-0005-0000-0000-000095120000}"/>
    <cellStyle name="Comma 6 3 3 2 3" xfId="4827" xr:uid="{00000000-0005-0000-0000-000096120000}"/>
    <cellStyle name="Comma 6 3 3 2 3 2" xfId="4828" xr:uid="{00000000-0005-0000-0000-000097120000}"/>
    <cellStyle name="Comma 6 3 3 2 4" xfId="4829" xr:uid="{00000000-0005-0000-0000-000098120000}"/>
    <cellStyle name="Comma 6 3 3 2 5" xfId="4830" xr:uid="{00000000-0005-0000-0000-000099120000}"/>
    <cellStyle name="Comma 6 3 3 3" xfId="4831" xr:uid="{00000000-0005-0000-0000-00009A120000}"/>
    <cellStyle name="Comma 6 3 3 3 2" xfId="4832" xr:uid="{00000000-0005-0000-0000-00009B120000}"/>
    <cellStyle name="Comma 6 3 3 3 2 2" xfId="4833" xr:uid="{00000000-0005-0000-0000-00009C120000}"/>
    <cellStyle name="Comma 6 3 3 3 3" xfId="4834" xr:uid="{00000000-0005-0000-0000-00009D120000}"/>
    <cellStyle name="Comma 6 3 3 3 4" xfId="4835" xr:uid="{00000000-0005-0000-0000-00009E120000}"/>
    <cellStyle name="Comma 6 3 3 4" xfId="4836" xr:uid="{00000000-0005-0000-0000-00009F120000}"/>
    <cellStyle name="Comma 6 3 3 4 2" xfId="4837" xr:uid="{00000000-0005-0000-0000-0000A0120000}"/>
    <cellStyle name="Comma 6 3 3 4 2 2" xfId="4838" xr:uid="{00000000-0005-0000-0000-0000A1120000}"/>
    <cellStyle name="Comma 6 3 3 4 3" xfId="4839" xr:uid="{00000000-0005-0000-0000-0000A2120000}"/>
    <cellStyle name="Comma 6 3 3 4 4" xfId="4840" xr:uid="{00000000-0005-0000-0000-0000A3120000}"/>
    <cellStyle name="Comma 6 3 3 5" xfId="4841" xr:uid="{00000000-0005-0000-0000-0000A4120000}"/>
    <cellStyle name="Comma 6 3 3 5 2" xfId="4842" xr:uid="{00000000-0005-0000-0000-0000A5120000}"/>
    <cellStyle name="Comma 6 3 3 6" xfId="4843" xr:uid="{00000000-0005-0000-0000-0000A6120000}"/>
    <cellStyle name="Comma 6 3 3 7" xfId="4844" xr:uid="{00000000-0005-0000-0000-0000A7120000}"/>
    <cellStyle name="Comma 6 3 4" xfId="4845" xr:uid="{00000000-0005-0000-0000-0000A8120000}"/>
    <cellStyle name="Comma 6 3 4 2" xfId="4846" xr:uid="{00000000-0005-0000-0000-0000A9120000}"/>
    <cellStyle name="Comma 6 3 4 2 2" xfId="4847" xr:uid="{00000000-0005-0000-0000-0000AA120000}"/>
    <cellStyle name="Comma 6 3 4 2 2 2" xfId="4848" xr:uid="{00000000-0005-0000-0000-0000AB120000}"/>
    <cellStyle name="Comma 6 3 4 2 3" xfId="4849" xr:uid="{00000000-0005-0000-0000-0000AC120000}"/>
    <cellStyle name="Comma 6 3 4 2 4" xfId="4850" xr:uid="{00000000-0005-0000-0000-0000AD120000}"/>
    <cellStyle name="Comma 6 3 4 3" xfId="4851" xr:uid="{00000000-0005-0000-0000-0000AE120000}"/>
    <cellStyle name="Comma 6 3 4 3 2" xfId="4852" xr:uid="{00000000-0005-0000-0000-0000AF120000}"/>
    <cellStyle name="Comma 6 3 4 3 2 2" xfId="4853" xr:uid="{00000000-0005-0000-0000-0000B0120000}"/>
    <cellStyle name="Comma 6 3 4 3 3" xfId="4854" xr:uid="{00000000-0005-0000-0000-0000B1120000}"/>
    <cellStyle name="Comma 6 3 4 3 4" xfId="4855" xr:uid="{00000000-0005-0000-0000-0000B2120000}"/>
    <cellStyle name="Comma 6 3 4 4" xfId="4856" xr:uid="{00000000-0005-0000-0000-0000B3120000}"/>
    <cellStyle name="Comma 6 3 4 4 2" xfId="4857" xr:uid="{00000000-0005-0000-0000-0000B4120000}"/>
    <cellStyle name="Comma 6 3 4 5" xfId="4858" xr:uid="{00000000-0005-0000-0000-0000B5120000}"/>
    <cellStyle name="Comma 6 3 4 6" xfId="4859" xr:uid="{00000000-0005-0000-0000-0000B6120000}"/>
    <cellStyle name="Comma 6 3 5" xfId="4860" xr:uid="{00000000-0005-0000-0000-0000B7120000}"/>
    <cellStyle name="Comma 6 3 5 2" xfId="4861" xr:uid="{00000000-0005-0000-0000-0000B8120000}"/>
    <cellStyle name="Comma 6 3 5 2 2" xfId="4862" xr:uid="{00000000-0005-0000-0000-0000B9120000}"/>
    <cellStyle name="Comma 6 3 5 2 2 2" xfId="4863" xr:uid="{00000000-0005-0000-0000-0000BA120000}"/>
    <cellStyle name="Comma 6 3 5 2 3" xfId="4864" xr:uid="{00000000-0005-0000-0000-0000BB120000}"/>
    <cellStyle name="Comma 6 3 5 2 4" xfId="4865" xr:uid="{00000000-0005-0000-0000-0000BC120000}"/>
    <cellStyle name="Comma 6 3 5 3" xfId="4866" xr:uid="{00000000-0005-0000-0000-0000BD120000}"/>
    <cellStyle name="Comma 6 3 5 3 2" xfId="4867" xr:uid="{00000000-0005-0000-0000-0000BE120000}"/>
    <cellStyle name="Comma 6 3 5 4" xfId="4868" xr:uid="{00000000-0005-0000-0000-0000BF120000}"/>
    <cellStyle name="Comma 6 3 5 5" xfId="4869" xr:uid="{00000000-0005-0000-0000-0000C0120000}"/>
    <cellStyle name="Comma 6 3 6" xfId="4870" xr:uid="{00000000-0005-0000-0000-0000C1120000}"/>
    <cellStyle name="Comma 6 3 6 2" xfId="4871" xr:uid="{00000000-0005-0000-0000-0000C2120000}"/>
    <cellStyle name="Comma 6 3 6 2 2" xfId="4872" xr:uid="{00000000-0005-0000-0000-0000C3120000}"/>
    <cellStyle name="Comma 6 3 6 3" xfId="4873" xr:uid="{00000000-0005-0000-0000-0000C4120000}"/>
    <cellStyle name="Comma 6 3 6 4" xfId="4874" xr:uid="{00000000-0005-0000-0000-0000C5120000}"/>
    <cellStyle name="Comma 6 3 7" xfId="4875" xr:uid="{00000000-0005-0000-0000-0000C6120000}"/>
    <cellStyle name="Comma 6 3 7 2" xfId="4876" xr:uid="{00000000-0005-0000-0000-0000C7120000}"/>
    <cellStyle name="Comma 6 3 8" xfId="4877" xr:uid="{00000000-0005-0000-0000-0000C8120000}"/>
    <cellStyle name="Comma 6 3 9" xfId="4878" xr:uid="{00000000-0005-0000-0000-0000C9120000}"/>
    <cellStyle name="Comma 6 4" xfId="4879" xr:uid="{00000000-0005-0000-0000-0000CA120000}"/>
    <cellStyle name="Comma 6 4 2" xfId="4880" xr:uid="{00000000-0005-0000-0000-0000CB120000}"/>
    <cellStyle name="Comma 6 4 2 2" xfId="4881" xr:uid="{00000000-0005-0000-0000-0000CC120000}"/>
    <cellStyle name="Comma 6 4 2 2 2" xfId="4882" xr:uid="{00000000-0005-0000-0000-0000CD120000}"/>
    <cellStyle name="Comma 6 4 2 2 2 2" xfId="4883" xr:uid="{00000000-0005-0000-0000-0000CE120000}"/>
    <cellStyle name="Comma 6 4 2 2 2 2 2" xfId="4884" xr:uid="{00000000-0005-0000-0000-0000CF120000}"/>
    <cellStyle name="Comma 6 4 2 2 2 3" xfId="4885" xr:uid="{00000000-0005-0000-0000-0000D0120000}"/>
    <cellStyle name="Comma 6 4 2 2 2 4" xfId="4886" xr:uid="{00000000-0005-0000-0000-0000D1120000}"/>
    <cellStyle name="Comma 6 4 2 2 3" xfId="4887" xr:uid="{00000000-0005-0000-0000-0000D2120000}"/>
    <cellStyle name="Comma 6 4 2 2 3 2" xfId="4888" xr:uid="{00000000-0005-0000-0000-0000D3120000}"/>
    <cellStyle name="Comma 6 4 2 2 4" xfId="4889" xr:uid="{00000000-0005-0000-0000-0000D4120000}"/>
    <cellStyle name="Comma 6 4 2 2 5" xfId="4890" xr:uid="{00000000-0005-0000-0000-0000D5120000}"/>
    <cellStyle name="Comma 6 4 2 3" xfId="4891" xr:uid="{00000000-0005-0000-0000-0000D6120000}"/>
    <cellStyle name="Comma 6 4 2 3 2" xfId="4892" xr:uid="{00000000-0005-0000-0000-0000D7120000}"/>
    <cellStyle name="Comma 6 4 2 3 2 2" xfId="4893" xr:uid="{00000000-0005-0000-0000-0000D8120000}"/>
    <cellStyle name="Comma 6 4 2 3 3" xfId="4894" xr:uid="{00000000-0005-0000-0000-0000D9120000}"/>
    <cellStyle name="Comma 6 4 2 3 4" xfId="4895" xr:uid="{00000000-0005-0000-0000-0000DA120000}"/>
    <cellStyle name="Comma 6 4 2 4" xfId="4896" xr:uid="{00000000-0005-0000-0000-0000DB120000}"/>
    <cellStyle name="Comma 6 4 2 4 2" xfId="4897" xr:uid="{00000000-0005-0000-0000-0000DC120000}"/>
    <cellStyle name="Comma 6 4 2 5" xfId="4898" xr:uid="{00000000-0005-0000-0000-0000DD120000}"/>
    <cellStyle name="Comma 6 4 2 6" xfId="4899" xr:uid="{00000000-0005-0000-0000-0000DE120000}"/>
    <cellStyle name="Comma 6 4 3" xfId="4900" xr:uid="{00000000-0005-0000-0000-0000DF120000}"/>
    <cellStyle name="Comma 6 4 3 2" xfId="4901" xr:uid="{00000000-0005-0000-0000-0000E0120000}"/>
    <cellStyle name="Comma 6 4 3 2 2" xfId="4902" xr:uid="{00000000-0005-0000-0000-0000E1120000}"/>
    <cellStyle name="Comma 6 4 3 2 2 2" xfId="4903" xr:uid="{00000000-0005-0000-0000-0000E2120000}"/>
    <cellStyle name="Comma 6 4 3 2 3" xfId="4904" xr:uid="{00000000-0005-0000-0000-0000E3120000}"/>
    <cellStyle name="Comma 6 4 3 2 4" xfId="4905" xr:uid="{00000000-0005-0000-0000-0000E4120000}"/>
    <cellStyle name="Comma 6 4 3 3" xfId="4906" xr:uid="{00000000-0005-0000-0000-0000E5120000}"/>
    <cellStyle name="Comma 6 4 3 3 2" xfId="4907" xr:uid="{00000000-0005-0000-0000-0000E6120000}"/>
    <cellStyle name="Comma 6 4 3 4" xfId="4908" xr:uid="{00000000-0005-0000-0000-0000E7120000}"/>
    <cellStyle name="Comma 6 4 3 5" xfId="4909" xr:uid="{00000000-0005-0000-0000-0000E8120000}"/>
    <cellStyle name="Comma 6 4 4" xfId="4910" xr:uid="{00000000-0005-0000-0000-0000E9120000}"/>
    <cellStyle name="Comma 6 4 4 2" xfId="4911" xr:uid="{00000000-0005-0000-0000-0000EA120000}"/>
    <cellStyle name="Comma 6 4 4 2 2" xfId="4912" xr:uid="{00000000-0005-0000-0000-0000EB120000}"/>
    <cellStyle name="Comma 6 4 4 3" xfId="4913" xr:uid="{00000000-0005-0000-0000-0000EC120000}"/>
    <cellStyle name="Comma 6 4 4 4" xfId="4914" xr:uid="{00000000-0005-0000-0000-0000ED120000}"/>
    <cellStyle name="Comma 6 4 5" xfId="4915" xr:uid="{00000000-0005-0000-0000-0000EE120000}"/>
    <cellStyle name="Comma 6 4 5 2" xfId="4916" xr:uid="{00000000-0005-0000-0000-0000EF120000}"/>
    <cellStyle name="Comma 6 4 5 2 2" xfId="4917" xr:uid="{00000000-0005-0000-0000-0000F0120000}"/>
    <cellStyle name="Comma 6 4 5 3" xfId="4918" xr:uid="{00000000-0005-0000-0000-0000F1120000}"/>
    <cellStyle name="Comma 6 4 5 4" xfId="4919" xr:uid="{00000000-0005-0000-0000-0000F2120000}"/>
    <cellStyle name="Comma 6 4 6" xfId="4920" xr:uid="{00000000-0005-0000-0000-0000F3120000}"/>
    <cellStyle name="Comma 6 4 6 2" xfId="4921" xr:uid="{00000000-0005-0000-0000-0000F4120000}"/>
    <cellStyle name="Comma 6 4 7" xfId="4922" xr:uid="{00000000-0005-0000-0000-0000F5120000}"/>
    <cellStyle name="Comma 6 4 8" xfId="4923" xr:uid="{00000000-0005-0000-0000-0000F6120000}"/>
    <cellStyle name="Comma 6 5" xfId="4924" xr:uid="{00000000-0005-0000-0000-0000F7120000}"/>
    <cellStyle name="Comma 6 5 2" xfId="4925" xr:uid="{00000000-0005-0000-0000-0000F8120000}"/>
    <cellStyle name="Comma 6 5 2 2" xfId="4926" xr:uid="{00000000-0005-0000-0000-0000F9120000}"/>
    <cellStyle name="Comma 6 5 2 2 2" xfId="4927" xr:uid="{00000000-0005-0000-0000-0000FA120000}"/>
    <cellStyle name="Comma 6 5 2 2 2 2" xfId="4928" xr:uid="{00000000-0005-0000-0000-0000FB120000}"/>
    <cellStyle name="Comma 6 5 2 2 3" xfId="4929" xr:uid="{00000000-0005-0000-0000-0000FC120000}"/>
    <cellStyle name="Comma 6 5 2 2 4" xfId="4930" xr:uid="{00000000-0005-0000-0000-0000FD120000}"/>
    <cellStyle name="Comma 6 5 2 3" xfId="4931" xr:uid="{00000000-0005-0000-0000-0000FE120000}"/>
    <cellStyle name="Comma 6 5 2 3 2" xfId="4932" xr:uid="{00000000-0005-0000-0000-0000FF120000}"/>
    <cellStyle name="Comma 6 5 2 4" xfId="4933" xr:uid="{00000000-0005-0000-0000-000000130000}"/>
    <cellStyle name="Comma 6 5 2 5" xfId="4934" xr:uid="{00000000-0005-0000-0000-000001130000}"/>
    <cellStyle name="Comma 6 5 3" xfId="4935" xr:uid="{00000000-0005-0000-0000-000002130000}"/>
    <cellStyle name="Comma 6 5 3 2" xfId="4936" xr:uid="{00000000-0005-0000-0000-000003130000}"/>
    <cellStyle name="Comma 6 5 3 2 2" xfId="4937" xr:uid="{00000000-0005-0000-0000-000004130000}"/>
    <cellStyle name="Comma 6 5 3 3" xfId="4938" xr:uid="{00000000-0005-0000-0000-000005130000}"/>
    <cellStyle name="Comma 6 5 3 4" xfId="4939" xr:uid="{00000000-0005-0000-0000-000006130000}"/>
    <cellStyle name="Comma 6 5 4" xfId="4940" xr:uid="{00000000-0005-0000-0000-000007130000}"/>
    <cellStyle name="Comma 6 5 4 2" xfId="4941" xr:uid="{00000000-0005-0000-0000-000008130000}"/>
    <cellStyle name="Comma 6 5 4 2 2" xfId="4942" xr:uid="{00000000-0005-0000-0000-000009130000}"/>
    <cellStyle name="Comma 6 5 4 3" xfId="4943" xr:uid="{00000000-0005-0000-0000-00000A130000}"/>
    <cellStyle name="Comma 6 5 4 4" xfId="4944" xr:uid="{00000000-0005-0000-0000-00000B130000}"/>
    <cellStyle name="Comma 6 5 5" xfId="4945" xr:uid="{00000000-0005-0000-0000-00000C130000}"/>
    <cellStyle name="Comma 6 5 5 2" xfId="4946" xr:uid="{00000000-0005-0000-0000-00000D130000}"/>
    <cellStyle name="Comma 6 5 6" xfId="4947" xr:uid="{00000000-0005-0000-0000-00000E130000}"/>
    <cellStyle name="Comma 6 5 7" xfId="4948" xr:uid="{00000000-0005-0000-0000-00000F130000}"/>
    <cellStyle name="Comma 6 6" xfId="4949" xr:uid="{00000000-0005-0000-0000-000010130000}"/>
    <cellStyle name="Comma 6 6 2" xfId="4950" xr:uid="{00000000-0005-0000-0000-000011130000}"/>
    <cellStyle name="Comma 6 6 2 2" xfId="4951" xr:uid="{00000000-0005-0000-0000-000012130000}"/>
    <cellStyle name="Comma 6 6 2 2 2" xfId="4952" xr:uid="{00000000-0005-0000-0000-000013130000}"/>
    <cellStyle name="Comma 6 6 2 3" xfId="4953" xr:uid="{00000000-0005-0000-0000-000014130000}"/>
    <cellStyle name="Comma 6 6 2 4" xfId="4954" xr:uid="{00000000-0005-0000-0000-000015130000}"/>
    <cellStyle name="Comma 6 6 3" xfId="4955" xr:uid="{00000000-0005-0000-0000-000016130000}"/>
    <cellStyle name="Comma 6 6 3 2" xfId="4956" xr:uid="{00000000-0005-0000-0000-000017130000}"/>
    <cellStyle name="Comma 6 6 3 2 2" xfId="4957" xr:uid="{00000000-0005-0000-0000-000018130000}"/>
    <cellStyle name="Comma 6 6 3 3" xfId="4958" xr:uid="{00000000-0005-0000-0000-000019130000}"/>
    <cellStyle name="Comma 6 6 3 4" xfId="4959" xr:uid="{00000000-0005-0000-0000-00001A130000}"/>
    <cellStyle name="Comma 6 6 4" xfId="4960" xr:uid="{00000000-0005-0000-0000-00001B130000}"/>
    <cellStyle name="Comma 6 6 4 2" xfId="4961" xr:uid="{00000000-0005-0000-0000-00001C130000}"/>
    <cellStyle name="Comma 6 6 5" xfId="4962" xr:uid="{00000000-0005-0000-0000-00001D130000}"/>
    <cellStyle name="Comma 6 6 6" xfId="4963" xr:uid="{00000000-0005-0000-0000-00001E130000}"/>
    <cellStyle name="Comma 6 7" xfId="4964" xr:uid="{00000000-0005-0000-0000-00001F130000}"/>
    <cellStyle name="Comma 6 7 2" xfId="4965" xr:uid="{00000000-0005-0000-0000-000020130000}"/>
    <cellStyle name="Comma 6 7 2 2" xfId="4966" xr:uid="{00000000-0005-0000-0000-000021130000}"/>
    <cellStyle name="Comma 6 7 2 2 2" xfId="4967" xr:uid="{00000000-0005-0000-0000-000022130000}"/>
    <cellStyle name="Comma 6 7 2 3" xfId="4968" xr:uid="{00000000-0005-0000-0000-000023130000}"/>
    <cellStyle name="Comma 6 7 2 4" xfId="4969" xr:uid="{00000000-0005-0000-0000-000024130000}"/>
    <cellStyle name="Comma 6 7 3" xfId="4970" xr:uid="{00000000-0005-0000-0000-000025130000}"/>
    <cellStyle name="Comma 6 7 3 2" xfId="4971" xr:uid="{00000000-0005-0000-0000-000026130000}"/>
    <cellStyle name="Comma 6 7 4" xfId="4972" xr:uid="{00000000-0005-0000-0000-000027130000}"/>
    <cellStyle name="Comma 6 7 5" xfId="4973" xr:uid="{00000000-0005-0000-0000-000028130000}"/>
    <cellStyle name="Comma 6 8" xfId="4974" xr:uid="{00000000-0005-0000-0000-000029130000}"/>
    <cellStyle name="Comma 6 8 2" xfId="4975" xr:uid="{00000000-0005-0000-0000-00002A130000}"/>
    <cellStyle name="Comma 6 8 2 2" xfId="4976" xr:uid="{00000000-0005-0000-0000-00002B130000}"/>
    <cellStyle name="Comma 6 8 3" xfId="4977" xr:uid="{00000000-0005-0000-0000-00002C130000}"/>
    <cellStyle name="Comma 6 8 4" xfId="4978" xr:uid="{00000000-0005-0000-0000-00002D130000}"/>
    <cellStyle name="Comma 6 9" xfId="4979" xr:uid="{00000000-0005-0000-0000-00002E130000}"/>
    <cellStyle name="Comma 6 9 2" xfId="4980" xr:uid="{00000000-0005-0000-0000-00002F130000}"/>
    <cellStyle name="Comma 7" xfId="4981" xr:uid="{00000000-0005-0000-0000-000030130000}"/>
    <cellStyle name="Comma 7 2" xfId="4982" xr:uid="{00000000-0005-0000-0000-000031130000}"/>
    <cellStyle name="Comma 7 2 2" xfId="4983" xr:uid="{00000000-0005-0000-0000-000032130000}"/>
    <cellStyle name="Comma 7 3" xfId="4984" xr:uid="{00000000-0005-0000-0000-000033130000}"/>
    <cellStyle name="Comma 8" xfId="4985" xr:uid="{00000000-0005-0000-0000-000034130000}"/>
    <cellStyle name="Comma 8 10" xfId="4986" xr:uid="{00000000-0005-0000-0000-000035130000}"/>
    <cellStyle name="Comma 8 2" xfId="4987" xr:uid="{00000000-0005-0000-0000-000036130000}"/>
    <cellStyle name="Comma 8 2 2" xfId="4988" xr:uid="{00000000-0005-0000-0000-000037130000}"/>
    <cellStyle name="Comma 8 2 2 2" xfId="4989" xr:uid="{00000000-0005-0000-0000-000038130000}"/>
    <cellStyle name="Comma 8 2 2 2 2" xfId="4990" xr:uid="{00000000-0005-0000-0000-000039130000}"/>
    <cellStyle name="Comma 8 2 2 2 2 2" xfId="4991" xr:uid="{00000000-0005-0000-0000-00003A130000}"/>
    <cellStyle name="Comma 8 2 2 2 2 2 2" xfId="4992" xr:uid="{00000000-0005-0000-0000-00003B130000}"/>
    <cellStyle name="Comma 8 2 2 2 2 2 2 2" xfId="4993" xr:uid="{00000000-0005-0000-0000-00003C130000}"/>
    <cellStyle name="Comma 8 2 2 2 2 2 3" xfId="4994" xr:uid="{00000000-0005-0000-0000-00003D130000}"/>
    <cellStyle name="Comma 8 2 2 2 2 2 4" xfId="4995" xr:uid="{00000000-0005-0000-0000-00003E130000}"/>
    <cellStyle name="Comma 8 2 2 2 2 3" xfId="4996" xr:uid="{00000000-0005-0000-0000-00003F130000}"/>
    <cellStyle name="Comma 8 2 2 2 2 3 2" xfId="4997" xr:uid="{00000000-0005-0000-0000-000040130000}"/>
    <cellStyle name="Comma 8 2 2 2 2 4" xfId="4998" xr:uid="{00000000-0005-0000-0000-000041130000}"/>
    <cellStyle name="Comma 8 2 2 2 2 5" xfId="4999" xr:uid="{00000000-0005-0000-0000-000042130000}"/>
    <cellStyle name="Comma 8 2 2 2 3" xfId="5000" xr:uid="{00000000-0005-0000-0000-000043130000}"/>
    <cellStyle name="Comma 8 2 2 2 3 2" xfId="5001" xr:uid="{00000000-0005-0000-0000-000044130000}"/>
    <cellStyle name="Comma 8 2 2 2 3 2 2" xfId="5002" xr:uid="{00000000-0005-0000-0000-000045130000}"/>
    <cellStyle name="Comma 8 2 2 2 3 3" xfId="5003" xr:uid="{00000000-0005-0000-0000-000046130000}"/>
    <cellStyle name="Comma 8 2 2 2 3 4" xfId="5004" xr:uid="{00000000-0005-0000-0000-000047130000}"/>
    <cellStyle name="Comma 8 2 2 2 4" xfId="5005" xr:uid="{00000000-0005-0000-0000-000048130000}"/>
    <cellStyle name="Comma 8 2 2 2 4 2" xfId="5006" xr:uid="{00000000-0005-0000-0000-000049130000}"/>
    <cellStyle name="Comma 8 2 2 2 5" xfId="5007" xr:uid="{00000000-0005-0000-0000-00004A130000}"/>
    <cellStyle name="Comma 8 2 2 2 6" xfId="5008" xr:uid="{00000000-0005-0000-0000-00004B130000}"/>
    <cellStyle name="Comma 8 2 2 3" xfId="5009" xr:uid="{00000000-0005-0000-0000-00004C130000}"/>
    <cellStyle name="Comma 8 2 2 3 2" xfId="5010" xr:uid="{00000000-0005-0000-0000-00004D130000}"/>
    <cellStyle name="Comma 8 2 2 3 2 2" xfId="5011" xr:uid="{00000000-0005-0000-0000-00004E130000}"/>
    <cellStyle name="Comma 8 2 2 3 2 2 2" xfId="5012" xr:uid="{00000000-0005-0000-0000-00004F130000}"/>
    <cellStyle name="Comma 8 2 2 3 2 3" xfId="5013" xr:uid="{00000000-0005-0000-0000-000050130000}"/>
    <cellStyle name="Comma 8 2 2 3 2 4" xfId="5014" xr:uid="{00000000-0005-0000-0000-000051130000}"/>
    <cellStyle name="Comma 8 2 2 3 3" xfId="5015" xr:uid="{00000000-0005-0000-0000-000052130000}"/>
    <cellStyle name="Comma 8 2 2 3 3 2" xfId="5016" xr:uid="{00000000-0005-0000-0000-000053130000}"/>
    <cellStyle name="Comma 8 2 2 3 4" xfId="5017" xr:uid="{00000000-0005-0000-0000-000054130000}"/>
    <cellStyle name="Comma 8 2 2 3 5" xfId="5018" xr:uid="{00000000-0005-0000-0000-000055130000}"/>
    <cellStyle name="Comma 8 2 2 4" xfId="5019" xr:uid="{00000000-0005-0000-0000-000056130000}"/>
    <cellStyle name="Comma 8 2 2 4 2" xfId="5020" xr:uid="{00000000-0005-0000-0000-000057130000}"/>
    <cellStyle name="Comma 8 2 2 4 2 2" xfId="5021" xr:uid="{00000000-0005-0000-0000-000058130000}"/>
    <cellStyle name="Comma 8 2 2 4 3" xfId="5022" xr:uid="{00000000-0005-0000-0000-000059130000}"/>
    <cellStyle name="Comma 8 2 2 4 4" xfId="5023" xr:uid="{00000000-0005-0000-0000-00005A130000}"/>
    <cellStyle name="Comma 8 2 2 5" xfId="5024" xr:uid="{00000000-0005-0000-0000-00005B130000}"/>
    <cellStyle name="Comma 8 2 2 5 2" xfId="5025" xr:uid="{00000000-0005-0000-0000-00005C130000}"/>
    <cellStyle name="Comma 8 2 2 5 2 2" xfId="5026" xr:uid="{00000000-0005-0000-0000-00005D130000}"/>
    <cellStyle name="Comma 8 2 2 5 3" xfId="5027" xr:uid="{00000000-0005-0000-0000-00005E130000}"/>
    <cellStyle name="Comma 8 2 2 5 4" xfId="5028" xr:uid="{00000000-0005-0000-0000-00005F130000}"/>
    <cellStyle name="Comma 8 2 2 6" xfId="5029" xr:uid="{00000000-0005-0000-0000-000060130000}"/>
    <cellStyle name="Comma 8 2 2 6 2" xfId="5030" xr:uid="{00000000-0005-0000-0000-000061130000}"/>
    <cellStyle name="Comma 8 2 2 7" xfId="5031" xr:uid="{00000000-0005-0000-0000-000062130000}"/>
    <cellStyle name="Comma 8 2 2 8" xfId="5032" xr:uid="{00000000-0005-0000-0000-000063130000}"/>
    <cellStyle name="Comma 8 2 3" xfId="5033" xr:uid="{00000000-0005-0000-0000-000064130000}"/>
    <cellStyle name="Comma 8 2 3 2" xfId="5034" xr:uid="{00000000-0005-0000-0000-000065130000}"/>
    <cellStyle name="Comma 8 2 3 2 2" xfId="5035" xr:uid="{00000000-0005-0000-0000-000066130000}"/>
    <cellStyle name="Comma 8 2 3 2 2 2" xfId="5036" xr:uid="{00000000-0005-0000-0000-000067130000}"/>
    <cellStyle name="Comma 8 2 3 2 2 2 2" xfId="5037" xr:uid="{00000000-0005-0000-0000-000068130000}"/>
    <cellStyle name="Comma 8 2 3 2 2 3" xfId="5038" xr:uid="{00000000-0005-0000-0000-000069130000}"/>
    <cellStyle name="Comma 8 2 3 2 2 4" xfId="5039" xr:uid="{00000000-0005-0000-0000-00006A130000}"/>
    <cellStyle name="Comma 8 2 3 2 3" xfId="5040" xr:uid="{00000000-0005-0000-0000-00006B130000}"/>
    <cellStyle name="Comma 8 2 3 2 3 2" xfId="5041" xr:uid="{00000000-0005-0000-0000-00006C130000}"/>
    <cellStyle name="Comma 8 2 3 2 4" xfId="5042" xr:uid="{00000000-0005-0000-0000-00006D130000}"/>
    <cellStyle name="Comma 8 2 3 2 5" xfId="5043" xr:uid="{00000000-0005-0000-0000-00006E130000}"/>
    <cellStyle name="Comma 8 2 3 3" xfId="5044" xr:uid="{00000000-0005-0000-0000-00006F130000}"/>
    <cellStyle name="Comma 8 2 3 3 2" xfId="5045" xr:uid="{00000000-0005-0000-0000-000070130000}"/>
    <cellStyle name="Comma 8 2 3 3 2 2" xfId="5046" xr:uid="{00000000-0005-0000-0000-000071130000}"/>
    <cellStyle name="Comma 8 2 3 3 3" xfId="5047" xr:uid="{00000000-0005-0000-0000-000072130000}"/>
    <cellStyle name="Comma 8 2 3 3 4" xfId="5048" xr:uid="{00000000-0005-0000-0000-000073130000}"/>
    <cellStyle name="Comma 8 2 3 4" xfId="5049" xr:uid="{00000000-0005-0000-0000-000074130000}"/>
    <cellStyle name="Comma 8 2 3 4 2" xfId="5050" xr:uid="{00000000-0005-0000-0000-000075130000}"/>
    <cellStyle name="Comma 8 2 3 4 2 2" xfId="5051" xr:uid="{00000000-0005-0000-0000-000076130000}"/>
    <cellStyle name="Comma 8 2 3 4 3" xfId="5052" xr:uid="{00000000-0005-0000-0000-000077130000}"/>
    <cellStyle name="Comma 8 2 3 4 4" xfId="5053" xr:uid="{00000000-0005-0000-0000-000078130000}"/>
    <cellStyle name="Comma 8 2 3 5" xfId="5054" xr:uid="{00000000-0005-0000-0000-000079130000}"/>
    <cellStyle name="Comma 8 2 3 5 2" xfId="5055" xr:uid="{00000000-0005-0000-0000-00007A130000}"/>
    <cellStyle name="Comma 8 2 3 6" xfId="5056" xr:uid="{00000000-0005-0000-0000-00007B130000}"/>
    <cellStyle name="Comma 8 2 3 7" xfId="5057" xr:uid="{00000000-0005-0000-0000-00007C130000}"/>
    <cellStyle name="Comma 8 2 4" xfId="5058" xr:uid="{00000000-0005-0000-0000-00007D130000}"/>
    <cellStyle name="Comma 8 2 4 2" xfId="5059" xr:uid="{00000000-0005-0000-0000-00007E130000}"/>
    <cellStyle name="Comma 8 2 4 2 2" xfId="5060" xr:uid="{00000000-0005-0000-0000-00007F130000}"/>
    <cellStyle name="Comma 8 2 4 2 2 2" xfId="5061" xr:uid="{00000000-0005-0000-0000-000080130000}"/>
    <cellStyle name="Comma 8 2 4 2 3" xfId="5062" xr:uid="{00000000-0005-0000-0000-000081130000}"/>
    <cellStyle name="Comma 8 2 4 2 4" xfId="5063" xr:uid="{00000000-0005-0000-0000-000082130000}"/>
    <cellStyle name="Comma 8 2 4 3" xfId="5064" xr:uid="{00000000-0005-0000-0000-000083130000}"/>
    <cellStyle name="Comma 8 2 4 3 2" xfId="5065" xr:uid="{00000000-0005-0000-0000-000084130000}"/>
    <cellStyle name="Comma 8 2 4 3 2 2" xfId="5066" xr:uid="{00000000-0005-0000-0000-000085130000}"/>
    <cellStyle name="Comma 8 2 4 3 3" xfId="5067" xr:uid="{00000000-0005-0000-0000-000086130000}"/>
    <cellStyle name="Comma 8 2 4 3 4" xfId="5068" xr:uid="{00000000-0005-0000-0000-000087130000}"/>
    <cellStyle name="Comma 8 2 4 4" xfId="5069" xr:uid="{00000000-0005-0000-0000-000088130000}"/>
    <cellStyle name="Comma 8 2 4 4 2" xfId="5070" xr:uid="{00000000-0005-0000-0000-000089130000}"/>
    <cellStyle name="Comma 8 2 4 5" xfId="5071" xr:uid="{00000000-0005-0000-0000-00008A130000}"/>
    <cellStyle name="Comma 8 2 4 6" xfId="5072" xr:uid="{00000000-0005-0000-0000-00008B130000}"/>
    <cellStyle name="Comma 8 2 5" xfId="5073" xr:uid="{00000000-0005-0000-0000-00008C130000}"/>
    <cellStyle name="Comma 8 2 5 2" xfId="5074" xr:uid="{00000000-0005-0000-0000-00008D130000}"/>
    <cellStyle name="Comma 8 2 5 2 2" xfId="5075" xr:uid="{00000000-0005-0000-0000-00008E130000}"/>
    <cellStyle name="Comma 8 2 5 2 2 2" xfId="5076" xr:uid="{00000000-0005-0000-0000-00008F130000}"/>
    <cellStyle name="Comma 8 2 5 2 3" xfId="5077" xr:uid="{00000000-0005-0000-0000-000090130000}"/>
    <cellStyle name="Comma 8 2 5 2 4" xfId="5078" xr:uid="{00000000-0005-0000-0000-000091130000}"/>
    <cellStyle name="Comma 8 2 5 3" xfId="5079" xr:uid="{00000000-0005-0000-0000-000092130000}"/>
    <cellStyle name="Comma 8 2 5 3 2" xfId="5080" xr:uid="{00000000-0005-0000-0000-000093130000}"/>
    <cellStyle name="Comma 8 2 5 4" xfId="5081" xr:uid="{00000000-0005-0000-0000-000094130000}"/>
    <cellStyle name="Comma 8 2 5 5" xfId="5082" xr:uid="{00000000-0005-0000-0000-000095130000}"/>
    <cellStyle name="Comma 8 2 6" xfId="5083" xr:uid="{00000000-0005-0000-0000-000096130000}"/>
    <cellStyle name="Comma 8 2 6 2" xfId="5084" xr:uid="{00000000-0005-0000-0000-000097130000}"/>
    <cellStyle name="Comma 8 2 6 2 2" xfId="5085" xr:uid="{00000000-0005-0000-0000-000098130000}"/>
    <cellStyle name="Comma 8 2 6 3" xfId="5086" xr:uid="{00000000-0005-0000-0000-000099130000}"/>
    <cellStyle name="Comma 8 2 6 4" xfId="5087" xr:uid="{00000000-0005-0000-0000-00009A130000}"/>
    <cellStyle name="Comma 8 2 7" xfId="5088" xr:uid="{00000000-0005-0000-0000-00009B130000}"/>
    <cellStyle name="Comma 8 2 7 2" xfId="5089" xr:uid="{00000000-0005-0000-0000-00009C130000}"/>
    <cellStyle name="Comma 8 2 8" xfId="5090" xr:uid="{00000000-0005-0000-0000-00009D130000}"/>
    <cellStyle name="Comma 8 2 9" xfId="5091" xr:uid="{00000000-0005-0000-0000-00009E130000}"/>
    <cellStyle name="Comma 8 3" xfId="5092" xr:uid="{00000000-0005-0000-0000-00009F130000}"/>
    <cellStyle name="Comma 8 3 2" xfId="5093" xr:uid="{00000000-0005-0000-0000-0000A0130000}"/>
    <cellStyle name="Comma 8 3 2 2" xfId="5094" xr:uid="{00000000-0005-0000-0000-0000A1130000}"/>
    <cellStyle name="Comma 8 3 2 2 2" xfId="5095" xr:uid="{00000000-0005-0000-0000-0000A2130000}"/>
    <cellStyle name="Comma 8 3 2 2 2 2" xfId="5096" xr:uid="{00000000-0005-0000-0000-0000A3130000}"/>
    <cellStyle name="Comma 8 3 2 2 2 2 2" xfId="5097" xr:uid="{00000000-0005-0000-0000-0000A4130000}"/>
    <cellStyle name="Comma 8 3 2 2 2 3" xfId="5098" xr:uid="{00000000-0005-0000-0000-0000A5130000}"/>
    <cellStyle name="Comma 8 3 2 2 2 4" xfId="5099" xr:uid="{00000000-0005-0000-0000-0000A6130000}"/>
    <cellStyle name="Comma 8 3 2 2 3" xfId="5100" xr:uid="{00000000-0005-0000-0000-0000A7130000}"/>
    <cellStyle name="Comma 8 3 2 2 3 2" xfId="5101" xr:uid="{00000000-0005-0000-0000-0000A8130000}"/>
    <cellStyle name="Comma 8 3 2 2 4" xfId="5102" xr:uid="{00000000-0005-0000-0000-0000A9130000}"/>
    <cellStyle name="Comma 8 3 2 2 5" xfId="5103" xr:uid="{00000000-0005-0000-0000-0000AA130000}"/>
    <cellStyle name="Comma 8 3 2 3" xfId="5104" xr:uid="{00000000-0005-0000-0000-0000AB130000}"/>
    <cellStyle name="Comma 8 3 2 3 2" xfId="5105" xr:uid="{00000000-0005-0000-0000-0000AC130000}"/>
    <cellStyle name="Comma 8 3 2 3 2 2" xfId="5106" xr:uid="{00000000-0005-0000-0000-0000AD130000}"/>
    <cellStyle name="Comma 8 3 2 3 3" xfId="5107" xr:uid="{00000000-0005-0000-0000-0000AE130000}"/>
    <cellStyle name="Comma 8 3 2 3 4" xfId="5108" xr:uid="{00000000-0005-0000-0000-0000AF130000}"/>
    <cellStyle name="Comma 8 3 2 4" xfId="5109" xr:uid="{00000000-0005-0000-0000-0000B0130000}"/>
    <cellStyle name="Comma 8 3 2 4 2" xfId="5110" xr:uid="{00000000-0005-0000-0000-0000B1130000}"/>
    <cellStyle name="Comma 8 3 2 5" xfId="5111" xr:uid="{00000000-0005-0000-0000-0000B2130000}"/>
    <cellStyle name="Comma 8 3 2 6" xfId="5112" xr:uid="{00000000-0005-0000-0000-0000B3130000}"/>
    <cellStyle name="Comma 8 3 3" xfId="5113" xr:uid="{00000000-0005-0000-0000-0000B4130000}"/>
    <cellStyle name="Comma 8 3 3 2" xfId="5114" xr:uid="{00000000-0005-0000-0000-0000B5130000}"/>
    <cellStyle name="Comma 8 3 3 2 2" xfId="5115" xr:uid="{00000000-0005-0000-0000-0000B6130000}"/>
    <cellStyle name="Comma 8 3 3 2 2 2" xfId="5116" xr:uid="{00000000-0005-0000-0000-0000B7130000}"/>
    <cellStyle name="Comma 8 3 3 2 3" xfId="5117" xr:uid="{00000000-0005-0000-0000-0000B8130000}"/>
    <cellStyle name="Comma 8 3 3 2 4" xfId="5118" xr:uid="{00000000-0005-0000-0000-0000B9130000}"/>
    <cellStyle name="Comma 8 3 3 3" xfId="5119" xr:uid="{00000000-0005-0000-0000-0000BA130000}"/>
    <cellStyle name="Comma 8 3 3 3 2" xfId="5120" xr:uid="{00000000-0005-0000-0000-0000BB130000}"/>
    <cellStyle name="Comma 8 3 3 4" xfId="5121" xr:uid="{00000000-0005-0000-0000-0000BC130000}"/>
    <cellStyle name="Comma 8 3 3 5" xfId="5122" xr:uid="{00000000-0005-0000-0000-0000BD130000}"/>
    <cellStyle name="Comma 8 3 4" xfId="5123" xr:uid="{00000000-0005-0000-0000-0000BE130000}"/>
    <cellStyle name="Comma 8 3 4 2" xfId="5124" xr:uid="{00000000-0005-0000-0000-0000BF130000}"/>
    <cellStyle name="Comma 8 3 4 2 2" xfId="5125" xr:uid="{00000000-0005-0000-0000-0000C0130000}"/>
    <cellStyle name="Comma 8 3 4 3" xfId="5126" xr:uid="{00000000-0005-0000-0000-0000C1130000}"/>
    <cellStyle name="Comma 8 3 4 4" xfId="5127" xr:uid="{00000000-0005-0000-0000-0000C2130000}"/>
    <cellStyle name="Comma 8 3 5" xfId="5128" xr:uid="{00000000-0005-0000-0000-0000C3130000}"/>
    <cellStyle name="Comma 8 3 5 2" xfId="5129" xr:uid="{00000000-0005-0000-0000-0000C4130000}"/>
    <cellStyle name="Comma 8 3 5 2 2" xfId="5130" xr:uid="{00000000-0005-0000-0000-0000C5130000}"/>
    <cellStyle name="Comma 8 3 5 3" xfId="5131" xr:uid="{00000000-0005-0000-0000-0000C6130000}"/>
    <cellStyle name="Comma 8 3 5 4" xfId="5132" xr:uid="{00000000-0005-0000-0000-0000C7130000}"/>
    <cellStyle name="Comma 8 3 6" xfId="5133" xr:uid="{00000000-0005-0000-0000-0000C8130000}"/>
    <cellStyle name="Comma 8 3 6 2" xfId="5134" xr:uid="{00000000-0005-0000-0000-0000C9130000}"/>
    <cellStyle name="Comma 8 3 7" xfId="5135" xr:uid="{00000000-0005-0000-0000-0000CA130000}"/>
    <cellStyle name="Comma 8 3 8" xfId="5136" xr:uid="{00000000-0005-0000-0000-0000CB130000}"/>
    <cellStyle name="Comma 8 4" xfId="5137" xr:uid="{00000000-0005-0000-0000-0000CC130000}"/>
    <cellStyle name="Comma 8 4 2" xfId="5138" xr:uid="{00000000-0005-0000-0000-0000CD130000}"/>
    <cellStyle name="Comma 8 4 2 2" xfId="5139" xr:uid="{00000000-0005-0000-0000-0000CE130000}"/>
    <cellStyle name="Comma 8 4 2 2 2" xfId="5140" xr:uid="{00000000-0005-0000-0000-0000CF130000}"/>
    <cellStyle name="Comma 8 4 2 2 2 2" xfId="5141" xr:uid="{00000000-0005-0000-0000-0000D0130000}"/>
    <cellStyle name="Comma 8 4 2 2 3" xfId="5142" xr:uid="{00000000-0005-0000-0000-0000D1130000}"/>
    <cellStyle name="Comma 8 4 2 2 4" xfId="5143" xr:uid="{00000000-0005-0000-0000-0000D2130000}"/>
    <cellStyle name="Comma 8 4 2 3" xfId="5144" xr:uid="{00000000-0005-0000-0000-0000D3130000}"/>
    <cellStyle name="Comma 8 4 2 3 2" xfId="5145" xr:uid="{00000000-0005-0000-0000-0000D4130000}"/>
    <cellStyle name="Comma 8 4 2 4" xfId="5146" xr:uid="{00000000-0005-0000-0000-0000D5130000}"/>
    <cellStyle name="Comma 8 4 2 5" xfId="5147" xr:uid="{00000000-0005-0000-0000-0000D6130000}"/>
    <cellStyle name="Comma 8 4 3" xfId="5148" xr:uid="{00000000-0005-0000-0000-0000D7130000}"/>
    <cellStyle name="Comma 8 4 3 2" xfId="5149" xr:uid="{00000000-0005-0000-0000-0000D8130000}"/>
    <cellStyle name="Comma 8 4 3 2 2" xfId="5150" xr:uid="{00000000-0005-0000-0000-0000D9130000}"/>
    <cellStyle name="Comma 8 4 3 3" xfId="5151" xr:uid="{00000000-0005-0000-0000-0000DA130000}"/>
    <cellStyle name="Comma 8 4 3 4" xfId="5152" xr:uid="{00000000-0005-0000-0000-0000DB130000}"/>
    <cellStyle name="Comma 8 4 4" xfId="5153" xr:uid="{00000000-0005-0000-0000-0000DC130000}"/>
    <cellStyle name="Comma 8 4 4 2" xfId="5154" xr:uid="{00000000-0005-0000-0000-0000DD130000}"/>
    <cellStyle name="Comma 8 4 4 2 2" xfId="5155" xr:uid="{00000000-0005-0000-0000-0000DE130000}"/>
    <cellStyle name="Comma 8 4 4 3" xfId="5156" xr:uid="{00000000-0005-0000-0000-0000DF130000}"/>
    <cellStyle name="Comma 8 4 4 4" xfId="5157" xr:uid="{00000000-0005-0000-0000-0000E0130000}"/>
    <cellStyle name="Comma 8 4 5" xfId="5158" xr:uid="{00000000-0005-0000-0000-0000E1130000}"/>
    <cellStyle name="Comma 8 4 5 2" xfId="5159" xr:uid="{00000000-0005-0000-0000-0000E2130000}"/>
    <cellStyle name="Comma 8 4 6" xfId="5160" xr:uid="{00000000-0005-0000-0000-0000E3130000}"/>
    <cellStyle name="Comma 8 4 7" xfId="5161" xr:uid="{00000000-0005-0000-0000-0000E4130000}"/>
    <cellStyle name="Comma 8 5" xfId="5162" xr:uid="{00000000-0005-0000-0000-0000E5130000}"/>
    <cellStyle name="Comma 8 5 2" xfId="5163" xr:uid="{00000000-0005-0000-0000-0000E6130000}"/>
    <cellStyle name="Comma 8 5 2 2" xfId="5164" xr:uid="{00000000-0005-0000-0000-0000E7130000}"/>
    <cellStyle name="Comma 8 5 2 2 2" xfId="5165" xr:uid="{00000000-0005-0000-0000-0000E8130000}"/>
    <cellStyle name="Comma 8 5 2 3" xfId="5166" xr:uid="{00000000-0005-0000-0000-0000E9130000}"/>
    <cellStyle name="Comma 8 5 2 4" xfId="5167" xr:uid="{00000000-0005-0000-0000-0000EA130000}"/>
    <cellStyle name="Comma 8 5 3" xfId="5168" xr:uid="{00000000-0005-0000-0000-0000EB130000}"/>
    <cellStyle name="Comma 8 5 3 2" xfId="5169" xr:uid="{00000000-0005-0000-0000-0000EC130000}"/>
    <cellStyle name="Comma 8 5 3 2 2" xfId="5170" xr:uid="{00000000-0005-0000-0000-0000ED130000}"/>
    <cellStyle name="Comma 8 5 3 3" xfId="5171" xr:uid="{00000000-0005-0000-0000-0000EE130000}"/>
    <cellStyle name="Comma 8 5 3 4" xfId="5172" xr:uid="{00000000-0005-0000-0000-0000EF130000}"/>
    <cellStyle name="Comma 8 5 4" xfId="5173" xr:uid="{00000000-0005-0000-0000-0000F0130000}"/>
    <cellStyle name="Comma 8 5 4 2" xfId="5174" xr:uid="{00000000-0005-0000-0000-0000F1130000}"/>
    <cellStyle name="Comma 8 5 5" xfId="5175" xr:uid="{00000000-0005-0000-0000-0000F2130000}"/>
    <cellStyle name="Comma 8 5 6" xfId="5176" xr:uid="{00000000-0005-0000-0000-0000F3130000}"/>
    <cellStyle name="Comma 8 6" xfId="5177" xr:uid="{00000000-0005-0000-0000-0000F4130000}"/>
    <cellStyle name="Comma 8 6 2" xfId="5178" xr:uid="{00000000-0005-0000-0000-0000F5130000}"/>
    <cellStyle name="Comma 8 6 2 2" xfId="5179" xr:uid="{00000000-0005-0000-0000-0000F6130000}"/>
    <cellStyle name="Comma 8 6 2 2 2" xfId="5180" xr:uid="{00000000-0005-0000-0000-0000F7130000}"/>
    <cellStyle name="Comma 8 6 2 3" xfId="5181" xr:uid="{00000000-0005-0000-0000-0000F8130000}"/>
    <cellStyle name="Comma 8 6 2 4" xfId="5182" xr:uid="{00000000-0005-0000-0000-0000F9130000}"/>
    <cellStyle name="Comma 8 6 3" xfId="5183" xr:uid="{00000000-0005-0000-0000-0000FA130000}"/>
    <cellStyle name="Comma 8 6 3 2" xfId="5184" xr:uid="{00000000-0005-0000-0000-0000FB130000}"/>
    <cellStyle name="Comma 8 6 4" xfId="5185" xr:uid="{00000000-0005-0000-0000-0000FC130000}"/>
    <cellStyle name="Comma 8 6 5" xfId="5186" xr:uid="{00000000-0005-0000-0000-0000FD130000}"/>
    <cellStyle name="Comma 8 7" xfId="5187" xr:uid="{00000000-0005-0000-0000-0000FE130000}"/>
    <cellStyle name="Comma 8 7 2" xfId="5188" xr:uid="{00000000-0005-0000-0000-0000FF130000}"/>
    <cellStyle name="Comma 8 7 2 2" xfId="5189" xr:uid="{00000000-0005-0000-0000-000000140000}"/>
    <cellStyle name="Comma 8 7 3" xfId="5190" xr:uid="{00000000-0005-0000-0000-000001140000}"/>
    <cellStyle name="Comma 8 7 4" xfId="5191" xr:uid="{00000000-0005-0000-0000-000002140000}"/>
    <cellStyle name="Comma 8 8" xfId="5192" xr:uid="{00000000-0005-0000-0000-000003140000}"/>
    <cellStyle name="Comma 8 8 2" xfId="5193" xr:uid="{00000000-0005-0000-0000-000004140000}"/>
    <cellStyle name="Comma 8 9" xfId="5194" xr:uid="{00000000-0005-0000-0000-000005140000}"/>
    <cellStyle name="Comma 9" xfId="5195" xr:uid="{00000000-0005-0000-0000-000006140000}"/>
    <cellStyle name="Comma 9 2" xfId="5196" xr:uid="{00000000-0005-0000-0000-000007140000}"/>
    <cellStyle name="Comma 9 2 2" xfId="5197" xr:uid="{00000000-0005-0000-0000-000008140000}"/>
    <cellStyle name="Comma 9 2 2 2" xfId="5198" xr:uid="{00000000-0005-0000-0000-000009140000}"/>
    <cellStyle name="Comma 9 2 2 2 2" xfId="5199" xr:uid="{00000000-0005-0000-0000-00000A140000}"/>
    <cellStyle name="Comma 9 2 2 2 2 2" xfId="5200" xr:uid="{00000000-0005-0000-0000-00000B140000}"/>
    <cellStyle name="Comma 9 2 2 2 3" xfId="5201" xr:uid="{00000000-0005-0000-0000-00000C140000}"/>
    <cellStyle name="Comma 9 2 2 2 4" xfId="5202" xr:uid="{00000000-0005-0000-0000-00000D140000}"/>
    <cellStyle name="Comma 9 2 2 3" xfId="5203" xr:uid="{00000000-0005-0000-0000-00000E140000}"/>
    <cellStyle name="Comma 9 2 2 3 2" xfId="5204" xr:uid="{00000000-0005-0000-0000-00000F140000}"/>
    <cellStyle name="Comma 9 2 2 4" xfId="5205" xr:uid="{00000000-0005-0000-0000-000010140000}"/>
    <cellStyle name="Comma 9 2 2 5" xfId="5206" xr:uid="{00000000-0005-0000-0000-000011140000}"/>
    <cellStyle name="Comma 9 2 3" xfId="5207" xr:uid="{00000000-0005-0000-0000-000012140000}"/>
    <cellStyle name="Comma 9 2 3 2" xfId="5208" xr:uid="{00000000-0005-0000-0000-000013140000}"/>
    <cellStyle name="Comma 9 2 3 2 2" xfId="5209" xr:uid="{00000000-0005-0000-0000-000014140000}"/>
    <cellStyle name="Comma 9 2 3 3" xfId="5210" xr:uid="{00000000-0005-0000-0000-000015140000}"/>
    <cellStyle name="Comma 9 2 3 4" xfId="5211" xr:uid="{00000000-0005-0000-0000-000016140000}"/>
    <cellStyle name="Comma 9 2 4" xfId="5212" xr:uid="{00000000-0005-0000-0000-000017140000}"/>
    <cellStyle name="Comma 9 2 4 2" xfId="5213" xr:uid="{00000000-0005-0000-0000-000018140000}"/>
    <cellStyle name="Comma 9 2 5" xfId="5214" xr:uid="{00000000-0005-0000-0000-000019140000}"/>
    <cellStyle name="Comma 9 2 6" xfId="5215" xr:uid="{00000000-0005-0000-0000-00001A140000}"/>
    <cellStyle name="Comma 9 3" xfId="5216" xr:uid="{00000000-0005-0000-0000-00001B140000}"/>
    <cellStyle name="Comma 9 3 2" xfId="5217" xr:uid="{00000000-0005-0000-0000-00001C140000}"/>
    <cellStyle name="Comma 9 3 2 2" xfId="5218" xr:uid="{00000000-0005-0000-0000-00001D140000}"/>
    <cellStyle name="Comma 9 3 2 2 2" xfId="5219" xr:uid="{00000000-0005-0000-0000-00001E140000}"/>
    <cellStyle name="Comma 9 3 2 3" xfId="5220" xr:uid="{00000000-0005-0000-0000-00001F140000}"/>
    <cellStyle name="Comma 9 3 2 4" xfId="5221" xr:uid="{00000000-0005-0000-0000-000020140000}"/>
    <cellStyle name="Comma 9 3 3" xfId="5222" xr:uid="{00000000-0005-0000-0000-000021140000}"/>
    <cellStyle name="Comma 9 3 3 2" xfId="5223" xr:uid="{00000000-0005-0000-0000-000022140000}"/>
    <cellStyle name="Comma 9 3 4" xfId="5224" xr:uid="{00000000-0005-0000-0000-000023140000}"/>
    <cellStyle name="Comma 9 3 5" xfId="5225" xr:uid="{00000000-0005-0000-0000-000024140000}"/>
    <cellStyle name="Comma 9 4" xfId="5226" xr:uid="{00000000-0005-0000-0000-000025140000}"/>
    <cellStyle name="Comma 9 4 2" xfId="5227" xr:uid="{00000000-0005-0000-0000-000026140000}"/>
    <cellStyle name="Comma 9 4 2 2" xfId="5228" xr:uid="{00000000-0005-0000-0000-000027140000}"/>
    <cellStyle name="Comma 9 4 3" xfId="5229" xr:uid="{00000000-0005-0000-0000-000028140000}"/>
    <cellStyle name="Comma 9 4 4" xfId="5230" xr:uid="{00000000-0005-0000-0000-000029140000}"/>
    <cellStyle name="Comma 9 5" xfId="5231" xr:uid="{00000000-0005-0000-0000-00002A140000}"/>
    <cellStyle name="Comma 9 5 2" xfId="5232" xr:uid="{00000000-0005-0000-0000-00002B140000}"/>
    <cellStyle name="Comma 9 5 2 2" xfId="5233" xr:uid="{00000000-0005-0000-0000-00002C140000}"/>
    <cellStyle name="Comma 9 5 3" xfId="5234" xr:uid="{00000000-0005-0000-0000-00002D140000}"/>
    <cellStyle name="Comma 9 5 4" xfId="5235" xr:uid="{00000000-0005-0000-0000-00002E140000}"/>
    <cellStyle name="Comma0" xfId="5236" xr:uid="{00000000-0005-0000-0000-00002F140000}"/>
    <cellStyle name="Comma0 2" xfId="5237" xr:uid="{00000000-0005-0000-0000-000030140000}"/>
    <cellStyle name="ContentsHyperlink" xfId="5238" xr:uid="{00000000-0005-0000-0000-000031140000}"/>
    <cellStyle name="Currency" xfId="62" builtinId="4" customBuiltin="1"/>
    <cellStyle name="Currency [0]" xfId="63" builtinId="7" customBuiltin="1"/>
    <cellStyle name="Currency 10" xfId="5239" xr:uid="{00000000-0005-0000-0000-000034140000}"/>
    <cellStyle name="Currency 10 2" xfId="5240" xr:uid="{00000000-0005-0000-0000-000035140000}"/>
    <cellStyle name="Currency 10 2 2" xfId="5241" xr:uid="{00000000-0005-0000-0000-000036140000}"/>
    <cellStyle name="Currency 10 2 3" xfId="5242" xr:uid="{00000000-0005-0000-0000-000037140000}"/>
    <cellStyle name="Currency 10 3" xfId="5243" xr:uid="{00000000-0005-0000-0000-000038140000}"/>
    <cellStyle name="Currency 11" xfId="5244" xr:uid="{00000000-0005-0000-0000-000039140000}"/>
    <cellStyle name="Currency 11 2" xfId="5245" xr:uid="{00000000-0005-0000-0000-00003A140000}"/>
    <cellStyle name="Currency 11 2 2" xfId="5246" xr:uid="{00000000-0005-0000-0000-00003B140000}"/>
    <cellStyle name="Currency 11 2 2 2" xfId="5247" xr:uid="{00000000-0005-0000-0000-00003C140000}"/>
    <cellStyle name="Currency 11 2 2 2 2" xfId="5248" xr:uid="{00000000-0005-0000-0000-00003D140000}"/>
    <cellStyle name="Currency 11 2 2 2 2 2" xfId="5249" xr:uid="{00000000-0005-0000-0000-00003E140000}"/>
    <cellStyle name="Currency 11 2 2 2 3" xfId="5250" xr:uid="{00000000-0005-0000-0000-00003F140000}"/>
    <cellStyle name="Currency 11 2 2 2 4" xfId="5251" xr:uid="{00000000-0005-0000-0000-000040140000}"/>
    <cellStyle name="Currency 11 2 2 3" xfId="5252" xr:uid="{00000000-0005-0000-0000-000041140000}"/>
    <cellStyle name="Currency 11 2 2 3 2" xfId="5253" xr:uid="{00000000-0005-0000-0000-000042140000}"/>
    <cellStyle name="Currency 11 2 2 4" xfId="5254" xr:uid="{00000000-0005-0000-0000-000043140000}"/>
    <cellStyle name="Currency 11 2 2 5" xfId="5255" xr:uid="{00000000-0005-0000-0000-000044140000}"/>
    <cellStyle name="Currency 11 2 3" xfId="5256" xr:uid="{00000000-0005-0000-0000-000045140000}"/>
    <cellStyle name="Currency 11 2 3 2" xfId="5257" xr:uid="{00000000-0005-0000-0000-000046140000}"/>
    <cellStyle name="Currency 11 2 3 2 2" xfId="5258" xr:uid="{00000000-0005-0000-0000-000047140000}"/>
    <cellStyle name="Currency 11 2 3 3" xfId="5259" xr:uid="{00000000-0005-0000-0000-000048140000}"/>
    <cellStyle name="Currency 11 2 3 4" xfId="5260" xr:uid="{00000000-0005-0000-0000-000049140000}"/>
    <cellStyle name="Currency 11 2 4" xfId="5261" xr:uid="{00000000-0005-0000-0000-00004A140000}"/>
    <cellStyle name="Currency 11 2 4 2" xfId="5262" xr:uid="{00000000-0005-0000-0000-00004B140000}"/>
    <cellStyle name="Currency 11 2 5" xfId="5263" xr:uid="{00000000-0005-0000-0000-00004C140000}"/>
    <cellStyle name="Currency 11 2 6" xfId="5264" xr:uid="{00000000-0005-0000-0000-00004D140000}"/>
    <cellStyle name="Currency 11 3" xfId="5265" xr:uid="{00000000-0005-0000-0000-00004E140000}"/>
    <cellStyle name="Currency 11 3 2" xfId="5266" xr:uid="{00000000-0005-0000-0000-00004F140000}"/>
    <cellStyle name="Currency 11 3 2 2" xfId="5267" xr:uid="{00000000-0005-0000-0000-000050140000}"/>
    <cellStyle name="Currency 11 3 2 2 2" xfId="5268" xr:uid="{00000000-0005-0000-0000-000051140000}"/>
    <cellStyle name="Currency 11 3 2 3" xfId="5269" xr:uid="{00000000-0005-0000-0000-000052140000}"/>
    <cellStyle name="Currency 11 3 2 4" xfId="5270" xr:uid="{00000000-0005-0000-0000-000053140000}"/>
    <cellStyle name="Currency 11 3 3" xfId="5271" xr:uid="{00000000-0005-0000-0000-000054140000}"/>
    <cellStyle name="Currency 11 3 3 2" xfId="5272" xr:uid="{00000000-0005-0000-0000-000055140000}"/>
    <cellStyle name="Currency 11 3 4" xfId="5273" xr:uid="{00000000-0005-0000-0000-000056140000}"/>
    <cellStyle name="Currency 11 3 5" xfId="5274" xr:uid="{00000000-0005-0000-0000-000057140000}"/>
    <cellStyle name="Currency 11 4" xfId="5275" xr:uid="{00000000-0005-0000-0000-000058140000}"/>
    <cellStyle name="Currency 11 4 2" xfId="5276" xr:uid="{00000000-0005-0000-0000-000059140000}"/>
    <cellStyle name="Currency 11 4 2 2" xfId="5277" xr:uid="{00000000-0005-0000-0000-00005A140000}"/>
    <cellStyle name="Currency 11 4 3" xfId="5278" xr:uid="{00000000-0005-0000-0000-00005B140000}"/>
    <cellStyle name="Currency 11 4 4" xfId="5279" xr:uid="{00000000-0005-0000-0000-00005C140000}"/>
    <cellStyle name="Currency 11 5" xfId="5280" xr:uid="{00000000-0005-0000-0000-00005D140000}"/>
    <cellStyle name="Currency 11 5 2" xfId="5281" xr:uid="{00000000-0005-0000-0000-00005E140000}"/>
    <cellStyle name="Currency 11 5 2 2" xfId="5282" xr:uid="{00000000-0005-0000-0000-00005F140000}"/>
    <cellStyle name="Currency 11 5 3" xfId="5283" xr:uid="{00000000-0005-0000-0000-000060140000}"/>
    <cellStyle name="Currency 11 5 4" xfId="5284" xr:uid="{00000000-0005-0000-0000-000061140000}"/>
    <cellStyle name="Currency 12" xfId="5285" xr:uid="{00000000-0005-0000-0000-000062140000}"/>
    <cellStyle name="Currency 12 2" xfId="5286" xr:uid="{00000000-0005-0000-0000-000063140000}"/>
    <cellStyle name="Currency 13" xfId="5287" xr:uid="{00000000-0005-0000-0000-000064140000}"/>
    <cellStyle name="Currency 13 2" xfId="5288" xr:uid="{00000000-0005-0000-0000-000065140000}"/>
    <cellStyle name="Currency 14" xfId="5289" xr:uid="{00000000-0005-0000-0000-000066140000}"/>
    <cellStyle name="Currency 14 2" xfId="5290" xr:uid="{00000000-0005-0000-0000-000067140000}"/>
    <cellStyle name="Currency 14 2 2" xfId="5291" xr:uid="{00000000-0005-0000-0000-000068140000}"/>
    <cellStyle name="Currency 14 2 2 2" xfId="5292" xr:uid="{00000000-0005-0000-0000-000069140000}"/>
    <cellStyle name="Currency 14 2 3" xfId="5293" xr:uid="{00000000-0005-0000-0000-00006A140000}"/>
    <cellStyle name="Currency 14 2 4" xfId="5294" xr:uid="{00000000-0005-0000-0000-00006B140000}"/>
    <cellStyle name="Currency 14 3" xfId="5295" xr:uid="{00000000-0005-0000-0000-00006C140000}"/>
    <cellStyle name="Currency 14 3 2" xfId="5296" xr:uid="{00000000-0005-0000-0000-00006D140000}"/>
    <cellStyle name="Currency 14 4" xfId="5297" xr:uid="{00000000-0005-0000-0000-00006E140000}"/>
    <cellStyle name="Currency 14 5" xfId="5298" xr:uid="{00000000-0005-0000-0000-00006F140000}"/>
    <cellStyle name="Currency 15" xfId="5299" xr:uid="{00000000-0005-0000-0000-000070140000}"/>
    <cellStyle name="Currency 15 2" xfId="5300" xr:uid="{00000000-0005-0000-0000-000071140000}"/>
    <cellStyle name="Currency 16" xfId="5301" xr:uid="{00000000-0005-0000-0000-000072140000}"/>
    <cellStyle name="Currency 16 2" xfId="5302" xr:uid="{00000000-0005-0000-0000-000073140000}"/>
    <cellStyle name="Currency 17" xfId="5303" xr:uid="{00000000-0005-0000-0000-000074140000}"/>
    <cellStyle name="Currency 18" xfId="5304" xr:uid="{00000000-0005-0000-0000-000075140000}"/>
    <cellStyle name="Currency 18 2" xfId="5305" xr:uid="{00000000-0005-0000-0000-000076140000}"/>
    <cellStyle name="Currency 18 2 2" xfId="5306" xr:uid="{00000000-0005-0000-0000-000077140000}"/>
    <cellStyle name="Currency 18 3" xfId="5307" xr:uid="{00000000-0005-0000-0000-000078140000}"/>
    <cellStyle name="Currency 18 4" xfId="5308" xr:uid="{00000000-0005-0000-0000-000079140000}"/>
    <cellStyle name="Currency 19" xfId="5309" xr:uid="{00000000-0005-0000-0000-00007A140000}"/>
    <cellStyle name="Currency 19 2" xfId="5310" xr:uid="{00000000-0005-0000-0000-00007B140000}"/>
    <cellStyle name="Currency 19 2 2" xfId="5311" xr:uid="{00000000-0005-0000-0000-00007C140000}"/>
    <cellStyle name="Currency 19 3" xfId="5312" xr:uid="{00000000-0005-0000-0000-00007D140000}"/>
    <cellStyle name="Currency 2" xfId="78" xr:uid="{00000000-0005-0000-0000-00007E140000}"/>
    <cellStyle name="Currency 2 10" xfId="5314" xr:uid="{00000000-0005-0000-0000-00007F140000}"/>
    <cellStyle name="Currency 2 10 2" xfId="5315" xr:uid="{00000000-0005-0000-0000-000080140000}"/>
    <cellStyle name="Currency 2 10 2 2" xfId="5316" xr:uid="{00000000-0005-0000-0000-000081140000}"/>
    <cellStyle name="Currency 2 10 3" xfId="5317" xr:uid="{00000000-0005-0000-0000-000082140000}"/>
    <cellStyle name="Currency 2 11" xfId="5318" xr:uid="{00000000-0005-0000-0000-000083140000}"/>
    <cellStyle name="Currency 2 11 2" xfId="5319" xr:uid="{00000000-0005-0000-0000-000084140000}"/>
    <cellStyle name="Currency 2 11 2 2" xfId="5320" xr:uid="{00000000-0005-0000-0000-000085140000}"/>
    <cellStyle name="Currency 2 11 3" xfId="5321" xr:uid="{00000000-0005-0000-0000-000086140000}"/>
    <cellStyle name="Currency 2 12" xfId="5322" xr:uid="{00000000-0005-0000-0000-000087140000}"/>
    <cellStyle name="Currency 2 12 2" xfId="5323" xr:uid="{00000000-0005-0000-0000-000088140000}"/>
    <cellStyle name="Currency 2 12 2 2" xfId="5324" xr:uid="{00000000-0005-0000-0000-000089140000}"/>
    <cellStyle name="Currency 2 12 3" xfId="5325" xr:uid="{00000000-0005-0000-0000-00008A140000}"/>
    <cellStyle name="Currency 2 13" xfId="5326" xr:uid="{00000000-0005-0000-0000-00008B140000}"/>
    <cellStyle name="Currency 2 13 2" xfId="5327" xr:uid="{00000000-0005-0000-0000-00008C140000}"/>
    <cellStyle name="Currency 2 13 2 2" xfId="5328" xr:uid="{00000000-0005-0000-0000-00008D140000}"/>
    <cellStyle name="Currency 2 13 3" xfId="5329" xr:uid="{00000000-0005-0000-0000-00008E140000}"/>
    <cellStyle name="Currency 2 14" xfId="5330" xr:uid="{00000000-0005-0000-0000-00008F140000}"/>
    <cellStyle name="Currency 2 14 2" xfId="5331" xr:uid="{00000000-0005-0000-0000-000090140000}"/>
    <cellStyle name="Currency 2 14 2 2" xfId="5332" xr:uid="{00000000-0005-0000-0000-000091140000}"/>
    <cellStyle name="Currency 2 14 3" xfId="5333" xr:uid="{00000000-0005-0000-0000-000092140000}"/>
    <cellStyle name="Currency 2 15" xfId="5334" xr:uid="{00000000-0005-0000-0000-000093140000}"/>
    <cellStyle name="Currency 2 15 2" xfId="5335" xr:uid="{00000000-0005-0000-0000-000094140000}"/>
    <cellStyle name="Currency 2 15 2 2" xfId="5336" xr:uid="{00000000-0005-0000-0000-000095140000}"/>
    <cellStyle name="Currency 2 15 3" xfId="5337" xr:uid="{00000000-0005-0000-0000-000096140000}"/>
    <cellStyle name="Currency 2 16" xfId="5338" xr:uid="{00000000-0005-0000-0000-000097140000}"/>
    <cellStyle name="Currency 2 16 2" xfId="5339" xr:uid="{00000000-0005-0000-0000-000098140000}"/>
    <cellStyle name="Currency 2 16 2 2" xfId="5340" xr:uid="{00000000-0005-0000-0000-000099140000}"/>
    <cellStyle name="Currency 2 16 3" xfId="5341" xr:uid="{00000000-0005-0000-0000-00009A140000}"/>
    <cellStyle name="Currency 2 17" xfId="5342" xr:uid="{00000000-0005-0000-0000-00009B140000}"/>
    <cellStyle name="Currency 2 17 2" xfId="5343" xr:uid="{00000000-0005-0000-0000-00009C140000}"/>
    <cellStyle name="Currency 2 17 2 2" xfId="5344" xr:uid="{00000000-0005-0000-0000-00009D140000}"/>
    <cellStyle name="Currency 2 17 3" xfId="5345" xr:uid="{00000000-0005-0000-0000-00009E140000}"/>
    <cellStyle name="Currency 2 18" xfId="5346" xr:uid="{00000000-0005-0000-0000-00009F140000}"/>
    <cellStyle name="Currency 2 18 2" xfId="5347" xr:uid="{00000000-0005-0000-0000-0000A0140000}"/>
    <cellStyle name="Currency 2 18 2 2" xfId="5348" xr:uid="{00000000-0005-0000-0000-0000A1140000}"/>
    <cellStyle name="Currency 2 18 3" xfId="5349" xr:uid="{00000000-0005-0000-0000-0000A2140000}"/>
    <cellStyle name="Currency 2 19" xfId="5350" xr:uid="{00000000-0005-0000-0000-0000A3140000}"/>
    <cellStyle name="Currency 2 19 2" xfId="5351" xr:uid="{00000000-0005-0000-0000-0000A4140000}"/>
    <cellStyle name="Currency 2 19 2 2" xfId="5352" xr:uid="{00000000-0005-0000-0000-0000A5140000}"/>
    <cellStyle name="Currency 2 19 3" xfId="5353" xr:uid="{00000000-0005-0000-0000-0000A6140000}"/>
    <cellStyle name="Currency 2 2" xfId="5354" xr:uid="{00000000-0005-0000-0000-0000A7140000}"/>
    <cellStyle name="Currency 2 2 2" xfId="5355" xr:uid="{00000000-0005-0000-0000-0000A8140000}"/>
    <cellStyle name="Currency 2 2 2 2" xfId="5356" xr:uid="{00000000-0005-0000-0000-0000A9140000}"/>
    <cellStyle name="Currency 2 2 2 2 2" xfId="5357" xr:uid="{00000000-0005-0000-0000-0000AA140000}"/>
    <cellStyle name="Currency 2 2 2 3" xfId="5358" xr:uid="{00000000-0005-0000-0000-0000AB140000}"/>
    <cellStyle name="Currency 2 2 3" xfId="5359" xr:uid="{00000000-0005-0000-0000-0000AC140000}"/>
    <cellStyle name="Currency 2 2 3 2" xfId="5360" xr:uid="{00000000-0005-0000-0000-0000AD140000}"/>
    <cellStyle name="Currency 2 2 4" xfId="5361" xr:uid="{00000000-0005-0000-0000-0000AE140000}"/>
    <cellStyle name="Currency 2 2 4 10" xfId="5362" xr:uid="{00000000-0005-0000-0000-0000AF140000}"/>
    <cellStyle name="Currency 2 2 4 2" xfId="5363" xr:uid="{00000000-0005-0000-0000-0000B0140000}"/>
    <cellStyle name="Currency 2 2 4 2 2" xfId="5364" xr:uid="{00000000-0005-0000-0000-0000B1140000}"/>
    <cellStyle name="Currency 2 2 4 2 2 2" xfId="5365" xr:uid="{00000000-0005-0000-0000-0000B2140000}"/>
    <cellStyle name="Currency 2 2 4 2 2 2 2" xfId="5366" xr:uid="{00000000-0005-0000-0000-0000B3140000}"/>
    <cellStyle name="Currency 2 2 4 2 2 2 2 2" xfId="5367" xr:uid="{00000000-0005-0000-0000-0000B4140000}"/>
    <cellStyle name="Currency 2 2 4 2 2 2 2 2 2" xfId="5368" xr:uid="{00000000-0005-0000-0000-0000B5140000}"/>
    <cellStyle name="Currency 2 2 4 2 2 2 2 2 2 2" xfId="5369" xr:uid="{00000000-0005-0000-0000-0000B6140000}"/>
    <cellStyle name="Currency 2 2 4 2 2 2 2 2 3" xfId="5370" xr:uid="{00000000-0005-0000-0000-0000B7140000}"/>
    <cellStyle name="Currency 2 2 4 2 2 2 2 2 4" xfId="5371" xr:uid="{00000000-0005-0000-0000-0000B8140000}"/>
    <cellStyle name="Currency 2 2 4 2 2 2 2 3" xfId="5372" xr:uid="{00000000-0005-0000-0000-0000B9140000}"/>
    <cellStyle name="Currency 2 2 4 2 2 2 2 3 2" xfId="5373" xr:uid="{00000000-0005-0000-0000-0000BA140000}"/>
    <cellStyle name="Currency 2 2 4 2 2 2 2 4" xfId="5374" xr:uid="{00000000-0005-0000-0000-0000BB140000}"/>
    <cellStyle name="Currency 2 2 4 2 2 2 2 5" xfId="5375" xr:uid="{00000000-0005-0000-0000-0000BC140000}"/>
    <cellStyle name="Currency 2 2 4 2 2 2 3" xfId="5376" xr:uid="{00000000-0005-0000-0000-0000BD140000}"/>
    <cellStyle name="Currency 2 2 4 2 2 2 3 2" xfId="5377" xr:uid="{00000000-0005-0000-0000-0000BE140000}"/>
    <cellStyle name="Currency 2 2 4 2 2 2 3 2 2" xfId="5378" xr:uid="{00000000-0005-0000-0000-0000BF140000}"/>
    <cellStyle name="Currency 2 2 4 2 2 2 3 3" xfId="5379" xr:uid="{00000000-0005-0000-0000-0000C0140000}"/>
    <cellStyle name="Currency 2 2 4 2 2 2 3 4" xfId="5380" xr:uid="{00000000-0005-0000-0000-0000C1140000}"/>
    <cellStyle name="Currency 2 2 4 2 2 2 4" xfId="5381" xr:uid="{00000000-0005-0000-0000-0000C2140000}"/>
    <cellStyle name="Currency 2 2 4 2 2 2 4 2" xfId="5382" xr:uid="{00000000-0005-0000-0000-0000C3140000}"/>
    <cellStyle name="Currency 2 2 4 2 2 2 5" xfId="5383" xr:uid="{00000000-0005-0000-0000-0000C4140000}"/>
    <cellStyle name="Currency 2 2 4 2 2 2 6" xfId="5384" xr:uid="{00000000-0005-0000-0000-0000C5140000}"/>
    <cellStyle name="Currency 2 2 4 2 2 3" xfId="5385" xr:uid="{00000000-0005-0000-0000-0000C6140000}"/>
    <cellStyle name="Currency 2 2 4 2 2 3 2" xfId="5386" xr:uid="{00000000-0005-0000-0000-0000C7140000}"/>
    <cellStyle name="Currency 2 2 4 2 2 3 2 2" xfId="5387" xr:uid="{00000000-0005-0000-0000-0000C8140000}"/>
    <cellStyle name="Currency 2 2 4 2 2 3 2 2 2" xfId="5388" xr:uid="{00000000-0005-0000-0000-0000C9140000}"/>
    <cellStyle name="Currency 2 2 4 2 2 3 2 3" xfId="5389" xr:uid="{00000000-0005-0000-0000-0000CA140000}"/>
    <cellStyle name="Currency 2 2 4 2 2 3 2 4" xfId="5390" xr:uid="{00000000-0005-0000-0000-0000CB140000}"/>
    <cellStyle name="Currency 2 2 4 2 2 3 3" xfId="5391" xr:uid="{00000000-0005-0000-0000-0000CC140000}"/>
    <cellStyle name="Currency 2 2 4 2 2 3 3 2" xfId="5392" xr:uid="{00000000-0005-0000-0000-0000CD140000}"/>
    <cellStyle name="Currency 2 2 4 2 2 3 4" xfId="5393" xr:uid="{00000000-0005-0000-0000-0000CE140000}"/>
    <cellStyle name="Currency 2 2 4 2 2 3 5" xfId="5394" xr:uid="{00000000-0005-0000-0000-0000CF140000}"/>
    <cellStyle name="Currency 2 2 4 2 2 4" xfId="5395" xr:uid="{00000000-0005-0000-0000-0000D0140000}"/>
    <cellStyle name="Currency 2 2 4 2 2 4 2" xfId="5396" xr:uid="{00000000-0005-0000-0000-0000D1140000}"/>
    <cellStyle name="Currency 2 2 4 2 2 4 2 2" xfId="5397" xr:uid="{00000000-0005-0000-0000-0000D2140000}"/>
    <cellStyle name="Currency 2 2 4 2 2 4 3" xfId="5398" xr:uid="{00000000-0005-0000-0000-0000D3140000}"/>
    <cellStyle name="Currency 2 2 4 2 2 4 4" xfId="5399" xr:uid="{00000000-0005-0000-0000-0000D4140000}"/>
    <cellStyle name="Currency 2 2 4 2 2 5" xfId="5400" xr:uid="{00000000-0005-0000-0000-0000D5140000}"/>
    <cellStyle name="Currency 2 2 4 2 2 5 2" xfId="5401" xr:uid="{00000000-0005-0000-0000-0000D6140000}"/>
    <cellStyle name="Currency 2 2 4 2 2 5 2 2" xfId="5402" xr:uid="{00000000-0005-0000-0000-0000D7140000}"/>
    <cellStyle name="Currency 2 2 4 2 2 5 3" xfId="5403" xr:uid="{00000000-0005-0000-0000-0000D8140000}"/>
    <cellStyle name="Currency 2 2 4 2 2 5 4" xfId="5404" xr:uid="{00000000-0005-0000-0000-0000D9140000}"/>
    <cellStyle name="Currency 2 2 4 2 2 6" xfId="5405" xr:uid="{00000000-0005-0000-0000-0000DA140000}"/>
    <cellStyle name="Currency 2 2 4 2 2 6 2" xfId="5406" xr:uid="{00000000-0005-0000-0000-0000DB140000}"/>
    <cellStyle name="Currency 2 2 4 2 2 7" xfId="5407" xr:uid="{00000000-0005-0000-0000-0000DC140000}"/>
    <cellStyle name="Currency 2 2 4 2 2 8" xfId="5408" xr:uid="{00000000-0005-0000-0000-0000DD140000}"/>
    <cellStyle name="Currency 2 2 4 2 3" xfId="5409" xr:uid="{00000000-0005-0000-0000-0000DE140000}"/>
    <cellStyle name="Currency 2 2 4 2 3 2" xfId="5410" xr:uid="{00000000-0005-0000-0000-0000DF140000}"/>
    <cellStyle name="Currency 2 2 4 2 3 2 2" xfId="5411" xr:uid="{00000000-0005-0000-0000-0000E0140000}"/>
    <cellStyle name="Currency 2 2 4 2 3 2 2 2" xfId="5412" xr:uid="{00000000-0005-0000-0000-0000E1140000}"/>
    <cellStyle name="Currency 2 2 4 2 3 2 2 2 2" xfId="5413" xr:uid="{00000000-0005-0000-0000-0000E2140000}"/>
    <cellStyle name="Currency 2 2 4 2 3 2 2 3" xfId="5414" xr:uid="{00000000-0005-0000-0000-0000E3140000}"/>
    <cellStyle name="Currency 2 2 4 2 3 2 2 4" xfId="5415" xr:uid="{00000000-0005-0000-0000-0000E4140000}"/>
    <cellStyle name="Currency 2 2 4 2 3 2 3" xfId="5416" xr:uid="{00000000-0005-0000-0000-0000E5140000}"/>
    <cellStyle name="Currency 2 2 4 2 3 2 3 2" xfId="5417" xr:uid="{00000000-0005-0000-0000-0000E6140000}"/>
    <cellStyle name="Currency 2 2 4 2 3 2 4" xfId="5418" xr:uid="{00000000-0005-0000-0000-0000E7140000}"/>
    <cellStyle name="Currency 2 2 4 2 3 2 5" xfId="5419" xr:uid="{00000000-0005-0000-0000-0000E8140000}"/>
    <cellStyle name="Currency 2 2 4 2 3 3" xfId="5420" xr:uid="{00000000-0005-0000-0000-0000E9140000}"/>
    <cellStyle name="Currency 2 2 4 2 3 3 2" xfId="5421" xr:uid="{00000000-0005-0000-0000-0000EA140000}"/>
    <cellStyle name="Currency 2 2 4 2 3 3 2 2" xfId="5422" xr:uid="{00000000-0005-0000-0000-0000EB140000}"/>
    <cellStyle name="Currency 2 2 4 2 3 3 3" xfId="5423" xr:uid="{00000000-0005-0000-0000-0000EC140000}"/>
    <cellStyle name="Currency 2 2 4 2 3 3 4" xfId="5424" xr:uid="{00000000-0005-0000-0000-0000ED140000}"/>
    <cellStyle name="Currency 2 2 4 2 3 4" xfId="5425" xr:uid="{00000000-0005-0000-0000-0000EE140000}"/>
    <cellStyle name="Currency 2 2 4 2 3 4 2" xfId="5426" xr:uid="{00000000-0005-0000-0000-0000EF140000}"/>
    <cellStyle name="Currency 2 2 4 2 3 4 2 2" xfId="5427" xr:uid="{00000000-0005-0000-0000-0000F0140000}"/>
    <cellStyle name="Currency 2 2 4 2 3 4 3" xfId="5428" xr:uid="{00000000-0005-0000-0000-0000F1140000}"/>
    <cellStyle name="Currency 2 2 4 2 3 4 4" xfId="5429" xr:uid="{00000000-0005-0000-0000-0000F2140000}"/>
    <cellStyle name="Currency 2 2 4 2 3 5" xfId="5430" xr:uid="{00000000-0005-0000-0000-0000F3140000}"/>
    <cellStyle name="Currency 2 2 4 2 3 5 2" xfId="5431" xr:uid="{00000000-0005-0000-0000-0000F4140000}"/>
    <cellStyle name="Currency 2 2 4 2 3 6" xfId="5432" xr:uid="{00000000-0005-0000-0000-0000F5140000}"/>
    <cellStyle name="Currency 2 2 4 2 3 7" xfId="5433" xr:uid="{00000000-0005-0000-0000-0000F6140000}"/>
    <cellStyle name="Currency 2 2 4 2 4" xfId="5434" xr:uid="{00000000-0005-0000-0000-0000F7140000}"/>
    <cellStyle name="Currency 2 2 4 2 4 2" xfId="5435" xr:uid="{00000000-0005-0000-0000-0000F8140000}"/>
    <cellStyle name="Currency 2 2 4 2 4 2 2" xfId="5436" xr:uid="{00000000-0005-0000-0000-0000F9140000}"/>
    <cellStyle name="Currency 2 2 4 2 4 2 2 2" xfId="5437" xr:uid="{00000000-0005-0000-0000-0000FA140000}"/>
    <cellStyle name="Currency 2 2 4 2 4 2 3" xfId="5438" xr:uid="{00000000-0005-0000-0000-0000FB140000}"/>
    <cellStyle name="Currency 2 2 4 2 4 2 4" xfId="5439" xr:uid="{00000000-0005-0000-0000-0000FC140000}"/>
    <cellStyle name="Currency 2 2 4 2 4 3" xfId="5440" xr:uid="{00000000-0005-0000-0000-0000FD140000}"/>
    <cellStyle name="Currency 2 2 4 2 4 3 2" xfId="5441" xr:uid="{00000000-0005-0000-0000-0000FE140000}"/>
    <cellStyle name="Currency 2 2 4 2 4 3 2 2" xfId="5442" xr:uid="{00000000-0005-0000-0000-0000FF140000}"/>
    <cellStyle name="Currency 2 2 4 2 4 3 3" xfId="5443" xr:uid="{00000000-0005-0000-0000-000000150000}"/>
    <cellStyle name="Currency 2 2 4 2 4 3 4" xfId="5444" xr:uid="{00000000-0005-0000-0000-000001150000}"/>
    <cellStyle name="Currency 2 2 4 2 4 4" xfId="5445" xr:uid="{00000000-0005-0000-0000-000002150000}"/>
    <cellStyle name="Currency 2 2 4 2 4 4 2" xfId="5446" xr:uid="{00000000-0005-0000-0000-000003150000}"/>
    <cellStyle name="Currency 2 2 4 2 4 5" xfId="5447" xr:uid="{00000000-0005-0000-0000-000004150000}"/>
    <cellStyle name="Currency 2 2 4 2 4 6" xfId="5448" xr:uid="{00000000-0005-0000-0000-000005150000}"/>
    <cellStyle name="Currency 2 2 4 2 5" xfId="5449" xr:uid="{00000000-0005-0000-0000-000006150000}"/>
    <cellStyle name="Currency 2 2 4 2 5 2" xfId="5450" xr:uid="{00000000-0005-0000-0000-000007150000}"/>
    <cellStyle name="Currency 2 2 4 2 5 2 2" xfId="5451" xr:uid="{00000000-0005-0000-0000-000008150000}"/>
    <cellStyle name="Currency 2 2 4 2 5 2 2 2" xfId="5452" xr:uid="{00000000-0005-0000-0000-000009150000}"/>
    <cellStyle name="Currency 2 2 4 2 5 2 3" xfId="5453" xr:uid="{00000000-0005-0000-0000-00000A150000}"/>
    <cellStyle name="Currency 2 2 4 2 5 2 4" xfId="5454" xr:uid="{00000000-0005-0000-0000-00000B150000}"/>
    <cellStyle name="Currency 2 2 4 2 5 3" xfId="5455" xr:uid="{00000000-0005-0000-0000-00000C150000}"/>
    <cellStyle name="Currency 2 2 4 2 5 3 2" xfId="5456" xr:uid="{00000000-0005-0000-0000-00000D150000}"/>
    <cellStyle name="Currency 2 2 4 2 5 4" xfId="5457" xr:uid="{00000000-0005-0000-0000-00000E150000}"/>
    <cellStyle name="Currency 2 2 4 2 5 5" xfId="5458" xr:uid="{00000000-0005-0000-0000-00000F150000}"/>
    <cellStyle name="Currency 2 2 4 2 6" xfId="5459" xr:uid="{00000000-0005-0000-0000-000010150000}"/>
    <cellStyle name="Currency 2 2 4 2 6 2" xfId="5460" xr:uid="{00000000-0005-0000-0000-000011150000}"/>
    <cellStyle name="Currency 2 2 4 2 6 2 2" xfId="5461" xr:uid="{00000000-0005-0000-0000-000012150000}"/>
    <cellStyle name="Currency 2 2 4 2 6 3" xfId="5462" xr:uid="{00000000-0005-0000-0000-000013150000}"/>
    <cellStyle name="Currency 2 2 4 2 6 4" xfId="5463" xr:uid="{00000000-0005-0000-0000-000014150000}"/>
    <cellStyle name="Currency 2 2 4 2 7" xfId="5464" xr:uid="{00000000-0005-0000-0000-000015150000}"/>
    <cellStyle name="Currency 2 2 4 2 7 2" xfId="5465" xr:uid="{00000000-0005-0000-0000-000016150000}"/>
    <cellStyle name="Currency 2 2 4 2 8" xfId="5466" xr:uid="{00000000-0005-0000-0000-000017150000}"/>
    <cellStyle name="Currency 2 2 4 2 9" xfId="5467" xr:uid="{00000000-0005-0000-0000-000018150000}"/>
    <cellStyle name="Currency 2 2 4 3" xfId="5468" xr:uid="{00000000-0005-0000-0000-000019150000}"/>
    <cellStyle name="Currency 2 2 4 3 2" xfId="5469" xr:uid="{00000000-0005-0000-0000-00001A150000}"/>
    <cellStyle name="Currency 2 2 4 3 2 2" xfId="5470" xr:uid="{00000000-0005-0000-0000-00001B150000}"/>
    <cellStyle name="Currency 2 2 4 3 2 2 2" xfId="5471" xr:uid="{00000000-0005-0000-0000-00001C150000}"/>
    <cellStyle name="Currency 2 2 4 3 2 2 2 2" xfId="5472" xr:uid="{00000000-0005-0000-0000-00001D150000}"/>
    <cellStyle name="Currency 2 2 4 3 2 2 2 2 2" xfId="5473" xr:uid="{00000000-0005-0000-0000-00001E150000}"/>
    <cellStyle name="Currency 2 2 4 3 2 2 2 3" xfId="5474" xr:uid="{00000000-0005-0000-0000-00001F150000}"/>
    <cellStyle name="Currency 2 2 4 3 2 2 2 4" xfId="5475" xr:uid="{00000000-0005-0000-0000-000020150000}"/>
    <cellStyle name="Currency 2 2 4 3 2 2 3" xfId="5476" xr:uid="{00000000-0005-0000-0000-000021150000}"/>
    <cellStyle name="Currency 2 2 4 3 2 2 3 2" xfId="5477" xr:uid="{00000000-0005-0000-0000-000022150000}"/>
    <cellStyle name="Currency 2 2 4 3 2 2 4" xfId="5478" xr:uid="{00000000-0005-0000-0000-000023150000}"/>
    <cellStyle name="Currency 2 2 4 3 2 2 5" xfId="5479" xr:uid="{00000000-0005-0000-0000-000024150000}"/>
    <cellStyle name="Currency 2 2 4 3 2 3" xfId="5480" xr:uid="{00000000-0005-0000-0000-000025150000}"/>
    <cellStyle name="Currency 2 2 4 3 2 3 2" xfId="5481" xr:uid="{00000000-0005-0000-0000-000026150000}"/>
    <cellStyle name="Currency 2 2 4 3 2 3 2 2" xfId="5482" xr:uid="{00000000-0005-0000-0000-000027150000}"/>
    <cellStyle name="Currency 2 2 4 3 2 3 3" xfId="5483" xr:uid="{00000000-0005-0000-0000-000028150000}"/>
    <cellStyle name="Currency 2 2 4 3 2 3 4" xfId="5484" xr:uid="{00000000-0005-0000-0000-000029150000}"/>
    <cellStyle name="Currency 2 2 4 3 2 4" xfId="5485" xr:uid="{00000000-0005-0000-0000-00002A150000}"/>
    <cellStyle name="Currency 2 2 4 3 2 4 2" xfId="5486" xr:uid="{00000000-0005-0000-0000-00002B150000}"/>
    <cellStyle name="Currency 2 2 4 3 2 5" xfId="5487" xr:uid="{00000000-0005-0000-0000-00002C150000}"/>
    <cellStyle name="Currency 2 2 4 3 2 6" xfId="5488" xr:uid="{00000000-0005-0000-0000-00002D150000}"/>
    <cellStyle name="Currency 2 2 4 3 3" xfId="5489" xr:uid="{00000000-0005-0000-0000-00002E150000}"/>
    <cellStyle name="Currency 2 2 4 3 3 2" xfId="5490" xr:uid="{00000000-0005-0000-0000-00002F150000}"/>
    <cellStyle name="Currency 2 2 4 3 3 2 2" xfId="5491" xr:uid="{00000000-0005-0000-0000-000030150000}"/>
    <cellStyle name="Currency 2 2 4 3 3 2 2 2" xfId="5492" xr:uid="{00000000-0005-0000-0000-000031150000}"/>
    <cellStyle name="Currency 2 2 4 3 3 2 3" xfId="5493" xr:uid="{00000000-0005-0000-0000-000032150000}"/>
    <cellStyle name="Currency 2 2 4 3 3 2 4" xfId="5494" xr:uid="{00000000-0005-0000-0000-000033150000}"/>
    <cellStyle name="Currency 2 2 4 3 3 3" xfId="5495" xr:uid="{00000000-0005-0000-0000-000034150000}"/>
    <cellStyle name="Currency 2 2 4 3 3 3 2" xfId="5496" xr:uid="{00000000-0005-0000-0000-000035150000}"/>
    <cellStyle name="Currency 2 2 4 3 3 4" xfId="5497" xr:uid="{00000000-0005-0000-0000-000036150000}"/>
    <cellStyle name="Currency 2 2 4 3 3 5" xfId="5498" xr:uid="{00000000-0005-0000-0000-000037150000}"/>
    <cellStyle name="Currency 2 2 4 3 4" xfId="5499" xr:uid="{00000000-0005-0000-0000-000038150000}"/>
    <cellStyle name="Currency 2 2 4 3 4 2" xfId="5500" xr:uid="{00000000-0005-0000-0000-000039150000}"/>
    <cellStyle name="Currency 2 2 4 3 4 2 2" xfId="5501" xr:uid="{00000000-0005-0000-0000-00003A150000}"/>
    <cellStyle name="Currency 2 2 4 3 4 3" xfId="5502" xr:uid="{00000000-0005-0000-0000-00003B150000}"/>
    <cellStyle name="Currency 2 2 4 3 4 4" xfId="5503" xr:uid="{00000000-0005-0000-0000-00003C150000}"/>
    <cellStyle name="Currency 2 2 4 3 5" xfId="5504" xr:uid="{00000000-0005-0000-0000-00003D150000}"/>
    <cellStyle name="Currency 2 2 4 3 5 2" xfId="5505" xr:uid="{00000000-0005-0000-0000-00003E150000}"/>
    <cellStyle name="Currency 2 2 4 3 5 2 2" xfId="5506" xr:uid="{00000000-0005-0000-0000-00003F150000}"/>
    <cellStyle name="Currency 2 2 4 3 5 3" xfId="5507" xr:uid="{00000000-0005-0000-0000-000040150000}"/>
    <cellStyle name="Currency 2 2 4 3 5 4" xfId="5508" xr:uid="{00000000-0005-0000-0000-000041150000}"/>
    <cellStyle name="Currency 2 2 4 3 6" xfId="5509" xr:uid="{00000000-0005-0000-0000-000042150000}"/>
    <cellStyle name="Currency 2 2 4 3 6 2" xfId="5510" xr:uid="{00000000-0005-0000-0000-000043150000}"/>
    <cellStyle name="Currency 2 2 4 3 7" xfId="5511" xr:uid="{00000000-0005-0000-0000-000044150000}"/>
    <cellStyle name="Currency 2 2 4 3 8" xfId="5512" xr:uid="{00000000-0005-0000-0000-000045150000}"/>
    <cellStyle name="Currency 2 2 4 4" xfId="5513" xr:uid="{00000000-0005-0000-0000-000046150000}"/>
    <cellStyle name="Currency 2 2 4 4 2" xfId="5514" xr:uid="{00000000-0005-0000-0000-000047150000}"/>
    <cellStyle name="Currency 2 2 4 4 2 2" xfId="5515" xr:uid="{00000000-0005-0000-0000-000048150000}"/>
    <cellStyle name="Currency 2 2 4 4 2 2 2" xfId="5516" xr:uid="{00000000-0005-0000-0000-000049150000}"/>
    <cellStyle name="Currency 2 2 4 4 2 2 2 2" xfId="5517" xr:uid="{00000000-0005-0000-0000-00004A150000}"/>
    <cellStyle name="Currency 2 2 4 4 2 2 3" xfId="5518" xr:uid="{00000000-0005-0000-0000-00004B150000}"/>
    <cellStyle name="Currency 2 2 4 4 2 2 4" xfId="5519" xr:uid="{00000000-0005-0000-0000-00004C150000}"/>
    <cellStyle name="Currency 2 2 4 4 2 3" xfId="5520" xr:uid="{00000000-0005-0000-0000-00004D150000}"/>
    <cellStyle name="Currency 2 2 4 4 2 3 2" xfId="5521" xr:uid="{00000000-0005-0000-0000-00004E150000}"/>
    <cellStyle name="Currency 2 2 4 4 2 4" xfId="5522" xr:uid="{00000000-0005-0000-0000-00004F150000}"/>
    <cellStyle name="Currency 2 2 4 4 2 5" xfId="5523" xr:uid="{00000000-0005-0000-0000-000050150000}"/>
    <cellStyle name="Currency 2 2 4 4 3" xfId="5524" xr:uid="{00000000-0005-0000-0000-000051150000}"/>
    <cellStyle name="Currency 2 2 4 4 3 2" xfId="5525" xr:uid="{00000000-0005-0000-0000-000052150000}"/>
    <cellStyle name="Currency 2 2 4 4 3 2 2" xfId="5526" xr:uid="{00000000-0005-0000-0000-000053150000}"/>
    <cellStyle name="Currency 2 2 4 4 3 3" xfId="5527" xr:uid="{00000000-0005-0000-0000-000054150000}"/>
    <cellStyle name="Currency 2 2 4 4 3 4" xfId="5528" xr:uid="{00000000-0005-0000-0000-000055150000}"/>
    <cellStyle name="Currency 2 2 4 4 4" xfId="5529" xr:uid="{00000000-0005-0000-0000-000056150000}"/>
    <cellStyle name="Currency 2 2 4 4 4 2" xfId="5530" xr:uid="{00000000-0005-0000-0000-000057150000}"/>
    <cellStyle name="Currency 2 2 4 4 4 2 2" xfId="5531" xr:uid="{00000000-0005-0000-0000-000058150000}"/>
    <cellStyle name="Currency 2 2 4 4 4 3" xfId="5532" xr:uid="{00000000-0005-0000-0000-000059150000}"/>
    <cellStyle name="Currency 2 2 4 4 4 4" xfId="5533" xr:uid="{00000000-0005-0000-0000-00005A150000}"/>
    <cellStyle name="Currency 2 2 4 4 5" xfId="5534" xr:uid="{00000000-0005-0000-0000-00005B150000}"/>
    <cellStyle name="Currency 2 2 4 4 5 2" xfId="5535" xr:uid="{00000000-0005-0000-0000-00005C150000}"/>
    <cellStyle name="Currency 2 2 4 4 6" xfId="5536" xr:uid="{00000000-0005-0000-0000-00005D150000}"/>
    <cellStyle name="Currency 2 2 4 4 7" xfId="5537" xr:uid="{00000000-0005-0000-0000-00005E150000}"/>
    <cellStyle name="Currency 2 2 4 5" xfId="5538" xr:uid="{00000000-0005-0000-0000-00005F150000}"/>
    <cellStyle name="Currency 2 2 4 5 2" xfId="5539" xr:uid="{00000000-0005-0000-0000-000060150000}"/>
    <cellStyle name="Currency 2 2 4 5 2 2" xfId="5540" xr:uid="{00000000-0005-0000-0000-000061150000}"/>
    <cellStyle name="Currency 2 2 4 5 2 2 2" xfId="5541" xr:uid="{00000000-0005-0000-0000-000062150000}"/>
    <cellStyle name="Currency 2 2 4 5 2 3" xfId="5542" xr:uid="{00000000-0005-0000-0000-000063150000}"/>
    <cellStyle name="Currency 2 2 4 5 2 4" xfId="5543" xr:uid="{00000000-0005-0000-0000-000064150000}"/>
    <cellStyle name="Currency 2 2 4 5 3" xfId="5544" xr:uid="{00000000-0005-0000-0000-000065150000}"/>
    <cellStyle name="Currency 2 2 4 5 3 2" xfId="5545" xr:uid="{00000000-0005-0000-0000-000066150000}"/>
    <cellStyle name="Currency 2 2 4 5 3 2 2" xfId="5546" xr:uid="{00000000-0005-0000-0000-000067150000}"/>
    <cellStyle name="Currency 2 2 4 5 3 3" xfId="5547" xr:uid="{00000000-0005-0000-0000-000068150000}"/>
    <cellStyle name="Currency 2 2 4 5 3 4" xfId="5548" xr:uid="{00000000-0005-0000-0000-000069150000}"/>
    <cellStyle name="Currency 2 2 4 5 4" xfId="5549" xr:uid="{00000000-0005-0000-0000-00006A150000}"/>
    <cellStyle name="Currency 2 2 4 5 4 2" xfId="5550" xr:uid="{00000000-0005-0000-0000-00006B150000}"/>
    <cellStyle name="Currency 2 2 4 5 5" xfId="5551" xr:uid="{00000000-0005-0000-0000-00006C150000}"/>
    <cellStyle name="Currency 2 2 4 5 6" xfId="5552" xr:uid="{00000000-0005-0000-0000-00006D150000}"/>
    <cellStyle name="Currency 2 2 4 6" xfId="5553" xr:uid="{00000000-0005-0000-0000-00006E150000}"/>
    <cellStyle name="Currency 2 2 4 6 2" xfId="5554" xr:uid="{00000000-0005-0000-0000-00006F150000}"/>
    <cellStyle name="Currency 2 2 4 6 2 2" xfId="5555" xr:uid="{00000000-0005-0000-0000-000070150000}"/>
    <cellStyle name="Currency 2 2 4 6 2 2 2" xfId="5556" xr:uid="{00000000-0005-0000-0000-000071150000}"/>
    <cellStyle name="Currency 2 2 4 6 2 3" xfId="5557" xr:uid="{00000000-0005-0000-0000-000072150000}"/>
    <cellStyle name="Currency 2 2 4 6 2 4" xfId="5558" xr:uid="{00000000-0005-0000-0000-000073150000}"/>
    <cellStyle name="Currency 2 2 4 6 3" xfId="5559" xr:uid="{00000000-0005-0000-0000-000074150000}"/>
    <cellStyle name="Currency 2 2 4 6 3 2" xfId="5560" xr:uid="{00000000-0005-0000-0000-000075150000}"/>
    <cellStyle name="Currency 2 2 4 6 4" xfId="5561" xr:uid="{00000000-0005-0000-0000-000076150000}"/>
    <cellStyle name="Currency 2 2 4 6 5" xfId="5562" xr:uid="{00000000-0005-0000-0000-000077150000}"/>
    <cellStyle name="Currency 2 2 4 7" xfId="5563" xr:uid="{00000000-0005-0000-0000-000078150000}"/>
    <cellStyle name="Currency 2 2 4 7 2" xfId="5564" xr:uid="{00000000-0005-0000-0000-000079150000}"/>
    <cellStyle name="Currency 2 2 4 7 2 2" xfId="5565" xr:uid="{00000000-0005-0000-0000-00007A150000}"/>
    <cellStyle name="Currency 2 2 4 7 3" xfId="5566" xr:uid="{00000000-0005-0000-0000-00007B150000}"/>
    <cellStyle name="Currency 2 2 4 7 4" xfId="5567" xr:uid="{00000000-0005-0000-0000-00007C150000}"/>
    <cellStyle name="Currency 2 2 4 8" xfId="5568" xr:uid="{00000000-0005-0000-0000-00007D150000}"/>
    <cellStyle name="Currency 2 2 4 8 2" xfId="5569" xr:uid="{00000000-0005-0000-0000-00007E150000}"/>
    <cellStyle name="Currency 2 2 4 9" xfId="5570" xr:uid="{00000000-0005-0000-0000-00007F150000}"/>
    <cellStyle name="Currency 2 2 5" xfId="5571" xr:uid="{00000000-0005-0000-0000-000080150000}"/>
    <cellStyle name="Currency 2 2 5 2" xfId="5572" xr:uid="{00000000-0005-0000-0000-000081150000}"/>
    <cellStyle name="Currency 2 2 5 2 2" xfId="5573" xr:uid="{00000000-0005-0000-0000-000082150000}"/>
    <cellStyle name="Currency 2 2 5 2 2 2" xfId="5574" xr:uid="{00000000-0005-0000-0000-000083150000}"/>
    <cellStyle name="Currency 2 2 5 2 2 2 2" xfId="5575" xr:uid="{00000000-0005-0000-0000-000084150000}"/>
    <cellStyle name="Currency 2 2 5 2 2 2 2 2" xfId="5576" xr:uid="{00000000-0005-0000-0000-000085150000}"/>
    <cellStyle name="Currency 2 2 5 2 2 2 3" xfId="5577" xr:uid="{00000000-0005-0000-0000-000086150000}"/>
    <cellStyle name="Currency 2 2 5 2 2 2 4" xfId="5578" xr:uid="{00000000-0005-0000-0000-000087150000}"/>
    <cellStyle name="Currency 2 2 5 2 2 3" xfId="5579" xr:uid="{00000000-0005-0000-0000-000088150000}"/>
    <cellStyle name="Currency 2 2 5 2 2 3 2" xfId="5580" xr:uid="{00000000-0005-0000-0000-000089150000}"/>
    <cellStyle name="Currency 2 2 5 2 2 4" xfId="5581" xr:uid="{00000000-0005-0000-0000-00008A150000}"/>
    <cellStyle name="Currency 2 2 5 2 2 5" xfId="5582" xr:uid="{00000000-0005-0000-0000-00008B150000}"/>
    <cellStyle name="Currency 2 2 5 2 3" xfId="5583" xr:uid="{00000000-0005-0000-0000-00008C150000}"/>
    <cellStyle name="Currency 2 2 5 2 3 2" xfId="5584" xr:uid="{00000000-0005-0000-0000-00008D150000}"/>
    <cellStyle name="Currency 2 2 5 2 3 2 2" xfId="5585" xr:uid="{00000000-0005-0000-0000-00008E150000}"/>
    <cellStyle name="Currency 2 2 5 2 3 3" xfId="5586" xr:uid="{00000000-0005-0000-0000-00008F150000}"/>
    <cellStyle name="Currency 2 2 5 2 3 4" xfId="5587" xr:uid="{00000000-0005-0000-0000-000090150000}"/>
    <cellStyle name="Currency 2 2 5 2 4" xfId="5588" xr:uid="{00000000-0005-0000-0000-000091150000}"/>
    <cellStyle name="Currency 2 2 5 2 4 2" xfId="5589" xr:uid="{00000000-0005-0000-0000-000092150000}"/>
    <cellStyle name="Currency 2 2 5 2 5" xfId="5590" xr:uid="{00000000-0005-0000-0000-000093150000}"/>
    <cellStyle name="Currency 2 2 5 2 6" xfId="5591" xr:uid="{00000000-0005-0000-0000-000094150000}"/>
    <cellStyle name="Currency 2 2 5 3" xfId="5592" xr:uid="{00000000-0005-0000-0000-000095150000}"/>
    <cellStyle name="Currency 2 2 5 3 2" xfId="5593" xr:uid="{00000000-0005-0000-0000-000096150000}"/>
    <cellStyle name="Currency 2 2 5 3 2 2" xfId="5594" xr:uid="{00000000-0005-0000-0000-000097150000}"/>
    <cellStyle name="Currency 2 2 5 3 2 2 2" xfId="5595" xr:uid="{00000000-0005-0000-0000-000098150000}"/>
    <cellStyle name="Currency 2 2 5 3 2 3" xfId="5596" xr:uid="{00000000-0005-0000-0000-000099150000}"/>
    <cellStyle name="Currency 2 2 5 3 2 4" xfId="5597" xr:uid="{00000000-0005-0000-0000-00009A150000}"/>
    <cellStyle name="Currency 2 2 5 3 3" xfId="5598" xr:uid="{00000000-0005-0000-0000-00009B150000}"/>
    <cellStyle name="Currency 2 2 5 3 3 2" xfId="5599" xr:uid="{00000000-0005-0000-0000-00009C150000}"/>
    <cellStyle name="Currency 2 2 5 3 4" xfId="5600" xr:uid="{00000000-0005-0000-0000-00009D150000}"/>
    <cellStyle name="Currency 2 2 5 3 5" xfId="5601" xr:uid="{00000000-0005-0000-0000-00009E150000}"/>
    <cellStyle name="Currency 2 2 5 4" xfId="5602" xr:uid="{00000000-0005-0000-0000-00009F150000}"/>
    <cellStyle name="Currency 2 2 5 4 2" xfId="5603" xr:uid="{00000000-0005-0000-0000-0000A0150000}"/>
    <cellStyle name="Currency 2 2 5 4 2 2" xfId="5604" xr:uid="{00000000-0005-0000-0000-0000A1150000}"/>
    <cellStyle name="Currency 2 2 5 4 3" xfId="5605" xr:uid="{00000000-0005-0000-0000-0000A2150000}"/>
    <cellStyle name="Currency 2 2 5 4 4" xfId="5606" xr:uid="{00000000-0005-0000-0000-0000A3150000}"/>
    <cellStyle name="Currency 2 2 5 5" xfId="5607" xr:uid="{00000000-0005-0000-0000-0000A4150000}"/>
    <cellStyle name="Currency 2 2 5 5 2" xfId="5608" xr:uid="{00000000-0005-0000-0000-0000A5150000}"/>
    <cellStyle name="Currency 2 2 5 5 2 2" xfId="5609" xr:uid="{00000000-0005-0000-0000-0000A6150000}"/>
    <cellStyle name="Currency 2 2 5 5 3" xfId="5610" xr:uid="{00000000-0005-0000-0000-0000A7150000}"/>
    <cellStyle name="Currency 2 2 5 5 4" xfId="5611" xr:uid="{00000000-0005-0000-0000-0000A8150000}"/>
    <cellStyle name="Currency 2 2 6" xfId="5612" xr:uid="{00000000-0005-0000-0000-0000A9150000}"/>
    <cellStyle name="Currency 2 2 6 2" xfId="5613" xr:uid="{00000000-0005-0000-0000-0000AA150000}"/>
    <cellStyle name="Currency 2 2 6 2 2" xfId="5614" xr:uid="{00000000-0005-0000-0000-0000AB150000}"/>
    <cellStyle name="Currency 2 2 6 2 2 2" xfId="5615" xr:uid="{00000000-0005-0000-0000-0000AC150000}"/>
    <cellStyle name="Currency 2 2 6 2 2 2 2" xfId="5616" xr:uid="{00000000-0005-0000-0000-0000AD150000}"/>
    <cellStyle name="Currency 2 2 6 2 2 3" xfId="5617" xr:uid="{00000000-0005-0000-0000-0000AE150000}"/>
    <cellStyle name="Currency 2 2 6 2 2 4" xfId="5618" xr:uid="{00000000-0005-0000-0000-0000AF150000}"/>
    <cellStyle name="Currency 2 2 6 2 3" xfId="5619" xr:uid="{00000000-0005-0000-0000-0000B0150000}"/>
    <cellStyle name="Currency 2 2 6 2 3 2" xfId="5620" xr:uid="{00000000-0005-0000-0000-0000B1150000}"/>
    <cellStyle name="Currency 2 2 6 2 3 2 2" xfId="5621" xr:uid="{00000000-0005-0000-0000-0000B2150000}"/>
    <cellStyle name="Currency 2 2 6 2 3 3" xfId="5622" xr:uid="{00000000-0005-0000-0000-0000B3150000}"/>
    <cellStyle name="Currency 2 2 6 2 3 4" xfId="5623" xr:uid="{00000000-0005-0000-0000-0000B4150000}"/>
    <cellStyle name="Currency 2 2 6 2 4" xfId="5624" xr:uid="{00000000-0005-0000-0000-0000B5150000}"/>
    <cellStyle name="Currency 2 2 6 2 4 2" xfId="5625" xr:uid="{00000000-0005-0000-0000-0000B6150000}"/>
    <cellStyle name="Currency 2 2 6 2 5" xfId="5626" xr:uid="{00000000-0005-0000-0000-0000B7150000}"/>
    <cellStyle name="Currency 2 2 6 2 6" xfId="5627" xr:uid="{00000000-0005-0000-0000-0000B8150000}"/>
    <cellStyle name="Currency 2 2 6 3" xfId="5628" xr:uid="{00000000-0005-0000-0000-0000B9150000}"/>
    <cellStyle name="Currency 2 2 6 3 2" xfId="5629" xr:uid="{00000000-0005-0000-0000-0000BA150000}"/>
    <cellStyle name="Currency 2 2 6 3 2 2" xfId="5630" xr:uid="{00000000-0005-0000-0000-0000BB150000}"/>
    <cellStyle name="Currency 2 2 6 3 2 2 2" xfId="5631" xr:uid="{00000000-0005-0000-0000-0000BC150000}"/>
    <cellStyle name="Currency 2 2 6 3 2 3" xfId="5632" xr:uid="{00000000-0005-0000-0000-0000BD150000}"/>
    <cellStyle name="Currency 2 2 6 3 2 4" xfId="5633" xr:uid="{00000000-0005-0000-0000-0000BE150000}"/>
    <cellStyle name="Currency 2 2 6 3 3" xfId="5634" xr:uid="{00000000-0005-0000-0000-0000BF150000}"/>
    <cellStyle name="Currency 2 2 6 3 3 2" xfId="5635" xr:uid="{00000000-0005-0000-0000-0000C0150000}"/>
    <cellStyle name="Currency 2 2 6 3 4" xfId="5636" xr:uid="{00000000-0005-0000-0000-0000C1150000}"/>
    <cellStyle name="Currency 2 2 6 3 5" xfId="5637" xr:uid="{00000000-0005-0000-0000-0000C2150000}"/>
    <cellStyle name="Currency 2 2 6 4" xfId="5638" xr:uid="{00000000-0005-0000-0000-0000C3150000}"/>
    <cellStyle name="Currency 2 2 6 4 2" xfId="5639" xr:uid="{00000000-0005-0000-0000-0000C4150000}"/>
    <cellStyle name="Currency 2 2 6 4 2 2" xfId="5640" xr:uid="{00000000-0005-0000-0000-0000C5150000}"/>
    <cellStyle name="Currency 2 2 6 4 3" xfId="5641" xr:uid="{00000000-0005-0000-0000-0000C6150000}"/>
    <cellStyle name="Currency 2 2 6 4 4" xfId="5642" xr:uid="{00000000-0005-0000-0000-0000C7150000}"/>
    <cellStyle name="Currency 2 2 6 5" xfId="5643" xr:uid="{00000000-0005-0000-0000-0000C8150000}"/>
    <cellStyle name="Currency 2 2 6 5 2" xfId="5644" xr:uid="{00000000-0005-0000-0000-0000C9150000}"/>
    <cellStyle name="Currency 2 2 6 6" xfId="5645" xr:uid="{00000000-0005-0000-0000-0000CA150000}"/>
    <cellStyle name="Currency 2 2 6 7" xfId="5646" xr:uid="{00000000-0005-0000-0000-0000CB150000}"/>
    <cellStyle name="Currency 2 2 7" xfId="5647" xr:uid="{00000000-0005-0000-0000-0000CC150000}"/>
    <cellStyle name="Currency 2 2 7 2" xfId="5648" xr:uid="{00000000-0005-0000-0000-0000CD150000}"/>
    <cellStyle name="Currency 2 2 7 2 2" xfId="5649" xr:uid="{00000000-0005-0000-0000-0000CE150000}"/>
    <cellStyle name="Currency 2 2 7 2 2 2" xfId="5650" xr:uid="{00000000-0005-0000-0000-0000CF150000}"/>
    <cellStyle name="Currency 2 2 7 2 3" xfId="5651" xr:uid="{00000000-0005-0000-0000-0000D0150000}"/>
    <cellStyle name="Currency 2 2 7 2 4" xfId="5652" xr:uid="{00000000-0005-0000-0000-0000D1150000}"/>
    <cellStyle name="Currency 2 2 7 3" xfId="5653" xr:uid="{00000000-0005-0000-0000-0000D2150000}"/>
    <cellStyle name="Currency 2 2 7 3 2" xfId="5654" xr:uid="{00000000-0005-0000-0000-0000D3150000}"/>
    <cellStyle name="Currency 2 2 7 4" xfId="5655" xr:uid="{00000000-0005-0000-0000-0000D4150000}"/>
    <cellStyle name="Currency 2 2 7 5" xfId="5656" xr:uid="{00000000-0005-0000-0000-0000D5150000}"/>
    <cellStyle name="Currency 2 2 8" xfId="5657" xr:uid="{00000000-0005-0000-0000-0000D6150000}"/>
    <cellStyle name="Currency 2 2 8 2" xfId="5658" xr:uid="{00000000-0005-0000-0000-0000D7150000}"/>
    <cellStyle name="Currency 2 2 8 2 2" xfId="5659" xr:uid="{00000000-0005-0000-0000-0000D8150000}"/>
    <cellStyle name="Currency 2 2 8 2 2 2" xfId="5660" xr:uid="{00000000-0005-0000-0000-0000D9150000}"/>
    <cellStyle name="Currency 2 2 8 2 3" xfId="5661" xr:uid="{00000000-0005-0000-0000-0000DA150000}"/>
    <cellStyle name="Currency 2 2 8 2 4" xfId="5662" xr:uid="{00000000-0005-0000-0000-0000DB150000}"/>
    <cellStyle name="Currency 2 2 8 3" xfId="5663" xr:uid="{00000000-0005-0000-0000-0000DC150000}"/>
    <cellStyle name="Currency 2 2 8 3 2" xfId="5664" xr:uid="{00000000-0005-0000-0000-0000DD150000}"/>
    <cellStyle name="Currency 2 2 8 4" xfId="5665" xr:uid="{00000000-0005-0000-0000-0000DE150000}"/>
    <cellStyle name="Currency 2 2 8 5" xfId="5666" xr:uid="{00000000-0005-0000-0000-0000DF150000}"/>
    <cellStyle name="Currency 2 2 9" xfId="5667" xr:uid="{00000000-0005-0000-0000-0000E0150000}"/>
    <cellStyle name="Currency 2 2 9 2" xfId="5668" xr:uid="{00000000-0005-0000-0000-0000E1150000}"/>
    <cellStyle name="Currency 2 2 9 2 2" xfId="5669" xr:uid="{00000000-0005-0000-0000-0000E2150000}"/>
    <cellStyle name="Currency 2 2 9 3" xfId="5670" xr:uid="{00000000-0005-0000-0000-0000E3150000}"/>
    <cellStyle name="Currency 2 2 9 4" xfId="5671" xr:uid="{00000000-0005-0000-0000-0000E4150000}"/>
    <cellStyle name="Currency 2 20" xfId="5672" xr:uid="{00000000-0005-0000-0000-0000E5150000}"/>
    <cellStyle name="Currency 2 20 2" xfId="5673" xr:uid="{00000000-0005-0000-0000-0000E6150000}"/>
    <cellStyle name="Currency 2 20 2 2" xfId="5674" xr:uid="{00000000-0005-0000-0000-0000E7150000}"/>
    <cellStyle name="Currency 2 20 3" xfId="5675" xr:uid="{00000000-0005-0000-0000-0000E8150000}"/>
    <cellStyle name="Currency 2 21" xfId="5676" xr:uid="{00000000-0005-0000-0000-0000E9150000}"/>
    <cellStyle name="Currency 2 21 2" xfId="5677" xr:uid="{00000000-0005-0000-0000-0000EA150000}"/>
    <cellStyle name="Currency 2 21 2 2" xfId="5678" xr:uid="{00000000-0005-0000-0000-0000EB150000}"/>
    <cellStyle name="Currency 2 21 3" xfId="5679" xr:uid="{00000000-0005-0000-0000-0000EC150000}"/>
    <cellStyle name="Currency 2 22" xfId="5680" xr:uid="{00000000-0005-0000-0000-0000ED150000}"/>
    <cellStyle name="Currency 2 22 2" xfId="5681" xr:uid="{00000000-0005-0000-0000-0000EE150000}"/>
    <cellStyle name="Currency 2 22 2 2" xfId="5682" xr:uid="{00000000-0005-0000-0000-0000EF150000}"/>
    <cellStyle name="Currency 2 22 3" xfId="5683" xr:uid="{00000000-0005-0000-0000-0000F0150000}"/>
    <cellStyle name="Currency 2 23" xfId="5684" xr:uid="{00000000-0005-0000-0000-0000F1150000}"/>
    <cellStyle name="Currency 2 23 2" xfId="5685" xr:uid="{00000000-0005-0000-0000-0000F2150000}"/>
    <cellStyle name="Currency 2 23 2 2" xfId="5686" xr:uid="{00000000-0005-0000-0000-0000F3150000}"/>
    <cellStyle name="Currency 2 23 3" xfId="5687" xr:uid="{00000000-0005-0000-0000-0000F4150000}"/>
    <cellStyle name="Currency 2 24" xfId="5688" xr:uid="{00000000-0005-0000-0000-0000F5150000}"/>
    <cellStyle name="Currency 2 24 2" xfId="5689" xr:uid="{00000000-0005-0000-0000-0000F6150000}"/>
    <cellStyle name="Currency 2 24 2 2" xfId="5690" xr:uid="{00000000-0005-0000-0000-0000F7150000}"/>
    <cellStyle name="Currency 2 24 3" xfId="5691" xr:uid="{00000000-0005-0000-0000-0000F8150000}"/>
    <cellStyle name="Currency 2 25" xfId="5692" xr:uid="{00000000-0005-0000-0000-0000F9150000}"/>
    <cellStyle name="Currency 2 25 2" xfId="5693" xr:uid="{00000000-0005-0000-0000-0000FA150000}"/>
    <cellStyle name="Currency 2 25 2 2" xfId="5694" xr:uid="{00000000-0005-0000-0000-0000FB150000}"/>
    <cellStyle name="Currency 2 25 3" xfId="5695" xr:uid="{00000000-0005-0000-0000-0000FC150000}"/>
    <cellStyle name="Currency 2 26" xfId="5696" xr:uid="{00000000-0005-0000-0000-0000FD150000}"/>
    <cellStyle name="Currency 2 26 2" xfId="5697" xr:uid="{00000000-0005-0000-0000-0000FE150000}"/>
    <cellStyle name="Currency 2 26 2 2" xfId="5698" xr:uid="{00000000-0005-0000-0000-0000FF150000}"/>
    <cellStyle name="Currency 2 26 3" xfId="5699" xr:uid="{00000000-0005-0000-0000-000000160000}"/>
    <cellStyle name="Currency 2 27" xfId="5700" xr:uid="{00000000-0005-0000-0000-000001160000}"/>
    <cellStyle name="Currency 2 27 2" xfId="5701" xr:uid="{00000000-0005-0000-0000-000002160000}"/>
    <cellStyle name="Currency 2 27 2 2" xfId="5702" xr:uid="{00000000-0005-0000-0000-000003160000}"/>
    <cellStyle name="Currency 2 27 3" xfId="5703" xr:uid="{00000000-0005-0000-0000-000004160000}"/>
    <cellStyle name="Currency 2 28" xfId="5704" xr:uid="{00000000-0005-0000-0000-000005160000}"/>
    <cellStyle name="Currency 2 28 2" xfId="5705" xr:uid="{00000000-0005-0000-0000-000006160000}"/>
    <cellStyle name="Currency 2 28 2 2" xfId="5706" xr:uid="{00000000-0005-0000-0000-000007160000}"/>
    <cellStyle name="Currency 2 28 3" xfId="5707" xr:uid="{00000000-0005-0000-0000-000008160000}"/>
    <cellStyle name="Currency 2 29" xfId="5708" xr:uid="{00000000-0005-0000-0000-000009160000}"/>
    <cellStyle name="Currency 2 29 2" xfId="5709" xr:uid="{00000000-0005-0000-0000-00000A160000}"/>
    <cellStyle name="Currency 2 29 2 2" xfId="5710" xr:uid="{00000000-0005-0000-0000-00000B160000}"/>
    <cellStyle name="Currency 2 29 3" xfId="5711" xr:uid="{00000000-0005-0000-0000-00000C160000}"/>
    <cellStyle name="Currency 2 3" xfId="5712" xr:uid="{00000000-0005-0000-0000-00000D160000}"/>
    <cellStyle name="Currency 2 3 2" xfId="5713" xr:uid="{00000000-0005-0000-0000-00000E160000}"/>
    <cellStyle name="Currency 2 3 2 2" xfId="5714" xr:uid="{00000000-0005-0000-0000-00000F160000}"/>
    <cellStyle name="Currency 2 3 3" xfId="5715" xr:uid="{00000000-0005-0000-0000-000010160000}"/>
    <cellStyle name="Currency 2 30" xfId="5716" xr:uid="{00000000-0005-0000-0000-000011160000}"/>
    <cellStyle name="Currency 2 30 2" xfId="5717" xr:uid="{00000000-0005-0000-0000-000012160000}"/>
    <cellStyle name="Currency 2 30 2 2" xfId="5718" xr:uid="{00000000-0005-0000-0000-000013160000}"/>
    <cellStyle name="Currency 2 30 3" xfId="5719" xr:uid="{00000000-0005-0000-0000-000014160000}"/>
    <cellStyle name="Currency 2 31" xfId="5720" xr:uid="{00000000-0005-0000-0000-000015160000}"/>
    <cellStyle name="Currency 2 31 2" xfId="5721" xr:uid="{00000000-0005-0000-0000-000016160000}"/>
    <cellStyle name="Currency 2 31 2 2" xfId="5722" xr:uid="{00000000-0005-0000-0000-000017160000}"/>
    <cellStyle name="Currency 2 31 3" xfId="5723" xr:uid="{00000000-0005-0000-0000-000018160000}"/>
    <cellStyle name="Currency 2 32" xfId="5724" xr:uid="{00000000-0005-0000-0000-000019160000}"/>
    <cellStyle name="Currency 2 32 2" xfId="5725" xr:uid="{00000000-0005-0000-0000-00001A160000}"/>
    <cellStyle name="Currency 2 32 2 2" xfId="5726" xr:uid="{00000000-0005-0000-0000-00001B160000}"/>
    <cellStyle name="Currency 2 32 3" xfId="5727" xr:uid="{00000000-0005-0000-0000-00001C160000}"/>
    <cellStyle name="Currency 2 33" xfId="5728" xr:uid="{00000000-0005-0000-0000-00001D160000}"/>
    <cellStyle name="Currency 2 33 2" xfId="5729" xr:uid="{00000000-0005-0000-0000-00001E160000}"/>
    <cellStyle name="Currency 2 33 2 2" xfId="5730" xr:uid="{00000000-0005-0000-0000-00001F160000}"/>
    <cellStyle name="Currency 2 33 3" xfId="5731" xr:uid="{00000000-0005-0000-0000-000020160000}"/>
    <cellStyle name="Currency 2 34" xfId="5732" xr:uid="{00000000-0005-0000-0000-000021160000}"/>
    <cellStyle name="Currency 2 34 2" xfId="5733" xr:uid="{00000000-0005-0000-0000-000022160000}"/>
    <cellStyle name="Currency 2 34 2 2" xfId="5734" xr:uid="{00000000-0005-0000-0000-000023160000}"/>
    <cellStyle name="Currency 2 34 3" xfId="5735" xr:uid="{00000000-0005-0000-0000-000024160000}"/>
    <cellStyle name="Currency 2 35" xfId="5736" xr:uid="{00000000-0005-0000-0000-000025160000}"/>
    <cellStyle name="Currency 2 35 2" xfId="5737" xr:uid="{00000000-0005-0000-0000-000026160000}"/>
    <cellStyle name="Currency 2 35 2 2" xfId="5738" xr:uid="{00000000-0005-0000-0000-000027160000}"/>
    <cellStyle name="Currency 2 35 3" xfId="5739" xr:uid="{00000000-0005-0000-0000-000028160000}"/>
    <cellStyle name="Currency 2 36" xfId="5740" xr:uid="{00000000-0005-0000-0000-000029160000}"/>
    <cellStyle name="Currency 2 36 2" xfId="5741" xr:uid="{00000000-0005-0000-0000-00002A160000}"/>
    <cellStyle name="Currency 2 36 2 2" xfId="5742" xr:uid="{00000000-0005-0000-0000-00002B160000}"/>
    <cellStyle name="Currency 2 36 3" xfId="5743" xr:uid="{00000000-0005-0000-0000-00002C160000}"/>
    <cellStyle name="Currency 2 37" xfId="5744" xr:uid="{00000000-0005-0000-0000-00002D160000}"/>
    <cellStyle name="Currency 2 37 2" xfId="5745" xr:uid="{00000000-0005-0000-0000-00002E160000}"/>
    <cellStyle name="Currency 2 37 2 2" xfId="5746" xr:uid="{00000000-0005-0000-0000-00002F160000}"/>
    <cellStyle name="Currency 2 37 3" xfId="5747" xr:uid="{00000000-0005-0000-0000-000030160000}"/>
    <cellStyle name="Currency 2 38" xfId="5748" xr:uid="{00000000-0005-0000-0000-000031160000}"/>
    <cellStyle name="Currency 2 38 2" xfId="5749" xr:uid="{00000000-0005-0000-0000-000032160000}"/>
    <cellStyle name="Currency 2 38 2 2" xfId="5750" xr:uid="{00000000-0005-0000-0000-000033160000}"/>
    <cellStyle name="Currency 2 38 3" xfId="5751" xr:uid="{00000000-0005-0000-0000-000034160000}"/>
    <cellStyle name="Currency 2 39" xfId="5752" xr:uid="{00000000-0005-0000-0000-000035160000}"/>
    <cellStyle name="Currency 2 39 2" xfId="5753" xr:uid="{00000000-0005-0000-0000-000036160000}"/>
    <cellStyle name="Currency 2 39 2 2" xfId="5754" xr:uid="{00000000-0005-0000-0000-000037160000}"/>
    <cellStyle name="Currency 2 39 3" xfId="5755" xr:uid="{00000000-0005-0000-0000-000038160000}"/>
    <cellStyle name="Currency 2 4" xfId="5756" xr:uid="{00000000-0005-0000-0000-000039160000}"/>
    <cellStyle name="Currency 2 4 2" xfId="5757" xr:uid="{00000000-0005-0000-0000-00003A160000}"/>
    <cellStyle name="Currency 2 4 2 2" xfId="5758" xr:uid="{00000000-0005-0000-0000-00003B160000}"/>
    <cellStyle name="Currency 2 4 3" xfId="5759" xr:uid="{00000000-0005-0000-0000-00003C160000}"/>
    <cellStyle name="Currency 2 40" xfId="5760" xr:uid="{00000000-0005-0000-0000-00003D160000}"/>
    <cellStyle name="Currency 2 40 2" xfId="5761" xr:uid="{00000000-0005-0000-0000-00003E160000}"/>
    <cellStyle name="Currency 2 40 2 2" xfId="5762" xr:uid="{00000000-0005-0000-0000-00003F160000}"/>
    <cellStyle name="Currency 2 40 3" xfId="5763" xr:uid="{00000000-0005-0000-0000-000040160000}"/>
    <cellStyle name="Currency 2 41" xfId="5764" xr:uid="{00000000-0005-0000-0000-000041160000}"/>
    <cellStyle name="Currency 2 41 2" xfId="5765" xr:uid="{00000000-0005-0000-0000-000042160000}"/>
    <cellStyle name="Currency 2 41 2 2" xfId="5766" xr:uid="{00000000-0005-0000-0000-000043160000}"/>
    <cellStyle name="Currency 2 41 3" xfId="5767" xr:uid="{00000000-0005-0000-0000-000044160000}"/>
    <cellStyle name="Currency 2 42" xfId="5768" xr:uid="{00000000-0005-0000-0000-000045160000}"/>
    <cellStyle name="Currency 2 42 2" xfId="5769" xr:uid="{00000000-0005-0000-0000-000046160000}"/>
    <cellStyle name="Currency 2 42 2 2" xfId="5770" xr:uid="{00000000-0005-0000-0000-000047160000}"/>
    <cellStyle name="Currency 2 42 3" xfId="5771" xr:uid="{00000000-0005-0000-0000-000048160000}"/>
    <cellStyle name="Currency 2 43" xfId="5772" xr:uid="{00000000-0005-0000-0000-000049160000}"/>
    <cellStyle name="Currency 2 43 2" xfId="5773" xr:uid="{00000000-0005-0000-0000-00004A160000}"/>
    <cellStyle name="Currency 2 43 2 2" xfId="5774" xr:uid="{00000000-0005-0000-0000-00004B160000}"/>
    <cellStyle name="Currency 2 43 3" xfId="5775" xr:uid="{00000000-0005-0000-0000-00004C160000}"/>
    <cellStyle name="Currency 2 44" xfId="5776" xr:uid="{00000000-0005-0000-0000-00004D160000}"/>
    <cellStyle name="Currency 2 44 2" xfId="5777" xr:uid="{00000000-0005-0000-0000-00004E160000}"/>
    <cellStyle name="Currency 2 44 2 2" xfId="5778" xr:uid="{00000000-0005-0000-0000-00004F160000}"/>
    <cellStyle name="Currency 2 44 3" xfId="5779" xr:uid="{00000000-0005-0000-0000-000050160000}"/>
    <cellStyle name="Currency 2 45" xfId="5780" xr:uid="{00000000-0005-0000-0000-000051160000}"/>
    <cellStyle name="Currency 2 45 2" xfId="5781" xr:uid="{00000000-0005-0000-0000-000052160000}"/>
    <cellStyle name="Currency 2 45 2 2" xfId="5782" xr:uid="{00000000-0005-0000-0000-000053160000}"/>
    <cellStyle name="Currency 2 45 3" xfId="5783" xr:uid="{00000000-0005-0000-0000-000054160000}"/>
    <cellStyle name="Currency 2 46" xfId="5784" xr:uid="{00000000-0005-0000-0000-000055160000}"/>
    <cellStyle name="Currency 2 46 2" xfId="5785" xr:uid="{00000000-0005-0000-0000-000056160000}"/>
    <cellStyle name="Currency 2 46 2 2" xfId="5786" xr:uid="{00000000-0005-0000-0000-000057160000}"/>
    <cellStyle name="Currency 2 46 3" xfId="5787" xr:uid="{00000000-0005-0000-0000-000058160000}"/>
    <cellStyle name="Currency 2 47" xfId="5788" xr:uid="{00000000-0005-0000-0000-000059160000}"/>
    <cellStyle name="Currency 2 47 2" xfId="5789" xr:uid="{00000000-0005-0000-0000-00005A160000}"/>
    <cellStyle name="Currency 2 47 2 2" xfId="5790" xr:uid="{00000000-0005-0000-0000-00005B160000}"/>
    <cellStyle name="Currency 2 47 3" xfId="5791" xr:uid="{00000000-0005-0000-0000-00005C160000}"/>
    <cellStyle name="Currency 2 48" xfId="5792" xr:uid="{00000000-0005-0000-0000-00005D160000}"/>
    <cellStyle name="Currency 2 48 2" xfId="5793" xr:uid="{00000000-0005-0000-0000-00005E160000}"/>
    <cellStyle name="Currency 2 48 2 2" xfId="5794" xr:uid="{00000000-0005-0000-0000-00005F160000}"/>
    <cellStyle name="Currency 2 48 3" xfId="5795" xr:uid="{00000000-0005-0000-0000-000060160000}"/>
    <cellStyle name="Currency 2 49" xfId="5796" xr:uid="{00000000-0005-0000-0000-000061160000}"/>
    <cellStyle name="Currency 2 49 2" xfId="5797" xr:uid="{00000000-0005-0000-0000-000062160000}"/>
    <cellStyle name="Currency 2 49 2 2" xfId="5798" xr:uid="{00000000-0005-0000-0000-000063160000}"/>
    <cellStyle name="Currency 2 49 3" xfId="5799" xr:uid="{00000000-0005-0000-0000-000064160000}"/>
    <cellStyle name="Currency 2 5" xfId="5800" xr:uid="{00000000-0005-0000-0000-000065160000}"/>
    <cellStyle name="Currency 2 5 2" xfId="5801" xr:uid="{00000000-0005-0000-0000-000066160000}"/>
    <cellStyle name="Currency 2 5 2 2" xfId="5802" xr:uid="{00000000-0005-0000-0000-000067160000}"/>
    <cellStyle name="Currency 2 5 3" xfId="5803" xr:uid="{00000000-0005-0000-0000-000068160000}"/>
    <cellStyle name="Currency 2 50" xfId="5804" xr:uid="{00000000-0005-0000-0000-000069160000}"/>
    <cellStyle name="Currency 2 50 2" xfId="5805" xr:uid="{00000000-0005-0000-0000-00006A160000}"/>
    <cellStyle name="Currency 2 50 2 2" xfId="5806" xr:uid="{00000000-0005-0000-0000-00006B160000}"/>
    <cellStyle name="Currency 2 50 3" xfId="5807" xr:uid="{00000000-0005-0000-0000-00006C160000}"/>
    <cellStyle name="Currency 2 51" xfId="5808" xr:uid="{00000000-0005-0000-0000-00006D160000}"/>
    <cellStyle name="Currency 2 51 2" xfId="5809" xr:uid="{00000000-0005-0000-0000-00006E160000}"/>
    <cellStyle name="Currency 2 51 2 2" xfId="5810" xr:uid="{00000000-0005-0000-0000-00006F160000}"/>
    <cellStyle name="Currency 2 51 3" xfId="5811" xr:uid="{00000000-0005-0000-0000-000070160000}"/>
    <cellStyle name="Currency 2 52" xfId="5812" xr:uid="{00000000-0005-0000-0000-000071160000}"/>
    <cellStyle name="Currency 2 52 2" xfId="5813" xr:uid="{00000000-0005-0000-0000-000072160000}"/>
    <cellStyle name="Currency 2 52 2 2" xfId="5814" xr:uid="{00000000-0005-0000-0000-000073160000}"/>
    <cellStyle name="Currency 2 52 3" xfId="5815" xr:uid="{00000000-0005-0000-0000-000074160000}"/>
    <cellStyle name="Currency 2 53" xfId="5816" xr:uid="{00000000-0005-0000-0000-000075160000}"/>
    <cellStyle name="Currency 2 53 2" xfId="5817" xr:uid="{00000000-0005-0000-0000-000076160000}"/>
    <cellStyle name="Currency 2 53 2 2" xfId="5818" xr:uid="{00000000-0005-0000-0000-000077160000}"/>
    <cellStyle name="Currency 2 53 3" xfId="5819" xr:uid="{00000000-0005-0000-0000-000078160000}"/>
    <cellStyle name="Currency 2 54" xfId="5820" xr:uid="{00000000-0005-0000-0000-000079160000}"/>
    <cellStyle name="Currency 2 54 2" xfId="5821" xr:uid="{00000000-0005-0000-0000-00007A160000}"/>
    <cellStyle name="Currency 2 54 2 2" xfId="5822" xr:uid="{00000000-0005-0000-0000-00007B160000}"/>
    <cellStyle name="Currency 2 54 3" xfId="5823" xr:uid="{00000000-0005-0000-0000-00007C160000}"/>
    <cellStyle name="Currency 2 55" xfId="5824" xr:uid="{00000000-0005-0000-0000-00007D160000}"/>
    <cellStyle name="Currency 2 55 2" xfId="5825" xr:uid="{00000000-0005-0000-0000-00007E160000}"/>
    <cellStyle name="Currency 2 55 2 2" xfId="5826" xr:uid="{00000000-0005-0000-0000-00007F160000}"/>
    <cellStyle name="Currency 2 55 3" xfId="5827" xr:uid="{00000000-0005-0000-0000-000080160000}"/>
    <cellStyle name="Currency 2 56" xfId="5828" xr:uid="{00000000-0005-0000-0000-000081160000}"/>
    <cellStyle name="Currency 2 56 2" xfId="5829" xr:uid="{00000000-0005-0000-0000-000082160000}"/>
    <cellStyle name="Currency 2 56 2 2" xfId="5830" xr:uid="{00000000-0005-0000-0000-000083160000}"/>
    <cellStyle name="Currency 2 56 3" xfId="5831" xr:uid="{00000000-0005-0000-0000-000084160000}"/>
    <cellStyle name="Currency 2 57" xfId="5832" xr:uid="{00000000-0005-0000-0000-000085160000}"/>
    <cellStyle name="Currency 2 57 2" xfId="5833" xr:uid="{00000000-0005-0000-0000-000086160000}"/>
    <cellStyle name="Currency 2 57 2 2" xfId="5834" xr:uid="{00000000-0005-0000-0000-000087160000}"/>
    <cellStyle name="Currency 2 57 3" xfId="5835" xr:uid="{00000000-0005-0000-0000-000088160000}"/>
    <cellStyle name="Currency 2 58" xfId="5836" xr:uid="{00000000-0005-0000-0000-000089160000}"/>
    <cellStyle name="Currency 2 58 2" xfId="5837" xr:uid="{00000000-0005-0000-0000-00008A160000}"/>
    <cellStyle name="Currency 2 58 2 2" xfId="5838" xr:uid="{00000000-0005-0000-0000-00008B160000}"/>
    <cellStyle name="Currency 2 58 3" xfId="5839" xr:uid="{00000000-0005-0000-0000-00008C160000}"/>
    <cellStyle name="Currency 2 59" xfId="5840" xr:uid="{00000000-0005-0000-0000-00008D160000}"/>
    <cellStyle name="Currency 2 59 2" xfId="5841" xr:uid="{00000000-0005-0000-0000-00008E160000}"/>
    <cellStyle name="Currency 2 59 2 2" xfId="5842" xr:uid="{00000000-0005-0000-0000-00008F160000}"/>
    <cellStyle name="Currency 2 59 3" xfId="5843" xr:uid="{00000000-0005-0000-0000-000090160000}"/>
    <cellStyle name="Currency 2 6" xfId="5844" xr:uid="{00000000-0005-0000-0000-000091160000}"/>
    <cellStyle name="Currency 2 6 2" xfId="5845" xr:uid="{00000000-0005-0000-0000-000092160000}"/>
    <cellStyle name="Currency 2 6 2 2" xfId="5846" xr:uid="{00000000-0005-0000-0000-000093160000}"/>
    <cellStyle name="Currency 2 6 3" xfId="5847" xr:uid="{00000000-0005-0000-0000-000094160000}"/>
    <cellStyle name="Currency 2 60" xfId="5848" xr:uid="{00000000-0005-0000-0000-000095160000}"/>
    <cellStyle name="Currency 2 60 2" xfId="5849" xr:uid="{00000000-0005-0000-0000-000096160000}"/>
    <cellStyle name="Currency 2 60 2 2" xfId="5850" xr:uid="{00000000-0005-0000-0000-000097160000}"/>
    <cellStyle name="Currency 2 60 3" xfId="5851" xr:uid="{00000000-0005-0000-0000-000098160000}"/>
    <cellStyle name="Currency 2 61" xfId="5852" xr:uid="{00000000-0005-0000-0000-000099160000}"/>
    <cellStyle name="Currency 2 61 2" xfId="5853" xr:uid="{00000000-0005-0000-0000-00009A160000}"/>
    <cellStyle name="Currency 2 61 2 2" xfId="5854" xr:uid="{00000000-0005-0000-0000-00009B160000}"/>
    <cellStyle name="Currency 2 61 3" xfId="5855" xr:uid="{00000000-0005-0000-0000-00009C160000}"/>
    <cellStyle name="Currency 2 62" xfId="5856" xr:uid="{00000000-0005-0000-0000-00009D160000}"/>
    <cellStyle name="Currency 2 62 2" xfId="5857" xr:uid="{00000000-0005-0000-0000-00009E160000}"/>
    <cellStyle name="Currency 2 62 2 2" xfId="5858" xr:uid="{00000000-0005-0000-0000-00009F160000}"/>
    <cellStyle name="Currency 2 62 3" xfId="5859" xr:uid="{00000000-0005-0000-0000-0000A0160000}"/>
    <cellStyle name="Currency 2 63" xfId="5860" xr:uid="{00000000-0005-0000-0000-0000A1160000}"/>
    <cellStyle name="Currency 2 63 2" xfId="5861" xr:uid="{00000000-0005-0000-0000-0000A2160000}"/>
    <cellStyle name="Currency 2 63 2 2" xfId="5862" xr:uid="{00000000-0005-0000-0000-0000A3160000}"/>
    <cellStyle name="Currency 2 63 3" xfId="5863" xr:uid="{00000000-0005-0000-0000-0000A4160000}"/>
    <cellStyle name="Currency 2 64" xfId="5864" xr:uid="{00000000-0005-0000-0000-0000A5160000}"/>
    <cellStyle name="Currency 2 64 2" xfId="5865" xr:uid="{00000000-0005-0000-0000-0000A6160000}"/>
    <cellStyle name="Currency 2 64 2 2" xfId="5866" xr:uid="{00000000-0005-0000-0000-0000A7160000}"/>
    <cellStyle name="Currency 2 64 3" xfId="5867" xr:uid="{00000000-0005-0000-0000-0000A8160000}"/>
    <cellStyle name="Currency 2 65" xfId="5868" xr:uid="{00000000-0005-0000-0000-0000A9160000}"/>
    <cellStyle name="Currency 2 65 2" xfId="5869" xr:uid="{00000000-0005-0000-0000-0000AA160000}"/>
    <cellStyle name="Currency 2 65 2 2" xfId="5870" xr:uid="{00000000-0005-0000-0000-0000AB160000}"/>
    <cellStyle name="Currency 2 65 3" xfId="5871" xr:uid="{00000000-0005-0000-0000-0000AC160000}"/>
    <cellStyle name="Currency 2 66" xfId="5872" xr:uid="{00000000-0005-0000-0000-0000AD160000}"/>
    <cellStyle name="Currency 2 66 10" xfId="5873" xr:uid="{00000000-0005-0000-0000-0000AE160000}"/>
    <cellStyle name="Currency 2 66 2" xfId="5874" xr:uid="{00000000-0005-0000-0000-0000AF160000}"/>
    <cellStyle name="Currency 2 66 2 2" xfId="5875" xr:uid="{00000000-0005-0000-0000-0000B0160000}"/>
    <cellStyle name="Currency 2 66 2 2 2" xfId="5876" xr:uid="{00000000-0005-0000-0000-0000B1160000}"/>
    <cellStyle name="Currency 2 66 2 2 2 2" xfId="5877" xr:uid="{00000000-0005-0000-0000-0000B2160000}"/>
    <cellStyle name="Currency 2 66 2 2 2 2 2" xfId="5878" xr:uid="{00000000-0005-0000-0000-0000B3160000}"/>
    <cellStyle name="Currency 2 66 2 2 2 2 2 2" xfId="5879" xr:uid="{00000000-0005-0000-0000-0000B4160000}"/>
    <cellStyle name="Currency 2 66 2 2 2 2 2 2 2" xfId="5880" xr:uid="{00000000-0005-0000-0000-0000B5160000}"/>
    <cellStyle name="Currency 2 66 2 2 2 2 2 3" xfId="5881" xr:uid="{00000000-0005-0000-0000-0000B6160000}"/>
    <cellStyle name="Currency 2 66 2 2 2 2 2 4" xfId="5882" xr:uid="{00000000-0005-0000-0000-0000B7160000}"/>
    <cellStyle name="Currency 2 66 2 2 2 2 3" xfId="5883" xr:uid="{00000000-0005-0000-0000-0000B8160000}"/>
    <cellStyle name="Currency 2 66 2 2 2 2 3 2" xfId="5884" xr:uid="{00000000-0005-0000-0000-0000B9160000}"/>
    <cellStyle name="Currency 2 66 2 2 2 2 4" xfId="5885" xr:uid="{00000000-0005-0000-0000-0000BA160000}"/>
    <cellStyle name="Currency 2 66 2 2 2 2 5" xfId="5886" xr:uid="{00000000-0005-0000-0000-0000BB160000}"/>
    <cellStyle name="Currency 2 66 2 2 2 3" xfId="5887" xr:uid="{00000000-0005-0000-0000-0000BC160000}"/>
    <cellStyle name="Currency 2 66 2 2 2 3 2" xfId="5888" xr:uid="{00000000-0005-0000-0000-0000BD160000}"/>
    <cellStyle name="Currency 2 66 2 2 2 3 2 2" xfId="5889" xr:uid="{00000000-0005-0000-0000-0000BE160000}"/>
    <cellStyle name="Currency 2 66 2 2 2 3 3" xfId="5890" xr:uid="{00000000-0005-0000-0000-0000BF160000}"/>
    <cellStyle name="Currency 2 66 2 2 2 3 4" xfId="5891" xr:uid="{00000000-0005-0000-0000-0000C0160000}"/>
    <cellStyle name="Currency 2 66 2 2 2 4" xfId="5892" xr:uid="{00000000-0005-0000-0000-0000C1160000}"/>
    <cellStyle name="Currency 2 66 2 2 2 4 2" xfId="5893" xr:uid="{00000000-0005-0000-0000-0000C2160000}"/>
    <cellStyle name="Currency 2 66 2 2 2 5" xfId="5894" xr:uid="{00000000-0005-0000-0000-0000C3160000}"/>
    <cellStyle name="Currency 2 66 2 2 2 6" xfId="5895" xr:uid="{00000000-0005-0000-0000-0000C4160000}"/>
    <cellStyle name="Currency 2 66 2 2 3" xfId="5896" xr:uid="{00000000-0005-0000-0000-0000C5160000}"/>
    <cellStyle name="Currency 2 66 2 2 3 2" xfId="5897" xr:uid="{00000000-0005-0000-0000-0000C6160000}"/>
    <cellStyle name="Currency 2 66 2 2 3 2 2" xfId="5898" xr:uid="{00000000-0005-0000-0000-0000C7160000}"/>
    <cellStyle name="Currency 2 66 2 2 3 2 2 2" xfId="5899" xr:uid="{00000000-0005-0000-0000-0000C8160000}"/>
    <cellStyle name="Currency 2 66 2 2 3 2 3" xfId="5900" xr:uid="{00000000-0005-0000-0000-0000C9160000}"/>
    <cellStyle name="Currency 2 66 2 2 3 2 4" xfId="5901" xr:uid="{00000000-0005-0000-0000-0000CA160000}"/>
    <cellStyle name="Currency 2 66 2 2 3 3" xfId="5902" xr:uid="{00000000-0005-0000-0000-0000CB160000}"/>
    <cellStyle name="Currency 2 66 2 2 3 3 2" xfId="5903" xr:uid="{00000000-0005-0000-0000-0000CC160000}"/>
    <cellStyle name="Currency 2 66 2 2 3 4" xfId="5904" xr:uid="{00000000-0005-0000-0000-0000CD160000}"/>
    <cellStyle name="Currency 2 66 2 2 3 5" xfId="5905" xr:uid="{00000000-0005-0000-0000-0000CE160000}"/>
    <cellStyle name="Currency 2 66 2 2 4" xfId="5906" xr:uid="{00000000-0005-0000-0000-0000CF160000}"/>
    <cellStyle name="Currency 2 66 2 2 4 2" xfId="5907" xr:uid="{00000000-0005-0000-0000-0000D0160000}"/>
    <cellStyle name="Currency 2 66 2 2 4 2 2" xfId="5908" xr:uid="{00000000-0005-0000-0000-0000D1160000}"/>
    <cellStyle name="Currency 2 66 2 2 4 3" xfId="5909" xr:uid="{00000000-0005-0000-0000-0000D2160000}"/>
    <cellStyle name="Currency 2 66 2 2 4 4" xfId="5910" xr:uid="{00000000-0005-0000-0000-0000D3160000}"/>
    <cellStyle name="Currency 2 66 2 2 5" xfId="5911" xr:uid="{00000000-0005-0000-0000-0000D4160000}"/>
    <cellStyle name="Currency 2 66 2 2 5 2" xfId="5912" xr:uid="{00000000-0005-0000-0000-0000D5160000}"/>
    <cellStyle name="Currency 2 66 2 2 5 2 2" xfId="5913" xr:uid="{00000000-0005-0000-0000-0000D6160000}"/>
    <cellStyle name="Currency 2 66 2 2 5 3" xfId="5914" xr:uid="{00000000-0005-0000-0000-0000D7160000}"/>
    <cellStyle name="Currency 2 66 2 2 5 4" xfId="5915" xr:uid="{00000000-0005-0000-0000-0000D8160000}"/>
    <cellStyle name="Currency 2 66 2 2 6" xfId="5916" xr:uid="{00000000-0005-0000-0000-0000D9160000}"/>
    <cellStyle name="Currency 2 66 2 2 6 2" xfId="5917" xr:uid="{00000000-0005-0000-0000-0000DA160000}"/>
    <cellStyle name="Currency 2 66 2 2 7" xfId="5918" xr:uid="{00000000-0005-0000-0000-0000DB160000}"/>
    <cellStyle name="Currency 2 66 2 2 8" xfId="5919" xr:uid="{00000000-0005-0000-0000-0000DC160000}"/>
    <cellStyle name="Currency 2 66 2 3" xfId="5920" xr:uid="{00000000-0005-0000-0000-0000DD160000}"/>
    <cellStyle name="Currency 2 66 2 3 2" xfId="5921" xr:uid="{00000000-0005-0000-0000-0000DE160000}"/>
    <cellStyle name="Currency 2 66 2 3 2 2" xfId="5922" xr:uid="{00000000-0005-0000-0000-0000DF160000}"/>
    <cellStyle name="Currency 2 66 2 3 2 2 2" xfId="5923" xr:uid="{00000000-0005-0000-0000-0000E0160000}"/>
    <cellStyle name="Currency 2 66 2 3 2 2 2 2" xfId="5924" xr:uid="{00000000-0005-0000-0000-0000E1160000}"/>
    <cellStyle name="Currency 2 66 2 3 2 2 3" xfId="5925" xr:uid="{00000000-0005-0000-0000-0000E2160000}"/>
    <cellStyle name="Currency 2 66 2 3 2 2 4" xfId="5926" xr:uid="{00000000-0005-0000-0000-0000E3160000}"/>
    <cellStyle name="Currency 2 66 2 3 2 3" xfId="5927" xr:uid="{00000000-0005-0000-0000-0000E4160000}"/>
    <cellStyle name="Currency 2 66 2 3 2 3 2" xfId="5928" xr:uid="{00000000-0005-0000-0000-0000E5160000}"/>
    <cellStyle name="Currency 2 66 2 3 2 4" xfId="5929" xr:uid="{00000000-0005-0000-0000-0000E6160000}"/>
    <cellStyle name="Currency 2 66 2 3 2 5" xfId="5930" xr:uid="{00000000-0005-0000-0000-0000E7160000}"/>
    <cellStyle name="Currency 2 66 2 3 3" xfId="5931" xr:uid="{00000000-0005-0000-0000-0000E8160000}"/>
    <cellStyle name="Currency 2 66 2 3 3 2" xfId="5932" xr:uid="{00000000-0005-0000-0000-0000E9160000}"/>
    <cellStyle name="Currency 2 66 2 3 3 2 2" xfId="5933" xr:uid="{00000000-0005-0000-0000-0000EA160000}"/>
    <cellStyle name="Currency 2 66 2 3 3 3" xfId="5934" xr:uid="{00000000-0005-0000-0000-0000EB160000}"/>
    <cellStyle name="Currency 2 66 2 3 3 4" xfId="5935" xr:uid="{00000000-0005-0000-0000-0000EC160000}"/>
    <cellStyle name="Currency 2 66 2 3 4" xfId="5936" xr:uid="{00000000-0005-0000-0000-0000ED160000}"/>
    <cellStyle name="Currency 2 66 2 3 4 2" xfId="5937" xr:uid="{00000000-0005-0000-0000-0000EE160000}"/>
    <cellStyle name="Currency 2 66 2 3 4 2 2" xfId="5938" xr:uid="{00000000-0005-0000-0000-0000EF160000}"/>
    <cellStyle name="Currency 2 66 2 3 4 3" xfId="5939" xr:uid="{00000000-0005-0000-0000-0000F0160000}"/>
    <cellStyle name="Currency 2 66 2 3 4 4" xfId="5940" xr:uid="{00000000-0005-0000-0000-0000F1160000}"/>
    <cellStyle name="Currency 2 66 2 3 5" xfId="5941" xr:uid="{00000000-0005-0000-0000-0000F2160000}"/>
    <cellStyle name="Currency 2 66 2 3 5 2" xfId="5942" xr:uid="{00000000-0005-0000-0000-0000F3160000}"/>
    <cellStyle name="Currency 2 66 2 3 6" xfId="5943" xr:uid="{00000000-0005-0000-0000-0000F4160000}"/>
    <cellStyle name="Currency 2 66 2 3 7" xfId="5944" xr:uid="{00000000-0005-0000-0000-0000F5160000}"/>
    <cellStyle name="Currency 2 66 2 4" xfId="5945" xr:uid="{00000000-0005-0000-0000-0000F6160000}"/>
    <cellStyle name="Currency 2 66 2 4 2" xfId="5946" xr:uid="{00000000-0005-0000-0000-0000F7160000}"/>
    <cellStyle name="Currency 2 66 2 4 2 2" xfId="5947" xr:uid="{00000000-0005-0000-0000-0000F8160000}"/>
    <cellStyle name="Currency 2 66 2 4 2 2 2" xfId="5948" xr:uid="{00000000-0005-0000-0000-0000F9160000}"/>
    <cellStyle name="Currency 2 66 2 4 2 3" xfId="5949" xr:uid="{00000000-0005-0000-0000-0000FA160000}"/>
    <cellStyle name="Currency 2 66 2 4 2 4" xfId="5950" xr:uid="{00000000-0005-0000-0000-0000FB160000}"/>
    <cellStyle name="Currency 2 66 2 4 3" xfId="5951" xr:uid="{00000000-0005-0000-0000-0000FC160000}"/>
    <cellStyle name="Currency 2 66 2 4 3 2" xfId="5952" xr:uid="{00000000-0005-0000-0000-0000FD160000}"/>
    <cellStyle name="Currency 2 66 2 4 3 2 2" xfId="5953" xr:uid="{00000000-0005-0000-0000-0000FE160000}"/>
    <cellStyle name="Currency 2 66 2 4 3 3" xfId="5954" xr:uid="{00000000-0005-0000-0000-0000FF160000}"/>
    <cellStyle name="Currency 2 66 2 4 3 4" xfId="5955" xr:uid="{00000000-0005-0000-0000-000000170000}"/>
    <cellStyle name="Currency 2 66 2 4 4" xfId="5956" xr:uid="{00000000-0005-0000-0000-000001170000}"/>
    <cellStyle name="Currency 2 66 2 4 4 2" xfId="5957" xr:uid="{00000000-0005-0000-0000-000002170000}"/>
    <cellStyle name="Currency 2 66 2 4 5" xfId="5958" xr:uid="{00000000-0005-0000-0000-000003170000}"/>
    <cellStyle name="Currency 2 66 2 4 6" xfId="5959" xr:uid="{00000000-0005-0000-0000-000004170000}"/>
    <cellStyle name="Currency 2 66 2 5" xfId="5960" xr:uid="{00000000-0005-0000-0000-000005170000}"/>
    <cellStyle name="Currency 2 66 2 5 2" xfId="5961" xr:uid="{00000000-0005-0000-0000-000006170000}"/>
    <cellStyle name="Currency 2 66 2 5 2 2" xfId="5962" xr:uid="{00000000-0005-0000-0000-000007170000}"/>
    <cellStyle name="Currency 2 66 2 5 2 2 2" xfId="5963" xr:uid="{00000000-0005-0000-0000-000008170000}"/>
    <cellStyle name="Currency 2 66 2 5 2 3" xfId="5964" xr:uid="{00000000-0005-0000-0000-000009170000}"/>
    <cellStyle name="Currency 2 66 2 5 2 4" xfId="5965" xr:uid="{00000000-0005-0000-0000-00000A170000}"/>
    <cellStyle name="Currency 2 66 2 5 3" xfId="5966" xr:uid="{00000000-0005-0000-0000-00000B170000}"/>
    <cellStyle name="Currency 2 66 2 5 3 2" xfId="5967" xr:uid="{00000000-0005-0000-0000-00000C170000}"/>
    <cellStyle name="Currency 2 66 2 5 4" xfId="5968" xr:uid="{00000000-0005-0000-0000-00000D170000}"/>
    <cellStyle name="Currency 2 66 2 5 5" xfId="5969" xr:uid="{00000000-0005-0000-0000-00000E170000}"/>
    <cellStyle name="Currency 2 66 2 6" xfId="5970" xr:uid="{00000000-0005-0000-0000-00000F170000}"/>
    <cellStyle name="Currency 2 66 2 6 2" xfId="5971" xr:uid="{00000000-0005-0000-0000-000010170000}"/>
    <cellStyle name="Currency 2 66 2 6 2 2" xfId="5972" xr:uid="{00000000-0005-0000-0000-000011170000}"/>
    <cellStyle name="Currency 2 66 2 6 3" xfId="5973" xr:uid="{00000000-0005-0000-0000-000012170000}"/>
    <cellStyle name="Currency 2 66 2 6 4" xfId="5974" xr:uid="{00000000-0005-0000-0000-000013170000}"/>
    <cellStyle name="Currency 2 66 2 7" xfId="5975" xr:uid="{00000000-0005-0000-0000-000014170000}"/>
    <cellStyle name="Currency 2 66 2 7 2" xfId="5976" xr:uid="{00000000-0005-0000-0000-000015170000}"/>
    <cellStyle name="Currency 2 66 2 8" xfId="5977" xr:uid="{00000000-0005-0000-0000-000016170000}"/>
    <cellStyle name="Currency 2 66 2 9" xfId="5978" xr:uid="{00000000-0005-0000-0000-000017170000}"/>
    <cellStyle name="Currency 2 66 3" xfId="5979" xr:uid="{00000000-0005-0000-0000-000018170000}"/>
    <cellStyle name="Currency 2 66 3 2" xfId="5980" xr:uid="{00000000-0005-0000-0000-000019170000}"/>
    <cellStyle name="Currency 2 66 3 2 2" xfId="5981" xr:uid="{00000000-0005-0000-0000-00001A170000}"/>
    <cellStyle name="Currency 2 66 3 2 2 2" xfId="5982" xr:uid="{00000000-0005-0000-0000-00001B170000}"/>
    <cellStyle name="Currency 2 66 3 2 2 2 2" xfId="5983" xr:uid="{00000000-0005-0000-0000-00001C170000}"/>
    <cellStyle name="Currency 2 66 3 2 2 2 2 2" xfId="5984" xr:uid="{00000000-0005-0000-0000-00001D170000}"/>
    <cellStyle name="Currency 2 66 3 2 2 2 3" xfId="5985" xr:uid="{00000000-0005-0000-0000-00001E170000}"/>
    <cellStyle name="Currency 2 66 3 2 2 2 4" xfId="5986" xr:uid="{00000000-0005-0000-0000-00001F170000}"/>
    <cellStyle name="Currency 2 66 3 2 2 3" xfId="5987" xr:uid="{00000000-0005-0000-0000-000020170000}"/>
    <cellStyle name="Currency 2 66 3 2 2 3 2" xfId="5988" xr:uid="{00000000-0005-0000-0000-000021170000}"/>
    <cellStyle name="Currency 2 66 3 2 2 4" xfId="5989" xr:uid="{00000000-0005-0000-0000-000022170000}"/>
    <cellStyle name="Currency 2 66 3 2 2 5" xfId="5990" xr:uid="{00000000-0005-0000-0000-000023170000}"/>
    <cellStyle name="Currency 2 66 3 2 3" xfId="5991" xr:uid="{00000000-0005-0000-0000-000024170000}"/>
    <cellStyle name="Currency 2 66 3 2 3 2" xfId="5992" xr:uid="{00000000-0005-0000-0000-000025170000}"/>
    <cellStyle name="Currency 2 66 3 2 3 2 2" xfId="5993" xr:uid="{00000000-0005-0000-0000-000026170000}"/>
    <cellStyle name="Currency 2 66 3 2 3 3" xfId="5994" xr:uid="{00000000-0005-0000-0000-000027170000}"/>
    <cellStyle name="Currency 2 66 3 2 3 4" xfId="5995" xr:uid="{00000000-0005-0000-0000-000028170000}"/>
    <cellStyle name="Currency 2 66 3 2 4" xfId="5996" xr:uid="{00000000-0005-0000-0000-000029170000}"/>
    <cellStyle name="Currency 2 66 3 2 4 2" xfId="5997" xr:uid="{00000000-0005-0000-0000-00002A170000}"/>
    <cellStyle name="Currency 2 66 3 2 5" xfId="5998" xr:uid="{00000000-0005-0000-0000-00002B170000}"/>
    <cellStyle name="Currency 2 66 3 2 6" xfId="5999" xr:uid="{00000000-0005-0000-0000-00002C170000}"/>
    <cellStyle name="Currency 2 66 3 3" xfId="6000" xr:uid="{00000000-0005-0000-0000-00002D170000}"/>
    <cellStyle name="Currency 2 66 3 3 2" xfId="6001" xr:uid="{00000000-0005-0000-0000-00002E170000}"/>
    <cellStyle name="Currency 2 66 3 3 2 2" xfId="6002" xr:uid="{00000000-0005-0000-0000-00002F170000}"/>
    <cellStyle name="Currency 2 66 3 3 2 2 2" xfId="6003" xr:uid="{00000000-0005-0000-0000-000030170000}"/>
    <cellStyle name="Currency 2 66 3 3 2 3" xfId="6004" xr:uid="{00000000-0005-0000-0000-000031170000}"/>
    <cellStyle name="Currency 2 66 3 3 2 4" xfId="6005" xr:uid="{00000000-0005-0000-0000-000032170000}"/>
    <cellStyle name="Currency 2 66 3 3 3" xfId="6006" xr:uid="{00000000-0005-0000-0000-000033170000}"/>
    <cellStyle name="Currency 2 66 3 3 3 2" xfId="6007" xr:uid="{00000000-0005-0000-0000-000034170000}"/>
    <cellStyle name="Currency 2 66 3 3 4" xfId="6008" xr:uid="{00000000-0005-0000-0000-000035170000}"/>
    <cellStyle name="Currency 2 66 3 3 5" xfId="6009" xr:uid="{00000000-0005-0000-0000-000036170000}"/>
    <cellStyle name="Currency 2 66 3 4" xfId="6010" xr:uid="{00000000-0005-0000-0000-000037170000}"/>
    <cellStyle name="Currency 2 66 3 4 2" xfId="6011" xr:uid="{00000000-0005-0000-0000-000038170000}"/>
    <cellStyle name="Currency 2 66 3 4 2 2" xfId="6012" xr:uid="{00000000-0005-0000-0000-000039170000}"/>
    <cellStyle name="Currency 2 66 3 4 3" xfId="6013" xr:uid="{00000000-0005-0000-0000-00003A170000}"/>
    <cellStyle name="Currency 2 66 3 4 4" xfId="6014" xr:uid="{00000000-0005-0000-0000-00003B170000}"/>
    <cellStyle name="Currency 2 66 3 5" xfId="6015" xr:uid="{00000000-0005-0000-0000-00003C170000}"/>
    <cellStyle name="Currency 2 66 3 5 2" xfId="6016" xr:uid="{00000000-0005-0000-0000-00003D170000}"/>
    <cellStyle name="Currency 2 66 3 5 2 2" xfId="6017" xr:uid="{00000000-0005-0000-0000-00003E170000}"/>
    <cellStyle name="Currency 2 66 3 5 3" xfId="6018" xr:uid="{00000000-0005-0000-0000-00003F170000}"/>
    <cellStyle name="Currency 2 66 3 5 4" xfId="6019" xr:uid="{00000000-0005-0000-0000-000040170000}"/>
    <cellStyle name="Currency 2 66 3 6" xfId="6020" xr:uid="{00000000-0005-0000-0000-000041170000}"/>
    <cellStyle name="Currency 2 66 3 6 2" xfId="6021" xr:uid="{00000000-0005-0000-0000-000042170000}"/>
    <cellStyle name="Currency 2 66 3 7" xfId="6022" xr:uid="{00000000-0005-0000-0000-000043170000}"/>
    <cellStyle name="Currency 2 66 3 8" xfId="6023" xr:uid="{00000000-0005-0000-0000-000044170000}"/>
    <cellStyle name="Currency 2 66 4" xfId="6024" xr:uid="{00000000-0005-0000-0000-000045170000}"/>
    <cellStyle name="Currency 2 66 4 2" xfId="6025" xr:uid="{00000000-0005-0000-0000-000046170000}"/>
    <cellStyle name="Currency 2 66 4 2 2" xfId="6026" xr:uid="{00000000-0005-0000-0000-000047170000}"/>
    <cellStyle name="Currency 2 66 4 2 2 2" xfId="6027" xr:uid="{00000000-0005-0000-0000-000048170000}"/>
    <cellStyle name="Currency 2 66 4 2 2 2 2" xfId="6028" xr:uid="{00000000-0005-0000-0000-000049170000}"/>
    <cellStyle name="Currency 2 66 4 2 2 3" xfId="6029" xr:uid="{00000000-0005-0000-0000-00004A170000}"/>
    <cellStyle name="Currency 2 66 4 2 2 4" xfId="6030" xr:uid="{00000000-0005-0000-0000-00004B170000}"/>
    <cellStyle name="Currency 2 66 4 2 3" xfId="6031" xr:uid="{00000000-0005-0000-0000-00004C170000}"/>
    <cellStyle name="Currency 2 66 4 2 3 2" xfId="6032" xr:uid="{00000000-0005-0000-0000-00004D170000}"/>
    <cellStyle name="Currency 2 66 4 2 4" xfId="6033" xr:uid="{00000000-0005-0000-0000-00004E170000}"/>
    <cellStyle name="Currency 2 66 4 2 5" xfId="6034" xr:uid="{00000000-0005-0000-0000-00004F170000}"/>
    <cellStyle name="Currency 2 66 4 3" xfId="6035" xr:uid="{00000000-0005-0000-0000-000050170000}"/>
    <cellStyle name="Currency 2 66 4 3 2" xfId="6036" xr:uid="{00000000-0005-0000-0000-000051170000}"/>
    <cellStyle name="Currency 2 66 4 3 2 2" xfId="6037" xr:uid="{00000000-0005-0000-0000-000052170000}"/>
    <cellStyle name="Currency 2 66 4 3 3" xfId="6038" xr:uid="{00000000-0005-0000-0000-000053170000}"/>
    <cellStyle name="Currency 2 66 4 3 4" xfId="6039" xr:uid="{00000000-0005-0000-0000-000054170000}"/>
    <cellStyle name="Currency 2 66 4 4" xfId="6040" xr:uid="{00000000-0005-0000-0000-000055170000}"/>
    <cellStyle name="Currency 2 66 4 4 2" xfId="6041" xr:uid="{00000000-0005-0000-0000-000056170000}"/>
    <cellStyle name="Currency 2 66 4 4 2 2" xfId="6042" xr:uid="{00000000-0005-0000-0000-000057170000}"/>
    <cellStyle name="Currency 2 66 4 4 3" xfId="6043" xr:uid="{00000000-0005-0000-0000-000058170000}"/>
    <cellStyle name="Currency 2 66 4 4 4" xfId="6044" xr:uid="{00000000-0005-0000-0000-000059170000}"/>
    <cellStyle name="Currency 2 66 4 5" xfId="6045" xr:uid="{00000000-0005-0000-0000-00005A170000}"/>
    <cellStyle name="Currency 2 66 4 5 2" xfId="6046" xr:uid="{00000000-0005-0000-0000-00005B170000}"/>
    <cellStyle name="Currency 2 66 4 6" xfId="6047" xr:uid="{00000000-0005-0000-0000-00005C170000}"/>
    <cellStyle name="Currency 2 66 4 7" xfId="6048" xr:uid="{00000000-0005-0000-0000-00005D170000}"/>
    <cellStyle name="Currency 2 66 5" xfId="6049" xr:uid="{00000000-0005-0000-0000-00005E170000}"/>
    <cellStyle name="Currency 2 66 5 2" xfId="6050" xr:uid="{00000000-0005-0000-0000-00005F170000}"/>
    <cellStyle name="Currency 2 66 5 2 2" xfId="6051" xr:uid="{00000000-0005-0000-0000-000060170000}"/>
    <cellStyle name="Currency 2 66 5 2 2 2" xfId="6052" xr:uid="{00000000-0005-0000-0000-000061170000}"/>
    <cellStyle name="Currency 2 66 5 2 3" xfId="6053" xr:uid="{00000000-0005-0000-0000-000062170000}"/>
    <cellStyle name="Currency 2 66 5 2 4" xfId="6054" xr:uid="{00000000-0005-0000-0000-000063170000}"/>
    <cellStyle name="Currency 2 66 5 3" xfId="6055" xr:uid="{00000000-0005-0000-0000-000064170000}"/>
    <cellStyle name="Currency 2 66 5 3 2" xfId="6056" xr:uid="{00000000-0005-0000-0000-000065170000}"/>
    <cellStyle name="Currency 2 66 5 3 2 2" xfId="6057" xr:uid="{00000000-0005-0000-0000-000066170000}"/>
    <cellStyle name="Currency 2 66 5 3 3" xfId="6058" xr:uid="{00000000-0005-0000-0000-000067170000}"/>
    <cellStyle name="Currency 2 66 5 3 4" xfId="6059" xr:uid="{00000000-0005-0000-0000-000068170000}"/>
    <cellStyle name="Currency 2 66 5 4" xfId="6060" xr:uid="{00000000-0005-0000-0000-000069170000}"/>
    <cellStyle name="Currency 2 66 5 4 2" xfId="6061" xr:uid="{00000000-0005-0000-0000-00006A170000}"/>
    <cellStyle name="Currency 2 66 5 5" xfId="6062" xr:uid="{00000000-0005-0000-0000-00006B170000}"/>
    <cellStyle name="Currency 2 66 5 6" xfId="6063" xr:uid="{00000000-0005-0000-0000-00006C170000}"/>
    <cellStyle name="Currency 2 66 6" xfId="6064" xr:uid="{00000000-0005-0000-0000-00006D170000}"/>
    <cellStyle name="Currency 2 66 6 2" xfId="6065" xr:uid="{00000000-0005-0000-0000-00006E170000}"/>
    <cellStyle name="Currency 2 66 6 2 2" xfId="6066" xr:uid="{00000000-0005-0000-0000-00006F170000}"/>
    <cellStyle name="Currency 2 66 6 2 2 2" xfId="6067" xr:uid="{00000000-0005-0000-0000-000070170000}"/>
    <cellStyle name="Currency 2 66 6 2 3" xfId="6068" xr:uid="{00000000-0005-0000-0000-000071170000}"/>
    <cellStyle name="Currency 2 66 6 2 4" xfId="6069" xr:uid="{00000000-0005-0000-0000-000072170000}"/>
    <cellStyle name="Currency 2 66 6 3" xfId="6070" xr:uid="{00000000-0005-0000-0000-000073170000}"/>
    <cellStyle name="Currency 2 66 6 3 2" xfId="6071" xr:uid="{00000000-0005-0000-0000-000074170000}"/>
    <cellStyle name="Currency 2 66 6 4" xfId="6072" xr:uid="{00000000-0005-0000-0000-000075170000}"/>
    <cellStyle name="Currency 2 66 6 5" xfId="6073" xr:uid="{00000000-0005-0000-0000-000076170000}"/>
    <cellStyle name="Currency 2 66 7" xfId="6074" xr:uid="{00000000-0005-0000-0000-000077170000}"/>
    <cellStyle name="Currency 2 66 7 2" xfId="6075" xr:uid="{00000000-0005-0000-0000-000078170000}"/>
    <cellStyle name="Currency 2 66 7 2 2" xfId="6076" xr:uid="{00000000-0005-0000-0000-000079170000}"/>
    <cellStyle name="Currency 2 66 7 3" xfId="6077" xr:uid="{00000000-0005-0000-0000-00007A170000}"/>
    <cellStyle name="Currency 2 66 7 4" xfId="6078" xr:uid="{00000000-0005-0000-0000-00007B170000}"/>
    <cellStyle name="Currency 2 66 8" xfId="6079" xr:uid="{00000000-0005-0000-0000-00007C170000}"/>
    <cellStyle name="Currency 2 66 8 2" xfId="6080" xr:uid="{00000000-0005-0000-0000-00007D170000}"/>
    <cellStyle name="Currency 2 66 9" xfId="6081" xr:uid="{00000000-0005-0000-0000-00007E170000}"/>
    <cellStyle name="Currency 2 67" xfId="6082" xr:uid="{00000000-0005-0000-0000-00007F170000}"/>
    <cellStyle name="Currency 2 67 2" xfId="6083" xr:uid="{00000000-0005-0000-0000-000080170000}"/>
    <cellStyle name="Currency 2 67 2 2" xfId="6084" xr:uid="{00000000-0005-0000-0000-000081170000}"/>
    <cellStyle name="Currency 2 67 3" xfId="6085" xr:uid="{00000000-0005-0000-0000-000082170000}"/>
    <cellStyle name="Currency 2 68" xfId="6086" xr:uid="{00000000-0005-0000-0000-000083170000}"/>
    <cellStyle name="Currency 2 68 2" xfId="6087" xr:uid="{00000000-0005-0000-0000-000084170000}"/>
    <cellStyle name="Currency 2 68 2 2" xfId="6088" xr:uid="{00000000-0005-0000-0000-000085170000}"/>
    <cellStyle name="Currency 2 68 2 2 2" xfId="6089" xr:uid="{00000000-0005-0000-0000-000086170000}"/>
    <cellStyle name="Currency 2 68 2 2 2 2" xfId="6090" xr:uid="{00000000-0005-0000-0000-000087170000}"/>
    <cellStyle name="Currency 2 68 2 2 2 2 2" xfId="6091" xr:uid="{00000000-0005-0000-0000-000088170000}"/>
    <cellStyle name="Currency 2 68 2 2 2 2 2 2" xfId="6092" xr:uid="{00000000-0005-0000-0000-000089170000}"/>
    <cellStyle name="Currency 2 68 2 2 2 2 3" xfId="6093" xr:uid="{00000000-0005-0000-0000-00008A170000}"/>
    <cellStyle name="Currency 2 68 2 2 2 2 4" xfId="6094" xr:uid="{00000000-0005-0000-0000-00008B170000}"/>
    <cellStyle name="Currency 2 68 2 2 2 3" xfId="6095" xr:uid="{00000000-0005-0000-0000-00008C170000}"/>
    <cellStyle name="Currency 2 68 2 2 2 3 2" xfId="6096" xr:uid="{00000000-0005-0000-0000-00008D170000}"/>
    <cellStyle name="Currency 2 68 2 2 2 4" xfId="6097" xr:uid="{00000000-0005-0000-0000-00008E170000}"/>
    <cellStyle name="Currency 2 68 2 2 2 5" xfId="6098" xr:uid="{00000000-0005-0000-0000-00008F170000}"/>
    <cellStyle name="Currency 2 68 2 2 3" xfId="6099" xr:uid="{00000000-0005-0000-0000-000090170000}"/>
    <cellStyle name="Currency 2 68 2 2 3 2" xfId="6100" xr:uid="{00000000-0005-0000-0000-000091170000}"/>
    <cellStyle name="Currency 2 68 2 2 3 2 2" xfId="6101" xr:uid="{00000000-0005-0000-0000-000092170000}"/>
    <cellStyle name="Currency 2 68 2 2 3 3" xfId="6102" xr:uid="{00000000-0005-0000-0000-000093170000}"/>
    <cellStyle name="Currency 2 68 2 2 3 4" xfId="6103" xr:uid="{00000000-0005-0000-0000-000094170000}"/>
    <cellStyle name="Currency 2 68 2 2 4" xfId="6104" xr:uid="{00000000-0005-0000-0000-000095170000}"/>
    <cellStyle name="Currency 2 68 2 2 4 2" xfId="6105" xr:uid="{00000000-0005-0000-0000-000096170000}"/>
    <cellStyle name="Currency 2 68 2 2 5" xfId="6106" xr:uid="{00000000-0005-0000-0000-000097170000}"/>
    <cellStyle name="Currency 2 68 2 2 6" xfId="6107" xr:uid="{00000000-0005-0000-0000-000098170000}"/>
    <cellStyle name="Currency 2 68 2 3" xfId="6108" xr:uid="{00000000-0005-0000-0000-000099170000}"/>
    <cellStyle name="Currency 2 68 2 3 2" xfId="6109" xr:uid="{00000000-0005-0000-0000-00009A170000}"/>
    <cellStyle name="Currency 2 68 2 3 2 2" xfId="6110" xr:uid="{00000000-0005-0000-0000-00009B170000}"/>
    <cellStyle name="Currency 2 68 2 3 2 2 2" xfId="6111" xr:uid="{00000000-0005-0000-0000-00009C170000}"/>
    <cellStyle name="Currency 2 68 2 3 2 3" xfId="6112" xr:uid="{00000000-0005-0000-0000-00009D170000}"/>
    <cellStyle name="Currency 2 68 2 3 2 4" xfId="6113" xr:uid="{00000000-0005-0000-0000-00009E170000}"/>
    <cellStyle name="Currency 2 68 2 3 3" xfId="6114" xr:uid="{00000000-0005-0000-0000-00009F170000}"/>
    <cellStyle name="Currency 2 68 2 3 3 2" xfId="6115" xr:uid="{00000000-0005-0000-0000-0000A0170000}"/>
    <cellStyle name="Currency 2 68 2 3 4" xfId="6116" xr:uid="{00000000-0005-0000-0000-0000A1170000}"/>
    <cellStyle name="Currency 2 68 2 3 5" xfId="6117" xr:uid="{00000000-0005-0000-0000-0000A2170000}"/>
    <cellStyle name="Currency 2 68 2 4" xfId="6118" xr:uid="{00000000-0005-0000-0000-0000A3170000}"/>
    <cellStyle name="Currency 2 68 2 4 2" xfId="6119" xr:uid="{00000000-0005-0000-0000-0000A4170000}"/>
    <cellStyle name="Currency 2 68 2 4 2 2" xfId="6120" xr:uid="{00000000-0005-0000-0000-0000A5170000}"/>
    <cellStyle name="Currency 2 68 2 4 3" xfId="6121" xr:uid="{00000000-0005-0000-0000-0000A6170000}"/>
    <cellStyle name="Currency 2 68 2 4 4" xfId="6122" xr:uid="{00000000-0005-0000-0000-0000A7170000}"/>
    <cellStyle name="Currency 2 68 2 5" xfId="6123" xr:uid="{00000000-0005-0000-0000-0000A8170000}"/>
    <cellStyle name="Currency 2 68 2 5 2" xfId="6124" xr:uid="{00000000-0005-0000-0000-0000A9170000}"/>
    <cellStyle name="Currency 2 68 2 5 2 2" xfId="6125" xr:uid="{00000000-0005-0000-0000-0000AA170000}"/>
    <cellStyle name="Currency 2 68 2 5 3" xfId="6126" xr:uid="{00000000-0005-0000-0000-0000AB170000}"/>
    <cellStyle name="Currency 2 68 2 5 4" xfId="6127" xr:uid="{00000000-0005-0000-0000-0000AC170000}"/>
    <cellStyle name="Currency 2 68 2 6" xfId="6128" xr:uid="{00000000-0005-0000-0000-0000AD170000}"/>
    <cellStyle name="Currency 2 68 2 6 2" xfId="6129" xr:uid="{00000000-0005-0000-0000-0000AE170000}"/>
    <cellStyle name="Currency 2 68 2 7" xfId="6130" xr:uid="{00000000-0005-0000-0000-0000AF170000}"/>
    <cellStyle name="Currency 2 68 2 8" xfId="6131" xr:uid="{00000000-0005-0000-0000-0000B0170000}"/>
    <cellStyle name="Currency 2 68 3" xfId="6132" xr:uid="{00000000-0005-0000-0000-0000B1170000}"/>
    <cellStyle name="Currency 2 68 3 2" xfId="6133" xr:uid="{00000000-0005-0000-0000-0000B2170000}"/>
    <cellStyle name="Currency 2 68 3 2 2" xfId="6134" xr:uid="{00000000-0005-0000-0000-0000B3170000}"/>
    <cellStyle name="Currency 2 68 3 2 2 2" xfId="6135" xr:uid="{00000000-0005-0000-0000-0000B4170000}"/>
    <cellStyle name="Currency 2 68 3 2 2 2 2" xfId="6136" xr:uid="{00000000-0005-0000-0000-0000B5170000}"/>
    <cellStyle name="Currency 2 68 3 2 2 3" xfId="6137" xr:uid="{00000000-0005-0000-0000-0000B6170000}"/>
    <cellStyle name="Currency 2 68 3 2 2 4" xfId="6138" xr:uid="{00000000-0005-0000-0000-0000B7170000}"/>
    <cellStyle name="Currency 2 68 3 2 3" xfId="6139" xr:uid="{00000000-0005-0000-0000-0000B8170000}"/>
    <cellStyle name="Currency 2 68 3 2 3 2" xfId="6140" xr:uid="{00000000-0005-0000-0000-0000B9170000}"/>
    <cellStyle name="Currency 2 68 3 2 4" xfId="6141" xr:uid="{00000000-0005-0000-0000-0000BA170000}"/>
    <cellStyle name="Currency 2 68 3 2 5" xfId="6142" xr:uid="{00000000-0005-0000-0000-0000BB170000}"/>
    <cellStyle name="Currency 2 68 3 3" xfId="6143" xr:uid="{00000000-0005-0000-0000-0000BC170000}"/>
    <cellStyle name="Currency 2 68 3 3 2" xfId="6144" xr:uid="{00000000-0005-0000-0000-0000BD170000}"/>
    <cellStyle name="Currency 2 68 3 3 2 2" xfId="6145" xr:uid="{00000000-0005-0000-0000-0000BE170000}"/>
    <cellStyle name="Currency 2 68 3 3 3" xfId="6146" xr:uid="{00000000-0005-0000-0000-0000BF170000}"/>
    <cellStyle name="Currency 2 68 3 3 4" xfId="6147" xr:uid="{00000000-0005-0000-0000-0000C0170000}"/>
    <cellStyle name="Currency 2 68 3 4" xfId="6148" xr:uid="{00000000-0005-0000-0000-0000C1170000}"/>
    <cellStyle name="Currency 2 68 3 4 2" xfId="6149" xr:uid="{00000000-0005-0000-0000-0000C2170000}"/>
    <cellStyle name="Currency 2 68 3 4 2 2" xfId="6150" xr:uid="{00000000-0005-0000-0000-0000C3170000}"/>
    <cellStyle name="Currency 2 68 3 4 3" xfId="6151" xr:uid="{00000000-0005-0000-0000-0000C4170000}"/>
    <cellStyle name="Currency 2 68 3 4 4" xfId="6152" xr:uid="{00000000-0005-0000-0000-0000C5170000}"/>
    <cellStyle name="Currency 2 68 3 5" xfId="6153" xr:uid="{00000000-0005-0000-0000-0000C6170000}"/>
    <cellStyle name="Currency 2 68 3 5 2" xfId="6154" xr:uid="{00000000-0005-0000-0000-0000C7170000}"/>
    <cellStyle name="Currency 2 68 3 6" xfId="6155" xr:uid="{00000000-0005-0000-0000-0000C8170000}"/>
    <cellStyle name="Currency 2 68 3 7" xfId="6156" xr:uid="{00000000-0005-0000-0000-0000C9170000}"/>
    <cellStyle name="Currency 2 68 4" xfId="6157" xr:uid="{00000000-0005-0000-0000-0000CA170000}"/>
    <cellStyle name="Currency 2 68 4 2" xfId="6158" xr:uid="{00000000-0005-0000-0000-0000CB170000}"/>
    <cellStyle name="Currency 2 68 4 2 2" xfId="6159" xr:uid="{00000000-0005-0000-0000-0000CC170000}"/>
    <cellStyle name="Currency 2 68 4 2 2 2" xfId="6160" xr:uid="{00000000-0005-0000-0000-0000CD170000}"/>
    <cellStyle name="Currency 2 68 4 2 3" xfId="6161" xr:uid="{00000000-0005-0000-0000-0000CE170000}"/>
    <cellStyle name="Currency 2 68 4 2 4" xfId="6162" xr:uid="{00000000-0005-0000-0000-0000CF170000}"/>
    <cellStyle name="Currency 2 68 4 3" xfId="6163" xr:uid="{00000000-0005-0000-0000-0000D0170000}"/>
    <cellStyle name="Currency 2 68 4 3 2" xfId="6164" xr:uid="{00000000-0005-0000-0000-0000D1170000}"/>
    <cellStyle name="Currency 2 68 4 3 2 2" xfId="6165" xr:uid="{00000000-0005-0000-0000-0000D2170000}"/>
    <cellStyle name="Currency 2 68 4 3 3" xfId="6166" xr:uid="{00000000-0005-0000-0000-0000D3170000}"/>
    <cellStyle name="Currency 2 68 4 3 4" xfId="6167" xr:uid="{00000000-0005-0000-0000-0000D4170000}"/>
    <cellStyle name="Currency 2 68 4 4" xfId="6168" xr:uid="{00000000-0005-0000-0000-0000D5170000}"/>
    <cellStyle name="Currency 2 68 4 4 2" xfId="6169" xr:uid="{00000000-0005-0000-0000-0000D6170000}"/>
    <cellStyle name="Currency 2 68 4 5" xfId="6170" xr:uid="{00000000-0005-0000-0000-0000D7170000}"/>
    <cellStyle name="Currency 2 68 4 6" xfId="6171" xr:uid="{00000000-0005-0000-0000-0000D8170000}"/>
    <cellStyle name="Currency 2 68 5" xfId="6172" xr:uid="{00000000-0005-0000-0000-0000D9170000}"/>
    <cellStyle name="Currency 2 68 5 2" xfId="6173" xr:uid="{00000000-0005-0000-0000-0000DA170000}"/>
    <cellStyle name="Currency 2 68 5 2 2" xfId="6174" xr:uid="{00000000-0005-0000-0000-0000DB170000}"/>
    <cellStyle name="Currency 2 68 5 2 2 2" xfId="6175" xr:uid="{00000000-0005-0000-0000-0000DC170000}"/>
    <cellStyle name="Currency 2 68 5 2 3" xfId="6176" xr:uid="{00000000-0005-0000-0000-0000DD170000}"/>
    <cellStyle name="Currency 2 68 5 2 4" xfId="6177" xr:uid="{00000000-0005-0000-0000-0000DE170000}"/>
    <cellStyle name="Currency 2 68 5 3" xfId="6178" xr:uid="{00000000-0005-0000-0000-0000DF170000}"/>
    <cellStyle name="Currency 2 68 5 3 2" xfId="6179" xr:uid="{00000000-0005-0000-0000-0000E0170000}"/>
    <cellStyle name="Currency 2 68 5 4" xfId="6180" xr:uid="{00000000-0005-0000-0000-0000E1170000}"/>
    <cellStyle name="Currency 2 68 5 5" xfId="6181" xr:uid="{00000000-0005-0000-0000-0000E2170000}"/>
    <cellStyle name="Currency 2 68 6" xfId="6182" xr:uid="{00000000-0005-0000-0000-0000E3170000}"/>
    <cellStyle name="Currency 2 68 6 2" xfId="6183" xr:uid="{00000000-0005-0000-0000-0000E4170000}"/>
    <cellStyle name="Currency 2 68 6 2 2" xfId="6184" xr:uid="{00000000-0005-0000-0000-0000E5170000}"/>
    <cellStyle name="Currency 2 68 6 3" xfId="6185" xr:uid="{00000000-0005-0000-0000-0000E6170000}"/>
    <cellStyle name="Currency 2 68 6 4" xfId="6186" xr:uid="{00000000-0005-0000-0000-0000E7170000}"/>
    <cellStyle name="Currency 2 68 7" xfId="6187" xr:uid="{00000000-0005-0000-0000-0000E8170000}"/>
    <cellStyle name="Currency 2 68 7 2" xfId="6188" xr:uid="{00000000-0005-0000-0000-0000E9170000}"/>
    <cellStyle name="Currency 2 68 8" xfId="6189" xr:uid="{00000000-0005-0000-0000-0000EA170000}"/>
    <cellStyle name="Currency 2 68 9" xfId="6190" xr:uid="{00000000-0005-0000-0000-0000EB170000}"/>
    <cellStyle name="Currency 2 69" xfId="6191" xr:uid="{00000000-0005-0000-0000-0000EC170000}"/>
    <cellStyle name="Currency 2 69 2" xfId="6192" xr:uid="{00000000-0005-0000-0000-0000ED170000}"/>
    <cellStyle name="Currency 2 69 2 2" xfId="6193" xr:uid="{00000000-0005-0000-0000-0000EE170000}"/>
    <cellStyle name="Currency 2 69 2 2 2" xfId="6194" xr:uid="{00000000-0005-0000-0000-0000EF170000}"/>
    <cellStyle name="Currency 2 69 2 2 2 2" xfId="6195" xr:uid="{00000000-0005-0000-0000-0000F0170000}"/>
    <cellStyle name="Currency 2 69 2 2 2 2 2" xfId="6196" xr:uid="{00000000-0005-0000-0000-0000F1170000}"/>
    <cellStyle name="Currency 2 69 2 2 2 2 2 2" xfId="6197" xr:uid="{00000000-0005-0000-0000-0000F2170000}"/>
    <cellStyle name="Currency 2 69 2 2 2 2 3" xfId="6198" xr:uid="{00000000-0005-0000-0000-0000F3170000}"/>
    <cellStyle name="Currency 2 69 2 2 2 2 4" xfId="6199" xr:uid="{00000000-0005-0000-0000-0000F4170000}"/>
    <cellStyle name="Currency 2 69 2 2 2 3" xfId="6200" xr:uid="{00000000-0005-0000-0000-0000F5170000}"/>
    <cellStyle name="Currency 2 69 2 2 2 3 2" xfId="6201" xr:uid="{00000000-0005-0000-0000-0000F6170000}"/>
    <cellStyle name="Currency 2 69 2 2 2 4" xfId="6202" xr:uid="{00000000-0005-0000-0000-0000F7170000}"/>
    <cellStyle name="Currency 2 69 2 2 2 5" xfId="6203" xr:uid="{00000000-0005-0000-0000-0000F8170000}"/>
    <cellStyle name="Currency 2 69 2 2 3" xfId="6204" xr:uid="{00000000-0005-0000-0000-0000F9170000}"/>
    <cellStyle name="Currency 2 69 2 2 3 2" xfId="6205" xr:uid="{00000000-0005-0000-0000-0000FA170000}"/>
    <cellStyle name="Currency 2 69 2 2 3 2 2" xfId="6206" xr:uid="{00000000-0005-0000-0000-0000FB170000}"/>
    <cellStyle name="Currency 2 69 2 2 3 3" xfId="6207" xr:uid="{00000000-0005-0000-0000-0000FC170000}"/>
    <cellStyle name="Currency 2 69 2 2 3 4" xfId="6208" xr:uid="{00000000-0005-0000-0000-0000FD170000}"/>
    <cellStyle name="Currency 2 69 2 2 4" xfId="6209" xr:uid="{00000000-0005-0000-0000-0000FE170000}"/>
    <cellStyle name="Currency 2 69 2 2 4 2" xfId="6210" xr:uid="{00000000-0005-0000-0000-0000FF170000}"/>
    <cellStyle name="Currency 2 69 2 2 5" xfId="6211" xr:uid="{00000000-0005-0000-0000-000000180000}"/>
    <cellStyle name="Currency 2 69 2 2 6" xfId="6212" xr:uid="{00000000-0005-0000-0000-000001180000}"/>
    <cellStyle name="Currency 2 69 2 3" xfId="6213" xr:uid="{00000000-0005-0000-0000-000002180000}"/>
    <cellStyle name="Currency 2 69 2 3 2" xfId="6214" xr:uid="{00000000-0005-0000-0000-000003180000}"/>
    <cellStyle name="Currency 2 69 2 3 2 2" xfId="6215" xr:uid="{00000000-0005-0000-0000-000004180000}"/>
    <cellStyle name="Currency 2 69 2 3 2 2 2" xfId="6216" xr:uid="{00000000-0005-0000-0000-000005180000}"/>
    <cellStyle name="Currency 2 69 2 3 2 3" xfId="6217" xr:uid="{00000000-0005-0000-0000-000006180000}"/>
    <cellStyle name="Currency 2 69 2 3 2 4" xfId="6218" xr:uid="{00000000-0005-0000-0000-000007180000}"/>
    <cellStyle name="Currency 2 69 2 3 3" xfId="6219" xr:uid="{00000000-0005-0000-0000-000008180000}"/>
    <cellStyle name="Currency 2 69 2 3 3 2" xfId="6220" xr:uid="{00000000-0005-0000-0000-000009180000}"/>
    <cellStyle name="Currency 2 69 2 3 4" xfId="6221" xr:uid="{00000000-0005-0000-0000-00000A180000}"/>
    <cellStyle name="Currency 2 69 2 3 5" xfId="6222" xr:uid="{00000000-0005-0000-0000-00000B180000}"/>
    <cellStyle name="Currency 2 69 2 4" xfId="6223" xr:uid="{00000000-0005-0000-0000-00000C180000}"/>
    <cellStyle name="Currency 2 69 2 4 2" xfId="6224" xr:uid="{00000000-0005-0000-0000-00000D180000}"/>
    <cellStyle name="Currency 2 69 2 4 2 2" xfId="6225" xr:uid="{00000000-0005-0000-0000-00000E180000}"/>
    <cellStyle name="Currency 2 69 2 4 3" xfId="6226" xr:uid="{00000000-0005-0000-0000-00000F180000}"/>
    <cellStyle name="Currency 2 69 2 4 4" xfId="6227" xr:uid="{00000000-0005-0000-0000-000010180000}"/>
    <cellStyle name="Currency 2 69 2 5" xfId="6228" xr:uid="{00000000-0005-0000-0000-000011180000}"/>
    <cellStyle name="Currency 2 69 2 5 2" xfId="6229" xr:uid="{00000000-0005-0000-0000-000012180000}"/>
    <cellStyle name="Currency 2 69 2 5 2 2" xfId="6230" xr:uid="{00000000-0005-0000-0000-000013180000}"/>
    <cellStyle name="Currency 2 69 2 5 3" xfId="6231" xr:uid="{00000000-0005-0000-0000-000014180000}"/>
    <cellStyle name="Currency 2 69 2 5 4" xfId="6232" xr:uid="{00000000-0005-0000-0000-000015180000}"/>
    <cellStyle name="Currency 2 69 2 6" xfId="6233" xr:uid="{00000000-0005-0000-0000-000016180000}"/>
    <cellStyle name="Currency 2 69 2 6 2" xfId="6234" xr:uid="{00000000-0005-0000-0000-000017180000}"/>
    <cellStyle name="Currency 2 69 2 7" xfId="6235" xr:uid="{00000000-0005-0000-0000-000018180000}"/>
    <cellStyle name="Currency 2 69 2 8" xfId="6236" xr:uid="{00000000-0005-0000-0000-000019180000}"/>
    <cellStyle name="Currency 2 69 3" xfId="6237" xr:uid="{00000000-0005-0000-0000-00001A180000}"/>
    <cellStyle name="Currency 2 69 3 2" xfId="6238" xr:uid="{00000000-0005-0000-0000-00001B180000}"/>
    <cellStyle name="Currency 2 69 3 2 2" xfId="6239" xr:uid="{00000000-0005-0000-0000-00001C180000}"/>
    <cellStyle name="Currency 2 69 3 2 2 2" xfId="6240" xr:uid="{00000000-0005-0000-0000-00001D180000}"/>
    <cellStyle name="Currency 2 69 3 2 2 2 2" xfId="6241" xr:uid="{00000000-0005-0000-0000-00001E180000}"/>
    <cellStyle name="Currency 2 69 3 2 2 3" xfId="6242" xr:uid="{00000000-0005-0000-0000-00001F180000}"/>
    <cellStyle name="Currency 2 69 3 2 2 4" xfId="6243" xr:uid="{00000000-0005-0000-0000-000020180000}"/>
    <cellStyle name="Currency 2 69 3 2 3" xfId="6244" xr:uid="{00000000-0005-0000-0000-000021180000}"/>
    <cellStyle name="Currency 2 69 3 2 3 2" xfId="6245" xr:uid="{00000000-0005-0000-0000-000022180000}"/>
    <cellStyle name="Currency 2 69 3 2 4" xfId="6246" xr:uid="{00000000-0005-0000-0000-000023180000}"/>
    <cellStyle name="Currency 2 69 3 2 5" xfId="6247" xr:uid="{00000000-0005-0000-0000-000024180000}"/>
    <cellStyle name="Currency 2 69 3 3" xfId="6248" xr:uid="{00000000-0005-0000-0000-000025180000}"/>
    <cellStyle name="Currency 2 69 3 3 2" xfId="6249" xr:uid="{00000000-0005-0000-0000-000026180000}"/>
    <cellStyle name="Currency 2 69 3 3 2 2" xfId="6250" xr:uid="{00000000-0005-0000-0000-000027180000}"/>
    <cellStyle name="Currency 2 69 3 3 3" xfId="6251" xr:uid="{00000000-0005-0000-0000-000028180000}"/>
    <cellStyle name="Currency 2 69 3 3 4" xfId="6252" xr:uid="{00000000-0005-0000-0000-000029180000}"/>
    <cellStyle name="Currency 2 69 3 4" xfId="6253" xr:uid="{00000000-0005-0000-0000-00002A180000}"/>
    <cellStyle name="Currency 2 69 3 4 2" xfId="6254" xr:uid="{00000000-0005-0000-0000-00002B180000}"/>
    <cellStyle name="Currency 2 69 3 4 2 2" xfId="6255" xr:uid="{00000000-0005-0000-0000-00002C180000}"/>
    <cellStyle name="Currency 2 69 3 4 3" xfId="6256" xr:uid="{00000000-0005-0000-0000-00002D180000}"/>
    <cellStyle name="Currency 2 69 3 4 4" xfId="6257" xr:uid="{00000000-0005-0000-0000-00002E180000}"/>
    <cellStyle name="Currency 2 69 3 5" xfId="6258" xr:uid="{00000000-0005-0000-0000-00002F180000}"/>
    <cellStyle name="Currency 2 69 3 5 2" xfId="6259" xr:uid="{00000000-0005-0000-0000-000030180000}"/>
    <cellStyle name="Currency 2 69 3 6" xfId="6260" xr:uid="{00000000-0005-0000-0000-000031180000}"/>
    <cellStyle name="Currency 2 69 3 7" xfId="6261" xr:uid="{00000000-0005-0000-0000-000032180000}"/>
    <cellStyle name="Currency 2 69 4" xfId="6262" xr:uid="{00000000-0005-0000-0000-000033180000}"/>
    <cellStyle name="Currency 2 69 4 2" xfId="6263" xr:uid="{00000000-0005-0000-0000-000034180000}"/>
    <cellStyle name="Currency 2 69 4 2 2" xfId="6264" xr:uid="{00000000-0005-0000-0000-000035180000}"/>
    <cellStyle name="Currency 2 69 4 2 2 2" xfId="6265" xr:uid="{00000000-0005-0000-0000-000036180000}"/>
    <cellStyle name="Currency 2 69 4 2 3" xfId="6266" xr:uid="{00000000-0005-0000-0000-000037180000}"/>
    <cellStyle name="Currency 2 69 4 2 4" xfId="6267" xr:uid="{00000000-0005-0000-0000-000038180000}"/>
    <cellStyle name="Currency 2 69 4 3" xfId="6268" xr:uid="{00000000-0005-0000-0000-000039180000}"/>
    <cellStyle name="Currency 2 69 4 3 2" xfId="6269" xr:uid="{00000000-0005-0000-0000-00003A180000}"/>
    <cellStyle name="Currency 2 69 4 3 2 2" xfId="6270" xr:uid="{00000000-0005-0000-0000-00003B180000}"/>
    <cellStyle name="Currency 2 69 4 3 3" xfId="6271" xr:uid="{00000000-0005-0000-0000-00003C180000}"/>
    <cellStyle name="Currency 2 69 4 3 4" xfId="6272" xr:uid="{00000000-0005-0000-0000-00003D180000}"/>
    <cellStyle name="Currency 2 69 4 4" xfId="6273" xr:uid="{00000000-0005-0000-0000-00003E180000}"/>
    <cellStyle name="Currency 2 69 4 4 2" xfId="6274" xr:uid="{00000000-0005-0000-0000-00003F180000}"/>
    <cellStyle name="Currency 2 69 4 5" xfId="6275" xr:uid="{00000000-0005-0000-0000-000040180000}"/>
    <cellStyle name="Currency 2 69 4 6" xfId="6276" xr:uid="{00000000-0005-0000-0000-000041180000}"/>
    <cellStyle name="Currency 2 69 5" xfId="6277" xr:uid="{00000000-0005-0000-0000-000042180000}"/>
    <cellStyle name="Currency 2 69 5 2" xfId="6278" xr:uid="{00000000-0005-0000-0000-000043180000}"/>
    <cellStyle name="Currency 2 69 5 2 2" xfId="6279" xr:uid="{00000000-0005-0000-0000-000044180000}"/>
    <cellStyle name="Currency 2 69 5 2 2 2" xfId="6280" xr:uid="{00000000-0005-0000-0000-000045180000}"/>
    <cellStyle name="Currency 2 69 5 2 3" xfId="6281" xr:uid="{00000000-0005-0000-0000-000046180000}"/>
    <cellStyle name="Currency 2 69 5 2 4" xfId="6282" xr:uid="{00000000-0005-0000-0000-000047180000}"/>
    <cellStyle name="Currency 2 69 5 3" xfId="6283" xr:uid="{00000000-0005-0000-0000-000048180000}"/>
    <cellStyle name="Currency 2 69 5 3 2" xfId="6284" xr:uid="{00000000-0005-0000-0000-000049180000}"/>
    <cellStyle name="Currency 2 69 5 4" xfId="6285" xr:uid="{00000000-0005-0000-0000-00004A180000}"/>
    <cellStyle name="Currency 2 69 5 5" xfId="6286" xr:uid="{00000000-0005-0000-0000-00004B180000}"/>
    <cellStyle name="Currency 2 69 6" xfId="6287" xr:uid="{00000000-0005-0000-0000-00004C180000}"/>
    <cellStyle name="Currency 2 69 6 2" xfId="6288" xr:uid="{00000000-0005-0000-0000-00004D180000}"/>
    <cellStyle name="Currency 2 69 6 2 2" xfId="6289" xr:uid="{00000000-0005-0000-0000-00004E180000}"/>
    <cellStyle name="Currency 2 69 6 3" xfId="6290" xr:uid="{00000000-0005-0000-0000-00004F180000}"/>
    <cellStyle name="Currency 2 69 6 4" xfId="6291" xr:uid="{00000000-0005-0000-0000-000050180000}"/>
    <cellStyle name="Currency 2 69 7" xfId="6292" xr:uid="{00000000-0005-0000-0000-000051180000}"/>
    <cellStyle name="Currency 2 69 7 2" xfId="6293" xr:uid="{00000000-0005-0000-0000-000052180000}"/>
    <cellStyle name="Currency 2 69 8" xfId="6294" xr:uid="{00000000-0005-0000-0000-000053180000}"/>
    <cellStyle name="Currency 2 69 9" xfId="6295" xr:uid="{00000000-0005-0000-0000-000054180000}"/>
    <cellStyle name="Currency 2 7" xfId="6296" xr:uid="{00000000-0005-0000-0000-000055180000}"/>
    <cellStyle name="Currency 2 7 2" xfId="6297" xr:uid="{00000000-0005-0000-0000-000056180000}"/>
    <cellStyle name="Currency 2 7 2 2" xfId="6298" xr:uid="{00000000-0005-0000-0000-000057180000}"/>
    <cellStyle name="Currency 2 7 3" xfId="6299" xr:uid="{00000000-0005-0000-0000-000058180000}"/>
    <cellStyle name="Currency 2 70" xfId="6300" xr:uid="{00000000-0005-0000-0000-000059180000}"/>
    <cellStyle name="Currency 2 70 2" xfId="6301" xr:uid="{00000000-0005-0000-0000-00005A180000}"/>
    <cellStyle name="Currency 2 70 2 2" xfId="6302" xr:uid="{00000000-0005-0000-0000-00005B180000}"/>
    <cellStyle name="Currency 2 70 3" xfId="6303" xr:uid="{00000000-0005-0000-0000-00005C180000}"/>
    <cellStyle name="Currency 2 70 4" xfId="6304" xr:uid="{00000000-0005-0000-0000-00005D180000}"/>
    <cellStyle name="Currency 2 71" xfId="6305" xr:uid="{00000000-0005-0000-0000-00005E180000}"/>
    <cellStyle name="Currency 2 71 2" xfId="6306" xr:uid="{00000000-0005-0000-0000-00005F180000}"/>
    <cellStyle name="Currency 2 72" xfId="6307" xr:uid="{00000000-0005-0000-0000-000060180000}"/>
    <cellStyle name="Currency 2 73" xfId="6308" xr:uid="{00000000-0005-0000-0000-000061180000}"/>
    <cellStyle name="Currency 2 74" xfId="5313" xr:uid="{00000000-0005-0000-0000-000062180000}"/>
    <cellStyle name="Currency 2 8" xfId="6309" xr:uid="{00000000-0005-0000-0000-000063180000}"/>
    <cellStyle name="Currency 2 8 2" xfId="6310" xr:uid="{00000000-0005-0000-0000-000064180000}"/>
    <cellStyle name="Currency 2 8 2 2" xfId="6311" xr:uid="{00000000-0005-0000-0000-000065180000}"/>
    <cellStyle name="Currency 2 8 3" xfId="6312" xr:uid="{00000000-0005-0000-0000-000066180000}"/>
    <cellStyle name="Currency 2 9" xfId="6313" xr:uid="{00000000-0005-0000-0000-000067180000}"/>
    <cellStyle name="Currency 2 9 2" xfId="6314" xr:uid="{00000000-0005-0000-0000-000068180000}"/>
    <cellStyle name="Currency 2 9 2 2" xfId="6315" xr:uid="{00000000-0005-0000-0000-000069180000}"/>
    <cellStyle name="Currency 2 9 3" xfId="6316" xr:uid="{00000000-0005-0000-0000-00006A180000}"/>
    <cellStyle name="Currency 20" xfId="6317" xr:uid="{00000000-0005-0000-0000-00006B180000}"/>
    <cellStyle name="Currency 21" xfId="6318" xr:uid="{00000000-0005-0000-0000-00006C180000}"/>
    <cellStyle name="Currency 22" xfId="57889" xr:uid="{00000000-0005-0000-0000-00006D180000}"/>
    <cellStyle name="Currency 23" xfId="57895" xr:uid="{00000000-0005-0000-0000-00006E180000}"/>
    <cellStyle name="Currency 3" xfId="6319" xr:uid="{00000000-0005-0000-0000-00006F180000}"/>
    <cellStyle name="Currency 3 10" xfId="6320" xr:uid="{00000000-0005-0000-0000-000070180000}"/>
    <cellStyle name="Currency 3 10 2" xfId="6321" xr:uid="{00000000-0005-0000-0000-000071180000}"/>
    <cellStyle name="Currency 3 10 2 2" xfId="6322" xr:uid="{00000000-0005-0000-0000-000072180000}"/>
    <cellStyle name="Currency 3 10 3" xfId="6323" xr:uid="{00000000-0005-0000-0000-000073180000}"/>
    <cellStyle name="Currency 3 10 4" xfId="6324" xr:uid="{00000000-0005-0000-0000-000074180000}"/>
    <cellStyle name="Currency 3 11" xfId="6325" xr:uid="{00000000-0005-0000-0000-000075180000}"/>
    <cellStyle name="Currency 3 11 2" xfId="6326" xr:uid="{00000000-0005-0000-0000-000076180000}"/>
    <cellStyle name="Currency 3 11 2 2" xfId="6327" xr:uid="{00000000-0005-0000-0000-000077180000}"/>
    <cellStyle name="Currency 3 11 3" xfId="6328" xr:uid="{00000000-0005-0000-0000-000078180000}"/>
    <cellStyle name="Currency 3 11 4" xfId="6329" xr:uid="{00000000-0005-0000-0000-000079180000}"/>
    <cellStyle name="Currency 3 12" xfId="6330" xr:uid="{00000000-0005-0000-0000-00007A180000}"/>
    <cellStyle name="Currency 3 12 2" xfId="6331" xr:uid="{00000000-0005-0000-0000-00007B180000}"/>
    <cellStyle name="Currency 3 13" xfId="6332" xr:uid="{00000000-0005-0000-0000-00007C180000}"/>
    <cellStyle name="Currency 3 14" xfId="6333" xr:uid="{00000000-0005-0000-0000-00007D180000}"/>
    <cellStyle name="Currency 3 15" xfId="6334" xr:uid="{00000000-0005-0000-0000-00007E180000}"/>
    <cellStyle name="Currency 3 2" xfId="6335" xr:uid="{00000000-0005-0000-0000-00007F180000}"/>
    <cellStyle name="Currency 3 2 2" xfId="6336" xr:uid="{00000000-0005-0000-0000-000080180000}"/>
    <cellStyle name="Currency 3 2 2 2" xfId="6337" xr:uid="{00000000-0005-0000-0000-000081180000}"/>
    <cellStyle name="Currency 3 2 2 2 2" xfId="6338" xr:uid="{00000000-0005-0000-0000-000082180000}"/>
    <cellStyle name="Currency 3 2 2 2 2 2" xfId="6339" xr:uid="{00000000-0005-0000-0000-000083180000}"/>
    <cellStyle name="Currency 3 2 2 2 2 2 2" xfId="6340" xr:uid="{00000000-0005-0000-0000-000084180000}"/>
    <cellStyle name="Currency 3 2 2 2 2 2 2 2" xfId="6341" xr:uid="{00000000-0005-0000-0000-000085180000}"/>
    <cellStyle name="Currency 3 2 2 2 2 2 2 2 2" xfId="6342" xr:uid="{00000000-0005-0000-0000-000086180000}"/>
    <cellStyle name="Currency 3 2 2 2 2 2 2 3" xfId="6343" xr:uid="{00000000-0005-0000-0000-000087180000}"/>
    <cellStyle name="Currency 3 2 2 2 2 2 2 4" xfId="6344" xr:uid="{00000000-0005-0000-0000-000088180000}"/>
    <cellStyle name="Currency 3 2 2 2 2 2 3" xfId="6345" xr:uid="{00000000-0005-0000-0000-000089180000}"/>
    <cellStyle name="Currency 3 2 2 2 2 2 3 2" xfId="6346" xr:uid="{00000000-0005-0000-0000-00008A180000}"/>
    <cellStyle name="Currency 3 2 2 2 2 2 4" xfId="6347" xr:uid="{00000000-0005-0000-0000-00008B180000}"/>
    <cellStyle name="Currency 3 2 2 2 2 2 5" xfId="6348" xr:uid="{00000000-0005-0000-0000-00008C180000}"/>
    <cellStyle name="Currency 3 2 2 2 2 3" xfId="6349" xr:uid="{00000000-0005-0000-0000-00008D180000}"/>
    <cellStyle name="Currency 3 2 2 2 2 3 2" xfId="6350" xr:uid="{00000000-0005-0000-0000-00008E180000}"/>
    <cellStyle name="Currency 3 2 2 2 2 3 2 2" xfId="6351" xr:uid="{00000000-0005-0000-0000-00008F180000}"/>
    <cellStyle name="Currency 3 2 2 2 2 3 3" xfId="6352" xr:uid="{00000000-0005-0000-0000-000090180000}"/>
    <cellStyle name="Currency 3 2 2 2 2 3 4" xfId="6353" xr:uid="{00000000-0005-0000-0000-000091180000}"/>
    <cellStyle name="Currency 3 2 2 2 2 4" xfId="6354" xr:uid="{00000000-0005-0000-0000-000092180000}"/>
    <cellStyle name="Currency 3 2 2 2 2 4 2" xfId="6355" xr:uid="{00000000-0005-0000-0000-000093180000}"/>
    <cellStyle name="Currency 3 2 2 2 2 5" xfId="6356" xr:uid="{00000000-0005-0000-0000-000094180000}"/>
    <cellStyle name="Currency 3 2 2 2 2 6" xfId="6357" xr:uid="{00000000-0005-0000-0000-000095180000}"/>
    <cellStyle name="Currency 3 2 2 2 3" xfId="6358" xr:uid="{00000000-0005-0000-0000-000096180000}"/>
    <cellStyle name="Currency 3 2 2 2 3 2" xfId="6359" xr:uid="{00000000-0005-0000-0000-000097180000}"/>
    <cellStyle name="Currency 3 2 2 2 3 2 2" xfId="6360" xr:uid="{00000000-0005-0000-0000-000098180000}"/>
    <cellStyle name="Currency 3 2 2 2 3 2 2 2" xfId="6361" xr:uid="{00000000-0005-0000-0000-000099180000}"/>
    <cellStyle name="Currency 3 2 2 2 3 2 3" xfId="6362" xr:uid="{00000000-0005-0000-0000-00009A180000}"/>
    <cellStyle name="Currency 3 2 2 2 3 2 4" xfId="6363" xr:uid="{00000000-0005-0000-0000-00009B180000}"/>
    <cellStyle name="Currency 3 2 2 2 3 3" xfId="6364" xr:uid="{00000000-0005-0000-0000-00009C180000}"/>
    <cellStyle name="Currency 3 2 2 2 3 3 2" xfId="6365" xr:uid="{00000000-0005-0000-0000-00009D180000}"/>
    <cellStyle name="Currency 3 2 2 2 3 4" xfId="6366" xr:uid="{00000000-0005-0000-0000-00009E180000}"/>
    <cellStyle name="Currency 3 2 2 2 3 5" xfId="6367" xr:uid="{00000000-0005-0000-0000-00009F180000}"/>
    <cellStyle name="Currency 3 2 2 2 4" xfId="6368" xr:uid="{00000000-0005-0000-0000-0000A0180000}"/>
    <cellStyle name="Currency 3 2 2 2 4 2" xfId="6369" xr:uid="{00000000-0005-0000-0000-0000A1180000}"/>
    <cellStyle name="Currency 3 2 2 2 4 2 2" xfId="6370" xr:uid="{00000000-0005-0000-0000-0000A2180000}"/>
    <cellStyle name="Currency 3 2 2 2 4 3" xfId="6371" xr:uid="{00000000-0005-0000-0000-0000A3180000}"/>
    <cellStyle name="Currency 3 2 2 2 4 4" xfId="6372" xr:uid="{00000000-0005-0000-0000-0000A4180000}"/>
    <cellStyle name="Currency 3 2 2 2 5" xfId="6373" xr:uid="{00000000-0005-0000-0000-0000A5180000}"/>
    <cellStyle name="Currency 3 2 2 2 5 2" xfId="6374" xr:uid="{00000000-0005-0000-0000-0000A6180000}"/>
    <cellStyle name="Currency 3 2 2 2 5 2 2" xfId="6375" xr:uid="{00000000-0005-0000-0000-0000A7180000}"/>
    <cellStyle name="Currency 3 2 2 2 5 3" xfId="6376" xr:uid="{00000000-0005-0000-0000-0000A8180000}"/>
    <cellStyle name="Currency 3 2 2 2 5 4" xfId="6377" xr:uid="{00000000-0005-0000-0000-0000A9180000}"/>
    <cellStyle name="Currency 3 2 2 2 6" xfId="6378" xr:uid="{00000000-0005-0000-0000-0000AA180000}"/>
    <cellStyle name="Currency 3 2 2 2 6 2" xfId="6379" xr:uid="{00000000-0005-0000-0000-0000AB180000}"/>
    <cellStyle name="Currency 3 2 2 2 7" xfId="6380" xr:uid="{00000000-0005-0000-0000-0000AC180000}"/>
    <cellStyle name="Currency 3 2 2 2 8" xfId="6381" xr:uid="{00000000-0005-0000-0000-0000AD180000}"/>
    <cellStyle name="Currency 3 2 2 3" xfId="6382" xr:uid="{00000000-0005-0000-0000-0000AE180000}"/>
    <cellStyle name="Currency 3 2 2 3 2" xfId="6383" xr:uid="{00000000-0005-0000-0000-0000AF180000}"/>
    <cellStyle name="Currency 3 2 2 3 2 2" xfId="6384" xr:uid="{00000000-0005-0000-0000-0000B0180000}"/>
    <cellStyle name="Currency 3 2 2 3 2 2 2" xfId="6385" xr:uid="{00000000-0005-0000-0000-0000B1180000}"/>
    <cellStyle name="Currency 3 2 2 3 2 2 2 2" xfId="6386" xr:uid="{00000000-0005-0000-0000-0000B2180000}"/>
    <cellStyle name="Currency 3 2 2 3 2 2 3" xfId="6387" xr:uid="{00000000-0005-0000-0000-0000B3180000}"/>
    <cellStyle name="Currency 3 2 2 3 2 2 4" xfId="6388" xr:uid="{00000000-0005-0000-0000-0000B4180000}"/>
    <cellStyle name="Currency 3 2 2 3 2 3" xfId="6389" xr:uid="{00000000-0005-0000-0000-0000B5180000}"/>
    <cellStyle name="Currency 3 2 2 3 2 3 2" xfId="6390" xr:uid="{00000000-0005-0000-0000-0000B6180000}"/>
    <cellStyle name="Currency 3 2 2 3 2 4" xfId="6391" xr:uid="{00000000-0005-0000-0000-0000B7180000}"/>
    <cellStyle name="Currency 3 2 2 3 2 5" xfId="6392" xr:uid="{00000000-0005-0000-0000-0000B8180000}"/>
    <cellStyle name="Currency 3 2 2 3 3" xfId="6393" xr:uid="{00000000-0005-0000-0000-0000B9180000}"/>
    <cellStyle name="Currency 3 2 2 3 3 2" xfId="6394" xr:uid="{00000000-0005-0000-0000-0000BA180000}"/>
    <cellStyle name="Currency 3 2 2 3 3 2 2" xfId="6395" xr:uid="{00000000-0005-0000-0000-0000BB180000}"/>
    <cellStyle name="Currency 3 2 2 3 3 3" xfId="6396" xr:uid="{00000000-0005-0000-0000-0000BC180000}"/>
    <cellStyle name="Currency 3 2 2 3 3 4" xfId="6397" xr:uid="{00000000-0005-0000-0000-0000BD180000}"/>
    <cellStyle name="Currency 3 2 2 3 4" xfId="6398" xr:uid="{00000000-0005-0000-0000-0000BE180000}"/>
    <cellStyle name="Currency 3 2 2 3 4 2" xfId="6399" xr:uid="{00000000-0005-0000-0000-0000BF180000}"/>
    <cellStyle name="Currency 3 2 2 3 4 2 2" xfId="6400" xr:uid="{00000000-0005-0000-0000-0000C0180000}"/>
    <cellStyle name="Currency 3 2 2 3 4 3" xfId="6401" xr:uid="{00000000-0005-0000-0000-0000C1180000}"/>
    <cellStyle name="Currency 3 2 2 3 4 4" xfId="6402" xr:uid="{00000000-0005-0000-0000-0000C2180000}"/>
    <cellStyle name="Currency 3 2 2 3 5" xfId="6403" xr:uid="{00000000-0005-0000-0000-0000C3180000}"/>
    <cellStyle name="Currency 3 2 2 3 5 2" xfId="6404" xr:uid="{00000000-0005-0000-0000-0000C4180000}"/>
    <cellStyle name="Currency 3 2 2 3 6" xfId="6405" xr:uid="{00000000-0005-0000-0000-0000C5180000}"/>
    <cellStyle name="Currency 3 2 2 3 7" xfId="6406" xr:uid="{00000000-0005-0000-0000-0000C6180000}"/>
    <cellStyle name="Currency 3 2 2 4" xfId="6407" xr:uid="{00000000-0005-0000-0000-0000C7180000}"/>
    <cellStyle name="Currency 3 2 2 4 2" xfId="6408" xr:uid="{00000000-0005-0000-0000-0000C8180000}"/>
    <cellStyle name="Currency 3 2 2 4 2 2" xfId="6409" xr:uid="{00000000-0005-0000-0000-0000C9180000}"/>
    <cellStyle name="Currency 3 2 2 4 2 2 2" xfId="6410" xr:uid="{00000000-0005-0000-0000-0000CA180000}"/>
    <cellStyle name="Currency 3 2 2 4 2 3" xfId="6411" xr:uid="{00000000-0005-0000-0000-0000CB180000}"/>
    <cellStyle name="Currency 3 2 2 4 2 4" xfId="6412" xr:uid="{00000000-0005-0000-0000-0000CC180000}"/>
    <cellStyle name="Currency 3 2 2 4 3" xfId="6413" xr:uid="{00000000-0005-0000-0000-0000CD180000}"/>
    <cellStyle name="Currency 3 2 2 4 3 2" xfId="6414" xr:uid="{00000000-0005-0000-0000-0000CE180000}"/>
    <cellStyle name="Currency 3 2 2 4 3 2 2" xfId="6415" xr:uid="{00000000-0005-0000-0000-0000CF180000}"/>
    <cellStyle name="Currency 3 2 2 4 3 3" xfId="6416" xr:uid="{00000000-0005-0000-0000-0000D0180000}"/>
    <cellStyle name="Currency 3 2 2 4 3 4" xfId="6417" xr:uid="{00000000-0005-0000-0000-0000D1180000}"/>
    <cellStyle name="Currency 3 2 2 4 4" xfId="6418" xr:uid="{00000000-0005-0000-0000-0000D2180000}"/>
    <cellStyle name="Currency 3 2 2 4 4 2" xfId="6419" xr:uid="{00000000-0005-0000-0000-0000D3180000}"/>
    <cellStyle name="Currency 3 2 2 4 5" xfId="6420" xr:uid="{00000000-0005-0000-0000-0000D4180000}"/>
    <cellStyle name="Currency 3 2 2 4 6" xfId="6421" xr:uid="{00000000-0005-0000-0000-0000D5180000}"/>
    <cellStyle name="Currency 3 2 2 5" xfId="6422" xr:uid="{00000000-0005-0000-0000-0000D6180000}"/>
    <cellStyle name="Currency 3 2 2 5 2" xfId="6423" xr:uid="{00000000-0005-0000-0000-0000D7180000}"/>
    <cellStyle name="Currency 3 2 2 5 2 2" xfId="6424" xr:uid="{00000000-0005-0000-0000-0000D8180000}"/>
    <cellStyle name="Currency 3 2 2 5 2 2 2" xfId="6425" xr:uid="{00000000-0005-0000-0000-0000D9180000}"/>
    <cellStyle name="Currency 3 2 2 5 2 3" xfId="6426" xr:uid="{00000000-0005-0000-0000-0000DA180000}"/>
    <cellStyle name="Currency 3 2 2 5 2 4" xfId="6427" xr:uid="{00000000-0005-0000-0000-0000DB180000}"/>
    <cellStyle name="Currency 3 2 2 5 3" xfId="6428" xr:uid="{00000000-0005-0000-0000-0000DC180000}"/>
    <cellStyle name="Currency 3 2 2 5 3 2" xfId="6429" xr:uid="{00000000-0005-0000-0000-0000DD180000}"/>
    <cellStyle name="Currency 3 2 2 5 4" xfId="6430" xr:uid="{00000000-0005-0000-0000-0000DE180000}"/>
    <cellStyle name="Currency 3 2 2 5 5" xfId="6431" xr:uid="{00000000-0005-0000-0000-0000DF180000}"/>
    <cellStyle name="Currency 3 2 2 6" xfId="6432" xr:uid="{00000000-0005-0000-0000-0000E0180000}"/>
    <cellStyle name="Currency 3 2 2 6 2" xfId="6433" xr:uid="{00000000-0005-0000-0000-0000E1180000}"/>
    <cellStyle name="Currency 3 2 2 6 2 2" xfId="6434" xr:uid="{00000000-0005-0000-0000-0000E2180000}"/>
    <cellStyle name="Currency 3 2 2 6 3" xfId="6435" xr:uid="{00000000-0005-0000-0000-0000E3180000}"/>
    <cellStyle name="Currency 3 2 2 6 4" xfId="6436" xr:uid="{00000000-0005-0000-0000-0000E4180000}"/>
    <cellStyle name="Currency 3 2 2 7" xfId="6437" xr:uid="{00000000-0005-0000-0000-0000E5180000}"/>
    <cellStyle name="Currency 3 2 2 7 2" xfId="6438" xr:uid="{00000000-0005-0000-0000-0000E6180000}"/>
    <cellStyle name="Currency 3 2 2 8" xfId="6439" xr:uid="{00000000-0005-0000-0000-0000E7180000}"/>
    <cellStyle name="Currency 3 2 2 9" xfId="6440" xr:uid="{00000000-0005-0000-0000-0000E8180000}"/>
    <cellStyle name="Currency 3 2 3" xfId="6441" xr:uid="{00000000-0005-0000-0000-0000E9180000}"/>
    <cellStyle name="Currency 3 2 3 2" xfId="6442" xr:uid="{00000000-0005-0000-0000-0000EA180000}"/>
    <cellStyle name="Currency 3 2 3 2 2" xfId="6443" xr:uid="{00000000-0005-0000-0000-0000EB180000}"/>
    <cellStyle name="Currency 3 2 3 2 2 2" xfId="6444" xr:uid="{00000000-0005-0000-0000-0000EC180000}"/>
    <cellStyle name="Currency 3 2 3 2 2 2 2" xfId="6445" xr:uid="{00000000-0005-0000-0000-0000ED180000}"/>
    <cellStyle name="Currency 3 2 3 2 2 2 2 2" xfId="6446" xr:uid="{00000000-0005-0000-0000-0000EE180000}"/>
    <cellStyle name="Currency 3 2 3 2 2 2 2 2 2" xfId="6447" xr:uid="{00000000-0005-0000-0000-0000EF180000}"/>
    <cellStyle name="Currency 3 2 3 2 2 2 2 3" xfId="6448" xr:uid="{00000000-0005-0000-0000-0000F0180000}"/>
    <cellStyle name="Currency 3 2 3 2 2 2 2 4" xfId="6449" xr:uid="{00000000-0005-0000-0000-0000F1180000}"/>
    <cellStyle name="Currency 3 2 3 2 2 2 3" xfId="6450" xr:uid="{00000000-0005-0000-0000-0000F2180000}"/>
    <cellStyle name="Currency 3 2 3 2 2 2 3 2" xfId="6451" xr:uid="{00000000-0005-0000-0000-0000F3180000}"/>
    <cellStyle name="Currency 3 2 3 2 2 2 4" xfId="6452" xr:uid="{00000000-0005-0000-0000-0000F4180000}"/>
    <cellStyle name="Currency 3 2 3 2 2 2 5" xfId="6453" xr:uid="{00000000-0005-0000-0000-0000F5180000}"/>
    <cellStyle name="Currency 3 2 3 2 2 3" xfId="6454" xr:uid="{00000000-0005-0000-0000-0000F6180000}"/>
    <cellStyle name="Currency 3 2 3 2 2 3 2" xfId="6455" xr:uid="{00000000-0005-0000-0000-0000F7180000}"/>
    <cellStyle name="Currency 3 2 3 2 2 3 2 2" xfId="6456" xr:uid="{00000000-0005-0000-0000-0000F8180000}"/>
    <cellStyle name="Currency 3 2 3 2 2 3 3" xfId="6457" xr:uid="{00000000-0005-0000-0000-0000F9180000}"/>
    <cellStyle name="Currency 3 2 3 2 2 3 4" xfId="6458" xr:uid="{00000000-0005-0000-0000-0000FA180000}"/>
    <cellStyle name="Currency 3 2 3 2 2 4" xfId="6459" xr:uid="{00000000-0005-0000-0000-0000FB180000}"/>
    <cellStyle name="Currency 3 2 3 2 2 4 2" xfId="6460" xr:uid="{00000000-0005-0000-0000-0000FC180000}"/>
    <cellStyle name="Currency 3 2 3 2 2 5" xfId="6461" xr:uid="{00000000-0005-0000-0000-0000FD180000}"/>
    <cellStyle name="Currency 3 2 3 2 2 6" xfId="6462" xr:uid="{00000000-0005-0000-0000-0000FE180000}"/>
    <cellStyle name="Currency 3 2 3 2 3" xfId="6463" xr:uid="{00000000-0005-0000-0000-0000FF180000}"/>
    <cellStyle name="Currency 3 2 3 2 3 2" xfId="6464" xr:uid="{00000000-0005-0000-0000-000000190000}"/>
    <cellStyle name="Currency 3 2 3 2 3 2 2" xfId="6465" xr:uid="{00000000-0005-0000-0000-000001190000}"/>
    <cellStyle name="Currency 3 2 3 2 3 2 2 2" xfId="6466" xr:uid="{00000000-0005-0000-0000-000002190000}"/>
    <cellStyle name="Currency 3 2 3 2 3 2 3" xfId="6467" xr:uid="{00000000-0005-0000-0000-000003190000}"/>
    <cellStyle name="Currency 3 2 3 2 3 2 4" xfId="6468" xr:uid="{00000000-0005-0000-0000-000004190000}"/>
    <cellStyle name="Currency 3 2 3 2 3 3" xfId="6469" xr:uid="{00000000-0005-0000-0000-000005190000}"/>
    <cellStyle name="Currency 3 2 3 2 3 3 2" xfId="6470" xr:uid="{00000000-0005-0000-0000-000006190000}"/>
    <cellStyle name="Currency 3 2 3 2 3 4" xfId="6471" xr:uid="{00000000-0005-0000-0000-000007190000}"/>
    <cellStyle name="Currency 3 2 3 2 3 5" xfId="6472" xr:uid="{00000000-0005-0000-0000-000008190000}"/>
    <cellStyle name="Currency 3 2 3 2 4" xfId="6473" xr:uid="{00000000-0005-0000-0000-000009190000}"/>
    <cellStyle name="Currency 3 2 3 2 4 2" xfId="6474" xr:uid="{00000000-0005-0000-0000-00000A190000}"/>
    <cellStyle name="Currency 3 2 3 2 4 2 2" xfId="6475" xr:uid="{00000000-0005-0000-0000-00000B190000}"/>
    <cellStyle name="Currency 3 2 3 2 4 3" xfId="6476" xr:uid="{00000000-0005-0000-0000-00000C190000}"/>
    <cellStyle name="Currency 3 2 3 2 4 4" xfId="6477" xr:uid="{00000000-0005-0000-0000-00000D190000}"/>
    <cellStyle name="Currency 3 2 3 2 5" xfId="6478" xr:uid="{00000000-0005-0000-0000-00000E190000}"/>
    <cellStyle name="Currency 3 2 3 2 5 2" xfId="6479" xr:uid="{00000000-0005-0000-0000-00000F190000}"/>
    <cellStyle name="Currency 3 2 3 2 5 2 2" xfId="6480" xr:uid="{00000000-0005-0000-0000-000010190000}"/>
    <cellStyle name="Currency 3 2 3 2 5 3" xfId="6481" xr:uid="{00000000-0005-0000-0000-000011190000}"/>
    <cellStyle name="Currency 3 2 3 2 5 4" xfId="6482" xr:uid="{00000000-0005-0000-0000-000012190000}"/>
    <cellStyle name="Currency 3 2 3 2 6" xfId="6483" xr:uid="{00000000-0005-0000-0000-000013190000}"/>
    <cellStyle name="Currency 3 2 3 2 6 2" xfId="6484" xr:uid="{00000000-0005-0000-0000-000014190000}"/>
    <cellStyle name="Currency 3 2 3 2 7" xfId="6485" xr:uid="{00000000-0005-0000-0000-000015190000}"/>
    <cellStyle name="Currency 3 2 3 2 8" xfId="6486" xr:uid="{00000000-0005-0000-0000-000016190000}"/>
    <cellStyle name="Currency 3 2 3 3" xfId="6487" xr:uid="{00000000-0005-0000-0000-000017190000}"/>
    <cellStyle name="Currency 3 2 3 3 2" xfId="6488" xr:uid="{00000000-0005-0000-0000-000018190000}"/>
    <cellStyle name="Currency 3 2 3 3 2 2" xfId="6489" xr:uid="{00000000-0005-0000-0000-000019190000}"/>
    <cellStyle name="Currency 3 2 3 3 2 2 2" xfId="6490" xr:uid="{00000000-0005-0000-0000-00001A190000}"/>
    <cellStyle name="Currency 3 2 3 3 2 2 2 2" xfId="6491" xr:uid="{00000000-0005-0000-0000-00001B190000}"/>
    <cellStyle name="Currency 3 2 3 3 2 2 3" xfId="6492" xr:uid="{00000000-0005-0000-0000-00001C190000}"/>
    <cellStyle name="Currency 3 2 3 3 2 2 4" xfId="6493" xr:uid="{00000000-0005-0000-0000-00001D190000}"/>
    <cellStyle name="Currency 3 2 3 3 2 3" xfId="6494" xr:uid="{00000000-0005-0000-0000-00001E190000}"/>
    <cellStyle name="Currency 3 2 3 3 2 3 2" xfId="6495" xr:uid="{00000000-0005-0000-0000-00001F190000}"/>
    <cellStyle name="Currency 3 2 3 3 2 4" xfId="6496" xr:uid="{00000000-0005-0000-0000-000020190000}"/>
    <cellStyle name="Currency 3 2 3 3 2 5" xfId="6497" xr:uid="{00000000-0005-0000-0000-000021190000}"/>
    <cellStyle name="Currency 3 2 3 3 3" xfId="6498" xr:uid="{00000000-0005-0000-0000-000022190000}"/>
    <cellStyle name="Currency 3 2 3 3 3 2" xfId="6499" xr:uid="{00000000-0005-0000-0000-000023190000}"/>
    <cellStyle name="Currency 3 2 3 3 3 2 2" xfId="6500" xr:uid="{00000000-0005-0000-0000-000024190000}"/>
    <cellStyle name="Currency 3 2 3 3 3 3" xfId="6501" xr:uid="{00000000-0005-0000-0000-000025190000}"/>
    <cellStyle name="Currency 3 2 3 3 3 4" xfId="6502" xr:uid="{00000000-0005-0000-0000-000026190000}"/>
    <cellStyle name="Currency 3 2 3 3 4" xfId="6503" xr:uid="{00000000-0005-0000-0000-000027190000}"/>
    <cellStyle name="Currency 3 2 3 3 4 2" xfId="6504" xr:uid="{00000000-0005-0000-0000-000028190000}"/>
    <cellStyle name="Currency 3 2 3 3 4 2 2" xfId="6505" xr:uid="{00000000-0005-0000-0000-000029190000}"/>
    <cellStyle name="Currency 3 2 3 3 4 3" xfId="6506" xr:uid="{00000000-0005-0000-0000-00002A190000}"/>
    <cellStyle name="Currency 3 2 3 3 4 4" xfId="6507" xr:uid="{00000000-0005-0000-0000-00002B190000}"/>
    <cellStyle name="Currency 3 2 3 3 5" xfId="6508" xr:uid="{00000000-0005-0000-0000-00002C190000}"/>
    <cellStyle name="Currency 3 2 3 3 5 2" xfId="6509" xr:uid="{00000000-0005-0000-0000-00002D190000}"/>
    <cellStyle name="Currency 3 2 3 3 6" xfId="6510" xr:uid="{00000000-0005-0000-0000-00002E190000}"/>
    <cellStyle name="Currency 3 2 3 3 7" xfId="6511" xr:uid="{00000000-0005-0000-0000-00002F190000}"/>
    <cellStyle name="Currency 3 2 3 4" xfId="6512" xr:uid="{00000000-0005-0000-0000-000030190000}"/>
    <cellStyle name="Currency 3 2 3 4 2" xfId="6513" xr:uid="{00000000-0005-0000-0000-000031190000}"/>
    <cellStyle name="Currency 3 2 3 4 2 2" xfId="6514" xr:uid="{00000000-0005-0000-0000-000032190000}"/>
    <cellStyle name="Currency 3 2 3 4 2 2 2" xfId="6515" xr:uid="{00000000-0005-0000-0000-000033190000}"/>
    <cellStyle name="Currency 3 2 3 4 2 3" xfId="6516" xr:uid="{00000000-0005-0000-0000-000034190000}"/>
    <cellStyle name="Currency 3 2 3 4 2 4" xfId="6517" xr:uid="{00000000-0005-0000-0000-000035190000}"/>
    <cellStyle name="Currency 3 2 3 4 3" xfId="6518" xr:uid="{00000000-0005-0000-0000-000036190000}"/>
    <cellStyle name="Currency 3 2 3 4 3 2" xfId="6519" xr:uid="{00000000-0005-0000-0000-000037190000}"/>
    <cellStyle name="Currency 3 2 3 4 3 2 2" xfId="6520" xr:uid="{00000000-0005-0000-0000-000038190000}"/>
    <cellStyle name="Currency 3 2 3 4 3 3" xfId="6521" xr:uid="{00000000-0005-0000-0000-000039190000}"/>
    <cellStyle name="Currency 3 2 3 4 3 4" xfId="6522" xr:uid="{00000000-0005-0000-0000-00003A190000}"/>
    <cellStyle name="Currency 3 2 3 4 4" xfId="6523" xr:uid="{00000000-0005-0000-0000-00003B190000}"/>
    <cellStyle name="Currency 3 2 3 4 4 2" xfId="6524" xr:uid="{00000000-0005-0000-0000-00003C190000}"/>
    <cellStyle name="Currency 3 2 3 4 5" xfId="6525" xr:uid="{00000000-0005-0000-0000-00003D190000}"/>
    <cellStyle name="Currency 3 2 3 4 6" xfId="6526" xr:uid="{00000000-0005-0000-0000-00003E190000}"/>
    <cellStyle name="Currency 3 2 3 5" xfId="6527" xr:uid="{00000000-0005-0000-0000-00003F190000}"/>
    <cellStyle name="Currency 3 2 3 5 2" xfId="6528" xr:uid="{00000000-0005-0000-0000-000040190000}"/>
    <cellStyle name="Currency 3 2 3 5 2 2" xfId="6529" xr:uid="{00000000-0005-0000-0000-000041190000}"/>
    <cellStyle name="Currency 3 2 3 5 2 2 2" xfId="6530" xr:uid="{00000000-0005-0000-0000-000042190000}"/>
    <cellStyle name="Currency 3 2 3 5 2 3" xfId="6531" xr:uid="{00000000-0005-0000-0000-000043190000}"/>
    <cellStyle name="Currency 3 2 3 5 2 4" xfId="6532" xr:uid="{00000000-0005-0000-0000-000044190000}"/>
    <cellStyle name="Currency 3 2 3 5 3" xfId="6533" xr:uid="{00000000-0005-0000-0000-000045190000}"/>
    <cellStyle name="Currency 3 2 3 5 3 2" xfId="6534" xr:uid="{00000000-0005-0000-0000-000046190000}"/>
    <cellStyle name="Currency 3 2 3 5 4" xfId="6535" xr:uid="{00000000-0005-0000-0000-000047190000}"/>
    <cellStyle name="Currency 3 2 3 5 5" xfId="6536" xr:uid="{00000000-0005-0000-0000-000048190000}"/>
    <cellStyle name="Currency 3 2 3 6" xfId="6537" xr:uid="{00000000-0005-0000-0000-000049190000}"/>
    <cellStyle name="Currency 3 2 3 6 2" xfId="6538" xr:uid="{00000000-0005-0000-0000-00004A190000}"/>
    <cellStyle name="Currency 3 2 3 6 2 2" xfId="6539" xr:uid="{00000000-0005-0000-0000-00004B190000}"/>
    <cellStyle name="Currency 3 2 3 6 3" xfId="6540" xr:uid="{00000000-0005-0000-0000-00004C190000}"/>
    <cellStyle name="Currency 3 2 3 6 4" xfId="6541" xr:uid="{00000000-0005-0000-0000-00004D190000}"/>
    <cellStyle name="Currency 3 2 3 7" xfId="6542" xr:uid="{00000000-0005-0000-0000-00004E190000}"/>
    <cellStyle name="Currency 3 2 3 7 2" xfId="6543" xr:uid="{00000000-0005-0000-0000-00004F190000}"/>
    <cellStyle name="Currency 3 2 3 8" xfId="6544" xr:uid="{00000000-0005-0000-0000-000050190000}"/>
    <cellStyle name="Currency 3 2 3 9" xfId="6545" xr:uid="{00000000-0005-0000-0000-000051190000}"/>
    <cellStyle name="Currency 3 2 4" xfId="6546" xr:uid="{00000000-0005-0000-0000-000052190000}"/>
    <cellStyle name="Currency 3 2 4 2" xfId="6547" xr:uid="{00000000-0005-0000-0000-000053190000}"/>
    <cellStyle name="Currency 3 2 4 2 2" xfId="6548" xr:uid="{00000000-0005-0000-0000-000054190000}"/>
    <cellStyle name="Currency 3 2 4 2 2 2" xfId="6549" xr:uid="{00000000-0005-0000-0000-000055190000}"/>
    <cellStyle name="Currency 3 2 4 2 2 2 2" xfId="6550" xr:uid="{00000000-0005-0000-0000-000056190000}"/>
    <cellStyle name="Currency 3 2 4 2 2 2 2 2" xfId="6551" xr:uid="{00000000-0005-0000-0000-000057190000}"/>
    <cellStyle name="Currency 3 2 4 2 2 2 3" xfId="6552" xr:uid="{00000000-0005-0000-0000-000058190000}"/>
    <cellStyle name="Currency 3 2 4 2 2 2 4" xfId="6553" xr:uid="{00000000-0005-0000-0000-000059190000}"/>
    <cellStyle name="Currency 3 2 4 2 2 3" xfId="6554" xr:uid="{00000000-0005-0000-0000-00005A190000}"/>
    <cellStyle name="Currency 3 2 4 2 2 3 2" xfId="6555" xr:uid="{00000000-0005-0000-0000-00005B190000}"/>
    <cellStyle name="Currency 3 2 4 2 2 4" xfId="6556" xr:uid="{00000000-0005-0000-0000-00005C190000}"/>
    <cellStyle name="Currency 3 2 4 2 2 5" xfId="6557" xr:uid="{00000000-0005-0000-0000-00005D190000}"/>
    <cellStyle name="Currency 3 2 4 2 3" xfId="6558" xr:uid="{00000000-0005-0000-0000-00005E190000}"/>
    <cellStyle name="Currency 3 2 4 2 3 2" xfId="6559" xr:uid="{00000000-0005-0000-0000-00005F190000}"/>
    <cellStyle name="Currency 3 2 4 2 3 2 2" xfId="6560" xr:uid="{00000000-0005-0000-0000-000060190000}"/>
    <cellStyle name="Currency 3 2 4 2 3 3" xfId="6561" xr:uid="{00000000-0005-0000-0000-000061190000}"/>
    <cellStyle name="Currency 3 2 4 2 3 4" xfId="6562" xr:uid="{00000000-0005-0000-0000-000062190000}"/>
    <cellStyle name="Currency 3 2 4 2 4" xfId="6563" xr:uid="{00000000-0005-0000-0000-000063190000}"/>
    <cellStyle name="Currency 3 2 4 2 4 2" xfId="6564" xr:uid="{00000000-0005-0000-0000-000064190000}"/>
    <cellStyle name="Currency 3 2 4 2 5" xfId="6565" xr:uid="{00000000-0005-0000-0000-000065190000}"/>
    <cellStyle name="Currency 3 2 4 2 6" xfId="6566" xr:uid="{00000000-0005-0000-0000-000066190000}"/>
    <cellStyle name="Currency 3 2 4 3" xfId="6567" xr:uid="{00000000-0005-0000-0000-000067190000}"/>
    <cellStyle name="Currency 3 2 4 3 2" xfId="6568" xr:uid="{00000000-0005-0000-0000-000068190000}"/>
    <cellStyle name="Currency 3 2 4 3 2 2" xfId="6569" xr:uid="{00000000-0005-0000-0000-000069190000}"/>
    <cellStyle name="Currency 3 2 4 3 2 2 2" xfId="6570" xr:uid="{00000000-0005-0000-0000-00006A190000}"/>
    <cellStyle name="Currency 3 2 4 3 2 3" xfId="6571" xr:uid="{00000000-0005-0000-0000-00006B190000}"/>
    <cellStyle name="Currency 3 2 4 3 2 4" xfId="6572" xr:uid="{00000000-0005-0000-0000-00006C190000}"/>
    <cellStyle name="Currency 3 2 4 3 3" xfId="6573" xr:uid="{00000000-0005-0000-0000-00006D190000}"/>
    <cellStyle name="Currency 3 2 4 3 3 2" xfId="6574" xr:uid="{00000000-0005-0000-0000-00006E190000}"/>
    <cellStyle name="Currency 3 2 4 3 4" xfId="6575" xr:uid="{00000000-0005-0000-0000-00006F190000}"/>
    <cellStyle name="Currency 3 2 4 3 5" xfId="6576" xr:uid="{00000000-0005-0000-0000-000070190000}"/>
    <cellStyle name="Currency 3 2 4 4" xfId="6577" xr:uid="{00000000-0005-0000-0000-000071190000}"/>
    <cellStyle name="Currency 3 2 4 4 2" xfId="6578" xr:uid="{00000000-0005-0000-0000-000072190000}"/>
    <cellStyle name="Currency 3 2 4 4 2 2" xfId="6579" xr:uid="{00000000-0005-0000-0000-000073190000}"/>
    <cellStyle name="Currency 3 2 4 4 3" xfId="6580" xr:uid="{00000000-0005-0000-0000-000074190000}"/>
    <cellStyle name="Currency 3 2 4 4 4" xfId="6581" xr:uid="{00000000-0005-0000-0000-000075190000}"/>
    <cellStyle name="Currency 3 2 4 5" xfId="6582" xr:uid="{00000000-0005-0000-0000-000076190000}"/>
    <cellStyle name="Currency 3 2 4 5 2" xfId="6583" xr:uid="{00000000-0005-0000-0000-000077190000}"/>
    <cellStyle name="Currency 3 2 4 5 2 2" xfId="6584" xr:uid="{00000000-0005-0000-0000-000078190000}"/>
    <cellStyle name="Currency 3 2 4 5 3" xfId="6585" xr:uid="{00000000-0005-0000-0000-000079190000}"/>
    <cellStyle name="Currency 3 2 4 5 4" xfId="6586" xr:uid="{00000000-0005-0000-0000-00007A190000}"/>
    <cellStyle name="Currency 3 2 5" xfId="6587" xr:uid="{00000000-0005-0000-0000-00007B190000}"/>
    <cellStyle name="Currency 3 2 5 2" xfId="6588" xr:uid="{00000000-0005-0000-0000-00007C190000}"/>
    <cellStyle name="Currency 3 2 5 2 2" xfId="6589" xr:uid="{00000000-0005-0000-0000-00007D190000}"/>
    <cellStyle name="Currency 3 2 5 2 2 2" xfId="6590" xr:uid="{00000000-0005-0000-0000-00007E190000}"/>
    <cellStyle name="Currency 3 2 5 2 2 2 2" xfId="6591" xr:uid="{00000000-0005-0000-0000-00007F190000}"/>
    <cellStyle name="Currency 3 2 5 2 2 3" xfId="6592" xr:uid="{00000000-0005-0000-0000-000080190000}"/>
    <cellStyle name="Currency 3 2 5 2 2 4" xfId="6593" xr:uid="{00000000-0005-0000-0000-000081190000}"/>
    <cellStyle name="Currency 3 2 5 2 3" xfId="6594" xr:uid="{00000000-0005-0000-0000-000082190000}"/>
    <cellStyle name="Currency 3 2 5 2 3 2" xfId="6595" xr:uid="{00000000-0005-0000-0000-000083190000}"/>
    <cellStyle name="Currency 3 2 5 2 3 2 2" xfId="6596" xr:uid="{00000000-0005-0000-0000-000084190000}"/>
    <cellStyle name="Currency 3 2 5 2 3 3" xfId="6597" xr:uid="{00000000-0005-0000-0000-000085190000}"/>
    <cellStyle name="Currency 3 2 5 2 3 4" xfId="6598" xr:uid="{00000000-0005-0000-0000-000086190000}"/>
    <cellStyle name="Currency 3 2 5 2 4" xfId="6599" xr:uid="{00000000-0005-0000-0000-000087190000}"/>
    <cellStyle name="Currency 3 2 5 2 4 2" xfId="6600" xr:uid="{00000000-0005-0000-0000-000088190000}"/>
    <cellStyle name="Currency 3 2 5 2 5" xfId="6601" xr:uid="{00000000-0005-0000-0000-000089190000}"/>
    <cellStyle name="Currency 3 2 5 2 6" xfId="6602" xr:uid="{00000000-0005-0000-0000-00008A190000}"/>
    <cellStyle name="Currency 3 2 5 3" xfId="6603" xr:uid="{00000000-0005-0000-0000-00008B190000}"/>
    <cellStyle name="Currency 3 2 5 3 2" xfId="6604" xr:uid="{00000000-0005-0000-0000-00008C190000}"/>
    <cellStyle name="Currency 3 2 5 3 2 2" xfId="6605" xr:uid="{00000000-0005-0000-0000-00008D190000}"/>
    <cellStyle name="Currency 3 2 5 3 2 2 2" xfId="6606" xr:uid="{00000000-0005-0000-0000-00008E190000}"/>
    <cellStyle name="Currency 3 2 5 3 2 3" xfId="6607" xr:uid="{00000000-0005-0000-0000-00008F190000}"/>
    <cellStyle name="Currency 3 2 5 3 2 4" xfId="6608" xr:uid="{00000000-0005-0000-0000-000090190000}"/>
    <cellStyle name="Currency 3 2 5 3 3" xfId="6609" xr:uid="{00000000-0005-0000-0000-000091190000}"/>
    <cellStyle name="Currency 3 2 5 3 3 2" xfId="6610" xr:uid="{00000000-0005-0000-0000-000092190000}"/>
    <cellStyle name="Currency 3 2 5 3 4" xfId="6611" xr:uid="{00000000-0005-0000-0000-000093190000}"/>
    <cellStyle name="Currency 3 2 5 3 5" xfId="6612" xr:uid="{00000000-0005-0000-0000-000094190000}"/>
    <cellStyle name="Currency 3 2 5 4" xfId="6613" xr:uid="{00000000-0005-0000-0000-000095190000}"/>
    <cellStyle name="Currency 3 2 5 4 2" xfId="6614" xr:uid="{00000000-0005-0000-0000-000096190000}"/>
    <cellStyle name="Currency 3 2 5 4 2 2" xfId="6615" xr:uid="{00000000-0005-0000-0000-000097190000}"/>
    <cellStyle name="Currency 3 2 5 4 3" xfId="6616" xr:uid="{00000000-0005-0000-0000-000098190000}"/>
    <cellStyle name="Currency 3 2 5 4 4" xfId="6617" xr:uid="{00000000-0005-0000-0000-000099190000}"/>
    <cellStyle name="Currency 3 2 5 5" xfId="6618" xr:uid="{00000000-0005-0000-0000-00009A190000}"/>
    <cellStyle name="Currency 3 2 5 5 2" xfId="6619" xr:uid="{00000000-0005-0000-0000-00009B190000}"/>
    <cellStyle name="Currency 3 2 5 6" xfId="6620" xr:uid="{00000000-0005-0000-0000-00009C190000}"/>
    <cellStyle name="Currency 3 2 5 7" xfId="6621" xr:uid="{00000000-0005-0000-0000-00009D190000}"/>
    <cellStyle name="Currency 3 2 6" xfId="6622" xr:uid="{00000000-0005-0000-0000-00009E190000}"/>
    <cellStyle name="Currency 3 2 6 2" xfId="6623" xr:uid="{00000000-0005-0000-0000-00009F190000}"/>
    <cellStyle name="Currency 3 2 6 2 2" xfId="6624" xr:uid="{00000000-0005-0000-0000-0000A0190000}"/>
    <cellStyle name="Currency 3 2 6 2 2 2" xfId="6625" xr:uid="{00000000-0005-0000-0000-0000A1190000}"/>
    <cellStyle name="Currency 3 2 6 2 3" xfId="6626" xr:uid="{00000000-0005-0000-0000-0000A2190000}"/>
    <cellStyle name="Currency 3 2 6 2 4" xfId="6627" xr:uid="{00000000-0005-0000-0000-0000A3190000}"/>
    <cellStyle name="Currency 3 2 6 3" xfId="6628" xr:uid="{00000000-0005-0000-0000-0000A4190000}"/>
    <cellStyle name="Currency 3 2 6 3 2" xfId="6629" xr:uid="{00000000-0005-0000-0000-0000A5190000}"/>
    <cellStyle name="Currency 3 2 6 4" xfId="6630" xr:uid="{00000000-0005-0000-0000-0000A6190000}"/>
    <cellStyle name="Currency 3 2 6 5" xfId="6631" xr:uid="{00000000-0005-0000-0000-0000A7190000}"/>
    <cellStyle name="Currency 3 2 7" xfId="6632" xr:uid="{00000000-0005-0000-0000-0000A8190000}"/>
    <cellStyle name="Currency 3 2 7 2" xfId="6633" xr:uid="{00000000-0005-0000-0000-0000A9190000}"/>
    <cellStyle name="Currency 3 2 7 2 2" xfId="6634" xr:uid="{00000000-0005-0000-0000-0000AA190000}"/>
    <cellStyle name="Currency 3 2 7 2 2 2" xfId="6635" xr:uid="{00000000-0005-0000-0000-0000AB190000}"/>
    <cellStyle name="Currency 3 2 7 2 3" xfId="6636" xr:uid="{00000000-0005-0000-0000-0000AC190000}"/>
    <cellStyle name="Currency 3 2 7 2 4" xfId="6637" xr:uid="{00000000-0005-0000-0000-0000AD190000}"/>
    <cellStyle name="Currency 3 2 7 3" xfId="6638" xr:uid="{00000000-0005-0000-0000-0000AE190000}"/>
    <cellStyle name="Currency 3 2 7 3 2" xfId="6639" xr:uid="{00000000-0005-0000-0000-0000AF190000}"/>
    <cellStyle name="Currency 3 2 7 4" xfId="6640" xr:uid="{00000000-0005-0000-0000-0000B0190000}"/>
    <cellStyle name="Currency 3 2 7 5" xfId="6641" xr:uid="{00000000-0005-0000-0000-0000B1190000}"/>
    <cellStyle name="Currency 3 2 8" xfId="6642" xr:uid="{00000000-0005-0000-0000-0000B2190000}"/>
    <cellStyle name="Currency 3 2 8 2" xfId="6643" xr:uid="{00000000-0005-0000-0000-0000B3190000}"/>
    <cellStyle name="Currency 3 2 8 2 2" xfId="6644" xr:uid="{00000000-0005-0000-0000-0000B4190000}"/>
    <cellStyle name="Currency 3 2 8 3" xfId="6645" xr:uid="{00000000-0005-0000-0000-0000B5190000}"/>
    <cellStyle name="Currency 3 2 8 4" xfId="6646" xr:uid="{00000000-0005-0000-0000-0000B6190000}"/>
    <cellStyle name="Currency 3 3" xfId="6647" xr:uid="{00000000-0005-0000-0000-0000B7190000}"/>
    <cellStyle name="Currency 3 3 10" xfId="6648" xr:uid="{00000000-0005-0000-0000-0000B8190000}"/>
    <cellStyle name="Currency 3 3 2" xfId="6649" xr:uid="{00000000-0005-0000-0000-0000B9190000}"/>
    <cellStyle name="Currency 3 3 2 2" xfId="6650" xr:uid="{00000000-0005-0000-0000-0000BA190000}"/>
    <cellStyle name="Currency 3 3 2 2 2" xfId="6651" xr:uid="{00000000-0005-0000-0000-0000BB190000}"/>
    <cellStyle name="Currency 3 3 2 2 2 2" xfId="6652" xr:uid="{00000000-0005-0000-0000-0000BC190000}"/>
    <cellStyle name="Currency 3 3 2 2 2 2 2" xfId="6653" xr:uid="{00000000-0005-0000-0000-0000BD190000}"/>
    <cellStyle name="Currency 3 3 2 2 2 2 2 2" xfId="6654" xr:uid="{00000000-0005-0000-0000-0000BE190000}"/>
    <cellStyle name="Currency 3 3 2 2 2 2 2 2 2" xfId="6655" xr:uid="{00000000-0005-0000-0000-0000BF190000}"/>
    <cellStyle name="Currency 3 3 2 2 2 2 2 3" xfId="6656" xr:uid="{00000000-0005-0000-0000-0000C0190000}"/>
    <cellStyle name="Currency 3 3 2 2 2 2 2 4" xfId="6657" xr:uid="{00000000-0005-0000-0000-0000C1190000}"/>
    <cellStyle name="Currency 3 3 2 2 2 2 3" xfId="6658" xr:uid="{00000000-0005-0000-0000-0000C2190000}"/>
    <cellStyle name="Currency 3 3 2 2 2 2 3 2" xfId="6659" xr:uid="{00000000-0005-0000-0000-0000C3190000}"/>
    <cellStyle name="Currency 3 3 2 2 2 2 4" xfId="6660" xr:uid="{00000000-0005-0000-0000-0000C4190000}"/>
    <cellStyle name="Currency 3 3 2 2 2 2 5" xfId="6661" xr:uid="{00000000-0005-0000-0000-0000C5190000}"/>
    <cellStyle name="Currency 3 3 2 2 2 3" xfId="6662" xr:uid="{00000000-0005-0000-0000-0000C6190000}"/>
    <cellStyle name="Currency 3 3 2 2 2 3 2" xfId="6663" xr:uid="{00000000-0005-0000-0000-0000C7190000}"/>
    <cellStyle name="Currency 3 3 2 2 2 3 2 2" xfId="6664" xr:uid="{00000000-0005-0000-0000-0000C8190000}"/>
    <cellStyle name="Currency 3 3 2 2 2 3 3" xfId="6665" xr:uid="{00000000-0005-0000-0000-0000C9190000}"/>
    <cellStyle name="Currency 3 3 2 2 2 3 4" xfId="6666" xr:uid="{00000000-0005-0000-0000-0000CA190000}"/>
    <cellStyle name="Currency 3 3 2 2 2 4" xfId="6667" xr:uid="{00000000-0005-0000-0000-0000CB190000}"/>
    <cellStyle name="Currency 3 3 2 2 2 4 2" xfId="6668" xr:uid="{00000000-0005-0000-0000-0000CC190000}"/>
    <cellStyle name="Currency 3 3 2 2 2 5" xfId="6669" xr:uid="{00000000-0005-0000-0000-0000CD190000}"/>
    <cellStyle name="Currency 3 3 2 2 2 6" xfId="6670" xr:uid="{00000000-0005-0000-0000-0000CE190000}"/>
    <cellStyle name="Currency 3 3 2 2 3" xfId="6671" xr:uid="{00000000-0005-0000-0000-0000CF190000}"/>
    <cellStyle name="Currency 3 3 2 2 3 2" xfId="6672" xr:uid="{00000000-0005-0000-0000-0000D0190000}"/>
    <cellStyle name="Currency 3 3 2 2 3 2 2" xfId="6673" xr:uid="{00000000-0005-0000-0000-0000D1190000}"/>
    <cellStyle name="Currency 3 3 2 2 3 2 2 2" xfId="6674" xr:uid="{00000000-0005-0000-0000-0000D2190000}"/>
    <cellStyle name="Currency 3 3 2 2 3 2 3" xfId="6675" xr:uid="{00000000-0005-0000-0000-0000D3190000}"/>
    <cellStyle name="Currency 3 3 2 2 3 2 4" xfId="6676" xr:uid="{00000000-0005-0000-0000-0000D4190000}"/>
    <cellStyle name="Currency 3 3 2 2 3 3" xfId="6677" xr:uid="{00000000-0005-0000-0000-0000D5190000}"/>
    <cellStyle name="Currency 3 3 2 2 3 3 2" xfId="6678" xr:uid="{00000000-0005-0000-0000-0000D6190000}"/>
    <cellStyle name="Currency 3 3 2 2 3 4" xfId="6679" xr:uid="{00000000-0005-0000-0000-0000D7190000}"/>
    <cellStyle name="Currency 3 3 2 2 3 5" xfId="6680" xr:uid="{00000000-0005-0000-0000-0000D8190000}"/>
    <cellStyle name="Currency 3 3 2 2 4" xfId="6681" xr:uid="{00000000-0005-0000-0000-0000D9190000}"/>
    <cellStyle name="Currency 3 3 2 2 4 2" xfId="6682" xr:uid="{00000000-0005-0000-0000-0000DA190000}"/>
    <cellStyle name="Currency 3 3 2 2 4 2 2" xfId="6683" xr:uid="{00000000-0005-0000-0000-0000DB190000}"/>
    <cellStyle name="Currency 3 3 2 2 4 3" xfId="6684" xr:uid="{00000000-0005-0000-0000-0000DC190000}"/>
    <cellStyle name="Currency 3 3 2 2 4 4" xfId="6685" xr:uid="{00000000-0005-0000-0000-0000DD190000}"/>
    <cellStyle name="Currency 3 3 2 2 5" xfId="6686" xr:uid="{00000000-0005-0000-0000-0000DE190000}"/>
    <cellStyle name="Currency 3 3 2 2 5 2" xfId="6687" xr:uid="{00000000-0005-0000-0000-0000DF190000}"/>
    <cellStyle name="Currency 3 3 2 2 5 2 2" xfId="6688" xr:uid="{00000000-0005-0000-0000-0000E0190000}"/>
    <cellStyle name="Currency 3 3 2 2 5 3" xfId="6689" xr:uid="{00000000-0005-0000-0000-0000E1190000}"/>
    <cellStyle name="Currency 3 3 2 2 5 4" xfId="6690" xr:uid="{00000000-0005-0000-0000-0000E2190000}"/>
    <cellStyle name="Currency 3 3 2 2 6" xfId="6691" xr:uid="{00000000-0005-0000-0000-0000E3190000}"/>
    <cellStyle name="Currency 3 3 2 2 6 2" xfId="6692" xr:uid="{00000000-0005-0000-0000-0000E4190000}"/>
    <cellStyle name="Currency 3 3 2 2 7" xfId="6693" xr:uid="{00000000-0005-0000-0000-0000E5190000}"/>
    <cellStyle name="Currency 3 3 2 2 8" xfId="6694" xr:uid="{00000000-0005-0000-0000-0000E6190000}"/>
    <cellStyle name="Currency 3 3 2 3" xfId="6695" xr:uid="{00000000-0005-0000-0000-0000E7190000}"/>
    <cellStyle name="Currency 3 3 2 3 2" xfId="6696" xr:uid="{00000000-0005-0000-0000-0000E8190000}"/>
    <cellStyle name="Currency 3 3 2 3 2 2" xfId="6697" xr:uid="{00000000-0005-0000-0000-0000E9190000}"/>
    <cellStyle name="Currency 3 3 2 3 2 2 2" xfId="6698" xr:uid="{00000000-0005-0000-0000-0000EA190000}"/>
    <cellStyle name="Currency 3 3 2 3 2 2 2 2" xfId="6699" xr:uid="{00000000-0005-0000-0000-0000EB190000}"/>
    <cellStyle name="Currency 3 3 2 3 2 2 3" xfId="6700" xr:uid="{00000000-0005-0000-0000-0000EC190000}"/>
    <cellStyle name="Currency 3 3 2 3 2 2 4" xfId="6701" xr:uid="{00000000-0005-0000-0000-0000ED190000}"/>
    <cellStyle name="Currency 3 3 2 3 2 3" xfId="6702" xr:uid="{00000000-0005-0000-0000-0000EE190000}"/>
    <cellStyle name="Currency 3 3 2 3 2 3 2" xfId="6703" xr:uid="{00000000-0005-0000-0000-0000EF190000}"/>
    <cellStyle name="Currency 3 3 2 3 2 4" xfId="6704" xr:uid="{00000000-0005-0000-0000-0000F0190000}"/>
    <cellStyle name="Currency 3 3 2 3 2 5" xfId="6705" xr:uid="{00000000-0005-0000-0000-0000F1190000}"/>
    <cellStyle name="Currency 3 3 2 3 3" xfId="6706" xr:uid="{00000000-0005-0000-0000-0000F2190000}"/>
    <cellStyle name="Currency 3 3 2 3 3 2" xfId="6707" xr:uid="{00000000-0005-0000-0000-0000F3190000}"/>
    <cellStyle name="Currency 3 3 2 3 3 2 2" xfId="6708" xr:uid="{00000000-0005-0000-0000-0000F4190000}"/>
    <cellStyle name="Currency 3 3 2 3 3 3" xfId="6709" xr:uid="{00000000-0005-0000-0000-0000F5190000}"/>
    <cellStyle name="Currency 3 3 2 3 3 4" xfId="6710" xr:uid="{00000000-0005-0000-0000-0000F6190000}"/>
    <cellStyle name="Currency 3 3 2 3 4" xfId="6711" xr:uid="{00000000-0005-0000-0000-0000F7190000}"/>
    <cellStyle name="Currency 3 3 2 3 4 2" xfId="6712" xr:uid="{00000000-0005-0000-0000-0000F8190000}"/>
    <cellStyle name="Currency 3 3 2 3 4 2 2" xfId="6713" xr:uid="{00000000-0005-0000-0000-0000F9190000}"/>
    <cellStyle name="Currency 3 3 2 3 4 3" xfId="6714" xr:uid="{00000000-0005-0000-0000-0000FA190000}"/>
    <cellStyle name="Currency 3 3 2 3 4 4" xfId="6715" xr:uid="{00000000-0005-0000-0000-0000FB190000}"/>
    <cellStyle name="Currency 3 3 2 3 5" xfId="6716" xr:uid="{00000000-0005-0000-0000-0000FC190000}"/>
    <cellStyle name="Currency 3 3 2 3 5 2" xfId="6717" xr:uid="{00000000-0005-0000-0000-0000FD190000}"/>
    <cellStyle name="Currency 3 3 2 3 6" xfId="6718" xr:uid="{00000000-0005-0000-0000-0000FE190000}"/>
    <cellStyle name="Currency 3 3 2 3 7" xfId="6719" xr:uid="{00000000-0005-0000-0000-0000FF190000}"/>
    <cellStyle name="Currency 3 3 2 4" xfId="6720" xr:uid="{00000000-0005-0000-0000-0000001A0000}"/>
    <cellStyle name="Currency 3 3 2 4 2" xfId="6721" xr:uid="{00000000-0005-0000-0000-0000011A0000}"/>
    <cellStyle name="Currency 3 3 2 4 2 2" xfId="6722" xr:uid="{00000000-0005-0000-0000-0000021A0000}"/>
    <cellStyle name="Currency 3 3 2 4 2 2 2" xfId="6723" xr:uid="{00000000-0005-0000-0000-0000031A0000}"/>
    <cellStyle name="Currency 3 3 2 4 2 3" xfId="6724" xr:uid="{00000000-0005-0000-0000-0000041A0000}"/>
    <cellStyle name="Currency 3 3 2 4 2 4" xfId="6725" xr:uid="{00000000-0005-0000-0000-0000051A0000}"/>
    <cellStyle name="Currency 3 3 2 4 3" xfId="6726" xr:uid="{00000000-0005-0000-0000-0000061A0000}"/>
    <cellStyle name="Currency 3 3 2 4 3 2" xfId="6727" xr:uid="{00000000-0005-0000-0000-0000071A0000}"/>
    <cellStyle name="Currency 3 3 2 4 3 2 2" xfId="6728" xr:uid="{00000000-0005-0000-0000-0000081A0000}"/>
    <cellStyle name="Currency 3 3 2 4 3 3" xfId="6729" xr:uid="{00000000-0005-0000-0000-0000091A0000}"/>
    <cellStyle name="Currency 3 3 2 4 3 4" xfId="6730" xr:uid="{00000000-0005-0000-0000-00000A1A0000}"/>
    <cellStyle name="Currency 3 3 2 4 4" xfId="6731" xr:uid="{00000000-0005-0000-0000-00000B1A0000}"/>
    <cellStyle name="Currency 3 3 2 4 4 2" xfId="6732" xr:uid="{00000000-0005-0000-0000-00000C1A0000}"/>
    <cellStyle name="Currency 3 3 2 4 5" xfId="6733" xr:uid="{00000000-0005-0000-0000-00000D1A0000}"/>
    <cellStyle name="Currency 3 3 2 4 6" xfId="6734" xr:uid="{00000000-0005-0000-0000-00000E1A0000}"/>
    <cellStyle name="Currency 3 3 2 5" xfId="6735" xr:uid="{00000000-0005-0000-0000-00000F1A0000}"/>
    <cellStyle name="Currency 3 3 2 5 2" xfId="6736" xr:uid="{00000000-0005-0000-0000-0000101A0000}"/>
    <cellStyle name="Currency 3 3 2 5 2 2" xfId="6737" xr:uid="{00000000-0005-0000-0000-0000111A0000}"/>
    <cellStyle name="Currency 3 3 2 5 2 2 2" xfId="6738" xr:uid="{00000000-0005-0000-0000-0000121A0000}"/>
    <cellStyle name="Currency 3 3 2 5 2 3" xfId="6739" xr:uid="{00000000-0005-0000-0000-0000131A0000}"/>
    <cellStyle name="Currency 3 3 2 5 2 4" xfId="6740" xr:uid="{00000000-0005-0000-0000-0000141A0000}"/>
    <cellStyle name="Currency 3 3 2 5 3" xfId="6741" xr:uid="{00000000-0005-0000-0000-0000151A0000}"/>
    <cellStyle name="Currency 3 3 2 5 3 2" xfId="6742" xr:uid="{00000000-0005-0000-0000-0000161A0000}"/>
    <cellStyle name="Currency 3 3 2 5 4" xfId="6743" xr:uid="{00000000-0005-0000-0000-0000171A0000}"/>
    <cellStyle name="Currency 3 3 2 5 5" xfId="6744" xr:uid="{00000000-0005-0000-0000-0000181A0000}"/>
    <cellStyle name="Currency 3 3 2 6" xfId="6745" xr:uid="{00000000-0005-0000-0000-0000191A0000}"/>
    <cellStyle name="Currency 3 3 2 6 2" xfId="6746" xr:uid="{00000000-0005-0000-0000-00001A1A0000}"/>
    <cellStyle name="Currency 3 3 2 6 2 2" xfId="6747" xr:uid="{00000000-0005-0000-0000-00001B1A0000}"/>
    <cellStyle name="Currency 3 3 2 6 3" xfId="6748" xr:uid="{00000000-0005-0000-0000-00001C1A0000}"/>
    <cellStyle name="Currency 3 3 2 6 4" xfId="6749" xr:uid="{00000000-0005-0000-0000-00001D1A0000}"/>
    <cellStyle name="Currency 3 3 2 7" xfId="6750" xr:uid="{00000000-0005-0000-0000-00001E1A0000}"/>
    <cellStyle name="Currency 3 3 2 7 2" xfId="6751" xr:uid="{00000000-0005-0000-0000-00001F1A0000}"/>
    <cellStyle name="Currency 3 3 2 8" xfId="6752" xr:uid="{00000000-0005-0000-0000-0000201A0000}"/>
    <cellStyle name="Currency 3 3 2 9" xfId="6753" xr:uid="{00000000-0005-0000-0000-0000211A0000}"/>
    <cellStyle name="Currency 3 3 3" xfId="6754" xr:uid="{00000000-0005-0000-0000-0000221A0000}"/>
    <cellStyle name="Currency 3 3 3 2" xfId="6755" xr:uid="{00000000-0005-0000-0000-0000231A0000}"/>
    <cellStyle name="Currency 3 3 3 2 2" xfId="6756" xr:uid="{00000000-0005-0000-0000-0000241A0000}"/>
    <cellStyle name="Currency 3 3 3 2 2 2" xfId="6757" xr:uid="{00000000-0005-0000-0000-0000251A0000}"/>
    <cellStyle name="Currency 3 3 3 2 2 2 2" xfId="6758" xr:uid="{00000000-0005-0000-0000-0000261A0000}"/>
    <cellStyle name="Currency 3 3 3 2 2 2 2 2" xfId="6759" xr:uid="{00000000-0005-0000-0000-0000271A0000}"/>
    <cellStyle name="Currency 3 3 3 2 2 2 3" xfId="6760" xr:uid="{00000000-0005-0000-0000-0000281A0000}"/>
    <cellStyle name="Currency 3 3 3 2 2 2 4" xfId="6761" xr:uid="{00000000-0005-0000-0000-0000291A0000}"/>
    <cellStyle name="Currency 3 3 3 2 2 3" xfId="6762" xr:uid="{00000000-0005-0000-0000-00002A1A0000}"/>
    <cellStyle name="Currency 3 3 3 2 2 3 2" xfId="6763" xr:uid="{00000000-0005-0000-0000-00002B1A0000}"/>
    <cellStyle name="Currency 3 3 3 2 2 4" xfId="6764" xr:uid="{00000000-0005-0000-0000-00002C1A0000}"/>
    <cellStyle name="Currency 3 3 3 2 2 5" xfId="6765" xr:uid="{00000000-0005-0000-0000-00002D1A0000}"/>
    <cellStyle name="Currency 3 3 3 2 3" xfId="6766" xr:uid="{00000000-0005-0000-0000-00002E1A0000}"/>
    <cellStyle name="Currency 3 3 3 2 3 2" xfId="6767" xr:uid="{00000000-0005-0000-0000-00002F1A0000}"/>
    <cellStyle name="Currency 3 3 3 2 3 2 2" xfId="6768" xr:uid="{00000000-0005-0000-0000-0000301A0000}"/>
    <cellStyle name="Currency 3 3 3 2 3 3" xfId="6769" xr:uid="{00000000-0005-0000-0000-0000311A0000}"/>
    <cellStyle name="Currency 3 3 3 2 3 4" xfId="6770" xr:uid="{00000000-0005-0000-0000-0000321A0000}"/>
    <cellStyle name="Currency 3 3 3 2 4" xfId="6771" xr:uid="{00000000-0005-0000-0000-0000331A0000}"/>
    <cellStyle name="Currency 3 3 3 2 4 2" xfId="6772" xr:uid="{00000000-0005-0000-0000-0000341A0000}"/>
    <cellStyle name="Currency 3 3 3 2 5" xfId="6773" xr:uid="{00000000-0005-0000-0000-0000351A0000}"/>
    <cellStyle name="Currency 3 3 3 2 6" xfId="6774" xr:uid="{00000000-0005-0000-0000-0000361A0000}"/>
    <cellStyle name="Currency 3 3 3 3" xfId="6775" xr:uid="{00000000-0005-0000-0000-0000371A0000}"/>
    <cellStyle name="Currency 3 3 3 3 2" xfId="6776" xr:uid="{00000000-0005-0000-0000-0000381A0000}"/>
    <cellStyle name="Currency 3 3 3 3 2 2" xfId="6777" xr:uid="{00000000-0005-0000-0000-0000391A0000}"/>
    <cellStyle name="Currency 3 3 3 3 2 2 2" xfId="6778" xr:uid="{00000000-0005-0000-0000-00003A1A0000}"/>
    <cellStyle name="Currency 3 3 3 3 2 3" xfId="6779" xr:uid="{00000000-0005-0000-0000-00003B1A0000}"/>
    <cellStyle name="Currency 3 3 3 3 2 4" xfId="6780" xr:uid="{00000000-0005-0000-0000-00003C1A0000}"/>
    <cellStyle name="Currency 3 3 3 3 3" xfId="6781" xr:uid="{00000000-0005-0000-0000-00003D1A0000}"/>
    <cellStyle name="Currency 3 3 3 3 3 2" xfId="6782" xr:uid="{00000000-0005-0000-0000-00003E1A0000}"/>
    <cellStyle name="Currency 3 3 3 3 4" xfId="6783" xr:uid="{00000000-0005-0000-0000-00003F1A0000}"/>
    <cellStyle name="Currency 3 3 3 3 5" xfId="6784" xr:uid="{00000000-0005-0000-0000-0000401A0000}"/>
    <cellStyle name="Currency 3 3 3 4" xfId="6785" xr:uid="{00000000-0005-0000-0000-0000411A0000}"/>
    <cellStyle name="Currency 3 3 3 4 2" xfId="6786" xr:uid="{00000000-0005-0000-0000-0000421A0000}"/>
    <cellStyle name="Currency 3 3 3 4 2 2" xfId="6787" xr:uid="{00000000-0005-0000-0000-0000431A0000}"/>
    <cellStyle name="Currency 3 3 3 4 3" xfId="6788" xr:uid="{00000000-0005-0000-0000-0000441A0000}"/>
    <cellStyle name="Currency 3 3 3 4 4" xfId="6789" xr:uid="{00000000-0005-0000-0000-0000451A0000}"/>
    <cellStyle name="Currency 3 3 3 5" xfId="6790" xr:uid="{00000000-0005-0000-0000-0000461A0000}"/>
    <cellStyle name="Currency 3 3 3 5 2" xfId="6791" xr:uid="{00000000-0005-0000-0000-0000471A0000}"/>
    <cellStyle name="Currency 3 3 3 5 2 2" xfId="6792" xr:uid="{00000000-0005-0000-0000-0000481A0000}"/>
    <cellStyle name="Currency 3 3 3 5 3" xfId="6793" xr:uid="{00000000-0005-0000-0000-0000491A0000}"/>
    <cellStyle name="Currency 3 3 3 5 4" xfId="6794" xr:uid="{00000000-0005-0000-0000-00004A1A0000}"/>
    <cellStyle name="Currency 3 3 3 6" xfId="6795" xr:uid="{00000000-0005-0000-0000-00004B1A0000}"/>
    <cellStyle name="Currency 3 3 3 6 2" xfId="6796" xr:uid="{00000000-0005-0000-0000-00004C1A0000}"/>
    <cellStyle name="Currency 3 3 3 7" xfId="6797" xr:uid="{00000000-0005-0000-0000-00004D1A0000}"/>
    <cellStyle name="Currency 3 3 3 8" xfId="6798" xr:uid="{00000000-0005-0000-0000-00004E1A0000}"/>
    <cellStyle name="Currency 3 3 4" xfId="6799" xr:uid="{00000000-0005-0000-0000-00004F1A0000}"/>
    <cellStyle name="Currency 3 3 4 2" xfId="6800" xr:uid="{00000000-0005-0000-0000-0000501A0000}"/>
    <cellStyle name="Currency 3 3 4 2 2" xfId="6801" xr:uid="{00000000-0005-0000-0000-0000511A0000}"/>
    <cellStyle name="Currency 3 3 4 2 2 2" xfId="6802" xr:uid="{00000000-0005-0000-0000-0000521A0000}"/>
    <cellStyle name="Currency 3 3 4 2 2 2 2" xfId="6803" xr:uid="{00000000-0005-0000-0000-0000531A0000}"/>
    <cellStyle name="Currency 3 3 4 2 2 3" xfId="6804" xr:uid="{00000000-0005-0000-0000-0000541A0000}"/>
    <cellStyle name="Currency 3 3 4 2 2 4" xfId="6805" xr:uid="{00000000-0005-0000-0000-0000551A0000}"/>
    <cellStyle name="Currency 3 3 4 2 3" xfId="6806" xr:uid="{00000000-0005-0000-0000-0000561A0000}"/>
    <cellStyle name="Currency 3 3 4 2 3 2" xfId="6807" xr:uid="{00000000-0005-0000-0000-0000571A0000}"/>
    <cellStyle name="Currency 3 3 4 2 4" xfId="6808" xr:uid="{00000000-0005-0000-0000-0000581A0000}"/>
    <cellStyle name="Currency 3 3 4 2 5" xfId="6809" xr:uid="{00000000-0005-0000-0000-0000591A0000}"/>
    <cellStyle name="Currency 3 3 4 3" xfId="6810" xr:uid="{00000000-0005-0000-0000-00005A1A0000}"/>
    <cellStyle name="Currency 3 3 4 3 2" xfId="6811" xr:uid="{00000000-0005-0000-0000-00005B1A0000}"/>
    <cellStyle name="Currency 3 3 4 3 2 2" xfId="6812" xr:uid="{00000000-0005-0000-0000-00005C1A0000}"/>
    <cellStyle name="Currency 3 3 4 3 3" xfId="6813" xr:uid="{00000000-0005-0000-0000-00005D1A0000}"/>
    <cellStyle name="Currency 3 3 4 3 4" xfId="6814" xr:uid="{00000000-0005-0000-0000-00005E1A0000}"/>
    <cellStyle name="Currency 3 3 4 4" xfId="6815" xr:uid="{00000000-0005-0000-0000-00005F1A0000}"/>
    <cellStyle name="Currency 3 3 4 4 2" xfId="6816" xr:uid="{00000000-0005-0000-0000-0000601A0000}"/>
    <cellStyle name="Currency 3 3 4 4 2 2" xfId="6817" xr:uid="{00000000-0005-0000-0000-0000611A0000}"/>
    <cellStyle name="Currency 3 3 4 4 3" xfId="6818" xr:uid="{00000000-0005-0000-0000-0000621A0000}"/>
    <cellStyle name="Currency 3 3 4 4 4" xfId="6819" xr:uid="{00000000-0005-0000-0000-0000631A0000}"/>
    <cellStyle name="Currency 3 3 4 5" xfId="6820" xr:uid="{00000000-0005-0000-0000-0000641A0000}"/>
    <cellStyle name="Currency 3 3 4 5 2" xfId="6821" xr:uid="{00000000-0005-0000-0000-0000651A0000}"/>
    <cellStyle name="Currency 3 3 4 6" xfId="6822" xr:uid="{00000000-0005-0000-0000-0000661A0000}"/>
    <cellStyle name="Currency 3 3 4 7" xfId="6823" xr:uid="{00000000-0005-0000-0000-0000671A0000}"/>
    <cellStyle name="Currency 3 3 5" xfId="6824" xr:uid="{00000000-0005-0000-0000-0000681A0000}"/>
    <cellStyle name="Currency 3 3 5 2" xfId="6825" xr:uid="{00000000-0005-0000-0000-0000691A0000}"/>
    <cellStyle name="Currency 3 3 5 2 2" xfId="6826" xr:uid="{00000000-0005-0000-0000-00006A1A0000}"/>
    <cellStyle name="Currency 3 3 5 2 2 2" xfId="6827" xr:uid="{00000000-0005-0000-0000-00006B1A0000}"/>
    <cellStyle name="Currency 3 3 5 2 3" xfId="6828" xr:uid="{00000000-0005-0000-0000-00006C1A0000}"/>
    <cellStyle name="Currency 3 3 5 2 4" xfId="6829" xr:uid="{00000000-0005-0000-0000-00006D1A0000}"/>
    <cellStyle name="Currency 3 3 5 3" xfId="6830" xr:uid="{00000000-0005-0000-0000-00006E1A0000}"/>
    <cellStyle name="Currency 3 3 5 3 2" xfId="6831" xr:uid="{00000000-0005-0000-0000-00006F1A0000}"/>
    <cellStyle name="Currency 3 3 5 3 2 2" xfId="6832" xr:uid="{00000000-0005-0000-0000-0000701A0000}"/>
    <cellStyle name="Currency 3 3 5 3 3" xfId="6833" xr:uid="{00000000-0005-0000-0000-0000711A0000}"/>
    <cellStyle name="Currency 3 3 5 3 4" xfId="6834" xr:uid="{00000000-0005-0000-0000-0000721A0000}"/>
    <cellStyle name="Currency 3 3 5 4" xfId="6835" xr:uid="{00000000-0005-0000-0000-0000731A0000}"/>
    <cellStyle name="Currency 3 3 5 4 2" xfId="6836" xr:uid="{00000000-0005-0000-0000-0000741A0000}"/>
    <cellStyle name="Currency 3 3 5 5" xfId="6837" xr:uid="{00000000-0005-0000-0000-0000751A0000}"/>
    <cellStyle name="Currency 3 3 5 6" xfId="6838" xr:uid="{00000000-0005-0000-0000-0000761A0000}"/>
    <cellStyle name="Currency 3 3 6" xfId="6839" xr:uid="{00000000-0005-0000-0000-0000771A0000}"/>
    <cellStyle name="Currency 3 3 6 2" xfId="6840" xr:uid="{00000000-0005-0000-0000-0000781A0000}"/>
    <cellStyle name="Currency 3 3 6 2 2" xfId="6841" xr:uid="{00000000-0005-0000-0000-0000791A0000}"/>
    <cellStyle name="Currency 3 3 6 2 2 2" xfId="6842" xr:uid="{00000000-0005-0000-0000-00007A1A0000}"/>
    <cellStyle name="Currency 3 3 6 2 3" xfId="6843" xr:uid="{00000000-0005-0000-0000-00007B1A0000}"/>
    <cellStyle name="Currency 3 3 6 2 4" xfId="6844" xr:uid="{00000000-0005-0000-0000-00007C1A0000}"/>
    <cellStyle name="Currency 3 3 6 3" xfId="6845" xr:uid="{00000000-0005-0000-0000-00007D1A0000}"/>
    <cellStyle name="Currency 3 3 6 3 2" xfId="6846" xr:uid="{00000000-0005-0000-0000-00007E1A0000}"/>
    <cellStyle name="Currency 3 3 6 4" xfId="6847" xr:uid="{00000000-0005-0000-0000-00007F1A0000}"/>
    <cellStyle name="Currency 3 3 6 5" xfId="6848" xr:uid="{00000000-0005-0000-0000-0000801A0000}"/>
    <cellStyle name="Currency 3 3 7" xfId="6849" xr:uid="{00000000-0005-0000-0000-0000811A0000}"/>
    <cellStyle name="Currency 3 3 7 2" xfId="6850" xr:uid="{00000000-0005-0000-0000-0000821A0000}"/>
    <cellStyle name="Currency 3 3 7 2 2" xfId="6851" xr:uid="{00000000-0005-0000-0000-0000831A0000}"/>
    <cellStyle name="Currency 3 3 7 3" xfId="6852" xr:uid="{00000000-0005-0000-0000-0000841A0000}"/>
    <cellStyle name="Currency 3 3 7 4" xfId="6853" xr:uid="{00000000-0005-0000-0000-0000851A0000}"/>
    <cellStyle name="Currency 3 3 8" xfId="6854" xr:uid="{00000000-0005-0000-0000-0000861A0000}"/>
    <cellStyle name="Currency 3 3 8 2" xfId="6855" xr:uid="{00000000-0005-0000-0000-0000871A0000}"/>
    <cellStyle name="Currency 3 3 9" xfId="6856" xr:uid="{00000000-0005-0000-0000-0000881A0000}"/>
    <cellStyle name="Currency 3 4" xfId="6857" xr:uid="{00000000-0005-0000-0000-0000891A0000}"/>
    <cellStyle name="Currency 3 4 2" xfId="6858" xr:uid="{00000000-0005-0000-0000-00008A1A0000}"/>
    <cellStyle name="Currency 3 4 2 2" xfId="6859" xr:uid="{00000000-0005-0000-0000-00008B1A0000}"/>
    <cellStyle name="Currency 3 4 2 2 2" xfId="6860" xr:uid="{00000000-0005-0000-0000-00008C1A0000}"/>
    <cellStyle name="Currency 3 4 2 2 2 2" xfId="6861" xr:uid="{00000000-0005-0000-0000-00008D1A0000}"/>
    <cellStyle name="Currency 3 4 2 2 2 2 2" xfId="6862" xr:uid="{00000000-0005-0000-0000-00008E1A0000}"/>
    <cellStyle name="Currency 3 4 2 2 2 2 2 2" xfId="6863" xr:uid="{00000000-0005-0000-0000-00008F1A0000}"/>
    <cellStyle name="Currency 3 4 2 2 2 2 3" xfId="6864" xr:uid="{00000000-0005-0000-0000-0000901A0000}"/>
    <cellStyle name="Currency 3 4 2 2 2 2 4" xfId="6865" xr:uid="{00000000-0005-0000-0000-0000911A0000}"/>
    <cellStyle name="Currency 3 4 2 2 2 3" xfId="6866" xr:uid="{00000000-0005-0000-0000-0000921A0000}"/>
    <cellStyle name="Currency 3 4 2 2 2 3 2" xfId="6867" xr:uid="{00000000-0005-0000-0000-0000931A0000}"/>
    <cellStyle name="Currency 3 4 2 2 2 4" xfId="6868" xr:uid="{00000000-0005-0000-0000-0000941A0000}"/>
    <cellStyle name="Currency 3 4 2 2 2 5" xfId="6869" xr:uid="{00000000-0005-0000-0000-0000951A0000}"/>
    <cellStyle name="Currency 3 4 2 2 3" xfId="6870" xr:uid="{00000000-0005-0000-0000-0000961A0000}"/>
    <cellStyle name="Currency 3 4 2 2 3 2" xfId="6871" xr:uid="{00000000-0005-0000-0000-0000971A0000}"/>
    <cellStyle name="Currency 3 4 2 2 3 2 2" xfId="6872" xr:uid="{00000000-0005-0000-0000-0000981A0000}"/>
    <cellStyle name="Currency 3 4 2 2 3 3" xfId="6873" xr:uid="{00000000-0005-0000-0000-0000991A0000}"/>
    <cellStyle name="Currency 3 4 2 2 3 4" xfId="6874" xr:uid="{00000000-0005-0000-0000-00009A1A0000}"/>
    <cellStyle name="Currency 3 4 2 2 4" xfId="6875" xr:uid="{00000000-0005-0000-0000-00009B1A0000}"/>
    <cellStyle name="Currency 3 4 2 2 4 2" xfId="6876" xr:uid="{00000000-0005-0000-0000-00009C1A0000}"/>
    <cellStyle name="Currency 3 4 2 2 5" xfId="6877" xr:uid="{00000000-0005-0000-0000-00009D1A0000}"/>
    <cellStyle name="Currency 3 4 2 2 6" xfId="6878" xr:uid="{00000000-0005-0000-0000-00009E1A0000}"/>
    <cellStyle name="Currency 3 4 2 3" xfId="6879" xr:uid="{00000000-0005-0000-0000-00009F1A0000}"/>
    <cellStyle name="Currency 3 4 2 3 2" xfId="6880" xr:uid="{00000000-0005-0000-0000-0000A01A0000}"/>
    <cellStyle name="Currency 3 4 2 3 2 2" xfId="6881" xr:uid="{00000000-0005-0000-0000-0000A11A0000}"/>
    <cellStyle name="Currency 3 4 2 3 2 2 2" xfId="6882" xr:uid="{00000000-0005-0000-0000-0000A21A0000}"/>
    <cellStyle name="Currency 3 4 2 3 2 3" xfId="6883" xr:uid="{00000000-0005-0000-0000-0000A31A0000}"/>
    <cellStyle name="Currency 3 4 2 3 2 4" xfId="6884" xr:uid="{00000000-0005-0000-0000-0000A41A0000}"/>
    <cellStyle name="Currency 3 4 2 3 3" xfId="6885" xr:uid="{00000000-0005-0000-0000-0000A51A0000}"/>
    <cellStyle name="Currency 3 4 2 3 3 2" xfId="6886" xr:uid="{00000000-0005-0000-0000-0000A61A0000}"/>
    <cellStyle name="Currency 3 4 2 3 4" xfId="6887" xr:uid="{00000000-0005-0000-0000-0000A71A0000}"/>
    <cellStyle name="Currency 3 4 2 3 5" xfId="6888" xr:uid="{00000000-0005-0000-0000-0000A81A0000}"/>
    <cellStyle name="Currency 3 4 2 4" xfId="6889" xr:uid="{00000000-0005-0000-0000-0000A91A0000}"/>
    <cellStyle name="Currency 3 4 2 4 2" xfId="6890" xr:uid="{00000000-0005-0000-0000-0000AA1A0000}"/>
    <cellStyle name="Currency 3 4 2 4 2 2" xfId="6891" xr:uid="{00000000-0005-0000-0000-0000AB1A0000}"/>
    <cellStyle name="Currency 3 4 2 4 3" xfId="6892" xr:uid="{00000000-0005-0000-0000-0000AC1A0000}"/>
    <cellStyle name="Currency 3 4 2 4 4" xfId="6893" xr:uid="{00000000-0005-0000-0000-0000AD1A0000}"/>
    <cellStyle name="Currency 3 4 2 5" xfId="6894" xr:uid="{00000000-0005-0000-0000-0000AE1A0000}"/>
    <cellStyle name="Currency 3 4 2 5 2" xfId="6895" xr:uid="{00000000-0005-0000-0000-0000AF1A0000}"/>
    <cellStyle name="Currency 3 4 2 5 2 2" xfId="6896" xr:uid="{00000000-0005-0000-0000-0000B01A0000}"/>
    <cellStyle name="Currency 3 4 2 5 3" xfId="6897" xr:uid="{00000000-0005-0000-0000-0000B11A0000}"/>
    <cellStyle name="Currency 3 4 2 5 4" xfId="6898" xr:uid="{00000000-0005-0000-0000-0000B21A0000}"/>
    <cellStyle name="Currency 3 4 2 6" xfId="6899" xr:uid="{00000000-0005-0000-0000-0000B31A0000}"/>
    <cellStyle name="Currency 3 4 2 6 2" xfId="6900" xr:uid="{00000000-0005-0000-0000-0000B41A0000}"/>
    <cellStyle name="Currency 3 4 2 7" xfId="6901" xr:uid="{00000000-0005-0000-0000-0000B51A0000}"/>
    <cellStyle name="Currency 3 4 2 8" xfId="6902" xr:uid="{00000000-0005-0000-0000-0000B61A0000}"/>
    <cellStyle name="Currency 3 4 3" xfId="6903" xr:uid="{00000000-0005-0000-0000-0000B71A0000}"/>
    <cellStyle name="Currency 3 4 3 2" xfId="6904" xr:uid="{00000000-0005-0000-0000-0000B81A0000}"/>
    <cellStyle name="Currency 3 4 3 2 2" xfId="6905" xr:uid="{00000000-0005-0000-0000-0000B91A0000}"/>
    <cellStyle name="Currency 3 4 3 2 2 2" xfId="6906" xr:uid="{00000000-0005-0000-0000-0000BA1A0000}"/>
    <cellStyle name="Currency 3 4 3 2 2 2 2" xfId="6907" xr:uid="{00000000-0005-0000-0000-0000BB1A0000}"/>
    <cellStyle name="Currency 3 4 3 2 2 3" xfId="6908" xr:uid="{00000000-0005-0000-0000-0000BC1A0000}"/>
    <cellStyle name="Currency 3 4 3 2 2 4" xfId="6909" xr:uid="{00000000-0005-0000-0000-0000BD1A0000}"/>
    <cellStyle name="Currency 3 4 3 2 3" xfId="6910" xr:uid="{00000000-0005-0000-0000-0000BE1A0000}"/>
    <cellStyle name="Currency 3 4 3 2 3 2" xfId="6911" xr:uid="{00000000-0005-0000-0000-0000BF1A0000}"/>
    <cellStyle name="Currency 3 4 3 2 4" xfId="6912" xr:uid="{00000000-0005-0000-0000-0000C01A0000}"/>
    <cellStyle name="Currency 3 4 3 2 5" xfId="6913" xr:uid="{00000000-0005-0000-0000-0000C11A0000}"/>
    <cellStyle name="Currency 3 4 3 3" xfId="6914" xr:uid="{00000000-0005-0000-0000-0000C21A0000}"/>
    <cellStyle name="Currency 3 4 3 3 2" xfId="6915" xr:uid="{00000000-0005-0000-0000-0000C31A0000}"/>
    <cellStyle name="Currency 3 4 3 3 2 2" xfId="6916" xr:uid="{00000000-0005-0000-0000-0000C41A0000}"/>
    <cellStyle name="Currency 3 4 3 3 3" xfId="6917" xr:uid="{00000000-0005-0000-0000-0000C51A0000}"/>
    <cellStyle name="Currency 3 4 3 3 4" xfId="6918" xr:uid="{00000000-0005-0000-0000-0000C61A0000}"/>
    <cellStyle name="Currency 3 4 3 4" xfId="6919" xr:uid="{00000000-0005-0000-0000-0000C71A0000}"/>
    <cellStyle name="Currency 3 4 3 4 2" xfId="6920" xr:uid="{00000000-0005-0000-0000-0000C81A0000}"/>
    <cellStyle name="Currency 3 4 3 4 2 2" xfId="6921" xr:uid="{00000000-0005-0000-0000-0000C91A0000}"/>
    <cellStyle name="Currency 3 4 3 4 3" xfId="6922" xr:uid="{00000000-0005-0000-0000-0000CA1A0000}"/>
    <cellStyle name="Currency 3 4 3 4 4" xfId="6923" xr:uid="{00000000-0005-0000-0000-0000CB1A0000}"/>
    <cellStyle name="Currency 3 4 3 5" xfId="6924" xr:uid="{00000000-0005-0000-0000-0000CC1A0000}"/>
    <cellStyle name="Currency 3 4 3 5 2" xfId="6925" xr:uid="{00000000-0005-0000-0000-0000CD1A0000}"/>
    <cellStyle name="Currency 3 4 3 6" xfId="6926" xr:uid="{00000000-0005-0000-0000-0000CE1A0000}"/>
    <cellStyle name="Currency 3 4 3 7" xfId="6927" xr:uid="{00000000-0005-0000-0000-0000CF1A0000}"/>
    <cellStyle name="Currency 3 4 4" xfId="6928" xr:uid="{00000000-0005-0000-0000-0000D01A0000}"/>
    <cellStyle name="Currency 3 4 4 2" xfId="6929" xr:uid="{00000000-0005-0000-0000-0000D11A0000}"/>
    <cellStyle name="Currency 3 4 4 2 2" xfId="6930" xr:uid="{00000000-0005-0000-0000-0000D21A0000}"/>
    <cellStyle name="Currency 3 4 4 2 2 2" xfId="6931" xr:uid="{00000000-0005-0000-0000-0000D31A0000}"/>
    <cellStyle name="Currency 3 4 4 2 3" xfId="6932" xr:uid="{00000000-0005-0000-0000-0000D41A0000}"/>
    <cellStyle name="Currency 3 4 4 2 4" xfId="6933" xr:uid="{00000000-0005-0000-0000-0000D51A0000}"/>
    <cellStyle name="Currency 3 4 4 3" xfId="6934" xr:uid="{00000000-0005-0000-0000-0000D61A0000}"/>
    <cellStyle name="Currency 3 4 4 3 2" xfId="6935" xr:uid="{00000000-0005-0000-0000-0000D71A0000}"/>
    <cellStyle name="Currency 3 4 4 3 2 2" xfId="6936" xr:uid="{00000000-0005-0000-0000-0000D81A0000}"/>
    <cellStyle name="Currency 3 4 4 3 3" xfId="6937" xr:uid="{00000000-0005-0000-0000-0000D91A0000}"/>
    <cellStyle name="Currency 3 4 4 3 4" xfId="6938" xr:uid="{00000000-0005-0000-0000-0000DA1A0000}"/>
    <cellStyle name="Currency 3 4 4 4" xfId="6939" xr:uid="{00000000-0005-0000-0000-0000DB1A0000}"/>
    <cellStyle name="Currency 3 4 4 4 2" xfId="6940" xr:uid="{00000000-0005-0000-0000-0000DC1A0000}"/>
    <cellStyle name="Currency 3 4 4 5" xfId="6941" xr:uid="{00000000-0005-0000-0000-0000DD1A0000}"/>
    <cellStyle name="Currency 3 4 4 6" xfId="6942" xr:uid="{00000000-0005-0000-0000-0000DE1A0000}"/>
    <cellStyle name="Currency 3 4 5" xfId="6943" xr:uid="{00000000-0005-0000-0000-0000DF1A0000}"/>
    <cellStyle name="Currency 3 4 5 2" xfId="6944" xr:uid="{00000000-0005-0000-0000-0000E01A0000}"/>
    <cellStyle name="Currency 3 4 5 2 2" xfId="6945" xr:uid="{00000000-0005-0000-0000-0000E11A0000}"/>
    <cellStyle name="Currency 3 4 5 2 2 2" xfId="6946" xr:uid="{00000000-0005-0000-0000-0000E21A0000}"/>
    <cellStyle name="Currency 3 4 5 2 3" xfId="6947" xr:uid="{00000000-0005-0000-0000-0000E31A0000}"/>
    <cellStyle name="Currency 3 4 5 2 4" xfId="6948" xr:uid="{00000000-0005-0000-0000-0000E41A0000}"/>
    <cellStyle name="Currency 3 4 5 3" xfId="6949" xr:uid="{00000000-0005-0000-0000-0000E51A0000}"/>
    <cellStyle name="Currency 3 4 5 3 2" xfId="6950" xr:uid="{00000000-0005-0000-0000-0000E61A0000}"/>
    <cellStyle name="Currency 3 4 5 4" xfId="6951" xr:uid="{00000000-0005-0000-0000-0000E71A0000}"/>
    <cellStyle name="Currency 3 4 5 5" xfId="6952" xr:uid="{00000000-0005-0000-0000-0000E81A0000}"/>
    <cellStyle name="Currency 3 4 6" xfId="6953" xr:uid="{00000000-0005-0000-0000-0000E91A0000}"/>
    <cellStyle name="Currency 3 4 6 2" xfId="6954" xr:uid="{00000000-0005-0000-0000-0000EA1A0000}"/>
    <cellStyle name="Currency 3 4 6 2 2" xfId="6955" xr:uid="{00000000-0005-0000-0000-0000EB1A0000}"/>
    <cellStyle name="Currency 3 4 6 3" xfId="6956" xr:uid="{00000000-0005-0000-0000-0000EC1A0000}"/>
    <cellStyle name="Currency 3 4 6 4" xfId="6957" xr:uid="{00000000-0005-0000-0000-0000ED1A0000}"/>
    <cellStyle name="Currency 3 4 7" xfId="6958" xr:uid="{00000000-0005-0000-0000-0000EE1A0000}"/>
    <cellStyle name="Currency 3 4 7 2" xfId="6959" xr:uid="{00000000-0005-0000-0000-0000EF1A0000}"/>
    <cellStyle name="Currency 3 4 8" xfId="6960" xr:uid="{00000000-0005-0000-0000-0000F01A0000}"/>
    <cellStyle name="Currency 3 4 9" xfId="6961" xr:uid="{00000000-0005-0000-0000-0000F11A0000}"/>
    <cellStyle name="Currency 3 5" xfId="6962" xr:uid="{00000000-0005-0000-0000-0000F21A0000}"/>
    <cellStyle name="Currency 3 5 2" xfId="6963" xr:uid="{00000000-0005-0000-0000-0000F31A0000}"/>
    <cellStyle name="Currency 3 5 2 2" xfId="6964" xr:uid="{00000000-0005-0000-0000-0000F41A0000}"/>
    <cellStyle name="Currency 3 5 2 2 2" xfId="6965" xr:uid="{00000000-0005-0000-0000-0000F51A0000}"/>
    <cellStyle name="Currency 3 5 2 2 2 2" xfId="6966" xr:uid="{00000000-0005-0000-0000-0000F61A0000}"/>
    <cellStyle name="Currency 3 5 2 2 2 2 2" xfId="6967" xr:uid="{00000000-0005-0000-0000-0000F71A0000}"/>
    <cellStyle name="Currency 3 5 2 2 2 2 2 2" xfId="6968" xr:uid="{00000000-0005-0000-0000-0000F81A0000}"/>
    <cellStyle name="Currency 3 5 2 2 2 2 3" xfId="6969" xr:uid="{00000000-0005-0000-0000-0000F91A0000}"/>
    <cellStyle name="Currency 3 5 2 2 2 2 4" xfId="6970" xr:uid="{00000000-0005-0000-0000-0000FA1A0000}"/>
    <cellStyle name="Currency 3 5 2 2 2 3" xfId="6971" xr:uid="{00000000-0005-0000-0000-0000FB1A0000}"/>
    <cellStyle name="Currency 3 5 2 2 2 3 2" xfId="6972" xr:uid="{00000000-0005-0000-0000-0000FC1A0000}"/>
    <cellStyle name="Currency 3 5 2 2 2 4" xfId="6973" xr:uid="{00000000-0005-0000-0000-0000FD1A0000}"/>
    <cellStyle name="Currency 3 5 2 2 2 5" xfId="6974" xr:uid="{00000000-0005-0000-0000-0000FE1A0000}"/>
    <cellStyle name="Currency 3 5 2 2 3" xfId="6975" xr:uid="{00000000-0005-0000-0000-0000FF1A0000}"/>
    <cellStyle name="Currency 3 5 2 2 3 2" xfId="6976" xr:uid="{00000000-0005-0000-0000-0000001B0000}"/>
    <cellStyle name="Currency 3 5 2 2 3 2 2" xfId="6977" xr:uid="{00000000-0005-0000-0000-0000011B0000}"/>
    <cellStyle name="Currency 3 5 2 2 3 3" xfId="6978" xr:uid="{00000000-0005-0000-0000-0000021B0000}"/>
    <cellStyle name="Currency 3 5 2 2 3 4" xfId="6979" xr:uid="{00000000-0005-0000-0000-0000031B0000}"/>
    <cellStyle name="Currency 3 5 2 2 4" xfId="6980" xr:uid="{00000000-0005-0000-0000-0000041B0000}"/>
    <cellStyle name="Currency 3 5 2 2 4 2" xfId="6981" xr:uid="{00000000-0005-0000-0000-0000051B0000}"/>
    <cellStyle name="Currency 3 5 2 2 5" xfId="6982" xr:uid="{00000000-0005-0000-0000-0000061B0000}"/>
    <cellStyle name="Currency 3 5 2 2 6" xfId="6983" xr:uid="{00000000-0005-0000-0000-0000071B0000}"/>
    <cellStyle name="Currency 3 5 2 3" xfId="6984" xr:uid="{00000000-0005-0000-0000-0000081B0000}"/>
    <cellStyle name="Currency 3 5 2 3 2" xfId="6985" xr:uid="{00000000-0005-0000-0000-0000091B0000}"/>
    <cellStyle name="Currency 3 5 2 3 2 2" xfId="6986" xr:uid="{00000000-0005-0000-0000-00000A1B0000}"/>
    <cellStyle name="Currency 3 5 2 3 2 2 2" xfId="6987" xr:uid="{00000000-0005-0000-0000-00000B1B0000}"/>
    <cellStyle name="Currency 3 5 2 3 2 3" xfId="6988" xr:uid="{00000000-0005-0000-0000-00000C1B0000}"/>
    <cellStyle name="Currency 3 5 2 3 2 4" xfId="6989" xr:uid="{00000000-0005-0000-0000-00000D1B0000}"/>
    <cellStyle name="Currency 3 5 2 3 3" xfId="6990" xr:uid="{00000000-0005-0000-0000-00000E1B0000}"/>
    <cellStyle name="Currency 3 5 2 3 3 2" xfId="6991" xr:uid="{00000000-0005-0000-0000-00000F1B0000}"/>
    <cellStyle name="Currency 3 5 2 3 4" xfId="6992" xr:uid="{00000000-0005-0000-0000-0000101B0000}"/>
    <cellStyle name="Currency 3 5 2 3 5" xfId="6993" xr:uid="{00000000-0005-0000-0000-0000111B0000}"/>
    <cellStyle name="Currency 3 5 2 4" xfId="6994" xr:uid="{00000000-0005-0000-0000-0000121B0000}"/>
    <cellStyle name="Currency 3 5 2 4 2" xfId="6995" xr:uid="{00000000-0005-0000-0000-0000131B0000}"/>
    <cellStyle name="Currency 3 5 2 4 2 2" xfId="6996" xr:uid="{00000000-0005-0000-0000-0000141B0000}"/>
    <cellStyle name="Currency 3 5 2 4 3" xfId="6997" xr:uid="{00000000-0005-0000-0000-0000151B0000}"/>
    <cellStyle name="Currency 3 5 2 4 4" xfId="6998" xr:uid="{00000000-0005-0000-0000-0000161B0000}"/>
    <cellStyle name="Currency 3 5 2 5" xfId="6999" xr:uid="{00000000-0005-0000-0000-0000171B0000}"/>
    <cellStyle name="Currency 3 5 2 5 2" xfId="7000" xr:uid="{00000000-0005-0000-0000-0000181B0000}"/>
    <cellStyle name="Currency 3 5 2 5 2 2" xfId="7001" xr:uid="{00000000-0005-0000-0000-0000191B0000}"/>
    <cellStyle name="Currency 3 5 2 5 3" xfId="7002" xr:uid="{00000000-0005-0000-0000-00001A1B0000}"/>
    <cellStyle name="Currency 3 5 2 5 4" xfId="7003" xr:uid="{00000000-0005-0000-0000-00001B1B0000}"/>
    <cellStyle name="Currency 3 5 2 6" xfId="7004" xr:uid="{00000000-0005-0000-0000-00001C1B0000}"/>
    <cellStyle name="Currency 3 5 2 6 2" xfId="7005" xr:uid="{00000000-0005-0000-0000-00001D1B0000}"/>
    <cellStyle name="Currency 3 5 2 7" xfId="7006" xr:uid="{00000000-0005-0000-0000-00001E1B0000}"/>
    <cellStyle name="Currency 3 5 2 8" xfId="7007" xr:uid="{00000000-0005-0000-0000-00001F1B0000}"/>
    <cellStyle name="Currency 3 5 3" xfId="7008" xr:uid="{00000000-0005-0000-0000-0000201B0000}"/>
    <cellStyle name="Currency 3 5 3 2" xfId="7009" xr:uid="{00000000-0005-0000-0000-0000211B0000}"/>
    <cellStyle name="Currency 3 5 3 2 2" xfId="7010" xr:uid="{00000000-0005-0000-0000-0000221B0000}"/>
    <cellStyle name="Currency 3 5 3 2 2 2" xfId="7011" xr:uid="{00000000-0005-0000-0000-0000231B0000}"/>
    <cellStyle name="Currency 3 5 3 2 2 2 2" xfId="7012" xr:uid="{00000000-0005-0000-0000-0000241B0000}"/>
    <cellStyle name="Currency 3 5 3 2 2 3" xfId="7013" xr:uid="{00000000-0005-0000-0000-0000251B0000}"/>
    <cellStyle name="Currency 3 5 3 2 2 4" xfId="7014" xr:uid="{00000000-0005-0000-0000-0000261B0000}"/>
    <cellStyle name="Currency 3 5 3 2 3" xfId="7015" xr:uid="{00000000-0005-0000-0000-0000271B0000}"/>
    <cellStyle name="Currency 3 5 3 2 3 2" xfId="7016" xr:uid="{00000000-0005-0000-0000-0000281B0000}"/>
    <cellStyle name="Currency 3 5 3 2 4" xfId="7017" xr:uid="{00000000-0005-0000-0000-0000291B0000}"/>
    <cellStyle name="Currency 3 5 3 2 5" xfId="7018" xr:uid="{00000000-0005-0000-0000-00002A1B0000}"/>
    <cellStyle name="Currency 3 5 3 3" xfId="7019" xr:uid="{00000000-0005-0000-0000-00002B1B0000}"/>
    <cellStyle name="Currency 3 5 3 3 2" xfId="7020" xr:uid="{00000000-0005-0000-0000-00002C1B0000}"/>
    <cellStyle name="Currency 3 5 3 3 2 2" xfId="7021" xr:uid="{00000000-0005-0000-0000-00002D1B0000}"/>
    <cellStyle name="Currency 3 5 3 3 3" xfId="7022" xr:uid="{00000000-0005-0000-0000-00002E1B0000}"/>
    <cellStyle name="Currency 3 5 3 3 4" xfId="7023" xr:uid="{00000000-0005-0000-0000-00002F1B0000}"/>
    <cellStyle name="Currency 3 5 3 4" xfId="7024" xr:uid="{00000000-0005-0000-0000-0000301B0000}"/>
    <cellStyle name="Currency 3 5 3 4 2" xfId="7025" xr:uid="{00000000-0005-0000-0000-0000311B0000}"/>
    <cellStyle name="Currency 3 5 3 4 2 2" xfId="7026" xr:uid="{00000000-0005-0000-0000-0000321B0000}"/>
    <cellStyle name="Currency 3 5 3 4 3" xfId="7027" xr:uid="{00000000-0005-0000-0000-0000331B0000}"/>
    <cellStyle name="Currency 3 5 3 4 4" xfId="7028" xr:uid="{00000000-0005-0000-0000-0000341B0000}"/>
    <cellStyle name="Currency 3 5 3 5" xfId="7029" xr:uid="{00000000-0005-0000-0000-0000351B0000}"/>
    <cellStyle name="Currency 3 5 3 5 2" xfId="7030" xr:uid="{00000000-0005-0000-0000-0000361B0000}"/>
    <cellStyle name="Currency 3 5 3 6" xfId="7031" xr:uid="{00000000-0005-0000-0000-0000371B0000}"/>
    <cellStyle name="Currency 3 5 3 7" xfId="7032" xr:uid="{00000000-0005-0000-0000-0000381B0000}"/>
    <cellStyle name="Currency 3 5 4" xfId="7033" xr:uid="{00000000-0005-0000-0000-0000391B0000}"/>
    <cellStyle name="Currency 3 5 4 2" xfId="7034" xr:uid="{00000000-0005-0000-0000-00003A1B0000}"/>
    <cellStyle name="Currency 3 5 4 2 2" xfId="7035" xr:uid="{00000000-0005-0000-0000-00003B1B0000}"/>
    <cellStyle name="Currency 3 5 4 2 2 2" xfId="7036" xr:uid="{00000000-0005-0000-0000-00003C1B0000}"/>
    <cellStyle name="Currency 3 5 4 2 3" xfId="7037" xr:uid="{00000000-0005-0000-0000-00003D1B0000}"/>
    <cellStyle name="Currency 3 5 4 2 4" xfId="7038" xr:uid="{00000000-0005-0000-0000-00003E1B0000}"/>
    <cellStyle name="Currency 3 5 4 3" xfId="7039" xr:uid="{00000000-0005-0000-0000-00003F1B0000}"/>
    <cellStyle name="Currency 3 5 4 3 2" xfId="7040" xr:uid="{00000000-0005-0000-0000-0000401B0000}"/>
    <cellStyle name="Currency 3 5 4 3 2 2" xfId="7041" xr:uid="{00000000-0005-0000-0000-0000411B0000}"/>
    <cellStyle name="Currency 3 5 4 3 3" xfId="7042" xr:uid="{00000000-0005-0000-0000-0000421B0000}"/>
    <cellStyle name="Currency 3 5 4 3 4" xfId="7043" xr:uid="{00000000-0005-0000-0000-0000431B0000}"/>
    <cellStyle name="Currency 3 5 4 4" xfId="7044" xr:uid="{00000000-0005-0000-0000-0000441B0000}"/>
    <cellStyle name="Currency 3 5 4 4 2" xfId="7045" xr:uid="{00000000-0005-0000-0000-0000451B0000}"/>
    <cellStyle name="Currency 3 5 4 5" xfId="7046" xr:uid="{00000000-0005-0000-0000-0000461B0000}"/>
    <cellStyle name="Currency 3 5 4 6" xfId="7047" xr:uid="{00000000-0005-0000-0000-0000471B0000}"/>
    <cellStyle name="Currency 3 5 5" xfId="7048" xr:uid="{00000000-0005-0000-0000-0000481B0000}"/>
    <cellStyle name="Currency 3 5 5 2" xfId="7049" xr:uid="{00000000-0005-0000-0000-0000491B0000}"/>
    <cellStyle name="Currency 3 5 5 2 2" xfId="7050" xr:uid="{00000000-0005-0000-0000-00004A1B0000}"/>
    <cellStyle name="Currency 3 5 5 2 2 2" xfId="7051" xr:uid="{00000000-0005-0000-0000-00004B1B0000}"/>
    <cellStyle name="Currency 3 5 5 2 3" xfId="7052" xr:uid="{00000000-0005-0000-0000-00004C1B0000}"/>
    <cellStyle name="Currency 3 5 5 2 4" xfId="7053" xr:uid="{00000000-0005-0000-0000-00004D1B0000}"/>
    <cellStyle name="Currency 3 5 5 3" xfId="7054" xr:uid="{00000000-0005-0000-0000-00004E1B0000}"/>
    <cellStyle name="Currency 3 5 5 3 2" xfId="7055" xr:uid="{00000000-0005-0000-0000-00004F1B0000}"/>
    <cellStyle name="Currency 3 5 5 4" xfId="7056" xr:uid="{00000000-0005-0000-0000-0000501B0000}"/>
    <cellStyle name="Currency 3 5 5 5" xfId="7057" xr:uid="{00000000-0005-0000-0000-0000511B0000}"/>
    <cellStyle name="Currency 3 5 6" xfId="7058" xr:uid="{00000000-0005-0000-0000-0000521B0000}"/>
    <cellStyle name="Currency 3 5 6 2" xfId="7059" xr:uid="{00000000-0005-0000-0000-0000531B0000}"/>
    <cellStyle name="Currency 3 5 6 2 2" xfId="7060" xr:uid="{00000000-0005-0000-0000-0000541B0000}"/>
    <cellStyle name="Currency 3 5 6 3" xfId="7061" xr:uid="{00000000-0005-0000-0000-0000551B0000}"/>
    <cellStyle name="Currency 3 5 6 4" xfId="7062" xr:uid="{00000000-0005-0000-0000-0000561B0000}"/>
    <cellStyle name="Currency 3 5 7" xfId="7063" xr:uid="{00000000-0005-0000-0000-0000571B0000}"/>
    <cellStyle name="Currency 3 5 7 2" xfId="7064" xr:uid="{00000000-0005-0000-0000-0000581B0000}"/>
    <cellStyle name="Currency 3 5 8" xfId="7065" xr:uid="{00000000-0005-0000-0000-0000591B0000}"/>
    <cellStyle name="Currency 3 5 9" xfId="7066" xr:uid="{00000000-0005-0000-0000-00005A1B0000}"/>
    <cellStyle name="Currency 3 6" xfId="7067" xr:uid="{00000000-0005-0000-0000-00005B1B0000}"/>
    <cellStyle name="Currency 3 6 2" xfId="7068" xr:uid="{00000000-0005-0000-0000-00005C1B0000}"/>
    <cellStyle name="Currency 3 6 2 2" xfId="7069" xr:uid="{00000000-0005-0000-0000-00005D1B0000}"/>
    <cellStyle name="Currency 3 6 2 2 2" xfId="7070" xr:uid="{00000000-0005-0000-0000-00005E1B0000}"/>
    <cellStyle name="Currency 3 6 2 2 2 2" xfId="7071" xr:uid="{00000000-0005-0000-0000-00005F1B0000}"/>
    <cellStyle name="Currency 3 6 2 2 2 2 2" xfId="7072" xr:uid="{00000000-0005-0000-0000-0000601B0000}"/>
    <cellStyle name="Currency 3 6 2 2 2 3" xfId="7073" xr:uid="{00000000-0005-0000-0000-0000611B0000}"/>
    <cellStyle name="Currency 3 6 2 2 2 4" xfId="7074" xr:uid="{00000000-0005-0000-0000-0000621B0000}"/>
    <cellStyle name="Currency 3 6 2 2 3" xfId="7075" xr:uid="{00000000-0005-0000-0000-0000631B0000}"/>
    <cellStyle name="Currency 3 6 2 2 3 2" xfId="7076" xr:uid="{00000000-0005-0000-0000-0000641B0000}"/>
    <cellStyle name="Currency 3 6 2 2 4" xfId="7077" xr:uid="{00000000-0005-0000-0000-0000651B0000}"/>
    <cellStyle name="Currency 3 6 2 2 5" xfId="7078" xr:uid="{00000000-0005-0000-0000-0000661B0000}"/>
    <cellStyle name="Currency 3 6 2 3" xfId="7079" xr:uid="{00000000-0005-0000-0000-0000671B0000}"/>
    <cellStyle name="Currency 3 6 2 3 2" xfId="7080" xr:uid="{00000000-0005-0000-0000-0000681B0000}"/>
    <cellStyle name="Currency 3 6 2 3 2 2" xfId="7081" xr:uid="{00000000-0005-0000-0000-0000691B0000}"/>
    <cellStyle name="Currency 3 6 2 3 3" xfId="7082" xr:uid="{00000000-0005-0000-0000-00006A1B0000}"/>
    <cellStyle name="Currency 3 6 2 3 4" xfId="7083" xr:uid="{00000000-0005-0000-0000-00006B1B0000}"/>
    <cellStyle name="Currency 3 6 2 4" xfId="7084" xr:uid="{00000000-0005-0000-0000-00006C1B0000}"/>
    <cellStyle name="Currency 3 6 2 4 2" xfId="7085" xr:uid="{00000000-0005-0000-0000-00006D1B0000}"/>
    <cellStyle name="Currency 3 6 2 4 2 2" xfId="7086" xr:uid="{00000000-0005-0000-0000-00006E1B0000}"/>
    <cellStyle name="Currency 3 6 2 4 3" xfId="7087" xr:uid="{00000000-0005-0000-0000-00006F1B0000}"/>
    <cellStyle name="Currency 3 6 2 4 4" xfId="7088" xr:uid="{00000000-0005-0000-0000-0000701B0000}"/>
    <cellStyle name="Currency 3 6 2 5" xfId="7089" xr:uid="{00000000-0005-0000-0000-0000711B0000}"/>
    <cellStyle name="Currency 3 6 2 5 2" xfId="7090" xr:uid="{00000000-0005-0000-0000-0000721B0000}"/>
    <cellStyle name="Currency 3 6 2 6" xfId="7091" xr:uid="{00000000-0005-0000-0000-0000731B0000}"/>
    <cellStyle name="Currency 3 6 2 7" xfId="7092" xr:uid="{00000000-0005-0000-0000-0000741B0000}"/>
    <cellStyle name="Currency 3 6 3" xfId="7093" xr:uid="{00000000-0005-0000-0000-0000751B0000}"/>
    <cellStyle name="Currency 3 6 3 2" xfId="7094" xr:uid="{00000000-0005-0000-0000-0000761B0000}"/>
    <cellStyle name="Currency 3 6 3 2 2" xfId="7095" xr:uid="{00000000-0005-0000-0000-0000771B0000}"/>
    <cellStyle name="Currency 3 6 3 2 2 2" xfId="7096" xr:uid="{00000000-0005-0000-0000-0000781B0000}"/>
    <cellStyle name="Currency 3 6 3 2 3" xfId="7097" xr:uid="{00000000-0005-0000-0000-0000791B0000}"/>
    <cellStyle name="Currency 3 6 3 2 4" xfId="7098" xr:uid="{00000000-0005-0000-0000-00007A1B0000}"/>
    <cellStyle name="Currency 3 6 3 3" xfId="7099" xr:uid="{00000000-0005-0000-0000-00007B1B0000}"/>
    <cellStyle name="Currency 3 6 3 3 2" xfId="7100" xr:uid="{00000000-0005-0000-0000-00007C1B0000}"/>
    <cellStyle name="Currency 3 6 3 3 2 2" xfId="7101" xr:uid="{00000000-0005-0000-0000-00007D1B0000}"/>
    <cellStyle name="Currency 3 6 3 3 3" xfId="7102" xr:uid="{00000000-0005-0000-0000-00007E1B0000}"/>
    <cellStyle name="Currency 3 6 3 3 4" xfId="7103" xr:uid="{00000000-0005-0000-0000-00007F1B0000}"/>
    <cellStyle name="Currency 3 6 3 4" xfId="7104" xr:uid="{00000000-0005-0000-0000-0000801B0000}"/>
    <cellStyle name="Currency 3 6 3 4 2" xfId="7105" xr:uid="{00000000-0005-0000-0000-0000811B0000}"/>
    <cellStyle name="Currency 3 6 3 5" xfId="7106" xr:uid="{00000000-0005-0000-0000-0000821B0000}"/>
    <cellStyle name="Currency 3 6 3 6" xfId="7107" xr:uid="{00000000-0005-0000-0000-0000831B0000}"/>
    <cellStyle name="Currency 3 6 4" xfId="7108" xr:uid="{00000000-0005-0000-0000-0000841B0000}"/>
    <cellStyle name="Currency 3 6 4 2" xfId="7109" xr:uid="{00000000-0005-0000-0000-0000851B0000}"/>
    <cellStyle name="Currency 3 6 4 2 2" xfId="7110" xr:uid="{00000000-0005-0000-0000-0000861B0000}"/>
    <cellStyle name="Currency 3 6 4 3" xfId="7111" xr:uid="{00000000-0005-0000-0000-0000871B0000}"/>
    <cellStyle name="Currency 3 6 4 4" xfId="7112" xr:uid="{00000000-0005-0000-0000-0000881B0000}"/>
    <cellStyle name="Currency 3 6 5" xfId="7113" xr:uid="{00000000-0005-0000-0000-0000891B0000}"/>
    <cellStyle name="Currency 3 6 5 2" xfId="7114" xr:uid="{00000000-0005-0000-0000-00008A1B0000}"/>
    <cellStyle name="Currency 3 6 6" xfId="7115" xr:uid="{00000000-0005-0000-0000-00008B1B0000}"/>
    <cellStyle name="Currency 3 6 7" xfId="7116" xr:uid="{00000000-0005-0000-0000-00008C1B0000}"/>
    <cellStyle name="Currency 3 7" xfId="7117" xr:uid="{00000000-0005-0000-0000-00008D1B0000}"/>
    <cellStyle name="Currency 3 7 2" xfId="7118" xr:uid="{00000000-0005-0000-0000-00008E1B0000}"/>
    <cellStyle name="Currency 3 7 2 2" xfId="7119" xr:uid="{00000000-0005-0000-0000-00008F1B0000}"/>
    <cellStyle name="Currency 3 7 2 2 2" xfId="7120" xr:uid="{00000000-0005-0000-0000-0000901B0000}"/>
    <cellStyle name="Currency 3 7 2 2 2 2" xfId="7121" xr:uid="{00000000-0005-0000-0000-0000911B0000}"/>
    <cellStyle name="Currency 3 7 2 2 3" xfId="7122" xr:uid="{00000000-0005-0000-0000-0000921B0000}"/>
    <cellStyle name="Currency 3 7 2 2 4" xfId="7123" xr:uid="{00000000-0005-0000-0000-0000931B0000}"/>
    <cellStyle name="Currency 3 7 2 3" xfId="7124" xr:uid="{00000000-0005-0000-0000-0000941B0000}"/>
    <cellStyle name="Currency 3 7 2 3 2" xfId="7125" xr:uid="{00000000-0005-0000-0000-0000951B0000}"/>
    <cellStyle name="Currency 3 7 2 3 2 2" xfId="7126" xr:uid="{00000000-0005-0000-0000-0000961B0000}"/>
    <cellStyle name="Currency 3 7 2 3 3" xfId="7127" xr:uid="{00000000-0005-0000-0000-0000971B0000}"/>
    <cellStyle name="Currency 3 7 2 3 4" xfId="7128" xr:uid="{00000000-0005-0000-0000-0000981B0000}"/>
    <cellStyle name="Currency 3 7 2 4" xfId="7129" xr:uid="{00000000-0005-0000-0000-0000991B0000}"/>
    <cellStyle name="Currency 3 7 2 4 2" xfId="7130" xr:uid="{00000000-0005-0000-0000-00009A1B0000}"/>
    <cellStyle name="Currency 3 7 2 5" xfId="7131" xr:uid="{00000000-0005-0000-0000-00009B1B0000}"/>
    <cellStyle name="Currency 3 7 2 6" xfId="7132" xr:uid="{00000000-0005-0000-0000-00009C1B0000}"/>
    <cellStyle name="Currency 3 7 3" xfId="7133" xr:uid="{00000000-0005-0000-0000-00009D1B0000}"/>
    <cellStyle name="Currency 3 7 3 2" xfId="7134" xr:uid="{00000000-0005-0000-0000-00009E1B0000}"/>
    <cellStyle name="Currency 3 7 3 2 2" xfId="7135" xr:uid="{00000000-0005-0000-0000-00009F1B0000}"/>
    <cellStyle name="Currency 3 7 3 2 2 2" xfId="7136" xr:uid="{00000000-0005-0000-0000-0000A01B0000}"/>
    <cellStyle name="Currency 3 7 3 2 3" xfId="7137" xr:uid="{00000000-0005-0000-0000-0000A11B0000}"/>
    <cellStyle name="Currency 3 7 3 2 4" xfId="7138" xr:uid="{00000000-0005-0000-0000-0000A21B0000}"/>
    <cellStyle name="Currency 3 7 3 3" xfId="7139" xr:uid="{00000000-0005-0000-0000-0000A31B0000}"/>
    <cellStyle name="Currency 3 7 3 3 2" xfId="7140" xr:uid="{00000000-0005-0000-0000-0000A41B0000}"/>
    <cellStyle name="Currency 3 7 3 4" xfId="7141" xr:uid="{00000000-0005-0000-0000-0000A51B0000}"/>
    <cellStyle name="Currency 3 7 3 5" xfId="7142" xr:uid="{00000000-0005-0000-0000-0000A61B0000}"/>
    <cellStyle name="Currency 3 7 4" xfId="7143" xr:uid="{00000000-0005-0000-0000-0000A71B0000}"/>
    <cellStyle name="Currency 3 7 4 2" xfId="7144" xr:uid="{00000000-0005-0000-0000-0000A81B0000}"/>
    <cellStyle name="Currency 3 7 4 2 2" xfId="7145" xr:uid="{00000000-0005-0000-0000-0000A91B0000}"/>
    <cellStyle name="Currency 3 7 4 3" xfId="7146" xr:uid="{00000000-0005-0000-0000-0000AA1B0000}"/>
    <cellStyle name="Currency 3 7 4 4" xfId="7147" xr:uid="{00000000-0005-0000-0000-0000AB1B0000}"/>
    <cellStyle name="Currency 3 7 5" xfId="7148" xr:uid="{00000000-0005-0000-0000-0000AC1B0000}"/>
    <cellStyle name="Currency 3 7 5 2" xfId="7149" xr:uid="{00000000-0005-0000-0000-0000AD1B0000}"/>
    <cellStyle name="Currency 3 7 6" xfId="7150" xr:uid="{00000000-0005-0000-0000-0000AE1B0000}"/>
    <cellStyle name="Currency 3 7 7" xfId="7151" xr:uid="{00000000-0005-0000-0000-0000AF1B0000}"/>
    <cellStyle name="Currency 3 8" xfId="7152" xr:uid="{00000000-0005-0000-0000-0000B01B0000}"/>
    <cellStyle name="Currency 3 8 2" xfId="7153" xr:uid="{00000000-0005-0000-0000-0000B11B0000}"/>
    <cellStyle name="Currency 3 8 2 2" xfId="7154" xr:uid="{00000000-0005-0000-0000-0000B21B0000}"/>
    <cellStyle name="Currency 3 8 2 2 2" xfId="7155" xr:uid="{00000000-0005-0000-0000-0000B31B0000}"/>
    <cellStyle name="Currency 3 8 2 3" xfId="7156" xr:uid="{00000000-0005-0000-0000-0000B41B0000}"/>
    <cellStyle name="Currency 3 8 2 4" xfId="7157" xr:uid="{00000000-0005-0000-0000-0000B51B0000}"/>
    <cellStyle name="Currency 3 8 3" xfId="7158" xr:uid="{00000000-0005-0000-0000-0000B61B0000}"/>
    <cellStyle name="Currency 3 8 3 2" xfId="7159" xr:uid="{00000000-0005-0000-0000-0000B71B0000}"/>
    <cellStyle name="Currency 3 8 3 2 2" xfId="7160" xr:uid="{00000000-0005-0000-0000-0000B81B0000}"/>
    <cellStyle name="Currency 3 8 3 3" xfId="7161" xr:uid="{00000000-0005-0000-0000-0000B91B0000}"/>
    <cellStyle name="Currency 3 8 3 4" xfId="7162" xr:uid="{00000000-0005-0000-0000-0000BA1B0000}"/>
    <cellStyle name="Currency 3 8 4" xfId="7163" xr:uid="{00000000-0005-0000-0000-0000BB1B0000}"/>
    <cellStyle name="Currency 3 8 4 2" xfId="7164" xr:uid="{00000000-0005-0000-0000-0000BC1B0000}"/>
    <cellStyle name="Currency 3 8 5" xfId="7165" xr:uid="{00000000-0005-0000-0000-0000BD1B0000}"/>
    <cellStyle name="Currency 3 8 6" xfId="7166" xr:uid="{00000000-0005-0000-0000-0000BE1B0000}"/>
    <cellStyle name="Currency 3 9" xfId="7167" xr:uid="{00000000-0005-0000-0000-0000BF1B0000}"/>
    <cellStyle name="Currency 3 9 2" xfId="7168" xr:uid="{00000000-0005-0000-0000-0000C01B0000}"/>
    <cellStyle name="Currency 3 9 2 2" xfId="7169" xr:uid="{00000000-0005-0000-0000-0000C11B0000}"/>
    <cellStyle name="Currency 3 9 2 2 2" xfId="7170" xr:uid="{00000000-0005-0000-0000-0000C21B0000}"/>
    <cellStyle name="Currency 3 9 2 3" xfId="7171" xr:uid="{00000000-0005-0000-0000-0000C31B0000}"/>
    <cellStyle name="Currency 3 9 2 4" xfId="7172" xr:uid="{00000000-0005-0000-0000-0000C41B0000}"/>
    <cellStyle name="Currency 3 9 3" xfId="7173" xr:uid="{00000000-0005-0000-0000-0000C51B0000}"/>
    <cellStyle name="Currency 3 9 3 2" xfId="7174" xr:uid="{00000000-0005-0000-0000-0000C61B0000}"/>
    <cellStyle name="Currency 3 9 3 2 2" xfId="7175" xr:uid="{00000000-0005-0000-0000-0000C71B0000}"/>
    <cellStyle name="Currency 3 9 3 3" xfId="7176" xr:uid="{00000000-0005-0000-0000-0000C81B0000}"/>
    <cellStyle name="Currency 3 9 3 4" xfId="7177" xr:uid="{00000000-0005-0000-0000-0000C91B0000}"/>
    <cellStyle name="Currency 3 9 4" xfId="7178" xr:uid="{00000000-0005-0000-0000-0000CA1B0000}"/>
    <cellStyle name="Currency 3 9 4 2" xfId="7179" xr:uid="{00000000-0005-0000-0000-0000CB1B0000}"/>
    <cellStyle name="Currency 3 9 5" xfId="7180" xr:uid="{00000000-0005-0000-0000-0000CC1B0000}"/>
    <cellStyle name="Currency 3 9 6" xfId="7181" xr:uid="{00000000-0005-0000-0000-0000CD1B0000}"/>
    <cellStyle name="Currency 4" xfId="7182" xr:uid="{00000000-0005-0000-0000-0000CE1B0000}"/>
    <cellStyle name="Currency 4 10" xfId="7183" xr:uid="{00000000-0005-0000-0000-0000CF1B0000}"/>
    <cellStyle name="Currency 4 10 2" xfId="7184" xr:uid="{00000000-0005-0000-0000-0000D01B0000}"/>
    <cellStyle name="Currency 4 10 2 2" xfId="7185" xr:uid="{00000000-0005-0000-0000-0000D11B0000}"/>
    <cellStyle name="Currency 4 10 3" xfId="7186" xr:uid="{00000000-0005-0000-0000-0000D21B0000}"/>
    <cellStyle name="Currency 4 10 4" xfId="7187" xr:uid="{00000000-0005-0000-0000-0000D31B0000}"/>
    <cellStyle name="Currency 4 2" xfId="7188" xr:uid="{00000000-0005-0000-0000-0000D41B0000}"/>
    <cellStyle name="Currency 4 2 2" xfId="7189" xr:uid="{00000000-0005-0000-0000-0000D51B0000}"/>
    <cellStyle name="Currency 4 2 2 2" xfId="7190" xr:uid="{00000000-0005-0000-0000-0000D61B0000}"/>
    <cellStyle name="Currency 4 2 2 2 2" xfId="7191" xr:uid="{00000000-0005-0000-0000-0000D71B0000}"/>
    <cellStyle name="Currency 4 2 2 2 2 2" xfId="7192" xr:uid="{00000000-0005-0000-0000-0000D81B0000}"/>
    <cellStyle name="Currency 4 2 2 2 2 2 2" xfId="7193" xr:uid="{00000000-0005-0000-0000-0000D91B0000}"/>
    <cellStyle name="Currency 4 2 2 2 2 2 2 2" xfId="7194" xr:uid="{00000000-0005-0000-0000-0000DA1B0000}"/>
    <cellStyle name="Currency 4 2 2 2 2 2 2 2 2" xfId="7195" xr:uid="{00000000-0005-0000-0000-0000DB1B0000}"/>
    <cellStyle name="Currency 4 2 2 2 2 2 2 3" xfId="7196" xr:uid="{00000000-0005-0000-0000-0000DC1B0000}"/>
    <cellStyle name="Currency 4 2 2 2 2 2 2 4" xfId="7197" xr:uid="{00000000-0005-0000-0000-0000DD1B0000}"/>
    <cellStyle name="Currency 4 2 2 2 2 2 3" xfId="7198" xr:uid="{00000000-0005-0000-0000-0000DE1B0000}"/>
    <cellStyle name="Currency 4 2 2 2 2 2 3 2" xfId="7199" xr:uid="{00000000-0005-0000-0000-0000DF1B0000}"/>
    <cellStyle name="Currency 4 2 2 2 2 2 4" xfId="7200" xr:uid="{00000000-0005-0000-0000-0000E01B0000}"/>
    <cellStyle name="Currency 4 2 2 2 2 2 5" xfId="7201" xr:uid="{00000000-0005-0000-0000-0000E11B0000}"/>
    <cellStyle name="Currency 4 2 2 2 2 3" xfId="7202" xr:uid="{00000000-0005-0000-0000-0000E21B0000}"/>
    <cellStyle name="Currency 4 2 2 2 2 3 2" xfId="7203" xr:uid="{00000000-0005-0000-0000-0000E31B0000}"/>
    <cellStyle name="Currency 4 2 2 2 2 3 2 2" xfId="7204" xr:uid="{00000000-0005-0000-0000-0000E41B0000}"/>
    <cellStyle name="Currency 4 2 2 2 2 3 3" xfId="7205" xr:uid="{00000000-0005-0000-0000-0000E51B0000}"/>
    <cellStyle name="Currency 4 2 2 2 2 3 4" xfId="7206" xr:uid="{00000000-0005-0000-0000-0000E61B0000}"/>
    <cellStyle name="Currency 4 2 2 2 2 4" xfId="7207" xr:uid="{00000000-0005-0000-0000-0000E71B0000}"/>
    <cellStyle name="Currency 4 2 2 2 2 4 2" xfId="7208" xr:uid="{00000000-0005-0000-0000-0000E81B0000}"/>
    <cellStyle name="Currency 4 2 2 2 2 5" xfId="7209" xr:uid="{00000000-0005-0000-0000-0000E91B0000}"/>
    <cellStyle name="Currency 4 2 2 2 2 6" xfId="7210" xr:uid="{00000000-0005-0000-0000-0000EA1B0000}"/>
    <cellStyle name="Currency 4 2 2 2 3" xfId="7211" xr:uid="{00000000-0005-0000-0000-0000EB1B0000}"/>
    <cellStyle name="Currency 4 2 2 2 3 2" xfId="7212" xr:uid="{00000000-0005-0000-0000-0000EC1B0000}"/>
    <cellStyle name="Currency 4 2 2 2 3 2 2" xfId="7213" xr:uid="{00000000-0005-0000-0000-0000ED1B0000}"/>
    <cellStyle name="Currency 4 2 2 2 3 2 2 2" xfId="7214" xr:uid="{00000000-0005-0000-0000-0000EE1B0000}"/>
    <cellStyle name="Currency 4 2 2 2 3 2 3" xfId="7215" xr:uid="{00000000-0005-0000-0000-0000EF1B0000}"/>
    <cellStyle name="Currency 4 2 2 2 3 2 4" xfId="7216" xr:uid="{00000000-0005-0000-0000-0000F01B0000}"/>
    <cellStyle name="Currency 4 2 2 2 3 3" xfId="7217" xr:uid="{00000000-0005-0000-0000-0000F11B0000}"/>
    <cellStyle name="Currency 4 2 2 2 3 3 2" xfId="7218" xr:uid="{00000000-0005-0000-0000-0000F21B0000}"/>
    <cellStyle name="Currency 4 2 2 2 3 4" xfId="7219" xr:uid="{00000000-0005-0000-0000-0000F31B0000}"/>
    <cellStyle name="Currency 4 2 2 2 3 5" xfId="7220" xr:uid="{00000000-0005-0000-0000-0000F41B0000}"/>
    <cellStyle name="Currency 4 2 2 2 4" xfId="7221" xr:uid="{00000000-0005-0000-0000-0000F51B0000}"/>
    <cellStyle name="Currency 4 2 2 2 4 2" xfId="7222" xr:uid="{00000000-0005-0000-0000-0000F61B0000}"/>
    <cellStyle name="Currency 4 2 2 2 4 2 2" xfId="7223" xr:uid="{00000000-0005-0000-0000-0000F71B0000}"/>
    <cellStyle name="Currency 4 2 2 2 4 3" xfId="7224" xr:uid="{00000000-0005-0000-0000-0000F81B0000}"/>
    <cellStyle name="Currency 4 2 2 2 4 4" xfId="7225" xr:uid="{00000000-0005-0000-0000-0000F91B0000}"/>
    <cellStyle name="Currency 4 2 2 2 5" xfId="7226" xr:uid="{00000000-0005-0000-0000-0000FA1B0000}"/>
    <cellStyle name="Currency 4 2 2 2 5 2" xfId="7227" xr:uid="{00000000-0005-0000-0000-0000FB1B0000}"/>
    <cellStyle name="Currency 4 2 2 2 5 2 2" xfId="7228" xr:uid="{00000000-0005-0000-0000-0000FC1B0000}"/>
    <cellStyle name="Currency 4 2 2 2 5 3" xfId="7229" xr:uid="{00000000-0005-0000-0000-0000FD1B0000}"/>
    <cellStyle name="Currency 4 2 2 2 5 4" xfId="7230" xr:uid="{00000000-0005-0000-0000-0000FE1B0000}"/>
    <cellStyle name="Currency 4 2 2 3" xfId="7231" xr:uid="{00000000-0005-0000-0000-0000FF1B0000}"/>
    <cellStyle name="Currency 4 2 2 3 2" xfId="7232" xr:uid="{00000000-0005-0000-0000-0000001C0000}"/>
    <cellStyle name="Currency 4 2 2 3 2 2" xfId="7233" xr:uid="{00000000-0005-0000-0000-0000011C0000}"/>
    <cellStyle name="Currency 4 2 2 3 2 2 2" xfId="7234" xr:uid="{00000000-0005-0000-0000-0000021C0000}"/>
    <cellStyle name="Currency 4 2 2 3 2 2 2 2" xfId="7235" xr:uid="{00000000-0005-0000-0000-0000031C0000}"/>
    <cellStyle name="Currency 4 2 2 3 2 2 3" xfId="7236" xr:uid="{00000000-0005-0000-0000-0000041C0000}"/>
    <cellStyle name="Currency 4 2 2 3 2 2 4" xfId="7237" xr:uid="{00000000-0005-0000-0000-0000051C0000}"/>
    <cellStyle name="Currency 4 2 2 3 2 3" xfId="7238" xr:uid="{00000000-0005-0000-0000-0000061C0000}"/>
    <cellStyle name="Currency 4 2 2 3 2 3 2" xfId="7239" xr:uid="{00000000-0005-0000-0000-0000071C0000}"/>
    <cellStyle name="Currency 4 2 2 3 2 3 2 2" xfId="7240" xr:uid="{00000000-0005-0000-0000-0000081C0000}"/>
    <cellStyle name="Currency 4 2 2 3 2 3 3" xfId="7241" xr:uid="{00000000-0005-0000-0000-0000091C0000}"/>
    <cellStyle name="Currency 4 2 2 3 2 3 4" xfId="7242" xr:uid="{00000000-0005-0000-0000-00000A1C0000}"/>
    <cellStyle name="Currency 4 2 2 3 2 4" xfId="7243" xr:uid="{00000000-0005-0000-0000-00000B1C0000}"/>
    <cellStyle name="Currency 4 2 2 3 2 4 2" xfId="7244" xr:uid="{00000000-0005-0000-0000-00000C1C0000}"/>
    <cellStyle name="Currency 4 2 2 3 2 5" xfId="7245" xr:uid="{00000000-0005-0000-0000-00000D1C0000}"/>
    <cellStyle name="Currency 4 2 2 3 2 6" xfId="7246" xr:uid="{00000000-0005-0000-0000-00000E1C0000}"/>
    <cellStyle name="Currency 4 2 2 3 3" xfId="7247" xr:uid="{00000000-0005-0000-0000-00000F1C0000}"/>
    <cellStyle name="Currency 4 2 2 3 3 2" xfId="7248" xr:uid="{00000000-0005-0000-0000-0000101C0000}"/>
    <cellStyle name="Currency 4 2 2 3 3 2 2" xfId="7249" xr:uid="{00000000-0005-0000-0000-0000111C0000}"/>
    <cellStyle name="Currency 4 2 2 3 3 2 2 2" xfId="7250" xr:uid="{00000000-0005-0000-0000-0000121C0000}"/>
    <cellStyle name="Currency 4 2 2 3 3 2 3" xfId="7251" xr:uid="{00000000-0005-0000-0000-0000131C0000}"/>
    <cellStyle name="Currency 4 2 2 3 3 2 4" xfId="7252" xr:uid="{00000000-0005-0000-0000-0000141C0000}"/>
    <cellStyle name="Currency 4 2 2 3 3 3" xfId="7253" xr:uid="{00000000-0005-0000-0000-0000151C0000}"/>
    <cellStyle name="Currency 4 2 2 3 3 3 2" xfId="7254" xr:uid="{00000000-0005-0000-0000-0000161C0000}"/>
    <cellStyle name="Currency 4 2 2 3 3 4" xfId="7255" xr:uid="{00000000-0005-0000-0000-0000171C0000}"/>
    <cellStyle name="Currency 4 2 2 3 3 5" xfId="7256" xr:uid="{00000000-0005-0000-0000-0000181C0000}"/>
    <cellStyle name="Currency 4 2 2 3 4" xfId="7257" xr:uid="{00000000-0005-0000-0000-0000191C0000}"/>
    <cellStyle name="Currency 4 2 2 3 4 2" xfId="7258" xr:uid="{00000000-0005-0000-0000-00001A1C0000}"/>
    <cellStyle name="Currency 4 2 2 3 4 2 2" xfId="7259" xr:uid="{00000000-0005-0000-0000-00001B1C0000}"/>
    <cellStyle name="Currency 4 2 2 3 4 3" xfId="7260" xr:uid="{00000000-0005-0000-0000-00001C1C0000}"/>
    <cellStyle name="Currency 4 2 2 3 4 4" xfId="7261" xr:uid="{00000000-0005-0000-0000-00001D1C0000}"/>
    <cellStyle name="Currency 4 2 2 3 5" xfId="7262" xr:uid="{00000000-0005-0000-0000-00001E1C0000}"/>
    <cellStyle name="Currency 4 2 2 3 5 2" xfId="7263" xr:uid="{00000000-0005-0000-0000-00001F1C0000}"/>
    <cellStyle name="Currency 4 2 2 3 6" xfId="7264" xr:uid="{00000000-0005-0000-0000-0000201C0000}"/>
    <cellStyle name="Currency 4 2 2 3 7" xfId="7265" xr:uid="{00000000-0005-0000-0000-0000211C0000}"/>
    <cellStyle name="Currency 4 2 2 4" xfId="7266" xr:uid="{00000000-0005-0000-0000-0000221C0000}"/>
    <cellStyle name="Currency 4 2 2 4 2" xfId="7267" xr:uid="{00000000-0005-0000-0000-0000231C0000}"/>
    <cellStyle name="Currency 4 2 2 4 2 2" xfId="7268" xr:uid="{00000000-0005-0000-0000-0000241C0000}"/>
    <cellStyle name="Currency 4 2 2 4 2 2 2" xfId="7269" xr:uid="{00000000-0005-0000-0000-0000251C0000}"/>
    <cellStyle name="Currency 4 2 2 4 2 3" xfId="7270" xr:uid="{00000000-0005-0000-0000-0000261C0000}"/>
    <cellStyle name="Currency 4 2 2 4 2 4" xfId="7271" xr:uid="{00000000-0005-0000-0000-0000271C0000}"/>
    <cellStyle name="Currency 4 2 2 4 3" xfId="7272" xr:uid="{00000000-0005-0000-0000-0000281C0000}"/>
    <cellStyle name="Currency 4 2 2 4 3 2" xfId="7273" xr:uid="{00000000-0005-0000-0000-0000291C0000}"/>
    <cellStyle name="Currency 4 2 2 4 4" xfId="7274" xr:uid="{00000000-0005-0000-0000-00002A1C0000}"/>
    <cellStyle name="Currency 4 2 2 4 5" xfId="7275" xr:uid="{00000000-0005-0000-0000-00002B1C0000}"/>
    <cellStyle name="Currency 4 2 2 5" xfId="7276" xr:uid="{00000000-0005-0000-0000-00002C1C0000}"/>
    <cellStyle name="Currency 4 2 2 5 2" xfId="7277" xr:uid="{00000000-0005-0000-0000-00002D1C0000}"/>
    <cellStyle name="Currency 4 2 2 5 2 2" xfId="7278" xr:uid="{00000000-0005-0000-0000-00002E1C0000}"/>
    <cellStyle name="Currency 4 2 2 5 2 2 2" xfId="7279" xr:uid="{00000000-0005-0000-0000-00002F1C0000}"/>
    <cellStyle name="Currency 4 2 2 5 2 3" xfId="7280" xr:uid="{00000000-0005-0000-0000-0000301C0000}"/>
    <cellStyle name="Currency 4 2 2 5 2 4" xfId="7281" xr:uid="{00000000-0005-0000-0000-0000311C0000}"/>
    <cellStyle name="Currency 4 2 2 5 3" xfId="7282" xr:uid="{00000000-0005-0000-0000-0000321C0000}"/>
    <cellStyle name="Currency 4 2 2 5 3 2" xfId="7283" xr:uid="{00000000-0005-0000-0000-0000331C0000}"/>
    <cellStyle name="Currency 4 2 2 5 4" xfId="7284" xr:uid="{00000000-0005-0000-0000-0000341C0000}"/>
    <cellStyle name="Currency 4 2 2 5 5" xfId="7285" xr:uid="{00000000-0005-0000-0000-0000351C0000}"/>
    <cellStyle name="Currency 4 2 2 6" xfId="7286" xr:uid="{00000000-0005-0000-0000-0000361C0000}"/>
    <cellStyle name="Currency 4 2 2 6 2" xfId="7287" xr:uid="{00000000-0005-0000-0000-0000371C0000}"/>
    <cellStyle name="Currency 4 2 2 6 2 2" xfId="7288" xr:uid="{00000000-0005-0000-0000-0000381C0000}"/>
    <cellStyle name="Currency 4 2 2 6 3" xfId="7289" xr:uid="{00000000-0005-0000-0000-0000391C0000}"/>
    <cellStyle name="Currency 4 2 2 6 4" xfId="7290" xr:uid="{00000000-0005-0000-0000-00003A1C0000}"/>
    <cellStyle name="Currency 4 2 3" xfId="7291" xr:uid="{00000000-0005-0000-0000-00003B1C0000}"/>
    <cellStyle name="Currency 4 2 3 2" xfId="7292" xr:uid="{00000000-0005-0000-0000-00003C1C0000}"/>
    <cellStyle name="Currency 4 2 3 2 2" xfId="7293" xr:uid="{00000000-0005-0000-0000-00003D1C0000}"/>
    <cellStyle name="Currency 4 2 3 2 2 2" xfId="7294" xr:uid="{00000000-0005-0000-0000-00003E1C0000}"/>
    <cellStyle name="Currency 4 2 3 2 2 2 2" xfId="7295" xr:uid="{00000000-0005-0000-0000-00003F1C0000}"/>
    <cellStyle name="Currency 4 2 3 2 2 2 2 2" xfId="7296" xr:uid="{00000000-0005-0000-0000-0000401C0000}"/>
    <cellStyle name="Currency 4 2 3 2 2 2 2 2 2" xfId="7297" xr:uid="{00000000-0005-0000-0000-0000411C0000}"/>
    <cellStyle name="Currency 4 2 3 2 2 2 2 3" xfId="7298" xr:uid="{00000000-0005-0000-0000-0000421C0000}"/>
    <cellStyle name="Currency 4 2 3 2 2 2 2 4" xfId="7299" xr:uid="{00000000-0005-0000-0000-0000431C0000}"/>
    <cellStyle name="Currency 4 2 3 2 2 2 3" xfId="7300" xr:uid="{00000000-0005-0000-0000-0000441C0000}"/>
    <cellStyle name="Currency 4 2 3 2 2 2 3 2" xfId="7301" xr:uid="{00000000-0005-0000-0000-0000451C0000}"/>
    <cellStyle name="Currency 4 2 3 2 2 2 4" xfId="7302" xr:uid="{00000000-0005-0000-0000-0000461C0000}"/>
    <cellStyle name="Currency 4 2 3 2 2 2 5" xfId="7303" xr:uid="{00000000-0005-0000-0000-0000471C0000}"/>
    <cellStyle name="Currency 4 2 3 2 2 3" xfId="7304" xr:uid="{00000000-0005-0000-0000-0000481C0000}"/>
    <cellStyle name="Currency 4 2 3 2 2 3 2" xfId="7305" xr:uid="{00000000-0005-0000-0000-0000491C0000}"/>
    <cellStyle name="Currency 4 2 3 2 2 3 2 2" xfId="7306" xr:uid="{00000000-0005-0000-0000-00004A1C0000}"/>
    <cellStyle name="Currency 4 2 3 2 2 3 3" xfId="7307" xr:uid="{00000000-0005-0000-0000-00004B1C0000}"/>
    <cellStyle name="Currency 4 2 3 2 2 3 4" xfId="7308" xr:uid="{00000000-0005-0000-0000-00004C1C0000}"/>
    <cellStyle name="Currency 4 2 3 2 2 4" xfId="7309" xr:uid="{00000000-0005-0000-0000-00004D1C0000}"/>
    <cellStyle name="Currency 4 2 3 2 2 4 2" xfId="7310" xr:uid="{00000000-0005-0000-0000-00004E1C0000}"/>
    <cellStyle name="Currency 4 2 3 2 2 5" xfId="7311" xr:uid="{00000000-0005-0000-0000-00004F1C0000}"/>
    <cellStyle name="Currency 4 2 3 2 2 6" xfId="7312" xr:uid="{00000000-0005-0000-0000-0000501C0000}"/>
    <cellStyle name="Currency 4 2 3 2 3" xfId="7313" xr:uid="{00000000-0005-0000-0000-0000511C0000}"/>
    <cellStyle name="Currency 4 2 3 2 3 2" xfId="7314" xr:uid="{00000000-0005-0000-0000-0000521C0000}"/>
    <cellStyle name="Currency 4 2 3 2 3 2 2" xfId="7315" xr:uid="{00000000-0005-0000-0000-0000531C0000}"/>
    <cellStyle name="Currency 4 2 3 2 3 2 2 2" xfId="7316" xr:uid="{00000000-0005-0000-0000-0000541C0000}"/>
    <cellStyle name="Currency 4 2 3 2 3 2 3" xfId="7317" xr:uid="{00000000-0005-0000-0000-0000551C0000}"/>
    <cellStyle name="Currency 4 2 3 2 3 2 4" xfId="7318" xr:uid="{00000000-0005-0000-0000-0000561C0000}"/>
    <cellStyle name="Currency 4 2 3 2 3 3" xfId="7319" xr:uid="{00000000-0005-0000-0000-0000571C0000}"/>
    <cellStyle name="Currency 4 2 3 2 3 3 2" xfId="7320" xr:uid="{00000000-0005-0000-0000-0000581C0000}"/>
    <cellStyle name="Currency 4 2 3 2 3 4" xfId="7321" xr:uid="{00000000-0005-0000-0000-0000591C0000}"/>
    <cellStyle name="Currency 4 2 3 2 3 5" xfId="7322" xr:uid="{00000000-0005-0000-0000-00005A1C0000}"/>
    <cellStyle name="Currency 4 2 3 2 4" xfId="7323" xr:uid="{00000000-0005-0000-0000-00005B1C0000}"/>
    <cellStyle name="Currency 4 2 3 2 4 2" xfId="7324" xr:uid="{00000000-0005-0000-0000-00005C1C0000}"/>
    <cellStyle name="Currency 4 2 3 2 4 2 2" xfId="7325" xr:uid="{00000000-0005-0000-0000-00005D1C0000}"/>
    <cellStyle name="Currency 4 2 3 2 4 3" xfId="7326" xr:uid="{00000000-0005-0000-0000-00005E1C0000}"/>
    <cellStyle name="Currency 4 2 3 2 4 4" xfId="7327" xr:uid="{00000000-0005-0000-0000-00005F1C0000}"/>
    <cellStyle name="Currency 4 2 3 2 5" xfId="7328" xr:uid="{00000000-0005-0000-0000-0000601C0000}"/>
    <cellStyle name="Currency 4 2 3 2 5 2" xfId="7329" xr:uid="{00000000-0005-0000-0000-0000611C0000}"/>
    <cellStyle name="Currency 4 2 3 2 5 2 2" xfId="7330" xr:uid="{00000000-0005-0000-0000-0000621C0000}"/>
    <cellStyle name="Currency 4 2 3 2 5 3" xfId="7331" xr:uid="{00000000-0005-0000-0000-0000631C0000}"/>
    <cellStyle name="Currency 4 2 3 2 5 4" xfId="7332" xr:uid="{00000000-0005-0000-0000-0000641C0000}"/>
    <cellStyle name="Currency 4 2 3 2 6" xfId="7333" xr:uid="{00000000-0005-0000-0000-0000651C0000}"/>
    <cellStyle name="Currency 4 2 3 2 6 2" xfId="7334" xr:uid="{00000000-0005-0000-0000-0000661C0000}"/>
    <cellStyle name="Currency 4 2 3 2 7" xfId="7335" xr:uid="{00000000-0005-0000-0000-0000671C0000}"/>
    <cellStyle name="Currency 4 2 3 2 8" xfId="7336" xr:uid="{00000000-0005-0000-0000-0000681C0000}"/>
    <cellStyle name="Currency 4 2 3 3" xfId="7337" xr:uid="{00000000-0005-0000-0000-0000691C0000}"/>
    <cellStyle name="Currency 4 2 3 3 2" xfId="7338" xr:uid="{00000000-0005-0000-0000-00006A1C0000}"/>
    <cellStyle name="Currency 4 2 3 3 2 2" xfId="7339" xr:uid="{00000000-0005-0000-0000-00006B1C0000}"/>
    <cellStyle name="Currency 4 2 3 3 2 2 2" xfId="7340" xr:uid="{00000000-0005-0000-0000-00006C1C0000}"/>
    <cellStyle name="Currency 4 2 3 3 2 2 2 2" xfId="7341" xr:uid="{00000000-0005-0000-0000-00006D1C0000}"/>
    <cellStyle name="Currency 4 2 3 3 2 2 3" xfId="7342" xr:uid="{00000000-0005-0000-0000-00006E1C0000}"/>
    <cellStyle name="Currency 4 2 3 3 2 2 4" xfId="7343" xr:uid="{00000000-0005-0000-0000-00006F1C0000}"/>
    <cellStyle name="Currency 4 2 3 3 2 3" xfId="7344" xr:uid="{00000000-0005-0000-0000-0000701C0000}"/>
    <cellStyle name="Currency 4 2 3 3 2 3 2" xfId="7345" xr:uid="{00000000-0005-0000-0000-0000711C0000}"/>
    <cellStyle name="Currency 4 2 3 3 2 4" xfId="7346" xr:uid="{00000000-0005-0000-0000-0000721C0000}"/>
    <cellStyle name="Currency 4 2 3 3 2 5" xfId="7347" xr:uid="{00000000-0005-0000-0000-0000731C0000}"/>
    <cellStyle name="Currency 4 2 3 3 3" xfId="7348" xr:uid="{00000000-0005-0000-0000-0000741C0000}"/>
    <cellStyle name="Currency 4 2 3 3 3 2" xfId="7349" xr:uid="{00000000-0005-0000-0000-0000751C0000}"/>
    <cellStyle name="Currency 4 2 3 3 3 2 2" xfId="7350" xr:uid="{00000000-0005-0000-0000-0000761C0000}"/>
    <cellStyle name="Currency 4 2 3 3 3 3" xfId="7351" xr:uid="{00000000-0005-0000-0000-0000771C0000}"/>
    <cellStyle name="Currency 4 2 3 3 3 4" xfId="7352" xr:uid="{00000000-0005-0000-0000-0000781C0000}"/>
    <cellStyle name="Currency 4 2 3 3 4" xfId="7353" xr:uid="{00000000-0005-0000-0000-0000791C0000}"/>
    <cellStyle name="Currency 4 2 3 3 4 2" xfId="7354" xr:uid="{00000000-0005-0000-0000-00007A1C0000}"/>
    <cellStyle name="Currency 4 2 3 3 4 2 2" xfId="7355" xr:uid="{00000000-0005-0000-0000-00007B1C0000}"/>
    <cellStyle name="Currency 4 2 3 3 4 3" xfId="7356" xr:uid="{00000000-0005-0000-0000-00007C1C0000}"/>
    <cellStyle name="Currency 4 2 3 3 4 4" xfId="7357" xr:uid="{00000000-0005-0000-0000-00007D1C0000}"/>
    <cellStyle name="Currency 4 2 3 3 5" xfId="7358" xr:uid="{00000000-0005-0000-0000-00007E1C0000}"/>
    <cellStyle name="Currency 4 2 3 3 5 2" xfId="7359" xr:uid="{00000000-0005-0000-0000-00007F1C0000}"/>
    <cellStyle name="Currency 4 2 3 3 6" xfId="7360" xr:uid="{00000000-0005-0000-0000-0000801C0000}"/>
    <cellStyle name="Currency 4 2 3 3 7" xfId="7361" xr:uid="{00000000-0005-0000-0000-0000811C0000}"/>
    <cellStyle name="Currency 4 2 3 4" xfId="7362" xr:uid="{00000000-0005-0000-0000-0000821C0000}"/>
    <cellStyle name="Currency 4 2 3 4 2" xfId="7363" xr:uid="{00000000-0005-0000-0000-0000831C0000}"/>
    <cellStyle name="Currency 4 2 3 4 2 2" xfId="7364" xr:uid="{00000000-0005-0000-0000-0000841C0000}"/>
    <cellStyle name="Currency 4 2 3 4 2 2 2" xfId="7365" xr:uid="{00000000-0005-0000-0000-0000851C0000}"/>
    <cellStyle name="Currency 4 2 3 4 2 3" xfId="7366" xr:uid="{00000000-0005-0000-0000-0000861C0000}"/>
    <cellStyle name="Currency 4 2 3 4 2 4" xfId="7367" xr:uid="{00000000-0005-0000-0000-0000871C0000}"/>
    <cellStyle name="Currency 4 2 3 4 3" xfId="7368" xr:uid="{00000000-0005-0000-0000-0000881C0000}"/>
    <cellStyle name="Currency 4 2 3 4 3 2" xfId="7369" xr:uid="{00000000-0005-0000-0000-0000891C0000}"/>
    <cellStyle name="Currency 4 2 3 4 3 2 2" xfId="7370" xr:uid="{00000000-0005-0000-0000-00008A1C0000}"/>
    <cellStyle name="Currency 4 2 3 4 3 3" xfId="7371" xr:uid="{00000000-0005-0000-0000-00008B1C0000}"/>
    <cellStyle name="Currency 4 2 3 4 3 4" xfId="7372" xr:uid="{00000000-0005-0000-0000-00008C1C0000}"/>
    <cellStyle name="Currency 4 2 3 4 4" xfId="7373" xr:uid="{00000000-0005-0000-0000-00008D1C0000}"/>
    <cellStyle name="Currency 4 2 3 4 4 2" xfId="7374" xr:uid="{00000000-0005-0000-0000-00008E1C0000}"/>
    <cellStyle name="Currency 4 2 3 4 5" xfId="7375" xr:uid="{00000000-0005-0000-0000-00008F1C0000}"/>
    <cellStyle name="Currency 4 2 3 4 6" xfId="7376" xr:uid="{00000000-0005-0000-0000-0000901C0000}"/>
    <cellStyle name="Currency 4 2 3 5" xfId="7377" xr:uid="{00000000-0005-0000-0000-0000911C0000}"/>
    <cellStyle name="Currency 4 2 3 5 2" xfId="7378" xr:uid="{00000000-0005-0000-0000-0000921C0000}"/>
    <cellStyle name="Currency 4 2 3 5 2 2" xfId="7379" xr:uid="{00000000-0005-0000-0000-0000931C0000}"/>
    <cellStyle name="Currency 4 2 3 5 2 2 2" xfId="7380" xr:uid="{00000000-0005-0000-0000-0000941C0000}"/>
    <cellStyle name="Currency 4 2 3 5 2 3" xfId="7381" xr:uid="{00000000-0005-0000-0000-0000951C0000}"/>
    <cellStyle name="Currency 4 2 3 5 2 4" xfId="7382" xr:uid="{00000000-0005-0000-0000-0000961C0000}"/>
    <cellStyle name="Currency 4 2 3 5 3" xfId="7383" xr:uid="{00000000-0005-0000-0000-0000971C0000}"/>
    <cellStyle name="Currency 4 2 3 5 3 2" xfId="7384" xr:uid="{00000000-0005-0000-0000-0000981C0000}"/>
    <cellStyle name="Currency 4 2 3 5 4" xfId="7385" xr:uid="{00000000-0005-0000-0000-0000991C0000}"/>
    <cellStyle name="Currency 4 2 3 5 5" xfId="7386" xr:uid="{00000000-0005-0000-0000-00009A1C0000}"/>
    <cellStyle name="Currency 4 2 3 6" xfId="7387" xr:uid="{00000000-0005-0000-0000-00009B1C0000}"/>
    <cellStyle name="Currency 4 2 3 6 2" xfId="7388" xr:uid="{00000000-0005-0000-0000-00009C1C0000}"/>
    <cellStyle name="Currency 4 2 3 6 2 2" xfId="7389" xr:uid="{00000000-0005-0000-0000-00009D1C0000}"/>
    <cellStyle name="Currency 4 2 3 6 3" xfId="7390" xr:uid="{00000000-0005-0000-0000-00009E1C0000}"/>
    <cellStyle name="Currency 4 2 3 6 4" xfId="7391" xr:uid="{00000000-0005-0000-0000-00009F1C0000}"/>
    <cellStyle name="Currency 4 2 3 7" xfId="7392" xr:uid="{00000000-0005-0000-0000-0000A01C0000}"/>
    <cellStyle name="Currency 4 2 3 7 2" xfId="7393" xr:uid="{00000000-0005-0000-0000-0000A11C0000}"/>
    <cellStyle name="Currency 4 2 3 8" xfId="7394" xr:uid="{00000000-0005-0000-0000-0000A21C0000}"/>
    <cellStyle name="Currency 4 2 3 9" xfId="7395" xr:uid="{00000000-0005-0000-0000-0000A31C0000}"/>
    <cellStyle name="Currency 4 2 4" xfId="7396" xr:uid="{00000000-0005-0000-0000-0000A41C0000}"/>
    <cellStyle name="Currency 4 2 4 2" xfId="7397" xr:uid="{00000000-0005-0000-0000-0000A51C0000}"/>
    <cellStyle name="Currency 4 2 4 2 2" xfId="7398" xr:uid="{00000000-0005-0000-0000-0000A61C0000}"/>
    <cellStyle name="Currency 4 2 4 2 2 2" xfId="7399" xr:uid="{00000000-0005-0000-0000-0000A71C0000}"/>
    <cellStyle name="Currency 4 2 4 2 2 2 2" xfId="7400" xr:uid="{00000000-0005-0000-0000-0000A81C0000}"/>
    <cellStyle name="Currency 4 2 4 2 2 2 2 2" xfId="7401" xr:uid="{00000000-0005-0000-0000-0000A91C0000}"/>
    <cellStyle name="Currency 4 2 4 2 2 2 3" xfId="7402" xr:uid="{00000000-0005-0000-0000-0000AA1C0000}"/>
    <cellStyle name="Currency 4 2 4 2 2 2 4" xfId="7403" xr:uid="{00000000-0005-0000-0000-0000AB1C0000}"/>
    <cellStyle name="Currency 4 2 4 2 2 3" xfId="7404" xr:uid="{00000000-0005-0000-0000-0000AC1C0000}"/>
    <cellStyle name="Currency 4 2 4 2 2 3 2" xfId="7405" xr:uid="{00000000-0005-0000-0000-0000AD1C0000}"/>
    <cellStyle name="Currency 4 2 4 2 2 4" xfId="7406" xr:uid="{00000000-0005-0000-0000-0000AE1C0000}"/>
    <cellStyle name="Currency 4 2 4 2 2 5" xfId="7407" xr:uid="{00000000-0005-0000-0000-0000AF1C0000}"/>
    <cellStyle name="Currency 4 2 4 2 3" xfId="7408" xr:uid="{00000000-0005-0000-0000-0000B01C0000}"/>
    <cellStyle name="Currency 4 2 4 2 3 2" xfId="7409" xr:uid="{00000000-0005-0000-0000-0000B11C0000}"/>
    <cellStyle name="Currency 4 2 4 2 3 2 2" xfId="7410" xr:uid="{00000000-0005-0000-0000-0000B21C0000}"/>
    <cellStyle name="Currency 4 2 4 2 3 3" xfId="7411" xr:uid="{00000000-0005-0000-0000-0000B31C0000}"/>
    <cellStyle name="Currency 4 2 4 2 3 4" xfId="7412" xr:uid="{00000000-0005-0000-0000-0000B41C0000}"/>
    <cellStyle name="Currency 4 2 4 2 4" xfId="7413" xr:uid="{00000000-0005-0000-0000-0000B51C0000}"/>
    <cellStyle name="Currency 4 2 4 2 4 2" xfId="7414" xr:uid="{00000000-0005-0000-0000-0000B61C0000}"/>
    <cellStyle name="Currency 4 2 4 2 5" xfId="7415" xr:uid="{00000000-0005-0000-0000-0000B71C0000}"/>
    <cellStyle name="Currency 4 2 4 2 6" xfId="7416" xr:uid="{00000000-0005-0000-0000-0000B81C0000}"/>
    <cellStyle name="Currency 4 2 4 3" xfId="7417" xr:uid="{00000000-0005-0000-0000-0000B91C0000}"/>
    <cellStyle name="Currency 4 2 4 3 2" xfId="7418" xr:uid="{00000000-0005-0000-0000-0000BA1C0000}"/>
    <cellStyle name="Currency 4 2 4 3 2 2" xfId="7419" xr:uid="{00000000-0005-0000-0000-0000BB1C0000}"/>
    <cellStyle name="Currency 4 2 4 3 2 2 2" xfId="7420" xr:uid="{00000000-0005-0000-0000-0000BC1C0000}"/>
    <cellStyle name="Currency 4 2 4 3 2 3" xfId="7421" xr:uid="{00000000-0005-0000-0000-0000BD1C0000}"/>
    <cellStyle name="Currency 4 2 4 3 2 4" xfId="7422" xr:uid="{00000000-0005-0000-0000-0000BE1C0000}"/>
    <cellStyle name="Currency 4 2 4 3 3" xfId="7423" xr:uid="{00000000-0005-0000-0000-0000BF1C0000}"/>
    <cellStyle name="Currency 4 2 4 3 3 2" xfId="7424" xr:uid="{00000000-0005-0000-0000-0000C01C0000}"/>
    <cellStyle name="Currency 4 2 4 3 4" xfId="7425" xr:uid="{00000000-0005-0000-0000-0000C11C0000}"/>
    <cellStyle name="Currency 4 2 4 3 5" xfId="7426" xr:uid="{00000000-0005-0000-0000-0000C21C0000}"/>
    <cellStyle name="Currency 4 2 4 4" xfId="7427" xr:uid="{00000000-0005-0000-0000-0000C31C0000}"/>
    <cellStyle name="Currency 4 2 4 4 2" xfId="7428" xr:uid="{00000000-0005-0000-0000-0000C41C0000}"/>
    <cellStyle name="Currency 4 2 4 4 2 2" xfId="7429" xr:uid="{00000000-0005-0000-0000-0000C51C0000}"/>
    <cellStyle name="Currency 4 2 4 4 3" xfId="7430" xr:uid="{00000000-0005-0000-0000-0000C61C0000}"/>
    <cellStyle name="Currency 4 2 4 4 4" xfId="7431" xr:uid="{00000000-0005-0000-0000-0000C71C0000}"/>
    <cellStyle name="Currency 4 2 4 5" xfId="7432" xr:uid="{00000000-0005-0000-0000-0000C81C0000}"/>
    <cellStyle name="Currency 4 2 4 5 2" xfId="7433" xr:uid="{00000000-0005-0000-0000-0000C91C0000}"/>
    <cellStyle name="Currency 4 2 4 5 2 2" xfId="7434" xr:uid="{00000000-0005-0000-0000-0000CA1C0000}"/>
    <cellStyle name="Currency 4 2 4 5 3" xfId="7435" xr:uid="{00000000-0005-0000-0000-0000CB1C0000}"/>
    <cellStyle name="Currency 4 2 4 5 4" xfId="7436" xr:uid="{00000000-0005-0000-0000-0000CC1C0000}"/>
    <cellStyle name="Currency 4 2 5" xfId="7437" xr:uid="{00000000-0005-0000-0000-0000CD1C0000}"/>
    <cellStyle name="Currency 4 2 5 2" xfId="7438" xr:uid="{00000000-0005-0000-0000-0000CE1C0000}"/>
    <cellStyle name="Currency 4 2 5 2 2" xfId="7439" xr:uid="{00000000-0005-0000-0000-0000CF1C0000}"/>
    <cellStyle name="Currency 4 2 5 2 2 2" xfId="7440" xr:uid="{00000000-0005-0000-0000-0000D01C0000}"/>
    <cellStyle name="Currency 4 2 5 2 2 2 2" xfId="7441" xr:uid="{00000000-0005-0000-0000-0000D11C0000}"/>
    <cellStyle name="Currency 4 2 5 2 2 3" xfId="7442" xr:uid="{00000000-0005-0000-0000-0000D21C0000}"/>
    <cellStyle name="Currency 4 2 5 2 2 4" xfId="7443" xr:uid="{00000000-0005-0000-0000-0000D31C0000}"/>
    <cellStyle name="Currency 4 2 5 2 3" xfId="7444" xr:uid="{00000000-0005-0000-0000-0000D41C0000}"/>
    <cellStyle name="Currency 4 2 5 2 3 2" xfId="7445" xr:uid="{00000000-0005-0000-0000-0000D51C0000}"/>
    <cellStyle name="Currency 4 2 5 2 3 2 2" xfId="7446" xr:uid="{00000000-0005-0000-0000-0000D61C0000}"/>
    <cellStyle name="Currency 4 2 5 2 3 3" xfId="7447" xr:uid="{00000000-0005-0000-0000-0000D71C0000}"/>
    <cellStyle name="Currency 4 2 5 2 3 4" xfId="7448" xr:uid="{00000000-0005-0000-0000-0000D81C0000}"/>
    <cellStyle name="Currency 4 2 5 2 4" xfId="7449" xr:uid="{00000000-0005-0000-0000-0000D91C0000}"/>
    <cellStyle name="Currency 4 2 5 2 4 2" xfId="7450" xr:uid="{00000000-0005-0000-0000-0000DA1C0000}"/>
    <cellStyle name="Currency 4 2 5 2 5" xfId="7451" xr:uid="{00000000-0005-0000-0000-0000DB1C0000}"/>
    <cellStyle name="Currency 4 2 5 2 6" xfId="7452" xr:uid="{00000000-0005-0000-0000-0000DC1C0000}"/>
    <cellStyle name="Currency 4 2 5 3" xfId="7453" xr:uid="{00000000-0005-0000-0000-0000DD1C0000}"/>
    <cellStyle name="Currency 4 2 5 3 2" xfId="7454" xr:uid="{00000000-0005-0000-0000-0000DE1C0000}"/>
    <cellStyle name="Currency 4 2 5 3 2 2" xfId="7455" xr:uid="{00000000-0005-0000-0000-0000DF1C0000}"/>
    <cellStyle name="Currency 4 2 5 3 2 2 2" xfId="7456" xr:uid="{00000000-0005-0000-0000-0000E01C0000}"/>
    <cellStyle name="Currency 4 2 5 3 2 3" xfId="7457" xr:uid="{00000000-0005-0000-0000-0000E11C0000}"/>
    <cellStyle name="Currency 4 2 5 3 2 4" xfId="7458" xr:uid="{00000000-0005-0000-0000-0000E21C0000}"/>
    <cellStyle name="Currency 4 2 5 3 3" xfId="7459" xr:uid="{00000000-0005-0000-0000-0000E31C0000}"/>
    <cellStyle name="Currency 4 2 5 3 3 2" xfId="7460" xr:uid="{00000000-0005-0000-0000-0000E41C0000}"/>
    <cellStyle name="Currency 4 2 5 3 4" xfId="7461" xr:uid="{00000000-0005-0000-0000-0000E51C0000}"/>
    <cellStyle name="Currency 4 2 5 3 5" xfId="7462" xr:uid="{00000000-0005-0000-0000-0000E61C0000}"/>
    <cellStyle name="Currency 4 2 5 4" xfId="7463" xr:uid="{00000000-0005-0000-0000-0000E71C0000}"/>
    <cellStyle name="Currency 4 2 5 4 2" xfId="7464" xr:uid="{00000000-0005-0000-0000-0000E81C0000}"/>
    <cellStyle name="Currency 4 2 5 4 2 2" xfId="7465" xr:uid="{00000000-0005-0000-0000-0000E91C0000}"/>
    <cellStyle name="Currency 4 2 5 4 3" xfId="7466" xr:uid="{00000000-0005-0000-0000-0000EA1C0000}"/>
    <cellStyle name="Currency 4 2 5 4 4" xfId="7467" xr:uid="{00000000-0005-0000-0000-0000EB1C0000}"/>
    <cellStyle name="Currency 4 2 5 5" xfId="7468" xr:uid="{00000000-0005-0000-0000-0000EC1C0000}"/>
    <cellStyle name="Currency 4 2 5 5 2" xfId="7469" xr:uid="{00000000-0005-0000-0000-0000ED1C0000}"/>
    <cellStyle name="Currency 4 2 5 6" xfId="7470" xr:uid="{00000000-0005-0000-0000-0000EE1C0000}"/>
    <cellStyle name="Currency 4 2 5 7" xfId="7471" xr:uid="{00000000-0005-0000-0000-0000EF1C0000}"/>
    <cellStyle name="Currency 4 2 6" xfId="7472" xr:uid="{00000000-0005-0000-0000-0000F01C0000}"/>
    <cellStyle name="Currency 4 2 6 2" xfId="7473" xr:uid="{00000000-0005-0000-0000-0000F11C0000}"/>
    <cellStyle name="Currency 4 2 6 2 2" xfId="7474" xr:uid="{00000000-0005-0000-0000-0000F21C0000}"/>
    <cellStyle name="Currency 4 2 6 2 2 2" xfId="7475" xr:uid="{00000000-0005-0000-0000-0000F31C0000}"/>
    <cellStyle name="Currency 4 2 6 2 3" xfId="7476" xr:uid="{00000000-0005-0000-0000-0000F41C0000}"/>
    <cellStyle name="Currency 4 2 6 2 4" xfId="7477" xr:uid="{00000000-0005-0000-0000-0000F51C0000}"/>
    <cellStyle name="Currency 4 2 6 3" xfId="7478" xr:uid="{00000000-0005-0000-0000-0000F61C0000}"/>
    <cellStyle name="Currency 4 2 6 3 2" xfId="7479" xr:uid="{00000000-0005-0000-0000-0000F71C0000}"/>
    <cellStyle name="Currency 4 2 6 4" xfId="7480" xr:uid="{00000000-0005-0000-0000-0000F81C0000}"/>
    <cellStyle name="Currency 4 2 6 5" xfId="7481" xr:uid="{00000000-0005-0000-0000-0000F91C0000}"/>
    <cellStyle name="Currency 4 2 7" xfId="7482" xr:uid="{00000000-0005-0000-0000-0000FA1C0000}"/>
    <cellStyle name="Currency 4 2 7 2" xfId="7483" xr:uid="{00000000-0005-0000-0000-0000FB1C0000}"/>
    <cellStyle name="Currency 4 2 7 2 2" xfId="7484" xr:uid="{00000000-0005-0000-0000-0000FC1C0000}"/>
    <cellStyle name="Currency 4 2 7 2 2 2" xfId="7485" xr:uid="{00000000-0005-0000-0000-0000FD1C0000}"/>
    <cellStyle name="Currency 4 2 7 2 3" xfId="7486" xr:uid="{00000000-0005-0000-0000-0000FE1C0000}"/>
    <cellStyle name="Currency 4 2 7 2 4" xfId="7487" xr:uid="{00000000-0005-0000-0000-0000FF1C0000}"/>
    <cellStyle name="Currency 4 2 7 3" xfId="7488" xr:uid="{00000000-0005-0000-0000-0000001D0000}"/>
    <cellStyle name="Currency 4 2 7 3 2" xfId="7489" xr:uid="{00000000-0005-0000-0000-0000011D0000}"/>
    <cellStyle name="Currency 4 2 7 4" xfId="7490" xr:uid="{00000000-0005-0000-0000-0000021D0000}"/>
    <cellStyle name="Currency 4 2 7 5" xfId="7491" xr:uid="{00000000-0005-0000-0000-0000031D0000}"/>
    <cellStyle name="Currency 4 2 8" xfId="7492" xr:uid="{00000000-0005-0000-0000-0000041D0000}"/>
    <cellStyle name="Currency 4 2 8 2" xfId="7493" xr:uid="{00000000-0005-0000-0000-0000051D0000}"/>
    <cellStyle name="Currency 4 2 8 2 2" xfId="7494" xr:uid="{00000000-0005-0000-0000-0000061D0000}"/>
    <cellStyle name="Currency 4 2 8 3" xfId="7495" xr:uid="{00000000-0005-0000-0000-0000071D0000}"/>
    <cellStyle name="Currency 4 2 8 4" xfId="7496" xr:uid="{00000000-0005-0000-0000-0000081D0000}"/>
    <cellStyle name="Currency 4 3" xfId="7497" xr:uid="{00000000-0005-0000-0000-0000091D0000}"/>
    <cellStyle name="Currency 4 3 2" xfId="7498" xr:uid="{00000000-0005-0000-0000-00000A1D0000}"/>
    <cellStyle name="Currency 4 3 2 2" xfId="7499" xr:uid="{00000000-0005-0000-0000-00000B1D0000}"/>
    <cellStyle name="Currency 4 3 2 2 2" xfId="7500" xr:uid="{00000000-0005-0000-0000-00000C1D0000}"/>
    <cellStyle name="Currency 4 3 2 2 2 2" xfId="7501" xr:uid="{00000000-0005-0000-0000-00000D1D0000}"/>
    <cellStyle name="Currency 4 3 2 2 2 2 2" xfId="7502" xr:uid="{00000000-0005-0000-0000-00000E1D0000}"/>
    <cellStyle name="Currency 4 3 2 2 2 2 2 2" xfId="7503" xr:uid="{00000000-0005-0000-0000-00000F1D0000}"/>
    <cellStyle name="Currency 4 3 2 2 2 2 2 2 2" xfId="7504" xr:uid="{00000000-0005-0000-0000-0000101D0000}"/>
    <cellStyle name="Currency 4 3 2 2 2 2 2 3" xfId="7505" xr:uid="{00000000-0005-0000-0000-0000111D0000}"/>
    <cellStyle name="Currency 4 3 2 2 2 2 2 4" xfId="7506" xr:uid="{00000000-0005-0000-0000-0000121D0000}"/>
    <cellStyle name="Currency 4 3 2 2 2 2 3" xfId="7507" xr:uid="{00000000-0005-0000-0000-0000131D0000}"/>
    <cellStyle name="Currency 4 3 2 2 2 2 3 2" xfId="7508" xr:uid="{00000000-0005-0000-0000-0000141D0000}"/>
    <cellStyle name="Currency 4 3 2 2 2 2 4" xfId="7509" xr:uid="{00000000-0005-0000-0000-0000151D0000}"/>
    <cellStyle name="Currency 4 3 2 2 2 2 5" xfId="7510" xr:uid="{00000000-0005-0000-0000-0000161D0000}"/>
    <cellStyle name="Currency 4 3 2 2 2 3" xfId="7511" xr:uid="{00000000-0005-0000-0000-0000171D0000}"/>
    <cellStyle name="Currency 4 3 2 2 2 3 2" xfId="7512" xr:uid="{00000000-0005-0000-0000-0000181D0000}"/>
    <cellStyle name="Currency 4 3 2 2 2 3 2 2" xfId="7513" xr:uid="{00000000-0005-0000-0000-0000191D0000}"/>
    <cellStyle name="Currency 4 3 2 2 2 3 3" xfId="7514" xr:uid="{00000000-0005-0000-0000-00001A1D0000}"/>
    <cellStyle name="Currency 4 3 2 2 2 3 4" xfId="7515" xr:uid="{00000000-0005-0000-0000-00001B1D0000}"/>
    <cellStyle name="Currency 4 3 2 2 2 4" xfId="7516" xr:uid="{00000000-0005-0000-0000-00001C1D0000}"/>
    <cellStyle name="Currency 4 3 2 2 2 4 2" xfId="7517" xr:uid="{00000000-0005-0000-0000-00001D1D0000}"/>
    <cellStyle name="Currency 4 3 2 2 2 5" xfId="7518" xr:uid="{00000000-0005-0000-0000-00001E1D0000}"/>
    <cellStyle name="Currency 4 3 2 2 2 6" xfId="7519" xr:uid="{00000000-0005-0000-0000-00001F1D0000}"/>
    <cellStyle name="Currency 4 3 2 2 3" xfId="7520" xr:uid="{00000000-0005-0000-0000-0000201D0000}"/>
    <cellStyle name="Currency 4 3 2 2 3 2" xfId="7521" xr:uid="{00000000-0005-0000-0000-0000211D0000}"/>
    <cellStyle name="Currency 4 3 2 2 3 2 2" xfId="7522" xr:uid="{00000000-0005-0000-0000-0000221D0000}"/>
    <cellStyle name="Currency 4 3 2 2 3 2 2 2" xfId="7523" xr:uid="{00000000-0005-0000-0000-0000231D0000}"/>
    <cellStyle name="Currency 4 3 2 2 3 2 3" xfId="7524" xr:uid="{00000000-0005-0000-0000-0000241D0000}"/>
    <cellStyle name="Currency 4 3 2 2 3 2 4" xfId="7525" xr:uid="{00000000-0005-0000-0000-0000251D0000}"/>
    <cellStyle name="Currency 4 3 2 2 3 3" xfId="7526" xr:uid="{00000000-0005-0000-0000-0000261D0000}"/>
    <cellStyle name="Currency 4 3 2 2 3 3 2" xfId="7527" xr:uid="{00000000-0005-0000-0000-0000271D0000}"/>
    <cellStyle name="Currency 4 3 2 2 3 4" xfId="7528" xr:uid="{00000000-0005-0000-0000-0000281D0000}"/>
    <cellStyle name="Currency 4 3 2 2 3 5" xfId="7529" xr:uid="{00000000-0005-0000-0000-0000291D0000}"/>
    <cellStyle name="Currency 4 3 2 2 4" xfId="7530" xr:uid="{00000000-0005-0000-0000-00002A1D0000}"/>
    <cellStyle name="Currency 4 3 2 2 4 2" xfId="7531" xr:uid="{00000000-0005-0000-0000-00002B1D0000}"/>
    <cellStyle name="Currency 4 3 2 2 4 2 2" xfId="7532" xr:uid="{00000000-0005-0000-0000-00002C1D0000}"/>
    <cellStyle name="Currency 4 3 2 2 4 3" xfId="7533" xr:uid="{00000000-0005-0000-0000-00002D1D0000}"/>
    <cellStyle name="Currency 4 3 2 2 4 4" xfId="7534" xr:uid="{00000000-0005-0000-0000-00002E1D0000}"/>
    <cellStyle name="Currency 4 3 2 2 5" xfId="7535" xr:uid="{00000000-0005-0000-0000-00002F1D0000}"/>
    <cellStyle name="Currency 4 3 2 2 5 2" xfId="7536" xr:uid="{00000000-0005-0000-0000-0000301D0000}"/>
    <cellStyle name="Currency 4 3 2 2 5 2 2" xfId="7537" xr:uid="{00000000-0005-0000-0000-0000311D0000}"/>
    <cellStyle name="Currency 4 3 2 2 5 3" xfId="7538" xr:uid="{00000000-0005-0000-0000-0000321D0000}"/>
    <cellStyle name="Currency 4 3 2 2 5 4" xfId="7539" xr:uid="{00000000-0005-0000-0000-0000331D0000}"/>
    <cellStyle name="Currency 4 3 2 2 6" xfId="7540" xr:uid="{00000000-0005-0000-0000-0000341D0000}"/>
    <cellStyle name="Currency 4 3 2 2 6 2" xfId="7541" xr:uid="{00000000-0005-0000-0000-0000351D0000}"/>
    <cellStyle name="Currency 4 3 2 2 7" xfId="7542" xr:uid="{00000000-0005-0000-0000-0000361D0000}"/>
    <cellStyle name="Currency 4 3 2 2 8" xfId="7543" xr:uid="{00000000-0005-0000-0000-0000371D0000}"/>
    <cellStyle name="Currency 4 3 2 3" xfId="7544" xr:uid="{00000000-0005-0000-0000-0000381D0000}"/>
    <cellStyle name="Currency 4 3 2 3 2" xfId="7545" xr:uid="{00000000-0005-0000-0000-0000391D0000}"/>
    <cellStyle name="Currency 4 3 2 3 2 2" xfId="7546" xr:uid="{00000000-0005-0000-0000-00003A1D0000}"/>
    <cellStyle name="Currency 4 3 2 3 2 2 2" xfId="7547" xr:uid="{00000000-0005-0000-0000-00003B1D0000}"/>
    <cellStyle name="Currency 4 3 2 3 2 2 2 2" xfId="7548" xr:uid="{00000000-0005-0000-0000-00003C1D0000}"/>
    <cellStyle name="Currency 4 3 2 3 2 2 3" xfId="7549" xr:uid="{00000000-0005-0000-0000-00003D1D0000}"/>
    <cellStyle name="Currency 4 3 2 3 2 2 4" xfId="7550" xr:uid="{00000000-0005-0000-0000-00003E1D0000}"/>
    <cellStyle name="Currency 4 3 2 3 2 3" xfId="7551" xr:uid="{00000000-0005-0000-0000-00003F1D0000}"/>
    <cellStyle name="Currency 4 3 2 3 2 3 2" xfId="7552" xr:uid="{00000000-0005-0000-0000-0000401D0000}"/>
    <cellStyle name="Currency 4 3 2 3 2 4" xfId="7553" xr:uid="{00000000-0005-0000-0000-0000411D0000}"/>
    <cellStyle name="Currency 4 3 2 3 2 5" xfId="7554" xr:uid="{00000000-0005-0000-0000-0000421D0000}"/>
    <cellStyle name="Currency 4 3 2 3 3" xfId="7555" xr:uid="{00000000-0005-0000-0000-0000431D0000}"/>
    <cellStyle name="Currency 4 3 2 3 3 2" xfId="7556" xr:uid="{00000000-0005-0000-0000-0000441D0000}"/>
    <cellStyle name="Currency 4 3 2 3 3 2 2" xfId="7557" xr:uid="{00000000-0005-0000-0000-0000451D0000}"/>
    <cellStyle name="Currency 4 3 2 3 3 3" xfId="7558" xr:uid="{00000000-0005-0000-0000-0000461D0000}"/>
    <cellStyle name="Currency 4 3 2 3 3 4" xfId="7559" xr:uid="{00000000-0005-0000-0000-0000471D0000}"/>
    <cellStyle name="Currency 4 3 2 3 4" xfId="7560" xr:uid="{00000000-0005-0000-0000-0000481D0000}"/>
    <cellStyle name="Currency 4 3 2 3 4 2" xfId="7561" xr:uid="{00000000-0005-0000-0000-0000491D0000}"/>
    <cellStyle name="Currency 4 3 2 3 4 2 2" xfId="7562" xr:uid="{00000000-0005-0000-0000-00004A1D0000}"/>
    <cellStyle name="Currency 4 3 2 3 4 3" xfId="7563" xr:uid="{00000000-0005-0000-0000-00004B1D0000}"/>
    <cellStyle name="Currency 4 3 2 3 4 4" xfId="7564" xr:uid="{00000000-0005-0000-0000-00004C1D0000}"/>
    <cellStyle name="Currency 4 3 2 3 5" xfId="7565" xr:uid="{00000000-0005-0000-0000-00004D1D0000}"/>
    <cellStyle name="Currency 4 3 2 3 5 2" xfId="7566" xr:uid="{00000000-0005-0000-0000-00004E1D0000}"/>
    <cellStyle name="Currency 4 3 2 3 6" xfId="7567" xr:uid="{00000000-0005-0000-0000-00004F1D0000}"/>
    <cellStyle name="Currency 4 3 2 3 7" xfId="7568" xr:uid="{00000000-0005-0000-0000-0000501D0000}"/>
    <cellStyle name="Currency 4 3 2 4" xfId="7569" xr:uid="{00000000-0005-0000-0000-0000511D0000}"/>
    <cellStyle name="Currency 4 3 2 4 2" xfId="7570" xr:uid="{00000000-0005-0000-0000-0000521D0000}"/>
    <cellStyle name="Currency 4 3 2 4 2 2" xfId="7571" xr:uid="{00000000-0005-0000-0000-0000531D0000}"/>
    <cellStyle name="Currency 4 3 2 4 2 2 2" xfId="7572" xr:uid="{00000000-0005-0000-0000-0000541D0000}"/>
    <cellStyle name="Currency 4 3 2 4 2 3" xfId="7573" xr:uid="{00000000-0005-0000-0000-0000551D0000}"/>
    <cellStyle name="Currency 4 3 2 4 2 4" xfId="7574" xr:uid="{00000000-0005-0000-0000-0000561D0000}"/>
    <cellStyle name="Currency 4 3 2 4 3" xfId="7575" xr:uid="{00000000-0005-0000-0000-0000571D0000}"/>
    <cellStyle name="Currency 4 3 2 4 3 2" xfId="7576" xr:uid="{00000000-0005-0000-0000-0000581D0000}"/>
    <cellStyle name="Currency 4 3 2 4 3 2 2" xfId="7577" xr:uid="{00000000-0005-0000-0000-0000591D0000}"/>
    <cellStyle name="Currency 4 3 2 4 3 3" xfId="7578" xr:uid="{00000000-0005-0000-0000-00005A1D0000}"/>
    <cellStyle name="Currency 4 3 2 4 3 4" xfId="7579" xr:uid="{00000000-0005-0000-0000-00005B1D0000}"/>
    <cellStyle name="Currency 4 3 2 4 4" xfId="7580" xr:uid="{00000000-0005-0000-0000-00005C1D0000}"/>
    <cellStyle name="Currency 4 3 2 4 4 2" xfId="7581" xr:uid="{00000000-0005-0000-0000-00005D1D0000}"/>
    <cellStyle name="Currency 4 3 2 4 5" xfId="7582" xr:uid="{00000000-0005-0000-0000-00005E1D0000}"/>
    <cellStyle name="Currency 4 3 2 4 6" xfId="7583" xr:uid="{00000000-0005-0000-0000-00005F1D0000}"/>
    <cellStyle name="Currency 4 3 2 5" xfId="7584" xr:uid="{00000000-0005-0000-0000-0000601D0000}"/>
    <cellStyle name="Currency 4 3 2 5 2" xfId="7585" xr:uid="{00000000-0005-0000-0000-0000611D0000}"/>
    <cellStyle name="Currency 4 3 2 5 2 2" xfId="7586" xr:uid="{00000000-0005-0000-0000-0000621D0000}"/>
    <cellStyle name="Currency 4 3 2 5 2 2 2" xfId="7587" xr:uid="{00000000-0005-0000-0000-0000631D0000}"/>
    <cellStyle name="Currency 4 3 2 5 2 3" xfId="7588" xr:uid="{00000000-0005-0000-0000-0000641D0000}"/>
    <cellStyle name="Currency 4 3 2 5 2 4" xfId="7589" xr:uid="{00000000-0005-0000-0000-0000651D0000}"/>
    <cellStyle name="Currency 4 3 2 5 3" xfId="7590" xr:uid="{00000000-0005-0000-0000-0000661D0000}"/>
    <cellStyle name="Currency 4 3 2 5 3 2" xfId="7591" xr:uid="{00000000-0005-0000-0000-0000671D0000}"/>
    <cellStyle name="Currency 4 3 2 5 4" xfId="7592" xr:uid="{00000000-0005-0000-0000-0000681D0000}"/>
    <cellStyle name="Currency 4 3 2 5 5" xfId="7593" xr:uid="{00000000-0005-0000-0000-0000691D0000}"/>
    <cellStyle name="Currency 4 3 2 6" xfId="7594" xr:uid="{00000000-0005-0000-0000-00006A1D0000}"/>
    <cellStyle name="Currency 4 3 2 6 2" xfId="7595" xr:uid="{00000000-0005-0000-0000-00006B1D0000}"/>
    <cellStyle name="Currency 4 3 2 6 2 2" xfId="7596" xr:uid="{00000000-0005-0000-0000-00006C1D0000}"/>
    <cellStyle name="Currency 4 3 2 6 3" xfId="7597" xr:uid="{00000000-0005-0000-0000-00006D1D0000}"/>
    <cellStyle name="Currency 4 3 2 6 4" xfId="7598" xr:uid="{00000000-0005-0000-0000-00006E1D0000}"/>
    <cellStyle name="Currency 4 3 2 7" xfId="7599" xr:uid="{00000000-0005-0000-0000-00006F1D0000}"/>
    <cellStyle name="Currency 4 3 2 7 2" xfId="7600" xr:uid="{00000000-0005-0000-0000-0000701D0000}"/>
    <cellStyle name="Currency 4 3 2 8" xfId="7601" xr:uid="{00000000-0005-0000-0000-0000711D0000}"/>
    <cellStyle name="Currency 4 3 2 9" xfId="7602" xr:uid="{00000000-0005-0000-0000-0000721D0000}"/>
    <cellStyle name="Currency 4 3 3" xfId="7603" xr:uid="{00000000-0005-0000-0000-0000731D0000}"/>
    <cellStyle name="Currency 4 3 3 2" xfId="7604" xr:uid="{00000000-0005-0000-0000-0000741D0000}"/>
    <cellStyle name="Currency 4 3 3 2 2" xfId="7605" xr:uid="{00000000-0005-0000-0000-0000751D0000}"/>
    <cellStyle name="Currency 4 3 3 2 2 2" xfId="7606" xr:uid="{00000000-0005-0000-0000-0000761D0000}"/>
    <cellStyle name="Currency 4 3 3 2 2 2 2" xfId="7607" xr:uid="{00000000-0005-0000-0000-0000771D0000}"/>
    <cellStyle name="Currency 4 3 3 2 2 2 2 2" xfId="7608" xr:uid="{00000000-0005-0000-0000-0000781D0000}"/>
    <cellStyle name="Currency 4 3 3 2 2 2 3" xfId="7609" xr:uid="{00000000-0005-0000-0000-0000791D0000}"/>
    <cellStyle name="Currency 4 3 3 2 2 2 4" xfId="7610" xr:uid="{00000000-0005-0000-0000-00007A1D0000}"/>
    <cellStyle name="Currency 4 3 3 2 2 3" xfId="7611" xr:uid="{00000000-0005-0000-0000-00007B1D0000}"/>
    <cellStyle name="Currency 4 3 3 2 2 3 2" xfId="7612" xr:uid="{00000000-0005-0000-0000-00007C1D0000}"/>
    <cellStyle name="Currency 4 3 3 2 2 4" xfId="7613" xr:uid="{00000000-0005-0000-0000-00007D1D0000}"/>
    <cellStyle name="Currency 4 3 3 2 2 5" xfId="7614" xr:uid="{00000000-0005-0000-0000-00007E1D0000}"/>
    <cellStyle name="Currency 4 3 3 2 3" xfId="7615" xr:uid="{00000000-0005-0000-0000-00007F1D0000}"/>
    <cellStyle name="Currency 4 3 3 2 3 2" xfId="7616" xr:uid="{00000000-0005-0000-0000-0000801D0000}"/>
    <cellStyle name="Currency 4 3 3 2 3 2 2" xfId="7617" xr:uid="{00000000-0005-0000-0000-0000811D0000}"/>
    <cellStyle name="Currency 4 3 3 2 3 3" xfId="7618" xr:uid="{00000000-0005-0000-0000-0000821D0000}"/>
    <cellStyle name="Currency 4 3 3 2 3 4" xfId="7619" xr:uid="{00000000-0005-0000-0000-0000831D0000}"/>
    <cellStyle name="Currency 4 3 3 2 4" xfId="7620" xr:uid="{00000000-0005-0000-0000-0000841D0000}"/>
    <cellStyle name="Currency 4 3 3 2 4 2" xfId="7621" xr:uid="{00000000-0005-0000-0000-0000851D0000}"/>
    <cellStyle name="Currency 4 3 3 2 5" xfId="7622" xr:uid="{00000000-0005-0000-0000-0000861D0000}"/>
    <cellStyle name="Currency 4 3 3 2 6" xfId="7623" xr:uid="{00000000-0005-0000-0000-0000871D0000}"/>
    <cellStyle name="Currency 4 3 3 3" xfId="7624" xr:uid="{00000000-0005-0000-0000-0000881D0000}"/>
    <cellStyle name="Currency 4 3 3 3 2" xfId="7625" xr:uid="{00000000-0005-0000-0000-0000891D0000}"/>
    <cellStyle name="Currency 4 3 3 3 2 2" xfId="7626" xr:uid="{00000000-0005-0000-0000-00008A1D0000}"/>
    <cellStyle name="Currency 4 3 3 3 2 2 2" xfId="7627" xr:uid="{00000000-0005-0000-0000-00008B1D0000}"/>
    <cellStyle name="Currency 4 3 3 3 2 3" xfId="7628" xr:uid="{00000000-0005-0000-0000-00008C1D0000}"/>
    <cellStyle name="Currency 4 3 3 3 2 4" xfId="7629" xr:uid="{00000000-0005-0000-0000-00008D1D0000}"/>
    <cellStyle name="Currency 4 3 3 3 3" xfId="7630" xr:uid="{00000000-0005-0000-0000-00008E1D0000}"/>
    <cellStyle name="Currency 4 3 3 3 3 2" xfId="7631" xr:uid="{00000000-0005-0000-0000-00008F1D0000}"/>
    <cellStyle name="Currency 4 3 3 3 4" xfId="7632" xr:uid="{00000000-0005-0000-0000-0000901D0000}"/>
    <cellStyle name="Currency 4 3 3 3 5" xfId="7633" xr:uid="{00000000-0005-0000-0000-0000911D0000}"/>
    <cellStyle name="Currency 4 3 3 4" xfId="7634" xr:uid="{00000000-0005-0000-0000-0000921D0000}"/>
    <cellStyle name="Currency 4 3 3 4 2" xfId="7635" xr:uid="{00000000-0005-0000-0000-0000931D0000}"/>
    <cellStyle name="Currency 4 3 3 4 2 2" xfId="7636" xr:uid="{00000000-0005-0000-0000-0000941D0000}"/>
    <cellStyle name="Currency 4 3 3 4 3" xfId="7637" xr:uid="{00000000-0005-0000-0000-0000951D0000}"/>
    <cellStyle name="Currency 4 3 3 4 4" xfId="7638" xr:uid="{00000000-0005-0000-0000-0000961D0000}"/>
    <cellStyle name="Currency 4 3 3 5" xfId="7639" xr:uid="{00000000-0005-0000-0000-0000971D0000}"/>
    <cellStyle name="Currency 4 3 3 5 2" xfId="7640" xr:uid="{00000000-0005-0000-0000-0000981D0000}"/>
    <cellStyle name="Currency 4 3 3 5 2 2" xfId="7641" xr:uid="{00000000-0005-0000-0000-0000991D0000}"/>
    <cellStyle name="Currency 4 3 3 5 3" xfId="7642" xr:uid="{00000000-0005-0000-0000-00009A1D0000}"/>
    <cellStyle name="Currency 4 3 3 5 4" xfId="7643" xr:uid="{00000000-0005-0000-0000-00009B1D0000}"/>
    <cellStyle name="Currency 4 3 4" xfId="7644" xr:uid="{00000000-0005-0000-0000-00009C1D0000}"/>
    <cellStyle name="Currency 4 3 4 2" xfId="7645" xr:uid="{00000000-0005-0000-0000-00009D1D0000}"/>
    <cellStyle name="Currency 4 3 4 2 2" xfId="7646" xr:uid="{00000000-0005-0000-0000-00009E1D0000}"/>
    <cellStyle name="Currency 4 3 4 2 2 2" xfId="7647" xr:uid="{00000000-0005-0000-0000-00009F1D0000}"/>
    <cellStyle name="Currency 4 3 4 2 2 2 2" xfId="7648" xr:uid="{00000000-0005-0000-0000-0000A01D0000}"/>
    <cellStyle name="Currency 4 3 4 2 2 3" xfId="7649" xr:uid="{00000000-0005-0000-0000-0000A11D0000}"/>
    <cellStyle name="Currency 4 3 4 2 2 4" xfId="7650" xr:uid="{00000000-0005-0000-0000-0000A21D0000}"/>
    <cellStyle name="Currency 4 3 4 2 3" xfId="7651" xr:uid="{00000000-0005-0000-0000-0000A31D0000}"/>
    <cellStyle name="Currency 4 3 4 2 3 2" xfId="7652" xr:uid="{00000000-0005-0000-0000-0000A41D0000}"/>
    <cellStyle name="Currency 4 3 4 2 3 2 2" xfId="7653" xr:uid="{00000000-0005-0000-0000-0000A51D0000}"/>
    <cellStyle name="Currency 4 3 4 2 3 3" xfId="7654" xr:uid="{00000000-0005-0000-0000-0000A61D0000}"/>
    <cellStyle name="Currency 4 3 4 2 3 4" xfId="7655" xr:uid="{00000000-0005-0000-0000-0000A71D0000}"/>
    <cellStyle name="Currency 4 3 4 2 4" xfId="7656" xr:uid="{00000000-0005-0000-0000-0000A81D0000}"/>
    <cellStyle name="Currency 4 3 4 2 4 2" xfId="7657" xr:uid="{00000000-0005-0000-0000-0000A91D0000}"/>
    <cellStyle name="Currency 4 3 4 2 5" xfId="7658" xr:uid="{00000000-0005-0000-0000-0000AA1D0000}"/>
    <cellStyle name="Currency 4 3 4 2 6" xfId="7659" xr:uid="{00000000-0005-0000-0000-0000AB1D0000}"/>
    <cellStyle name="Currency 4 3 4 3" xfId="7660" xr:uid="{00000000-0005-0000-0000-0000AC1D0000}"/>
    <cellStyle name="Currency 4 3 4 3 2" xfId="7661" xr:uid="{00000000-0005-0000-0000-0000AD1D0000}"/>
    <cellStyle name="Currency 4 3 4 3 2 2" xfId="7662" xr:uid="{00000000-0005-0000-0000-0000AE1D0000}"/>
    <cellStyle name="Currency 4 3 4 3 2 2 2" xfId="7663" xr:uid="{00000000-0005-0000-0000-0000AF1D0000}"/>
    <cellStyle name="Currency 4 3 4 3 2 3" xfId="7664" xr:uid="{00000000-0005-0000-0000-0000B01D0000}"/>
    <cellStyle name="Currency 4 3 4 3 2 4" xfId="7665" xr:uid="{00000000-0005-0000-0000-0000B11D0000}"/>
    <cellStyle name="Currency 4 3 4 3 3" xfId="7666" xr:uid="{00000000-0005-0000-0000-0000B21D0000}"/>
    <cellStyle name="Currency 4 3 4 3 3 2" xfId="7667" xr:uid="{00000000-0005-0000-0000-0000B31D0000}"/>
    <cellStyle name="Currency 4 3 4 3 4" xfId="7668" xr:uid="{00000000-0005-0000-0000-0000B41D0000}"/>
    <cellStyle name="Currency 4 3 4 3 5" xfId="7669" xr:uid="{00000000-0005-0000-0000-0000B51D0000}"/>
    <cellStyle name="Currency 4 3 4 4" xfId="7670" xr:uid="{00000000-0005-0000-0000-0000B61D0000}"/>
    <cellStyle name="Currency 4 3 4 4 2" xfId="7671" xr:uid="{00000000-0005-0000-0000-0000B71D0000}"/>
    <cellStyle name="Currency 4 3 4 4 2 2" xfId="7672" xr:uid="{00000000-0005-0000-0000-0000B81D0000}"/>
    <cellStyle name="Currency 4 3 4 4 3" xfId="7673" xr:uid="{00000000-0005-0000-0000-0000B91D0000}"/>
    <cellStyle name="Currency 4 3 4 4 4" xfId="7674" xr:uid="{00000000-0005-0000-0000-0000BA1D0000}"/>
    <cellStyle name="Currency 4 3 4 5" xfId="7675" xr:uid="{00000000-0005-0000-0000-0000BB1D0000}"/>
    <cellStyle name="Currency 4 3 4 5 2" xfId="7676" xr:uid="{00000000-0005-0000-0000-0000BC1D0000}"/>
    <cellStyle name="Currency 4 3 4 6" xfId="7677" xr:uid="{00000000-0005-0000-0000-0000BD1D0000}"/>
    <cellStyle name="Currency 4 3 4 7" xfId="7678" xr:uid="{00000000-0005-0000-0000-0000BE1D0000}"/>
    <cellStyle name="Currency 4 3 5" xfId="7679" xr:uid="{00000000-0005-0000-0000-0000BF1D0000}"/>
    <cellStyle name="Currency 4 3 5 2" xfId="7680" xr:uid="{00000000-0005-0000-0000-0000C01D0000}"/>
    <cellStyle name="Currency 4 3 5 2 2" xfId="7681" xr:uid="{00000000-0005-0000-0000-0000C11D0000}"/>
    <cellStyle name="Currency 4 3 5 2 2 2" xfId="7682" xr:uid="{00000000-0005-0000-0000-0000C21D0000}"/>
    <cellStyle name="Currency 4 3 5 2 3" xfId="7683" xr:uid="{00000000-0005-0000-0000-0000C31D0000}"/>
    <cellStyle name="Currency 4 3 5 2 4" xfId="7684" xr:uid="{00000000-0005-0000-0000-0000C41D0000}"/>
    <cellStyle name="Currency 4 3 5 3" xfId="7685" xr:uid="{00000000-0005-0000-0000-0000C51D0000}"/>
    <cellStyle name="Currency 4 3 5 3 2" xfId="7686" xr:uid="{00000000-0005-0000-0000-0000C61D0000}"/>
    <cellStyle name="Currency 4 3 5 4" xfId="7687" xr:uid="{00000000-0005-0000-0000-0000C71D0000}"/>
    <cellStyle name="Currency 4 3 5 5" xfId="7688" xr:uid="{00000000-0005-0000-0000-0000C81D0000}"/>
    <cellStyle name="Currency 4 3 6" xfId="7689" xr:uid="{00000000-0005-0000-0000-0000C91D0000}"/>
    <cellStyle name="Currency 4 3 6 2" xfId="7690" xr:uid="{00000000-0005-0000-0000-0000CA1D0000}"/>
    <cellStyle name="Currency 4 3 6 2 2" xfId="7691" xr:uid="{00000000-0005-0000-0000-0000CB1D0000}"/>
    <cellStyle name="Currency 4 3 6 2 2 2" xfId="7692" xr:uid="{00000000-0005-0000-0000-0000CC1D0000}"/>
    <cellStyle name="Currency 4 3 6 2 3" xfId="7693" xr:uid="{00000000-0005-0000-0000-0000CD1D0000}"/>
    <cellStyle name="Currency 4 3 6 2 4" xfId="7694" xr:uid="{00000000-0005-0000-0000-0000CE1D0000}"/>
    <cellStyle name="Currency 4 3 6 3" xfId="7695" xr:uid="{00000000-0005-0000-0000-0000CF1D0000}"/>
    <cellStyle name="Currency 4 3 6 3 2" xfId="7696" xr:uid="{00000000-0005-0000-0000-0000D01D0000}"/>
    <cellStyle name="Currency 4 3 6 4" xfId="7697" xr:uid="{00000000-0005-0000-0000-0000D11D0000}"/>
    <cellStyle name="Currency 4 3 6 5" xfId="7698" xr:uid="{00000000-0005-0000-0000-0000D21D0000}"/>
    <cellStyle name="Currency 4 3 7" xfId="7699" xr:uid="{00000000-0005-0000-0000-0000D31D0000}"/>
    <cellStyle name="Currency 4 3 7 2" xfId="7700" xr:uid="{00000000-0005-0000-0000-0000D41D0000}"/>
    <cellStyle name="Currency 4 3 7 2 2" xfId="7701" xr:uid="{00000000-0005-0000-0000-0000D51D0000}"/>
    <cellStyle name="Currency 4 3 7 3" xfId="7702" xr:uid="{00000000-0005-0000-0000-0000D61D0000}"/>
    <cellStyle name="Currency 4 3 7 4" xfId="7703" xr:uid="{00000000-0005-0000-0000-0000D71D0000}"/>
    <cellStyle name="Currency 4 4" xfId="7704" xr:uid="{00000000-0005-0000-0000-0000D81D0000}"/>
    <cellStyle name="Currency 4 4 2" xfId="7705" xr:uid="{00000000-0005-0000-0000-0000D91D0000}"/>
    <cellStyle name="Currency 4 4 2 2" xfId="7706" xr:uid="{00000000-0005-0000-0000-0000DA1D0000}"/>
    <cellStyle name="Currency 4 4 2 2 2" xfId="7707" xr:uid="{00000000-0005-0000-0000-0000DB1D0000}"/>
    <cellStyle name="Currency 4 4 2 2 2 2" xfId="7708" xr:uid="{00000000-0005-0000-0000-0000DC1D0000}"/>
    <cellStyle name="Currency 4 4 2 2 2 2 2" xfId="7709" xr:uid="{00000000-0005-0000-0000-0000DD1D0000}"/>
    <cellStyle name="Currency 4 4 2 2 2 2 2 2" xfId="7710" xr:uid="{00000000-0005-0000-0000-0000DE1D0000}"/>
    <cellStyle name="Currency 4 4 2 2 2 2 3" xfId="7711" xr:uid="{00000000-0005-0000-0000-0000DF1D0000}"/>
    <cellStyle name="Currency 4 4 2 2 2 2 4" xfId="7712" xr:uid="{00000000-0005-0000-0000-0000E01D0000}"/>
    <cellStyle name="Currency 4 4 2 2 2 3" xfId="7713" xr:uid="{00000000-0005-0000-0000-0000E11D0000}"/>
    <cellStyle name="Currency 4 4 2 2 2 3 2" xfId="7714" xr:uid="{00000000-0005-0000-0000-0000E21D0000}"/>
    <cellStyle name="Currency 4 4 2 2 2 4" xfId="7715" xr:uid="{00000000-0005-0000-0000-0000E31D0000}"/>
    <cellStyle name="Currency 4 4 2 2 2 5" xfId="7716" xr:uid="{00000000-0005-0000-0000-0000E41D0000}"/>
    <cellStyle name="Currency 4 4 2 2 3" xfId="7717" xr:uid="{00000000-0005-0000-0000-0000E51D0000}"/>
    <cellStyle name="Currency 4 4 2 2 3 2" xfId="7718" xr:uid="{00000000-0005-0000-0000-0000E61D0000}"/>
    <cellStyle name="Currency 4 4 2 2 3 2 2" xfId="7719" xr:uid="{00000000-0005-0000-0000-0000E71D0000}"/>
    <cellStyle name="Currency 4 4 2 2 3 3" xfId="7720" xr:uid="{00000000-0005-0000-0000-0000E81D0000}"/>
    <cellStyle name="Currency 4 4 2 2 3 4" xfId="7721" xr:uid="{00000000-0005-0000-0000-0000E91D0000}"/>
    <cellStyle name="Currency 4 4 2 2 4" xfId="7722" xr:uid="{00000000-0005-0000-0000-0000EA1D0000}"/>
    <cellStyle name="Currency 4 4 2 2 4 2" xfId="7723" xr:uid="{00000000-0005-0000-0000-0000EB1D0000}"/>
    <cellStyle name="Currency 4 4 2 2 5" xfId="7724" xr:uid="{00000000-0005-0000-0000-0000EC1D0000}"/>
    <cellStyle name="Currency 4 4 2 2 6" xfId="7725" xr:uid="{00000000-0005-0000-0000-0000ED1D0000}"/>
    <cellStyle name="Currency 4 4 2 3" xfId="7726" xr:uid="{00000000-0005-0000-0000-0000EE1D0000}"/>
    <cellStyle name="Currency 4 4 2 3 2" xfId="7727" xr:uid="{00000000-0005-0000-0000-0000EF1D0000}"/>
    <cellStyle name="Currency 4 4 2 3 2 2" xfId="7728" xr:uid="{00000000-0005-0000-0000-0000F01D0000}"/>
    <cellStyle name="Currency 4 4 2 3 2 2 2" xfId="7729" xr:uid="{00000000-0005-0000-0000-0000F11D0000}"/>
    <cellStyle name="Currency 4 4 2 3 2 3" xfId="7730" xr:uid="{00000000-0005-0000-0000-0000F21D0000}"/>
    <cellStyle name="Currency 4 4 2 3 2 4" xfId="7731" xr:uid="{00000000-0005-0000-0000-0000F31D0000}"/>
    <cellStyle name="Currency 4 4 2 3 3" xfId="7732" xr:uid="{00000000-0005-0000-0000-0000F41D0000}"/>
    <cellStyle name="Currency 4 4 2 3 3 2" xfId="7733" xr:uid="{00000000-0005-0000-0000-0000F51D0000}"/>
    <cellStyle name="Currency 4 4 2 3 4" xfId="7734" xr:uid="{00000000-0005-0000-0000-0000F61D0000}"/>
    <cellStyle name="Currency 4 4 2 3 5" xfId="7735" xr:uid="{00000000-0005-0000-0000-0000F71D0000}"/>
    <cellStyle name="Currency 4 4 2 4" xfId="7736" xr:uid="{00000000-0005-0000-0000-0000F81D0000}"/>
    <cellStyle name="Currency 4 4 2 4 2" xfId="7737" xr:uid="{00000000-0005-0000-0000-0000F91D0000}"/>
    <cellStyle name="Currency 4 4 2 4 2 2" xfId="7738" xr:uid="{00000000-0005-0000-0000-0000FA1D0000}"/>
    <cellStyle name="Currency 4 4 2 4 3" xfId="7739" xr:uid="{00000000-0005-0000-0000-0000FB1D0000}"/>
    <cellStyle name="Currency 4 4 2 4 4" xfId="7740" xr:uid="{00000000-0005-0000-0000-0000FC1D0000}"/>
    <cellStyle name="Currency 4 4 2 5" xfId="7741" xr:uid="{00000000-0005-0000-0000-0000FD1D0000}"/>
    <cellStyle name="Currency 4 4 2 5 2" xfId="7742" xr:uid="{00000000-0005-0000-0000-0000FE1D0000}"/>
    <cellStyle name="Currency 4 4 2 5 2 2" xfId="7743" xr:uid="{00000000-0005-0000-0000-0000FF1D0000}"/>
    <cellStyle name="Currency 4 4 2 5 3" xfId="7744" xr:uid="{00000000-0005-0000-0000-0000001E0000}"/>
    <cellStyle name="Currency 4 4 2 5 4" xfId="7745" xr:uid="{00000000-0005-0000-0000-0000011E0000}"/>
    <cellStyle name="Currency 4 4 2 6" xfId="7746" xr:uid="{00000000-0005-0000-0000-0000021E0000}"/>
    <cellStyle name="Currency 4 4 2 6 2" xfId="7747" xr:uid="{00000000-0005-0000-0000-0000031E0000}"/>
    <cellStyle name="Currency 4 4 2 7" xfId="7748" xr:uid="{00000000-0005-0000-0000-0000041E0000}"/>
    <cellStyle name="Currency 4 4 2 8" xfId="7749" xr:uid="{00000000-0005-0000-0000-0000051E0000}"/>
    <cellStyle name="Currency 4 4 3" xfId="7750" xr:uid="{00000000-0005-0000-0000-0000061E0000}"/>
    <cellStyle name="Currency 4 4 3 2" xfId="7751" xr:uid="{00000000-0005-0000-0000-0000071E0000}"/>
    <cellStyle name="Currency 4 4 3 2 2" xfId="7752" xr:uid="{00000000-0005-0000-0000-0000081E0000}"/>
    <cellStyle name="Currency 4 4 3 2 2 2" xfId="7753" xr:uid="{00000000-0005-0000-0000-0000091E0000}"/>
    <cellStyle name="Currency 4 4 3 2 2 2 2" xfId="7754" xr:uid="{00000000-0005-0000-0000-00000A1E0000}"/>
    <cellStyle name="Currency 4 4 3 2 2 3" xfId="7755" xr:uid="{00000000-0005-0000-0000-00000B1E0000}"/>
    <cellStyle name="Currency 4 4 3 2 2 4" xfId="7756" xr:uid="{00000000-0005-0000-0000-00000C1E0000}"/>
    <cellStyle name="Currency 4 4 3 2 3" xfId="7757" xr:uid="{00000000-0005-0000-0000-00000D1E0000}"/>
    <cellStyle name="Currency 4 4 3 2 3 2" xfId="7758" xr:uid="{00000000-0005-0000-0000-00000E1E0000}"/>
    <cellStyle name="Currency 4 4 3 2 4" xfId="7759" xr:uid="{00000000-0005-0000-0000-00000F1E0000}"/>
    <cellStyle name="Currency 4 4 3 2 5" xfId="7760" xr:uid="{00000000-0005-0000-0000-0000101E0000}"/>
    <cellStyle name="Currency 4 4 3 3" xfId="7761" xr:uid="{00000000-0005-0000-0000-0000111E0000}"/>
    <cellStyle name="Currency 4 4 3 3 2" xfId="7762" xr:uid="{00000000-0005-0000-0000-0000121E0000}"/>
    <cellStyle name="Currency 4 4 3 3 2 2" xfId="7763" xr:uid="{00000000-0005-0000-0000-0000131E0000}"/>
    <cellStyle name="Currency 4 4 3 3 3" xfId="7764" xr:uid="{00000000-0005-0000-0000-0000141E0000}"/>
    <cellStyle name="Currency 4 4 3 3 4" xfId="7765" xr:uid="{00000000-0005-0000-0000-0000151E0000}"/>
    <cellStyle name="Currency 4 4 3 4" xfId="7766" xr:uid="{00000000-0005-0000-0000-0000161E0000}"/>
    <cellStyle name="Currency 4 4 3 4 2" xfId="7767" xr:uid="{00000000-0005-0000-0000-0000171E0000}"/>
    <cellStyle name="Currency 4 4 3 4 2 2" xfId="7768" xr:uid="{00000000-0005-0000-0000-0000181E0000}"/>
    <cellStyle name="Currency 4 4 3 4 3" xfId="7769" xr:uid="{00000000-0005-0000-0000-0000191E0000}"/>
    <cellStyle name="Currency 4 4 3 4 4" xfId="7770" xr:uid="{00000000-0005-0000-0000-00001A1E0000}"/>
    <cellStyle name="Currency 4 4 3 5" xfId="7771" xr:uid="{00000000-0005-0000-0000-00001B1E0000}"/>
    <cellStyle name="Currency 4 4 3 5 2" xfId="7772" xr:uid="{00000000-0005-0000-0000-00001C1E0000}"/>
    <cellStyle name="Currency 4 4 3 6" xfId="7773" xr:uid="{00000000-0005-0000-0000-00001D1E0000}"/>
    <cellStyle name="Currency 4 4 3 7" xfId="7774" xr:uid="{00000000-0005-0000-0000-00001E1E0000}"/>
    <cellStyle name="Currency 4 4 4" xfId="7775" xr:uid="{00000000-0005-0000-0000-00001F1E0000}"/>
    <cellStyle name="Currency 4 4 4 2" xfId="7776" xr:uid="{00000000-0005-0000-0000-0000201E0000}"/>
    <cellStyle name="Currency 4 4 4 2 2" xfId="7777" xr:uid="{00000000-0005-0000-0000-0000211E0000}"/>
    <cellStyle name="Currency 4 4 4 2 2 2" xfId="7778" xr:uid="{00000000-0005-0000-0000-0000221E0000}"/>
    <cellStyle name="Currency 4 4 4 2 3" xfId="7779" xr:uid="{00000000-0005-0000-0000-0000231E0000}"/>
    <cellStyle name="Currency 4 4 4 2 4" xfId="7780" xr:uid="{00000000-0005-0000-0000-0000241E0000}"/>
    <cellStyle name="Currency 4 4 4 3" xfId="7781" xr:uid="{00000000-0005-0000-0000-0000251E0000}"/>
    <cellStyle name="Currency 4 4 4 3 2" xfId="7782" xr:uid="{00000000-0005-0000-0000-0000261E0000}"/>
    <cellStyle name="Currency 4 4 4 3 2 2" xfId="7783" xr:uid="{00000000-0005-0000-0000-0000271E0000}"/>
    <cellStyle name="Currency 4 4 4 3 3" xfId="7784" xr:uid="{00000000-0005-0000-0000-0000281E0000}"/>
    <cellStyle name="Currency 4 4 4 3 4" xfId="7785" xr:uid="{00000000-0005-0000-0000-0000291E0000}"/>
    <cellStyle name="Currency 4 4 4 4" xfId="7786" xr:uid="{00000000-0005-0000-0000-00002A1E0000}"/>
    <cellStyle name="Currency 4 4 4 4 2" xfId="7787" xr:uid="{00000000-0005-0000-0000-00002B1E0000}"/>
    <cellStyle name="Currency 4 4 4 5" xfId="7788" xr:uid="{00000000-0005-0000-0000-00002C1E0000}"/>
    <cellStyle name="Currency 4 4 4 6" xfId="7789" xr:uid="{00000000-0005-0000-0000-00002D1E0000}"/>
    <cellStyle name="Currency 4 4 5" xfId="7790" xr:uid="{00000000-0005-0000-0000-00002E1E0000}"/>
    <cellStyle name="Currency 4 4 5 2" xfId="7791" xr:uid="{00000000-0005-0000-0000-00002F1E0000}"/>
    <cellStyle name="Currency 4 4 5 2 2" xfId="7792" xr:uid="{00000000-0005-0000-0000-0000301E0000}"/>
    <cellStyle name="Currency 4 4 5 2 2 2" xfId="7793" xr:uid="{00000000-0005-0000-0000-0000311E0000}"/>
    <cellStyle name="Currency 4 4 5 2 3" xfId="7794" xr:uid="{00000000-0005-0000-0000-0000321E0000}"/>
    <cellStyle name="Currency 4 4 5 2 4" xfId="7795" xr:uid="{00000000-0005-0000-0000-0000331E0000}"/>
    <cellStyle name="Currency 4 4 5 3" xfId="7796" xr:uid="{00000000-0005-0000-0000-0000341E0000}"/>
    <cellStyle name="Currency 4 4 5 3 2" xfId="7797" xr:uid="{00000000-0005-0000-0000-0000351E0000}"/>
    <cellStyle name="Currency 4 4 5 4" xfId="7798" xr:uid="{00000000-0005-0000-0000-0000361E0000}"/>
    <cellStyle name="Currency 4 4 5 5" xfId="7799" xr:uid="{00000000-0005-0000-0000-0000371E0000}"/>
    <cellStyle name="Currency 4 4 6" xfId="7800" xr:uid="{00000000-0005-0000-0000-0000381E0000}"/>
    <cellStyle name="Currency 4 4 6 2" xfId="7801" xr:uid="{00000000-0005-0000-0000-0000391E0000}"/>
    <cellStyle name="Currency 4 4 6 2 2" xfId="7802" xr:uid="{00000000-0005-0000-0000-00003A1E0000}"/>
    <cellStyle name="Currency 4 4 6 3" xfId="7803" xr:uid="{00000000-0005-0000-0000-00003B1E0000}"/>
    <cellStyle name="Currency 4 4 6 4" xfId="7804" xr:uid="{00000000-0005-0000-0000-00003C1E0000}"/>
    <cellStyle name="Currency 4 4 7" xfId="7805" xr:uid="{00000000-0005-0000-0000-00003D1E0000}"/>
    <cellStyle name="Currency 4 4 7 2" xfId="7806" xr:uid="{00000000-0005-0000-0000-00003E1E0000}"/>
    <cellStyle name="Currency 4 4 8" xfId="7807" xr:uid="{00000000-0005-0000-0000-00003F1E0000}"/>
    <cellStyle name="Currency 4 4 9" xfId="7808" xr:uid="{00000000-0005-0000-0000-0000401E0000}"/>
    <cellStyle name="Currency 4 5" xfId="7809" xr:uid="{00000000-0005-0000-0000-0000411E0000}"/>
    <cellStyle name="Currency 4 5 2" xfId="7810" xr:uid="{00000000-0005-0000-0000-0000421E0000}"/>
    <cellStyle name="Currency 4 5 2 2" xfId="7811" xr:uid="{00000000-0005-0000-0000-0000431E0000}"/>
    <cellStyle name="Currency 4 5 2 2 2" xfId="7812" xr:uid="{00000000-0005-0000-0000-0000441E0000}"/>
    <cellStyle name="Currency 4 5 2 2 2 2" xfId="7813" xr:uid="{00000000-0005-0000-0000-0000451E0000}"/>
    <cellStyle name="Currency 4 5 2 2 2 2 2" xfId="7814" xr:uid="{00000000-0005-0000-0000-0000461E0000}"/>
    <cellStyle name="Currency 4 5 2 2 2 2 2 2" xfId="7815" xr:uid="{00000000-0005-0000-0000-0000471E0000}"/>
    <cellStyle name="Currency 4 5 2 2 2 2 3" xfId="7816" xr:uid="{00000000-0005-0000-0000-0000481E0000}"/>
    <cellStyle name="Currency 4 5 2 2 2 2 4" xfId="7817" xr:uid="{00000000-0005-0000-0000-0000491E0000}"/>
    <cellStyle name="Currency 4 5 2 2 2 3" xfId="7818" xr:uid="{00000000-0005-0000-0000-00004A1E0000}"/>
    <cellStyle name="Currency 4 5 2 2 2 3 2" xfId="7819" xr:uid="{00000000-0005-0000-0000-00004B1E0000}"/>
    <cellStyle name="Currency 4 5 2 2 2 4" xfId="7820" xr:uid="{00000000-0005-0000-0000-00004C1E0000}"/>
    <cellStyle name="Currency 4 5 2 2 2 5" xfId="7821" xr:uid="{00000000-0005-0000-0000-00004D1E0000}"/>
    <cellStyle name="Currency 4 5 2 2 3" xfId="7822" xr:uid="{00000000-0005-0000-0000-00004E1E0000}"/>
    <cellStyle name="Currency 4 5 2 2 3 2" xfId="7823" xr:uid="{00000000-0005-0000-0000-00004F1E0000}"/>
    <cellStyle name="Currency 4 5 2 2 3 2 2" xfId="7824" xr:uid="{00000000-0005-0000-0000-0000501E0000}"/>
    <cellStyle name="Currency 4 5 2 2 3 3" xfId="7825" xr:uid="{00000000-0005-0000-0000-0000511E0000}"/>
    <cellStyle name="Currency 4 5 2 2 3 4" xfId="7826" xr:uid="{00000000-0005-0000-0000-0000521E0000}"/>
    <cellStyle name="Currency 4 5 2 2 4" xfId="7827" xr:uid="{00000000-0005-0000-0000-0000531E0000}"/>
    <cellStyle name="Currency 4 5 2 2 4 2" xfId="7828" xr:uid="{00000000-0005-0000-0000-0000541E0000}"/>
    <cellStyle name="Currency 4 5 2 2 5" xfId="7829" xr:uid="{00000000-0005-0000-0000-0000551E0000}"/>
    <cellStyle name="Currency 4 5 2 2 6" xfId="7830" xr:uid="{00000000-0005-0000-0000-0000561E0000}"/>
    <cellStyle name="Currency 4 5 2 3" xfId="7831" xr:uid="{00000000-0005-0000-0000-0000571E0000}"/>
    <cellStyle name="Currency 4 5 2 3 2" xfId="7832" xr:uid="{00000000-0005-0000-0000-0000581E0000}"/>
    <cellStyle name="Currency 4 5 2 3 2 2" xfId="7833" xr:uid="{00000000-0005-0000-0000-0000591E0000}"/>
    <cellStyle name="Currency 4 5 2 3 2 2 2" xfId="7834" xr:uid="{00000000-0005-0000-0000-00005A1E0000}"/>
    <cellStyle name="Currency 4 5 2 3 2 3" xfId="7835" xr:uid="{00000000-0005-0000-0000-00005B1E0000}"/>
    <cellStyle name="Currency 4 5 2 3 2 4" xfId="7836" xr:uid="{00000000-0005-0000-0000-00005C1E0000}"/>
    <cellStyle name="Currency 4 5 2 3 3" xfId="7837" xr:uid="{00000000-0005-0000-0000-00005D1E0000}"/>
    <cellStyle name="Currency 4 5 2 3 3 2" xfId="7838" xr:uid="{00000000-0005-0000-0000-00005E1E0000}"/>
    <cellStyle name="Currency 4 5 2 3 4" xfId="7839" xr:uid="{00000000-0005-0000-0000-00005F1E0000}"/>
    <cellStyle name="Currency 4 5 2 3 5" xfId="7840" xr:uid="{00000000-0005-0000-0000-0000601E0000}"/>
    <cellStyle name="Currency 4 5 2 4" xfId="7841" xr:uid="{00000000-0005-0000-0000-0000611E0000}"/>
    <cellStyle name="Currency 4 5 2 4 2" xfId="7842" xr:uid="{00000000-0005-0000-0000-0000621E0000}"/>
    <cellStyle name="Currency 4 5 2 4 2 2" xfId="7843" xr:uid="{00000000-0005-0000-0000-0000631E0000}"/>
    <cellStyle name="Currency 4 5 2 4 3" xfId="7844" xr:uid="{00000000-0005-0000-0000-0000641E0000}"/>
    <cellStyle name="Currency 4 5 2 4 4" xfId="7845" xr:uid="{00000000-0005-0000-0000-0000651E0000}"/>
    <cellStyle name="Currency 4 5 2 5" xfId="7846" xr:uid="{00000000-0005-0000-0000-0000661E0000}"/>
    <cellStyle name="Currency 4 5 2 5 2" xfId="7847" xr:uid="{00000000-0005-0000-0000-0000671E0000}"/>
    <cellStyle name="Currency 4 5 2 5 2 2" xfId="7848" xr:uid="{00000000-0005-0000-0000-0000681E0000}"/>
    <cellStyle name="Currency 4 5 2 5 3" xfId="7849" xr:uid="{00000000-0005-0000-0000-0000691E0000}"/>
    <cellStyle name="Currency 4 5 2 5 4" xfId="7850" xr:uid="{00000000-0005-0000-0000-00006A1E0000}"/>
    <cellStyle name="Currency 4 5 2 6" xfId="7851" xr:uid="{00000000-0005-0000-0000-00006B1E0000}"/>
    <cellStyle name="Currency 4 5 2 6 2" xfId="7852" xr:uid="{00000000-0005-0000-0000-00006C1E0000}"/>
    <cellStyle name="Currency 4 5 2 7" xfId="7853" xr:uid="{00000000-0005-0000-0000-00006D1E0000}"/>
    <cellStyle name="Currency 4 5 2 8" xfId="7854" xr:uid="{00000000-0005-0000-0000-00006E1E0000}"/>
    <cellStyle name="Currency 4 5 3" xfId="7855" xr:uid="{00000000-0005-0000-0000-00006F1E0000}"/>
    <cellStyle name="Currency 4 5 3 2" xfId="7856" xr:uid="{00000000-0005-0000-0000-0000701E0000}"/>
    <cellStyle name="Currency 4 5 3 2 2" xfId="7857" xr:uid="{00000000-0005-0000-0000-0000711E0000}"/>
    <cellStyle name="Currency 4 5 3 2 2 2" xfId="7858" xr:uid="{00000000-0005-0000-0000-0000721E0000}"/>
    <cellStyle name="Currency 4 5 3 2 2 2 2" xfId="7859" xr:uid="{00000000-0005-0000-0000-0000731E0000}"/>
    <cellStyle name="Currency 4 5 3 2 2 3" xfId="7860" xr:uid="{00000000-0005-0000-0000-0000741E0000}"/>
    <cellStyle name="Currency 4 5 3 2 2 4" xfId="7861" xr:uid="{00000000-0005-0000-0000-0000751E0000}"/>
    <cellStyle name="Currency 4 5 3 2 3" xfId="7862" xr:uid="{00000000-0005-0000-0000-0000761E0000}"/>
    <cellStyle name="Currency 4 5 3 2 3 2" xfId="7863" xr:uid="{00000000-0005-0000-0000-0000771E0000}"/>
    <cellStyle name="Currency 4 5 3 2 4" xfId="7864" xr:uid="{00000000-0005-0000-0000-0000781E0000}"/>
    <cellStyle name="Currency 4 5 3 2 5" xfId="7865" xr:uid="{00000000-0005-0000-0000-0000791E0000}"/>
    <cellStyle name="Currency 4 5 3 3" xfId="7866" xr:uid="{00000000-0005-0000-0000-00007A1E0000}"/>
    <cellStyle name="Currency 4 5 3 3 2" xfId="7867" xr:uid="{00000000-0005-0000-0000-00007B1E0000}"/>
    <cellStyle name="Currency 4 5 3 3 2 2" xfId="7868" xr:uid="{00000000-0005-0000-0000-00007C1E0000}"/>
    <cellStyle name="Currency 4 5 3 3 3" xfId="7869" xr:uid="{00000000-0005-0000-0000-00007D1E0000}"/>
    <cellStyle name="Currency 4 5 3 3 4" xfId="7870" xr:uid="{00000000-0005-0000-0000-00007E1E0000}"/>
    <cellStyle name="Currency 4 5 3 4" xfId="7871" xr:uid="{00000000-0005-0000-0000-00007F1E0000}"/>
    <cellStyle name="Currency 4 5 3 4 2" xfId="7872" xr:uid="{00000000-0005-0000-0000-0000801E0000}"/>
    <cellStyle name="Currency 4 5 3 4 2 2" xfId="7873" xr:uid="{00000000-0005-0000-0000-0000811E0000}"/>
    <cellStyle name="Currency 4 5 3 4 3" xfId="7874" xr:uid="{00000000-0005-0000-0000-0000821E0000}"/>
    <cellStyle name="Currency 4 5 3 4 4" xfId="7875" xr:uid="{00000000-0005-0000-0000-0000831E0000}"/>
    <cellStyle name="Currency 4 5 3 5" xfId="7876" xr:uid="{00000000-0005-0000-0000-0000841E0000}"/>
    <cellStyle name="Currency 4 5 3 5 2" xfId="7877" xr:uid="{00000000-0005-0000-0000-0000851E0000}"/>
    <cellStyle name="Currency 4 5 3 6" xfId="7878" xr:uid="{00000000-0005-0000-0000-0000861E0000}"/>
    <cellStyle name="Currency 4 5 3 7" xfId="7879" xr:uid="{00000000-0005-0000-0000-0000871E0000}"/>
    <cellStyle name="Currency 4 5 4" xfId="7880" xr:uid="{00000000-0005-0000-0000-0000881E0000}"/>
    <cellStyle name="Currency 4 5 4 2" xfId="7881" xr:uid="{00000000-0005-0000-0000-0000891E0000}"/>
    <cellStyle name="Currency 4 5 4 2 2" xfId="7882" xr:uid="{00000000-0005-0000-0000-00008A1E0000}"/>
    <cellStyle name="Currency 4 5 4 2 2 2" xfId="7883" xr:uid="{00000000-0005-0000-0000-00008B1E0000}"/>
    <cellStyle name="Currency 4 5 4 2 3" xfId="7884" xr:uid="{00000000-0005-0000-0000-00008C1E0000}"/>
    <cellStyle name="Currency 4 5 4 2 4" xfId="7885" xr:uid="{00000000-0005-0000-0000-00008D1E0000}"/>
    <cellStyle name="Currency 4 5 4 3" xfId="7886" xr:uid="{00000000-0005-0000-0000-00008E1E0000}"/>
    <cellStyle name="Currency 4 5 4 3 2" xfId="7887" xr:uid="{00000000-0005-0000-0000-00008F1E0000}"/>
    <cellStyle name="Currency 4 5 4 3 2 2" xfId="7888" xr:uid="{00000000-0005-0000-0000-0000901E0000}"/>
    <cellStyle name="Currency 4 5 4 3 3" xfId="7889" xr:uid="{00000000-0005-0000-0000-0000911E0000}"/>
    <cellStyle name="Currency 4 5 4 3 4" xfId="7890" xr:uid="{00000000-0005-0000-0000-0000921E0000}"/>
    <cellStyle name="Currency 4 5 4 4" xfId="7891" xr:uid="{00000000-0005-0000-0000-0000931E0000}"/>
    <cellStyle name="Currency 4 5 4 4 2" xfId="7892" xr:uid="{00000000-0005-0000-0000-0000941E0000}"/>
    <cellStyle name="Currency 4 5 4 5" xfId="7893" xr:uid="{00000000-0005-0000-0000-0000951E0000}"/>
    <cellStyle name="Currency 4 5 4 6" xfId="7894" xr:uid="{00000000-0005-0000-0000-0000961E0000}"/>
    <cellStyle name="Currency 4 5 5" xfId="7895" xr:uid="{00000000-0005-0000-0000-0000971E0000}"/>
    <cellStyle name="Currency 4 5 5 2" xfId="7896" xr:uid="{00000000-0005-0000-0000-0000981E0000}"/>
    <cellStyle name="Currency 4 5 5 2 2" xfId="7897" xr:uid="{00000000-0005-0000-0000-0000991E0000}"/>
    <cellStyle name="Currency 4 5 5 2 2 2" xfId="7898" xr:uid="{00000000-0005-0000-0000-00009A1E0000}"/>
    <cellStyle name="Currency 4 5 5 2 3" xfId="7899" xr:uid="{00000000-0005-0000-0000-00009B1E0000}"/>
    <cellStyle name="Currency 4 5 5 2 4" xfId="7900" xr:uid="{00000000-0005-0000-0000-00009C1E0000}"/>
    <cellStyle name="Currency 4 5 5 3" xfId="7901" xr:uid="{00000000-0005-0000-0000-00009D1E0000}"/>
    <cellStyle name="Currency 4 5 5 3 2" xfId="7902" xr:uid="{00000000-0005-0000-0000-00009E1E0000}"/>
    <cellStyle name="Currency 4 5 5 4" xfId="7903" xr:uid="{00000000-0005-0000-0000-00009F1E0000}"/>
    <cellStyle name="Currency 4 5 5 5" xfId="7904" xr:uid="{00000000-0005-0000-0000-0000A01E0000}"/>
    <cellStyle name="Currency 4 5 6" xfId="7905" xr:uid="{00000000-0005-0000-0000-0000A11E0000}"/>
    <cellStyle name="Currency 4 5 6 2" xfId="7906" xr:uid="{00000000-0005-0000-0000-0000A21E0000}"/>
    <cellStyle name="Currency 4 5 6 2 2" xfId="7907" xr:uid="{00000000-0005-0000-0000-0000A31E0000}"/>
    <cellStyle name="Currency 4 5 6 3" xfId="7908" xr:uid="{00000000-0005-0000-0000-0000A41E0000}"/>
    <cellStyle name="Currency 4 5 6 4" xfId="7909" xr:uid="{00000000-0005-0000-0000-0000A51E0000}"/>
    <cellStyle name="Currency 4 5 7" xfId="7910" xr:uid="{00000000-0005-0000-0000-0000A61E0000}"/>
    <cellStyle name="Currency 4 5 7 2" xfId="7911" xr:uid="{00000000-0005-0000-0000-0000A71E0000}"/>
    <cellStyle name="Currency 4 5 8" xfId="7912" xr:uid="{00000000-0005-0000-0000-0000A81E0000}"/>
    <cellStyle name="Currency 4 5 9" xfId="7913" xr:uid="{00000000-0005-0000-0000-0000A91E0000}"/>
    <cellStyle name="Currency 4 6" xfId="7914" xr:uid="{00000000-0005-0000-0000-0000AA1E0000}"/>
    <cellStyle name="Currency 4 6 2" xfId="7915" xr:uid="{00000000-0005-0000-0000-0000AB1E0000}"/>
    <cellStyle name="Currency 4 6 2 2" xfId="7916" xr:uid="{00000000-0005-0000-0000-0000AC1E0000}"/>
    <cellStyle name="Currency 4 6 2 2 2" xfId="7917" xr:uid="{00000000-0005-0000-0000-0000AD1E0000}"/>
    <cellStyle name="Currency 4 6 2 2 2 2" xfId="7918" xr:uid="{00000000-0005-0000-0000-0000AE1E0000}"/>
    <cellStyle name="Currency 4 6 2 2 2 2 2" xfId="7919" xr:uid="{00000000-0005-0000-0000-0000AF1E0000}"/>
    <cellStyle name="Currency 4 6 2 2 2 3" xfId="7920" xr:uid="{00000000-0005-0000-0000-0000B01E0000}"/>
    <cellStyle name="Currency 4 6 2 2 2 4" xfId="7921" xr:uid="{00000000-0005-0000-0000-0000B11E0000}"/>
    <cellStyle name="Currency 4 6 2 2 3" xfId="7922" xr:uid="{00000000-0005-0000-0000-0000B21E0000}"/>
    <cellStyle name="Currency 4 6 2 2 3 2" xfId="7923" xr:uid="{00000000-0005-0000-0000-0000B31E0000}"/>
    <cellStyle name="Currency 4 6 2 2 4" xfId="7924" xr:uid="{00000000-0005-0000-0000-0000B41E0000}"/>
    <cellStyle name="Currency 4 6 2 2 5" xfId="7925" xr:uid="{00000000-0005-0000-0000-0000B51E0000}"/>
    <cellStyle name="Currency 4 6 2 3" xfId="7926" xr:uid="{00000000-0005-0000-0000-0000B61E0000}"/>
    <cellStyle name="Currency 4 6 2 3 2" xfId="7927" xr:uid="{00000000-0005-0000-0000-0000B71E0000}"/>
    <cellStyle name="Currency 4 6 2 3 2 2" xfId="7928" xr:uid="{00000000-0005-0000-0000-0000B81E0000}"/>
    <cellStyle name="Currency 4 6 2 3 3" xfId="7929" xr:uid="{00000000-0005-0000-0000-0000B91E0000}"/>
    <cellStyle name="Currency 4 6 2 3 4" xfId="7930" xr:uid="{00000000-0005-0000-0000-0000BA1E0000}"/>
    <cellStyle name="Currency 4 6 2 4" xfId="7931" xr:uid="{00000000-0005-0000-0000-0000BB1E0000}"/>
    <cellStyle name="Currency 4 6 2 4 2" xfId="7932" xr:uid="{00000000-0005-0000-0000-0000BC1E0000}"/>
    <cellStyle name="Currency 4 6 2 5" xfId="7933" xr:uid="{00000000-0005-0000-0000-0000BD1E0000}"/>
    <cellStyle name="Currency 4 6 2 6" xfId="7934" xr:uid="{00000000-0005-0000-0000-0000BE1E0000}"/>
    <cellStyle name="Currency 4 6 3" xfId="7935" xr:uid="{00000000-0005-0000-0000-0000BF1E0000}"/>
    <cellStyle name="Currency 4 6 3 2" xfId="7936" xr:uid="{00000000-0005-0000-0000-0000C01E0000}"/>
    <cellStyle name="Currency 4 6 3 2 2" xfId="7937" xr:uid="{00000000-0005-0000-0000-0000C11E0000}"/>
    <cellStyle name="Currency 4 6 3 2 2 2" xfId="7938" xr:uid="{00000000-0005-0000-0000-0000C21E0000}"/>
    <cellStyle name="Currency 4 6 3 2 3" xfId="7939" xr:uid="{00000000-0005-0000-0000-0000C31E0000}"/>
    <cellStyle name="Currency 4 6 3 2 4" xfId="7940" xr:uid="{00000000-0005-0000-0000-0000C41E0000}"/>
    <cellStyle name="Currency 4 6 3 3" xfId="7941" xr:uid="{00000000-0005-0000-0000-0000C51E0000}"/>
    <cellStyle name="Currency 4 6 3 3 2" xfId="7942" xr:uid="{00000000-0005-0000-0000-0000C61E0000}"/>
    <cellStyle name="Currency 4 6 3 4" xfId="7943" xr:uid="{00000000-0005-0000-0000-0000C71E0000}"/>
    <cellStyle name="Currency 4 6 3 5" xfId="7944" xr:uid="{00000000-0005-0000-0000-0000C81E0000}"/>
    <cellStyle name="Currency 4 6 4" xfId="7945" xr:uid="{00000000-0005-0000-0000-0000C91E0000}"/>
    <cellStyle name="Currency 4 6 4 2" xfId="7946" xr:uid="{00000000-0005-0000-0000-0000CA1E0000}"/>
    <cellStyle name="Currency 4 6 4 2 2" xfId="7947" xr:uid="{00000000-0005-0000-0000-0000CB1E0000}"/>
    <cellStyle name="Currency 4 6 4 3" xfId="7948" xr:uid="{00000000-0005-0000-0000-0000CC1E0000}"/>
    <cellStyle name="Currency 4 6 4 4" xfId="7949" xr:uid="{00000000-0005-0000-0000-0000CD1E0000}"/>
    <cellStyle name="Currency 4 6 5" xfId="7950" xr:uid="{00000000-0005-0000-0000-0000CE1E0000}"/>
    <cellStyle name="Currency 4 6 5 2" xfId="7951" xr:uid="{00000000-0005-0000-0000-0000CF1E0000}"/>
    <cellStyle name="Currency 4 6 5 2 2" xfId="7952" xr:uid="{00000000-0005-0000-0000-0000D01E0000}"/>
    <cellStyle name="Currency 4 6 5 3" xfId="7953" xr:uid="{00000000-0005-0000-0000-0000D11E0000}"/>
    <cellStyle name="Currency 4 6 5 4" xfId="7954" xr:uid="{00000000-0005-0000-0000-0000D21E0000}"/>
    <cellStyle name="Currency 4 7" xfId="7955" xr:uid="{00000000-0005-0000-0000-0000D31E0000}"/>
    <cellStyle name="Currency 4 7 2" xfId="7956" xr:uid="{00000000-0005-0000-0000-0000D41E0000}"/>
    <cellStyle name="Currency 4 7 2 2" xfId="7957" xr:uid="{00000000-0005-0000-0000-0000D51E0000}"/>
    <cellStyle name="Currency 4 7 2 2 2" xfId="7958" xr:uid="{00000000-0005-0000-0000-0000D61E0000}"/>
    <cellStyle name="Currency 4 7 2 2 2 2" xfId="7959" xr:uid="{00000000-0005-0000-0000-0000D71E0000}"/>
    <cellStyle name="Currency 4 7 2 2 3" xfId="7960" xr:uid="{00000000-0005-0000-0000-0000D81E0000}"/>
    <cellStyle name="Currency 4 7 2 2 4" xfId="7961" xr:uid="{00000000-0005-0000-0000-0000D91E0000}"/>
    <cellStyle name="Currency 4 7 2 3" xfId="7962" xr:uid="{00000000-0005-0000-0000-0000DA1E0000}"/>
    <cellStyle name="Currency 4 7 2 3 2" xfId="7963" xr:uid="{00000000-0005-0000-0000-0000DB1E0000}"/>
    <cellStyle name="Currency 4 7 2 3 2 2" xfId="7964" xr:uid="{00000000-0005-0000-0000-0000DC1E0000}"/>
    <cellStyle name="Currency 4 7 2 3 3" xfId="7965" xr:uid="{00000000-0005-0000-0000-0000DD1E0000}"/>
    <cellStyle name="Currency 4 7 2 3 4" xfId="7966" xr:uid="{00000000-0005-0000-0000-0000DE1E0000}"/>
    <cellStyle name="Currency 4 7 2 4" xfId="7967" xr:uid="{00000000-0005-0000-0000-0000DF1E0000}"/>
    <cellStyle name="Currency 4 7 2 4 2" xfId="7968" xr:uid="{00000000-0005-0000-0000-0000E01E0000}"/>
    <cellStyle name="Currency 4 7 2 5" xfId="7969" xr:uid="{00000000-0005-0000-0000-0000E11E0000}"/>
    <cellStyle name="Currency 4 7 2 6" xfId="7970" xr:uid="{00000000-0005-0000-0000-0000E21E0000}"/>
    <cellStyle name="Currency 4 7 3" xfId="7971" xr:uid="{00000000-0005-0000-0000-0000E31E0000}"/>
    <cellStyle name="Currency 4 7 3 2" xfId="7972" xr:uid="{00000000-0005-0000-0000-0000E41E0000}"/>
    <cellStyle name="Currency 4 7 3 2 2" xfId="7973" xr:uid="{00000000-0005-0000-0000-0000E51E0000}"/>
    <cellStyle name="Currency 4 7 3 2 2 2" xfId="7974" xr:uid="{00000000-0005-0000-0000-0000E61E0000}"/>
    <cellStyle name="Currency 4 7 3 2 3" xfId="7975" xr:uid="{00000000-0005-0000-0000-0000E71E0000}"/>
    <cellStyle name="Currency 4 7 3 2 4" xfId="7976" xr:uid="{00000000-0005-0000-0000-0000E81E0000}"/>
    <cellStyle name="Currency 4 7 3 3" xfId="7977" xr:uid="{00000000-0005-0000-0000-0000E91E0000}"/>
    <cellStyle name="Currency 4 7 3 3 2" xfId="7978" xr:uid="{00000000-0005-0000-0000-0000EA1E0000}"/>
    <cellStyle name="Currency 4 7 3 4" xfId="7979" xr:uid="{00000000-0005-0000-0000-0000EB1E0000}"/>
    <cellStyle name="Currency 4 7 3 5" xfId="7980" xr:uid="{00000000-0005-0000-0000-0000EC1E0000}"/>
    <cellStyle name="Currency 4 7 4" xfId="7981" xr:uid="{00000000-0005-0000-0000-0000ED1E0000}"/>
    <cellStyle name="Currency 4 7 4 2" xfId="7982" xr:uid="{00000000-0005-0000-0000-0000EE1E0000}"/>
    <cellStyle name="Currency 4 7 4 2 2" xfId="7983" xr:uid="{00000000-0005-0000-0000-0000EF1E0000}"/>
    <cellStyle name="Currency 4 7 4 3" xfId="7984" xr:uid="{00000000-0005-0000-0000-0000F01E0000}"/>
    <cellStyle name="Currency 4 7 4 4" xfId="7985" xr:uid="{00000000-0005-0000-0000-0000F11E0000}"/>
    <cellStyle name="Currency 4 7 5" xfId="7986" xr:uid="{00000000-0005-0000-0000-0000F21E0000}"/>
    <cellStyle name="Currency 4 7 5 2" xfId="7987" xr:uid="{00000000-0005-0000-0000-0000F31E0000}"/>
    <cellStyle name="Currency 4 7 6" xfId="7988" xr:uid="{00000000-0005-0000-0000-0000F41E0000}"/>
    <cellStyle name="Currency 4 7 7" xfId="7989" xr:uid="{00000000-0005-0000-0000-0000F51E0000}"/>
    <cellStyle name="Currency 4 8" xfId="7990" xr:uid="{00000000-0005-0000-0000-0000F61E0000}"/>
    <cellStyle name="Currency 4 8 2" xfId="7991" xr:uid="{00000000-0005-0000-0000-0000F71E0000}"/>
    <cellStyle name="Currency 4 8 2 2" xfId="7992" xr:uid="{00000000-0005-0000-0000-0000F81E0000}"/>
    <cellStyle name="Currency 4 8 2 2 2" xfId="7993" xr:uid="{00000000-0005-0000-0000-0000F91E0000}"/>
    <cellStyle name="Currency 4 8 2 3" xfId="7994" xr:uid="{00000000-0005-0000-0000-0000FA1E0000}"/>
    <cellStyle name="Currency 4 8 2 4" xfId="7995" xr:uid="{00000000-0005-0000-0000-0000FB1E0000}"/>
    <cellStyle name="Currency 4 8 3" xfId="7996" xr:uid="{00000000-0005-0000-0000-0000FC1E0000}"/>
    <cellStyle name="Currency 4 8 3 2" xfId="7997" xr:uid="{00000000-0005-0000-0000-0000FD1E0000}"/>
    <cellStyle name="Currency 4 8 4" xfId="7998" xr:uid="{00000000-0005-0000-0000-0000FE1E0000}"/>
    <cellStyle name="Currency 4 8 5" xfId="7999" xr:uid="{00000000-0005-0000-0000-0000FF1E0000}"/>
    <cellStyle name="Currency 4 9" xfId="8000" xr:uid="{00000000-0005-0000-0000-0000001F0000}"/>
    <cellStyle name="Currency 4 9 2" xfId="8001" xr:uid="{00000000-0005-0000-0000-0000011F0000}"/>
    <cellStyle name="Currency 4 9 2 2" xfId="8002" xr:uid="{00000000-0005-0000-0000-0000021F0000}"/>
    <cellStyle name="Currency 4 9 2 2 2" xfId="8003" xr:uid="{00000000-0005-0000-0000-0000031F0000}"/>
    <cellStyle name="Currency 4 9 2 3" xfId="8004" xr:uid="{00000000-0005-0000-0000-0000041F0000}"/>
    <cellStyle name="Currency 4 9 2 4" xfId="8005" xr:uid="{00000000-0005-0000-0000-0000051F0000}"/>
    <cellStyle name="Currency 4 9 3" xfId="8006" xr:uid="{00000000-0005-0000-0000-0000061F0000}"/>
    <cellStyle name="Currency 4 9 3 2" xfId="8007" xr:uid="{00000000-0005-0000-0000-0000071F0000}"/>
    <cellStyle name="Currency 4 9 4" xfId="8008" xr:uid="{00000000-0005-0000-0000-0000081F0000}"/>
    <cellStyle name="Currency 4 9 5" xfId="8009" xr:uid="{00000000-0005-0000-0000-0000091F0000}"/>
    <cellStyle name="Currency 5" xfId="8010" xr:uid="{00000000-0005-0000-0000-00000A1F0000}"/>
    <cellStyle name="Currency 5 2" xfId="8011" xr:uid="{00000000-0005-0000-0000-00000B1F0000}"/>
    <cellStyle name="Currency 5 2 2" xfId="8012" xr:uid="{00000000-0005-0000-0000-00000C1F0000}"/>
    <cellStyle name="Currency 5 2 2 10" xfId="8013" xr:uid="{00000000-0005-0000-0000-00000D1F0000}"/>
    <cellStyle name="Currency 5 2 2 2" xfId="8014" xr:uid="{00000000-0005-0000-0000-00000E1F0000}"/>
    <cellStyle name="Currency 5 2 2 2 2" xfId="8015" xr:uid="{00000000-0005-0000-0000-00000F1F0000}"/>
    <cellStyle name="Currency 5 2 2 2 2 2" xfId="8016" xr:uid="{00000000-0005-0000-0000-0000101F0000}"/>
    <cellStyle name="Currency 5 2 2 2 2 2 2" xfId="8017" xr:uid="{00000000-0005-0000-0000-0000111F0000}"/>
    <cellStyle name="Currency 5 2 2 2 2 2 2 2" xfId="8018" xr:uid="{00000000-0005-0000-0000-0000121F0000}"/>
    <cellStyle name="Currency 5 2 2 2 2 2 2 2 2" xfId="8019" xr:uid="{00000000-0005-0000-0000-0000131F0000}"/>
    <cellStyle name="Currency 5 2 2 2 2 2 2 2 2 2" xfId="8020" xr:uid="{00000000-0005-0000-0000-0000141F0000}"/>
    <cellStyle name="Currency 5 2 2 2 2 2 2 2 3" xfId="8021" xr:uid="{00000000-0005-0000-0000-0000151F0000}"/>
    <cellStyle name="Currency 5 2 2 2 2 2 2 2 4" xfId="8022" xr:uid="{00000000-0005-0000-0000-0000161F0000}"/>
    <cellStyle name="Currency 5 2 2 2 2 2 2 3" xfId="8023" xr:uid="{00000000-0005-0000-0000-0000171F0000}"/>
    <cellStyle name="Currency 5 2 2 2 2 2 2 3 2" xfId="8024" xr:uid="{00000000-0005-0000-0000-0000181F0000}"/>
    <cellStyle name="Currency 5 2 2 2 2 2 2 4" xfId="8025" xr:uid="{00000000-0005-0000-0000-0000191F0000}"/>
    <cellStyle name="Currency 5 2 2 2 2 2 2 5" xfId="8026" xr:uid="{00000000-0005-0000-0000-00001A1F0000}"/>
    <cellStyle name="Currency 5 2 2 2 2 2 3" xfId="8027" xr:uid="{00000000-0005-0000-0000-00001B1F0000}"/>
    <cellStyle name="Currency 5 2 2 2 2 2 3 2" xfId="8028" xr:uid="{00000000-0005-0000-0000-00001C1F0000}"/>
    <cellStyle name="Currency 5 2 2 2 2 2 3 2 2" xfId="8029" xr:uid="{00000000-0005-0000-0000-00001D1F0000}"/>
    <cellStyle name="Currency 5 2 2 2 2 2 3 3" xfId="8030" xr:uid="{00000000-0005-0000-0000-00001E1F0000}"/>
    <cellStyle name="Currency 5 2 2 2 2 2 3 4" xfId="8031" xr:uid="{00000000-0005-0000-0000-00001F1F0000}"/>
    <cellStyle name="Currency 5 2 2 2 2 2 4" xfId="8032" xr:uid="{00000000-0005-0000-0000-0000201F0000}"/>
    <cellStyle name="Currency 5 2 2 2 2 2 4 2" xfId="8033" xr:uid="{00000000-0005-0000-0000-0000211F0000}"/>
    <cellStyle name="Currency 5 2 2 2 2 2 5" xfId="8034" xr:uid="{00000000-0005-0000-0000-0000221F0000}"/>
    <cellStyle name="Currency 5 2 2 2 2 2 6" xfId="8035" xr:uid="{00000000-0005-0000-0000-0000231F0000}"/>
    <cellStyle name="Currency 5 2 2 2 2 3" xfId="8036" xr:uid="{00000000-0005-0000-0000-0000241F0000}"/>
    <cellStyle name="Currency 5 2 2 2 2 3 2" xfId="8037" xr:uid="{00000000-0005-0000-0000-0000251F0000}"/>
    <cellStyle name="Currency 5 2 2 2 2 3 2 2" xfId="8038" xr:uid="{00000000-0005-0000-0000-0000261F0000}"/>
    <cellStyle name="Currency 5 2 2 2 2 3 2 2 2" xfId="8039" xr:uid="{00000000-0005-0000-0000-0000271F0000}"/>
    <cellStyle name="Currency 5 2 2 2 2 3 2 3" xfId="8040" xr:uid="{00000000-0005-0000-0000-0000281F0000}"/>
    <cellStyle name="Currency 5 2 2 2 2 3 2 4" xfId="8041" xr:uid="{00000000-0005-0000-0000-0000291F0000}"/>
    <cellStyle name="Currency 5 2 2 2 2 3 3" xfId="8042" xr:uid="{00000000-0005-0000-0000-00002A1F0000}"/>
    <cellStyle name="Currency 5 2 2 2 2 3 3 2" xfId="8043" xr:uid="{00000000-0005-0000-0000-00002B1F0000}"/>
    <cellStyle name="Currency 5 2 2 2 2 3 4" xfId="8044" xr:uid="{00000000-0005-0000-0000-00002C1F0000}"/>
    <cellStyle name="Currency 5 2 2 2 2 3 5" xfId="8045" xr:uid="{00000000-0005-0000-0000-00002D1F0000}"/>
    <cellStyle name="Currency 5 2 2 2 2 4" xfId="8046" xr:uid="{00000000-0005-0000-0000-00002E1F0000}"/>
    <cellStyle name="Currency 5 2 2 2 2 4 2" xfId="8047" xr:uid="{00000000-0005-0000-0000-00002F1F0000}"/>
    <cellStyle name="Currency 5 2 2 2 2 4 2 2" xfId="8048" xr:uid="{00000000-0005-0000-0000-0000301F0000}"/>
    <cellStyle name="Currency 5 2 2 2 2 4 3" xfId="8049" xr:uid="{00000000-0005-0000-0000-0000311F0000}"/>
    <cellStyle name="Currency 5 2 2 2 2 4 4" xfId="8050" xr:uid="{00000000-0005-0000-0000-0000321F0000}"/>
    <cellStyle name="Currency 5 2 2 2 2 5" xfId="8051" xr:uid="{00000000-0005-0000-0000-0000331F0000}"/>
    <cellStyle name="Currency 5 2 2 2 2 5 2" xfId="8052" xr:uid="{00000000-0005-0000-0000-0000341F0000}"/>
    <cellStyle name="Currency 5 2 2 2 2 5 2 2" xfId="8053" xr:uid="{00000000-0005-0000-0000-0000351F0000}"/>
    <cellStyle name="Currency 5 2 2 2 2 5 3" xfId="8054" xr:uid="{00000000-0005-0000-0000-0000361F0000}"/>
    <cellStyle name="Currency 5 2 2 2 2 5 4" xfId="8055" xr:uid="{00000000-0005-0000-0000-0000371F0000}"/>
    <cellStyle name="Currency 5 2 2 2 2 6" xfId="8056" xr:uid="{00000000-0005-0000-0000-0000381F0000}"/>
    <cellStyle name="Currency 5 2 2 2 2 6 2" xfId="8057" xr:uid="{00000000-0005-0000-0000-0000391F0000}"/>
    <cellStyle name="Currency 5 2 2 2 2 7" xfId="8058" xr:uid="{00000000-0005-0000-0000-00003A1F0000}"/>
    <cellStyle name="Currency 5 2 2 2 2 8" xfId="8059" xr:uid="{00000000-0005-0000-0000-00003B1F0000}"/>
    <cellStyle name="Currency 5 2 2 2 3" xfId="8060" xr:uid="{00000000-0005-0000-0000-00003C1F0000}"/>
    <cellStyle name="Currency 5 2 2 2 3 2" xfId="8061" xr:uid="{00000000-0005-0000-0000-00003D1F0000}"/>
    <cellStyle name="Currency 5 2 2 2 3 2 2" xfId="8062" xr:uid="{00000000-0005-0000-0000-00003E1F0000}"/>
    <cellStyle name="Currency 5 2 2 2 3 2 2 2" xfId="8063" xr:uid="{00000000-0005-0000-0000-00003F1F0000}"/>
    <cellStyle name="Currency 5 2 2 2 3 2 2 2 2" xfId="8064" xr:uid="{00000000-0005-0000-0000-0000401F0000}"/>
    <cellStyle name="Currency 5 2 2 2 3 2 2 3" xfId="8065" xr:uid="{00000000-0005-0000-0000-0000411F0000}"/>
    <cellStyle name="Currency 5 2 2 2 3 2 2 4" xfId="8066" xr:uid="{00000000-0005-0000-0000-0000421F0000}"/>
    <cellStyle name="Currency 5 2 2 2 3 2 3" xfId="8067" xr:uid="{00000000-0005-0000-0000-0000431F0000}"/>
    <cellStyle name="Currency 5 2 2 2 3 2 3 2" xfId="8068" xr:uid="{00000000-0005-0000-0000-0000441F0000}"/>
    <cellStyle name="Currency 5 2 2 2 3 2 4" xfId="8069" xr:uid="{00000000-0005-0000-0000-0000451F0000}"/>
    <cellStyle name="Currency 5 2 2 2 3 2 5" xfId="8070" xr:uid="{00000000-0005-0000-0000-0000461F0000}"/>
    <cellStyle name="Currency 5 2 2 2 3 3" xfId="8071" xr:uid="{00000000-0005-0000-0000-0000471F0000}"/>
    <cellStyle name="Currency 5 2 2 2 3 3 2" xfId="8072" xr:uid="{00000000-0005-0000-0000-0000481F0000}"/>
    <cellStyle name="Currency 5 2 2 2 3 3 2 2" xfId="8073" xr:uid="{00000000-0005-0000-0000-0000491F0000}"/>
    <cellStyle name="Currency 5 2 2 2 3 3 3" xfId="8074" xr:uid="{00000000-0005-0000-0000-00004A1F0000}"/>
    <cellStyle name="Currency 5 2 2 2 3 3 4" xfId="8075" xr:uid="{00000000-0005-0000-0000-00004B1F0000}"/>
    <cellStyle name="Currency 5 2 2 2 3 4" xfId="8076" xr:uid="{00000000-0005-0000-0000-00004C1F0000}"/>
    <cellStyle name="Currency 5 2 2 2 3 4 2" xfId="8077" xr:uid="{00000000-0005-0000-0000-00004D1F0000}"/>
    <cellStyle name="Currency 5 2 2 2 3 4 2 2" xfId="8078" xr:uid="{00000000-0005-0000-0000-00004E1F0000}"/>
    <cellStyle name="Currency 5 2 2 2 3 4 3" xfId="8079" xr:uid="{00000000-0005-0000-0000-00004F1F0000}"/>
    <cellStyle name="Currency 5 2 2 2 3 4 4" xfId="8080" xr:uid="{00000000-0005-0000-0000-0000501F0000}"/>
    <cellStyle name="Currency 5 2 2 2 3 5" xfId="8081" xr:uid="{00000000-0005-0000-0000-0000511F0000}"/>
    <cellStyle name="Currency 5 2 2 2 3 5 2" xfId="8082" xr:uid="{00000000-0005-0000-0000-0000521F0000}"/>
    <cellStyle name="Currency 5 2 2 2 3 6" xfId="8083" xr:uid="{00000000-0005-0000-0000-0000531F0000}"/>
    <cellStyle name="Currency 5 2 2 2 3 7" xfId="8084" xr:uid="{00000000-0005-0000-0000-0000541F0000}"/>
    <cellStyle name="Currency 5 2 2 2 4" xfId="8085" xr:uid="{00000000-0005-0000-0000-0000551F0000}"/>
    <cellStyle name="Currency 5 2 2 2 4 2" xfId="8086" xr:uid="{00000000-0005-0000-0000-0000561F0000}"/>
    <cellStyle name="Currency 5 2 2 2 4 2 2" xfId="8087" xr:uid="{00000000-0005-0000-0000-0000571F0000}"/>
    <cellStyle name="Currency 5 2 2 2 4 2 2 2" xfId="8088" xr:uid="{00000000-0005-0000-0000-0000581F0000}"/>
    <cellStyle name="Currency 5 2 2 2 4 2 3" xfId="8089" xr:uid="{00000000-0005-0000-0000-0000591F0000}"/>
    <cellStyle name="Currency 5 2 2 2 4 2 4" xfId="8090" xr:uid="{00000000-0005-0000-0000-00005A1F0000}"/>
    <cellStyle name="Currency 5 2 2 2 4 3" xfId="8091" xr:uid="{00000000-0005-0000-0000-00005B1F0000}"/>
    <cellStyle name="Currency 5 2 2 2 4 3 2" xfId="8092" xr:uid="{00000000-0005-0000-0000-00005C1F0000}"/>
    <cellStyle name="Currency 5 2 2 2 4 3 2 2" xfId="8093" xr:uid="{00000000-0005-0000-0000-00005D1F0000}"/>
    <cellStyle name="Currency 5 2 2 2 4 3 3" xfId="8094" xr:uid="{00000000-0005-0000-0000-00005E1F0000}"/>
    <cellStyle name="Currency 5 2 2 2 4 3 4" xfId="8095" xr:uid="{00000000-0005-0000-0000-00005F1F0000}"/>
    <cellStyle name="Currency 5 2 2 2 4 4" xfId="8096" xr:uid="{00000000-0005-0000-0000-0000601F0000}"/>
    <cellStyle name="Currency 5 2 2 2 4 4 2" xfId="8097" xr:uid="{00000000-0005-0000-0000-0000611F0000}"/>
    <cellStyle name="Currency 5 2 2 2 4 5" xfId="8098" xr:uid="{00000000-0005-0000-0000-0000621F0000}"/>
    <cellStyle name="Currency 5 2 2 2 4 6" xfId="8099" xr:uid="{00000000-0005-0000-0000-0000631F0000}"/>
    <cellStyle name="Currency 5 2 2 2 5" xfId="8100" xr:uid="{00000000-0005-0000-0000-0000641F0000}"/>
    <cellStyle name="Currency 5 2 2 2 5 2" xfId="8101" xr:uid="{00000000-0005-0000-0000-0000651F0000}"/>
    <cellStyle name="Currency 5 2 2 2 5 2 2" xfId="8102" xr:uid="{00000000-0005-0000-0000-0000661F0000}"/>
    <cellStyle name="Currency 5 2 2 2 5 2 2 2" xfId="8103" xr:uid="{00000000-0005-0000-0000-0000671F0000}"/>
    <cellStyle name="Currency 5 2 2 2 5 2 3" xfId="8104" xr:uid="{00000000-0005-0000-0000-0000681F0000}"/>
    <cellStyle name="Currency 5 2 2 2 5 2 4" xfId="8105" xr:uid="{00000000-0005-0000-0000-0000691F0000}"/>
    <cellStyle name="Currency 5 2 2 2 5 3" xfId="8106" xr:uid="{00000000-0005-0000-0000-00006A1F0000}"/>
    <cellStyle name="Currency 5 2 2 2 5 3 2" xfId="8107" xr:uid="{00000000-0005-0000-0000-00006B1F0000}"/>
    <cellStyle name="Currency 5 2 2 2 5 4" xfId="8108" xr:uid="{00000000-0005-0000-0000-00006C1F0000}"/>
    <cellStyle name="Currency 5 2 2 2 5 5" xfId="8109" xr:uid="{00000000-0005-0000-0000-00006D1F0000}"/>
    <cellStyle name="Currency 5 2 2 2 6" xfId="8110" xr:uid="{00000000-0005-0000-0000-00006E1F0000}"/>
    <cellStyle name="Currency 5 2 2 2 6 2" xfId="8111" xr:uid="{00000000-0005-0000-0000-00006F1F0000}"/>
    <cellStyle name="Currency 5 2 2 2 6 2 2" xfId="8112" xr:uid="{00000000-0005-0000-0000-0000701F0000}"/>
    <cellStyle name="Currency 5 2 2 2 6 3" xfId="8113" xr:uid="{00000000-0005-0000-0000-0000711F0000}"/>
    <cellStyle name="Currency 5 2 2 2 6 4" xfId="8114" xr:uid="{00000000-0005-0000-0000-0000721F0000}"/>
    <cellStyle name="Currency 5 2 2 2 7" xfId="8115" xr:uid="{00000000-0005-0000-0000-0000731F0000}"/>
    <cellStyle name="Currency 5 2 2 2 7 2" xfId="8116" xr:uid="{00000000-0005-0000-0000-0000741F0000}"/>
    <cellStyle name="Currency 5 2 2 2 8" xfId="8117" xr:uid="{00000000-0005-0000-0000-0000751F0000}"/>
    <cellStyle name="Currency 5 2 2 2 9" xfId="8118" xr:uid="{00000000-0005-0000-0000-0000761F0000}"/>
    <cellStyle name="Currency 5 2 2 3" xfId="8119" xr:uid="{00000000-0005-0000-0000-0000771F0000}"/>
    <cellStyle name="Currency 5 2 2 3 2" xfId="8120" xr:uid="{00000000-0005-0000-0000-0000781F0000}"/>
    <cellStyle name="Currency 5 2 2 3 2 2" xfId="8121" xr:uid="{00000000-0005-0000-0000-0000791F0000}"/>
    <cellStyle name="Currency 5 2 2 3 2 2 2" xfId="8122" xr:uid="{00000000-0005-0000-0000-00007A1F0000}"/>
    <cellStyle name="Currency 5 2 2 3 2 2 2 2" xfId="8123" xr:uid="{00000000-0005-0000-0000-00007B1F0000}"/>
    <cellStyle name="Currency 5 2 2 3 2 2 2 2 2" xfId="8124" xr:uid="{00000000-0005-0000-0000-00007C1F0000}"/>
    <cellStyle name="Currency 5 2 2 3 2 2 2 3" xfId="8125" xr:uid="{00000000-0005-0000-0000-00007D1F0000}"/>
    <cellStyle name="Currency 5 2 2 3 2 2 2 4" xfId="8126" xr:uid="{00000000-0005-0000-0000-00007E1F0000}"/>
    <cellStyle name="Currency 5 2 2 3 2 2 3" xfId="8127" xr:uid="{00000000-0005-0000-0000-00007F1F0000}"/>
    <cellStyle name="Currency 5 2 2 3 2 2 3 2" xfId="8128" xr:uid="{00000000-0005-0000-0000-0000801F0000}"/>
    <cellStyle name="Currency 5 2 2 3 2 2 4" xfId="8129" xr:uid="{00000000-0005-0000-0000-0000811F0000}"/>
    <cellStyle name="Currency 5 2 2 3 2 2 5" xfId="8130" xr:uid="{00000000-0005-0000-0000-0000821F0000}"/>
    <cellStyle name="Currency 5 2 2 3 2 3" xfId="8131" xr:uid="{00000000-0005-0000-0000-0000831F0000}"/>
    <cellStyle name="Currency 5 2 2 3 2 3 2" xfId="8132" xr:uid="{00000000-0005-0000-0000-0000841F0000}"/>
    <cellStyle name="Currency 5 2 2 3 2 3 2 2" xfId="8133" xr:uid="{00000000-0005-0000-0000-0000851F0000}"/>
    <cellStyle name="Currency 5 2 2 3 2 3 3" xfId="8134" xr:uid="{00000000-0005-0000-0000-0000861F0000}"/>
    <cellStyle name="Currency 5 2 2 3 2 3 4" xfId="8135" xr:uid="{00000000-0005-0000-0000-0000871F0000}"/>
    <cellStyle name="Currency 5 2 2 3 2 4" xfId="8136" xr:uid="{00000000-0005-0000-0000-0000881F0000}"/>
    <cellStyle name="Currency 5 2 2 3 2 4 2" xfId="8137" xr:uid="{00000000-0005-0000-0000-0000891F0000}"/>
    <cellStyle name="Currency 5 2 2 3 2 5" xfId="8138" xr:uid="{00000000-0005-0000-0000-00008A1F0000}"/>
    <cellStyle name="Currency 5 2 2 3 2 6" xfId="8139" xr:uid="{00000000-0005-0000-0000-00008B1F0000}"/>
    <cellStyle name="Currency 5 2 2 3 3" xfId="8140" xr:uid="{00000000-0005-0000-0000-00008C1F0000}"/>
    <cellStyle name="Currency 5 2 2 3 3 2" xfId="8141" xr:uid="{00000000-0005-0000-0000-00008D1F0000}"/>
    <cellStyle name="Currency 5 2 2 3 3 2 2" xfId="8142" xr:uid="{00000000-0005-0000-0000-00008E1F0000}"/>
    <cellStyle name="Currency 5 2 2 3 3 2 2 2" xfId="8143" xr:uid="{00000000-0005-0000-0000-00008F1F0000}"/>
    <cellStyle name="Currency 5 2 2 3 3 2 3" xfId="8144" xr:uid="{00000000-0005-0000-0000-0000901F0000}"/>
    <cellStyle name="Currency 5 2 2 3 3 2 4" xfId="8145" xr:uid="{00000000-0005-0000-0000-0000911F0000}"/>
    <cellStyle name="Currency 5 2 2 3 3 3" xfId="8146" xr:uid="{00000000-0005-0000-0000-0000921F0000}"/>
    <cellStyle name="Currency 5 2 2 3 3 3 2" xfId="8147" xr:uid="{00000000-0005-0000-0000-0000931F0000}"/>
    <cellStyle name="Currency 5 2 2 3 3 4" xfId="8148" xr:uid="{00000000-0005-0000-0000-0000941F0000}"/>
    <cellStyle name="Currency 5 2 2 3 3 5" xfId="8149" xr:uid="{00000000-0005-0000-0000-0000951F0000}"/>
    <cellStyle name="Currency 5 2 2 3 4" xfId="8150" xr:uid="{00000000-0005-0000-0000-0000961F0000}"/>
    <cellStyle name="Currency 5 2 2 3 4 2" xfId="8151" xr:uid="{00000000-0005-0000-0000-0000971F0000}"/>
    <cellStyle name="Currency 5 2 2 3 4 2 2" xfId="8152" xr:uid="{00000000-0005-0000-0000-0000981F0000}"/>
    <cellStyle name="Currency 5 2 2 3 4 3" xfId="8153" xr:uid="{00000000-0005-0000-0000-0000991F0000}"/>
    <cellStyle name="Currency 5 2 2 3 4 4" xfId="8154" xr:uid="{00000000-0005-0000-0000-00009A1F0000}"/>
    <cellStyle name="Currency 5 2 2 3 5" xfId="8155" xr:uid="{00000000-0005-0000-0000-00009B1F0000}"/>
    <cellStyle name="Currency 5 2 2 3 5 2" xfId="8156" xr:uid="{00000000-0005-0000-0000-00009C1F0000}"/>
    <cellStyle name="Currency 5 2 2 3 5 2 2" xfId="8157" xr:uid="{00000000-0005-0000-0000-00009D1F0000}"/>
    <cellStyle name="Currency 5 2 2 3 5 3" xfId="8158" xr:uid="{00000000-0005-0000-0000-00009E1F0000}"/>
    <cellStyle name="Currency 5 2 2 3 5 4" xfId="8159" xr:uid="{00000000-0005-0000-0000-00009F1F0000}"/>
    <cellStyle name="Currency 5 2 2 3 6" xfId="8160" xr:uid="{00000000-0005-0000-0000-0000A01F0000}"/>
    <cellStyle name="Currency 5 2 2 3 6 2" xfId="8161" xr:uid="{00000000-0005-0000-0000-0000A11F0000}"/>
    <cellStyle name="Currency 5 2 2 3 7" xfId="8162" xr:uid="{00000000-0005-0000-0000-0000A21F0000}"/>
    <cellStyle name="Currency 5 2 2 3 8" xfId="8163" xr:uid="{00000000-0005-0000-0000-0000A31F0000}"/>
    <cellStyle name="Currency 5 2 2 4" xfId="8164" xr:uid="{00000000-0005-0000-0000-0000A41F0000}"/>
    <cellStyle name="Currency 5 2 2 4 2" xfId="8165" xr:uid="{00000000-0005-0000-0000-0000A51F0000}"/>
    <cellStyle name="Currency 5 2 2 4 2 2" xfId="8166" xr:uid="{00000000-0005-0000-0000-0000A61F0000}"/>
    <cellStyle name="Currency 5 2 2 4 2 2 2" xfId="8167" xr:uid="{00000000-0005-0000-0000-0000A71F0000}"/>
    <cellStyle name="Currency 5 2 2 4 2 2 2 2" xfId="8168" xr:uid="{00000000-0005-0000-0000-0000A81F0000}"/>
    <cellStyle name="Currency 5 2 2 4 2 2 3" xfId="8169" xr:uid="{00000000-0005-0000-0000-0000A91F0000}"/>
    <cellStyle name="Currency 5 2 2 4 2 2 4" xfId="8170" xr:uid="{00000000-0005-0000-0000-0000AA1F0000}"/>
    <cellStyle name="Currency 5 2 2 4 2 3" xfId="8171" xr:uid="{00000000-0005-0000-0000-0000AB1F0000}"/>
    <cellStyle name="Currency 5 2 2 4 2 3 2" xfId="8172" xr:uid="{00000000-0005-0000-0000-0000AC1F0000}"/>
    <cellStyle name="Currency 5 2 2 4 2 4" xfId="8173" xr:uid="{00000000-0005-0000-0000-0000AD1F0000}"/>
    <cellStyle name="Currency 5 2 2 4 2 5" xfId="8174" xr:uid="{00000000-0005-0000-0000-0000AE1F0000}"/>
    <cellStyle name="Currency 5 2 2 4 3" xfId="8175" xr:uid="{00000000-0005-0000-0000-0000AF1F0000}"/>
    <cellStyle name="Currency 5 2 2 4 3 2" xfId="8176" xr:uid="{00000000-0005-0000-0000-0000B01F0000}"/>
    <cellStyle name="Currency 5 2 2 4 3 2 2" xfId="8177" xr:uid="{00000000-0005-0000-0000-0000B11F0000}"/>
    <cellStyle name="Currency 5 2 2 4 3 3" xfId="8178" xr:uid="{00000000-0005-0000-0000-0000B21F0000}"/>
    <cellStyle name="Currency 5 2 2 4 3 4" xfId="8179" xr:uid="{00000000-0005-0000-0000-0000B31F0000}"/>
    <cellStyle name="Currency 5 2 2 4 4" xfId="8180" xr:uid="{00000000-0005-0000-0000-0000B41F0000}"/>
    <cellStyle name="Currency 5 2 2 4 4 2" xfId="8181" xr:uid="{00000000-0005-0000-0000-0000B51F0000}"/>
    <cellStyle name="Currency 5 2 2 4 4 2 2" xfId="8182" xr:uid="{00000000-0005-0000-0000-0000B61F0000}"/>
    <cellStyle name="Currency 5 2 2 4 4 3" xfId="8183" xr:uid="{00000000-0005-0000-0000-0000B71F0000}"/>
    <cellStyle name="Currency 5 2 2 4 4 4" xfId="8184" xr:uid="{00000000-0005-0000-0000-0000B81F0000}"/>
    <cellStyle name="Currency 5 2 2 4 5" xfId="8185" xr:uid="{00000000-0005-0000-0000-0000B91F0000}"/>
    <cellStyle name="Currency 5 2 2 4 5 2" xfId="8186" xr:uid="{00000000-0005-0000-0000-0000BA1F0000}"/>
    <cellStyle name="Currency 5 2 2 4 6" xfId="8187" xr:uid="{00000000-0005-0000-0000-0000BB1F0000}"/>
    <cellStyle name="Currency 5 2 2 4 7" xfId="8188" xr:uid="{00000000-0005-0000-0000-0000BC1F0000}"/>
    <cellStyle name="Currency 5 2 2 5" xfId="8189" xr:uid="{00000000-0005-0000-0000-0000BD1F0000}"/>
    <cellStyle name="Currency 5 2 2 5 2" xfId="8190" xr:uid="{00000000-0005-0000-0000-0000BE1F0000}"/>
    <cellStyle name="Currency 5 2 2 5 2 2" xfId="8191" xr:uid="{00000000-0005-0000-0000-0000BF1F0000}"/>
    <cellStyle name="Currency 5 2 2 5 2 2 2" xfId="8192" xr:uid="{00000000-0005-0000-0000-0000C01F0000}"/>
    <cellStyle name="Currency 5 2 2 5 2 3" xfId="8193" xr:uid="{00000000-0005-0000-0000-0000C11F0000}"/>
    <cellStyle name="Currency 5 2 2 5 2 4" xfId="8194" xr:uid="{00000000-0005-0000-0000-0000C21F0000}"/>
    <cellStyle name="Currency 5 2 2 5 3" xfId="8195" xr:uid="{00000000-0005-0000-0000-0000C31F0000}"/>
    <cellStyle name="Currency 5 2 2 5 3 2" xfId="8196" xr:uid="{00000000-0005-0000-0000-0000C41F0000}"/>
    <cellStyle name="Currency 5 2 2 5 3 2 2" xfId="8197" xr:uid="{00000000-0005-0000-0000-0000C51F0000}"/>
    <cellStyle name="Currency 5 2 2 5 3 3" xfId="8198" xr:uid="{00000000-0005-0000-0000-0000C61F0000}"/>
    <cellStyle name="Currency 5 2 2 5 3 4" xfId="8199" xr:uid="{00000000-0005-0000-0000-0000C71F0000}"/>
    <cellStyle name="Currency 5 2 2 5 4" xfId="8200" xr:uid="{00000000-0005-0000-0000-0000C81F0000}"/>
    <cellStyle name="Currency 5 2 2 5 4 2" xfId="8201" xr:uid="{00000000-0005-0000-0000-0000C91F0000}"/>
    <cellStyle name="Currency 5 2 2 5 5" xfId="8202" xr:uid="{00000000-0005-0000-0000-0000CA1F0000}"/>
    <cellStyle name="Currency 5 2 2 5 6" xfId="8203" xr:uid="{00000000-0005-0000-0000-0000CB1F0000}"/>
    <cellStyle name="Currency 5 2 2 6" xfId="8204" xr:uid="{00000000-0005-0000-0000-0000CC1F0000}"/>
    <cellStyle name="Currency 5 2 2 6 2" xfId="8205" xr:uid="{00000000-0005-0000-0000-0000CD1F0000}"/>
    <cellStyle name="Currency 5 2 2 6 2 2" xfId="8206" xr:uid="{00000000-0005-0000-0000-0000CE1F0000}"/>
    <cellStyle name="Currency 5 2 2 6 2 2 2" xfId="8207" xr:uid="{00000000-0005-0000-0000-0000CF1F0000}"/>
    <cellStyle name="Currency 5 2 2 6 2 3" xfId="8208" xr:uid="{00000000-0005-0000-0000-0000D01F0000}"/>
    <cellStyle name="Currency 5 2 2 6 2 4" xfId="8209" xr:uid="{00000000-0005-0000-0000-0000D11F0000}"/>
    <cellStyle name="Currency 5 2 2 6 3" xfId="8210" xr:uid="{00000000-0005-0000-0000-0000D21F0000}"/>
    <cellStyle name="Currency 5 2 2 6 3 2" xfId="8211" xr:uid="{00000000-0005-0000-0000-0000D31F0000}"/>
    <cellStyle name="Currency 5 2 2 6 4" xfId="8212" xr:uid="{00000000-0005-0000-0000-0000D41F0000}"/>
    <cellStyle name="Currency 5 2 2 6 5" xfId="8213" xr:uid="{00000000-0005-0000-0000-0000D51F0000}"/>
    <cellStyle name="Currency 5 2 2 7" xfId="8214" xr:uid="{00000000-0005-0000-0000-0000D61F0000}"/>
    <cellStyle name="Currency 5 2 2 7 2" xfId="8215" xr:uid="{00000000-0005-0000-0000-0000D71F0000}"/>
    <cellStyle name="Currency 5 2 2 7 2 2" xfId="8216" xr:uid="{00000000-0005-0000-0000-0000D81F0000}"/>
    <cellStyle name="Currency 5 2 2 7 3" xfId="8217" xr:uid="{00000000-0005-0000-0000-0000D91F0000}"/>
    <cellStyle name="Currency 5 2 2 7 4" xfId="8218" xr:uid="{00000000-0005-0000-0000-0000DA1F0000}"/>
    <cellStyle name="Currency 5 2 2 8" xfId="8219" xr:uid="{00000000-0005-0000-0000-0000DB1F0000}"/>
    <cellStyle name="Currency 5 2 2 8 2" xfId="8220" xr:uid="{00000000-0005-0000-0000-0000DC1F0000}"/>
    <cellStyle name="Currency 5 2 2 9" xfId="8221" xr:uid="{00000000-0005-0000-0000-0000DD1F0000}"/>
    <cellStyle name="Currency 5 2 3" xfId="8222" xr:uid="{00000000-0005-0000-0000-0000DE1F0000}"/>
    <cellStyle name="Currency 5 2 3 2" xfId="8223" xr:uid="{00000000-0005-0000-0000-0000DF1F0000}"/>
    <cellStyle name="Currency 5 2 3 2 2" xfId="8224" xr:uid="{00000000-0005-0000-0000-0000E01F0000}"/>
    <cellStyle name="Currency 5 2 3 2 2 2" xfId="8225" xr:uid="{00000000-0005-0000-0000-0000E11F0000}"/>
    <cellStyle name="Currency 5 2 3 2 2 2 2" xfId="8226" xr:uid="{00000000-0005-0000-0000-0000E21F0000}"/>
    <cellStyle name="Currency 5 2 3 2 2 2 2 2" xfId="8227" xr:uid="{00000000-0005-0000-0000-0000E31F0000}"/>
    <cellStyle name="Currency 5 2 3 2 2 2 2 2 2" xfId="8228" xr:uid="{00000000-0005-0000-0000-0000E41F0000}"/>
    <cellStyle name="Currency 5 2 3 2 2 2 2 3" xfId="8229" xr:uid="{00000000-0005-0000-0000-0000E51F0000}"/>
    <cellStyle name="Currency 5 2 3 2 2 2 2 4" xfId="8230" xr:uid="{00000000-0005-0000-0000-0000E61F0000}"/>
    <cellStyle name="Currency 5 2 3 2 2 2 3" xfId="8231" xr:uid="{00000000-0005-0000-0000-0000E71F0000}"/>
    <cellStyle name="Currency 5 2 3 2 2 2 3 2" xfId="8232" xr:uid="{00000000-0005-0000-0000-0000E81F0000}"/>
    <cellStyle name="Currency 5 2 3 2 2 2 4" xfId="8233" xr:uid="{00000000-0005-0000-0000-0000E91F0000}"/>
    <cellStyle name="Currency 5 2 3 2 2 2 5" xfId="8234" xr:uid="{00000000-0005-0000-0000-0000EA1F0000}"/>
    <cellStyle name="Currency 5 2 3 2 2 3" xfId="8235" xr:uid="{00000000-0005-0000-0000-0000EB1F0000}"/>
    <cellStyle name="Currency 5 2 3 2 2 3 2" xfId="8236" xr:uid="{00000000-0005-0000-0000-0000EC1F0000}"/>
    <cellStyle name="Currency 5 2 3 2 2 3 2 2" xfId="8237" xr:uid="{00000000-0005-0000-0000-0000ED1F0000}"/>
    <cellStyle name="Currency 5 2 3 2 2 3 3" xfId="8238" xr:uid="{00000000-0005-0000-0000-0000EE1F0000}"/>
    <cellStyle name="Currency 5 2 3 2 2 3 4" xfId="8239" xr:uid="{00000000-0005-0000-0000-0000EF1F0000}"/>
    <cellStyle name="Currency 5 2 3 2 2 4" xfId="8240" xr:uid="{00000000-0005-0000-0000-0000F01F0000}"/>
    <cellStyle name="Currency 5 2 3 2 2 4 2" xfId="8241" xr:uid="{00000000-0005-0000-0000-0000F11F0000}"/>
    <cellStyle name="Currency 5 2 3 2 2 5" xfId="8242" xr:uid="{00000000-0005-0000-0000-0000F21F0000}"/>
    <cellStyle name="Currency 5 2 3 2 2 6" xfId="8243" xr:uid="{00000000-0005-0000-0000-0000F31F0000}"/>
    <cellStyle name="Currency 5 2 3 2 3" xfId="8244" xr:uid="{00000000-0005-0000-0000-0000F41F0000}"/>
    <cellStyle name="Currency 5 2 3 2 3 2" xfId="8245" xr:uid="{00000000-0005-0000-0000-0000F51F0000}"/>
    <cellStyle name="Currency 5 2 3 2 3 2 2" xfId="8246" xr:uid="{00000000-0005-0000-0000-0000F61F0000}"/>
    <cellStyle name="Currency 5 2 3 2 3 2 2 2" xfId="8247" xr:uid="{00000000-0005-0000-0000-0000F71F0000}"/>
    <cellStyle name="Currency 5 2 3 2 3 2 3" xfId="8248" xr:uid="{00000000-0005-0000-0000-0000F81F0000}"/>
    <cellStyle name="Currency 5 2 3 2 3 2 4" xfId="8249" xr:uid="{00000000-0005-0000-0000-0000F91F0000}"/>
    <cellStyle name="Currency 5 2 3 2 3 3" xfId="8250" xr:uid="{00000000-0005-0000-0000-0000FA1F0000}"/>
    <cellStyle name="Currency 5 2 3 2 3 3 2" xfId="8251" xr:uid="{00000000-0005-0000-0000-0000FB1F0000}"/>
    <cellStyle name="Currency 5 2 3 2 3 4" xfId="8252" xr:uid="{00000000-0005-0000-0000-0000FC1F0000}"/>
    <cellStyle name="Currency 5 2 3 2 3 5" xfId="8253" xr:uid="{00000000-0005-0000-0000-0000FD1F0000}"/>
    <cellStyle name="Currency 5 2 3 2 4" xfId="8254" xr:uid="{00000000-0005-0000-0000-0000FE1F0000}"/>
    <cellStyle name="Currency 5 2 3 2 4 2" xfId="8255" xr:uid="{00000000-0005-0000-0000-0000FF1F0000}"/>
    <cellStyle name="Currency 5 2 3 2 4 2 2" xfId="8256" xr:uid="{00000000-0005-0000-0000-000000200000}"/>
    <cellStyle name="Currency 5 2 3 2 4 3" xfId="8257" xr:uid="{00000000-0005-0000-0000-000001200000}"/>
    <cellStyle name="Currency 5 2 3 2 4 4" xfId="8258" xr:uid="{00000000-0005-0000-0000-000002200000}"/>
    <cellStyle name="Currency 5 2 3 2 5" xfId="8259" xr:uid="{00000000-0005-0000-0000-000003200000}"/>
    <cellStyle name="Currency 5 2 3 2 5 2" xfId="8260" xr:uid="{00000000-0005-0000-0000-000004200000}"/>
    <cellStyle name="Currency 5 2 3 2 5 2 2" xfId="8261" xr:uid="{00000000-0005-0000-0000-000005200000}"/>
    <cellStyle name="Currency 5 2 3 2 5 3" xfId="8262" xr:uid="{00000000-0005-0000-0000-000006200000}"/>
    <cellStyle name="Currency 5 2 3 2 5 4" xfId="8263" xr:uid="{00000000-0005-0000-0000-000007200000}"/>
    <cellStyle name="Currency 5 2 3 2 6" xfId="8264" xr:uid="{00000000-0005-0000-0000-000008200000}"/>
    <cellStyle name="Currency 5 2 3 2 6 2" xfId="8265" xr:uid="{00000000-0005-0000-0000-000009200000}"/>
    <cellStyle name="Currency 5 2 3 2 7" xfId="8266" xr:uid="{00000000-0005-0000-0000-00000A200000}"/>
    <cellStyle name="Currency 5 2 3 2 8" xfId="8267" xr:uid="{00000000-0005-0000-0000-00000B200000}"/>
    <cellStyle name="Currency 5 2 3 3" xfId="8268" xr:uid="{00000000-0005-0000-0000-00000C200000}"/>
    <cellStyle name="Currency 5 2 3 3 2" xfId="8269" xr:uid="{00000000-0005-0000-0000-00000D200000}"/>
    <cellStyle name="Currency 5 2 3 3 2 2" xfId="8270" xr:uid="{00000000-0005-0000-0000-00000E200000}"/>
    <cellStyle name="Currency 5 2 3 3 2 2 2" xfId="8271" xr:uid="{00000000-0005-0000-0000-00000F200000}"/>
    <cellStyle name="Currency 5 2 3 3 2 2 2 2" xfId="8272" xr:uid="{00000000-0005-0000-0000-000010200000}"/>
    <cellStyle name="Currency 5 2 3 3 2 2 3" xfId="8273" xr:uid="{00000000-0005-0000-0000-000011200000}"/>
    <cellStyle name="Currency 5 2 3 3 2 2 4" xfId="8274" xr:uid="{00000000-0005-0000-0000-000012200000}"/>
    <cellStyle name="Currency 5 2 3 3 2 3" xfId="8275" xr:uid="{00000000-0005-0000-0000-000013200000}"/>
    <cellStyle name="Currency 5 2 3 3 2 3 2" xfId="8276" xr:uid="{00000000-0005-0000-0000-000014200000}"/>
    <cellStyle name="Currency 5 2 3 3 2 4" xfId="8277" xr:uid="{00000000-0005-0000-0000-000015200000}"/>
    <cellStyle name="Currency 5 2 3 3 2 5" xfId="8278" xr:uid="{00000000-0005-0000-0000-000016200000}"/>
    <cellStyle name="Currency 5 2 3 3 3" xfId="8279" xr:uid="{00000000-0005-0000-0000-000017200000}"/>
    <cellStyle name="Currency 5 2 3 3 3 2" xfId="8280" xr:uid="{00000000-0005-0000-0000-000018200000}"/>
    <cellStyle name="Currency 5 2 3 3 3 2 2" xfId="8281" xr:uid="{00000000-0005-0000-0000-000019200000}"/>
    <cellStyle name="Currency 5 2 3 3 3 3" xfId="8282" xr:uid="{00000000-0005-0000-0000-00001A200000}"/>
    <cellStyle name="Currency 5 2 3 3 3 4" xfId="8283" xr:uid="{00000000-0005-0000-0000-00001B200000}"/>
    <cellStyle name="Currency 5 2 3 3 4" xfId="8284" xr:uid="{00000000-0005-0000-0000-00001C200000}"/>
    <cellStyle name="Currency 5 2 3 3 4 2" xfId="8285" xr:uid="{00000000-0005-0000-0000-00001D200000}"/>
    <cellStyle name="Currency 5 2 3 3 4 2 2" xfId="8286" xr:uid="{00000000-0005-0000-0000-00001E200000}"/>
    <cellStyle name="Currency 5 2 3 3 4 3" xfId="8287" xr:uid="{00000000-0005-0000-0000-00001F200000}"/>
    <cellStyle name="Currency 5 2 3 3 4 4" xfId="8288" xr:uid="{00000000-0005-0000-0000-000020200000}"/>
    <cellStyle name="Currency 5 2 3 3 5" xfId="8289" xr:uid="{00000000-0005-0000-0000-000021200000}"/>
    <cellStyle name="Currency 5 2 3 3 5 2" xfId="8290" xr:uid="{00000000-0005-0000-0000-000022200000}"/>
    <cellStyle name="Currency 5 2 3 3 6" xfId="8291" xr:uid="{00000000-0005-0000-0000-000023200000}"/>
    <cellStyle name="Currency 5 2 3 3 7" xfId="8292" xr:uid="{00000000-0005-0000-0000-000024200000}"/>
    <cellStyle name="Currency 5 2 3 4" xfId="8293" xr:uid="{00000000-0005-0000-0000-000025200000}"/>
    <cellStyle name="Currency 5 2 3 4 2" xfId="8294" xr:uid="{00000000-0005-0000-0000-000026200000}"/>
    <cellStyle name="Currency 5 2 3 4 2 2" xfId="8295" xr:uid="{00000000-0005-0000-0000-000027200000}"/>
    <cellStyle name="Currency 5 2 3 4 2 2 2" xfId="8296" xr:uid="{00000000-0005-0000-0000-000028200000}"/>
    <cellStyle name="Currency 5 2 3 4 2 3" xfId="8297" xr:uid="{00000000-0005-0000-0000-000029200000}"/>
    <cellStyle name="Currency 5 2 3 4 2 4" xfId="8298" xr:uid="{00000000-0005-0000-0000-00002A200000}"/>
    <cellStyle name="Currency 5 2 3 4 3" xfId="8299" xr:uid="{00000000-0005-0000-0000-00002B200000}"/>
    <cellStyle name="Currency 5 2 3 4 3 2" xfId="8300" xr:uid="{00000000-0005-0000-0000-00002C200000}"/>
    <cellStyle name="Currency 5 2 3 4 3 2 2" xfId="8301" xr:uid="{00000000-0005-0000-0000-00002D200000}"/>
    <cellStyle name="Currency 5 2 3 4 3 3" xfId="8302" xr:uid="{00000000-0005-0000-0000-00002E200000}"/>
    <cellStyle name="Currency 5 2 3 4 3 4" xfId="8303" xr:uid="{00000000-0005-0000-0000-00002F200000}"/>
    <cellStyle name="Currency 5 2 3 4 4" xfId="8304" xr:uid="{00000000-0005-0000-0000-000030200000}"/>
    <cellStyle name="Currency 5 2 3 4 4 2" xfId="8305" xr:uid="{00000000-0005-0000-0000-000031200000}"/>
    <cellStyle name="Currency 5 2 3 4 5" xfId="8306" xr:uid="{00000000-0005-0000-0000-000032200000}"/>
    <cellStyle name="Currency 5 2 3 4 6" xfId="8307" xr:uid="{00000000-0005-0000-0000-000033200000}"/>
    <cellStyle name="Currency 5 2 3 5" xfId="8308" xr:uid="{00000000-0005-0000-0000-000034200000}"/>
    <cellStyle name="Currency 5 2 3 5 2" xfId="8309" xr:uid="{00000000-0005-0000-0000-000035200000}"/>
    <cellStyle name="Currency 5 2 3 5 2 2" xfId="8310" xr:uid="{00000000-0005-0000-0000-000036200000}"/>
    <cellStyle name="Currency 5 2 3 5 2 2 2" xfId="8311" xr:uid="{00000000-0005-0000-0000-000037200000}"/>
    <cellStyle name="Currency 5 2 3 5 2 3" xfId="8312" xr:uid="{00000000-0005-0000-0000-000038200000}"/>
    <cellStyle name="Currency 5 2 3 5 2 4" xfId="8313" xr:uid="{00000000-0005-0000-0000-000039200000}"/>
    <cellStyle name="Currency 5 2 3 5 3" xfId="8314" xr:uid="{00000000-0005-0000-0000-00003A200000}"/>
    <cellStyle name="Currency 5 2 3 5 3 2" xfId="8315" xr:uid="{00000000-0005-0000-0000-00003B200000}"/>
    <cellStyle name="Currency 5 2 3 5 4" xfId="8316" xr:uid="{00000000-0005-0000-0000-00003C200000}"/>
    <cellStyle name="Currency 5 2 3 5 5" xfId="8317" xr:uid="{00000000-0005-0000-0000-00003D200000}"/>
    <cellStyle name="Currency 5 2 3 6" xfId="8318" xr:uid="{00000000-0005-0000-0000-00003E200000}"/>
    <cellStyle name="Currency 5 2 3 6 2" xfId="8319" xr:uid="{00000000-0005-0000-0000-00003F200000}"/>
    <cellStyle name="Currency 5 2 3 6 2 2" xfId="8320" xr:uid="{00000000-0005-0000-0000-000040200000}"/>
    <cellStyle name="Currency 5 2 3 6 3" xfId="8321" xr:uid="{00000000-0005-0000-0000-000041200000}"/>
    <cellStyle name="Currency 5 2 3 6 4" xfId="8322" xr:uid="{00000000-0005-0000-0000-000042200000}"/>
    <cellStyle name="Currency 5 2 3 7" xfId="8323" xr:uid="{00000000-0005-0000-0000-000043200000}"/>
    <cellStyle name="Currency 5 2 3 7 2" xfId="8324" xr:uid="{00000000-0005-0000-0000-000044200000}"/>
    <cellStyle name="Currency 5 2 3 8" xfId="8325" xr:uid="{00000000-0005-0000-0000-000045200000}"/>
    <cellStyle name="Currency 5 2 3 9" xfId="8326" xr:uid="{00000000-0005-0000-0000-000046200000}"/>
    <cellStyle name="Currency 5 2 4" xfId="8327" xr:uid="{00000000-0005-0000-0000-000047200000}"/>
    <cellStyle name="Currency 5 2 4 2" xfId="8328" xr:uid="{00000000-0005-0000-0000-000048200000}"/>
    <cellStyle name="Currency 5 2 4 2 2" xfId="8329" xr:uid="{00000000-0005-0000-0000-000049200000}"/>
    <cellStyle name="Currency 5 2 4 2 2 2" xfId="8330" xr:uid="{00000000-0005-0000-0000-00004A200000}"/>
    <cellStyle name="Currency 5 2 4 2 2 2 2" xfId="8331" xr:uid="{00000000-0005-0000-0000-00004B200000}"/>
    <cellStyle name="Currency 5 2 4 2 2 2 2 2" xfId="8332" xr:uid="{00000000-0005-0000-0000-00004C200000}"/>
    <cellStyle name="Currency 5 2 4 2 2 2 2 2 2" xfId="8333" xr:uid="{00000000-0005-0000-0000-00004D200000}"/>
    <cellStyle name="Currency 5 2 4 2 2 2 2 3" xfId="8334" xr:uid="{00000000-0005-0000-0000-00004E200000}"/>
    <cellStyle name="Currency 5 2 4 2 2 2 2 4" xfId="8335" xr:uid="{00000000-0005-0000-0000-00004F200000}"/>
    <cellStyle name="Currency 5 2 4 2 2 2 3" xfId="8336" xr:uid="{00000000-0005-0000-0000-000050200000}"/>
    <cellStyle name="Currency 5 2 4 2 2 2 3 2" xfId="8337" xr:uid="{00000000-0005-0000-0000-000051200000}"/>
    <cellStyle name="Currency 5 2 4 2 2 2 4" xfId="8338" xr:uid="{00000000-0005-0000-0000-000052200000}"/>
    <cellStyle name="Currency 5 2 4 2 2 2 5" xfId="8339" xr:uid="{00000000-0005-0000-0000-000053200000}"/>
    <cellStyle name="Currency 5 2 4 2 2 3" xfId="8340" xr:uid="{00000000-0005-0000-0000-000054200000}"/>
    <cellStyle name="Currency 5 2 4 2 2 3 2" xfId="8341" xr:uid="{00000000-0005-0000-0000-000055200000}"/>
    <cellStyle name="Currency 5 2 4 2 2 3 2 2" xfId="8342" xr:uid="{00000000-0005-0000-0000-000056200000}"/>
    <cellStyle name="Currency 5 2 4 2 2 3 3" xfId="8343" xr:uid="{00000000-0005-0000-0000-000057200000}"/>
    <cellStyle name="Currency 5 2 4 2 2 3 4" xfId="8344" xr:uid="{00000000-0005-0000-0000-000058200000}"/>
    <cellStyle name="Currency 5 2 4 2 2 4" xfId="8345" xr:uid="{00000000-0005-0000-0000-000059200000}"/>
    <cellStyle name="Currency 5 2 4 2 2 4 2" xfId="8346" xr:uid="{00000000-0005-0000-0000-00005A200000}"/>
    <cellStyle name="Currency 5 2 4 2 2 5" xfId="8347" xr:uid="{00000000-0005-0000-0000-00005B200000}"/>
    <cellStyle name="Currency 5 2 4 2 2 6" xfId="8348" xr:uid="{00000000-0005-0000-0000-00005C200000}"/>
    <cellStyle name="Currency 5 2 4 2 3" xfId="8349" xr:uid="{00000000-0005-0000-0000-00005D200000}"/>
    <cellStyle name="Currency 5 2 4 2 3 2" xfId="8350" xr:uid="{00000000-0005-0000-0000-00005E200000}"/>
    <cellStyle name="Currency 5 2 4 2 3 2 2" xfId="8351" xr:uid="{00000000-0005-0000-0000-00005F200000}"/>
    <cellStyle name="Currency 5 2 4 2 3 2 2 2" xfId="8352" xr:uid="{00000000-0005-0000-0000-000060200000}"/>
    <cellStyle name="Currency 5 2 4 2 3 2 3" xfId="8353" xr:uid="{00000000-0005-0000-0000-000061200000}"/>
    <cellStyle name="Currency 5 2 4 2 3 2 4" xfId="8354" xr:uid="{00000000-0005-0000-0000-000062200000}"/>
    <cellStyle name="Currency 5 2 4 2 3 3" xfId="8355" xr:uid="{00000000-0005-0000-0000-000063200000}"/>
    <cellStyle name="Currency 5 2 4 2 3 3 2" xfId="8356" xr:uid="{00000000-0005-0000-0000-000064200000}"/>
    <cellStyle name="Currency 5 2 4 2 3 4" xfId="8357" xr:uid="{00000000-0005-0000-0000-000065200000}"/>
    <cellStyle name="Currency 5 2 4 2 3 5" xfId="8358" xr:uid="{00000000-0005-0000-0000-000066200000}"/>
    <cellStyle name="Currency 5 2 4 2 4" xfId="8359" xr:uid="{00000000-0005-0000-0000-000067200000}"/>
    <cellStyle name="Currency 5 2 4 2 4 2" xfId="8360" xr:uid="{00000000-0005-0000-0000-000068200000}"/>
    <cellStyle name="Currency 5 2 4 2 4 2 2" xfId="8361" xr:uid="{00000000-0005-0000-0000-000069200000}"/>
    <cellStyle name="Currency 5 2 4 2 4 3" xfId="8362" xr:uid="{00000000-0005-0000-0000-00006A200000}"/>
    <cellStyle name="Currency 5 2 4 2 4 4" xfId="8363" xr:uid="{00000000-0005-0000-0000-00006B200000}"/>
    <cellStyle name="Currency 5 2 4 2 5" xfId="8364" xr:uid="{00000000-0005-0000-0000-00006C200000}"/>
    <cellStyle name="Currency 5 2 4 2 5 2" xfId="8365" xr:uid="{00000000-0005-0000-0000-00006D200000}"/>
    <cellStyle name="Currency 5 2 4 2 5 2 2" xfId="8366" xr:uid="{00000000-0005-0000-0000-00006E200000}"/>
    <cellStyle name="Currency 5 2 4 2 5 3" xfId="8367" xr:uid="{00000000-0005-0000-0000-00006F200000}"/>
    <cellStyle name="Currency 5 2 4 2 5 4" xfId="8368" xr:uid="{00000000-0005-0000-0000-000070200000}"/>
    <cellStyle name="Currency 5 2 4 2 6" xfId="8369" xr:uid="{00000000-0005-0000-0000-000071200000}"/>
    <cellStyle name="Currency 5 2 4 2 6 2" xfId="8370" xr:uid="{00000000-0005-0000-0000-000072200000}"/>
    <cellStyle name="Currency 5 2 4 2 7" xfId="8371" xr:uid="{00000000-0005-0000-0000-000073200000}"/>
    <cellStyle name="Currency 5 2 4 2 8" xfId="8372" xr:uid="{00000000-0005-0000-0000-000074200000}"/>
    <cellStyle name="Currency 5 2 4 3" xfId="8373" xr:uid="{00000000-0005-0000-0000-000075200000}"/>
    <cellStyle name="Currency 5 2 4 3 2" xfId="8374" xr:uid="{00000000-0005-0000-0000-000076200000}"/>
    <cellStyle name="Currency 5 2 4 3 2 2" xfId="8375" xr:uid="{00000000-0005-0000-0000-000077200000}"/>
    <cellStyle name="Currency 5 2 4 3 2 2 2" xfId="8376" xr:uid="{00000000-0005-0000-0000-000078200000}"/>
    <cellStyle name="Currency 5 2 4 3 2 2 2 2" xfId="8377" xr:uid="{00000000-0005-0000-0000-000079200000}"/>
    <cellStyle name="Currency 5 2 4 3 2 2 3" xfId="8378" xr:uid="{00000000-0005-0000-0000-00007A200000}"/>
    <cellStyle name="Currency 5 2 4 3 2 2 4" xfId="8379" xr:uid="{00000000-0005-0000-0000-00007B200000}"/>
    <cellStyle name="Currency 5 2 4 3 2 3" xfId="8380" xr:uid="{00000000-0005-0000-0000-00007C200000}"/>
    <cellStyle name="Currency 5 2 4 3 2 3 2" xfId="8381" xr:uid="{00000000-0005-0000-0000-00007D200000}"/>
    <cellStyle name="Currency 5 2 4 3 2 4" xfId="8382" xr:uid="{00000000-0005-0000-0000-00007E200000}"/>
    <cellStyle name="Currency 5 2 4 3 2 5" xfId="8383" xr:uid="{00000000-0005-0000-0000-00007F200000}"/>
    <cellStyle name="Currency 5 2 4 3 3" xfId="8384" xr:uid="{00000000-0005-0000-0000-000080200000}"/>
    <cellStyle name="Currency 5 2 4 3 3 2" xfId="8385" xr:uid="{00000000-0005-0000-0000-000081200000}"/>
    <cellStyle name="Currency 5 2 4 3 3 2 2" xfId="8386" xr:uid="{00000000-0005-0000-0000-000082200000}"/>
    <cellStyle name="Currency 5 2 4 3 3 3" xfId="8387" xr:uid="{00000000-0005-0000-0000-000083200000}"/>
    <cellStyle name="Currency 5 2 4 3 3 4" xfId="8388" xr:uid="{00000000-0005-0000-0000-000084200000}"/>
    <cellStyle name="Currency 5 2 4 3 4" xfId="8389" xr:uid="{00000000-0005-0000-0000-000085200000}"/>
    <cellStyle name="Currency 5 2 4 3 4 2" xfId="8390" xr:uid="{00000000-0005-0000-0000-000086200000}"/>
    <cellStyle name="Currency 5 2 4 3 4 2 2" xfId="8391" xr:uid="{00000000-0005-0000-0000-000087200000}"/>
    <cellStyle name="Currency 5 2 4 3 4 3" xfId="8392" xr:uid="{00000000-0005-0000-0000-000088200000}"/>
    <cellStyle name="Currency 5 2 4 3 4 4" xfId="8393" xr:uid="{00000000-0005-0000-0000-000089200000}"/>
    <cellStyle name="Currency 5 2 4 3 5" xfId="8394" xr:uid="{00000000-0005-0000-0000-00008A200000}"/>
    <cellStyle name="Currency 5 2 4 3 5 2" xfId="8395" xr:uid="{00000000-0005-0000-0000-00008B200000}"/>
    <cellStyle name="Currency 5 2 4 3 6" xfId="8396" xr:uid="{00000000-0005-0000-0000-00008C200000}"/>
    <cellStyle name="Currency 5 2 4 3 7" xfId="8397" xr:uid="{00000000-0005-0000-0000-00008D200000}"/>
    <cellStyle name="Currency 5 2 4 4" xfId="8398" xr:uid="{00000000-0005-0000-0000-00008E200000}"/>
    <cellStyle name="Currency 5 2 4 4 2" xfId="8399" xr:uid="{00000000-0005-0000-0000-00008F200000}"/>
    <cellStyle name="Currency 5 2 4 4 2 2" xfId="8400" xr:uid="{00000000-0005-0000-0000-000090200000}"/>
    <cellStyle name="Currency 5 2 4 4 2 2 2" xfId="8401" xr:uid="{00000000-0005-0000-0000-000091200000}"/>
    <cellStyle name="Currency 5 2 4 4 2 3" xfId="8402" xr:uid="{00000000-0005-0000-0000-000092200000}"/>
    <cellStyle name="Currency 5 2 4 4 2 4" xfId="8403" xr:uid="{00000000-0005-0000-0000-000093200000}"/>
    <cellStyle name="Currency 5 2 4 4 3" xfId="8404" xr:uid="{00000000-0005-0000-0000-000094200000}"/>
    <cellStyle name="Currency 5 2 4 4 3 2" xfId="8405" xr:uid="{00000000-0005-0000-0000-000095200000}"/>
    <cellStyle name="Currency 5 2 4 4 3 2 2" xfId="8406" xr:uid="{00000000-0005-0000-0000-000096200000}"/>
    <cellStyle name="Currency 5 2 4 4 3 3" xfId="8407" xr:uid="{00000000-0005-0000-0000-000097200000}"/>
    <cellStyle name="Currency 5 2 4 4 3 4" xfId="8408" xr:uid="{00000000-0005-0000-0000-000098200000}"/>
    <cellStyle name="Currency 5 2 4 4 4" xfId="8409" xr:uid="{00000000-0005-0000-0000-000099200000}"/>
    <cellStyle name="Currency 5 2 4 4 4 2" xfId="8410" xr:uid="{00000000-0005-0000-0000-00009A200000}"/>
    <cellStyle name="Currency 5 2 4 4 5" xfId="8411" xr:uid="{00000000-0005-0000-0000-00009B200000}"/>
    <cellStyle name="Currency 5 2 4 4 6" xfId="8412" xr:uid="{00000000-0005-0000-0000-00009C200000}"/>
    <cellStyle name="Currency 5 2 4 5" xfId="8413" xr:uid="{00000000-0005-0000-0000-00009D200000}"/>
    <cellStyle name="Currency 5 2 4 5 2" xfId="8414" xr:uid="{00000000-0005-0000-0000-00009E200000}"/>
    <cellStyle name="Currency 5 2 4 5 2 2" xfId="8415" xr:uid="{00000000-0005-0000-0000-00009F200000}"/>
    <cellStyle name="Currency 5 2 4 5 2 2 2" xfId="8416" xr:uid="{00000000-0005-0000-0000-0000A0200000}"/>
    <cellStyle name="Currency 5 2 4 5 2 3" xfId="8417" xr:uid="{00000000-0005-0000-0000-0000A1200000}"/>
    <cellStyle name="Currency 5 2 4 5 2 4" xfId="8418" xr:uid="{00000000-0005-0000-0000-0000A2200000}"/>
    <cellStyle name="Currency 5 2 4 5 3" xfId="8419" xr:uid="{00000000-0005-0000-0000-0000A3200000}"/>
    <cellStyle name="Currency 5 2 4 5 3 2" xfId="8420" xr:uid="{00000000-0005-0000-0000-0000A4200000}"/>
    <cellStyle name="Currency 5 2 4 5 4" xfId="8421" xr:uid="{00000000-0005-0000-0000-0000A5200000}"/>
    <cellStyle name="Currency 5 2 4 5 5" xfId="8422" xr:uid="{00000000-0005-0000-0000-0000A6200000}"/>
    <cellStyle name="Currency 5 2 4 6" xfId="8423" xr:uid="{00000000-0005-0000-0000-0000A7200000}"/>
    <cellStyle name="Currency 5 2 4 6 2" xfId="8424" xr:uid="{00000000-0005-0000-0000-0000A8200000}"/>
    <cellStyle name="Currency 5 2 4 6 2 2" xfId="8425" xr:uid="{00000000-0005-0000-0000-0000A9200000}"/>
    <cellStyle name="Currency 5 2 4 6 3" xfId="8426" xr:uid="{00000000-0005-0000-0000-0000AA200000}"/>
    <cellStyle name="Currency 5 2 4 6 4" xfId="8427" xr:uid="{00000000-0005-0000-0000-0000AB200000}"/>
    <cellStyle name="Currency 5 2 4 7" xfId="8428" xr:uid="{00000000-0005-0000-0000-0000AC200000}"/>
    <cellStyle name="Currency 5 2 4 7 2" xfId="8429" xr:uid="{00000000-0005-0000-0000-0000AD200000}"/>
    <cellStyle name="Currency 5 2 4 8" xfId="8430" xr:uid="{00000000-0005-0000-0000-0000AE200000}"/>
    <cellStyle name="Currency 5 2 4 9" xfId="8431" xr:uid="{00000000-0005-0000-0000-0000AF200000}"/>
    <cellStyle name="Currency 5 2 5" xfId="8432" xr:uid="{00000000-0005-0000-0000-0000B0200000}"/>
    <cellStyle name="Currency 5 2 5 2" xfId="8433" xr:uid="{00000000-0005-0000-0000-0000B1200000}"/>
    <cellStyle name="Currency 5 2 5 2 2" xfId="8434" xr:uid="{00000000-0005-0000-0000-0000B2200000}"/>
    <cellStyle name="Currency 5 2 5 2 2 2" xfId="8435" xr:uid="{00000000-0005-0000-0000-0000B3200000}"/>
    <cellStyle name="Currency 5 2 5 2 2 2 2" xfId="8436" xr:uid="{00000000-0005-0000-0000-0000B4200000}"/>
    <cellStyle name="Currency 5 2 5 2 2 2 2 2" xfId="8437" xr:uid="{00000000-0005-0000-0000-0000B5200000}"/>
    <cellStyle name="Currency 5 2 5 2 2 2 3" xfId="8438" xr:uid="{00000000-0005-0000-0000-0000B6200000}"/>
    <cellStyle name="Currency 5 2 5 2 2 2 4" xfId="8439" xr:uid="{00000000-0005-0000-0000-0000B7200000}"/>
    <cellStyle name="Currency 5 2 5 2 2 3" xfId="8440" xr:uid="{00000000-0005-0000-0000-0000B8200000}"/>
    <cellStyle name="Currency 5 2 5 2 2 3 2" xfId="8441" xr:uid="{00000000-0005-0000-0000-0000B9200000}"/>
    <cellStyle name="Currency 5 2 5 2 2 4" xfId="8442" xr:uid="{00000000-0005-0000-0000-0000BA200000}"/>
    <cellStyle name="Currency 5 2 5 2 2 5" xfId="8443" xr:uid="{00000000-0005-0000-0000-0000BB200000}"/>
    <cellStyle name="Currency 5 2 5 2 3" xfId="8444" xr:uid="{00000000-0005-0000-0000-0000BC200000}"/>
    <cellStyle name="Currency 5 2 5 2 3 2" xfId="8445" xr:uid="{00000000-0005-0000-0000-0000BD200000}"/>
    <cellStyle name="Currency 5 2 5 2 3 2 2" xfId="8446" xr:uid="{00000000-0005-0000-0000-0000BE200000}"/>
    <cellStyle name="Currency 5 2 5 2 3 3" xfId="8447" xr:uid="{00000000-0005-0000-0000-0000BF200000}"/>
    <cellStyle name="Currency 5 2 5 2 3 4" xfId="8448" xr:uid="{00000000-0005-0000-0000-0000C0200000}"/>
    <cellStyle name="Currency 5 2 5 2 4" xfId="8449" xr:uid="{00000000-0005-0000-0000-0000C1200000}"/>
    <cellStyle name="Currency 5 2 5 2 4 2" xfId="8450" xr:uid="{00000000-0005-0000-0000-0000C2200000}"/>
    <cellStyle name="Currency 5 2 5 2 5" xfId="8451" xr:uid="{00000000-0005-0000-0000-0000C3200000}"/>
    <cellStyle name="Currency 5 2 5 2 6" xfId="8452" xr:uid="{00000000-0005-0000-0000-0000C4200000}"/>
    <cellStyle name="Currency 5 2 5 3" xfId="8453" xr:uid="{00000000-0005-0000-0000-0000C5200000}"/>
    <cellStyle name="Currency 5 2 5 3 2" xfId="8454" xr:uid="{00000000-0005-0000-0000-0000C6200000}"/>
    <cellStyle name="Currency 5 2 5 3 2 2" xfId="8455" xr:uid="{00000000-0005-0000-0000-0000C7200000}"/>
    <cellStyle name="Currency 5 2 5 3 2 2 2" xfId="8456" xr:uid="{00000000-0005-0000-0000-0000C8200000}"/>
    <cellStyle name="Currency 5 2 5 3 2 3" xfId="8457" xr:uid="{00000000-0005-0000-0000-0000C9200000}"/>
    <cellStyle name="Currency 5 2 5 3 2 4" xfId="8458" xr:uid="{00000000-0005-0000-0000-0000CA200000}"/>
    <cellStyle name="Currency 5 2 5 3 3" xfId="8459" xr:uid="{00000000-0005-0000-0000-0000CB200000}"/>
    <cellStyle name="Currency 5 2 5 3 3 2" xfId="8460" xr:uid="{00000000-0005-0000-0000-0000CC200000}"/>
    <cellStyle name="Currency 5 2 5 3 4" xfId="8461" xr:uid="{00000000-0005-0000-0000-0000CD200000}"/>
    <cellStyle name="Currency 5 2 5 3 5" xfId="8462" xr:uid="{00000000-0005-0000-0000-0000CE200000}"/>
    <cellStyle name="Currency 5 2 5 4" xfId="8463" xr:uid="{00000000-0005-0000-0000-0000CF200000}"/>
    <cellStyle name="Currency 5 2 5 4 2" xfId="8464" xr:uid="{00000000-0005-0000-0000-0000D0200000}"/>
    <cellStyle name="Currency 5 2 5 4 2 2" xfId="8465" xr:uid="{00000000-0005-0000-0000-0000D1200000}"/>
    <cellStyle name="Currency 5 2 5 4 3" xfId="8466" xr:uid="{00000000-0005-0000-0000-0000D2200000}"/>
    <cellStyle name="Currency 5 2 5 4 4" xfId="8467" xr:uid="{00000000-0005-0000-0000-0000D3200000}"/>
    <cellStyle name="Currency 5 2 5 5" xfId="8468" xr:uid="{00000000-0005-0000-0000-0000D4200000}"/>
    <cellStyle name="Currency 5 2 5 5 2" xfId="8469" xr:uid="{00000000-0005-0000-0000-0000D5200000}"/>
    <cellStyle name="Currency 5 2 5 5 2 2" xfId="8470" xr:uid="{00000000-0005-0000-0000-0000D6200000}"/>
    <cellStyle name="Currency 5 2 5 5 3" xfId="8471" xr:uid="{00000000-0005-0000-0000-0000D7200000}"/>
    <cellStyle name="Currency 5 2 5 5 4" xfId="8472" xr:uid="{00000000-0005-0000-0000-0000D8200000}"/>
    <cellStyle name="Currency 5 2 6" xfId="8473" xr:uid="{00000000-0005-0000-0000-0000D9200000}"/>
    <cellStyle name="Currency 5 2 6 2" xfId="8474" xr:uid="{00000000-0005-0000-0000-0000DA200000}"/>
    <cellStyle name="Currency 5 2 6 2 2" xfId="8475" xr:uid="{00000000-0005-0000-0000-0000DB200000}"/>
    <cellStyle name="Currency 5 2 6 2 2 2" xfId="8476" xr:uid="{00000000-0005-0000-0000-0000DC200000}"/>
    <cellStyle name="Currency 5 2 6 2 2 2 2" xfId="8477" xr:uid="{00000000-0005-0000-0000-0000DD200000}"/>
    <cellStyle name="Currency 5 2 6 2 2 3" xfId="8478" xr:uid="{00000000-0005-0000-0000-0000DE200000}"/>
    <cellStyle name="Currency 5 2 6 2 2 4" xfId="8479" xr:uid="{00000000-0005-0000-0000-0000DF200000}"/>
    <cellStyle name="Currency 5 2 6 2 3" xfId="8480" xr:uid="{00000000-0005-0000-0000-0000E0200000}"/>
    <cellStyle name="Currency 5 2 6 2 3 2" xfId="8481" xr:uid="{00000000-0005-0000-0000-0000E1200000}"/>
    <cellStyle name="Currency 5 2 6 2 3 2 2" xfId="8482" xr:uid="{00000000-0005-0000-0000-0000E2200000}"/>
    <cellStyle name="Currency 5 2 6 2 3 3" xfId="8483" xr:uid="{00000000-0005-0000-0000-0000E3200000}"/>
    <cellStyle name="Currency 5 2 6 2 3 4" xfId="8484" xr:uid="{00000000-0005-0000-0000-0000E4200000}"/>
    <cellStyle name="Currency 5 2 6 2 4" xfId="8485" xr:uid="{00000000-0005-0000-0000-0000E5200000}"/>
    <cellStyle name="Currency 5 2 6 2 4 2" xfId="8486" xr:uid="{00000000-0005-0000-0000-0000E6200000}"/>
    <cellStyle name="Currency 5 2 6 2 5" xfId="8487" xr:uid="{00000000-0005-0000-0000-0000E7200000}"/>
    <cellStyle name="Currency 5 2 6 2 6" xfId="8488" xr:uid="{00000000-0005-0000-0000-0000E8200000}"/>
    <cellStyle name="Currency 5 2 6 3" xfId="8489" xr:uid="{00000000-0005-0000-0000-0000E9200000}"/>
    <cellStyle name="Currency 5 2 6 3 2" xfId="8490" xr:uid="{00000000-0005-0000-0000-0000EA200000}"/>
    <cellStyle name="Currency 5 2 6 3 2 2" xfId="8491" xr:uid="{00000000-0005-0000-0000-0000EB200000}"/>
    <cellStyle name="Currency 5 2 6 3 2 2 2" xfId="8492" xr:uid="{00000000-0005-0000-0000-0000EC200000}"/>
    <cellStyle name="Currency 5 2 6 3 2 3" xfId="8493" xr:uid="{00000000-0005-0000-0000-0000ED200000}"/>
    <cellStyle name="Currency 5 2 6 3 2 4" xfId="8494" xr:uid="{00000000-0005-0000-0000-0000EE200000}"/>
    <cellStyle name="Currency 5 2 6 3 3" xfId="8495" xr:uid="{00000000-0005-0000-0000-0000EF200000}"/>
    <cellStyle name="Currency 5 2 6 3 3 2" xfId="8496" xr:uid="{00000000-0005-0000-0000-0000F0200000}"/>
    <cellStyle name="Currency 5 2 6 3 4" xfId="8497" xr:uid="{00000000-0005-0000-0000-0000F1200000}"/>
    <cellStyle name="Currency 5 2 6 3 5" xfId="8498" xr:uid="{00000000-0005-0000-0000-0000F2200000}"/>
    <cellStyle name="Currency 5 2 6 4" xfId="8499" xr:uid="{00000000-0005-0000-0000-0000F3200000}"/>
    <cellStyle name="Currency 5 2 6 4 2" xfId="8500" xr:uid="{00000000-0005-0000-0000-0000F4200000}"/>
    <cellStyle name="Currency 5 2 6 4 2 2" xfId="8501" xr:uid="{00000000-0005-0000-0000-0000F5200000}"/>
    <cellStyle name="Currency 5 2 6 4 3" xfId="8502" xr:uid="{00000000-0005-0000-0000-0000F6200000}"/>
    <cellStyle name="Currency 5 2 6 4 4" xfId="8503" xr:uid="{00000000-0005-0000-0000-0000F7200000}"/>
    <cellStyle name="Currency 5 2 6 5" xfId="8504" xr:uid="{00000000-0005-0000-0000-0000F8200000}"/>
    <cellStyle name="Currency 5 2 6 5 2" xfId="8505" xr:uid="{00000000-0005-0000-0000-0000F9200000}"/>
    <cellStyle name="Currency 5 2 6 6" xfId="8506" xr:uid="{00000000-0005-0000-0000-0000FA200000}"/>
    <cellStyle name="Currency 5 2 6 7" xfId="8507" xr:uid="{00000000-0005-0000-0000-0000FB200000}"/>
    <cellStyle name="Currency 5 2 7" xfId="8508" xr:uid="{00000000-0005-0000-0000-0000FC200000}"/>
    <cellStyle name="Currency 5 2 7 2" xfId="8509" xr:uid="{00000000-0005-0000-0000-0000FD200000}"/>
    <cellStyle name="Currency 5 2 7 2 2" xfId="8510" xr:uid="{00000000-0005-0000-0000-0000FE200000}"/>
    <cellStyle name="Currency 5 2 7 2 2 2" xfId="8511" xr:uid="{00000000-0005-0000-0000-0000FF200000}"/>
    <cellStyle name="Currency 5 2 7 2 3" xfId="8512" xr:uid="{00000000-0005-0000-0000-000000210000}"/>
    <cellStyle name="Currency 5 2 7 2 4" xfId="8513" xr:uid="{00000000-0005-0000-0000-000001210000}"/>
    <cellStyle name="Currency 5 2 7 3" xfId="8514" xr:uid="{00000000-0005-0000-0000-000002210000}"/>
    <cellStyle name="Currency 5 2 7 3 2" xfId="8515" xr:uid="{00000000-0005-0000-0000-000003210000}"/>
    <cellStyle name="Currency 5 2 7 4" xfId="8516" xr:uid="{00000000-0005-0000-0000-000004210000}"/>
    <cellStyle name="Currency 5 2 7 5" xfId="8517" xr:uid="{00000000-0005-0000-0000-000005210000}"/>
    <cellStyle name="Currency 5 2 8" xfId="8518" xr:uid="{00000000-0005-0000-0000-000006210000}"/>
    <cellStyle name="Currency 5 2 8 2" xfId="8519" xr:uid="{00000000-0005-0000-0000-000007210000}"/>
    <cellStyle name="Currency 5 2 8 2 2" xfId="8520" xr:uid="{00000000-0005-0000-0000-000008210000}"/>
    <cellStyle name="Currency 5 2 8 2 2 2" xfId="8521" xr:uid="{00000000-0005-0000-0000-000009210000}"/>
    <cellStyle name="Currency 5 2 8 2 3" xfId="8522" xr:uid="{00000000-0005-0000-0000-00000A210000}"/>
    <cellStyle name="Currency 5 2 8 2 4" xfId="8523" xr:uid="{00000000-0005-0000-0000-00000B210000}"/>
    <cellStyle name="Currency 5 2 8 3" xfId="8524" xr:uid="{00000000-0005-0000-0000-00000C210000}"/>
    <cellStyle name="Currency 5 2 8 3 2" xfId="8525" xr:uid="{00000000-0005-0000-0000-00000D210000}"/>
    <cellStyle name="Currency 5 2 8 4" xfId="8526" xr:uid="{00000000-0005-0000-0000-00000E210000}"/>
    <cellStyle name="Currency 5 2 8 5" xfId="8527" xr:uid="{00000000-0005-0000-0000-00000F210000}"/>
    <cellStyle name="Currency 5 2 9" xfId="8528" xr:uid="{00000000-0005-0000-0000-000010210000}"/>
    <cellStyle name="Currency 5 2 9 2" xfId="8529" xr:uid="{00000000-0005-0000-0000-000011210000}"/>
    <cellStyle name="Currency 5 2 9 2 2" xfId="8530" xr:uid="{00000000-0005-0000-0000-000012210000}"/>
    <cellStyle name="Currency 5 2 9 3" xfId="8531" xr:uid="{00000000-0005-0000-0000-000013210000}"/>
    <cellStyle name="Currency 5 2 9 4" xfId="8532" xr:uid="{00000000-0005-0000-0000-000014210000}"/>
    <cellStyle name="Currency 5 3" xfId="8533" xr:uid="{00000000-0005-0000-0000-000015210000}"/>
    <cellStyle name="Currency 5 3 2" xfId="8534" xr:uid="{00000000-0005-0000-0000-000016210000}"/>
    <cellStyle name="Currency 5 3 2 2" xfId="8535" xr:uid="{00000000-0005-0000-0000-000017210000}"/>
    <cellStyle name="Currency 5 3 3" xfId="8536" xr:uid="{00000000-0005-0000-0000-000018210000}"/>
    <cellStyle name="Currency 5 4" xfId="8537" xr:uid="{00000000-0005-0000-0000-000019210000}"/>
    <cellStyle name="Currency 5 4 10" xfId="8538" xr:uid="{00000000-0005-0000-0000-00001A210000}"/>
    <cellStyle name="Currency 5 4 2" xfId="8539" xr:uid="{00000000-0005-0000-0000-00001B210000}"/>
    <cellStyle name="Currency 5 4 2 2" xfId="8540" xr:uid="{00000000-0005-0000-0000-00001C210000}"/>
    <cellStyle name="Currency 5 4 2 2 2" xfId="8541" xr:uid="{00000000-0005-0000-0000-00001D210000}"/>
    <cellStyle name="Currency 5 4 2 2 2 2" xfId="8542" xr:uid="{00000000-0005-0000-0000-00001E210000}"/>
    <cellStyle name="Currency 5 4 2 2 2 2 2" xfId="8543" xr:uid="{00000000-0005-0000-0000-00001F210000}"/>
    <cellStyle name="Currency 5 4 2 2 2 2 2 2" xfId="8544" xr:uid="{00000000-0005-0000-0000-000020210000}"/>
    <cellStyle name="Currency 5 4 2 2 2 2 2 2 2" xfId="8545" xr:uid="{00000000-0005-0000-0000-000021210000}"/>
    <cellStyle name="Currency 5 4 2 2 2 2 2 3" xfId="8546" xr:uid="{00000000-0005-0000-0000-000022210000}"/>
    <cellStyle name="Currency 5 4 2 2 2 2 2 4" xfId="8547" xr:uid="{00000000-0005-0000-0000-000023210000}"/>
    <cellStyle name="Currency 5 4 2 2 2 2 3" xfId="8548" xr:uid="{00000000-0005-0000-0000-000024210000}"/>
    <cellStyle name="Currency 5 4 2 2 2 2 3 2" xfId="8549" xr:uid="{00000000-0005-0000-0000-000025210000}"/>
    <cellStyle name="Currency 5 4 2 2 2 2 4" xfId="8550" xr:uid="{00000000-0005-0000-0000-000026210000}"/>
    <cellStyle name="Currency 5 4 2 2 2 2 5" xfId="8551" xr:uid="{00000000-0005-0000-0000-000027210000}"/>
    <cellStyle name="Currency 5 4 2 2 2 3" xfId="8552" xr:uid="{00000000-0005-0000-0000-000028210000}"/>
    <cellStyle name="Currency 5 4 2 2 2 3 2" xfId="8553" xr:uid="{00000000-0005-0000-0000-000029210000}"/>
    <cellStyle name="Currency 5 4 2 2 2 3 2 2" xfId="8554" xr:uid="{00000000-0005-0000-0000-00002A210000}"/>
    <cellStyle name="Currency 5 4 2 2 2 3 3" xfId="8555" xr:uid="{00000000-0005-0000-0000-00002B210000}"/>
    <cellStyle name="Currency 5 4 2 2 2 3 4" xfId="8556" xr:uid="{00000000-0005-0000-0000-00002C210000}"/>
    <cellStyle name="Currency 5 4 2 2 2 4" xfId="8557" xr:uid="{00000000-0005-0000-0000-00002D210000}"/>
    <cellStyle name="Currency 5 4 2 2 2 4 2" xfId="8558" xr:uid="{00000000-0005-0000-0000-00002E210000}"/>
    <cellStyle name="Currency 5 4 2 2 2 5" xfId="8559" xr:uid="{00000000-0005-0000-0000-00002F210000}"/>
    <cellStyle name="Currency 5 4 2 2 2 6" xfId="8560" xr:uid="{00000000-0005-0000-0000-000030210000}"/>
    <cellStyle name="Currency 5 4 2 2 3" xfId="8561" xr:uid="{00000000-0005-0000-0000-000031210000}"/>
    <cellStyle name="Currency 5 4 2 2 3 2" xfId="8562" xr:uid="{00000000-0005-0000-0000-000032210000}"/>
    <cellStyle name="Currency 5 4 2 2 3 2 2" xfId="8563" xr:uid="{00000000-0005-0000-0000-000033210000}"/>
    <cellStyle name="Currency 5 4 2 2 3 2 2 2" xfId="8564" xr:uid="{00000000-0005-0000-0000-000034210000}"/>
    <cellStyle name="Currency 5 4 2 2 3 2 3" xfId="8565" xr:uid="{00000000-0005-0000-0000-000035210000}"/>
    <cellStyle name="Currency 5 4 2 2 3 2 4" xfId="8566" xr:uid="{00000000-0005-0000-0000-000036210000}"/>
    <cellStyle name="Currency 5 4 2 2 3 3" xfId="8567" xr:uid="{00000000-0005-0000-0000-000037210000}"/>
    <cellStyle name="Currency 5 4 2 2 3 3 2" xfId="8568" xr:uid="{00000000-0005-0000-0000-000038210000}"/>
    <cellStyle name="Currency 5 4 2 2 3 4" xfId="8569" xr:uid="{00000000-0005-0000-0000-000039210000}"/>
    <cellStyle name="Currency 5 4 2 2 3 5" xfId="8570" xr:uid="{00000000-0005-0000-0000-00003A210000}"/>
    <cellStyle name="Currency 5 4 2 2 4" xfId="8571" xr:uid="{00000000-0005-0000-0000-00003B210000}"/>
    <cellStyle name="Currency 5 4 2 2 4 2" xfId="8572" xr:uid="{00000000-0005-0000-0000-00003C210000}"/>
    <cellStyle name="Currency 5 4 2 2 4 2 2" xfId="8573" xr:uid="{00000000-0005-0000-0000-00003D210000}"/>
    <cellStyle name="Currency 5 4 2 2 4 3" xfId="8574" xr:uid="{00000000-0005-0000-0000-00003E210000}"/>
    <cellStyle name="Currency 5 4 2 2 4 4" xfId="8575" xr:uid="{00000000-0005-0000-0000-00003F210000}"/>
    <cellStyle name="Currency 5 4 2 2 5" xfId="8576" xr:uid="{00000000-0005-0000-0000-000040210000}"/>
    <cellStyle name="Currency 5 4 2 2 5 2" xfId="8577" xr:uid="{00000000-0005-0000-0000-000041210000}"/>
    <cellStyle name="Currency 5 4 2 2 5 2 2" xfId="8578" xr:uid="{00000000-0005-0000-0000-000042210000}"/>
    <cellStyle name="Currency 5 4 2 2 5 3" xfId="8579" xr:uid="{00000000-0005-0000-0000-000043210000}"/>
    <cellStyle name="Currency 5 4 2 2 5 4" xfId="8580" xr:uid="{00000000-0005-0000-0000-000044210000}"/>
    <cellStyle name="Currency 5 4 2 2 6" xfId="8581" xr:uid="{00000000-0005-0000-0000-000045210000}"/>
    <cellStyle name="Currency 5 4 2 2 6 2" xfId="8582" xr:uid="{00000000-0005-0000-0000-000046210000}"/>
    <cellStyle name="Currency 5 4 2 2 7" xfId="8583" xr:uid="{00000000-0005-0000-0000-000047210000}"/>
    <cellStyle name="Currency 5 4 2 2 8" xfId="8584" xr:uid="{00000000-0005-0000-0000-000048210000}"/>
    <cellStyle name="Currency 5 4 2 3" xfId="8585" xr:uid="{00000000-0005-0000-0000-000049210000}"/>
    <cellStyle name="Currency 5 4 2 3 2" xfId="8586" xr:uid="{00000000-0005-0000-0000-00004A210000}"/>
    <cellStyle name="Currency 5 4 2 3 2 2" xfId="8587" xr:uid="{00000000-0005-0000-0000-00004B210000}"/>
    <cellStyle name="Currency 5 4 2 3 2 2 2" xfId="8588" xr:uid="{00000000-0005-0000-0000-00004C210000}"/>
    <cellStyle name="Currency 5 4 2 3 2 2 2 2" xfId="8589" xr:uid="{00000000-0005-0000-0000-00004D210000}"/>
    <cellStyle name="Currency 5 4 2 3 2 2 3" xfId="8590" xr:uid="{00000000-0005-0000-0000-00004E210000}"/>
    <cellStyle name="Currency 5 4 2 3 2 2 4" xfId="8591" xr:uid="{00000000-0005-0000-0000-00004F210000}"/>
    <cellStyle name="Currency 5 4 2 3 2 3" xfId="8592" xr:uid="{00000000-0005-0000-0000-000050210000}"/>
    <cellStyle name="Currency 5 4 2 3 2 3 2" xfId="8593" xr:uid="{00000000-0005-0000-0000-000051210000}"/>
    <cellStyle name="Currency 5 4 2 3 2 4" xfId="8594" xr:uid="{00000000-0005-0000-0000-000052210000}"/>
    <cellStyle name="Currency 5 4 2 3 2 5" xfId="8595" xr:uid="{00000000-0005-0000-0000-000053210000}"/>
    <cellStyle name="Currency 5 4 2 3 3" xfId="8596" xr:uid="{00000000-0005-0000-0000-000054210000}"/>
    <cellStyle name="Currency 5 4 2 3 3 2" xfId="8597" xr:uid="{00000000-0005-0000-0000-000055210000}"/>
    <cellStyle name="Currency 5 4 2 3 3 2 2" xfId="8598" xr:uid="{00000000-0005-0000-0000-000056210000}"/>
    <cellStyle name="Currency 5 4 2 3 3 3" xfId="8599" xr:uid="{00000000-0005-0000-0000-000057210000}"/>
    <cellStyle name="Currency 5 4 2 3 3 4" xfId="8600" xr:uid="{00000000-0005-0000-0000-000058210000}"/>
    <cellStyle name="Currency 5 4 2 3 4" xfId="8601" xr:uid="{00000000-0005-0000-0000-000059210000}"/>
    <cellStyle name="Currency 5 4 2 3 4 2" xfId="8602" xr:uid="{00000000-0005-0000-0000-00005A210000}"/>
    <cellStyle name="Currency 5 4 2 3 4 2 2" xfId="8603" xr:uid="{00000000-0005-0000-0000-00005B210000}"/>
    <cellStyle name="Currency 5 4 2 3 4 3" xfId="8604" xr:uid="{00000000-0005-0000-0000-00005C210000}"/>
    <cellStyle name="Currency 5 4 2 3 4 4" xfId="8605" xr:uid="{00000000-0005-0000-0000-00005D210000}"/>
    <cellStyle name="Currency 5 4 2 3 5" xfId="8606" xr:uid="{00000000-0005-0000-0000-00005E210000}"/>
    <cellStyle name="Currency 5 4 2 3 5 2" xfId="8607" xr:uid="{00000000-0005-0000-0000-00005F210000}"/>
    <cellStyle name="Currency 5 4 2 3 6" xfId="8608" xr:uid="{00000000-0005-0000-0000-000060210000}"/>
    <cellStyle name="Currency 5 4 2 3 7" xfId="8609" xr:uid="{00000000-0005-0000-0000-000061210000}"/>
    <cellStyle name="Currency 5 4 2 4" xfId="8610" xr:uid="{00000000-0005-0000-0000-000062210000}"/>
    <cellStyle name="Currency 5 4 2 4 2" xfId="8611" xr:uid="{00000000-0005-0000-0000-000063210000}"/>
    <cellStyle name="Currency 5 4 2 4 2 2" xfId="8612" xr:uid="{00000000-0005-0000-0000-000064210000}"/>
    <cellStyle name="Currency 5 4 2 4 2 2 2" xfId="8613" xr:uid="{00000000-0005-0000-0000-000065210000}"/>
    <cellStyle name="Currency 5 4 2 4 2 3" xfId="8614" xr:uid="{00000000-0005-0000-0000-000066210000}"/>
    <cellStyle name="Currency 5 4 2 4 2 4" xfId="8615" xr:uid="{00000000-0005-0000-0000-000067210000}"/>
    <cellStyle name="Currency 5 4 2 4 3" xfId="8616" xr:uid="{00000000-0005-0000-0000-000068210000}"/>
    <cellStyle name="Currency 5 4 2 4 3 2" xfId="8617" xr:uid="{00000000-0005-0000-0000-000069210000}"/>
    <cellStyle name="Currency 5 4 2 4 3 2 2" xfId="8618" xr:uid="{00000000-0005-0000-0000-00006A210000}"/>
    <cellStyle name="Currency 5 4 2 4 3 3" xfId="8619" xr:uid="{00000000-0005-0000-0000-00006B210000}"/>
    <cellStyle name="Currency 5 4 2 4 3 4" xfId="8620" xr:uid="{00000000-0005-0000-0000-00006C210000}"/>
    <cellStyle name="Currency 5 4 2 4 4" xfId="8621" xr:uid="{00000000-0005-0000-0000-00006D210000}"/>
    <cellStyle name="Currency 5 4 2 4 4 2" xfId="8622" xr:uid="{00000000-0005-0000-0000-00006E210000}"/>
    <cellStyle name="Currency 5 4 2 4 5" xfId="8623" xr:uid="{00000000-0005-0000-0000-00006F210000}"/>
    <cellStyle name="Currency 5 4 2 4 6" xfId="8624" xr:uid="{00000000-0005-0000-0000-000070210000}"/>
    <cellStyle name="Currency 5 4 2 5" xfId="8625" xr:uid="{00000000-0005-0000-0000-000071210000}"/>
    <cellStyle name="Currency 5 4 2 5 2" xfId="8626" xr:uid="{00000000-0005-0000-0000-000072210000}"/>
    <cellStyle name="Currency 5 4 2 5 2 2" xfId="8627" xr:uid="{00000000-0005-0000-0000-000073210000}"/>
    <cellStyle name="Currency 5 4 2 5 2 2 2" xfId="8628" xr:uid="{00000000-0005-0000-0000-000074210000}"/>
    <cellStyle name="Currency 5 4 2 5 2 3" xfId="8629" xr:uid="{00000000-0005-0000-0000-000075210000}"/>
    <cellStyle name="Currency 5 4 2 5 2 4" xfId="8630" xr:uid="{00000000-0005-0000-0000-000076210000}"/>
    <cellStyle name="Currency 5 4 2 5 3" xfId="8631" xr:uid="{00000000-0005-0000-0000-000077210000}"/>
    <cellStyle name="Currency 5 4 2 5 3 2" xfId="8632" xr:uid="{00000000-0005-0000-0000-000078210000}"/>
    <cellStyle name="Currency 5 4 2 5 4" xfId="8633" xr:uid="{00000000-0005-0000-0000-000079210000}"/>
    <cellStyle name="Currency 5 4 2 5 5" xfId="8634" xr:uid="{00000000-0005-0000-0000-00007A210000}"/>
    <cellStyle name="Currency 5 4 2 6" xfId="8635" xr:uid="{00000000-0005-0000-0000-00007B210000}"/>
    <cellStyle name="Currency 5 4 2 6 2" xfId="8636" xr:uid="{00000000-0005-0000-0000-00007C210000}"/>
    <cellStyle name="Currency 5 4 2 6 2 2" xfId="8637" xr:uid="{00000000-0005-0000-0000-00007D210000}"/>
    <cellStyle name="Currency 5 4 2 6 3" xfId="8638" xr:uid="{00000000-0005-0000-0000-00007E210000}"/>
    <cellStyle name="Currency 5 4 2 6 4" xfId="8639" xr:uid="{00000000-0005-0000-0000-00007F210000}"/>
    <cellStyle name="Currency 5 4 2 7" xfId="8640" xr:uid="{00000000-0005-0000-0000-000080210000}"/>
    <cellStyle name="Currency 5 4 2 7 2" xfId="8641" xr:uid="{00000000-0005-0000-0000-000081210000}"/>
    <cellStyle name="Currency 5 4 2 8" xfId="8642" xr:uid="{00000000-0005-0000-0000-000082210000}"/>
    <cellStyle name="Currency 5 4 2 9" xfId="8643" xr:uid="{00000000-0005-0000-0000-000083210000}"/>
    <cellStyle name="Currency 5 4 3" xfId="8644" xr:uid="{00000000-0005-0000-0000-000084210000}"/>
    <cellStyle name="Currency 5 4 3 2" xfId="8645" xr:uid="{00000000-0005-0000-0000-000085210000}"/>
    <cellStyle name="Currency 5 4 3 2 2" xfId="8646" xr:uid="{00000000-0005-0000-0000-000086210000}"/>
    <cellStyle name="Currency 5 4 3 2 2 2" xfId="8647" xr:uid="{00000000-0005-0000-0000-000087210000}"/>
    <cellStyle name="Currency 5 4 3 2 2 2 2" xfId="8648" xr:uid="{00000000-0005-0000-0000-000088210000}"/>
    <cellStyle name="Currency 5 4 3 2 2 2 2 2" xfId="8649" xr:uid="{00000000-0005-0000-0000-000089210000}"/>
    <cellStyle name="Currency 5 4 3 2 2 2 3" xfId="8650" xr:uid="{00000000-0005-0000-0000-00008A210000}"/>
    <cellStyle name="Currency 5 4 3 2 2 2 4" xfId="8651" xr:uid="{00000000-0005-0000-0000-00008B210000}"/>
    <cellStyle name="Currency 5 4 3 2 2 3" xfId="8652" xr:uid="{00000000-0005-0000-0000-00008C210000}"/>
    <cellStyle name="Currency 5 4 3 2 2 3 2" xfId="8653" xr:uid="{00000000-0005-0000-0000-00008D210000}"/>
    <cellStyle name="Currency 5 4 3 2 2 4" xfId="8654" xr:uid="{00000000-0005-0000-0000-00008E210000}"/>
    <cellStyle name="Currency 5 4 3 2 2 5" xfId="8655" xr:uid="{00000000-0005-0000-0000-00008F210000}"/>
    <cellStyle name="Currency 5 4 3 2 3" xfId="8656" xr:uid="{00000000-0005-0000-0000-000090210000}"/>
    <cellStyle name="Currency 5 4 3 2 3 2" xfId="8657" xr:uid="{00000000-0005-0000-0000-000091210000}"/>
    <cellStyle name="Currency 5 4 3 2 3 2 2" xfId="8658" xr:uid="{00000000-0005-0000-0000-000092210000}"/>
    <cellStyle name="Currency 5 4 3 2 3 3" xfId="8659" xr:uid="{00000000-0005-0000-0000-000093210000}"/>
    <cellStyle name="Currency 5 4 3 2 3 4" xfId="8660" xr:uid="{00000000-0005-0000-0000-000094210000}"/>
    <cellStyle name="Currency 5 4 3 2 4" xfId="8661" xr:uid="{00000000-0005-0000-0000-000095210000}"/>
    <cellStyle name="Currency 5 4 3 2 4 2" xfId="8662" xr:uid="{00000000-0005-0000-0000-000096210000}"/>
    <cellStyle name="Currency 5 4 3 2 5" xfId="8663" xr:uid="{00000000-0005-0000-0000-000097210000}"/>
    <cellStyle name="Currency 5 4 3 2 6" xfId="8664" xr:uid="{00000000-0005-0000-0000-000098210000}"/>
    <cellStyle name="Currency 5 4 3 3" xfId="8665" xr:uid="{00000000-0005-0000-0000-000099210000}"/>
    <cellStyle name="Currency 5 4 3 3 2" xfId="8666" xr:uid="{00000000-0005-0000-0000-00009A210000}"/>
    <cellStyle name="Currency 5 4 3 3 2 2" xfId="8667" xr:uid="{00000000-0005-0000-0000-00009B210000}"/>
    <cellStyle name="Currency 5 4 3 3 2 2 2" xfId="8668" xr:uid="{00000000-0005-0000-0000-00009C210000}"/>
    <cellStyle name="Currency 5 4 3 3 2 3" xfId="8669" xr:uid="{00000000-0005-0000-0000-00009D210000}"/>
    <cellStyle name="Currency 5 4 3 3 2 4" xfId="8670" xr:uid="{00000000-0005-0000-0000-00009E210000}"/>
    <cellStyle name="Currency 5 4 3 3 3" xfId="8671" xr:uid="{00000000-0005-0000-0000-00009F210000}"/>
    <cellStyle name="Currency 5 4 3 3 3 2" xfId="8672" xr:uid="{00000000-0005-0000-0000-0000A0210000}"/>
    <cellStyle name="Currency 5 4 3 3 4" xfId="8673" xr:uid="{00000000-0005-0000-0000-0000A1210000}"/>
    <cellStyle name="Currency 5 4 3 3 5" xfId="8674" xr:uid="{00000000-0005-0000-0000-0000A2210000}"/>
    <cellStyle name="Currency 5 4 3 4" xfId="8675" xr:uid="{00000000-0005-0000-0000-0000A3210000}"/>
    <cellStyle name="Currency 5 4 3 4 2" xfId="8676" xr:uid="{00000000-0005-0000-0000-0000A4210000}"/>
    <cellStyle name="Currency 5 4 3 4 2 2" xfId="8677" xr:uid="{00000000-0005-0000-0000-0000A5210000}"/>
    <cellStyle name="Currency 5 4 3 4 3" xfId="8678" xr:uid="{00000000-0005-0000-0000-0000A6210000}"/>
    <cellStyle name="Currency 5 4 3 4 4" xfId="8679" xr:uid="{00000000-0005-0000-0000-0000A7210000}"/>
    <cellStyle name="Currency 5 4 3 5" xfId="8680" xr:uid="{00000000-0005-0000-0000-0000A8210000}"/>
    <cellStyle name="Currency 5 4 3 5 2" xfId="8681" xr:uid="{00000000-0005-0000-0000-0000A9210000}"/>
    <cellStyle name="Currency 5 4 3 5 2 2" xfId="8682" xr:uid="{00000000-0005-0000-0000-0000AA210000}"/>
    <cellStyle name="Currency 5 4 3 5 3" xfId="8683" xr:uid="{00000000-0005-0000-0000-0000AB210000}"/>
    <cellStyle name="Currency 5 4 3 5 4" xfId="8684" xr:uid="{00000000-0005-0000-0000-0000AC210000}"/>
    <cellStyle name="Currency 5 4 3 6" xfId="8685" xr:uid="{00000000-0005-0000-0000-0000AD210000}"/>
    <cellStyle name="Currency 5 4 3 6 2" xfId="8686" xr:uid="{00000000-0005-0000-0000-0000AE210000}"/>
    <cellStyle name="Currency 5 4 3 7" xfId="8687" xr:uid="{00000000-0005-0000-0000-0000AF210000}"/>
    <cellStyle name="Currency 5 4 3 8" xfId="8688" xr:uid="{00000000-0005-0000-0000-0000B0210000}"/>
    <cellStyle name="Currency 5 4 4" xfId="8689" xr:uid="{00000000-0005-0000-0000-0000B1210000}"/>
    <cellStyle name="Currency 5 4 4 2" xfId="8690" xr:uid="{00000000-0005-0000-0000-0000B2210000}"/>
    <cellStyle name="Currency 5 4 4 2 2" xfId="8691" xr:uid="{00000000-0005-0000-0000-0000B3210000}"/>
    <cellStyle name="Currency 5 4 4 2 2 2" xfId="8692" xr:uid="{00000000-0005-0000-0000-0000B4210000}"/>
    <cellStyle name="Currency 5 4 4 2 2 2 2" xfId="8693" xr:uid="{00000000-0005-0000-0000-0000B5210000}"/>
    <cellStyle name="Currency 5 4 4 2 2 3" xfId="8694" xr:uid="{00000000-0005-0000-0000-0000B6210000}"/>
    <cellStyle name="Currency 5 4 4 2 2 4" xfId="8695" xr:uid="{00000000-0005-0000-0000-0000B7210000}"/>
    <cellStyle name="Currency 5 4 4 2 3" xfId="8696" xr:uid="{00000000-0005-0000-0000-0000B8210000}"/>
    <cellStyle name="Currency 5 4 4 2 3 2" xfId="8697" xr:uid="{00000000-0005-0000-0000-0000B9210000}"/>
    <cellStyle name="Currency 5 4 4 2 4" xfId="8698" xr:uid="{00000000-0005-0000-0000-0000BA210000}"/>
    <cellStyle name="Currency 5 4 4 2 5" xfId="8699" xr:uid="{00000000-0005-0000-0000-0000BB210000}"/>
    <cellStyle name="Currency 5 4 4 3" xfId="8700" xr:uid="{00000000-0005-0000-0000-0000BC210000}"/>
    <cellStyle name="Currency 5 4 4 3 2" xfId="8701" xr:uid="{00000000-0005-0000-0000-0000BD210000}"/>
    <cellStyle name="Currency 5 4 4 3 2 2" xfId="8702" xr:uid="{00000000-0005-0000-0000-0000BE210000}"/>
    <cellStyle name="Currency 5 4 4 3 3" xfId="8703" xr:uid="{00000000-0005-0000-0000-0000BF210000}"/>
    <cellStyle name="Currency 5 4 4 3 4" xfId="8704" xr:uid="{00000000-0005-0000-0000-0000C0210000}"/>
    <cellStyle name="Currency 5 4 4 4" xfId="8705" xr:uid="{00000000-0005-0000-0000-0000C1210000}"/>
    <cellStyle name="Currency 5 4 4 4 2" xfId="8706" xr:uid="{00000000-0005-0000-0000-0000C2210000}"/>
    <cellStyle name="Currency 5 4 4 4 2 2" xfId="8707" xr:uid="{00000000-0005-0000-0000-0000C3210000}"/>
    <cellStyle name="Currency 5 4 4 4 3" xfId="8708" xr:uid="{00000000-0005-0000-0000-0000C4210000}"/>
    <cellStyle name="Currency 5 4 4 4 4" xfId="8709" xr:uid="{00000000-0005-0000-0000-0000C5210000}"/>
    <cellStyle name="Currency 5 4 4 5" xfId="8710" xr:uid="{00000000-0005-0000-0000-0000C6210000}"/>
    <cellStyle name="Currency 5 4 4 5 2" xfId="8711" xr:uid="{00000000-0005-0000-0000-0000C7210000}"/>
    <cellStyle name="Currency 5 4 4 6" xfId="8712" xr:uid="{00000000-0005-0000-0000-0000C8210000}"/>
    <cellStyle name="Currency 5 4 4 7" xfId="8713" xr:uid="{00000000-0005-0000-0000-0000C9210000}"/>
    <cellStyle name="Currency 5 4 5" xfId="8714" xr:uid="{00000000-0005-0000-0000-0000CA210000}"/>
    <cellStyle name="Currency 5 4 5 2" xfId="8715" xr:uid="{00000000-0005-0000-0000-0000CB210000}"/>
    <cellStyle name="Currency 5 4 5 2 2" xfId="8716" xr:uid="{00000000-0005-0000-0000-0000CC210000}"/>
    <cellStyle name="Currency 5 4 5 2 2 2" xfId="8717" xr:uid="{00000000-0005-0000-0000-0000CD210000}"/>
    <cellStyle name="Currency 5 4 5 2 3" xfId="8718" xr:uid="{00000000-0005-0000-0000-0000CE210000}"/>
    <cellStyle name="Currency 5 4 5 2 4" xfId="8719" xr:uid="{00000000-0005-0000-0000-0000CF210000}"/>
    <cellStyle name="Currency 5 4 5 3" xfId="8720" xr:uid="{00000000-0005-0000-0000-0000D0210000}"/>
    <cellStyle name="Currency 5 4 5 3 2" xfId="8721" xr:uid="{00000000-0005-0000-0000-0000D1210000}"/>
    <cellStyle name="Currency 5 4 5 3 2 2" xfId="8722" xr:uid="{00000000-0005-0000-0000-0000D2210000}"/>
    <cellStyle name="Currency 5 4 5 3 3" xfId="8723" xr:uid="{00000000-0005-0000-0000-0000D3210000}"/>
    <cellStyle name="Currency 5 4 5 3 4" xfId="8724" xr:uid="{00000000-0005-0000-0000-0000D4210000}"/>
    <cellStyle name="Currency 5 4 5 4" xfId="8725" xr:uid="{00000000-0005-0000-0000-0000D5210000}"/>
    <cellStyle name="Currency 5 4 5 4 2" xfId="8726" xr:uid="{00000000-0005-0000-0000-0000D6210000}"/>
    <cellStyle name="Currency 5 4 5 5" xfId="8727" xr:uid="{00000000-0005-0000-0000-0000D7210000}"/>
    <cellStyle name="Currency 5 4 5 6" xfId="8728" xr:uid="{00000000-0005-0000-0000-0000D8210000}"/>
    <cellStyle name="Currency 5 4 6" xfId="8729" xr:uid="{00000000-0005-0000-0000-0000D9210000}"/>
    <cellStyle name="Currency 5 4 6 2" xfId="8730" xr:uid="{00000000-0005-0000-0000-0000DA210000}"/>
    <cellStyle name="Currency 5 4 6 2 2" xfId="8731" xr:uid="{00000000-0005-0000-0000-0000DB210000}"/>
    <cellStyle name="Currency 5 4 6 2 2 2" xfId="8732" xr:uid="{00000000-0005-0000-0000-0000DC210000}"/>
    <cellStyle name="Currency 5 4 6 2 3" xfId="8733" xr:uid="{00000000-0005-0000-0000-0000DD210000}"/>
    <cellStyle name="Currency 5 4 6 2 4" xfId="8734" xr:uid="{00000000-0005-0000-0000-0000DE210000}"/>
    <cellStyle name="Currency 5 4 6 3" xfId="8735" xr:uid="{00000000-0005-0000-0000-0000DF210000}"/>
    <cellStyle name="Currency 5 4 6 3 2" xfId="8736" xr:uid="{00000000-0005-0000-0000-0000E0210000}"/>
    <cellStyle name="Currency 5 4 6 4" xfId="8737" xr:uid="{00000000-0005-0000-0000-0000E1210000}"/>
    <cellStyle name="Currency 5 4 6 5" xfId="8738" xr:uid="{00000000-0005-0000-0000-0000E2210000}"/>
    <cellStyle name="Currency 5 4 7" xfId="8739" xr:uid="{00000000-0005-0000-0000-0000E3210000}"/>
    <cellStyle name="Currency 5 4 7 2" xfId="8740" xr:uid="{00000000-0005-0000-0000-0000E4210000}"/>
    <cellStyle name="Currency 5 4 7 2 2" xfId="8741" xr:uid="{00000000-0005-0000-0000-0000E5210000}"/>
    <cellStyle name="Currency 5 4 7 3" xfId="8742" xr:uid="{00000000-0005-0000-0000-0000E6210000}"/>
    <cellStyle name="Currency 5 4 7 4" xfId="8743" xr:uid="{00000000-0005-0000-0000-0000E7210000}"/>
    <cellStyle name="Currency 5 4 8" xfId="8744" xr:uid="{00000000-0005-0000-0000-0000E8210000}"/>
    <cellStyle name="Currency 5 4 8 2" xfId="8745" xr:uid="{00000000-0005-0000-0000-0000E9210000}"/>
    <cellStyle name="Currency 5 4 9" xfId="8746" xr:uid="{00000000-0005-0000-0000-0000EA210000}"/>
    <cellStyle name="Currency 5 5" xfId="8747" xr:uid="{00000000-0005-0000-0000-0000EB210000}"/>
    <cellStyle name="Currency 5 5 2" xfId="8748" xr:uid="{00000000-0005-0000-0000-0000EC210000}"/>
    <cellStyle name="Currency 5 5 2 2" xfId="8749" xr:uid="{00000000-0005-0000-0000-0000ED210000}"/>
    <cellStyle name="Currency 5 5 3" xfId="8750" xr:uid="{00000000-0005-0000-0000-0000EE210000}"/>
    <cellStyle name="Currency 5 6" xfId="8751" xr:uid="{00000000-0005-0000-0000-0000EF210000}"/>
    <cellStyle name="Currency 5 6 2" xfId="8752" xr:uid="{00000000-0005-0000-0000-0000F0210000}"/>
    <cellStyle name="Currency 5 6 2 2" xfId="8753" xr:uid="{00000000-0005-0000-0000-0000F1210000}"/>
    <cellStyle name="Currency 5 6 2 2 2" xfId="8754" xr:uid="{00000000-0005-0000-0000-0000F2210000}"/>
    <cellStyle name="Currency 5 6 2 2 2 2" xfId="8755" xr:uid="{00000000-0005-0000-0000-0000F3210000}"/>
    <cellStyle name="Currency 5 6 2 2 2 2 2" xfId="8756" xr:uid="{00000000-0005-0000-0000-0000F4210000}"/>
    <cellStyle name="Currency 5 6 2 2 2 2 2 2" xfId="8757" xr:uid="{00000000-0005-0000-0000-0000F5210000}"/>
    <cellStyle name="Currency 5 6 2 2 2 2 3" xfId="8758" xr:uid="{00000000-0005-0000-0000-0000F6210000}"/>
    <cellStyle name="Currency 5 6 2 2 2 2 4" xfId="8759" xr:uid="{00000000-0005-0000-0000-0000F7210000}"/>
    <cellStyle name="Currency 5 6 2 2 2 3" xfId="8760" xr:uid="{00000000-0005-0000-0000-0000F8210000}"/>
    <cellStyle name="Currency 5 6 2 2 2 3 2" xfId="8761" xr:uid="{00000000-0005-0000-0000-0000F9210000}"/>
    <cellStyle name="Currency 5 6 2 2 2 4" xfId="8762" xr:uid="{00000000-0005-0000-0000-0000FA210000}"/>
    <cellStyle name="Currency 5 6 2 2 2 5" xfId="8763" xr:uid="{00000000-0005-0000-0000-0000FB210000}"/>
    <cellStyle name="Currency 5 6 2 2 3" xfId="8764" xr:uid="{00000000-0005-0000-0000-0000FC210000}"/>
    <cellStyle name="Currency 5 6 2 2 3 2" xfId="8765" xr:uid="{00000000-0005-0000-0000-0000FD210000}"/>
    <cellStyle name="Currency 5 6 2 2 3 2 2" xfId="8766" xr:uid="{00000000-0005-0000-0000-0000FE210000}"/>
    <cellStyle name="Currency 5 6 2 2 3 3" xfId="8767" xr:uid="{00000000-0005-0000-0000-0000FF210000}"/>
    <cellStyle name="Currency 5 6 2 2 3 4" xfId="8768" xr:uid="{00000000-0005-0000-0000-000000220000}"/>
    <cellStyle name="Currency 5 6 2 2 4" xfId="8769" xr:uid="{00000000-0005-0000-0000-000001220000}"/>
    <cellStyle name="Currency 5 6 2 2 4 2" xfId="8770" xr:uid="{00000000-0005-0000-0000-000002220000}"/>
    <cellStyle name="Currency 5 6 2 2 5" xfId="8771" xr:uid="{00000000-0005-0000-0000-000003220000}"/>
    <cellStyle name="Currency 5 6 2 2 6" xfId="8772" xr:uid="{00000000-0005-0000-0000-000004220000}"/>
    <cellStyle name="Currency 5 6 2 3" xfId="8773" xr:uid="{00000000-0005-0000-0000-000005220000}"/>
    <cellStyle name="Currency 5 6 2 3 2" xfId="8774" xr:uid="{00000000-0005-0000-0000-000006220000}"/>
    <cellStyle name="Currency 5 6 2 3 2 2" xfId="8775" xr:uid="{00000000-0005-0000-0000-000007220000}"/>
    <cellStyle name="Currency 5 6 2 3 2 2 2" xfId="8776" xr:uid="{00000000-0005-0000-0000-000008220000}"/>
    <cellStyle name="Currency 5 6 2 3 2 3" xfId="8777" xr:uid="{00000000-0005-0000-0000-000009220000}"/>
    <cellStyle name="Currency 5 6 2 3 2 4" xfId="8778" xr:uid="{00000000-0005-0000-0000-00000A220000}"/>
    <cellStyle name="Currency 5 6 2 3 3" xfId="8779" xr:uid="{00000000-0005-0000-0000-00000B220000}"/>
    <cellStyle name="Currency 5 6 2 3 3 2" xfId="8780" xr:uid="{00000000-0005-0000-0000-00000C220000}"/>
    <cellStyle name="Currency 5 6 2 3 4" xfId="8781" xr:uid="{00000000-0005-0000-0000-00000D220000}"/>
    <cellStyle name="Currency 5 6 2 3 5" xfId="8782" xr:uid="{00000000-0005-0000-0000-00000E220000}"/>
    <cellStyle name="Currency 5 6 2 4" xfId="8783" xr:uid="{00000000-0005-0000-0000-00000F220000}"/>
    <cellStyle name="Currency 5 6 2 4 2" xfId="8784" xr:uid="{00000000-0005-0000-0000-000010220000}"/>
    <cellStyle name="Currency 5 6 2 4 2 2" xfId="8785" xr:uid="{00000000-0005-0000-0000-000011220000}"/>
    <cellStyle name="Currency 5 6 2 4 3" xfId="8786" xr:uid="{00000000-0005-0000-0000-000012220000}"/>
    <cellStyle name="Currency 5 6 2 4 4" xfId="8787" xr:uid="{00000000-0005-0000-0000-000013220000}"/>
    <cellStyle name="Currency 5 6 2 5" xfId="8788" xr:uid="{00000000-0005-0000-0000-000014220000}"/>
    <cellStyle name="Currency 5 6 2 5 2" xfId="8789" xr:uid="{00000000-0005-0000-0000-000015220000}"/>
    <cellStyle name="Currency 5 6 2 5 2 2" xfId="8790" xr:uid="{00000000-0005-0000-0000-000016220000}"/>
    <cellStyle name="Currency 5 6 2 5 3" xfId="8791" xr:uid="{00000000-0005-0000-0000-000017220000}"/>
    <cellStyle name="Currency 5 6 2 5 4" xfId="8792" xr:uid="{00000000-0005-0000-0000-000018220000}"/>
    <cellStyle name="Currency 5 6 2 6" xfId="8793" xr:uid="{00000000-0005-0000-0000-000019220000}"/>
    <cellStyle name="Currency 5 6 2 6 2" xfId="8794" xr:uid="{00000000-0005-0000-0000-00001A220000}"/>
    <cellStyle name="Currency 5 6 2 7" xfId="8795" xr:uid="{00000000-0005-0000-0000-00001B220000}"/>
    <cellStyle name="Currency 5 6 2 8" xfId="8796" xr:uid="{00000000-0005-0000-0000-00001C220000}"/>
    <cellStyle name="Currency 5 6 3" xfId="8797" xr:uid="{00000000-0005-0000-0000-00001D220000}"/>
    <cellStyle name="Currency 5 6 3 2" xfId="8798" xr:uid="{00000000-0005-0000-0000-00001E220000}"/>
    <cellStyle name="Currency 5 6 3 2 2" xfId="8799" xr:uid="{00000000-0005-0000-0000-00001F220000}"/>
    <cellStyle name="Currency 5 6 3 2 2 2" xfId="8800" xr:uid="{00000000-0005-0000-0000-000020220000}"/>
    <cellStyle name="Currency 5 6 3 2 2 2 2" xfId="8801" xr:uid="{00000000-0005-0000-0000-000021220000}"/>
    <cellStyle name="Currency 5 6 3 2 2 3" xfId="8802" xr:uid="{00000000-0005-0000-0000-000022220000}"/>
    <cellStyle name="Currency 5 6 3 2 2 4" xfId="8803" xr:uid="{00000000-0005-0000-0000-000023220000}"/>
    <cellStyle name="Currency 5 6 3 2 3" xfId="8804" xr:uid="{00000000-0005-0000-0000-000024220000}"/>
    <cellStyle name="Currency 5 6 3 2 3 2" xfId="8805" xr:uid="{00000000-0005-0000-0000-000025220000}"/>
    <cellStyle name="Currency 5 6 3 2 4" xfId="8806" xr:uid="{00000000-0005-0000-0000-000026220000}"/>
    <cellStyle name="Currency 5 6 3 2 5" xfId="8807" xr:uid="{00000000-0005-0000-0000-000027220000}"/>
    <cellStyle name="Currency 5 6 3 3" xfId="8808" xr:uid="{00000000-0005-0000-0000-000028220000}"/>
    <cellStyle name="Currency 5 6 3 3 2" xfId="8809" xr:uid="{00000000-0005-0000-0000-000029220000}"/>
    <cellStyle name="Currency 5 6 3 3 2 2" xfId="8810" xr:uid="{00000000-0005-0000-0000-00002A220000}"/>
    <cellStyle name="Currency 5 6 3 3 3" xfId="8811" xr:uid="{00000000-0005-0000-0000-00002B220000}"/>
    <cellStyle name="Currency 5 6 3 3 4" xfId="8812" xr:uid="{00000000-0005-0000-0000-00002C220000}"/>
    <cellStyle name="Currency 5 6 3 4" xfId="8813" xr:uid="{00000000-0005-0000-0000-00002D220000}"/>
    <cellStyle name="Currency 5 6 3 4 2" xfId="8814" xr:uid="{00000000-0005-0000-0000-00002E220000}"/>
    <cellStyle name="Currency 5 6 3 4 2 2" xfId="8815" xr:uid="{00000000-0005-0000-0000-00002F220000}"/>
    <cellStyle name="Currency 5 6 3 4 3" xfId="8816" xr:uid="{00000000-0005-0000-0000-000030220000}"/>
    <cellStyle name="Currency 5 6 3 4 4" xfId="8817" xr:uid="{00000000-0005-0000-0000-000031220000}"/>
    <cellStyle name="Currency 5 6 3 5" xfId="8818" xr:uid="{00000000-0005-0000-0000-000032220000}"/>
    <cellStyle name="Currency 5 6 3 5 2" xfId="8819" xr:uid="{00000000-0005-0000-0000-000033220000}"/>
    <cellStyle name="Currency 5 6 3 6" xfId="8820" xr:uid="{00000000-0005-0000-0000-000034220000}"/>
    <cellStyle name="Currency 5 6 3 7" xfId="8821" xr:uid="{00000000-0005-0000-0000-000035220000}"/>
    <cellStyle name="Currency 5 6 4" xfId="8822" xr:uid="{00000000-0005-0000-0000-000036220000}"/>
    <cellStyle name="Currency 5 6 4 2" xfId="8823" xr:uid="{00000000-0005-0000-0000-000037220000}"/>
    <cellStyle name="Currency 5 6 4 2 2" xfId="8824" xr:uid="{00000000-0005-0000-0000-000038220000}"/>
    <cellStyle name="Currency 5 6 4 2 2 2" xfId="8825" xr:uid="{00000000-0005-0000-0000-000039220000}"/>
    <cellStyle name="Currency 5 6 4 2 3" xfId="8826" xr:uid="{00000000-0005-0000-0000-00003A220000}"/>
    <cellStyle name="Currency 5 6 4 2 4" xfId="8827" xr:uid="{00000000-0005-0000-0000-00003B220000}"/>
    <cellStyle name="Currency 5 6 4 3" xfId="8828" xr:uid="{00000000-0005-0000-0000-00003C220000}"/>
    <cellStyle name="Currency 5 6 4 3 2" xfId="8829" xr:uid="{00000000-0005-0000-0000-00003D220000}"/>
    <cellStyle name="Currency 5 6 4 3 2 2" xfId="8830" xr:uid="{00000000-0005-0000-0000-00003E220000}"/>
    <cellStyle name="Currency 5 6 4 3 3" xfId="8831" xr:uid="{00000000-0005-0000-0000-00003F220000}"/>
    <cellStyle name="Currency 5 6 4 3 4" xfId="8832" xr:uid="{00000000-0005-0000-0000-000040220000}"/>
    <cellStyle name="Currency 5 6 4 4" xfId="8833" xr:uid="{00000000-0005-0000-0000-000041220000}"/>
    <cellStyle name="Currency 5 6 4 4 2" xfId="8834" xr:uid="{00000000-0005-0000-0000-000042220000}"/>
    <cellStyle name="Currency 5 6 4 5" xfId="8835" xr:uid="{00000000-0005-0000-0000-000043220000}"/>
    <cellStyle name="Currency 5 6 4 6" xfId="8836" xr:uid="{00000000-0005-0000-0000-000044220000}"/>
    <cellStyle name="Currency 5 6 5" xfId="8837" xr:uid="{00000000-0005-0000-0000-000045220000}"/>
    <cellStyle name="Currency 5 6 5 2" xfId="8838" xr:uid="{00000000-0005-0000-0000-000046220000}"/>
    <cellStyle name="Currency 5 6 5 2 2" xfId="8839" xr:uid="{00000000-0005-0000-0000-000047220000}"/>
    <cellStyle name="Currency 5 6 5 2 2 2" xfId="8840" xr:uid="{00000000-0005-0000-0000-000048220000}"/>
    <cellStyle name="Currency 5 6 5 2 3" xfId="8841" xr:uid="{00000000-0005-0000-0000-000049220000}"/>
    <cellStyle name="Currency 5 6 5 2 4" xfId="8842" xr:uid="{00000000-0005-0000-0000-00004A220000}"/>
    <cellStyle name="Currency 5 6 5 3" xfId="8843" xr:uid="{00000000-0005-0000-0000-00004B220000}"/>
    <cellStyle name="Currency 5 6 5 3 2" xfId="8844" xr:uid="{00000000-0005-0000-0000-00004C220000}"/>
    <cellStyle name="Currency 5 6 5 4" xfId="8845" xr:uid="{00000000-0005-0000-0000-00004D220000}"/>
    <cellStyle name="Currency 5 6 5 5" xfId="8846" xr:uid="{00000000-0005-0000-0000-00004E220000}"/>
    <cellStyle name="Currency 5 6 6" xfId="8847" xr:uid="{00000000-0005-0000-0000-00004F220000}"/>
    <cellStyle name="Currency 5 6 6 2" xfId="8848" xr:uid="{00000000-0005-0000-0000-000050220000}"/>
    <cellStyle name="Currency 5 6 6 2 2" xfId="8849" xr:uid="{00000000-0005-0000-0000-000051220000}"/>
    <cellStyle name="Currency 5 6 6 3" xfId="8850" xr:uid="{00000000-0005-0000-0000-000052220000}"/>
    <cellStyle name="Currency 5 6 6 4" xfId="8851" xr:uid="{00000000-0005-0000-0000-000053220000}"/>
    <cellStyle name="Currency 5 6 7" xfId="8852" xr:uid="{00000000-0005-0000-0000-000054220000}"/>
    <cellStyle name="Currency 5 6 7 2" xfId="8853" xr:uid="{00000000-0005-0000-0000-000055220000}"/>
    <cellStyle name="Currency 5 6 8" xfId="8854" xr:uid="{00000000-0005-0000-0000-000056220000}"/>
    <cellStyle name="Currency 5 6 9" xfId="8855" xr:uid="{00000000-0005-0000-0000-000057220000}"/>
    <cellStyle name="Currency 5 7" xfId="8856" xr:uid="{00000000-0005-0000-0000-000058220000}"/>
    <cellStyle name="Currency 5 7 2" xfId="8857" xr:uid="{00000000-0005-0000-0000-000059220000}"/>
    <cellStyle name="Currency 5 7 2 2" xfId="8858" xr:uid="{00000000-0005-0000-0000-00005A220000}"/>
    <cellStyle name="Currency 5 7 2 2 2" xfId="8859" xr:uid="{00000000-0005-0000-0000-00005B220000}"/>
    <cellStyle name="Currency 5 7 2 2 2 2" xfId="8860" xr:uid="{00000000-0005-0000-0000-00005C220000}"/>
    <cellStyle name="Currency 5 7 2 2 2 2 2" xfId="8861" xr:uid="{00000000-0005-0000-0000-00005D220000}"/>
    <cellStyle name="Currency 5 7 2 2 2 2 2 2" xfId="8862" xr:uid="{00000000-0005-0000-0000-00005E220000}"/>
    <cellStyle name="Currency 5 7 2 2 2 2 3" xfId="8863" xr:uid="{00000000-0005-0000-0000-00005F220000}"/>
    <cellStyle name="Currency 5 7 2 2 2 2 4" xfId="8864" xr:uid="{00000000-0005-0000-0000-000060220000}"/>
    <cellStyle name="Currency 5 7 2 2 2 3" xfId="8865" xr:uid="{00000000-0005-0000-0000-000061220000}"/>
    <cellStyle name="Currency 5 7 2 2 2 3 2" xfId="8866" xr:uid="{00000000-0005-0000-0000-000062220000}"/>
    <cellStyle name="Currency 5 7 2 2 2 4" xfId="8867" xr:uid="{00000000-0005-0000-0000-000063220000}"/>
    <cellStyle name="Currency 5 7 2 2 2 5" xfId="8868" xr:uid="{00000000-0005-0000-0000-000064220000}"/>
    <cellStyle name="Currency 5 7 2 2 3" xfId="8869" xr:uid="{00000000-0005-0000-0000-000065220000}"/>
    <cellStyle name="Currency 5 7 2 2 3 2" xfId="8870" xr:uid="{00000000-0005-0000-0000-000066220000}"/>
    <cellStyle name="Currency 5 7 2 2 3 2 2" xfId="8871" xr:uid="{00000000-0005-0000-0000-000067220000}"/>
    <cellStyle name="Currency 5 7 2 2 3 3" xfId="8872" xr:uid="{00000000-0005-0000-0000-000068220000}"/>
    <cellStyle name="Currency 5 7 2 2 3 4" xfId="8873" xr:uid="{00000000-0005-0000-0000-000069220000}"/>
    <cellStyle name="Currency 5 7 2 2 4" xfId="8874" xr:uid="{00000000-0005-0000-0000-00006A220000}"/>
    <cellStyle name="Currency 5 7 2 2 4 2" xfId="8875" xr:uid="{00000000-0005-0000-0000-00006B220000}"/>
    <cellStyle name="Currency 5 7 2 2 5" xfId="8876" xr:uid="{00000000-0005-0000-0000-00006C220000}"/>
    <cellStyle name="Currency 5 7 2 2 6" xfId="8877" xr:uid="{00000000-0005-0000-0000-00006D220000}"/>
    <cellStyle name="Currency 5 7 2 3" xfId="8878" xr:uid="{00000000-0005-0000-0000-00006E220000}"/>
    <cellStyle name="Currency 5 7 2 3 2" xfId="8879" xr:uid="{00000000-0005-0000-0000-00006F220000}"/>
    <cellStyle name="Currency 5 7 2 3 2 2" xfId="8880" xr:uid="{00000000-0005-0000-0000-000070220000}"/>
    <cellStyle name="Currency 5 7 2 3 2 2 2" xfId="8881" xr:uid="{00000000-0005-0000-0000-000071220000}"/>
    <cellStyle name="Currency 5 7 2 3 2 3" xfId="8882" xr:uid="{00000000-0005-0000-0000-000072220000}"/>
    <cellStyle name="Currency 5 7 2 3 2 4" xfId="8883" xr:uid="{00000000-0005-0000-0000-000073220000}"/>
    <cellStyle name="Currency 5 7 2 3 3" xfId="8884" xr:uid="{00000000-0005-0000-0000-000074220000}"/>
    <cellStyle name="Currency 5 7 2 3 3 2" xfId="8885" xr:uid="{00000000-0005-0000-0000-000075220000}"/>
    <cellStyle name="Currency 5 7 2 3 4" xfId="8886" xr:uid="{00000000-0005-0000-0000-000076220000}"/>
    <cellStyle name="Currency 5 7 2 3 5" xfId="8887" xr:uid="{00000000-0005-0000-0000-000077220000}"/>
    <cellStyle name="Currency 5 7 2 4" xfId="8888" xr:uid="{00000000-0005-0000-0000-000078220000}"/>
    <cellStyle name="Currency 5 7 2 4 2" xfId="8889" xr:uid="{00000000-0005-0000-0000-000079220000}"/>
    <cellStyle name="Currency 5 7 2 4 2 2" xfId="8890" xr:uid="{00000000-0005-0000-0000-00007A220000}"/>
    <cellStyle name="Currency 5 7 2 4 3" xfId="8891" xr:uid="{00000000-0005-0000-0000-00007B220000}"/>
    <cellStyle name="Currency 5 7 2 4 4" xfId="8892" xr:uid="{00000000-0005-0000-0000-00007C220000}"/>
    <cellStyle name="Currency 5 7 2 5" xfId="8893" xr:uid="{00000000-0005-0000-0000-00007D220000}"/>
    <cellStyle name="Currency 5 7 2 5 2" xfId="8894" xr:uid="{00000000-0005-0000-0000-00007E220000}"/>
    <cellStyle name="Currency 5 7 2 5 2 2" xfId="8895" xr:uid="{00000000-0005-0000-0000-00007F220000}"/>
    <cellStyle name="Currency 5 7 2 5 3" xfId="8896" xr:uid="{00000000-0005-0000-0000-000080220000}"/>
    <cellStyle name="Currency 5 7 2 5 4" xfId="8897" xr:uid="{00000000-0005-0000-0000-000081220000}"/>
    <cellStyle name="Currency 5 7 2 6" xfId="8898" xr:uid="{00000000-0005-0000-0000-000082220000}"/>
    <cellStyle name="Currency 5 7 2 6 2" xfId="8899" xr:uid="{00000000-0005-0000-0000-000083220000}"/>
    <cellStyle name="Currency 5 7 2 7" xfId="8900" xr:uid="{00000000-0005-0000-0000-000084220000}"/>
    <cellStyle name="Currency 5 7 2 8" xfId="8901" xr:uid="{00000000-0005-0000-0000-000085220000}"/>
    <cellStyle name="Currency 5 7 3" xfId="8902" xr:uid="{00000000-0005-0000-0000-000086220000}"/>
    <cellStyle name="Currency 5 7 3 2" xfId="8903" xr:uid="{00000000-0005-0000-0000-000087220000}"/>
    <cellStyle name="Currency 5 7 3 2 2" xfId="8904" xr:uid="{00000000-0005-0000-0000-000088220000}"/>
    <cellStyle name="Currency 5 7 3 2 2 2" xfId="8905" xr:uid="{00000000-0005-0000-0000-000089220000}"/>
    <cellStyle name="Currency 5 7 3 2 2 2 2" xfId="8906" xr:uid="{00000000-0005-0000-0000-00008A220000}"/>
    <cellStyle name="Currency 5 7 3 2 2 3" xfId="8907" xr:uid="{00000000-0005-0000-0000-00008B220000}"/>
    <cellStyle name="Currency 5 7 3 2 2 4" xfId="8908" xr:uid="{00000000-0005-0000-0000-00008C220000}"/>
    <cellStyle name="Currency 5 7 3 2 3" xfId="8909" xr:uid="{00000000-0005-0000-0000-00008D220000}"/>
    <cellStyle name="Currency 5 7 3 2 3 2" xfId="8910" xr:uid="{00000000-0005-0000-0000-00008E220000}"/>
    <cellStyle name="Currency 5 7 3 2 4" xfId="8911" xr:uid="{00000000-0005-0000-0000-00008F220000}"/>
    <cellStyle name="Currency 5 7 3 2 5" xfId="8912" xr:uid="{00000000-0005-0000-0000-000090220000}"/>
    <cellStyle name="Currency 5 7 3 3" xfId="8913" xr:uid="{00000000-0005-0000-0000-000091220000}"/>
    <cellStyle name="Currency 5 7 3 3 2" xfId="8914" xr:uid="{00000000-0005-0000-0000-000092220000}"/>
    <cellStyle name="Currency 5 7 3 3 2 2" xfId="8915" xr:uid="{00000000-0005-0000-0000-000093220000}"/>
    <cellStyle name="Currency 5 7 3 3 3" xfId="8916" xr:uid="{00000000-0005-0000-0000-000094220000}"/>
    <cellStyle name="Currency 5 7 3 3 4" xfId="8917" xr:uid="{00000000-0005-0000-0000-000095220000}"/>
    <cellStyle name="Currency 5 7 3 4" xfId="8918" xr:uid="{00000000-0005-0000-0000-000096220000}"/>
    <cellStyle name="Currency 5 7 3 4 2" xfId="8919" xr:uid="{00000000-0005-0000-0000-000097220000}"/>
    <cellStyle name="Currency 5 7 3 4 2 2" xfId="8920" xr:uid="{00000000-0005-0000-0000-000098220000}"/>
    <cellStyle name="Currency 5 7 3 4 3" xfId="8921" xr:uid="{00000000-0005-0000-0000-000099220000}"/>
    <cellStyle name="Currency 5 7 3 4 4" xfId="8922" xr:uid="{00000000-0005-0000-0000-00009A220000}"/>
    <cellStyle name="Currency 5 7 3 5" xfId="8923" xr:uid="{00000000-0005-0000-0000-00009B220000}"/>
    <cellStyle name="Currency 5 7 3 5 2" xfId="8924" xr:uid="{00000000-0005-0000-0000-00009C220000}"/>
    <cellStyle name="Currency 5 7 3 6" xfId="8925" xr:uid="{00000000-0005-0000-0000-00009D220000}"/>
    <cellStyle name="Currency 5 7 3 7" xfId="8926" xr:uid="{00000000-0005-0000-0000-00009E220000}"/>
    <cellStyle name="Currency 5 7 4" xfId="8927" xr:uid="{00000000-0005-0000-0000-00009F220000}"/>
    <cellStyle name="Currency 5 7 4 2" xfId="8928" xr:uid="{00000000-0005-0000-0000-0000A0220000}"/>
    <cellStyle name="Currency 5 7 4 2 2" xfId="8929" xr:uid="{00000000-0005-0000-0000-0000A1220000}"/>
    <cellStyle name="Currency 5 7 4 2 2 2" xfId="8930" xr:uid="{00000000-0005-0000-0000-0000A2220000}"/>
    <cellStyle name="Currency 5 7 4 2 3" xfId="8931" xr:uid="{00000000-0005-0000-0000-0000A3220000}"/>
    <cellStyle name="Currency 5 7 4 2 4" xfId="8932" xr:uid="{00000000-0005-0000-0000-0000A4220000}"/>
    <cellStyle name="Currency 5 7 4 3" xfId="8933" xr:uid="{00000000-0005-0000-0000-0000A5220000}"/>
    <cellStyle name="Currency 5 7 4 3 2" xfId="8934" xr:uid="{00000000-0005-0000-0000-0000A6220000}"/>
    <cellStyle name="Currency 5 7 4 3 2 2" xfId="8935" xr:uid="{00000000-0005-0000-0000-0000A7220000}"/>
    <cellStyle name="Currency 5 7 4 3 3" xfId="8936" xr:uid="{00000000-0005-0000-0000-0000A8220000}"/>
    <cellStyle name="Currency 5 7 4 3 4" xfId="8937" xr:uid="{00000000-0005-0000-0000-0000A9220000}"/>
    <cellStyle name="Currency 5 7 4 4" xfId="8938" xr:uid="{00000000-0005-0000-0000-0000AA220000}"/>
    <cellStyle name="Currency 5 7 4 4 2" xfId="8939" xr:uid="{00000000-0005-0000-0000-0000AB220000}"/>
    <cellStyle name="Currency 5 7 4 5" xfId="8940" xr:uid="{00000000-0005-0000-0000-0000AC220000}"/>
    <cellStyle name="Currency 5 7 4 6" xfId="8941" xr:uid="{00000000-0005-0000-0000-0000AD220000}"/>
    <cellStyle name="Currency 5 7 5" xfId="8942" xr:uid="{00000000-0005-0000-0000-0000AE220000}"/>
    <cellStyle name="Currency 5 7 5 2" xfId="8943" xr:uid="{00000000-0005-0000-0000-0000AF220000}"/>
    <cellStyle name="Currency 5 7 5 2 2" xfId="8944" xr:uid="{00000000-0005-0000-0000-0000B0220000}"/>
    <cellStyle name="Currency 5 7 5 2 2 2" xfId="8945" xr:uid="{00000000-0005-0000-0000-0000B1220000}"/>
    <cellStyle name="Currency 5 7 5 2 3" xfId="8946" xr:uid="{00000000-0005-0000-0000-0000B2220000}"/>
    <cellStyle name="Currency 5 7 5 2 4" xfId="8947" xr:uid="{00000000-0005-0000-0000-0000B3220000}"/>
    <cellStyle name="Currency 5 7 5 3" xfId="8948" xr:uid="{00000000-0005-0000-0000-0000B4220000}"/>
    <cellStyle name="Currency 5 7 5 3 2" xfId="8949" xr:uid="{00000000-0005-0000-0000-0000B5220000}"/>
    <cellStyle name="Currency 5 7 5 4" xfId="8950" xr:uid="{00000000-0005-0000-0000-0000B6220000}"/>
    <cellStyle name="Currency 5 7 5 5" xfId="8951" xr:uid="{00000000-0005-0000-0000-0000B7220000}"/>
    <cellStyle name="Currency 5 7 6" xfId="8952" xr:uid="{00000000-0005-0000-0000-0000B8220000}"/>
    <cellStyle name="Currency 5 7 6 2" xfId="8953" xr:uid="{00000000-0005-0000-0000-0000B9220000}"/>
    <cellStyle name="Currency 5 7 6 2 2" xfId="8954" xr:uid="{00000000-0005-0000-0000-0000BA220000}"/>
    <cellStyle name="Currency 5 7 6 3" xfId="8955" xr:uid="{00000000-0005-0000-0000-0000BB220000}"/>
    <cellStyle name="Currency 5 7 6 4" xfId="8956" xr:uid="{00000000-0005-0000-0000-0000BC220000}"/>
    <cellStyle name="Currency 5 7 7" xfId="8957" xr:uid="{00000000-0005-0000-0000-0000BD220000}"/>
    <cellStyle name="Currency 5 7 7 2" xfId="8958" xr:uid="{00000000-0005-0000-0000-0000BE220000}"/>
    <cellStyle name="Currency 5 7 8" xfId="8959" xr:uid="{00000000-0005-0000-0000-0000BF220000}"/>
    <cellStyle name="Currency 5 7 9" xfId="8960" xr:uid="{00000000-0005-0000-0000-0000C0220000}"/>
    <cellStyle name="Currency 5 8" xfId="8961" xr:uid="{00000000-0005-0000-0000-0000C1220000}"/>
    <cellStyle name="Currency 5 8 2" xfId="8962" xr:uid="{00000000-0005-0000-0000-0000C2220000}"/>
    <cellStyle name="Currency 5 9" xfId="8963" xr:uid="{00000000-0005-0000-0000-0000C3220000}"/>
    <cellStyle name="Currency 6" xfId="8964" xr:uid="{00000000-0005-0000-0000-0000C4220000}"/>
    <cellStyle name="Currency 6 2" xfId="8965" xr:uid="{00000000-0005-0000-0000-0000C5220000}"/>
    <cellStyle name="Currency 6 2 2" xfId="8966" xr:uid="{00000000-0005-0000-0000-0000C6220000}"/>
    <cellStyle name="Currency 6 2 2 2" xfId="8967" xr:uid="{00000000-0005-0000-0000-0000C7220000}"/>
    <cellStyle name="Currency 6 2 2 2 2" xfId="8968" xr:uid="{00000000-0005-0000-0000-0000C8220000}"/>
    <cellStyle name="Currency 6 2 2 2 2 2" xfId="8969" xr:uid="{00000000-0005-0000-0000-0000C9220000}"/>
    <cellStyle name="Currency 6 2 2 2 2 2 2" xfId="8970" xr:uid="{00000000-0005-0000-0000-0000CA220000}"/>
    <cellStyle name="Currency 6 2 2 2 2 2 2 2" xfId="8971" xr:uid="{00000000-0005-0000-0000-0000CB220000}"/>
    <cellStyle name="Currency 6 2 2 2 2 2 3" xfId="8972" xr:uid="{00000000-0005-0000-0000-0000CC220000}"/>
    <cellStyle name="Currency 6 2 2 2 2 2 4" xfId="8973" xr:uid="{00000000-0005-0000-0000-0000CD220000}"/>
    <cellStyle name="Currency 6 2 2 2 2 3" xfId="8974" xr:uid="{00000000-0005-0000-0000-0000CE220000}"/>
    <cellStyle name="Currency 6 2 2 2 2 3 2" xfId="8975" xr:uid="{00000000-0005-0000-0000-0000CF220000}"/>
    <cellStyle name="Currency 6 2 2 2 2 4" xfId="8976" xr:uid="{00000000-0005-0000-0000-0000D0220000}"/>
    <cellStyle name="Currency 6 2 2 2 2 5" xfId="8977" xr:uid="{00000000-0005-0000-0000-0000D1220000}"/>
    <cellStyle name="Currency 6 2 2 2 3" xfId="8978" xr:uid="{00000000-0005-0000-0000-0000D2220000}"/>
    <cellStyle name="Currency 6 2 2 2 3 2" xfId="8979" xr:uid="{00000000-0005-0000-0000-0000D3220000}"/>
    <cellStyle name="Currency 6 2 2 2 3 2 2" xfId="8980" xr:uid="{00000000-0005-0000-0000-0000D4220000}"/>
    <cellStyle name="Currency 6 2 2 2 3 3" xfId="8981" xr:uid="{00000000-0005-0000-0000-0000D5220000}"/>
    <cellStyle name="Currency 6 2 2 2 3 4" xfId="8982" xr:uid="{00000000-0005-0000-0000-0000D6220000}"/>
    <cellStyle name="Currency 6 2 2 2 4" xfId="8983" xr:uid="{00000000-0005-0000-0000-0000D7220000}"/>
    <cellStyle name="Currency 6 2 2 2 4 2" xfId="8984" xr:uid="{00000000-0005-0000-0000-0000D8220000}"/>
    <cellStyle name="Currency 6 2 2 2 5" xfId="8985" xr:uid="{00000000-0005-0000-0000-0000D9220000}"/>
    <cellStyle name="Currency 6 2 2 2 6" xfId="8986" xr:uid="{00000000-0005-0000-0000-0000DA220000}"/>
    <cellStyle name="Currency 6 2 2 3" xfId="8987" xr:uid="{00000000-0005-0000-0000-0000DB220000}"/>
    <cellStyle name="Currency 6 2 2 3 2" xfId="8988" xr:uid="{00000000-0005-0000-0000-0000DC220000}"/>
    <cellStyle name="Currency 6 2 2 3 2 2" xfId="8989" xr:uid="{00000000-0005-0000-0000-0000DD220000}"/>
    <cellStyle name="Currency 6 2 2 3 2 2 2" xfId="8990" xr:uid="{00000000-0005-0000-0000-0000DE220000}"/>
    <cellStyle name="Currency 6 2 2 3 2 3" xfId="8991" xr:uid="{00000000-0005-0000-0000-0000DF220000}"/>
    <cellStyle name="Currency 6 2 2 3 2 4" xfId="8992" xr:uid="{00000000-0005-0000-0000-0000E0220000}"/>
    <cellStyle name="Currency 6 2 2 3 3" xfId="8993" xr:uid="{00000000-0005-0000-0000-0000E1220000}"/>
    <cellStyle name="Currency 6 2 2 3 3 2" xfId="8994" xr:uid="{00000000-0005-0000-0000-0000E2220000}"/>
    <cellStyle name="Currency 6 2 2 3 4" xfId="8995" xr:uid="{00000000-0005-0000-0000-0000E3220000}"/>
    <cellStyle name="Currency 6 2 2 3 5" xfId="8996" xr:uid="{00000000-0005-0000-0000-0000E4220000}"/>
    <cellStyle name="Currency 6 2 2 4" xfId="8997" xr:uid="{00000000-0005-0000-0000-0000E5220000}"/>
    <cellStyle name="Currency 6 2 2 4 2" xfId="8998" xr:uid="{00000000-0005-0000-0000-0000E6220000}"/>
    <cellStyle name="Currency 6 2 2 4 2 2" xfId="8999" xr:uid="{00000000-0005-0000-0000-0000E7220000}"/>
    <cellStyle name="Currency 6 2 2 4 3" xfId="9000" xr:uid="{00000000-0005-0000-0000-0000E8220000}"/>
    <cellStyle name="Currency 6 2 2 4 4" xfId="9001" xr:uid="{00000000-0005-0000-0000-0000E9220000}"/>
    <cellStyle name="Currency 6 2 2 5" xfId="9002" xr:uid="{00000000-0005-0000-0000-0000EA220000}"/>
    <cellStyle name="Currency 6 2 2 5 2" xfId="9003" xr:uid="{00000000-0005-0000-0000-0000EB220000}"/>
    <cellStyle name="Currency 6 2 2 5 2 2" xfId="9004" xr:uid="{00000000-0005-0000-0000-0000EC220000}"/>
    <cellStyle name="Currency 6 2 2 5 3" xfId="9005" xr:uid="{00000000-0005-0000-0000-0000ED220000}"/>
    <cellStyle name="Currency 6 2 2 5 4" xfId="9006" xr:uid="{00000000-0005-0000-0000-0000EE220000}"/>
    <cellStyle name="Currency 6 2 3" xfId="9007" xr:uid="{00000000-0005-0000-0000-0000EF220000}"/>
    <cellStyle name="Currency 6 2 3 2" xfId="9008" xr:uid="{00000000-0005-0000-0000-0000F0220000}"/>
    <cellStyle name="Currency 6 2 3 2 2" xfId="9009" xr:uid="{00000000-0005-0000-0000-0000F1220000}"/>
    <cellStyle name="Currency 6 2 3 2 2 2" xfId="9010" xr:uid="{00000000-0005-0000-0000-0000F2220000}"/>
    <cellStyle name="Currency 6 2 3 2 2 2 2" xfId="9011" xr:uid="{00000000-0005-0000-0000-0000F3220000}"/>
    <cellStyle name="Currency 6 2 3 2 2 3" xfId="9012" xr:uid="{00000000-0005-0000-0000-0000F4220000}"/>
    <cellStyle name="Currency 6 2 3 2 2 4" xfId="9013" xr:uid="{00000000-0005-0000-0000-0000F5220000}"/>
    <cellStyle name="Currency 6 2 3 2 3" xfId="9014" xr:uid="{00000000-0005-0000-0000-0000F6220000}"/>
    <cellStyle name="Currency 6 2 3 2 3 2" xfId="9015" xr:uid="{00000000-0005-0000-0000-0000F7220000}"/>
    <cellStyle name="Currency 6 2 3 2 3 2 2" xfId="9016" xr:uid="{00000000-0005-0000-0000-0000F8220000}"/>
    <cellStyle name="Currency 6 2 3 2 3 3" xfId="9017" xr:uid="{00000000-0005-0000-0000-0000F9220000}"/>
    <cellStyle name="Currency 6 2 3 2 3 4" xfId="9018" xr:uid="{00000000-0005-0000-0000-0000FA220000}"/>
    <cellStyle name="Currency 6 2 3 2 4" xfId="9019" xr:uid="{00000000-0005-0000-0000-0000FB220000}"/>
    <cellStyle name="Currency 6 2 3 2 4 2" xfId="9020" xr:uid="{00000000-0005-0000-0000-0000FC220000}"/>
    <cellStyle name="Currency 6 2 3 2 5" xfId="9021" xr:uid="{00000000-0005-0000-0000-0000FD220000}"/>
    <cellStyle name="Currency 6 2 3 2 6" xfId="9022" xr:uid="{00000000-0005-0000-0000-0000FE220000}"/>
    <cellStyle name="Currency 6 2 3 3" xfId="9023" xr:uid="{00000000-0005-0000-0000-0000FF220000}"/>
    <cellStyle name="Currency 6 2 3 3 2" xfId="9024" xr:uid="{00000000-0005-0000-0000-000000230000}"/>
    <cellStyle name="Currency 6 2 3 3 2 2" xfId="9025" xr:uid="{00000000-0005-0000-0000-000001230000}"/>
    <cellStyle name="Currency 6 2 3 3 2 2 2" xfId="9026" xr:uid="{00000000-0005-0000-0000-000002230000}"/>
    <cellStyle name="Currency 6 2 3 3 2 3" xfId="9027" xr:uid="{00000000-0005-0000-0000-000003230000}"/>
    <cellStyle name="Currency 6 2 3 3 2 4" xfId="9028" xr:uid="{00000000-0005-0000-0000-000004230000}"/>
    <cellStyle name="Currency 6 2 3 3 3" xfId="9029" xr:uid="{00000000-0005-0000-0000-000005230000}"/>
    <cellStyle name="Currency 6 2 3 3 3 2" xfId="9030" xr:uid="{00000000-0005-0000-0000-000006230000}"/>
    <cellStyle name="Currency 6 2 3 3 4" xfId="9031" xr:uid="{00000000-0005-0000-0000-000007230000}"/>
    <cellStyle name="Currency 6 2 3 3 5" xfId="9032" xr:uid="{00000000-0005-0000-0000-000008230000}"/>
    <cellStyle name="Currency 6 2 3 4" xfId="9033" xr:uid="{00000000-0005-0000-0000-000009230000}"/>
    <cellStyle name="Currency 6 2 3 4 2" xfId="9034" xr:uid="{00000000-0005-0000-0000-00000A230000}"/>
    <cellStyle name="Currency 6 2 3 4 2 2" xfId="9035" xr:uid="{00000000-0005-0000-0000-00000B230000}"/>
    <cellStyle name="Currency 6 2 3 4 3" xfId="9036" xr:uid="{00000000-0005-0000-0000-00000C230000}"/>
    <cellStyle name="Currency 6 2 3 4 4" xfId="9037" xr:uid="{00000000-0005-0000-0000-00000D230000}"/>
    <cellStyle name="Currency 6 2 3 5" xfId="9038" xr:uid="{00000000-0005-0000-0000-00000E230000}"/>
    <cellStyle name="Currency 6 2 3 5 2" xfId="9039" xr:uid="{00000000-0005-0000-0000-00000F230000}"/>
    <cellStyle name="Currency 6 2 3 6" xfId="9040" xr:uid="{00000000-0005-0000-0000-000010230000}"/>
    <cellStyle name="Currency 6 2 3 7" xfId="9041" xr:uid="{00000000-0005-0000-0000-000011230000}"/>
    <cellStyle name="Currency 6 2 4" xfId="9042" xr:uid="{00000000-0005-0000-0000-000012230000}"/>
    <cellStyle name="Currency 6 2 4 2" xfId="9043" xr:uid="{00000000-0005-0000-0000-000013230000}"/>
    <cellStyle name="Currency 6 2 4 2 2" xfId="9044" xr:uid="{00000000-0005-0000-0000-000014230000}"/>
    <cellStyle name="Currency 6 2 4 2 2 2" xfId="9045" xr:uid="{00000000-0005-0000-0000-000015230000}"/>
    <cellStyle name="Currency 6 2 4 2 3" xfId="9046" xr:uid="{00000000-0005-0000-0000-000016230000}"/>
    <cellStyle name="Currency 6 2 4 2 4" xfId="9047" xr:uid="{00000000-0005-0000-0000-000017230000}"/>
    <cellStyle name="Currency 6 2 4 3" xfId="9048" xr:uid="{00000000-0005-0000-0000-000018230000}"/>
    <cellStyle name="Currency 6 2 4 3 2" xfId="9049" xr:uid="{00000000-0005-0000-0000-000019230000}"/>
    <cellStyle name="Currency 6 2 4 4" xfId="9050" xr:uid="{00000000-0005-0000-0000-00001A230000}"/>
    <cellStyle name="Currency 6 2 4 5" xfId="9051" xr:uid="{00000000-0005-0000-0000-00001B230000}"/>
    <cellStyle name="Currency 6 2 5" xfId="9052" xr:uid="{00000000-0005-0000-0000-00001C230000}"/>
    <cellStyle name="Currency 6 2 5 2" xfId="9053" xr:uid="{00000000-0005-0000-0000-00001D230000}"/>
    <cellStyle name="Currency 6 2 5 2 2" xfId="9054" xr:uid="{00000000-0005-0000-0000-00001E230000}"/>
    <cellStyle name="Currency 6 2 5 2 2 2" xfId="9055" xr:uid="{00000000-0005-0000-0000-00001F230000}"/>
    <cellStyle name="Currency 6 2 5 2 3" xfId="9056" xr:uid="{00000000-0005-0000-0000-000020230000}"/>
    <cellStyle name="Currency 6 2 5 2 4" xfId="9057" xr:uid="{00000000-0005-0000-0000-000021230000}"/>
    <cellStyle name="Currency 6 2 5 3" xfId="9058" xr:uid="{00000000-0005-0000-0000-000022230000}"/>
    <cellStyle name="Currency 6 2 5 3 2" xfId="9059" xr:uid="{00000000-0005-0000-0000-000023230000}"/>
    <cellStyle name="Currency 6 2 5 4" xfId="9060" xr:uid="{00000000-0005-0000-0000-000024230000}"/>
    <cellStyle name="Currency 6 2 5 5" xfId="9061" xr:uid="{00000000-0005-0000-0000-000025230000}"/>
    <cellStyle name="Currency 6 2 6" xfId="9062" xr:uid="{00000000-0005-0000-0000-000026230000}"/>
    <cellStyle name="Currency 6 2 6 2" xfId="9063" xr:uid="{00000000-0005-0000-0000-000027230000}"/>
    <cellStyle name="Currency 6 2 6 2 2" xfId="9064" xr:uid="{00000000-0005-0000-0000-000028230000}"/>
    <cellStyle name="Currency 6 2 6 3" xfId="9065" xr:uid="{00000000-0005-0000-0000-000029230000}"/>
    <cellStyle name="Currency 6 2 6 4" xfId="9066" xr:uid="{00000000-0005-0000-0000-00002A230000}"/>
    <cellStyle name="Currency 6 3" xfId="9067" xr:uid="{00000000-0005-0000-0000-00002B230000}"/>
    <cellStyle name="Currency 6 3 2" xfId="9068" xr:uid="{00000000-0005-0000-0000-00002C230000}"/>
    <cellStyle name="Currency 6 3 2 2" xfId="9069" xr:uid="{00000000-0005-0000-0000-00002D230000}"/>
    <cellStyle name="Currency 6 3 2 2 2" xfId="9070" xr:uid="{00000000-0005-0000-0000-00002E230000}"/>
    <cellStyle name="Currency 6 3 2 2 2 2" xfId="9071" xr:uid="{00000000-0005-0000-0000-00002F230000}"/>
    <cellStyle name="Currency 6 3 2 2 2 2 2" xfId="9072" xr:uid="{00000000-0005-0000-0000-000030230000}"/>
    <cellStyle name="Currency 6 3 2 2 2 2 2 2" xfId="9073" xr:uid="{00000000-0005-0000-0000-000031230000}"/>
    <cellStyle name="Currency 6 3 2 2 2 2 3" xfId="9074" xr:uid="{00000000-0005-0000-0000-000032230000}"/>
    <cellStyle name="Currency 6 3 2 2 2 2 4" xfId="9075" xr:uid="{00000000-0005-0000-0000-000033230000}"/>
    <cellStyle name="Currency 6 3 2 2 2 3" xfId="9076" xr:uid="{00000000-0005-0000-0000-000034230000}"/>
    <cellStyle name="Currency 6 3 2 2 2 3 2" xfId="9077" xr:uid="{00000000-0005-0000-0000-000035230000}"/>
    <cellStyle name="Currency 6 3 2 2 2 4" xfId="9078" xr:uid="{00000000-0005-0000-0000-000036230000}"/>
    <cellStyle name="Currency 6 3 2 2 2 5" xfId="9079" xr:uid="{00000000-0005-0000-0000-000037230000}"/>
    <cellStyle name="Currency 6 3 2 2 3" xfId="9080" xr:uid="{00000000-0005-0000-0000-000038230000}"/>
    <cellStyle name="Currency 6 3 2 2 3 2" xfId="9081" xr:uid="{00000000-0005-0000-0000-000039230000}"/>
    <cellStyle name="Currency 6 3 2 2 3 2 2" xfId="9082" xr:uid="{00000000-0005-0000-0000-00003A230000}"/>
    <cellStyle name="Currency 6 3 2 2 3 3" xfId="9083" xr:uid="{00000000-0005-0000-0000-00003B230000}"/>
    <cellStyle name="Currency 6 3 2 2 3 4" xfId="9084" xr:uid="{00000000-0005-0000-0000-00003C230000}"/>
    <cellStyle name="Currency 6 3 2 2 4" xfId="9085" xr:uid="{00000000-0005-0000-0000-00003D230000}"/>
    <cellStyle name="Currency 6 3 2 2 4 2" xfId="9086" xr:uid="{00000000-0005-0000-0000-00003E230000}"/>
    <cellStyle name="Currency 6 3 2 2 5" xfId="9087" xr:uid="{00000000-0005-0000-0000-00003F230000}"/>
    <cellStyle name="Currency 6 3 2 2 6" xfId="9088" xr:uid="{00000000-0005-0000-0000-000040230000}"/>
    <cellStyle name="Currency 6 3 2 3" xfId="9089" xr:uid="{00000000-0005-0000-0000-000041230000}"/>
    <cellStyle name="Currency 6 3 2 3 2" xfId="9090" xr:uid="{00000000-0005-0000-0000-000042230000}"/>
    <cellStyle name="Currency 6 3 2 3 2 2" xfId="9091" xr:uid="{00000000-0005-0000-0000-000043230000}"/>
    <cellStyle name="Currency 6 3 2 3 2 2 2" xfId="9092" xr:uid="{00000000-0005-0000-0000-000044230000}"/>
    <cellStyle name="Currency 6 3 2 3 2 3" xfId="9093" xr:uid="{00000000-0005-0000-0000-000045230000}"/>
    <cellStyle name="Currency 6 3 2 3 2 4" xfId="9094" xr:uid="{00000000-0005-0000-0000-000046230000}"/>
    <cellStyle name="Currency 6 3 2 3 3" xfId="9095" xr:uid="{00000000-0005-0000-0000-000047230000}"/>
    <cellStyle name="Currency 6 3 2 3 3 2" xfId="9096" xr:uid="{00000000-0005-0000-0000-000048230000}"/>
    <cellStyle name="Currency 6 3 2 3 4" xfId="9097" xr:uid="{00000000-0005-0000-0000-000049230000}"/>
    <cellStyle name="Currency 6 3 2 3 5" xfId="9098" xr:uid="{00000000-0005-0000-0000-00004A230000}"/>
    <cellStyle name="Currency 6 3 2 4" xfId="9099" xr:uid="{00000000-0005-0000-0000-00004B230000}"/>
    <cellStyle name="Currency 6 3 2 4 2" xfId="9100" xr:uid="{00000000-0005-0000-0000-00004C230000}"/>
    <cellStyle name="Currency 6 3 2 4 2 2" xfId="9101" xr:uid="{00000000-0005-0000-0000-00004D230000}"/>
    <cellStyle name="Currency 6 3 2 4 3" xfId="9102" xr:uid="{00000000-0005-0000-0000-00004E230000}"/>
    <cellStyle name="Currency 6 3 2 4 4" xfId="9103" xr:uid="{00000000-0005-0000-0000-00004F230000}"/>
    <cellStyle name="Currency 6 3 2 5" xfId="9104" xr:uid="{00000000-0005-0000-0000-000050230000}"/>
    <cellStyle name="Currency 6 3 2 5 2" xfId="9105" xr:uid="{00000000-0005-0000-0000-000051230000}"/>
    <cellStyle name="Currency 6 3 2 5 2 2" xfId="9106" xr:uid="{00000000-0005-0000-0000-000052230000}"/>
    <cellStyle name="Currency 6 3 2 5 3" xfId="9107" xr:uid="{00000000-0005-0000-0000-000053230000}"/>
    <cellStyle name="Currency 6 3 2 5 4" xfId="9108" xr:uid="{00000000-0005-0000-0000-000054230000}"/>
    <cellStyle name="Currency 6 3 2 6" xfId="9109" xr:uid="{00000000-0005-0000-0000-000055230000}"/>
    <cellStyle name="Currency 6 3 2 6 2" xfId="9110" xr:uid="{00000000-0005-0000-0000-000056230000}"/>
    <cellStyle name="Currency 6 3 2 7" xfId="9111" xr:uid="{00000000-0005-0000-0000-000057230000}"/>
    <cellStyle name="Currency 6 3 2 8" xfId="9112" xr:uid="{00000000-0005-0000-0000-000058230000}"/>
    <cellStyle name="Currency 6 3 3" xfId="9113" xr:uid="{00000000-0005-0000-0000-000059230000}"/>
    <cellStyle name="Currency 6 3 3 2" xfId="9114" xr:uid="{00000000-0005-0000-0000-00005A230000}"/>
    <cellStyle name="Currency 6 3 3 2 2" xfId="9115" xr:uid="{00000000-0005-0000-0000-00005B230000}"/>
    <cellStyle name="Currency 6 3 3 2 2 2" xfId="9116" xr:uid="{00000000-0005-0000-0000-00005C230000}"/>
    <cellStyle name="Currency 6 3 3 2 2 2 2" xfId="9117" xr:uid="{00000000-0005-0000-0000-00005D230000}"/>
    <cellStyle name="Currency 6 3 3 2 2 3" xfId="9118" xr:uid="{00000000-0005-0000-0000-00005E230000}"/>
    <cellStyle name="Currency 6 3 3 2 2 4" xfId="9119" xr:uid="{00000000-0005-0000-0000-00005F230000}"/>
    <cellStyle name="Currency 6 3 3 2 3" xfId="9120" xr:uid="{00000000-0005-0000-0000-000060230000}"/>
    <cellStyle name="Currency 6 3 3 2 3 2" xfId="9121" xr:uid="{00000000-0005-0000-0000-000061230000}"/>
    <cellStyle name="Currency 6 3 3 2 4" xfId="9122" xr:uid="{00000000-0005-0000-0000-000062230000}"/>
    <cellStyle name="Currency 6 3 3 2 5" xfId="9123" xr:uid="{00000000-0005-0000-0000-000063230000}"/>
    <cellStyle name="Currency 6 3 3 3" xfId="9124" xr:uid="{00000000-0005-0000-0000-000064230000}"/>
    <cellStyle name="Currency 6 3 3 3 2" xfId="9125" xr:uid="{00000000-0005-0000-0000-000065230000}"/>
    <cellStyle name="Currency 6 3 3 3 2 2" xfId="9126" xr:uid="{00000000-0005-0000-0000-000066230000}"/>
    <cellStyle name="Currency 6 3 3 3 3" xfId="9127" xr:uid="{00000000-0005-0000-0000-000067230000}"/>
    <cellStyle name="Currency 6 3 3 3 4" xfId="9128" xr:uid="{00000000-0005-0000-0000-000068230000}"/>
    <cellStyle name="Currency 6 3 3 4" xfId="9129" xr:uid="{00000000-0005-0000-0000-000069230000}"/>
    <cellStyle name="Currency 6 3 3 4 2" xfId="9130" xr:uid="{00000000-0005-0000-0000-00006A230000}"/>
    <cellStyle name="Currency 6 3 3 4 2 2" xfId="9131" xr:uid="{00000000-0005-0000-0000-00006B230000}"/>
    <cellStyle name="Currency 6 3 3 4 3" xfId="9132" xr:uid="{00000000-0005-0000-0000-00006C230000}"/>
    <cellStyle name="Currency 6 3 3 4 4" xfId="9133" xr:uid="{00000000-0005-0000-0000-00006D230000}"/>
    <cellStyle name="Currency 6 3 3 5" xfId="9134" xr:uid="{00000000-0005-0000-0000-00006E230000}"/>
    <cellStyle name="Currency 6 3 3 5 2" xfId="9135" xr:uid="{00000000-0005-0000-0000-00006F230000}"/>
    <cellStyle name="Currency 6 3 3 6" xfId="9136" xr:uid="{00000000-0005-0000-0000-000070230000}"/>
    <cellStyle name="Currency 6 3 3 7" xfId="9137" xr:uid="{00000000-0005-0000-0000-000071230000}"/>
    <cellStyle name="Currency 6 3 4" xfId="9138" xr:uid="{00000000-0005-0000-0000-000072230000}"/>
    <cellStyle name="Currency 6 3 4 2" xfId="9139" xr:uid="{00000000-0005-0000-0000-000073230000}"/>
    <cellStyle name="Currency 6 3 4 2 2" xfId="9140" xr:uid="{00000000-0005-0000-0000-000074230000}"/>
    <cellStyle name="Currency 6 3 4 2 2 2" xfId="9141" xr:uid="{00000000-0005-0000-0000-000075230000}"/>
    <cellStyle name="Currency 6 3 4 2 3" xfId="9142" xr:uid="{00000000-0005-0000-0000-000076230000}"/>
    <cellStyle name="Currency 6 3 4 2 4" xfId="9143" xr:uid="{00000000-0005-0000-0000-000077230000}"/>
    <cellStyle name="Currency 6 3 4 3" xfId="9144" xr:uid="{00000000-0005-0000-0000-000078230000}"/>
    <cellStyle name="Currency 6 3 4 3 2" xfId="9145" xr:uid="{00000000-0005-0000-0000-000079230000}"/>
    <cellStyle name="Currency 6 3 4 3 2 2" xfId="9146" xr:uid="{00000000-0005-0000-0000-00007A230000}"/>
    <cellStyle name="Currency 6 3 4 3 3" xfId="9147" xr:uid="{00000000-0005-0000-0000-00007B230000}"/>
    <cellStyle name="Currency 6 3 4 3 4" xfId="9148" xr:uid="{00000000-0005-0000-0000-00007C230000}"/>
    <cellStyle name="Currency 6 3 4 4" xfId="9149" xr:uid="{00000000-0005-0000-0000-00007D230000}"/>
    <cellStyle name="Currency 6 3 4 4 2" xfId="9150" xr:uid="{00000000-0005-0000-0000-00007E230000}"/>
    <cellStyle name="Currency 6 3 4 5" xfId="9151" xr:uid="{00000000-0005-0000-0000-00007F230000}"/>
    <cellStyle name="Currency 6 3 4 6" xfId="9152" xr:uid="{00000000-0005-0000-0000-000080230000}"/>
    <cellStyle name="Currency 6 3 5" xfId="9153" xr:uid="{00000000-0005-0000-0000-000081230000}"/>
    <cellStyle name="Currency 6 3 5 2" xfId="9154" xr:uid="{00000000-0005-0000-0000-000082230000}"/>
    <cellStyle name="Currency 6 3 5 2 2" xfId="9155" xr:uid="{00000000-0005-0000-0000-000083230000}"/>
    <cellStyle name="Currency 6 3 5 2 2 2" xfId="9156" xr:uid="{00000000-0005-0000-0000-000084230000}"/>
    <cellStyle name="Currency 6 3 5 2 3" xfId="9157" xr:uid="{00000000-0005-0000-0000-000085230000}"/>
    <cellStyle name="Currency 6 3 5 2 4" xfId="9158" xr:uid="{00000000-0005-0000-0000-000086230000}"/>
    <cellStyle name="Currency 6 3 5 3" xfId="9159" xr:uid="{00000000-0005-0000-0000-000087230000}"/>
    <cellStyle name="Currency 6 3 5 3 2" xfId="9160" xr:uid="{00000000-0005-0000-0000-000088230000}"/>
    <cellStyle name="Currency 6 3 5 4" xfId="9161" xr:uid="{00000000-0005-0000-0000-000089230000}"/>
    <cellStyle name="Currency 6 3 5 5" xfId="9162" xr:uid="{00000000-0005-0000-0000-00008A230000}"/>
    <cellStyle name="Currency 6 3 6" xfId="9163" xr:uid="{00000000-0005-0000-0000-00008B230000}"/>
    <cellStyle name="Currency 6 3 6 2" xfId="9164" xr:uid="{00000000-0005-0000-0000-00008C230000}"/>
    <cellStyle name="Currency 6 3 6 2 2" xfId="9165" xr:uid="{00000000-0005-0000-0000-00008D230000}"/>
    <cellStyle name="Currency 6 3 6 3" xfId="9166" xr:uid="{00000000-0005-0000-0000-00008E230000}"/>
    <cellStyle name="Currency 6 3 6 4" xfId="9167" xr:uid="{00000000-0005-0000-0000-00008F230000}"/>
    <cellStyle name="Currency 6 3 7" xfId="9168" xr:uid="{00000000-0005-0000-0000-000090230000}"/>
    <cellStyle name="Currency 6 3 7 2" xfId="9169" xr:uid="{00000000-0005-0000-0000-000091230000}"/>
    <cellStyle name="Currency 6 3 8" xfId="9170" xr:uid="{00000000-0005-0000-0000-000092230000}"/>
    <cellStyle name="Currency 6 3 9" xfId="9171" xr:uid="{00000000-0005-0000-0000-000093230000}"/>
    <cellStyle name="Currency 6 4" xfId="9172" xr:uid="{00000000-0005-0000-0000-000094230000}"/>
    <cellStyle name="Currency 6 4 2" xfId="9173" xr:uid="{00000000-0005-0000-0000-000095230000}"/>
    <cellStyle name="Currency 6 4 2 2" xfId="9174" xr:uid="{00000000-0005-0000-0000-000096230000}"/>
    <cellStyle name="Currency 6 4 2 2 2" xfId="9175" xr:uid="{00000000-0005-0000-0000-000097230000}"/>
    <cellStyle name="Currency 6 4 2 2 2 2" xfId="9176" xr:uid="{00000000-0005-0000-0000-000098230000}"/>
    <cellStyle name="Currency 6 4 2 2 2 2 2" xfId="9177" xr:uid="{00000000-0005-0000-0000-000099230000}"/>
    <cellStyle name="Currency 6 4 2 2 2 3" xfId="9178" xr:uid="{00000000-0005-0000-0000-00009A230000}"/>
    <cellStyle name="Currency 6 4 2 2 2 4" xfId="9179" xr:uid="{00000000-0005-0000-0000-00009B230000}"/>
    <cellStyle name="Currency 6 4 2 2 3" xfId="9180" xr:uid="{00000000-0005-0000-0000-00009C230000}"/>
    <cellStyle name="Currency 6 4 2 2 3 2" xfId="9181" xr:uid="{00000000-0005-0000-0000-00009D230000}"/>
    <cellStyle name="Currency 6 4 2 2 4" xfId="9182" xr:uid="{00000000-0005-0000-0000-00009E230000}"/>
    <cellStyle name="Currency 6 4 2 2 5" xfId="9183" xr:uid="{00000000-0005-0000-0000-00009F230000}"/>
    <cellStyle name="Currency 6 4 2 3" xfId="9184" xr:uid="{00000000-0005-0000-0000-0000A0230000}"/>
    <cellStyle name="Currency 6 4 2 3 2" xfId="9185" xr:uid="{00000000-0005-0000-0000-0000A1230000}"/>
    <cellStyle name="Currency 6 4 2 3 2 2" xfId="9186" xr:uid="{00000000-0005-0000-0000-0000A2230000}"/>
    <cellStyle name="Currency 6 4 2 3 3" xfId="9187" xr:uid="{00000000-0005-0000-0000-0000A3230000}"/>
    <cellStyle name="Currency 6 4 2 3 4" xfId="9188" xr:uid="{00000000-0005-0000-0000-0000A4230000}"/>
    <cellStyle name="Currency 6 4 2 4" xfId="9189" xr:uid="{00000000-0005-0000-0000-0000A5230000}"/>
    <cellStyle name="Currency 6 4 2 4 2" xfId="9190" xr:uid="{00000000-0005-0000-0000-0000A6230000}"/>
    <cellStyle name="Currency 6 4 2 5" xfId="9191" xr:uid="{00000000-0005-0000-0000-0000A7230000}"/>
    <cellStyle name="Currency 6 4 2 6" xfId="9192" xr:uid="{00000000-0005-0000-0000-0000A8230000}"/>
    <cellStyle name="Currency 6 4 3" xfId="9193" xr:uid="{00000000-0005-0000-0000-0000A9230000}"/>
    <cellStyle name="Currency 6 4 3 2" xfId="9194" xr:uid="{00000000-0005-0000-0000-0000AA230000}"/>
    <cellStyle name="Currency 6 4 3 2 2" xfId="9195" xr:uid="{00000000-0005-0000-0000-0000AB230000}"/>
    <cellStyle name="Currency 6 4 3 2 2 2" xfId="9196" xr:uid="{00000000-0005-0000-0000-0000AC230000}"/>
    <cellStyle name="Currency 6 4 3 2 3" xfId="9197" xr:uid="{00000000-0005-0000-0000-0000AD230000}"/>
    <cellStyle name="Currency 6 4 3 2 4" xfId="9198" xr:uid="{00000000-0005-0000-0000-0000AE230000}"/>
    <cellStyle name="Currency 6 4 3 3" xfId="9199" xr:uid="{00000000-0005-0000-0000-0000AF230000}"/>
    <cellStyle name="Currency 6 4 3 3 2" xfId="9200" xr:uid="{00000000-0005-0000-0000-0000B0230000}"/>
    <cellStyle name="Currency 6 4 3 4" xfId="9201" xr:uid="{00000000-0005-0000-0000-0000B1230000}"/>
    <cellStyle name="Currency 6 4 3 5" xfId="9202" xr:uid="{00000000-0005-0000-0000-0000B2230000}"/>
    <cellStyle name="Currency 6 4 4" xfId="9203" xr:uid="{00000000-0005-0000-0000-0000B3230000}"/>
    <cellStyle name="Currency 6 4 4 2" xfId="9204" xr:uid="{00000000-0005-0000-0000-0000B4230000}"/>
    <cellStyle name="Currency 6 4 4 2 2" xfId="9205" xr:uid="{00000000-0005-0000-0000-0000B5230000}"/>
    <cellStyle name="Currency 6 4 4 3" xfId="9206" xr:uid="{00000000-0005-0000-0000-0000B6230000}"/>
    <cellStyle name="Currency 6 4 4 4" xfId="9207" xr:uid="{00000000-0005-0000-0000-0000B7230000}"/>
    <cellStyle name="Currency 6 4 5" xfId="9208" xr:uid="{00000000-0005-0000-0000-0000B8230000}"/>
    <cellStyle name="Currency 6 4 5 2" xfId="9209" xr:uid="{00000000-0005-0000-0000-0000B9230000}"/>
    <cellStyle name="Currency 6 4 5 2 2" xfId="9210" xr:uid="{00000000-0005-0000-0000-0000BA230000}"/>
    <cellStyle name="Currency 6 4 5 3" xfId="9211" xr:uid="{00000000-0005-0000-0000-0000BB230000}"/>
    <cellStyle name="Currency 6 4 5 4" xfId="9212" xr:uid="{00000000-0005-0000-0000-0000BC230000}"/>
    <cellStyle name="Currency 6 5" xfId="9213" xr:uid="{00000000-0005-0000-0000-0000BD230000}"/>
    <cellStyle name="Currency 6 5 2" xfId="9214" xr:uid="{00000000-0005-0000-0000-0000BE230000}"/>
    <cellStyle name="Currency 6 5 2 2" xfId="9215" xr:uid="{00000000-0005-0000-0000-0000BF230000}"/>
    <cellStyle name="Currency 6 5 2 2 2" xfId="9216" xr:uid="{00000000-0005-0000-0000-0000C0230000}"/>
    <cellStyle name="Currency 6 5 2 2 2 2" xfId="9217" xr:uid="{00000000-0005-0000-0000-0000C1230000}"/>
    <cellStyle name="Currency 6 5 2 2 3" xfId="9218" xr:uid="{00000000-0005-0000-0000-0000C2230000}"/>
    <cellStyle name="Currency 6 5 2 2 4" xfId="9219" xr:uid="{00000000-0005-0000-0000-0000C3230000}"/>
    <cellStyle name="Currency 6 5 2 3" xfId="9220" xr:uid="{00000000-0005-0000-0000-0000C4230000}"/>
    <cellStyle name="Currency 6 5 2 3 2" xfId="9221" xr:uid="{00000000-0005-0000-0000-0000C5230000}"/>
    <cellStyle name="Currency 6 5 2 3 2 2" xfId="9222" xr:uid="{00000000-0005-0000-0000-0000C6230000}"/>
    <cellStyle name="Currency 6 5 2 3 3" xfId="9223" xr:uid="{00000000-0005-0000-0000-0000C7230000}"/>
    <cellStyle name="Currency 6 5 2 3 4" xfId="9224" xr:uid="{00000000-0005-0000-0000-0000C8230000}"/>
    <cellStyle name="Currency 6 5 2 4" xfId="9225" xr:uid="{00000000-0005-0000-0000-0000C9230000}"/>
    <cellStyle name="Currency 6 5 2 4 2" xfId="9226" xr:uid="{00000000-0005-0000-0000-0000CA230000}"/>
    <cellStyle name="Currency 6 5 2 5" xfId="9227" xr:uid="{00000000-0005-0000-0000-0000CB230000}"/>
    <cellStyle name="Currency 6 5 2 6" xfId="9228" xr:uid="{00000000-0005-0000-0000-0000CC230000}"/>
    <cellStyle name="Currency 6 5 3" xfId="9229" xr:uid="{00000000-0005-0000-0000-0000CD230000}"/>
    <cellStyle name="Currency 6 5 3 2" xfId="9230" xr:uid="{00000000-0005-0000-0000-0000CE230000}"/>
    <cellStyle name="Currency 6 5 3 2 2" xfId="9231" xr:uid="{00000000-0005-0000-0000-0000CF230000}"/>
    <cellStyle name="Currency 6 5 3 2 2 2" xfId="9232" xr:uid="{00000000-0005-0000-0000-0000D0230000}"/>
    <cellStyle name="Currency 6 5 3 2 3" xfId="9233" xr:uid="{00000000-0005-0000-0000-0000D1230000}"/>
    <cellStyle name="Currency 6 5 3 2 4" xfId="9234" xr:uid="{00000000-0005-0000-0000-0000D2230000}"/>
    <cellStyle name="Currency 6 5 3 3" xfId="9235" xr:uid="{00000000-0005-0000-0000-0000D3230000}"/>
    <cellStyle name="Currency 6 5 3 3 2" xfId="9236" xr:uid="{00000000-0005-0000-0000-0000D4230000}"/>
    <cellStyle name="Currency 6 5 3 4" xfId="9237" xr:uid="{00000000-0005-0000-0000-0000D5230000}"/>
    <cellStyle name="Currency 6 5 3 5" xfId="9238" xr:uid="{00000000-0005-0000-0000-0000D6230000}"/>
    <cellStyle name="Currency 6 5 4" xfId="9239" xr:uid="{00000000-0005-0000-0000-0000D7230000}"/>
    <cellStyle name="Currency 6 5 4 2" xfId="9240" xr:uid="{00000000-0005-0000-0000-0000D8230000}"/>
    <cellStyle name="Currency 6 5 4 2 2" xfId="9241" xr:uid="{00000000-0005-0000-0000-0000D9230000}"/>
    <cellStyle name="Currency 6 5 4 3" xfId="9242" xr:uid="{00000000-0005-0000-0000-0000DA230000}"/>
    <cellStyle name="Currency 6 5 4 4" xfId="9243" xr:uid="{00000000-0005-0000-0000-0000DB230000}"/>
    <cellStyle name="Currency 6 5 5" xfId="9244" xr:uid="{00000000-0005-0000-0000-0000DC230000}"/>
    <cellStyle name="Currency 6 5 5 2" xfId="9245" xr:uid="{00000000-0005-0000-0000-0000DD230000}"/>
    <cellStyle name="Currency 6 5 6" xfId="9246" xr:uid="{00000000-0005-0000-0000-0000DE230000}"/>
    <cellStyle name="Currency 6 5 7" xfId="9247" xr:uid="{00000000-0005-0000-0000-0000DF230000}"/>
    <cellStyle name="Currency 6 6" xfId="9248" xr:uid="{00000000-0005-0000-0000-0000E0230000}"/>
    <cellStyle name="Currency 6 6 2" xfId="9249" xr:uid="{00000000-0005-0000-0000-0000E1230000}"/>
    <cellStyle name="Currency 6 6 2 2" xfId="9250" xr:uid="{00000000-0005-0000-0000-0000E2230000}"/>
    <cellStyle name="Currency 6 6 2 2 2" xfId="9251" xr:uid="{00000000-0005-0000-0000-0000E3230000}"/>
    <cellStyle name="Currency 6 6 2 3" xfId="9252" xr:uid="{00000000-0005-0000-0000-0000E4230000}"/>
    <cellStyle name="Currency 6 6 2 4" xfId="9253" xr:uid="{00000000-0005-0000-0000-0000E5230000}"/>
    <cellStyle name="Currency 6 6 3" xfId="9254" xr:uid="{00000000-0005-0000-0000-0000E6230000}"/>
    <cellStyle name="Currency 6 6 3 2" xfId="9255" xr:uid="{00000000-0005-0000-0000-0000E7230000}"/>
    <cellStyle name="Currency 6 6 4" xfId="9256" xr:uid="{00000000-0005-0000-0000-0000E8230000}"/>
    <cellStyle name="Currency 6 6 5" xfId="9257" xr:uid="{00000000-0005-0000-0000-0000E9230000}"/>
    <cellStyle name="Currency 6 7" xfId="9258" xr:uid="{00000000-0005-0000-0000-0000EA230000}"/>
    <cellStyle name="Currency 6 7 2" xfId="9259" xr:uid="{00000000-0005-0000-0000-0000EB230000}"/>
    <cellStyle name="Currency 6 7 2 2" xfId="9260" xr:uid="{00000000-0005-0000-0000-0000EC230000}"/>
    <cellStyle name="Currency 6 7 2 2 2" xfId="9261" xr:uid="{00000000-0005-0000-0000-0000ED230000}"/>
    <cellStyle name="Currency 6 7 2 3" xfId="9262" xr:uid="{00000000-0005-0000-0000-0000EE230000}"/>
    <cellStyle name="Currency 6 7 2 4" xfId="9263" xr:uid="{00000000-0005-0000-0000-0000EF230000}"/>
    <cellStyle name="Currency 6 7 3" xfId="9264" xr:uid="{00000000-0005-0000-0000-0000F0230000}"/>
    <cellStyle name="Currency 6 7 3 2" xfId="9265" xr:uid="{00000000-0005-0000-0000-0000F1230000}"/>
    <cellStyle name="Currency 6 7 4" xfId="9266" xr:uid="{00000000-0005-0000-0000-0000F2230000}"/>
    <cellStyle name="Currency 6 7 5" xfId="9267" xr:uid="{00000000-0005-0000-0000-0000F3230000}"/>
    <cellStyle name="Currency 6 8" xfId="9268" xr:uid="{00000000-0005-0000-0000-0000F4230000}"/>
    <cellStyle name="Currency 6 8 2" xfId="9269" xr:uid="{00000000-0005-0000-0000-0000F5230000}"/>
    <cellStyle name="Currency 6 8 2 2" xfId="9270" xr:uid="{00000000-0005-0000-0000-0000F6230000}"/>
    <cellStyle name="Currency 6 8 3" xfId="9271" xr:uid="{00000000-0005-0000-0000-0000F7230000}"/>
    <cellStyle name="Currency 6 8 4" xfId="9272" xr:uid="{00000000-0005-0000-0000-0000F8230000}"/>
    <cellStyle name="Currency 7" xfId="9273" xr:uid="{00000000-0005-0000-0000-0000F9230000}"/>
    <cellStyle name="Currency 7 2" xfId="9274" xr:uid="{00000000-0005-0000-0000-0000FA230000}"/>
    <cellStyle name="Currency 7 2 2" xfId="9275" xr:uid="{00000000-0005-0000-0000-0000FB230000}"/>
    <cellStyle name="Currency 7 3" xfId="9276" xr:uid="{00000000-0005-0000-0000-0000FC230000}"/>
    <cellStyle name="Currency 8" xfId="9277" xr:uid="{00000000-0005-0000-0000-0000FD230000}"/>
    <cellStyle name="Currency 8 2" xfId="9278" xr:uid="{00000000-0005-0000-0000-0000FE230000}"/>
    <cellStyle name="Currency 8 2 2" xfId="9279" xr:uid="{00000000-0005-0000-0000-0000FF230000}"/>
    <cellStyle name="Currency 8 2 3" xfId="9280" xr:uid="{00000000-0005-0000-0000-000000240000}"/>
    <cellStyle name="Currency 8 3" xfId="9281" xr:uid="{00000000-0005-0000-0000-000001240000}"/>
    <cellStyle name="Currency 9" xfId="9282" xr:uid="{00000000-0005-0000-0000-000002240000}"/>
    <cellStyle name="Currency 9 2" xfId="9283" xr:uid="{00000000-0005-0000-0000-000003240000}"/>
    <cellStyle name="Currency 9 2 2" xfId="9284" xr:uid="{00000000-0005-0000-0000-000004240000}"/>
    <cellStyle name="Currency 9 2 2 2" xfId="9285" xr:uid="{00000000-0005-0000-0000-000005240000}"/>
    <cellStyle name="Currency 9 2 2 2 2" xfId="9286" xr:uid="{00000000-0005-0000-0000-000006240000}"/>
    <cellStyle name="Currency 9 2 2 2 2 2" xfId="9287" xr:uid="{00000000-0005-0000-0000-000007240000}"/>
    <cellStyle name="Currency 9 2 2 2 2 2 2" xfId="9288" xr:uid="{00000000-0005-0000-0000-000008240000}"/>
    <cellStyle name="Currency 9 2 2 2 2 2 2 2" xfId="9289" xr:uid="{00000000-0005-0000-0000-000009240000}"/>
    <cellStyle name="Currency 9 2 2 2 2 2 3" xfId="9290" xr:uid="{00000000-0005-0000-0000-00000A240000}"/>
    <cellStyle name="Currency 9 2 2 2 2 2 4" xfId="9291" xr:uid="{00000000-0005-0000-0000-00000B240000}"/>
    <cellStyle name="Currency 9 2 2 2 2 3" xfId="9292" xr:uid="{00000000-0005-0000-0000-00000C240000}"/>
    <cellStyle name="Currency 9 2 2 2 2 3 2" xfId="9293" xr:uid="{00000000-0005-0000-0000-00000D240000}"/>
    <cellStyle name="Currency 9 2 2 2 2 4" xfId="9294" xr:uid="{00000000-0005-0000-0000-00000E240000}"/>
    <cellStyle name="Currency 9 2 2 2 2 5" xfId="9295" xr:uid="{00000000-0005-0000-0000-00000F240000}"/>
    <cellStyle name="Currency 9 2 2 2 3" xfId="9296" xr:uid="{00000000-0005-0000-0000-000010240000}"/>
    <cellStyle name="Currency 9 2 2 2 3 2" xfId="9297" xr:uid="{00000000-0005-0000-0000-000011240000}"/>
    <cellStyle name="Currency 9 2 2 2 3 2 2" xfId="9298" xr:uid="{00000000-0005-0000-0000-000012240000}"/>
    <cellStyle name="Currency 9 2 2 2 3 3" xfId="9299" xr:uid="{00000000-0005-0000-0000-000013240000}"/>
    <cellStyle name="Currency 9 2 2 2 3 4" xfId="9300" xr:uid="{00000000-0005-0000-0000-000014240000}"/>
    <cellStyle name="Currency 9 2 2 2 4" xfId="9301" xr:uid="{00000000-0005-0000-0000-000015240000}"/>
    <cellStyle name="Currency 9 2 2 2 4 2" xfId="9302" xr:uid="{00000000-0005-0000-0000-000016240000}"/>
    <cellStyle name="Currency 9 2 2 2 5" xfId="9303" xr:uid="{00000000-0005-0000-0000-000017240000}"/>
    <cellStyle name="Currency 9 2 2 2 6" xfId="9304" xr:uid="{00000000-0005-0000-0000-000018240000}"/>
    <cellStyle name="Currency 9 2 2 3" xfId="9305" xr:uid="{00000000-0005-0000-0000-000019240000}"/>
    <cellStyle name="Currency 9 2 2 3 2" xfId="9306" xr:uid="{00000000-0005-0000-0000-00001A240000}"/>
    <cellStyle name="Currency 9 2 2 3 2 2" xfId="9307" xr:uid="{00000000-0005-0000-0000-00001B240000}"/>
    <cellStyle name="Currency 9 2 2 3 2 2 2" xfId="9308" xr:uid="{00000000-0005-0000-0000-00001C240000}"/>
    <cellStyle name="Currency 9 2 2 3 2 3" xfId="9309" xr:uid="{00000000-0005-0000-0000-00001D240000}"/>
    <cellStyle name="Currency 9 2 2 3 2 4" xfId="9310" xr:uid="{00000000-0005-0000-0000-00001E240000}"/>
    <cellStyle name="Currency 9 2 2 3 3" xfId="9311" xr:uid="{00000000-0005-0000-0000-00001F240000}"/>
    <cellStyle name="Currency 9 2 2 3 3 2" xfId="9312" xr:uid="{00000000-0005-0000-0000-000020240000}"/>
    <cellStyle name="Currency 9 2 2 3 4" xfId="9313" xr:uid="{00000000-0005-0000-0000-000021240000}"/>
    <cellStyle name="Currency 9 2 2 3 5" xfId="9314" xr:uid="{00000000-0005-0000-0000-000022240000}"/>
    <cellStyle name="Currency 9 2 2 4" xfId="9315" xr:uid="{00000000-0005-0000-0000-000023240000}"/>
    <cellStyle name="Currency 9 2 2 4 2" xfId="9316" xr:uid="{00000000-0005-0000-0000-000024240000}"/>
    <cellStyle name="Currency 9 2 2 4 2 2" xfId="9317" xr:uid="{00000000-0005-0000-0000-000025240000}"/>
    <cellStyle name="Currency 9 2 2 4 3" xfId="9318" xr:uid="{00000000-0005-0000-0000-000026240000}"/>
    <cellStyle name="Currency 9 2 2 4 4" xfId="9319" xr:uid="{00000000-0005-0000-0000-000027240000}"/>
    <cellStyle name="Currency 9 2 2 5" xfId="9320" xr:uid="{00000000-0005-0000-0000-000028240000}"/>
    <cellStyle name="Currency 9 2 2 5 2" xfId="9321" xr:uid="{00000000-0005-0000-0000-000029240000}"/>
    <cellStyle name="Currency 9 2 2 5 2 2" xfId="9322" xr:uid="{00000000-0005-0000-0000-00002A240000}"/>
    <cellStyle name="Currency 9 2 2 5 3" xfId="9323" xr:uid="{00000000-0005-0000-0000-00002B240000}"/>
    <cellStyle name="Currency 9 2 2 5 4" xfId="9324" xr:uid="{00000000-0005-0000-0000-00002C240000}"/>
    <cellStyle name="Currency 9 2 2 6" xfId="9325" xr:uid="{00000000-0005-0000-0000-00002D240000}"/>
    <cellStyle name="Currency 9 2 2 6 2" xfId="9326" xr:uid="{00000000-0005-0000-0000-00002E240000}"/>
    <cellStyle name="Currency 9 2 2 7" xfId="9327" xr:uid="{00000000-0005-0000-0000-00002F240000}"/>
    <cellStyle name="Currency 9 2 2 8" xfId="9328" xr:uid="{00000000-0005-0000-0000-000030240000}"/>
    <cellStyle name="Currency 9 2 3" xfId="9329" xr:uid="{00000000-0005-0000-0000-000031240000}"/>
    <cellStyle name="Currency 9 2 3 2" xfId="9330" xr:uid="{00000000-0005-0000-0000-000032240000}"/>
    <cellStyle name="Currency 9 2 3 2 2" xfId="9331" xr:uid="{00000000-0005-0000-0000-000033240000}"/>
    <cellStyle name="Currency 9 2 3 2 2 2" xfId="9332" xr:uid="{00000000-0005-0000-0000-000034240000}"/>
    <cellStyle name="Currency 9 2 3 2 2 2 2" xfId="9333" xr:uid="{00000000-0005-0000-0000-000035240000}"/>
    <cellStyle name="Currency 9 2 3 2 2 3" xfId="9334" xr:uid="{00000000-0005-0000-0000-000036240000}"/>
    <cellStyle name="Currency 9 2 3 2 2 4" xfId="9335" xr:uid="{00000000-0005-0000-0000-000037240000}"/>
    <cellStyle name="Currency 9 2 3 2 3" xfId="9336" xr:uid="{00000000-0005-0000-0000-000038240000}"/>
    <cellStyle name="Currency 9 2 3 2 3 2" xfId="9337" xr:uid="{00000000-0005-0000-0000-000039240000}"/>
    <cellStyle name="Currency 9 2 3 2 4" xfId="9338" xr:uid="{00000000-0005-0000-0000-00003A240000}"/>
    <cellStyle name="Currency 9 2 3 2 5" xfId="9339" xr:uid="{00000000-0005-0000-0000-00003B240000}"/>
    <cellStyle name="Currency 9 2 3 3" xfId="9340" xr:uid="{00000000-0005-0000-0000-00003C240000}"/>
    <cellStyle name="Currency 9 2 3 3 2" xfId="9341" xr:uid="{00000000-0005-0000-0000-00003D240000}"/>
    <cellStyle name="Currency 9 2 3 3 2 2" xfId="9342" xr:uid="{00000000-0005-0000-0000-00003E240000}"/>
    <cellStyle name="Currency 9 2 3 3 3" xfId="9343" xr:uid="{00000000-0005-0000-0000-00003F240000}"/>
    <cellStyle name="Currency 9 2 3 3 4" xfId="9344" xr:uid="{00000000-0005-0000-0000-000040240000}"/>
    <cellStyle name="Currency 9 2 3 4" xfId="9345" xr:uid="{00000000-0005-0000-0000-000041240000}"/>
    <cellStyle name="Currency 9 2 3 4 2" xfId="9346" xr:uid="{00000000-0005-0000-0000-000042240000}"/>
    <cellStyle name="Currency 9 2 3 4 2 2" xfId="9347" xr:uid="{00000000-0005-0000-0000-000043240000}"/>
    <cellStyle name="Currency 9 2 3 4 3" xfId="9348" xr:uid="{00000000-0005-0000-0000-000044240000}"/>
    <cellStyle name="Currency 9 2 3 4 4" xfId="9349" xr:uid="{00000000-0005-0000-0000-000045240000}"/>
    <cellStyle name="Currency 9 2 3 5" xfId="9350" xr:uid="{00000000-0005-0000-0000-000046240000}"/>
    <cellStyle name="Currency 9 2 3 5 2" xfId="9351" xr:uid="{00000000-0005-0000-0000-000047240000}"/>
    <cellStyle name="Currency 9 2 3 6" xfId="9352" xr:uid="{00000000-0005-0000-0000-000048240000}"/>
    <cellStyle name="Currency 9 2 3 7" xfId="9353" xr:uid="{00000000-0005-0000-0000-000049240000}"/>
    <cellStyle name="Currency 9 2 4" xfId="9354" xr:uid="{00000000-0005-0000-0000-00004A240000}"/>
    <cellStyle name="Currency 9 2 4 2" xfId="9355" xr:uid="{00000000-0005-0000-0000-00004B240000}"/>
    <cellStyle name="Currency 9 2 4 2 2" xfId="9356" xr:uid="{00000000-0005-0000-0000-00004C240000}"/>
    <cellStyle name="Currency 9 2 4 2 2 2" xfId="9357" xr:uid="{00000000-0005-0000-0000-00004D240000}"/>
    <cellStyle name="Currency 9 2 4 2 3" xfId="9358" xr:uid="{00000000-0005-0000-0000-00004E240000}"/>
    <cellStyle name="Currency 9 2 4 2 4" xfId="9359" xr:uid="{00000000-0005-0000-0000-00004F240000}"/>
    <cellStyle name="Currency 9 2 4 3" xfId="9360" xr:uid="{00000000-0005-0000-0000-000050240000}"/>
    <cellStyle name="Currency 9 2 4 3 2" xfId="9361" xr:uid="{00000000-0005-0000-0000-000051240000}"/>
    <cellStyle name="Currency 9 2 4 3 2 2" xfId="9362" xr:uid="{00000000-0005-0000-0000-000052240000}"/>
    <cellStyle name="Currency 9 2 4 3 3" xfId="9363" xr:uid="{00000000-0005-0000-0000-000053240000}"/>
    <cellStyle name="Currency 9 2 4 3 4" xfId="9364" xr:uid="{00000000-0005-0000-0000-000054240000}"/>
    <cellStyle name="Currency 9 2 4 4" xfId="9365" xr:uid="{00000000-0005-0000-0000-000055240000}"/>
    <cellStyle name="Currency 9 2 4 4 2" xfId="9366" xr:uid="{00000000-0005-0000-0000-000056240000}"/>
    <cellStyle name="Currency 9 2 4 5" xfId="9367" xr:uid="{00000000-0005-0000-0000-000057240000}"/>
    <cellStyle name="Currency 9 2 4 6" xfId="9368" xr:uid="{00000000-0005-0000-0000-000058240000}"/>
    <cellStyle name="Currency 9 2 5" xfId="9369" xr:uid="{00000000-0005-0000-0000-000059240000}"/>
    <cellStyle name="Currency 9 2 5 2" xfId="9370" xr:uid="{00000000-0005-0000-0000-00005A240000}"/>
    <cellStyle name="Currency 9 2 5 2 2" xfId="9371" xr:uid="{00000000-0005-0000-0000-00005B240000}"/>
    <cellStyle name="Currency 9 2 5 2 2 2" xfId="9372" xr:uid="{00000000-0005-0000-0000-00005C240000}"/>
    <cellStyle name="Currency 9 2 5 2 3" xfId="9373" xr:uid="{00000000-0005-0000-0000-00005D240000}"/>
    <cellStyle name="Currency 9 2 5 2 4" xfId="9374" xr:uid="{00000000-0005-0000-0000-00005E240000}"/>
    <cellStyle name="Currency 9 2 5 3" xfId="9375" xr:uid="{00000000-0005-0000-0000-00005F240000}"/>
    <cellStyle name="Currency 9 2 5 3 2" xfId="9376" xr:uid="{00000000-0005-0000-0000-000060240000}"/>
    <cellStyle name="Currency 9 2 5 4" xfId="9377" xr:uid="{00000000-0005-0000-0000-000061240000}"/>
    <cellStyle name="Currency 9 2 5 5" xfId="9378" xr:uid="{00000000-0005-0000-0000-000062240000}"/>
    <cellStyle name="Currency 9 2 6" xfId="9379" xr:uid="{00000000-0005-0000-0000-000063240000}"/>
    <cellStyle name="Currency 9 2 6 2" xfId="9380" xr:uid="{00000000-0005-0000-0000-000064240000}"/>
    <cellStyle name="Currency 9 2 6 2 2" xfId="9381" xr:uid="{00000000-0005-0000-0000-000065240000}"/>
    <cellStyle name="Currency 9 2 6 3" xfId="9382" xr:uid="{00000000-0005-0000-0000-000066240000}"/>
    <cellStyle name="Currency 9 2 6 4" xfId="9383" xr:uid="{00000000-0005-0000-0000-000067240000}"/>
    <cellStyle name="Currency 9 2 7" xfId="9384" xr:uid="{00000000-0005-0000-0000-000068240000}"/>
    <cellStyle name="Currency 9 2 7 2" xfId="9385" xr:uid="{00000000-0005-0000-0000-000069240000}"/>
    <cellStyle name="Currency 9 2 8" xfId="9386" xr:uid="{00000000-0005-0000-0000-00006A240000}"/>
    <cellStyle name="Currency 9 2 9" xfId="9387" xr:uid="{00000000-0005-0000-0000-00006B240000}"/>
    <cellStyle name="Currency 9 3" xfId="9388" xr:uid="{00000000-0005-0000-0000-00006C240000}"/>
    <cellStyle name="Currency 9 3 2" xfId="9389" xr:uid="{00000000-0005-0000-0000-00006D240000}"/>
    <cellStyle name="Currency 9 3 2 2" xfId="9390" xr:uid="{00000000-0005-0000-0000-00006E240000}"/>
    <cellStyle name="Currency 9 3 2 2 2" xfId="9391" xr:uid="{00000000-0005-0000-0000-00006F240000}"/>
    <cellStyle name="Currency 9 3 2 2 2 2" xfId="9392" xr:uid="{00000000-0005-0000-0000-000070240000}"/>
    <cellStyle name="Currency 9 3 2 2 2 2 2" xfId="9393" xr:uid="{00000000-0005-0000-0000-000071240000}"/>
    <cellStyle name="Currency 9 3 2 2 2 3" xfId="9394" xr:uid="{00000000-0005-0000-0000-000072240000}"/>
    <cellStyle name="Currency 9 3 2 2 2 4" xfId="9395" xr:uid="{00000000-0005-0000-0000-000073240000}"/>
    <cellStyle name="Currency 9 3 2 2 3" xfId="9396" xr:uid="{00000000-0005-0000-0000-000074240000}"/>
    <cellStyle name="Currency 9 3 2 2 3 2" xfId="9397" xr:uid="{00000000-0005-0000-0000-000075240000}"/>
    <cellStyle name="Currency 9 3 2 2 4" xfId="9398" xr:uid="{00000000-0005-0000-0000-000076240000}"/>
    <cellStyle name="Currency 9 3 2 2 5" xfId="9399" xr:uid="{00000000-0005-0000-0000-000077240000}"/>
    <cellStyle name="Currency 9 3 2 3" xfId="9400" xr:uid="{00000000-0005-0000-0000-000078240000}"/>
    <cellStyle name="Currency 9 3 2 3 2" xfId="9401" xr:uid="{00000000-0005-0000-0000-000079240000}"/>
    <cellStyle name="Currency 9 3 2 3 2 2" xfId="9402" xr:uid="{00000000-0005-0000-0000-00007A240000}"/>
    <cellStyle name="Currency 9 3 2 3 3" xfId="9403" xr:uid="{00000000-0005-0000-0000-00007B240000}"/>
    <cellStyle name="Currency 9 3 2 3 4" xfId="9404" xr:uid="{00000000-0005-0000-0000-00007C240000}"/>
    <cellStyle name="Currency 9 3 2 4" xfId="9405" xr:uid="{00000000-0005-0000-0000-00007D240000}"/>
    <cellStyle name="Currency 9 3 2 4 2" xfId="9406" xr:uid="{00000000-0005-0000-0000-00007E240000}"/>
    <cellStyle name="Currency 9 3 2 5" xfId="9407" xr:uid="{00000000-0005-0000-0000-00007F240000}"/>
    <cellStyle name="Currency 9 3 2 6" xfId="9408" xr:uid="{00000000-0005-0000-0000-000080240000}"/>
    <cellStyle name="Currency 9 3 3" xfId="9409" xr:uid="{00000000-0005-0000-0000-000081240000}"/>
    <cellStyle name="Currency 9 3 3 2" xfId="9410" xr:uid="{00000000-0005-0000-0000-000082240000}"/>
    <cellStyle name="Currency 9 3 3 2 2" xfId="9411" xr:uid="{00000000-0005-0000-0000-000083240000}"/>
    <cellStyle name="Currency 9 3 3 2 2 2" xfId="9412" xr:uid="{00000000-0005-0000-0000-000084240000}"/>
    <cellStyle name="Currency 9 3 3 2 3" xfId="9413" xr:uid="{00000000-0005-0000-0000-000085240000}"/>
    <cellStyle name="Currency 9 3 3 2 4" xfId="9414" xr:uid="{00000000-0005-0000-0000-000086240000}"/>
    <cellStyle name="Currency 9 3 3 3" xfId="9415" xr:uid="{00000000-0005-0000-0000-000087240000}"/>
    <cellStyle name="Currency 9 3 3 3 2" xfId="9416" xr:uid="{00000000-0005-0000-0000-000088240000}"/>
    <cellStyle name="Currency 9 3 3 4" xfId="9417" xr:uid="{00000000-0005-0000-0000-000089240000}"/>
    <cellStyle name="Currency 9 3 3 5" xfId="9418" xr:uid="{00000000-0005-0000-0000-00008A240000}"/>
    <cellStyle name="Currency 9 3 4" xfId="9419" xr:uid="{00000000-0005-0000-0000-00008B240000}"/>
    <cellStyle name="Currency 9 3 4 2" xfId="9420" xr:uid="{00000000-0005-0000-0000-00008C240000}"/>
    <cellStyle name="Currency 9 3 4 2 2" xfId="9421" xr:uid="{00000000-0005-0000-0000-00008D240000}"/>
    <cellStyle name="Currency 9 3 4 3" xfId="9422" xr:uid="{00000000-0005-0000-0000-00008E240000}"/>
    <cellStyle name="Currency 9 3 4 4" xfId="9423" xr:uid="{00000000-0005-0000-0000-00008F240000}"/>
    <cellStyle name="Currency 9 3 5" xfId="9424" xr:uid="{00000000-0005-0000-0000-000090240000}"/>
    <cellStyle name="Currency 9 3 5 2" xfId="9425" xr:uid="{00000000-0005-0000-0000-000091240000}"/>
    <cellStyle name="Currency 9 3 5 2 2" xfId="9426" xr:uid="{00000000-0005-0000-0000-000092240000}"/>
    <cellStyle name="Currency 9 3 5 3" xfId="9427" xr:uid="{00000000-0005-0000-0000-000093240000}"/>
    <cellStyle name="Currency 9 3 5 4" xfId="9428" xr:uid="{00000000-0005-0000-0000-000094240000}"/>
    <cellStyle name="Currency 9 4" xfId="9429" xr:uid="{00000000-0005-0000-0000-000095240000}"/>
    <cellStyle name="Currency 9 4 2" xfId="9430" xr:uid="{00000000-0005-0000-0000-000096240000}"/>
    <cellStyle name="Currency 9 4 2 2" xfId="9431" xr:uid="{00000000-0005-0000-0000-000097240000}"/>
    <cellStyle name="Currency 9 4 2 2 2" xfId="9432" xr:uid="{00000000-0005-0000-0000-000098240000}"/>
    <cellStyle name="Currency 9 4 2 2 2 2" xfId="9433" xr:uid="{00000000-0005-0000-0000-000099240000}"/>
    <cellStyle name="Currency 9 4 2 2 3" xfId="9434" xr:uid="{00000000-0005-0000-0000-00009A240000}"/>
    <cellStyle name="Currency 9 4 2 2 4" xfId="9435" xr:uid="{00000000-0005-0000-0000-00009B240000}"/>
    <cellStyle name="Currency 9 4 2 3" xfId="9436" xr:uid="{00000000-0005-0000-0000-00009C240000}"/>
    <cellStyle name="Currency 9 4 2 3 2" xfId="9437" xr:uid="{00000000-0005-0000-0000-00009D240000}"/>
    <cellStyle name="Currency 9 4 2 3 2 2" xfId="9438" xr:uid="{00000000-0005-0000-0000-00009E240000}"/>
    <cellStyle name="Currency 9 4 2 3 3" xfId="9439" xr:uid="{00000000-0005-0000-0000-00009F240000}"/>
    <cellStyle name="Currency 9 4 2 3 4" xfId="9440" xr:uid="{00000000-0005-0000-0000-0000A0240000}"/>
    <cellStyle name="Currency 9 4 2 4" xfId="9441" xr:uid="{00000000-0005-0000-0000-0000A1240000}"/>
    <cellStyle name="Currency 9 4 2 4 2" xfId="9442" xr:uid="{00000000-0005-0000-0000-0000A2240000}"/>
    <cellStyle name="Currency 9 4 2 5" xfId="9443" xr:uid="{00000000-0005-0000-0000-0000A3240000}"/>
    <cellStyle name="Currency 9 4 2 6" xfId="9444" xr:uid="{00000000-0005-0000-0000-0000A4240000}"/>
    <cellStyle name="Currency 9 4 3" xfId="9445" xr:uid="{00000000-0005-0000-0000-0000A5240000}"/>
    <cellStyle name="Currency 9 4 3 2" xfId="9446" xr:uid="{00000000-0005-0000-0000-0000A6240000}"/>
    <cellStyle name="Currency 9 4 3 2 2" xfId="9447" xr:uid="{00000000-0005-0000-0000-0000A7240000}"/>
    <cellStyle name="Currency 9 4 3 2 2 2" xfId="9448" xr:uid="{00000000-0005-0000-0000-0000A8240000}"/>
    <cellStyle name="Currency 9 4 3 2 3" xfId="9449" xr:uid="{00000000-0005-0000-0000-0000A9240000}"/>
    <cellStyle name="Currency 9 4 3 2 4" xfId="9450" xr:uid="{00000000-0005-0000-0000-0000AA240000}"/>
    <cellStyle name="Currency 9 4 3 3" xfId="9451" xr:uid="{00000000-0005-0000-0000-0000AB240000}"/>
    <cellStyle name="Currency 9 4 3 3 2" xfId="9452" xr:uid="{00000000-0005-0000-0000-0000AC240000}"/>
    <cellStyle name="Currency 9 4 3 4" xfId="9453" xr:uid="{00000000-0005-0000-0000-0000AD240000}"/>
    <cellStyle name="Currency 9 4 3 5" xfId="9454" xr:uid="{00000000-0005-0000-0000-0000AE240000}"/>
    <cellStyle name="Currency 9 4 4" xfId="9455" xr:uid="{00000000-0005-0000-0000-0000AF240000}"/>
    <cellStyle name="Currency 9 4 4 2" xfId="9456" xr:uid="{00000000-0005-0000-0000-0000B0240000}"/>
    <cellStyle name="Currency 9 4 4 2 2" xfId="9457" xr:uid="{00000000-0005-0000-0000-0000B1240000}"/>
    <cellStyle name="Currency 9 4 4 3" xfId="9458" xr:uid="{00000000-0005-0000-0000-0000B2240000}"/>
    <cellStyle name="Currency 9 4 4 4" xfId="9459" xr:uid="{00000000-0005-0000-0000-0000B3240000}"/>
    <cellStyle name="Currency 9 4 5" xfId="9460" xr:uid="{00000000-0005-0000-0000-0000B4240000}"/>
    <cellStyle name="Currency 9 4 5 2" xfId="9461" xr:uid="{00000000-0005-0000-0000-0000B5240000}"/>
    <cellStyle name="Currency 9 4 6" xfId="9462" xr:uid="{00000000-0005-0000-0000-0000B6240000}"/>
    <cellStyle name="Currency 9 4 7" xfId="9463" xr:uid="{00000000-0005-0000-0000-0000B7240000}"/>
    <cellStyle name="Currency 9 5" xfId="9464" xr:uid="{00000000-0005-0000-0000-0000B8240000}"/>
    <cellStyle name="Currency 9 5 2" xfId="9465" xr:uid="{00000000-0005-0000-0000-0000B9240000}"/>
    <cellStyle name="Currency 9 5 2 2" xfId="9466" xr:uid="{00000000-0005-0000-0000-0000BA240000}"/>
    <cellStyle name="Currency 9 5 2 2 2" xfId="9467" xr:uid="{00000000-0005-0000-0000-0000BB240000}"/>
    <cellStyle name="Currency 9 5 2 3" xfId="9468" xr:uid="{00000000-0005-0000-0000-0000BC240000}"/>
    <cellStyle name="Currency 9 5 2 4" xfId="9469" xr:uid="{00000000-0005-0000-0000-0000BD240000}"/>
    <cellStyle name="Currency 9 5 3" xfId="9470" xr:uid="{00000000-0005-0000-0000-0000BE240000}"/>
    <cellStyle name="Currency 9 5 3 2" xfId="9471" xr:uid="{00000000-0005-0000-0000-0000BF240000}"/>
    <cellStyle name="Currency 9 5 4" xfId="9472" xr:uid="{00000000-0005-0000-0000-0000C0240000}"/>
    <cellStyle name="Currency 9 5 5" xfId="9473" xr:uid="{00000000-0005-0000-0000-0000C1240000}"/>
    <cellStyle name="Currency 9 6" xfId="9474" xr:uid="{00000000-0005-0000-0000-0000C2240000}"/>
    <cellStyle name="Currency 9 6 2" xfId="9475" xr:uid="{00000000-0005-0000-0000-0000C3240000}"/>
    <cellStyle name="Currency 9 6 2 2" xfId="9476" xr:uid="{00000000-0005-0000-0000-0000C4240000}"/>
    <cellStyle name="Currency 9 6 2 2 2" xfId="9477" xr:uid="{00000000-0005-0000-0000-0000C5240000}"/>
    <cellStyle name="Currency 9 6 2 3" xfId="9478" xr:uid="{00000000-0005-0000-0000-0000C6240000}"/>
    <cellStyle name="Currency 9 6 2 4" xfId="9479" xr:uid="{00000000-0005-0000-0000-0000C7240000}"/>
    <cellStyle name="Currency 9 6 3" xfId="9480" xr:uid="{00000000-0005-0000-0000-0000C8240000}"/>
    <cellStyle name="Currency 9 6 3 2" xfId="9481" xr:uid="{00000000-0005-0000-0000-0000C9240000}"/>
    <cellStyle name="Currency 9 6 4" xfId="9482" xr:uid="{00000000-0005-0000-0000-0000CA240000}"/>
    <cellStyle name="Currency 9 6 5" xfId="9483" xr:uid="{00000000-0005-0000-0000-0000CB240000}"/>
    <cellStyle name="Currency 9 7" xfId="9484" xr:uid="{00000000-0005-0000-0000-0000CC240000}"/>
    <cellStyle name="Currency 9 7 2" xfId="9485" xr:uid="{00000000-0005-0000-0000-0000CD240000}"/>
    <cellStyle name="Currency 9 7 2 2" xfId="9486" xr:uid="{00000000-0005-0000-0000-0000CE240000}"/>
    <cellStyle name="Currency 9 7 3" xfId="9487" xr:uid="{00000000-0005-0000-0000-0000CF240000}"/>
    <cellStyle name="Currency 9 7 4" xfId="9488" xr:uid="{00000000-0005-0000-0000-0000D0240000}"/>
    <cellStyle name="Currency0" xfId="9489" xr:uid="{00000000-0005-0000-0000-0000D1240000}"/>
    <cellStyle name="Currency0 2" xfId="9490" xr:uid="{00000000-0005-0000-0000-0000D2240000}"/>
    <cellStyle name="Date" xfId="9491" xr:uid="{00000000-0005-0000-0000-0000D3240000}"/>
    <cellStyle name="Date 2" xfId="9492" xr:uid="{00000000-0005-0000-0000-0000D4240000}"/>
    <cellStyle name="Does vendor understand question?" xfId="9493" xr:uid="{00000000-0005-0000-0000-0000D5240000}"/>
    <cellStyle name="Does vendor understand question? 2" xfId="9494" xr:uid="{00000000-0005-0000-0000-0000D6240000}"/>
    <cellStyle name="Does vendor understand question? 3" xfId="9495" xr:uid="{00000000-0005-0000-0000-0000D7240000}"/>
    <cellStyle name="Does vendor understand question? 4" xfId="9496" xr:uid="{00000000-0005-0000-0000-0000D8240000}"/>
    <cellStyle name="Euro" xfId="9497" xr:uid="{00000000-0005-0000-0000-0000D9240000}"/>
    <cellStyle name="Euro 2" xfId="9498" xr:uid="{00000000-0005-0000-0000-0000DA240000}"/>
    <cellStyle name="Euro 2 2" xfId="9499" xr:uid="{00000000-0005-0000-0000-0000DB240000}"/>
    <cellStyle name="Euro 3" xfId="9500" xr:uid="{00000000-0005-0000-0000-0000DC240000}"/>
    <cellStyle name="Explanatory Text" xfId="16" builtinId="53" hidden="1"/>
    <cellStyle name="Explanatory Text" xfId="52" builtinId="53" customBuiltin="1"/>
    <cellStyle name="Explanatory Text 10" xfId="9501" xr:uid="{00000000-0005-0000-0000-0000DF240000}"/>
    <cellStyle name="Explanatory Text 11" xfId="9502" xr:uid="{00000000-0005-0000-0000-0000E0240000}"/>
    <cellStyle name="Explanatory Text 12" xfId="9503" xr:uid="{00000000-0005-0000-0000-0000E1240000}"/>
    <cellStyle name="Explanatory Text 13" xfId="9504" xr:uid="{00000000-0005-0000-0000-0000E2240000}"/>
    <cellStyle name="Explanatory Text 14" xfId="9505" xr:uid="{00000000-0005-0000-0000-0000E3240000}"/>
    <cellStyle name="Explanatory Text 15" xfId="9506" xr:uid="{00000000-0005-0000-0000-0000E4240000}"/>
    <cellStyle name="Explanatory Text 16" xfId="9507" xr:uid="{00000000-0005-0000-0000-0000E5240000}"/>
    <cellStyle name="Explanatory Text 17" xfId="9508" xr:uid="{00000000-0005-0000-0000-0000E6240000}"/>
    <cellStyle name="Explanatory Text 17 2" xfId="9509" xr:uid="{00000000-0005-0000-0000-0000E7240000}"/>
    <cellStyle name="Explanatory Text 18" xfId="9510" xr:uid="{00000000-0005-0000-0000-0000E8240000}"/>
    <cellStyle name="Explanatory Text 19" xfId="9511" xr:uid="{00000000-0005-0000-0000-0000E9240000}"/>
    <cellStyle name="Explanatory Text 2" xfId="9512" xr:uid="{00000000-0005-0000-0000-0000EA240000}"/>
    <cellStyle name="Explanatory Text 2 10" xfId="9513" xr:uid="{00000000-0005-0000-0000-0000EB240000}"/>
    <cellStyle name="Explanatory Text 2 11" xfId="9514" xr:uid="{00000000-0005-0000-0000-0000EC240000}"/>
    <cellStyle name="Explanatory Text 2 12" xfId="9515" xr:uid="{00000000-0005-0000-0000-0000ED240000}"/>
    <cellStyle name="Explanatory Text 2 13" xfId="9516" xr:uid="{00000000-0005-0000-0000-0000EE240000}"/>
    <cellStyle name="Explanatory Text 2 14" xfId="9517" xr:uid="{00000000-0005-0000-0000-0000EF240000}"/>
    <cellStyle name="Explanatory Text 2 15" xfId="9518" xr:uid="{00000000-0005-0000-0000-0000F0240000}"/>
    <cellStyle name="Explanatory Text 2 16" xfId="9519" xr:uid="{00000000-0005-0000-0000-0000F1240000}"/>
    <cellStyle name="Explanatory Text 2 17" xfId="9520" xr:uid="{00000000-0005-0000-0000-0000F2240000}"/>
    <cellStyle name="Explanatory Text 2 18" xfId="9521" xr:uid="{00000000-0005-0000-0000-0000F3240000}"/>
    <cellStyle name="Explanatory Text 2 19" xfId="9522" xr:uid="{00000000-0005-0000-0000-0000F4240000}"/>
    <cellStyle name="Explanatory Text 2 2" xfId="9523" xr:uid="{00000000-0005-0000-0000-0000F5240000}"/>
    <cellStyle name="Explanatory Text 2 20" xfId="9524" xr:uid="{00000000-0005-0000-0000-0000F6240000}"/>
    <cellStyle name="Explanatory Text 2 21" xfId="9525" xr:uid="{00000000-0005-0000-0000-0000F7240000}"/>
    <cellStyle name="Explanatory Text 2 22" xfId="9526" xr:uid="{00000000-0005-0000-0000-0000F8240000}"/>
    <cellStyle name="Explanatory Text 2 23" xfId="9527" xr:uid="{00000000-0005-0000-0000-0000F9240000}"/>
    <cellStyle name="Explanatory Text 2 24" xfId="9528" xr:uid="{00000000-0005-0000-0000-0000FA240000}"/>
    <cellStyle name="Explanatory Text 2 25" xfId="9529" xr:uid="{00000000-0005-0000-0000-0000FB240000}"/>
    <cellStyle name="Explanatory Text 2 26" xfId="9530" xr:uid="{00000000-0005-0000-0000-0000FC240000}"/>
    <cellStyle name="Explanatory Text 2 27" xfId="9531" xr:uid="{00000000-0005-0000-0000-0000FD240000}"/>
    <cellStyle name="Explanatory Text 2 28" xfId="9532" xr:uid="{00000000-0005-0000-0000-0000FE240000}"/>
    <cellStyle name="Explanatory Text 2 29" xfId="9533" xr:uid="{00000000-0005-0000-0000-0000FF240000}"/>
    <cellStyle name="Explanatory Text 2 3" xfId="9534" xr:uid="{00000000-0005-0000-0000-000000250000}"/>
    <cellStyle name="Explanatory Text 2 30" xfId="9535" xr:uid="{00000000-0005-0000-0000-000001250000}"/>
    <cellStyle name="Explanatory Text 2 31" xfId="9536" xr:uid="{00000000-0005-0000-0000-000002250000}"/>
    <cellStyle name="Explanatory Text 2 32" xfId="9537" xr:uid="{00000000-0005-0000-0000-000003250000}"/>
    <cellStyle name="Explanatory Text 2 33" xfId="9538" xr:uid="{00000000-0005-0000-0000-000004250000}"/>
    <cellStyle name="Explanatory Text 2 4" xfId="9539" xr:uid="{00000000-0005-0000-0000-000005250000}"/>
    <cellStyle name="Explanatory Text 2 5" xfId="9540" xr:uid="{00000000-0005-0000-0000-000006250000}"/>
    <cellStyle name="Explanatory Text 2 6" xfId="9541" xr:uid="{00000000-0005-0000-0000-000007250000}"/>
    <cellStyle name="Explanatory Text 2 7" xfId="9542" xr:uid="{00000000-0005-0000-0000-000008250000}"/>
    <cellStyle name="Explanatory Text 2 8" xfId="9543" xr:uid="{00000000-0005-0000-0000-000009250000}"/>
    <cellStyle name="Explanatory Text 2 9" xfId="9544" xr:uid="{00000000-0005-0000-0000-00000A250000}"/>
    <cellStyle name="Explanatory Text 20" xfId="9545" xr:uid="{00000000-0005-0000-0000-00000B250000}"/>
    <cellStyle name="Explanatory Text 21" xfId="9546" xr:uid="{00000000-0005-0000-0000-00000C250000}"/>
    <cellStyle name="Explanatory Text 22" xfId="9547" xr:uid="{00000000-0005-0000-0000-00000D250000}"/>
    <cellStyle name="Explanatory Text 23" xfId="9548" xr:uid="{00000000-0005-0000-0000-00000E250000}"/>
    <cellStyle name="Explanatory Text 24" xfId="9549" xr:uid="{00000000-0005-0000-0000-00000F250000}"/>
    <cellStyle name="Explanatory Text 25" xfId="9550" xr:uid="{00000000-0005-0000-0000-000010250000}"/>
    <cellStyle name="Explanatory Text 26" xfId="9551" xr:uid="{00000000-0005-0000-0000-000011250000}"/>
    <cellStyle name="Explanatory Text 27" xfId="9552" xr:uid="{00000000-0005-0000-0000-000012250000}"/>
    <cellStyle name="Explanatory Text 28" xfId="9553" xr:uid="{00000000-0005-0000-0000-000013250000}"/>
    <cellStyle name="Explanatory Text 29" xfId="9554" xr:uid="{00000000-0005-0000-0000-000014250000}"/>
    <cellStyle name="Explanatory Text 3" xfId="9555" xr:uid="{00000000-0005-0000-0000-000015250000}"/>
    <cellStyle name="Explanatory Text 30" xfId="9556" xr:uid="{00000000-0005-0000-0000-000016250000}"/>
    <cellStyle name="Explanatory Text 31" xfId="9557" xr:uid="{00000000-0005-0000-0000-000017250000}"/>
    <cellStyle name="Explanatory Text 32" xfId="9558" xr:uid="{00000000-0005-0000-0000-000018250000}"/>
    <cellStyle name="Explanatory Text 33" xfId="9559" xr:uid="{00000000-0005-0000-0000-000019250000}"/>
    <cellStyle name="Explanatory Text 34" xfId="9560" xr:uid="{00000000-0005-0000-0000-00001A250000}"/>
    <cellStyle name="Explanatory Text 35" xfId="9561" xr:uid="{00000000-0005-0000-0000-00001B250000}"/>
    <cellStyle name="Explanatory Text 36" xfId="9562" xr:uid="{00000000-0005-0000-0000-00001C250000}"/>
    <cellStyle name="Explanatory Text 37" xfId="9563" xr:uid="{00000000-0005-0000-0000-00001D250000}"/>
    <cellStyle name="Explanatory Text 38" xfId="9564" xr:uid="{00000000-0005-0000-0000-00001E250000}"/>
    <cellStyle name="Explanatory Text 4" xfId="9565" xr:uid="{00000000-0005-0000-0000-00001F250000}"/>
    <cellStyle name="Explanatory Text 5" xfId="9566" xr:uid="{00000000-0005-0000-0000-000020250000}"/>
    <cellStyle name="Explanatory Text 6" xfId="9567" xr:uid="{00000000-0005-0000-0000-000021250000}"/>
    <cellStyle name="Explanatory Text 7" xfId="9568" xr:uid="{00000000-0005-0000-0000-000022250000}"/>
    <cellStyle name="Explanatory Text 8" xfId="9569" xr:uid="{00000000-0005-0000-0000-000023250000}"/>
    <cellStyle name="Explanatory Text 9" xfId="9570" xr:uid="{00000000-0005-0000-0000-000024250000}"/>
    <cellStyle name="Fixed" xfId="9571" xr:uid="{00000000-0005-0000-0000-000025250000}"/>
    <cellStyle name="Fixed 2" xfId="9572" xr:uid="{00000000-0005-0000-0000-000026250000}"/>
    <cellStyle name="Fixed Inputs from Catawba Contracts" xfId="9573" xr:uid="{00000000-0005-0000-0000-000027250000}"/>
    <cellStyle name="Fixed Inputs from Catawba Contracts 10" xfId="9574" xr:uid="{00000000-0005-0000-0000-000028250000}"/>
    <cellStyle name="Fixed Inputs from Catawba Contracts 11" xfId="9575" xr:uid="{00000000-0005-0000-0000-000029250000}"/>
    <cellStyle name="Fixed Inputs from Catawba Contracts 12" xfId="9576" xr:uid="{00000000-0005-0000-0000-00002A250000}"/>
    <cellStyle name="Fixed Inputs from Catawba Contracts 13" xfId="9577" xr:uid="{00000000-0005-0000-0000-00002B250000}"/>
    <cellStyle name="Fixed Inputs from Catawba Contracts 14" xfId="9578" xr:uid="{00000000-0005-0000-0000-00002C250000}"/>
    <cellStyle name="Fixed Inputs from Catawba Contracts 15" xfId="9579" xr:uid="{00000000-0005-0000-0000-00002D250000}"/>
    <cellStyle name="Fixed Inputs from Catawba Contracts 2" xfId="9580" xr:uid="{00000000-0005-0000-0000-00002E250000}"/>
    <cellStyle name="Fixed Inputs from Catawba Contracts 2 2" xfId="9581" xr:uid="{00000000-0005-0000-0000-00002F250000}"/>
    <cellStyle name="Fixed Inputs from Catawba Contracts 3" xfId="9582" xr:uid="{00000000-0005-0000-0000-000030250000}"/>
    <cellStyle name="Fixed Inputs from Catawba Contracts 4" xfId="9583" xr:uid="{00000000-0005-0000-0000-000031250000}"/>
    <cellStyle name="Fixed Inputs from Catawba Contracts 5" xfId="9584" xr:uid="{00000000-0005-0000-0000-000032250000}"/>
    <cellStyle name="Fixed Inputs from Catawba Contracts 6" xfId="9585" xr:uid="{00000000-0005-0000-0000-000033250000}"/>
    <cellStyle name="Fixed Inputs from Catawba Contracts 7" xfId="9586" xr:uid="{00000000-0005-0000-0000-000034250000}"/>
    <cellStyle name="Fixed Inputs from Catawba Contracts 8" xfId="9587" xr:uid="{00000000-0005-0000-0000-000035250000}"/>
    <cellStyle name="Fixed Inputs from Catawba Contracts 9" xfId="9588" xr:uid="{00000000-0005-0000-0000-000036250000}"/>
    <cellStyle name="Followed Hyperlink" xfId="30" builtinId="9" customBuiltin="1"/>
    <cellStyle name="General" xfId="9589" xr:uid="{00000000-0005-0000-0000-000038250000}"/>
    <cellStyle name="General 2" xfId="9590" xr:uid="{00000000-0005-0000-0000-000039250000}"/>
    <cellStyle name="Good" xfId="6" builtinId="26" hidden="1"/>
    <cellStyle name="Good" xfId="48" builtinId="26" customBuiltin="1"/>
    <cellStyle name="Good 10" xfId="9591" xr:uid="{00000000-0005-0000-0000-00003C250000}"/>
    <cellStyle name="Good 11" xfId="9592" xr:uid="{00000000-0005-0000-0000-00003D250000}"/>
    <cellStyle name="Good 12" xfId="9593" xr:uid="{00000000-0005-0000-0000-00003E250000}"/>
    <cellStyle name="Good 13" xfId="9594" xr:uid="{00000000-0005-0000-0000-00003F250000}"/>
    <cellStyle name="Good 14" xfId="9595" xr:uid="{00000000-0005-0000-0000-000040250000}"/>
    <cellStyle name="Good 15" xfId="9596" xr:uid="{00000000-0005-0000-0000-000041250000}"/>
    <cellStyle name="Good 16" xfId="9597" xr:uid="{00000000-0005-0000-0000-000042250000}"/>
    <cellStyle name="Good 17" xfId="9598" xr:uid="{00000000-0005-0000-0000-000043250000}"/>
    <cellStyle name="Good 17 2" xfId="9599" xr:uid="{00000000-0005-0000-0000-000044250000}"/>
    <cellStyle name="Good 18" xfId="9600" xr:uid="{00000000-0005-0000-0000-000045250000}"/>
    <cellStyle name="Good 19" xfId="9601" xr:uid="{00000000-0005-0000-0000-000046250000}"/>
    <cellStyle name="Good 2" xfId="9602" xr:uid="{00000000-0005-0000-0000-000047250000}"/>
    <cellStyle name="Good 2 10" xfId="9603" xr:uid="{00000000-0005-0000-0000-000048250000}"/>
    <cellStyle name="Good 2 11" xfId="9604" xr:uid="{00000000-0005-0000-0000-000049250000}"/>
    <cellStyle name="Good 2 12" xfId="9605" xr:uid="{00000000-0005-0000-0000-00004A250000}"/>
    <cellStyle name="Good 2 13" xfId="9606" xr:uid="{00000000-0005-0000-0000-00004B250000}"/>
    <cellStyle name="Good 2 14" xfId="9607" xr:uid="{00000000-0005-0000-0000-00004C250000}"/>
    <cellStyle name="Good 2 15" xfId="9608" xr:uid="{00000000-0005-0000-0000-00004D250000}"/>
    <cellStyle name="Good 2 16" xfId="9609" xr:uid="{00000000-0005-0000-0000-00004E250000}"/>
    <cellStyle name="Good 2 17" xfId="9610" xr:uid="{00000000-0005-0000-0000-00004F250000}"/>
    <cellStyle name="Good 2 18" xfId="9611" xr:uid="{00000000-0005-0000-0000-000050250000}"/>
    <cellStyle name="Good 2 19" xfId="9612" xr:uid="{00000000-0005-0000-0000-000051250000}"/>
    <cellStyle name="Good 2 2" xfId="9613" xr:uid="{00000000-0005-0000-0000-000052250000}"/>
    <cellStyle name="Good 2 20" xfId="9614" xr:uid="{00000000-0005-0000-0000-000053250000}"/>
    <cellStyle name="Good 2 21" xfId="9615" xr:uid="{00000000-0005-0000-0000-000054250000}"/>
    <cellStyle name="Good 2 22" xfId="9616" xr:uid="{00000000-0005-0000-0000-000055250000}"/>
    <cellStyle name="Good 2 23" xfId="9617" xr:uid="{00000000-0005-0000-0000-000056250000}"/>
    <cellStyle name="Good 2 24" xfId="9618" xr:uid="{00000000-0005-0000-0000-000057250000}"/>
    <cellStyle name="Good 2 25" xfId="9619" xr:uid="{00000000-0005-0000-0000-000058250000}"/>
    <cellStyle name="Good 2 26" xfId="9620" xr:uid="{00000000-0005-0000-0000-000059250000}"/>
    <cellStyle name="Good 2 27" xfId="9621" xr:uid="{00000000-0005-0000-0000-00005A250000}"/>
    <cellStyle name="Good 2 28" xfId="9622" xr:uid="{00000000-0005-0000-0000-00005B250000}"/>
    <cellStyle name="Good 2 29" xfId="9623" xr:uid="{00000000-0005-0000-0000-00005C250000}"/>
    <cellStyle name="Good 2 3" xfId="9624" xr:uid="{00000000-0005-0000-0000-00005D250000}"/>
    <cellStyle name="Good 2 30" xfId="9625" xr:uid="{00000000-0005-0000-0000-00005E250000}"/>
    <cellStyle name="Good 2 31" xfId="9626" xr:uid="{00000000-0005-0000-0000-00005F250000}"/>
    <cellStyle name="Good 2 32" xfId="9627" xr:uid="{00000000-0005-0000-0000-000060250000}"/>
    <cellStyle name="Good 2 33" xfId="9628" xr:uid="{00000000-0005-0000-0000-000061250000}"/>
    <cellStyle name="Good 2 4" xfId="9629" xr:uid="{00000000-0005-0000-0000-000062250000}"/>
    <cellStyle name="Good 2 5" xfId="9630" xr:uid="{00000000-0005-0000-0000-000063250000}"/>
    <cellStyle name="Good 2 6" xfId="9631" xr:uid="{00000000-0005-0000-0000-000064250000}"/>
    <cellStyle name="Good 2 7" xfId="9632" xr:uid="{00000000-0005-0000-0000-000065250000}"/>
    <cellStyle name="Good 2 8" xfId="9633" xr:uid="{00000000-0005-0000-0000-000066250000}"/>
    <cellStyle name="Good 2 9" xfId="9634" xr:uid="{00000000-0005-0000-0000-000067250000}"/>
    <cellStyle name="Good 20" xfId="9635" xr:uid="{00000000-0005-0000-0000-000068250000}"/>
    <cellStyle name="Good 21" xfId="9636" xr:uid="{00000000-0005-0000-0000-000069250000}"/>
    <cellStyle name="Good 22" xfId="9637" xr:uid="{00000000-0005-0000-0000-00006A250000}"/>
    <cellStyle name="Good 23" xfId="9638" xr:uid="{00000000-0005-0000-0000-00006B250000}"/>
    <cellStyle name="Good 24" xfId="9639" xr:uid="{00000000-0005-0000-0000-00006C250000}"/>
    <cellStyle name="Good 25" xfId="9640" xr:uid="{00000000-0005-0000-0000-00006D250000}"/>
    <cellStyle name="Good 26" xfId="9641" xr:uid="{00000000-0005-0000-0000-00006E250000}"/>
    <cellStyle name="Good 27" xfId="9642" xr:uid="{00000000-0005-0000-0000-00006F250000}"/>
    <cellStyle name="Good 28" xfId="9643" xr:uid="{00000000-0005-0000-0000-000070250000}"/>
    <cellStyle name="Good 29" xfId="9644" xr:uid="{00000000-0005-0000-0000-000071250000}"/>
    <cellStyle name="Good 3" xfId="9645" xr:uid="{00000000-0005-0000-0000-000072250000}"/>
    <cellStyle name="Good 30" xfId="9646" xr:uid="{00000000-0005-0000-0000-000073250000}"/>
    <cellStyle name="Good 31" xfId="9647" xr:uid="{00000000-0005-0000-0000-000074250000}"/>
    <cellStyle name="Good 32" xfId="9648" xr:uid="{00000000-0005-0000-0000-000075250000}"/>
    <cellStyle name="Good 33" xfId="9649" xr:uid="{00000000-0005-0000-0000-000076250000}"/>
    <cellStyle name="Good 34" xfId="9650" xr:uid="{00000000-0005-0000-0000-000077250000}"/>
    <cellStyle name="Good 35" xfId="9651" xr:uid="{00000000-0005-0000-0000-000078250000}"/>
    <cellStyle name="Good 36" xfId="9652" xr:uid="{00000000-0005-0000-0000-000079250000}"/>
    <cellStyle name="Good 37" xfId="9653" xr:uid="{00000000-0005-0000-0000-00007A250000}"/>
    <cellStyle name="Good 38" xfId="9654" xr:uid="{00000000-0005-0000-0000-00007B250000}"/>
    <cellStyle name="Good 4" xfId="9655" xr:uid="{00000000-0005-0000-0000-00007C250000}"/>
    <cellStyle name="Good 5" xfId="9656" xr:uid="{00000000-0005-0000-0000-00007D250000}"/>
    <cellStyle name="Good 6" xfId="9657" xr:uid="{00000000-0005-0000-0000-00007E250000}"/>
    <cellStyle name="Good 7" xfId="9658" xr:uid="{00000000-0005-0000-0000-00007F250000}"/>
    <cellStyle name="Good 8" xfId="9659" xr:uid="{00000000-0005-0000-0000-000080250000}"/>
    <cellStyle name="Good 9" xfId="9660" xr:uid="{00000000-0005-0000-0000-000081250000}"/>
    <cellStyle name="Heading 1" xfId="2" builtinId="16" customBuiltin="1"/>
    <cellStyle name="Heading 1 10" xfId="9661" xr:uid="{00000000-0005-0000-0000-000083250000}"/>
    <cellStyle name="Heading 1 11" xfId="9662" xr:uid="{00000000-0005-0000-0000-000084250000}"/>
    <cellStyle name="Heading 1 12" xfId="9663" xr:uid="{00000000-0005-0000-0000-000085250000}"/>
    <cellStyle name="Heading 1 13" xfId="9664" xr:uid="{00000000-0005-0000-0000-000086250000}"/>
    <cellStyle name="Heading 1 14" xfId="9665" xr:uid="{00000000-0005-0000-0000-000087250000}"/>
    <cellStyle name="Heading 1 15" xfId="9666" xr:uid="{00000000-0005-0000-0000-000088250000}"/>
    <cellStyle name="Heading 1 16" xfId="9667" xr:uid="{00000000-0005-0000-0000-000089250000}"/>
    <cellStyle name="Heading 1 17" xfId="9668" xr:uid="{00000000-0005-0000-0000-00008A250000}"/>
    <cellStyle name="Heading 1 17 2" xfId="9669" xr:uid="{00000000-0005-0000-0000-00008B250000}"/>
    <cellStyle name="Heading 1 17 2 2" xfId="9670" xr:uid="{00000000-0005-0000-0000-00008C250000}"/>
    <cellStyle name="Heading 1 17 2_Control Caps" xfId="9671" xr:uid="{00000000-0005-0000-0000-00008D250000}"/>
    <cellStyle name="Heading 1 17 3" xfId="9672" xr:uid="{00000000-0005-0000-0000-00008E250000}"/>
    <cellStyle name="Heading 1 17 3 2" xfId="9673" xr:uid="{00000000-0005-0000-0000-00008F250000}"/>
    <cellStyle name="Heading 1 17 3_Control Caps" xfId="9674" xr:uid="{00000000-0005-0000-0000-000090250000}"/>
    <cellStyle name="Heading 1 17 4" xfId="9675" xr:uid="{00000000-0005-0000-0000-000091250000}"/>
    <cellStyle name="Heading 1 17_Control Caps" xfId="9676" xr:uid="{00000000-0005-0000-0000-000092250000}"/>
    <cellStyle name="Heading 1 18" xfId="9677" xr:uid="{00000000-0005-0000-0000-000093250000}"/>
    <cellStyle name="Heading 1 19" xfId="9678" xr:uid="{00000000-0005-0000-0000-000094250000}"/>
    <cellStyle name="Heading 1 19 2" xfId="9679" xr:uid="{00000000-0005-0000-0000-000095250000}"/>
    <cellStyle name="Heading 1 19 3" xfId="9680" xr:uid="{00000000-0005-0000-0000-000096250000}"/>
    <cellStyle name="Heading 1 19_Control Caps" xfId="9681" xr:uid="{00000000-0005-0000-0000-000097250000}"/>
    <cellStyle name="Heading 1 2" xfId="9682" xr:uid="{00000000-0005-0000-0000-000098250000}"/>
    <cellStyle name="Heading 1 2 10" xfId="9683" xr:uid="{00000000-0005-0000-0000-000099250000}"/>
    <cellStyle name="Heading 1 2 11" xfId="9684" xr:uid="{00000000-0005-0000-0000-00009A250000}"/>
    <cellStyle name="Heading 1 2 12" xfId="9685" xr:uid="{00000000-0005-0000-0000-00009B250000}"/>
    <cellStyle name="Heading 1 2 13" xfId="9686" xr:uid="{00000000-0005-0000-0000-00009C250000}"/>
    <cellStyle name="Heading 1 2 14" xfId="9687" xr:uid="{00000000-0005-0000-0000-00009D250000}"/>
    <cellStyle name="Heading 1 2 15" xfId="9688" xr:uid="{00000000-0005-0000-0000-00009E250000}"/>
    <cellStyle name="Heading 1 2 16" xfId="9689" xr:uid="{00000000-0005-0000-0000-00009F250000}"/>
    <cellStyle name="Heading 1 2 17" xfId="9690" xr:uid="{00000000-0005-0000-0000-0000A0250000}"/>
    <cellStyle name="Heading 1 2 18" xfId="9691" xr:uid="{00000000-0005-0000-0000-0000A1250000}"/>
    <cellStyle name="Heading 1 2 19" xfId="9692" xr:uid="{00000000-0005-0000-0000-0000A2250000}"/>
    <cellStyle name="Heading 1 2 2" xfId="9693" xr:uid="{00000000-0005-0000-0000-0000A3250000}"/>
    <cellStyle name="Heading 1 2 20" xfId="9694" xr:uid="{00000000-0005-0000-0000-0000A4250000}"/>
    <cellStyle name="Heading 1 2 21" xfId="9695" xr:uid="{00000000-0005-0000-0000-0000A5250000}"/>
    <cellStyle name="Heading 1 2 22" xfId="9696" xr:uid="{00000000-0005-0000-0000-0000A6250000}"/>
    <cellStyle name="Heading 1 2 23" xfId="9697" xr:uid="{00000000-0005-0000-0000-0000A7250000}"/>
    <cellStyle name="Heading 1 2 24" xfId="9698" xr:uid="{00000000-0005-0000-0000-0000A8250000}"/>
    <cellStyle name="Heading 1 2 25" xfId="9699" xr:uid="{00000000-0005-0000-0000-0000A9250000}"/>
    <cellStyle name="Heading 1 2 26" xfId="9700" xr:uid="{00000000-0005-0000-0000-0000AA250000}"/>
    <cellStyle name="Heading 1 2 27" xfId="9701" xr:uid="{00000000-0005-0000-0000-0000AB250000}"/>
    <cellStyle name="Heading 1 2 28" xfId="9702" xr:uid="{00000000-0005-0000-0000-0000AC250000}"/>
    <cellStyle name="Heading 1 2 29" xfId="9703" xr:uid="{00000000-0005-0000-0000-0000AD250000}"/>
    <cellStyle name="Heading 1 2 3" xfId="9704" xr:uid="{00000000-0005-0000-0000-0000AE250000}"/>
    <cellStyle name="Heading 1 2 30" xfId="9705" xr:uid="{00000000-0005-0000-0000-0000AF250000}"/>
    <cellStyle name="Heading 1 2 31" xfId="9706" xr:uid="{00000000-0005-0000-0000-0000B0250000}"/>
    <cellStyle name="Heading 1 2 32" xfId="9707" xr:uid="{00000000-0005-0000-0000-0000B1250000}"/>
    <cellStyle name="Heading 1 2 33" xfId="9708" xr:uid="{00000000-0005-0000-0000-0000B2250000}"/>
    <cellStyle name="Heading 1 2 4" xfId="9709" xr:uid="{00000000-0005-0000-0000-0000B3250000}"/>
    <cellStyle name="Heading 1 2 5" xfId="9710" xr:uid="{00000000-0005-0000-0000-0000B4250000}"/>
    <cellStyle name="Heading 1 2 6" xfId="9711" xr:uid="{00000000-0005-0000-0000-0000B5250000}"/>
    <cellStyle name="Heading 1 2 7" xfId="9712" xr:uid="{00000000-0005-0000-0000-0000B6250000}"/>
    <cellStyle name="Heading 1 2 8" xfId="9713" xr:uid="{00000000-0005-0000-0000-0000B7250000}"/>
    <cellStyle name="Heading 1 2 9" xfId="9714" xr:uid="{00000000-0005-0000-0000-0000B8250000}"/>
    <cellStyle name="Heading 1 20" xfId="9715" xr:uid="{00000000-0005-0000-0000-0000B9250000}"/>
    <cellStyle name="Heading 1 21" xfId="9716" xr:uid="{00000000-0005-0000-0000-0000BA250000}"/>
    <cellStyle name="Heading 1 22" xfId="9717" xr:uid="{00000000-0005-0000-0000-0000BB250000}"/>
    <cellStyle name="Heading 1 23" xfId="9718" xr:uid="{00000000-0005-0000-0000-0000BC250000}"/>
    <cellStyle name="Heading 1 24" xfId="9719" xr:uid="{00000000-0005-0000-0000-0000BD250000}"/>
    <cellStyle name="Heading 1 25" xfId="9720" xr:uid="{00000000-0005-0000-0000-0000BE250000}"/>
    <cellStyle name="Heading 1 26" xfId="9721" xr:uid="{00000000-0005-0000-0000-0000BF250000}"/>
    <cellStyle name="Heading 1 27" xfId="9722" xr:uid="{00000000-0005-0000-0000-0000C0250000}"/>
    <cellStyle name="Heading 1 28" xfId="9723" xr:uid="{00000000-0005-0000-0000-0000C1250000}"/>
    <cellStyle name="Heading 1 29" xfId="9724" xr:uid="{00000000-0005-0000-0000-0000C2250000}"/>
    <cellStyle name="Heading 1 3" xfId="9725" xr:uid="{00000000-0005-0000-0000-0000C3250000}"/>
    <cellStyle name="Heading 1 30" xfId="9726" xr:uid="{00000000-0005-0000-0000-0000C4250000}"/>
    <cellStyle name="Heading 1 31" xfId="9727" xr:uid="{00000000-0005-0000-0000-0000C5250000}"/>
    <cellStyle name="Heading 1 32" xfId="9728" xr:uid="{00000000-0005-0000-0000-0000C6250000}"/>
    <cellStyle name="Heading 1 33" xfId="9729" xr:uid="{00000000-0005-0000-0000-0000C7250000}"/>
    <cellStyle name="Heading 1 34" xfId="9730" xr:uid="{00000000-0005-0000-0000-0000C8250000}"/>
    <cellStyle name="Heading 1 35" xfId="9731" xr:uid="{00000000-0005-0000-0000-0000C9250000}"/>
    <cellStyle name="Heading 1 36" xfId="9732" xr:uid="{00000000-0005-0000-0000-0000CA250000}"/>
    <cellStyle name="Heading 1 37" xfId="9733" xr:uid="{00000000-0005-0000-0000-0000CB250000}"/>
    <cellStyle name="Heading 1 38" xfId="9734" xr:uid="{00000000-0005-0000-0000-0000CC250000}"/>
    <cellStyle name="Heading 1 4" xfId="9735" xr:uid="{00000000-0005-0000-0000-0000CD250000}"/>
    <cellStyle name="Heading 1 5" xfId="9736" xr:uid="{00000000-0005-0000-0000-0000CE250000}"/>
    <cellStyle name="Heading 1 6" xfId="9737" xr:uid="{00000000-0005-0000-0000-0000CF250000}"/>
    <cellStyle name="Heading 1 7" xfId="9738" xr:uid="{00000000-0005-0000-0000-0000D0250000}"/>
    <cellStyle name="Heading 1 8" xfId="9739" xr:uid="{00000000-0005-0000-0000-0000D1250000}"/>
    <cellStyle name="Heading 1 9" xfId="9740" xr:uid="{00000000-0005-0000-0000-0000D2250000}"/>
    <cellStyle name="Heading 2" xfId="3" builtinId="17" customBuiltin="1"/>
    <cellStyle name="Heading 2 10" xfId="9741" xr:uid="{00000000-0005-0000-0000-0000D4250000}"/>
    <cellStyle name="Heading 2 11" xfId="9742" xr:uid="{00000000-0005-0000-0000-0000D5250000}"/>
    <cellStyle name="Heading 2 12" xfId="9743" xr:uid="{00000000-0005-0000-0000-0000D6250000}"/>
    <cellStyle name="Heading 2 13" xfId="9744" xr:uid="{00000000-0005-0000-0000-0000D7250000}"/>
    <cellStyle name="Heading 2 14" xfId="9745" xr:uid="{00000000-0005-0000-0000-0000D8250000}"/>
    <cellStyle name="Heading 2 15" xfId="9746" xr:uid="{00000000-0005-0000-0000-0000D9250000}"/>
    <cellStyle name="Heading 2 16" xfId="9747" xr:uid="{00000000-0005-0000-0000-0000DA250000}"/>
    <cellStyle name="Heading 2 17" xfId="9748" xr:uid="{00000000-0005-0000-0000-0000DB250000}"/>
    <cellStyle name="Heading 2 17 2" xfId="9749" xr:uid="{00000000-0005-0000-0000-0000DC250000}"/>
    <cellStyle name="Heading 2 17 3" xfId="9750" xr:uid="{00000000-0005-0000-0000-0000DD250000}"/>
    <cellStyle name="Heading 2 17 4" xfId="9751" xr:uid="{00000000-0005-0000-0000-0000DE250000}"/>
    <cellStyle name="Heading 2 18" xfId="9752" xr:uid="{00000000-0005-0000-0000-0000DF250000}"/>
    <cellStyle name="Heading 2 19" xfId="9753" xr:uid="{00000000-0005-0000-0000-0000E0250000}"/>
    <cellStyle name="Heading 2 19 2" xfId="9754" xr:uid="{00000000-0005-0000-0000-0000E1250000}"/>
    <cellStyle name="Heading 2 2" xfId="9755" xr:uid="{00000000-0005-0000-0000-0000E2250000}"/>
    <cellStyle name="Heading 2 2 10" xfId="9756" xr:uid="{00000000-0005-0000-0000-0000E3250000}"/>
    <cellStyle name="Heading 2 2 11" xfId="9757" xr:uid="{00000000-0005-0000-0000-0000E4250000}"/>
    <cellStyle name="Heading 2 2 12" xfId="9758" xr:uid="{00000000-0005-0000-0000-0000E5250000}"/>
    <cellStyle name="Heading 2 2 13" xfId="9759" xr:uid="{00000000-0005-0000-0000-0000E6250000}"/>
    <cellStyle name="Heading 2 2 14" xfId="9760" xr:uid="{00000000-0005-0000-0000-0000E7250000}"/>
    <cellStyle name="Heading 2 2 15" xfId="9761" xr:uid="{00000000-0005-0000-0000-0000E8250000}"/>
    <cellStyle name="Heading 2 2 16" xfId="9762" xr:uid="{00000000-0005-0000-0000-0000E9250000}"/>
    <cellStyle name="Heading 2 2 17" xfId="9763" xr:uid="{00000000-0005-0000-0000-0000EA250000}"/>
    <cellStyle name="Heading 2 2 18" xfId="9764" xr:uid="{00000000-0005-0000-0000-0000EB250000}"/>
    <cellStyle name="Heading 2 2 19" xfId="9765" xr:uid="{00000000-0005-0000-0000-0000EC250000}"/>
    <cellStyle name="Heading 2 2 2" xfId="9766" xr:uid="{00000000-0005-0000-0000-0000ED250000}"/>
    <cellStyle name="Heading 2 2 20" xfId="9767" xr:uid="{00000000-0005-0000-0000-0000EE250000}"/>
    <cellStyle name="Heading 2 2 21" xfId="9768" xr:uid="{00000000-0005-0000-0000-0000EF250000}"/>
    <cellStyle name="Heading 2 2 22" xfId="9769" xr:uid="{00000000-0005-0000-0000-0000F0250000}"/>
    <cellStyle name="Heading 2 2 23" xfId="9770" xr:uid="{00000000-0005-0000-0000-0000F1250000}"/>
    <cellStyle name="Heading 2 2 24" xfId="9771" xr:uid="{00000000-0005-0000-0000-0000F2250000}"/>
    <cellStyle name="Heading 2 2 25" xfId="9772" xr:uid="{00000000-0005-0000-0000-0000F3250000}"/>
    <cellStyle name="Heading 2 2 26" xfId="9773" xr:uid="{00000000-0005-0000-0000-0000F4250000}"/>
    <cellStyle name="Heading 2 2 27" xfId="9774" xr:uid="{00000000-0005-0000-0000-0000F5250000}"/>
    <cellStyle name="Heading 2 2 28" xfId="9775" xr:uid="{00000000-0005-0000-0000-0000F6250000}"/>
    <cellStyle name="Heading 2 2 29" xfId="9776" xr:uid="{00000000-0005-0000-0000-0000F7250000}"/>
    <cellStyle name="Heading 2 2 3" xfId="9777" xr:uid="{00000000-0005-0000-0000-0000F8250000}"/>
    <cellStyle name="Heading 2 2 30" xfId="9778" xr:uid="{00000000-0005-0000-0000-0000F9250000}"/>
    <cellStyle name="Heading 2 2 31" xfId="9779" xr:uid="{00000000-0005-0000-0000-0000FA250000}"/>
    <cellStyle name="Heading 2 2 32" xfId="9780" xr:uid="{00000000-0005-0000-0000-0000FB250000}"/>
    <cellStyle name="Heading 2 2 33" xfId="9781" xr:uid="{00000000-0005-0000-0000-0000FC250000}"/>
    <cellStyle name="Heading 2 2 4" xfId="9782" xr:uid="{00000000-0005-0000-0000-0000FD250000}"/>
    <cellStyle name="Heading 2 2 5" xfId="9783" xr:uid="{00000000-0005-0000-0000-0000FE250000}"/>
    <cellStyle name="Heading 2 2 6" xfId="9784" xr:uid="{00000000-0005-0000-0000-0000FF250000}"/>
    <cellStyle name="Heading 2 2 7" xfId="9785" xr:uid="{00000000-0005-0000-0000-000000260000}"/>
    <cellStyle name="Heading 2 2 8" xfId="9786" xr:uid="{00000000-0005-0000-0000-000001260000}"/>
    <cellStyle name="Heading 2 2 9" xfId="9787" xr:uid="{00000000-0005-0000-0000-000002260000}"/>
    <cellStyle name="Heading 2 20" xfId="9788" xr:uid="{00000000-0005-0000-0000-000003260000}"/>
    <cellStyle name="Heading 2 21" xfId="9789" xr:uid="{00000000-0005-0000-0000-000004260000}"/>
    <cellStyle name="Heading 2 22" xfId="9790" xr:uid="{00000000-0005-0000-0000-000005260000}"/>
    <cellStyle name="Heading 2 23" xfId="9791" xr:uid="{00000000-0005-0000-0000-000006260000}"/>
    <cellStyle name="Heading 2 24" xfId="9792" xr:uid="{00000000-0005-0000-0000-000007260000}"/>
    <cellStyle name="Heading 2 25" xfId="9793" xr:uid="{00000000-0005-0000-0000-000008260000}"/>
    <cellStyle name="Heading 2 26" xfId="9794" xr:uid="{00000000-0005-0000-0000-000009260000}"/>
    <cellStyle name="Heading 2 27" xfId="9795" xr:uid="{00000000-0005-0000-0000-00000A260000}"/>
    <cellStyle name="Heading 2 28" xfId="9796" xr:uid="{00000000-0005-0000-0000-00000B260000}"/>
    <cellStyle name="Heading 2 29" xfId="9797" xr:uid="{00000000-0005-0000-0000-00000C260000}"/>
    <cellStyle name="Heading 2 3" xfId="9798" xr:uid="{00000000-0005-0000-0000-00000D260000}"/>
    <cellStyle name="Heading 2 30" xfId="9799" xr:uid="{00000000-0005-0000-0000-00000E260000}"/>
    <cellStyle name="Heading 2 31" xfId="9800" xr:uid="{00000000-0005-0000-0000-00000F260000}"/>
    <cellStyle name="Heading 2 32" xfId="9801" xr:uid="{00000000-0005-0000-0000-000010260000}"/>
    <cellStyle name="Heading 2 33" xfId="9802" xr:uid="{00000000-0005-0000-0000-000011260000}"/>
    <cellStyle name="Heading 2 34" xfId="9803" xr:uid="{00000000-0005-0000-0000-000012260000}"/>
    <cellStyle name="Heading 2 35" xfId="9804" xr:uid="{00000000-0005-0000-0000-000013260000}"/>
    <cellStyle name="Heading 2 36" xfId="9805" xr:uid="{00000000-0005-0000-0000-000014260000}"/>
    <cellStyle name="Heading 2 37" xfId="9806" xr:uid="{00000000-0005-0000-0000-000015260000}"/>
    <cellStyle name="Heading 2 38" xfId="9807" xr:uid="{00000000-0005-0000-0000-000016260000}"/>
    <cellStyle name="Heading 2 4" xfId="9808" xr:uid="{00000000-0005-0000-0000-000017260000}"/>
    <cellStyle name="Heading 2 5" xfId="9809" xr:uid="{00000000-0005-0000-0000-000018260000}"/>
    <cellStyle name="Heading 2 6" xfId="9810" xr:uid="{00000000-0005-0000-0000-000019260000}"/>
    <cellStyle name="Heading 2 7" xfId="9811" xr:uid="{00000000-0005-0000-0000-00001A260000}"/>
    <cellStyle name="Heading 2 8" xfId="9812" xr:uid="{00000000-0005-0000-0000-00001B260000}"/>
    <cellStyle name="Heading 2 9" xfId="9813" xr:uid="{00000000-0005-0000-0000-00001C260000}"/>
    <cellStyle name="Heading 3" xfId="4" builtinId="18" customBuiltin="1"/>
    <cellStyle name="Heading 3 10" xfId="9814" xr:uid="{00000000-0005-0000-0000-00001E260000}"/>
    <cellStyle name="Heading 3 11" xfId="9815" xr:uid="{00000000-0005-0000-0000-00001F260000}"/>
    <cellStyle name="Heading 3 12" xfId="9816" xr:uid="{00000000-0005-0000-0000-000020260000}"/>
    <cellStyle name="Heading 3 13" xfId="9817" xr:uid="{00000000-0005-0000-0000-000021260000}"/>
    <cellStyle name="Heading 3 14" xfId="9818" xr:uid="{00000000-0005-0000-0000-000022260000}"/>
    <cellStyle name="Heading 3 15" xfId="9819" xr:uid="{00000000-0005-0000-0000-000023260000}"/>
    <cellStyle name="Heading 3 16" xfId="9820" xr:uid="{00000000-0005-0000-0000-000024260000}"/>
    <cellStyle name="Heading 3 17" xfId="9821" xr:uid="{00000000-0005-0000-0000-000025260000}"/>
    <cellStyle name="Heading 3 17 2" xfId="9822" xr:uid="{00000000-0005-0000-0000-000026260000}"/>
    <cellStyle name="Heading 3 17 2 2" xfId="9823" xr:uid="{00000000-0005-0000-0000-000027260000}"/>
    <cellStyle name="Heading 3 17 2_Control Caps" xfId="9824" xr:uid="{00000000-0005-0000-0000-000028260000}"/>
    <cellStyle name="Heading 3 17 3" xfId="9825" xr:uid="{00000000-0005-0000-0000-000029260000}"/>
    <cellStyle name="Heading 3 17 3 2" xfId="9826" xr:uid="{00000000-0005-0000-0000-00002A260000}"/>
    <cellStyle name="Heading 3 17 3_Control Caps" xfId="9827" xr:uid="{00000000-0005-0000-0000-00002B260000}"/>
    <cellStyle name="Heading 3 17 4" xfId="9828" xr:uid="{00000000-0005-0000-0000-00002C260000}"/>
    <cellStyle name="Heading 3 17_Control Caps" xfId="9829" xr:uid="{00000000-0005-0000-0000-00002D260000}"/>
    <cellStyle name="Heading 3 18" xfId="9830" xr:uid="{00000000-0005-0000-0000-00002E260000}"/>
    <cellStyle name="Heading 3 19" xfId="9831" xr:uid="{00000000-0005-0000-0000-00002F260000}"/>
    <cellStyle name="Heading 3 19 2" xfId="9832" xr:uid="{00000000-0005-0000-0000-000030260000}"/>
    <cellStyle name="Heading 3 19 3" xfId="9833" xr:uid="{00000000-0005-0000-0000-000031260000}"/>
    <cellStyle name="Heading 3 19_Control Caps" xfId="9834" xr:uid="{00000000-0005-0000-0000-000032260000}"/>
    <cellStyle name="Heading 3 2" xfId="9835" xr:uid="{00000000-0005-0000-0000-000033260000}"/>
    <cellStyle name="Heading 3 2 10" xfId="9836" xr:uid="{00000000-0005-0000-0000-000034260000}"/>
    <cellStyle name="Heading 3 2 11" xfId="9837" xr:uid="{00000000-0005-0000-0000-000035260000}"/>
    <cellStyle name="Heading 3 2 12" xfId="9838" xr:uid="{00000000-0005-0000-0000-000036260000}"/>
    <cellStyle name="Heading 3 2 13" xfId="9839" xr:uid="{00000000-0005-0000-0000-000037260000}"/>
    <cellStyle name="Heading 3 2 14" xfId="9840" xr:uid="{00000000-0005-0000-0000-000038260000}"/>
    <cellStyle name="Heading 3 2 15" xfId="9841" xr:uid="{00000000-0005-0000-0000-000039260000}"/>
    <cellStyle name="Heading 3 2 16" xfId="9842" xr:uid="{00000000-0005-0000-0000-00003A260000}"/>
    <cellStyle name="Heading 3 2 17" xfId="9843" xr:uid="{00000000-0005-0000-0000-00003B260000}"/>
    <cellStyle name="Heading 3 2 18" xfId="9844" xr:uid="{00000000-0005-0000-0000-00003C260000}"/>
    <cellStyle name="Heading 3 2 19" xfId="9845" xr:uid="{00000000-0005-0000-0000-00003D260000}"/>
    <cellStyle name="Heading 3 2 2" xfId="9846" xr:uid="{00000000-0005-0000-0000-00003E260000}"/>
    <cellStyle name="Heading 3 2 20" xfId="9847" xr:uid="{00000000-0005-0000-0000-00003F260000}"/>
    <cellStyle name="Heading 3 2 21" xfId="9848" xr:uid="{00000000-0005-0000-0000-000040260000}"/>
    <cellStyle name="Heading 3 2 22" xfId="9849" xr:uid="{00000000-0005-0000-0000-000041260000}"/>
    <cellStyle name="Heading 3 2 23" xfId="9850" xr:uid="{00000000-0005-0000-0000-000042260000}"/>
    <cellStyle name="Heading 3 2 24" xfId="9851" xr:uid="{00000000-0005-0000-0000-000043260000}"/>
    <cellStyle name="Heading 3 2 25" xfId="9852" xr:uid="{00000000-0005-0000-0000-000044260000}"/>
    <cellStyle name="Heading 3 2 26" xfId="9853" xr:uid="{00000000-0005-0000-0000-000045260000}"/>
    <cellStyle name="Heading 3 2 27" xfId="9854" xr:uid="{00000000-0005-0000-0000-000046260000}"/>
    <cellStyle name="Heading 3 2 28" xfId="9855" xr:uid="{00000000-0005-0000-0000-000047260000}"/>
    <cellStyle name="Heading 3 2 29" xfId="9856" xr:uid="{00000000-0005-0000-0000-000048260000}"/>
    <cellStyle name="Heading 3 2 3" xfId="9857" xr:uid="{00000000-0005-0000-0000-000049260000}"/>
    <cellStyle name="Heading 3 2 30" xfId="9858" xr:uid="{00000000-0005-0000-0000-00004A260000}"/>
    <cellStyle name="Heading 3 2 31" xfId="9859" xr:uid="{00000000-0005-0000-0000-00004B260000}"/>
    <cellStyle name="Heading 3 2 32" xfId="9860" xr:uid="{00000000-0005-0000-0000-00004C260000}"/>
    <cellStyle name="Heading 3 2 33" xfId="9861" xr:uid="{00000000-0005-0000-0000-00004D260000}"/>
    <cellStyle name="Heading 3 2 4" xfId="9862" xr:uid="{00000000-0005-0000-0000-00004E260000}"/>
    <cellStyle name="Heading 3 2 5" xfId="9863" xr:uid="{00000000-0005-0000-0000-00004F260000}"/>
    <cellStyle name="Heading 3 2 6" xfId="9864" xr:uid="{00000000-0005-0000-0000-000050260000}"/>
    <cellStyle name="Heading 3 2 7" xfId="9865" xr:uid="{00000000-0005-0000-0000-000051260000}"/>
    <cellStyle name="Heading 3 2 8" xfId="9866" xr:uid="{00000000-0005-0000-0000-000052260000}"/>
    <cellStyle name="Heading 3 2 9" xfId="9867" xr:uid="{00000000-0005-0000-0000-000053260000}"/>
    <cellStyle name="Heading 3 20" xfId="9868" xr:uid="{00000000-0005-0000-0000-000054260000}"/>
    <cellStyle name="Heading 3 21" xfId="9869" xr:uid="{00000000-0005-0000-0000-000055260000}"/>
    <cellStyle name="Heading 3 22" xfId="9870" xr:uid="{00000000-0005-0000-0000-000056260000}"/>
    <cellStyle name="Heading 3 23" xfId="9871" xr:uid="{00000000-0005-0000-0000-000057260000}"/>
    <cellStyle name="Heading 3 24" xfId="9872" xr:uid="{00000000-0005-0000-0000-000058260000}"/>
    <cellStyle name="Heading 3 25" xfId="9873" xr:uid="{00000000-0005-0000-0000-000059260000}"/>
    <cellStyle name="Heading 3 26" xfId="9874" xr:uid="{00000000-0005-0000-0000-00005A260000}"/>
    <cellStyle name="Heading 3 27" xfId="9875" xr:uid="{00000000-0005-0000-0000-00005B260000}"/>
    <cellStyle name="Heading 3 28" xfId="9876" xr:uid="{00000000-0005-0000-0000-00005C260000}"/>
    <cellStyle name="Heading 3 29" xfId="9877" xr:uid="{00000000-0005-0000-0000-00005D260000}"/>
    <cellStyle name="Heading 3 3" xfId="9878" xr:uid="{00000000-0005-0000-0000-00005E260000}"/>
    <cellStyle name="Heading 3 30" xfId="9879" xr:uid="{00000000-0005-0000-0000-00005F260000}"/>
    <cellStyle name="Heading 3 31" xfId="9880" xr:uid="{00000000-0005-0000-0000-000060260000}"/>
    <cellStyle name="Heading 3 32" xfId="9881" xr:uid="{00000000-0005-0000-0000-000061260000}"/>
    <cellStyle name="Heading 3 33" xfId="9882" xr:uid="{00000000-0005-0000-0000-000062260000}"/>
    <cellStyle name="Heading 3 34" xfId="9883" xr:uid="{00000000-0005-0000-0000-000063260000}"/>
    <cellStyle name="Heading 3 35" xfId="9884" xr:uid="{00000000-0005-0000-0000-000064260000}"/>
    <cellStyle name="Heading 3 36" xfId="9885" xr:uid="{00000000-0005-0000-0000-000065260000}"/>
    <cellStyle name="Heading 3 37" xfId="9886" xr:uid="{00000000-0005-0000-0000-000066260000}"/>
    <cellStyle name="Heading 3 38" xfId="9887" xr:uid="{00000000-0005-0000-0000-000067260000}"/>
    <cellStyle name="Heading 3 4" xfId="9888" xr:uid="{00000000-0005-0000-0000-000068260000}"/>
    <cellStyle name="Heading 3 5" xfId="9889" xr:uid="{00000000-0005-0000-0000-000069260000}"/>
    <cellStyle name="Heading 3 6" xfId="9890" xr:uid="{00000000-0005-0000-0000-00006A260000}"/>
    <cellStyle name="Heading 3 7" xfId="9891" xr:uid="{00000000-0005-0000-0000-00006B260000}"/>
    <cellStyle name="Heading 3 8" xfId="9892" xr:uid="{00000000-0005-0000-0000-00006C260000}"/>
    <cellStyle name="Heading 3 9" xfId="9893" xr:uid="{00000000-0005-0000-0000-00006D260000}"/>
    <cellStyle name="Heading 4" xfId="5" builtinId="19" customBuiltin="1"/>
    <cellStyle name="Heading 4 10" xfId="9894" xr:uid="{00000000-0005-0000-0000-00006F260000}"/>
    <cellStyle name="Heading 4 11" xfId="9895" xr:uid="{00000000-0005-0000-0000-000070260000}"/>
    <cellStyle name="Heading 4 12" xfId="9896" xr:uid="{00000000-0005-0000-0000-000071260000}"/>
    <cellStyle name="Heading 4 13" xfId="9897" xr:uid="{00000000-0005-0000-0000-000072260000}"/>
    <cellStyle name="Heading 4 14" xfId="9898" xr:uid="{00000000-0005-0000-0000-000073260000}"/>
    <cellStyle name="Heading 4 15" xfId="9899" xr:uid="{00000000-0005-0000-0000-000074260000}"/>
    <cellStyle name="Heading 4 16" xfId="9900" xr:uid="{00000000-0005-0000-0000-000075260000}"/>
    <cellStyle name="Heading 4 17" xfId="9901" xr:uid="{00000000-0005-0000-0000-000076260000}"/>
    <cellStyle name="Heading 4 17 2" xfId="9902" xr:uid="{00000000-0005-0000-0000-000077260000}"/>
    <cellStyle name="Heading 4 17 2 2" xfId="9903" xr:uid="{00000000-0005-0000-0000-000078260000}"/>
    <cellStyle name="Heading 4 17 2_Control Caps" xfId="9904" xr:uid="{00000000-0005-0000-0000-000079260000}"/>
    <cellStyle name="Heading 4 17 3" xfId="9905" xr:uid="{00000000-0005-0000-0000-00007A260000}"/>
    <cellStyle name="Heading 4 17 3 2" xfId="9906" xr:uid="{00000000-0005-0000-0000-00007B260000}"/>
    <cellStyle name="Heading 4 17 3_Control Caps" xfId="9907" xr:uid="{00000000-0005-0000-0000-00007C260000}"/>
    <cellStyle name="Heading 4 17 4" xfId="9908" xr:uid="{00000000-0005-0000-0000-00007D260000}"/>
    <cellStyle name="Heading 4 17_Control Caps" xfId="9909" xr:uid="{00000000-0005-0000-0000-00007E260000}"/>
    <cellStyle name="Heading 4 18" xfId="9910" xr:uid="{00000000-0005-0000-0000-00007F260000}"/>
    <cellStyle name="Heading 4 19" xfId="9911" xr:uid="{00000000-0005-0000-0000-000080260000}"/>
    <cellStyle name="Heading 4 19 2" xfId="9912" xr:uid="{00000000-0005-0000-0000-000081260000}"/>
    <cellStyle name="Heading 4 19 3" xfId="9913" xr:uid="{00000000-0005-0000-0000-000082260000}"/>
    <cellStyle name="Heading 4 19_Control Caps" xfId="9914" xr:uid="{00000000-0005-0000-0000-000083260000}"/>
    <cellStyle name="Heading 4 2" xfId="9915" xr:uid="{00000000-0005-0000-0000-000084260000}"/>
    <cellStyle name="Heading 4 2 10" xfId="9916" xr:uid="{00000000-0005-0000-0000-000085260000}"/>
    <cellStyle name="Heading 4 2 11" xfId="9917" xr:uid="{00000000-0005-0000-0000-000086260000}"/>
    <cellStyle name="Heading 4 2 12" xfId="9918" xr:uid="{00000000-0005-0000-0000-000087260000}"/>
    <cellStyle name="Heading 4 2 13" xfId="9919" xr:uid="{00000000-0005-0000-0000-000088260000}"/>
    <cellStyle name="Heading 4 2 14" xfId="9920" xr:uid="{00000000-0005-0000-0000-000089260000}"/>
    <cellStyle name="Heading 4 2 15" xfId="9921" xr:uid="{00000000-0005-0000-0000-00008A260000}"/>
    <cellStyle name="Heading 4 2 16" xfId="9922" xr:uid="{00000000-0005-0000-0000-00008B260000}"/>
    <cellStyle name="Heading 4 2 17" xfId="9923" xr:uid="{00000000-0005-0000-0000-00008C260000}"/>
    <cellStyle name="Heading 4 2 18" xfId="9924" xr:uid="{00000000-0005-0000-0000-00008D260000}"/>
    <cellStyle name="Heading 4 2 19" xfId="9925" xr:uid="{00000000-0005-0000-0000-00008E260000}"/>
    <cellStyle name="Heading 4 2 2" xfId="9926" xr:uid="{00000000-0005-0000-0000-00008F260000}"/>
    <cellStyle name="Heading 4 2 20" xfId="9927" xr:uid="{00000000-0005-0000-0000-000090260000}"/>
    <cellStyle name="Heading 4 2 21" xfId="9928" xr:uid="{00000000-0005-0000-0000-000091260000}"/>
    <cellStyle name="Heading 4 2 22" xfId="9929" xr:uid="{00000000-0005-0000-0000-000092260000}"/>
    <cellStyle name="Heading 4 2 23" xfId="9930" xr:uid="{00000000-0005-0000-0000-000093260000}"/>
    <cellStyle name="Heading 4 2 24" xfId="9931" xr:uid="{00000000-0005-0000-0000-000094260000}"/>
    <cellStyle name="Heading 4 2 25" xfId="9932" xr:uid="{00000000-0005-0000-0000-000095260000}"/>
    <cellStyle name="Heading 4 2 26" xfId="9933" xr:uid="{00000000-0005-0000-0000-000096260000}"/>
    <cellStyle name="Heading 4 2 27" xfId="9934" xr:uid="{00000000-0005-0000-0000-000097260000}"/>
    <cellStyle name="Heading 4 2 28" xfId="9935" xr:uid="{00000000-0005-0000-0000-000098260000}"/>
    <cellStyle name="Heading 4 2 29" xfId="9936" xr:uid="{00000000-0005-0000-0000-000099260000}"/>
    <cellStyle name="Heading 4 2 3" xfId="9937" xr:uid="{00000000-0005-0000-0000-00009A260000}"/>
    <cellStyle name="Heading 4 2 30" xfId="9938" xr:uid="{00000000-0005-0000-0000-00009B260000}"/>
    <cellStyle name="Heading 4 2 31" xfId="9939" xr:uid="{00000000-0005-0000-0000-00009C260000}"/>
    <cellStyle name="Heading 4 2 32" xfId="9940" xr:uid="{00000000-0005-0000-0000-00009D260000}"/>
    <cellStyle name="Heading 4 2 33" xfId="9941" xr:uid="{00000000-0005-0000-0000-00009E260000}"/>
    <cellStyle name="Heading 4 2 4" xfId="9942" xr:uid="{00000000-0005-0000-0000-00009F260000}"/>
    <cellStyle name="Heading 4 2 5" xfId="9943" xr:uid="{00000000-0005-0000-0000-0000A0260000}"/>
    <cellStyle name="Heading 4 2 6" xfId="9944" xr:uid="{00000000-0005-0000-0000-0000A1260000}"/>
    <cellStyle name="Heading 4 2 7" xfId="9945" xr:uid="{00000000-0005-0000-0000-0000A2260000}"/>
    <cellStyle name="Heading 4 2 8" xfId="9946" xr:uid="{00000000-0005-0000-0000-0000A3260000}"/>
    <cellStyle name="Heading 4 2 9" xfId="9947" xr:uid="{00000000-0005-0000-0000-0000A4260000}"/>
    <cellStyle name="Heading 4 20" xfId="9948" xr:uid="{00000000-0005-0000-0000-0000A5260000}"/>
    <cellStyle name="Heading 4 21" xfId="9949" xr:uid="{00000000-0005-0000-0000-0000A6260000}"/>
    <cellStyle name="Heading 4 22" xfId="9950" xr:uid="{00000000-0005-0000-0000-0000A7260000}"/>
    <cellStyle name="Heading 4 23" xfId="9951" xr:uid="{00000000-0005-0000-0000-0000A8260000}"/>
    <cellStyle name="Heading 4 24" xfId="9952" xr:uid="{00000000-0005-0000-0000-0000A9260000}"/>
    <cellStyle name="Heading 4 25" xfId="9953" xr:uid="{00000000-0005-0000-0000-0000AA260000}"/>
    <cellStyle name="Heading 4 26" xfId="9954" xr:uid="{00000000-0005-0000-0000-0000AB260000}"/>
    <cellStyle name="Heading 4 27" xfId="9955" xr:uid="{00000000-0005-0000-0000-0000AC260000}"/>
    <cellStyle name="Heading 4 28" xfId="9956" xr:uid="{00000000-0005-0000-0000-0000AD260000}"/>
    <cellStyle name="Heading 4 29" xfId="9957" xr:uid="{00000000-0005-0000-0000-0000AE260000}"/>
    <cellStyle name="Heading 4 3" xfId="9958" xr:uid="{00000000-0005-0000-0000-0000AF260000}"/>
    <cellStyle name="Heading 4 30" xfId="9959" xr:uid="{00000000-0005-0000-0000-0000B0260000}"/>
    <cellStyle name="Heading 4 31" xfId="9960" xr:uid="{00000000-0005-0000-0000-0000B1260000}"/>
    <cellStyle name="Heading 4 32" xfId="9961" xr:uid="{00000000-0005-0000-0000-0000B2260000}"/>
    <cellStyle name="Heading 4 33" xfId="9962" xr:uid="{00000000-0005-0000-0000-0000B3260000}"/>
    <cellStyle name="Heading 4 34" xfId="9963" xr:uid="{00000000-0005-0000-0000-0000B4260000}"/>
    <cellStyle name="Heading 4 35" xfId="9964" xr:uid="{00000000-0005-0000-0000-0000B5260000}"/>
    <cellStyle name="Heading 4 36" xfId="9965" xr:uid="{00000000-0005-0000-0000-0000B6260000}"/>
    <cellStyle name="Heading 4 37" xfId="9966" xr:uid="{00000000-0005-0000-0000-0000B7260000}"/>
    <cellStyle name="Heading 4 38" xfId="9967" xr:uid="{00000000-0005-0000-0000-0000B8260000}"/>
    <cellStyle name="Heading 4 4" xfId="9968" xr:uid="{00000000-0005-0000-0000-0000B9260000}"/>
    <cellStyle name="Heading 4 5" xfId="9969" xr:uid="{00000000-0005-0000-0000-0000BA260000}"/>
    <cellStyle name="Heading 4 6" xfId="9970" xr:uid="{00000000-0005-0000-0000-0000BB260000}"/>
    <cellStyle name="Heading 4 7" xfId="9971" xr:uid="{00000000-0005-0000-0000-0000BC260000}"/>
    <cellStyle name="Heading 4 8" xfId="9972" xr:uid="{00000000-0005-0000-0000-0000BD260000}"/>
    <cellStyle name="Heading 4 9" xfId="9973" xr:uid="{00000000-0005-0000-0000-0000BE260000}"/>
    <cellStyle name="Historical Inputs" xfId="9974" xr:uid="{00000000-0005-0000-0000-0000BF260000}"/>
    <cellStyle name="Historical Inputs 2" xfId="9975" xr:uid="{00000000-0005-0000-0000-0000C0260000}"/>
    <cellStyle name="Historical Inputs 2 2" xfId="9976" xr:uid="{00000000-0005-0000-0000-0000C1260000}"/>
    <cellStyle name="Historical Inputs 2 2 2" xfId="9977" xr:uid="{00000000-0005-0000-0000-0000C2260000}"/>
    <cellStyle name="Historical Inputs 2 3" xfId="9978" xr:uid="{00000000-0005-0000-0000-0000C3260000}"/>
    <cellStyle name="Historical Inputs 2 3 2" xfId="9979" xr:uid="{00000000-0005-0000-0000-0000C4260000}"/>
    <cellStyle name="Historical Inputs 2 4" xfId="9980" xr:uid="{00000000-0005-0000-0000-0000C5260000}"/>
    <cellStyle name="Historical Inputs 2 4 2" xfId="9981" xr:uid="{00000000-0005-0000-0000-0000C6260000}"/>
    <cellStyle name="Historical Inputs 2 5" xfId="9982" xr:uid="{00000000-0005-0000-0000-0000C7260000}"/>
    <cellStyle name="Historical Inputs 3" xfId="9983" xr:uid="{00000000-0005-0000-0000-0000C8260000}"/>
    <cellStyle name="Historical Inputs 3 2" xfId="9984" xr:uid="{00000000-0005-0000-0000-0000C9260000}"/>
    <cellStyle name="Historical Inputs 3 2 2" xfId="9985" xr:uid="{00000000-0005-0000-0000-0000CA260000}"/>
    <cellStyle name="Historical Inputs 3 3" xfId="9986" xr:uid="{00000000-0005-0000-0000-0000CB260000}"/>
    <cellStyle name="Historical Inputs 3 3 2" xfId="9987" xr:uid="{00000000-0005-0000-0000-0000CC260000}"/>
    <cellStyle name="Historical Inputs 3 4" xfId="9988" xr:uid="{00000000-0005-0000-0000-0000CD260000}"/>
    <cellStyle name="Historical Inputs 3 4 2" xfId="9989" xr:uid="{00000000-0005-0000-0000-0000CE260000}"/>
    <cellStyle name="Historical Inputs 3 5" xfId="9990" xr:uid="{00000000-0005-0000-0000-0000CF260000}"/>
    <cellStyle name="Historical Inputs 4" xfId="9991" xr:uid="{00000000-0005-0000-0000-0000D0260000}"/>
    <cellStyle name="Hot Inputs" xfId="9992" xr:uid="{00000000-0005-0000-0000-0000D1260000}"/>
    <cellStyle name="Hot Inputs 10" xfId="9993" xr:uid="{00000000-0005-0000-0000-0000D2260000}"/>
    <cellStyle name="Hot Inputs 11" xfId="9994" xr:uid="{00000000-0005-0000-0000-0000D3260000}"/>
    <cellStyle name="Hot Inputs 12" xfId="9995" xr:uid="{00000000-0005-0000-0000-0000D4260000}"/>
    <cellStyle name="Hot Inputs 13" xfId="9996" xr:uid="{00000000-0005-0000-0000-0000D5260000}"/>
    <cellStyle name="Hot Inputs 14" xfId="9997" xr:uid="{00000000-0005-0000-0000-0000D6260000}"/>
    <cellStyle name="Hot Inputs 15" xfId="9998" xr:uid="{00000000-0005-0000-0000-0000D7260000}"/>
    <cellStyle name="Hot Inputs 16" xfId="9999" xr:uid="{00000000-0005-0000-0000-0000D8260000}"/>
    <cellStyle name="Hot Inputs 17" xfId="10000" xr:uid="{00000000-0005-0000-0000-0000D9260000}"/>
    <cellStyle name="Hot Inputs 2" xfId="10001" xr:uid="{00000000-0005-0000-0000-0000DA260000}"/>
    <cellStyle name="Hot Inputs 2 10" xfId="10002" xr:uid="{00000000-0005-0000-0000-0000DB260000}"/>
    <cellStyle name="Hot Inputs 2 11" xfId="10003" xr:uid="{00000000-0005-0000-0000-0000DC260000}"/>
    <cellStyle name="Hot Inputs 2 12" xfId="10004" xr:uid="{00000000-0005-0000-0000-0000DD260000}"/>
    <cellStyle name="Hot Inputs 2 13" xfId="10005" xr:uid="{00000000-0005-0000-0000-0000DE260000}"/>
    <cellStyle name="Hot Inputs 2 14" xfId="10006" xr:uid="{00000000-0005-0000-0000-0000DF260000}"/>
    <cellStyle name="Hot Inputs 2 15" xfId="10007" xr:uid="{00000000-0005-0000-0000-0000E0260000}"/>
    <cellStyle name="Hot Inputs 2 16" xfId="10008" xr:uid="{00000000-0005-0000-0000-0000E1260000}"/>
    <cellStyle name="Hot Inputs 2 17" xfId="10009" xr:uid="{00000000-0005-0000-0000-0000E2260000}"/>
    <cellStyle name="Hot Inputs 2 18" xfId="10010" xr:uid="{00000000-0005-0000-0000-0000E3260000}"/>
    <cellStyle name="Hot Inputs 2 2" xfId="10011" xr:uid="{00000000-0005-0000-0000-0000E4260000}"/>
    <cellStyle name="Hot Inputs 2 2 10" xfId="10012" xr:uid="{00000000-0005-0000-0000-0000E5260000}"/>
    <cellStyle name="Hot Inputs 2 2 11" xfId="10013" xr:uid="{00000000-0005-0000-0000-0000E6260000}"/>
    <cellStyle name="Hot Inputs 2 2 12" xfId="10014" xr:uid="{00000000-0005-0000-0000-0000E7260000}"/>
    <cellStyle name="Hot Inputs 2 2 13" xfId="10015" xr:uid="{00000000-0005-0000-0000-0000E8260000}"/>
    <cellStyle name="Hot Inputs 2 2 14" xfId="10016" xr:uid="{00000000-0005-0000-0000-0000E9260000}"/>
    <cellStyle name="Hot Inputs 2 2 15" xfId="10017" xr:uid="{00000000-0005-0000-0000-0000EA260000}"/>
    <cellStyle name="Hot Inputs 2 2 2" xfId="10018" xr:uid="{00000000-0005-0000-0000-0000EB260000}"/>
    <cellStyle name="Hot Inputs 2 2 2 2" xfId="10019" xr:uid="{00000000-0005-0000-0000-0000EC260000}"/>
    <cellStyle name="Hot Inputs 2 2 3" xfId="10020" xr:uid="{00000000-0005-0000-0000-0000ED260000}"/>
    <cellStyle name="Hot Inputs 2 2 4" xfId="10021" xr:uid="{00000000-0005-0000-0000-0000EE260000}"/>
    <cellStyle name="Hot Inputs 2 2 5" xfId="10022" xr:uid="{00000000-0005-0000-0000-0000EF260000}"/>
    <cellStyle name="Hot Inputs 2 2 6" xfId="10023" xr:uid="{00000000-0005-0000-0000-0000F0260000}"/>
    <cellStyle name="Hot Inputs 2 2 7" xfId="10024" xr:uid="{00000000-0005-0000-0000-0000F1260000}"/>
    <cellStyle name="Hot Inputs 2 2 8" xfId="10025" xr:uid="{00000000-0005-0000-0000-0000F2260000}"/>
    <cellStyle name="Hot Inputs 2 2 9" xfId="10026" xr:uid="{00000000-0005-0000-0000-0000F3260000}"/>
    <cellStyle name="Hot Inputs 2 3" xfId="10027" xr:uid="{00000000-0005-0000-0000-0000F4260000}"/>
    <cellStyle name="Hot Inputs 2 3 10" xfId="10028" xr:uid="{00000000-0005-0000-0000-0000F5260000}"/>
    <cellStyle name="Hot Inputs 2 3 11" xfId="10029" xr:uid="{00000000-0005-0000-0000-0000F6260000}"/>
    <cellStyle name="Hot Inputs 2 3 12" xfId="10030" xr:uid="{00000000-0005-0000-0000-0000F7260000}"/>
    <cellStyle name="Hot Inputs 2 3 13" xfId="10031" xr:uid="{00000000-0005-0000-0000-0000F8260000}"/>
    <cellStyle name="Hot Inputs 2 3 14" xfId="10032" xr:uid="{00000000-0005-0000-0000-0000F9260000}"/>
    <cellStyle name="Hot Inputs 2 3 15" xfId="10033" xr:uid="{00000000-0005-0000-0000-0000FA260000}"/>
    <cellStyle name="Hot Inputs 2 3 2" xfId="10034" xr:uid="{00000000-0005-0000-0000-0000FB260000}"/>
    <cellStyle name="Hot Inputs 2 3 2 2" xfId="10035" xr:uid="{00000000-0005-0000-0000-0000FC260000}"/>
    <cellStyle name="Hot Inputs 2 3 3" xfId="10036" xr:uid="{00000000-0005-0000-0000-0000FD260000}"/>
    <cellStyle name="Hot Inputs 2 3 4" xfId="10037" xr:uid="{00000000-0005-0000-0000-0000FE260000}"/>
    <cellStyle name="Hot Inputs 2 3 5" xfId="10038" xr:uid="{00000000-0005-0000-0000-0000FF260000}"/>
    <cellStyle name="Hot Inputs 2 3 6" xfId="10039" xr:uid="{00000000-0005-0000-0000-000000270000}"/>
    <cellStyle name="Hot Inputs 2 3 7" xfId="10040" xr:uid="{00000000-0005-0000-0000-000001270000}"/>
    <cellStyle name="Hot Inputs 2 3 8" xfId="10041" xr:uid="{00000000-0005-0000-0000-000002270000}"/>
    <cellStyle name="Hot Inputs 2 3 9" xfId="10042" xr:uid="{00000000-0005-0000-0000-000003270000}"/>
    <cellStyle name="Hot Inputs 2 4" xfId="10043" xr:uid="{00000000-0005-0000-0000-000004270000}"/>
    <cellStyle name="Hot Inputs 2 4 10" xfId="10044" xr:uid="{00000000-0005-0000-0000-000005270000}"/>
    <cellStyle name="Hot Inputs 2 4 11" xfId="10045" xr:uid="{00000000-0005-0000-0000-000006270000}"/>
    <cellStyle name="Hot Inputs 2 4 12" xfId="10046" xr:uid="{00000000-0005-0000-0000-000007270000}"/>
    <cellStyle name="Hot Inputs 2 4 13" xfId="10047" xr:uid="{00000000-0005-0000-0000-000008270000}"/>
    <cellStyle name="Hot Inputs 2 4 14" xfId="10048" xr:uid="{00000000-0005-0000-0000-000009270000}"/>
    <cellStyle name="Hot Inputs 2 4 15" xfId="10049" xr:uid="{00000000-0005-0000-0000-00000A270000}"/>
    <cellStyle name="Hot Inputs 2 4 2" xfId="10050" xr:uid="{00000000-0005-0000-0000-00000B270000}"/>
    <cellStyle name="Hot Inputs 2 4 2 2" xfId="10051" xr:uid="{00000000-0005-0000-0000-00000C270000}"/>
    <cellStyle name="Hot Inputs 2 4 3" xfId="10052" xr:uid="{00000000-0005-0000-0000-00000D270000}"/>
    <cellStyle name="Hot Inputs 2 4 4" xfId="10053" xr:uid="{00000000-0005-0000-0000-00000E270000}"/>
    <cellStyle name="Hot Inputs 2 4 5" xfId="10054" xr:uid="{00000000-0005-0000-0000-00000F270000}"/>
    <cellStyle name="Hot Inputs 2 4 6" xfId="10055" xr:uid="{00000000-0005-0000-0000-000010270000}"/>
    <cellStyle name="Hot Inputs 2 4 7" xfId="10056" xr:uid="{00000000-0005-0000-0000-000011270000}"/>
    <cellStyle name="Hot Inputs 2 4 8" xfId="10057" xr:uid="{00000000-0005-0000-0000-000012270000}"/>
    <cellStyle name="Hot Inputs 2 4 9" xfId="10058" xr:uid="{00000000-0005-0000-0000-000013270000}"/>
    <cellStyle name="Hot Inputs 2 5" xfId="10059" xr:uid="{00000000-0005-0000-0000-000014270000}"/>
    <cellStyle name="Hot Inputs 2 5 2" xfId="10060" xr:uid="{00000000-0005-0000-0000-000015270000}"/>
    <cellStyle name="Hot Inputs 2 6" xfId="10061" xr:uid="{00000000-0005-0000-0000-000016270000}"/>
    <cellStyle name="Hot Inputs 2 7" xfId="10062" xr:uid="{00000000-0005-0000-0000-000017270000}"/>
    <cellStyle name="Hot Inputs 2 8" xfId="10063" xr:uid="{00000000-0005-0000-0000-000018270000}"/>
    <cellStyle name="Hot Inputs 2 9" xfId="10064" xr:uid="{00000000-0005-0000-0000-000019270000}"/>
    <cellStyle name="Hot Inputs 3" xfId="10065" xr:uid="{00000000-0005-0000-0000-00001A270000}"/>
    <cellStyle name="Hot Inputs 3 10" xfId="10066" xr:uid="{00000000-0005-0000-0000-00001B270000}"/>
    <cellStyle name="Hot Inputs 3 11" xfId="10067" xr:uid="{00000000-0005-0000-0000-00001C270000}"/>
    <cellStyle name="Hot Inputs 3 12" xfId="10068" xr:uid="{00000000-0005-0000-0000-00001D270000}"/>
    <cellStyle name="Hot Inputs 3 13" xfId="10069" xr:uid="{00000000-0005-0000-0000-00001E270000}"/>
    <cellStyle name="Hot Inputs 3 14" xfId="10070" xr:uid="{00000000-0005-0000-0000-00001F270000}"/>
    <cellStyle name="Hot Inputs 3 15" xfId="10071" xr:uid="{00000000-0005-0000-0000-000020270000}"/>
    <cellStyle name="Hot Inputs 3 16" xfId="10072" xr:uid="{00000000-0005-0000-0000-000021270000}"/>
    <cellStyle name="Hot Inputs 3 17" xfId="10073" xr:uid="{00000000-0005-0000-0000-000022270000}"/>
    <cellStyle name="Hot Inputs 3 18" xfId="10074" xr:uid="{00000000-0005-0000-0000-000023270000}"/>
    <cellStyle name="Hot Inputs 3 2" xfId="10075" xr:uid="{00000000-0005-0000-0000-000024270000}"/>
    <cellStyle name="Hot Inputs 3 2 10" xfId="10076" xr:uid="{00000000-0005-0000-0000-000025270000}"/>
    <cellStyle name="Hot Inputs 3 2 11" xfId="10077" xr:uid="{00000000-0005-0000-0000-000026270000}"/>
    <cellStyle name="Hot Inputs 3 2 12" xfId="10078" xr:uid="{00000000-0005-0000-0000-000027270000}"/>
    <cellStyle name="Hot Inputs 3 2 13" xfId="10079" xr:uid="{00000000-0005-0000-0000-000028270000}"/>
    <cellStyle name="Hot Inputs 3 2 14" xfId="10080" xr:uid="{00000000-0005-0000-0000-000029270000}"/>
    <cellStyle name="Hot Inputs 3 2 15" xfId="10081" xr:uid="{00000000-0005-0000-0000-00002A270000}"/>
    <cellStyle name="Hot Inputs 3 2 2" xfId="10082" xr:uid="{00000000-0005-0000-0000-00002B270000}"/>
    <cellStyle name="Hot Inputs 3 2 2 2" xfId="10083" xr:uid="{00000000-0005-0000-0000-00002C270000}"/>
    <cellStyle name="Hot Inputs 3 2 3" xfId="10084" xr:uid="{00000000-0005-0000-0000-00002D270000}"/>
    <cellStyle name="Hot Inputs 3 2 4" xfId="10085" xr:uid="{00000000-0005-0000-0000-00002E270000}"/>
    <cellStyle name="Hot Inputs 3 2 5" xfId="10086" xr:uid="{00000000-0005-0000-0000-00002F270000}"/>
    <cellStyle name="Hot Inputs 3 2 6" xfId="10087" xr:uid="{00000000-0005-0000-0000-000030270000}"/>
    <cellStyle name="Hot Inputs 3 2 7" xfId="10088" xr:uid="{00000000-0005-0000-0000-000031270000}"/>
    <cellStyle name="Hot Inputs 3 2 8" xfId="10089" xr:uid="{00000000-0005-0000-0000-000032270000}"/>
    <cellStyle name="Hot Inputs 3 2 9" xfId="10090" xr:uid="{00000000-0005-0000-0000-000033270000}"/>
    <cellStyle name="Hot Inputs 3 3" xfId="10091" xr:uid="{00000000-0005-0000-0000-000034270000}"/>
    <cellStyle name="Hot Inputs 3 3 10" xfId="10092" xr:uid="{00000000-0005-0000-0000-000035270000}"/>
    <cellStyle name="Hot Inputs 3 3 11" xfId="10093" xr:uid="{00000000-0005-0000-0000-000036270000}"/>
    <cellStyle name="Hot Inputs 3 3 12" xfId="10094" xr:uid="{00000000-0005-0000-0000-000037270000}"/>
    <cellStyle name="Hot Inputs 3 3 13" xfId="10095" xr:uid="{00000000-0005-0000-0000-000038270000}"/>
    <cellStyle name="Hot Inputs 3 3 14" xfId="10096" xr:uid="{00000000-0005-0000-0000-000039270000}"/>
    <cellStyle name="Hot Inputs 3 3 15" xfId="10097" xr:uid="{00000000-0005-0000-0000-00003A270000}"/>
    <cellStyle name="Hot Inputs 3 3 2" xfId="10098" xr:uid="{00000000-0005-0000-0000-00003B270000}"/>
    <cellStyle name="Hot Inputs 3 3 2 2" xfId="10099" xr:uid="{00000000-0005-0000-0000-00003C270000}"/>
    <cellStyle name="Hot Inputs 3 3 3" xfId="10100" xr:uid="{00000000-0005-0000-0000-00003D270000}"/>
    <cellStyle name="Hot Inputs 3 3 4" xfId="10101" xr:uid="{00000000-0005-0000-0000-00003E270000}"/>
    <cellStyle name="Hot Inputs 3 3 5" xfId="10102" xr:uid="{00000000-0005-0000-0000-00003F270000}"/>
    <cellStyle name="Hot Inputs 3 3 6" xfId="10103" xr:uid="{00000000-0005-0000-0000-000040270000}"/>
    <cellStyle name="Hot Inputs 3 3 7" xfId="10104" xr:uid="{00000000-0005-0000-0000-000041270000}"/>
    <cellStyle name="Hot Inputs 3 3 8" xfId="10105" xr:uid="{00000000-0005-0000-0000-000042270000}"/>
    <cellStyle name="Hot Inputs 3 3 9" xfId="10106" xr:uid="{00000000-0005-0000-0000-000043270000}"/>
    <cellStyle name="Hot Inputs 3 4" xfId="10107" xr:uid="{00000000-0005-0000-0000-000044270000}"/>
    <cellStyle name="Hot Inputs 3 4 10" xfId="10108" xr:uid="{00000000-0005-0000-0000-000045270000}"/>
    <cellStyle name="Hot Inputs 3 4 11" xfId="10109" xr:uid="{00000000-0005-0000-0000-000046270000}"/>
    <cellStyle name="Hot Inputs 3 4 12" xfId="10110" xr:uid="{00000000-0005-0000-0000-000047270000}"/>
    <cellStyle name="Hot Inputs 3 4 13" xfId="10111" xr:uid="{00000000-0005-0000-0000-000048270000}"/>
    <cellStyle name="Hot Inputs 3 4 14" xfId="10112" xr:uid="{00000000-0005-0000-0000-000049270000}"/>
    <cellStyle name="Hot Inputs 3 4 15" xfId="10113" xr:uid="{00000000-0005-0000-0000-00004A270000}"/>
    <cellStyle name="Hot Inputs 3 4 2" xfId="10114" xr:uid="{00000000-0005-0000-0000-00004B270000}"/>
    <cellStyle name="Hot Inputs 3 4 2 2" xfId="10115" xr:uid="{00000000-0005-0000-0000-00004C270000}"/>
    <cellStyle name="Hot Inputs 3 4 3" xfId="10116" xr:uid="{00000000-0005-0000-0000-00004D270000}"/>
    <cellStyle name="Hot Inputs 3 4 4" xfId="10117" xr:uid="{00000000-0005-0000-0000-00004E270000}"/>
    <cellStyle name="Hot Inputs 3 4 5" xfId="10118" xr:uid="{00000000-0005-0000-0000-00004F270000}"/>
    <cellStyle name="Hot Inputs 3 4 6" xfId="10119" xr:uid="{00000000-0005-0000-0000-000050270000}"/>
    <cellStyle name="Hot Inputs 3 4 7" xfId="10120" xr:uid="{00000000-0005-0000-0000-000051270000}"/>
    <cellStyle name="Hot Inputs 3 4 8" xfId="10121" xr:uid="{00000000-0005-0000-0000-000052270000}"/>
    <cellStyle name="Hot Inputs 3 4 9" xfId="10122" xr:uid="{00000000-0005-0000-0000-000053270000}"/>
    <cellStyle name="Hot Inputs 3 5" xfId="10123" xr:uid="{00000000-0005-0000-0000-000054270000}"/>
    <cellStyle name="Hot Inputs 3 5 2" xfId="10124" xr:uid="{00000000-0005-0000-0000-000055270000}"/>
    <cellStyle name="Hot Inputs 3 6" xfId="10125" xr:uid="{00000000-0005-0000-0000-000056270000}"/>
    <cellStyle name="Hot Inputs 3 7" xfId="10126" xr:uid="{00000000-0005-0000-0000-000057270000}"/>
    <cellStyle name="Hot Inputs 3 8" xfId="10127" xr:uid="{00000000-0005-0000-0000-000058270000}"/>
    <cellStyle name="Hot Inputs 3 9" xfId="10128" xr:uid="{00000000-0005-0000-0000-000059270000}"/>
    <cellStyle name="Hot Inputs 4" xfId="10129" xr:uid="{00000000-0005-0000-0000-00005A270000}"/>
    <cellStyle name="Hot Inputs 4 2" xfId="10130" xr:uid="{00000000-0005-0000-0000-00005B270000}"/>
    <cellStyle name="Hot Inputs 5" xfId="10131" xr:uid="{00000000-0005-0000-0000-00005C270000}"/>
    <cellStyle name="Hot Inputs 6" xfId="10132" xr:uid="{00000000-0005-0000-0000-00005D270000}"/>
    <cellStyle name="Hot Inputs 7" xfId="10133" xr:uid="{00000000-0005-0000-0000-00005E270000}"/>
    <cellStyle name="Hot Inputs 8" xfId="10134" xr:uid="{00000000-0005-0000-0000-00005F270000}"/>
    <cellStyle name="Hot Inputs 9" xfId="10135" xr:uid="{00000000-0005-0000-0000-000060270000}"/>
    <cellStyle name="Hyperlink" xfId="29" builtinId="8" customBuiltin="1"/>
    <cellStyle name="Hyperlink 2" xfId="10136" xr:uid="{00000000-0005-0000-0000-000062270000}"/>
    <cellStyle name="Imported data from another worksheet" xfId="10137" xr:uid="{00000000-0005-0000-0000-000063270000}"/>
    <cellStyle name="Imported data from another worksheet 10" xfId="10138" xr:uid="{00000000-0005-0000-0000-000064270000}"/>
    <cellStyle name="Imported data from another worksheet 11" xfId="10139" xr:uid="{00000000-0005-0000-0000-000065270000}"/>
    <cellStyle name="Imported data from another worksheet 12" xfId="10140" xr:uid="{00000000-0005-0000-0000-000066270000}"/>
    <cellStyle name="Imported data from another worksheet 13" xfId="10141" xr:uid="{00000000-0005-0000-0000-000067270000}"/>
    <cellStyle name="Imported data from another worksheet 14" xfId="10142" xr:uid="{00000000-0005-0000-0000-000068270000}"/>
    <cellStyle name="Imported data from another worksheet 15" xfId="10143" xr:uid="{00000000-0005-0000-0000-000069270000}"/>
    <cellStyle name="Imported data from another worksheet 16" xfId="10144" xr:uid="{00000000-0005-0000-0000-00006A270000}"/>
    <cellStyle name="Imported data from another worksheet 17" xfId="10145" xr:uid="{00000000-0005-0000-0000-00006B270000}"/>
    <cellStyle name="Imported data from another worksheet 2" xfId="10146" xr:uid="{00000000-0005-0000-0000-00006C270000}"/>
    <cellStyle name="Imported data from another worksheet 2 10" xfId="10147" xr:uid="{00000000-0005-0000-0000-00006D270000}"/>
    <cellStyle name="Imported data from another worksheet 2 11" xfId="10148" xr:uid="{00000000-0005-0000-0000-00006E270000}"/>
    <cellStyle name="Imported data from another worksheet 2 12" xfId="10149" xr:uid="{00000000-0005-0000-0000-00006F270000}"/>
    <cellStyle name="Imported data from another worksheet 2 13" xfId="10150" xr:uid="{00000000-0005-0000-0000-000070270000}"/>
    <cellStyle name="Imported data from another worksheet 2 14" xfId="10151" xr:uid="{00000000-0005-0000-0000-000071270000}"/>
    <cellStyle name="Imported data from another worksheet 2 15" xfId="10152" xr:uid="{00000000-0005-0000-0000-000072270000}"/>
    <cellStyle name="Imported data from another worksheet 2 16" xfId="10153" xr:uid="{00000000-0005-0000-0000-000073270000}"/>
    <cellStyle name="Imported data from another worksheet 2 17" xfId="10154" xr:uid="{00000000-0005-0000-0000-000074270000}"/>
    <cellStyle name="Imported data from another worksheet 2 18" xfId="10155" xr:uid="{00000000-0005-0000-0000-000075270000}"/>
    <cellStyle name="Imported data from another worksheet 2 2" xfId="10156" xr:uid="{00000000-0005-0000-0000-000076270000}"/>
    <cellStyle name="Imported data from another worksheet 2 2 10" xfId="10157" xr:uid="{00000000-0005-0000-0000-000077270000}"/>
    <cellStyle name="Imported data from another worksheet 2 2 11" xfId="10158" xr:uid="{00000000-0005-0000-0000-000078270000}"/>
    <cellStyle name="Imported data from another worksheet 2 2 12" xfId="10159" xr:uid="{00000000-0005-0000-0000-000079270000}"/>
    <cellStyle name="Imported data from another worksheet 2 2 13" xfId="10160" xr:uid="{00000000-0005-0000-0000-00007A270000}"/>
    <cellStyle name="Imported data from another worksheet 2 2 14" xfId="10161" xr:uid="{00000000-0005-0000-0000-00007B270000}"/>
    <cellStyle name="Imported data from another worksheet 2 2 15" xfId="10162" xr:uid="{00000000-0005-0000-0000-00007C270000}"/>
    <cellStyle name="Imported data from another worksheet 2 2 2" xfId="10163" xr:uid="{00000000-0005-0000-0000-00007D270000}"/>
    <cellStyle name="Imported data from another worksheet 2 2 2 2" xfId="10164" xr:uid="{00000000-0005-0000-0000-00007E270000}"/>
    <cellStyle name="Imported data from another worksheet 2 2 3" xfId="10165" xr:uid="{00000000-0005-0000-0000-00007F270000}"/>
    <cellStyle name="Imported data from another worksheet 2 2 4" xfId="10166" xr:uid="{00000000-0005-0000-0000-000080270000}"/>
    <cellStyle name="Imported data from another worksheet 2 2 5" xfId="10167" xr:uid="{00000000-0005-0000-0000-000081270000}"/>
    <cellStyle name="Imported data from another worksheet 2 2 6" xfId="10168" xr:uid="{00000000-0005-0000-0000-000082270000}"/>
    <cellStyle name="Imported data from another worksheet 2 2 7" xfId="10169" xr:uid="{00000000-0005-0000-0000-000083270000}"/>
    <cellStyle name="Imported data from another worksheet 2 2 8" xfId="10170" xr:uid="{00000000-0005-0000-0000-000084270000}"/>
    <cellStyle name="Imported data from another worksheet 2 2 9" xfId="10171" xr:uid="{00000000-0005-0000-0000-000085270000}"/>
    <cellStyle name="Imported data from another worksheet 2 3" xfId="10172" xr:uid="{00000000-0005-0000-0000-000086270000}"/>
    <cellStyle name="Imported data from another worksheet 2 3 10" xfId="10173" xr:uid="{00000000-0005-0000-0000-000087270000}"/>
    <cellStyle name="Imported data from another worksheet 2 3 11" xfId="10174" xr:uid="{00000000-0005-0000-0000-000088270000}"/>
    <cellStyle name="Imported data from another worksheet 2 3 12" xfId="10175" xr:uid="{00000000-0005-0000-0000-000089270000}"/>
    <cellStyle name="Imported data from another worksheet 2 3 13" xfId="10176" xr:uid="{00000000-0005-0000-0000-00008A270000}"/>
    <cellStyle name="Imported data from another worksheet 2 3 14" xfId="10177" xr:uid="{00000000-0005-0000-0000-00008B270000}"/>
    <cellStyle name="Imported data from another worksheet 2 3 15" xfId="10178" xr:uid="{00000000-0005-0000-0000-00008C270000}"/>
    <cellStyle name="Imported data from another worksheet 2 3 2" xfId="10179" xr:uid="{00000000-0005-0000-0000-00008D270000}"/>
    <cellStyle name="Imported data from another worksheet 2 3 2 2" xfId="10180" xr:uid="{00000000-0005-0000-0000-00008E270000}"/>
    <cellStyle name="Imported data from another worksheet 2 3 3" xfId="10181" xr:uid="{00000000-0005-0000-0000-00008F270000}"/>
    <cellStyle name="Imported data from another worksheet 2 3 4" xfId="10182" xr:uid="{00000000-0005-0000-0000-000090270000}"/>
    <cellStyle name="Imported data from another worksheet 2 3 5" xfId="10183" xr:uid="{00000000-0005-0000-0000-000091270000}"/>
    <cellStyle name="Imported data from another worksheet 2 3 6" xfId="10184" xr:uid="{00000000-0005-0000-0000-000092270000}"/>
    <cellStyle name="Imported data from another worksheet 2 3 7" xfId="10185" xr:uid="{00000000-0005-0000-0000-000093270000}"/>
    <cellStyle name="Imported data from another worksheet 2 3 8" xfId="10186" xr:uid="{00000000-0005-0000-0000-000094270000}"/>
    <cellStyle name="Imported data from another worksheet 2 3 9" xfId="10187" xr:uid="{00000000-0005-0000-0000-000095270000}"/>
    <cellStyle name="Imported data from another worksheet 2 4" xfId="10188" xr:uid="{00000000-0005-0000-0000-000096270000}"/>
    <cellStyle name="Imported data from another worksheet 2 4 10" xfId="10189" xr:uid="{00000000-0005-0000-0000-000097270000}"/>
    <cellStyle name="Imported data from another worksheet 2 4 11" xfId="10190" xr:uid="{00000000-0005-0000-0000-000098270000}"/>
    <cellStyle name="Imported data from another worksheet 2 4 12" xfId="10191" xr:uid="{00000000-0005-0000-0000-000099270000}"/>
    <cellStyle name="Imported data from another worksheet 2 4 13" xfId="10192" xr:uid="{00000000-0005-0000-0000-00009A270000}"/>
    <cellStyle name="Imported data from another worksheet 2 4 14" xfId="10193" xr:uid="{00000000-0005-0000-0000-00009B270000}"/>
    <cellStyle name="Imported data from another worksheet 2 4 15" xfId="10194" xr:uid="{00000000-0005-0000-0000-00009C270000}"/>
    <cellStyle name="Imported data from another worksheet 2 4 2" xfId="10195" xr:uid="{00000000-0005-0000-0000-00009D270000}"/>
    <cellStyle name="Imported data from another worksheet 2 4 2 2" xfId="10196" xr:uid="{00000000-0005-0000-0000-00009E270000}"/>
    <cellStyle name="Imported data from another worksheet 2 4 3" xfId="10197" xr:uid="{00000000-0005-0000-0000-00009F270000}"/>
    <cellStyle name="Imported data from another worksheet 2 4 4" xfId="10198" xr:uid="{00000000-0005-0000-0000-0000A0270000}"/>
    <cellStyle name="Imported data from another worksheet 2 4 5" xfId="10199" xr:uid="{00000000-0005-0000-0000-0000A1270000}"/>
    <cellStyle name="Imported data from another worksheet 2 4 6" xfId="10200" xr:uid="{00000000-0005-0000-0000-0000A2270000}"/>
    <cellStyle name="Imported data from another worksheet 2 4 7" xfId="10201" xr:uid="{00000000-0005-0000-0000-0000A3270000}"/>
    <cellStyle name="Imported data from another worksheet 2 4 8" xfId="10202" xr:uid="{00000000-0005-0000-0000-0000A4270000}"/>
    <cellStyle name="Imported data from another worksheet 2 4 9" xfId="10203" xr:uid="{00000000-0005-0000-0000-0000A5270000}"/>
    <cellStyle name="Imported data from another worksheet 2 5" xfId="10204" xr:uid="{00000000-0005-0000-0000-0000A6270000}"/>
    <cellStyle name="Imported data from another worksheet 2 5 2" xfId="10205" xr:uid="{00000000-0005-0000-0000-0000A7270000}"/>
    <cellStyle name="Imported data from another worksheet 2 6" xfId="10206" xr:uid="{00000000-0005-0000-0000-0000A8270000}"/>
    <cellStyle name="Imported data from another worksheet 2 7" xfId="10207" xr:uid="{00000000-0005-0000-0000-0000A9270000}"/>
    <cellStyle name="Imported data from another worksheet 2 8" xfId="10208" xr:uid="{00000000-0005-0000-0000-0000AA270000}"/>
    <cellStyle name="Imported data from another worksheet 2 9" xfId="10209" xr:uid="{00000000-0005-0000-0000-0000AB270000}"/>
    <cellStyle name="Imported data from another worksheet 3" xfId="10210" xr:uid="{00000000-0005-0000-0000-0000AC270000}"/>
    <cellStyle name="Imported data from another worksheet 3 10" xfId="10211" xr:uid="{00000000-0005-0000-0000-0000AD270000}"/>
    <cellStyle name="Imported data from another worksheet 3 11" xfId="10212" xr:uid="{00000000-0005-0000-0000-0000AE270000}"/>
    <cellStyle name="Imported data from another worksheet 3 12" xfId="10213" xr:uid="{00000000-0005-0000-0000-0000AF270000}"/>
    <cellStyle name="Imported data from another worksheet 3 13" xfId="10214" xr:uid="{00000000-0005-0000-0000-0000B0270000}"/>
    <cellStyle name="Imported data from another worksheet 3 14" xfId="10215" xr:uid="{00000000-0005-0000-0000-0000B1270000}"/>
    <cellStyle name="Imported data from another worksheet 3 15" xfId="10216" xr:uid="{00000000-0005-0000-0000-0000B2270000}"/>
    <cellStyle name="Imported data from another worksheet 3 16" xfId="10217" xr:uid="{00000000-0005-0000-0000-0000B3270000}"/>
    <cellStyle name="Imported data from another worksheet 3 17" xfId="10218" xr:uid="{00000000-0005-0000-0000-0000B4270000}"/>
    <cellStyle name="Imported data from another worksheet 3 18" xfId="10219" xr:uid="{00000000-0005-0000-0000-0000B5270000}"/>
    <cellStyle name="Imported data from another worksheet 3 2" xfId="10220" xr:uid="{00000000-0005-0000-0000-0000B6270000}"/>
    <cellStyle name="Imported data from another worksheet 3 2 10" xfId="10221" xr:uid="{00000000-0005-0000-0000-0000B7270000}"/>
    <cellStyle name="Imported data from another worksheet 3 2 11" xfId="10222" xr:uid="{00000000-0005-0000-0000-0000B8270000}"/>
    <cellStyle name="Imported data from another worksheet 3 2 12" xfId="10223" xr:uid="{00000000-0005-0000-0000-0000B9270000}"/>
    <cellStyle name="Imported data from another worksheet 3 2 13" xfId="10224" xr:uid="{00000000-0005-0000-0000-0000BA270000}"/>
    <cellStyle name="Imported data from another worksheet 3 2 14" xfId="10225" xr:uid="{00000000-0005-0000-0000-0000BB270000}"/>
    <cellStyle name="Imported data from another worksheet 3 2 15" xfId="10226" xr:uid="{00000000-0005-0000-0000-0000BC270000}"/>
    <cellStyle name="Imported data from another worksheet 3 2 2" xfId="10227" xr:uid="{00000000-0005-0000-0000-0000BD270000}"/>
    <cellStyle name="Imported data from another worksheet 3 2 2 2" xfId="10228" xr:uid="{00000000-0005-0000-0000-0000BE270000}"/>
    <cellStyle name="Imported data from another worksheet 3 2 3" xfId="10229" xr:uid="{00000000-0005-0000-0000-0000BF270000}"/>
    <cellStyle name="Imported data from another worksheet 3 2 4" xfId="10230" xr:uid="{00000000-0005-0000-0000-0000C0270000}"/>
    <cellStyle name="Imported data from another worksheet 3 2 5" xfId="10231" xr:uid="{00000000-0005-0000-0000-0000C1270000}"/>
    <cellStyle name="Imported data from another worksheet 3 2 6" xfId="10232" xr:uid="{00000000-0005-0000-0000-0000C2270000}"/>
    <cellStyle name="Imported data from another worksheet 3 2 7" xfId="10233" xr:uid="{00000000-0005-0000-0000-0000C3270000}"/>
    <cellStyle name="Imported data from another worksheet 3 2 8" xfId="10234" xr:uid="{00000000-0005-0000-0000-0000C4270000}"/>
    <cellStyle name="Imported data from another worksheet 3 2 9" xfId="10235" xr:uid="{00000000-0005-0000-0000-0000C5270000}"/>
    <cellStyle name="Imported data from another worksheet 3 3" xfId="10236" xr:uid="{00000000-0005-0000-0000-0000C6270000}"/>
    <cellStyle name="Imported data from another worksheet 3 3 10" xfId="10237" xr:uid="{00000000-0005-0000-0000-0000C7270000}"/>
    <cellStyle name="Imported data from another worksheet 3 3 11" xfId="10238" xr:uid="{00000000-0005-0000-0000-0000C8270000}"/>
    <cellStyle name="Imported data from another worksheet 3 3 12" xfId="10239" xr:uid="{00000000-0005-0000-0000-0000C9270000}"/>
    <cellStyle name="Imported data from another worksheet 3 3 13" xfId="10240" xr:uid="{00000000-0005-0000-0000-0000CA270000}"/>
    <cellStyle name="Imported data from another worksheet 3 3 14" xfId="10241" xr:uid="{00000000-0005-0000-0000-0000CB270000}"/>
    <cellStyle name="Imported data from another worksheet 3 3 15" xfId="10242" xr:uid="{00000000-0005-0000-0000-0000CC270000}"/>
    <cellStyle name="Imported data from another worksheet 3 3 2" xfId="10243" xr:uid="{00000000-0005-0000-0000-0000CD270000}"/>
    <cellStyle name="Imported data from another worksheet 3 3 2 2" xfId="10244" xr:uid="{00000000-0005-0000-0000-0000CE270000}"/>
    <cellStyle name="Imported data from another worksheet 3 3 3" xfId="10245" xr:uid="{00000000-0005-0000-0000-0000CF270000}"/>
    <cellStyle name="Imported data from another worksheet 3 3 4" xfId="10246" xr:uid="{00000000-0005-0000-0000-0000D0270000}"/>
    <cellStyle name="Imported data from another worksheet 3 3 5" xfId="10247" xr:uid="{00000000-0005-0000-0000-0000D1270000}"/>
    <cellStyle name="Imported data from another worksheet 3 3 6" xfId="10248" xr:uid="{00000000-0005-0000-0000-0000D2270000}"/>
    <cellStyle name="Imported data from another worksheet 3 3 7" xfId="10249" xr:uid="{00000000-0005-0000-0000-0000D3270000}"/>
    <cellStyle name="Imported data from another worksheet 3 3 8" xfId="10250" xr:uid="{00000000-0005-0000-0000-0000D4270000}"/>
    <cellStyle name="Imported data from another worksheet 3 3 9" xfId="10251" xr:uid="{00000000-0005-0000-0000-0000D5270000}"/>
    <cellStyle name="Imported data from another worksheet 3 4" xfId="10252" xr:uid="{00000000-0005-0000-0000-0000D6270000}"/>
    <cellStyle name="Imported data from another worksheet 3 4 10" xfId="10253" xr:uid="{00000000-0005-0000-0000-0000D7270000}"/>
    <cellStyle name="Imported data from another worksheet 3 4 11" xfId="10254" xr:uid="{00000000-0005-0000-0000-0000D8270000}"/>
    <cellStyle name="Imported data from another worksheet 3 4 12" xfId="10255" xr:uid="{00000000-0005-0000-0000-0000D9270000}"/>
    <cellStyle name="Imported data from another worksheet 3 4 13" xfId="10256" xr:uid="{00000000-0005-0000-0000-0000DA270000}"/>
    <cellStyle name="Imported data from another worksheet 3 4 14" xfId="10257" xr:uid="{00000000-0005-0000-0000-0000DB270000}"/>
    <cellStyle name="Imported data from another worksheet 3 4 15" xfId="10258" xr:uid="{00000000-0005-0000-0000-0000DC270000}"/>
    <cellStyle name="Imported data from another worksheet 3 4 2" xfId="10259" xr:uid="{00000000-0005-0000-0000-0000DD270000}"/>
    <cellStyle name="Imported data from another worksheet 3 4 2 2" xfId="10260" xr:uid="{00000000-0005-0000-0000-0000DE270000}"/>
    <cellStyle name="Imported data from another worksheet 3 4 3" xfId="10261" xr:uid="{00000000-0005-0000-0000-0000DF270000}"/>
    <cellStyle name="Imported data from another worksheet 3 4 4" xfId="10262" xr:uid="{00000000-0005-0000-0000-0000E0270000}"/>
    <cellStyle name="Imported data from another worksheet 3 4 5" xfId="10263" xr:uid="{00000000-0005-0000-0000-0000E1270000}"/>
    <cellStyle name="Imported data from another worksheet 3 4 6" xfId="10264" xr:uid="{00000000-0005-0000-0000-0000E2270000}"/>
    <cellStyle name="Imported data from another worksheet 3 4 7" xfId="10265" xr:uid="{00000000-0005-0000-0000-0000E3270000}"/>
    <cellStyle name="Imported data from another worksheet 3 4 8" xfId="10266" xr:uid="{00000000-0005-0000-0000-0000E4270000}"/>
    <cellStyle name="Imported data from another worksheet 3 4 9" xfId="10267" xr:uid="{00000000-0005-0000-0000-0000E5270000}"/>
    <cellStyle name="Imported data from another worksheet 3 5" xfId="10268" xr:uid="{00000000-0005-0000-0000-0000E6270000}"/>
    <cellStyle name="Imported data from another worksheet 3 5 2" xfId="10269" xr:uid="{00000000-0005-0000-0000-0000E7270000}"/>
    <cellStyle name="Imported data from another worksheet 3 6" xfId="10270" xr:uid="{00000000-0005-0000-0000-0000E8270000}"/>
    <cellStyle name="Imported data from another worksheet 3 7" xfId="10271" xr:uid="{00000000-0005-0000-0000-0000E9270000}"/>
    <cellStyle name="Imported data from another worksheet 3 8" xfId="10272" xr:uid="{00000000-0005-0000-0000-0000EA270000}"/>
    <cellStyle name="Imported data from another worksheet 3 9" xfId="10273" xr:uid="{00000000-0005-0000-0000-0000EB270000}"/>
    <cellStyle name="Imported data from another worksheet 4" xfId="10274" xr:uid="{00000000-0005-0000-0000-0000EC270000}"/>
    <cellStyle name="Imported data from another worksheet 4 2" xfId="10275" xr:uid="{00000000-0005-0000-0000-0000ED270000}"/>
    <cellStyle name="Imported data from another worksheet 5" xfId="10276" xr:uid="{00000000-0005-0000-0000-0000EE270000}"/>
    <cellStyle name="Imported data from another worksheet 6" xfId="10277" xr:uid="{00000000-0005-0000-0000-0000EF270000}"/>
    <cellStyle name="Imported data from another worksheet 7" xfId="10278" xr:uid="{00000000-0005-0000-0000-0000F0270000}"/>
    <cellStyle name="Imported data from another worksheet 8" xfId="10279" xr:uid="{00000000-0005-0000-0000-0000F1270000}"/>
    <cellStyle name="Imported data from another worksheet 9" xfId="10280" xr:uid="{00000000-0005-0000-0000-0000F2270000}"/>
    <cellStyle name="IndirectReference" xfId="10281" xr:uid="{00000000-0005-0000-0000-0000F3270000}"/>
    <cellStyle name="Input" xfId="9" builtinId="20" hidden="1"/>
    <cellStyle name="Input" xfId="53" builtinId="20" customBuiltin="1"/>
    <cellStyle name="Input 10" xfId="10282" xr:uid="{00000000-0005-0000-0000-0000F6270000}"/>
    <cellStyle name="Input 10 10" xfId="10283" xr:uid="{00000000-0005-0000-0000-0000F7270000}"/>
    <cellStyle name="Input 10 11" xfId="10284" xr:uid="{00000000-0005-0000-0000-0000F8270000}"/>
    <cellStyle name="Input 10 12" xfId="10285" xr:uid="{00000000-0005-0000-0000-0000F9270000}"/>
    <cellStyle name="Input 10 13" xfId="10286" xr:uid="{00000000-0005-0000-0000-0000FA270000}"/>
    <cellStyle name="Input 10 14" xfId="10287" xr:uid="{00000000-0005-0000-0000-0000FB270000}"/>
    <cellStyle name="Input 10 2" xfId="10288" xr:uid="{00000000-0005-0000-0000-0000FC270000}"/>
    <cellStyle name="Input 10 2 2" xfId="10289" xr:uid="{00000000-0005-0000-0000-0000FD270000}"/>
    <cellStyle name="Input 10 3" xfId="10290" xr:uid="{00000000-0005-0000-0000-0000FE270000}"/>
    <cellStyle name="Input 10 4" xfId="10291" xr:uid="{00000000-0005-0000-0000-0000FF270000}"/>
    <cellStyle name="Input 10 5" xfId="10292" xr:uid="{00000000-0005-0000-0000-000000280000}"/>
    <cellStyle name="Input 10 6" xfId="10293" xr:uid="{00000000-0005-0000-0000-000001280000}"/>
    <cellStyle name="Input 10 7" xfId="10294" xr:uid="{00000000-0005-0000-0000-000002280000}"/>
    <cellStyle name="Input 10 8" xfId="10295" xr:uid="{00000000-0005-0000-0000-000003280000}"/>
    <cellStyle name="Input 10 9" xfId="10296" xr:uid="{00000000-0005-0000-0000-000004280000}"/>
    <cellStyle name="Input 11" xfId="10297" xr:uid="{00000000-0005-0000-0000-000005280000}"/>
    <cellStyle name="Input 11 10" xfId="10298" xr:uid="{00000000-0005-0000-0000-000006280000}"/>
    <cellStyle name="Input 11 11" xfId="10299" xr:uid="{00000000-0005-0000-0000-000007280000}"/>
    <cellStyle name="Input 11 12" xfId="10300" xr:uid="{00000000-0005-0000-0000-000008280000}"/>
    <cellStyle name="Input 11 13" xfId="10301" xr:uid="{00000000-0005-0000-0000-000009280000}"/>
    <cellStyle name="Input 11 14" xfId="10302" xr:uid="{00000000-0005-0000-0000-00000A280000}"/>
    <cellStyle name="Input 11 2" xfId="10303" xr:uid="{00000000-0005-0000-0000-00000B280000}"/>
    <cellStyle name="Input 11 2 2" xfId="10304" xr:uid="{00000000-0005-0000-0000-00000C280000}"/>
    <cellStyle name="Input 11 3" xfId="10305" xr:uid="{00000000-0005-0000-0000-00000D280000}"/>
    <cellStyle name="Input 11 4" xfId="10306" xr:uid="{00000000-0005-0000-0000-00000E280000}"/>
    <cellStyle name="Input 11 5" xfId="10307" xr:uid="{00000000-0005-0000-0000-00000F280000}"/>
    <cellStyle name="Input 11 6" xfId="10308" xr:uid="{00000000-0005-0000-0000-000010280000}"/>
    <cellStyle name="Input 11 7" xfId="10309" xr:uid="{00000000-0005-0000-0000-000011280000}"/>
    <cellStyle name="Input 11 8" xfId="10310" xr:uid="{00000000-0005-0000-0000-000012280000}"/>
    <cellStyle name="Input 11 9" xfId="10311" xr:uid="{00000000-0005-0000-0000-000013280000}"/>
    <cellStyle name="Input 12" xfId="10312" xr:uid="{00000000-0005-0000-0000-000014280000}"/>
    <cellStyle name="Input 12 10" xfId="10313" xr:uid="{00000000-0005-0000-0000-000015280000}"/>
    <cellStyle name="Input 12 11" xfId="10314" xr:uid="{00000000-0005-0000-0000-000016280000}"/>
    <cellStyle name="Input 12 12" xfId="10315" xr:uid="{00000000-0005-0000-0000-000017280000}"/>
    <cellStyle name="Input 12 13" xfId="10316" xr:uid="{00000000-0005-0000-0000-000018280000}"/>
    <cellStyle name="Input 12 14" xfId="10317" xr:uid="{00000000-0005-0000-0000-000019280000}"/>
    <cellStyle name="Input 12 2" xfId="10318" xr:uid="{00000000-0005-0000-0000-00001A280000}"/>
    <cellStyle name="Input 12 2 2" xfId="10319" xr:uid="{00000000-0005-0000-0000-00001B280000}"/>
    <cellStyle name="Input 12 3" xfId="10320" xr:uid="{00000000-0005-0000-0000-00001C280000}"/>
    <cellStyle name="Input 12 4" xfId="10321" xr:uid="{00000000-0005-0000-0000-00001D280000}"/>
    <cellStyle name="Input 12 5" xfId="10322" xr:uid="{00000000-0005-0000-0000-00001E280000}"/>
    <cellStyle name="Input 12 6" xfId="10323" xr:uid="{00000000-0005-0000-0000-00001F280000}"/>
    <cellStyle name="Input 12 7" xfId="10324" xr:uid="{00000000-0005-0000-0000-000020280000}"/>
    <cellStyle name="Input 12 8" xfId="10325" xr:uid="{00000000-0005-0000-0000-000021280000}"/>
    <cellStyle name="Input 12 9" xfId="10326" xr:uid="{00000000-0005-0000-0000-000022280000}"/>
    <cellStyle name="Input 13" xfId="10327" xr:uid="{00000000-0005-0000-0000-000023280000}"/>
    <cellStyle name="Input 13 10" xfId="10328" xr:uid="{00000000-0005-0000-0000-000024280000}"/>
    <cellStyle name="Input 13 11" xfId="10329" xr:uid="{00000000-0005-0000-0000-000025280000}"/>
    <cellStyle name="Input 13 12" xfId="10330" xr:uid="{00000000-0005-0000-0000-000026280000}"/>
    <cellStyle name="Input 13 13" xfId="10331" xr:uid="{00000000-0005-0000-0000-000027280000}"/>
    <cellStyle name="Input 13 14" xfId="10332" xr:uid="{00000000-0005-0000-0000-000028280000}"/>
    <cellStyle name="Input 13 2" xfId="10333" xr:uid="{00000000-0005-0000-0000-000029280000}"/>
    <cellStyle name="Input 13 2 2" xfId="10334" xr:uid="{00000000-0005-0000-0000-00002A280000}"/>
    <cellStyle name="Input 13 3" xfId="10335" xr:uid="{00000000-0005-0000-0000-00002B280000}"/>
    <cellStyle name="Input 13 4" xfId="10336" xr:uid="{00000000-0005-0000-0000-00002C280000}"/>
    <cellStyle name="Input 13 5" xfId="10337" xr:uid="{00000000-0005-0000-0000-00002D280000}"/>
    <cellStyle name="Input 13 6" xfId="10338" xr:uid="{00000000-0005-0000-0000-00002E280000}"/>
    <cellStyle name="Input 13 7" xfId="10339" xr:uid="{00000000-0005-0000-0000-00002F280000}"/>
    <cellStyle name="Input 13 8" xfId="10340" xr:uid="{00000000-0005-0000-0000-000030280000}"/>
    <cellStyle name="Input 13 9" xfId="10341" xr:uid="{00000000-0005-0000-0000-000031280000}"/>
    <cellStyle name="Input 14" xfId="10342" xr:uid="{00000000-0005-0000-0000-000032280000}"/>
    <cellStyle name="Input 15" xfId="10343" xr:uid="{00000000-0005-0000-0000-000033280000}"/>
    <cellStyle name="Input 16" xfId="10344" xr:uid="{00000000-0005-0000-0000-000034280000}"/>
    <cellStyle name="Input 17" xfId="10345" xr:uid="{00000000-0005-0000-0000-000035280000}"/>
    <cellStyle name="Input 17 2" xfId="10346" xr:uid="{00000000-0005-0000-0000-000036280000}"/>
    <cellStyle name="Input 18" xfId="10347" xr:uid="{00000000-0005-0000-0000-000037280000}"/>
    <cellStyle name="Input 18 2" xfId="10348" xr:uid="{00000000-0005-0000-0000-000038280000}"/>
    <cellStyle name="Input 19" xfId="10349" xr:uid="{00000000-0005-0000-0000-000039280000}"/>
    <cellStyle name="Input 2" xfId="10350" xr:uid="{00000000-0005-0000-0000-00003A280000}"/>
    <cellStyle name="Input 2 10" xfId="10351" xr:uid="{00000000-0005-0000-0000-00003B280000}"/>
    <cellStyle name="Input 2 10 10" xfId="10352" xr:uid="{00000000-0005-0000-0000-00003C280000}"/>
    <cellStyle name="Input 2 10 11" xfId="10353" xr:uid="{00000000-0005-0000-0000-00003D280000}"/>
    <cellStyle name="Input 2 10 12" xfId="10354" xr:uid="{00000000-0005-0000-0000-00003E280000}"/>
    <cellStyle name="Input 2 10 13" xfId="10355" xr:uid="{00000000-0005-0000-0000-00003F280000}"/>
    <cellStyle name="Input 2 10 14" xfId="10356" xr:uid="{00000000-0005-0000-0000-000040280000}"/>
    <cellStyle name="Input 2 10 2" xfId="10357" xr:uid="{00000000-0005-0000-0000-000041280000}"/>
    <cellStyle name="Input 2 10 2 2" xfId="10358" xr:uid="{00000000-0005-0000-0000-000042280000}"/>
    <cellStyle name="Input 2 10 3" xfId="10359" xr:uid="{00000000-0005-0000-0000-000043280000}"/>
    <cellStyle name="Input 2 10 4" xfId="10360" xr:uid="{00000000-0005-0000-0000-000044280000}"/>
    <cellStyle name="Input 2 10 5" xfId="10361" xr:uid="{00000000-0005-0000-0000-000045280000}"/>
    <cellStyle name="Input 2 10 6" xfId="10362" xr:uid="{00000000-0005-0000-0000-000046280000}"/>
    <cellStyle name="Input 2 10 7" xfId="10363" xr:uid="{00000000-0005-0000-0000-000047280000}"/>
    <cellStyle name="Input 2 10 8" xfId="10364" xr:uid="{00000000-0005-0000-0000-000048280000}"/>
    <cellStyle name="Input 2 10 9" xfId="10365" xr:uid="{00000000-0005-0000-0000-000049280000}"/>
    <cellStyle name="Input 2 11" xfId="10366" xr:uid="{00000000-0005-0000-0000-00004A280000}"/>
    <cellStyle name="Input 2 11 2" xfId="10367" xr:uid="{00000000-0005-0000-0000-00004B280000}"/>
    <cellStyle name="Input 2 12" xfId="10368" xr:uid="{00000000-0005-0000-0000-00004C280000}"/>
    <cellStyle name="Input 2 12 2" xfId="10369" xr:uid="{00000000-0005-0000-0000-00004D280000}"/>
    <cellStyle name="Input 2 13" xfId="10370" xr:uid="{00000000-0005-0000-0000-00004E280000}"/>
    <cellStyle name="Input 2 14" xfId="10371" xr:uid="{00000000-0005-0000-0000-00004F280000}"/>
    <cellStyle name="Input 2 15" xfId="10372" xr:uid="{00000000-0005-0000-0000-000050280000}"/>
    <cellStyle name="Input 2 16" xfId="10373" xr:uid="{00000000-0005-0000-0000-000051280000}"/>
    <cellStyle name="Input 2 17" xfId="10374" xr:uid="{00000000-0005-0000-0000-000052280000}"/>
    <cellStyle name="Input 2 18" xfId="10375" xr:uid="{00000000-0005-0000-0000-000053280000}"/>
    <cellStyle name="Input 2 19" xfId="10376" xr:uid="{00000000-0005-0000-0000-000054280000}"/>
    <cellStyle name="Input 2 2" xfId="10377" xr:uid="{00000000-0005-0000-0000-000055280000}"/>
    <cellStyle name="Input 2 2 10" xfId="10378" xr:uid="{00000000-0005-0000-0000-000056280000}"/>
    <cellStyle name="Input 2 2 11" xfId="10379" xr:uid="{00000000-0005-0000-0000-000057280000}"/>
    <cellStyle name="Input 2 2 12" xfId="10380" xr:uid="{00000000-0005-0000-0000-000058280000}"/>
    <cellStyle name="Input 2 2 13" xfId="10381" xr:uid="{00000000-0005-0000-0000-000059280000}"/>
    <cellStyle name="Input 2 2 14" xfId="10382" xr:uid="{00000000-0005-0000-0000-00005A280000}"/>
    <cellStyle name="Input 2 2 2" xfId="10383" xr:uid="{00000000-0005-0000-0000-00005B280000}"/>
    <cellStyle name="Input 2 2 2 2" xfId="10384" xr:uid="{00000000-0005-0000-0000-00005C280000}"/>
    <cellStyle name="Input 2 2 3" xfId="10385" xr:uid="{00000000-0005-0000-0000-00005D280000}"/>
    <cellStyle name="Input 2 2 4" xfId="10386" xr:uid="{00000000-0005-0000-0000-00005E280000}"/>
    <cellStyle name="Input 2 2 5" xfId="10387" xr:uid="{00000000-0005-0000-0000-00005F280000}"/>
    <cellStyle name="Input 2 2 6" xfId="10388" xr:uid="{00000000-0005-0000-0000-000060280000}"/>
    <cellStyle name="Input 2 2 7" xfId="10389" xr:uid="{00000000-0005-0000-0000-000061280000}"/>
    <cellStyle name="Input 2 2 8" xfId="10390" xr:uid="{00000000-0005-0000-0000-000062280000}"/>
    <cellStyle name="Input 2 2 9" xfId="10391" xr:uid="{00000000-0005-0000-0000-000063280000}"/>
    <cellStyle name="Input 2 20" xfId="10392" xr:uid="{00000000-0005-0000-0000-000064280000}"/>
    <cellStyle name="Input 2 21" xfId="10393" xr:uid="{00000000-0005-0000-0000-000065280000}"/>
    <cellStyle name="Input 2 22" xfId="10394" xr:uid="{00000000-0005-0000-0000-000066280000}"/>
    <cellStyle name="Input 2 23" xfId="10395" xr:uid="{00000000-0005-0000-0000-000067280000}"/>
    <cellStyle name="Input 2 24" xfId="10396" xr:uid="{00000000-0005-0000-0000-000068280000}"/>
    <cellStyle name="Input 2 25" xfId="10397" xr:uid="{00000000-0005-0000-0000-000069280000}"/>
    <cellStyle name="Input 2 26" xfId="10398" xr:uid="{00000000-0005-0000-0000-00006A280000}"/>
    <cellStyle name="Input 2 27" xfId="10399" xr:uid="{00000000-0005-0000-0000-00006B280000}"/>
    <cellStyle name="Input 2 28" xfId="10400" xr:uid="{00000000-0005-0000-0000-00006C280000}"/>
    <cellStyle name="Input 2 29" xfId="10401" xr:uid="{00000000-0005-0000-0000-00006D280000}"/>
    <cellStyle name="Input 2 3" xfId="10402" xr:uid="{00000000-0005-0000-0000-00006E280000}"/>
    <cellStyle name="Input 2 3 10" xfId="10403" xr:uid="{00000000-0005-0000-0000-00006F280000}"/>
    <cellStyle name="Input 2 3 11" xfId="10404" xr:uid="{00000000-0005-0000-0000-000070280000}"/>
    <cellStyle name="Input 2 3 12" xfId="10405" xr:uid="{00000000-0005-0000-0000-000071280000}"/>
    <cellStyle name="Input 2 3 13" xfId="10406" xr:uid="{00000000-0005-0000-0000-000072280000}"/>
    <cellStyle name="Input 2 3 14" xfId="10407" xr:uid="{00000000-0005-0000-0000-000073280000}"/>
    <cellStyle name="Input 2 3 2" xfId="10408" xr:uid="{00000000-0005-0000-0000-000074280000}"/>
    <cellStyle name="Input 2 3 2 2" xfId="10409" xr:uid="{00000000-0005-0000-0000-000075280000}"/>
    <cellStyle name="Input 2 3 3" xfId="10410" xr:uid="{00000000-0005-0000-0000-000076280000}"/>
    <cellStyle name="Input 2 3 4" xfId="10411" xr:uid="{00000000-0005-0000-0000-000077280000}"/>
    <cellStyle name="Input 2 3 5" xfId="10412" xr:uid="{00000000-0005-0000-0000-000078280000}"/>
    <cellStyle name="Input 2 3 6" xfId="10413" xr:uid="{00000000-0005-0000-0000-000079280000}"/>
    <cellStyle name="Input 2 3 7" xfId="10414" xr:uid="{00000000-0005-0000-0000-00007A280000}"/>
    <cellStyle name="Input 2 3 8" xfId="10415" xr:uid="{00000000-0005-0000-0000-00007B280000}"/>
    <cellStyle name="Input 2 3 9" xfId="10416" xr:uid="{00000000-0005-0000-0000-00007C280000}"/>
    <cellStyle name="Input 2 30" xfId="10417" xr:uid="{00000000-0005-0000-0000-00007D280000}"/>
    <cellStyle name="Input 2 31" xfId="10418" xr:uid="{00000000-0005-0000-0000-00007E280000}"/>
    <cellStyle name="Input 2 32" xfId="10419" xr:uid="{00000000-0005-0000-0000-00007F280000}"/>
    <cellStyle name="Input 2 33" xfId="10420" xr:uid="{00000000-0005-0000-0000-000080280000}"/>
    <cellStyle name="Input 2 4" xfId="10421" xr:uid="{00000000-0005-0000-0000-000081280000}"/>
    <cellStyle name="Input 2 4 10" xfId="10422" xr:uid="{00000000-0005-0000-0000-000082280000}"/>
    <cellStyle name="Input 2 4 11" xfId="10423" xr:uid="{00000000-0005-0000-0000-000083280000}"/>
    <cellStyle name="Input 2 4 12" xfId="10424" xr:uid="{00000000-0005-0000-0000-000084280000}"/>
    <cellStyle name="Input 2 4 13" xfId="10425" xr:uid="{00000000-0005-0000-0000-000085280000}"/>
    <cellStyle name="Input 2 4 14" xfId="10426" xr:uid="{00000000-0005-0000-0000-000086280000}"/>
    <cellStyle name="Input 2 4 2" xfId="10427" xr:uid="{00000000-0005-0000-0000-000087280000}"/>
    <cellStyle name="Input 2 4 2 2" xfId="10428" xr:uid="{00000000-0005-0000-0000-000088280000}"/>
    <cellStyle name="Input 2 4 3" xfId="10429" xr:uid="{00000000-0005-0000-0000-000089280000}"/>
    <cellStyle name="Input 2 4 4" xfId="10430" xr:uid="{00000000-0005-0000-0000-00008A280000}"/>
    <cellStyle name="Input 2 4 5" xfId="10431" xr:uid="{00000000-0005-0000-0000-00008B280000}"/>
    <cellStyle name="Input 2 4 6" xfId="10432" xr:uid="{00000000-0005-0000-0000-00008C280000}"/>
    <cellStyle name="Input 2 4 7" xfId="10433" xr:uid="{00000000-0005-0000-0000-00008D280000}"/>
    <cellStyle name="Input 2 4 8" xfId="10434" xr:uid="{00000000-0005-0000-0000-00008E280000}"/>
    <cellStyle name="Input 2 4 9" xfId="10435" xr:uid="{00000000-0005-0000-0000-00008F280000}"/>
    <cellStyle name="Input 2 5" xfId="10436" xr:uid="{00000000-0005-0000-0000-000090280000}"/>
    <cellStyle name="Input 2 5 10" xfId="10437" xr:uid="{00000000-0005-0000-0000-000091280000}"/>
    <cellStyle name="Input 2 5 11" xfId="10438" xr:uid="{00000000-0005-0000-0000-000092280000}"/>
    <cellStyle name="Input 2 5 12" xfId="10439" xr:uid="{00000000-0005-0000-0000-000093280000}"/>
    <cellStyle name="Input 2 5 13" xfId="10440" xr:uid="{00000000-0005-0000-0000-000094280000}"/>
    <cellStyle name="Input 2 5 14" xfId="10441" xr:uid="{00000000-0005-0000-0000-000095280000}"/>
    <cellStyle name="Input 2 5 2" xfId="10442" xr:uid="{00000000-0005-0000-0000-000096280000}"/>
    <cellStyle name="Input 2 5 2 2" xfId="10443" xr:uid="{00000000-0005-0000-0000-000097280000}"/>
    <cellStyle name="Input 2 5 3" xfId="10444" xr:uid="{00000000-0005-0000-0000-000098280000}"/>
    <cellStyle name="Input 2 5 4" xfId="10445" xr:uid="{00000000-0005-0000-0000-000099280000}"/>
    <cellStyle name="Input 2 5 5" xfId="10446" xr:uid="{00000000-0005-0000-0000-00009A280000}"/>
    <cellStyle name="Input 2 5 6" xfId="10447" xr:uid="{00000000-0005-0000-0000-00009B280000}"/>
    <cellStyle name="Input 2 5 7" xfId="10448" xr:uid="{00000000-0005-0000-0000-00009C280000}"/>
    <cellStyle name="Input 2 5 8" xfId="10449" xr:uid="{00000000-0005-0000-0000-00009D280000}"/>
    <cellStyle name="Input 2 5 9" xfId="10450" xr:uid="{00000000-0005-0000-0000-00009E280000}"/>
    <cellStyle name="Input 2 6" xfId="10451" xr:uid="{00000000-0005-0000-0000-00009F280000}"/>
    <cellStyle name="Input 2 6 10" xfId="10452" xr:uid="{00000000-0005-0000-0000-0000A0280000}"/>
    <cellStyle name="Input 2 6 11" xfId="10453" xr:uid="{00000000-0005-0000-0000-0000A1280000}"/>
    <cellStyle name="Input 2 6 12" xfId="10454" xr:uid="{00000000-0005-0000-0000-0000A2280000}"/>
    <cellStyle name="Input 2 6 13" xfId="10455" xr:uid="{00000000-0005-0000-0000-0000A3280000}"/>
    <cellStyle name="Input 2 6 14" xfId="10456" xr:uid="{00000000-0005-0000-0000-0000A4280000}"/>
    <cellStyle name="Input 2 6 2" xfId="10457" xr:uid="{00000000-0005-0000-0000-0000A5280000}"/>
    <cellStyle name="Input 2 6 2 2" xfId="10458" xr:uid="{00000000-0005-0000-0000-0000A6280000}"/>
    <cellStyle name="Input 2 6 3" xfId="10459" xr:uid="{00000000-0005-0000-0000-0000A7280000}"/>
    <cellStyle name="Input 2 6 4" xfId="10460" xr:uid="{00000000-0005-0000-0000-0000A8280000}"/>
    <cellStyle name="Input 2 6 5" xfId="10461" xr:uid="{00000000-0005-0000-0000-0000A9280000}"/>
    <cellStyle name="Input 2 6 6" xfId="10462" xr:uid="{00000000-0005-0000-0000-0000AA280000}"/>
    <cellStyle name="Input 2 6 7" xfId="10463" xr:uid="{00000000-0005-0000-0000-0000AB280000}"/>
    <cellStyle name="Input 2 6 8" xfId="10464" xr:uid="{00000000-0005-0000-0000-0000AC280000}"/>
    <cellStyle name="Input 2 6 9" xfId="10465" xr:uid="{00000000-0005-0000-0000-0000AD280000}"/>
    <cellStyle name="Input 2 7" xfId="10466" xr:uid="{00000000-0005-0000-0000-0000AE280000}"/>
    <cellStyle name="Input 2 7 10" xfId="10467" xr:uid="{00000000-0005-0000-0000-0000AF280000}"/>
    <cellStyle name="Input 2 7 11" xfId="10468" xr:uid="{00000000-0005-0000-0000-0000B0280000}"/>
    <cellStyle name="Input 2 7 12" xfId="10469" xr:uid="{00000000-0005-0000-0000-0000B1280000}"/>
    <cellStyle name="Input 2 7 13" xfId="10470" xr:uid="{00000000-0005-0000-0000-0000B2280000}"/>
    <cellStyle name="Input 2 7 14" xfId="10471" xr:uid="{00000000-0005-0000-0000-0000B3280000}"/>
    <cellStyle name="Input 2 7 2" xfId="10472" xr:uid="{00000000-0005-0000-0000-0000B4280000}"/>
    <cellStyle name="Input 2 7 2 2" xfId="10473" xr:uid="{00000000-0005-0000-0000-0000B5280000}"/>
    <cellStyle name="Input 2 7 3" xfId="10474" xr:uid="{00000000-0005-0000-0000-0000B6280000}"/>
    <cellStyle name="Input 2 7 4" xfId="10475" xr:uid="{00000000-0005-0000-0000-0000B7280000}"/>
    <cellStyle name="Input 2 7 5" xfId="10476" xr:uid="{00000000-0005-0000-0000-0000B8280000}"/>
    <cellStyle name="Input 2 7 6" xfId="10477" xr:uid="{00000000-0005-0000-0000-0000B9280000}"/>
    <cellStyle name="Input 2 7 7" xfId="10478" xr:uid="{00000000-0005-0000-0000-0000BA280000}"/>
    <cellStyle name="Input 2 7 8" xfId="10479" xr:uid="{00000000-0005-0000-0000-0000BB280000}"/>
    <cellStyle name="Input 2 7 9" xfId="10480" xr:uid="{00000000-0005-0000-0000-0000BC280000}"/>
    <cellStyle name="Input 2 8" xfId="10481" xr:uid="{00000000-0005-0000-0000-0000BD280000}"/>
    <cellStyle name="Input 2 8 10" xfId="10482" xr:uid="{00000000-0005-0000-0000-0000BE280000}"/>
    <cellStyle name="Input 2 8 11" xfId="10483" xr:uid="{00000000-0005-0000-0000-0000BF280000}"/>
    <cellStyle name="Input 2 8 12" xfId="10484" xr:uid="{00000000-0005-0000-0000-0000C0280000}"/>
    <cellStyle name="Input 2 8 13" xfId="10485" xr:uid="{00000000-0005-0000-0000-0000C1280000}"/>
    <cellStyle name="Input 2 8 14" xfId="10486" xr:uid="{00000000-0005-0000-0000-0000C2280000}"/>
    <cellStyle name="Input 2 8 2" xfId="10487" xr:uid="{00000000-0005-0000-0000-0000C3280000}"/>
    <cellStyle name="Input 2 8 2 2" xfId="10488" xr:uid="{00000000-0005-0000-0000-0000C4280000}"/>
    <cellStyle name="Input 2 8 3" xfId="10489" xr:uid="{00000000-0005-0000-0000-0000C5280000}"/>
    <cellStyle name="Input 2 8 4" xfId="10490" xr:uid="{00000000-0005-0000-0000-0000C6280000}"/>
    <cellStyle name="Input 2 8 5" xfId="10491" xr:uid="{00000000-0005-0000-0000-0000C7280000}"/>
    <cellStyle name="Input 2 8 6" xfId="10492" xr:uid="{00000000-0005-0000-0000-0000C8280000}"/>
    <cellStyle name="Input 2 8 7" xfId="10493" xr:uid="{00000000-0005-0000-0000-0000C9280000}"/>
    <cellStyle name="Input 2 8 8" xfId="10494" xr:uid="{00000000-0005-0000-0000-0000CA280000}"/>
    <cellStyle name="Input 2 8 9" xfId="10495" xr:uid="{00000000-0005-0000-0000-0000CB280000}"/>
    <cellStyle name="Input 2 9" xfId="10496" xr:uid="{00000000-0005-0000-0000-0000CC280000}"/>
    <cellStyle name="Input 2 9 10" xfId="10497" xr:uid="{00000000-0005-0000-0000-0000CD280000}"/>
    <cellStyle name="Input 2 9 11" xfId="10498" xr:uid="{00000000-0005-0000-0000-0000CE280000}"/>
    <cellStyle name="Input 2 9 12" xfId="10499" xr:uid="{00000000-0005-0000-0000-0000CF280000}"/>
    <cellStyle name="Input 2 9 13" xfId="10500" xr:uid="{00000000-0005-0000-0000-0000D0280000}"/>
    <cellStyle name="Input 2 9 14" xfId="10501" xr:uid="{00000000-0005-0000-0000-0000D1280000}"/>
    <cellStyle name="Input 2 9 2" xfId="10502" xr:uid="{00000000-0005-0000-0000-0000D2280000}"/>
    <cellStyle name="Input 2 9 2 2" xfId="10503" xr:uid="{00000000-0005-0000-0000-0000D3280000}"/>
    <cellStyle name="Input 2 9 3" xfId="10504" xr:uid="{00000000-0005-0000-0000-0000D4280000}"/>
    <cellStyle name="Input 2 9 4" xfId="10505" xr:uid="{00000000-0005-0000-0000-0000D5280000}"/>
    <cellStyle name="Input 2 9 5" xfId="10506" xr:uid="{00000000-0005-0000-0000-0000D6280000}"/>
    <cellStyle name="Input 2 9 6" xfId="10507" xr:uid="{00000000-0005-0000-0000-0000D7280000}"/>
    <cellStyle name="Input 2 9 7" xfId="10508" xr:uid="{00000000-0005-0000-0000-0000D8280000}"/>
    <cellStyle name="Input 2 9 8" xfId="10509" xr:uid="{00000000-0005-0000-0000-0000D9280000}"/>
    <cellStyle name="Input 2 9 9" xfId="10510" xr:uid="{00000000-0005-0000-0000-0000DA280000}"/>
    <cellStyle name="Input 20" xfId="10511" xr:uid="{00000000-0005-0000-0000-0000DB280000}"/>
    <cellStyle name="Input 20 2" xfId="10512" xr:uid="{00000000-0005-0000-0000-0000DC280000}"/>
    <cellStyle name="Input 21" xfId="10513" xr:uid="{00000000-0005-0000-0000-0000DD280000}"/>
    <cellStyle name="Input 22" xfId="10514" xr:uid="{00000000-0005-0000-0000-0000DE280000}"/>
    <cellStyle name="Input 23" xfId="10515" xr:uid="{00000000-0005-0000-0000-0000DF280000}"/>
    <cellStyle name="Input 24" xfId="10516" xr:uid="{00000000-0005-0000-0000-0000E0280000}"/>
    <cellStyle name="Input 25" xfId="10517" xr:uid="{00000000-0005-0000-0000-0000E1280000}"/>
    <cellStyle name="Input 26" xfId="10518" xr:uid="{00000000-0005-0000-0000-0000E2280000}"/>
    <cellStyle name="Input 27" xfId="10519" xr:uid="{00000000-0005-0000-0000-0000E3280000}"/>
    <cellStyle name="Input 28" xfId="10520" xr:uid="{00000000-0005-0000-0000-0000E4280000}"/>
    <cellStyle name="Input 29" xfId="10521" xr:uid="{00000000-0005-0000-0000-0000E5280000}"/>
    <cellStyle name="Input 3" xfId="10522" xr:uid="{00000000-0005-0000-0000-0000E6280000}"/>
    <cellStyle name="Input 3 10" xfId="10523" xr:uid="{00000000-0005-0000-0000-0000E7280000}"/>
    <cellStyle name="Input 3 11" xfId="10524" xr:uid="{00000000-0005-0000-0000-0000E8280000}"/>
    <cellStyle name="Input 3 12" xfId="10525" xr:uid="{00000000-0005-0000-0000-0000E9280000}"/>
    <cellStyle name="Input 3 13" xfId="10526" xr:uid="{00000000-0005-0000-0000-0000EA280000}"/>
    <cellStyle name="Input 3 14" xfId="10527" xr:uid="{00000000-0005-0000-0000-0000EB280000}"/>
    <cellStyle name="Input 3 15" xfId="10528" xr:uid="{00000000-0005-0000-0000-0000EC280000}"/>
    <cellStyle name="Input 3 16" xfId="10529" xr:uid="{00000000-0005-0000-0000-0000ED280000}"/>
    <cellStyle name="Input 3 17" xfId="10530" xr:uid="{00000000-0005-0000-0000-0000EE280000}"/>
    <cellStyle name="Input 3 18" xfId="10531" xr:uid="{00000000-0005-0000-0000-0000EF280000}"/>
    <cellStyle name="Input 3 19" xfId="10532" xr:uid="{00000000-0005-0000-0000-0000F0280000}"/>
    <cellStyle name="Input 3 2" xfId="10533" xr:uid="{00000000-0005-0000-0000-0000F1280000}"/>
    <cellStyle name="Input 3 2 10" xfId="10534" xr:uid="{00000000-0005-0000-0000-0000F2280000}"/>
    <cellStyle name="Input 3 2 11" xfId="10535" xr:uid="{00000000-0005-0000-0000-0000F3280000}"/>
    <cellStyle name="Input 3 2 12" xfId="10536" xr:uid="{00000000-0005-0000-0000-0000F4280000}"/>
    <cellStyle name="Input 3 2 13" xfId="10537" xr:uid="{00000000-0005-0000-0000-0000F5280000}"/>
    <cellStyle name="Input 3 2 14" xfId="10538" xr:uid="{00000000-0005-0000-0000-0000F6280000}"/>
    <cellStyle name="Input 3 2 2" xfId="10539" xr:uid="{00000000-0005-0000-0000-0000F7280000}"/>
    <cellStyle name="Input 3 2 2 2" xfId="10540" xr:uid="{00000000-0005-0000-0000-0000F8280000}"/>
    <cellStyle name="Input 3 2 3" xfId="10541" xr:uid="{00000000-0005-0000-0000-0000F9280000}"/>
    <cellStyle name="Input 3 2 4" xfId="10542" xr:uid="{00000000-0005-0000-0000-0000FA280000}"/>
    <cellStyle name="Input 3 2 5" xfId="10543" xr:uid="{00000000-0005-0000-0000-0000FB280000}"/>
    <cellStyle name="Input 3 2 6" xfId="10544" xr:uid="{00000000-0005-0000-0000-0000FC280000}"/>
    <cellStyle name="Input 3 2 7" xfId="10545" xr:uid="{00000000-0005-0000-0000-0000FD280000}"/>
    <cellStyle name="Input 3 2 8" xfId="10546" xr:uid="{00000000-0005-0000-0000-0000FE280000}"/>
    <cellStyle name="Input 3 2 9" xfId="10547" xr:uid="{00000000-0005-0000-0000-0000FF280000}"/>
    <cellStyle name="Input 3 20" xfId="10548" xr:uid="{00000000-0005-0000-0000-000000290000}"/>
    <cellStyle name="Input 3 21" xfId="10549" xr:uid="{00000000-0005-0000-0000-000001290000}"/>
    <cellStyle name="Input 3 22" xfId="10550" xr:uid="{00000000-0005-0000-0000-000002290000}"/>
    <cellStyle name="Input 3 3" xfId="10551" xr:uid="{00000000-0005-0000-0000-000003290000}"/>
    <cellStyle name="Input 3 3 10" xfId="10552" xr:uid="{00000000-0005-0000-0000-000004290000}"/>
    <cellStyle name="Input 3 3 11" xfId="10553" xr:uid="{00000000-0005-0000-0000-000005290000}"/>
    <cellStyle name="Input 3 3 12" xfId="10554" xr:uid="{00000000-0005-0000-0000-000006290000}"/>
    <cellStyle name="Input 3 3 13" xfId="10555" xr:uid="{00000000-0005-0000-0000-000007290000}"/>
    <cellStyle name="Input 3 3 14" xfId="10556" xr:uid="{00000000-0005-0000-0000-000008290000}"/>
    <cellStyle name="Input 3 3 2" xfId="10557" xr:uid="{00000000-0005-0000-0000-000009290000}"/>
    <cellStyle name="Input 3 3 2 2" xfId="10558" xr:uid="{00000000-0005-0000-0000-00000A290000}"/>
    <cellStyle name="Input 3 3 3" xfId="10559" xr:uid="{00000000-0005-0000-0000-00000B290000}"/>
    <cellStyle name="Input 3 3 4" xfId="10560" xr:uid="{00000000-0005-0000-0000-00000C290000}"/>
    <cellStyle name="Input 3 3 5" xfId="10561" xr:uid="{00000000-0005-0000-0000-00000D290000}"/>
    <cellStyle name="Input 3 3 6" xfId="10562" xr:uid="{00000000-0005-0000-0000-00000E290000}"/>
    <cellStyle name="Input 3 3 7" xfId="10563" xr:uid="{00000000-0005-0000-0000-00000F290000}"/>
    <cellStyle name="Input 3 3 8" xfId="10564" xr:uid="{00000000-0005-0000-0000-000010290000}"/>
    <cellStyle name="Input 3 3 9" xfId="10565" xr:uid="{00000000-0005-0000-0000-000011290000}"/>
    <cellStyle name="Input 3 4" xfId="10566" xr:uid="{00000000-0005-0000-0000-000012290000}"/>
    <cellStyle name="Input 3 4 10" xfId="10567" xr:uid="{00000000-0005-0000-0000-000013290000}"/>
    <cellStyle name="Input 3 4 11" xfId="10568" xr:uid="{00000000-0005-0000-0000-000014290000}"/>
    <cellStyle name="Input 3 4 12" xfId="10569" xr:uid="{00000000-0005-0000-0000-000015290000}"/>
    <cellStyle name="Input 3 4 13" xfId="10570" xr:uid="{00000000-0005-0000-0000-000016290000}"/>
    <cellStyle name="Input 3 4 14" xfId="10571" xr:uid="{00000000-0005-0000-0000-000017290000}"/>
    <cellStyle name="Input 3 4 2" xfId="10572" xr:uid="{00000000-0005-0000-0000-000018290000}"/>
    <cellStyle name="Input 3 4 2 2" xfId="10573" xr:uid="{00000000-0005-0000-0000-000019290000}"/>
    <cellStyle name="Input 3 4 3" xfId="10574" xr:uid="{00000000-0005-0000-0000-00001A290000}"/>
    <cellStyle name="Input 3 4 4" xfId="10575" xr:uid="{00000000-0005-0000-0000-00001B290000}"/>
    <cellStyle name="Input 3 4 5" xfId="10576" xr:uid="{00000000-0005-0000-0000-00001C290000}"/>
    <cellStyle name="Input 3 4 6" xfId="10577" xr:uid="{00000000-0005-0000-0000-00001D290000}"/>
    <cellStyle name="Input 3 4 7" xfId="10578" xr:uid="{00000000-0005-0000-0000-00001E290000}"/>
    <cellStyle name="Input 3 4 8" xfId="10579" xr:uid="{00000000-0005-0000-0000-00001F290000}"/>
    <cellStyle name="Input 3 4 9" xfId="10580" xr:uid="{00000000-0005-0000-0000-000020290000}"/>
    <cellStyle name="Input 3 5" xfId="10581" xr:uid="{00000000-0005-0000-0000-000021290000}"/>
    <cellStyle name="Input 3 5 10" xfId="10582" xr:uid="{00000000-0005-0000-0000-000022290000}"/>
    <cellStyle name="Input 3 5 11" xfId="10583" xr:uid="{00000000-0005-0000-0000-000023290000}"/>
    <cellStyle name="Input 3 5 12" xfId="10584" xr:uid="{00000000-0005-0000-0000-000024290000}"/>
    <cellStyle name="Input 3 5 13" xfId="10585" xr:uid="{00000000-0005-0000-0000-000025290000}"/>
    <cellStyle name="Input 3 5 14" xfId="10586" xr:uid="{00000000-0005-0000-0000-000026290000}"/>
    <cellStyle name="Input 3 5 2" xfId="10587" xr:uid="{00000000-0005-0000-0000-000027290000}"/>
    <cellStyle name="Input 3 5 2 2" xfId="10588" xr:uid="{00000000-0005-0000-0000-000028290000}"/>
    <cellStyle name="Input 3 5 3" xfId="10589" xr:uid="{00000000-0005-0000-0000-000029290000}"/>
    <cellStyle name="Input 3 5 4" xfId="10590" xr:uid="{00000000-0005-0000-0000-00002A290000}"/>
    <cellStyle name="Input 3 5 5" xfId="10591" xr:uid="{00000000-0005-0000-0000-00002B290000}"/>
    <cellStyle name="Input 3 5 6" xfId="10592" xr:uid="{00000000-0005-0000-0000-00002C290000}"/>
    <cellStyle name="Input 3 5 7" xfId="10593" xr:uid="{00000000-0005-0000-0000-00002D290000}"/>
    <cellStyle name="Input 3 5 8" xfId="10594" xr:uid="{00000000-0005-0000-0000-00002E290000}"/>
    <cellStyle name="Input 3 5 9" xfId="10595" xr:uid="{00000000-0005-0000-0000-00002F290000}"/>
    <cellStyle name="Input 3 6" xfId="10596" xr:uid="{00000000-0005-0000-0000-000030290000}"/>
    <cellStyle name="Input 3 6 10" xfId="10597" xr:uid="{00000000-0005-0000-0000-000031290000}"/>
    <cellStyle name="Input 3 6 11" xfId="10598" xr:uid="{00000000-0005-0000-0000-000032290000}"/>
    <cellStyle name="Input 3 6 12" xfId="10599" xr:uid="{00000000-0005-0000-0000-000033290000}"/>
    <cellStyle name="Input 3 6 13" xfId="10600" xr:uid="{00000000-0005-0000-0000-000034290000}"/>
    <cellStyle name="Input 3 6 14" xfId="10601" xr:uid="{00000000-0005-0000-0000-000035290000}"/>
    <cellStyle name="Input 3 6 2" xfId="10602" xr:uid="{00000000-0005-0000-0000-000036290000}"/>
    <cellStyle name="Input 3 6 2 2" xfId="10603" xr:uid="{00000000-0005-0000-0000-000037290000}"/>
    <cellStyle name="Input 3 6 3" xfId="10604" xr:uid="{00000000-0005-0000-0000-000038290000}"/>
    <cellStyle name="Input 3 6 4" xfId="10605" xr:uid="{00000000-0005-0000-0000-000039290000}"/>
    <cellStyle name="Input 3 6 5" xfId="10606" xr:uid="{00000000-0005-0000-0000-00003A290000}"/>
    <cellStyle name="Input 3 6 6" xfId="10607" xr:uid="{00000000-0005-0000-0000-00003B290000}"/>
    <cellStyle name="Input 3 6 7" xfId="10608" xr:uid="{00000000-0005-0000-0000-00003C290000}"/>
    <cellStyle name="Input 3 6 8" xfId="10609" xr:uid="{00000000-0005-0000-0000-00003D290000}"/>
    <cellStyle name="Input 3 6 9" xfId="10610" xr:uid="{00000000-0005-0000-0000-00003E290000}"/>
    <cellStyle name="Input 3 7" xfId="10611" xr:uid="{00000000-0005-0000-0000-00003F290000}"/>
    <cellStyle name="Input 3 7 10" xfId="10612" xr:uid="{00000000-0005-0000-0000-000040290000}"/>
    <cellStyle name="Input 3 7 11" xfId="10613" xr:uid="{00000000-0005-0000-0000-000041290000}"/>
    <cellStyle name="Input 3 7 12" xfId="10614" xr:uid="{00000000-0005-0000-0000-000042290000}"/>
    <cellStyle name="Input 3 7 13" xfId="10615" xr:uid="{00000000-0005-0000-0000-000043290000}"/>
    <cellStyle name="Input 3 7 14" xfId="10616" xr:uid="{00000000-0005-0000-0000-000044290000}"/>
    <cellStyle name="Input 3 7 2" xfId="10617" xr:uid="{00000000-0005-0000-0000-000045290000}"/>
    <cellStyle name="Input 3 7 2 2" xfId="10618" xr:uid="{00000000-0005-0000-0000-000046290000}"/>
    <cellStyle name="Input 3 7 3" xfId="10619" xr:uid="{00000000-0005-0000-0000-000047290000}"/>
    <cellStyle name="Input 3 7 4" xfId="10620" xr:uid="{00000000-0005-0000-0000-000048290000}"/>
    <cellStyle name="Input 3 7 5" xfId="10621" xr:uid="{00000000-0005-0000-0000-000049290000}"/>
    <cellStyle name="Input 3 7 6" xfId="10622" xr:uid="{00000000-0005-0000-0000-00004A290000}"/>
    <cellStyle name="Input 3 7 7" xfId="10623" xr:uid="{00000000-0005-0000-0000-00004B290000}"/>
    <cellStyle name="Input 3 7 8" xfId="10624" xr:uid="{00000000-0005-0000-0000-00004C290000}"/>
    <cellStyle name="Input 3 7 9" xfId="10625" xr:uid="{00000000-0005-0000-0000-00004D290000}"/>
    <cellStyle name="Input 3 8" xfId="10626" xr:uid="{00000000-0005-0000-0000-00004E290000}"/>
    <cellStyle name="Input 3 8 10" xfId="10627" xr:uid="{00000000-0005-0000-0000-00004F290000}"/>
    <cellStyle name="Input 3 8 11" xfId="10628" xr:uid="{00000000-0005-0000-0000-000050290000}"/>
    <cellStyle name="Input 3 8 12" xfId="10629" xr:uid="{00000000-0005-0000-0000-000051290000}"/>
    <cellStyle name="Input 3 8 13" xfId="10630" xr:uid="{00000000-0005-0000-0000-000052290000}"/>
    <cellStyle name="Input 3 8 14" xfId="10631" xr:uid="{00000000-0005-0000-0000-000053290000}"/>
    <cellStyle name="Input 3 8 2" xfId="10632" xr:uid="{00000000-0005-0000-0000-000054290000}"/>
    <cellStyle name="Input 3 8 2 2" xfId="10633" xr:uid="{00000000-0005-0000-0000-000055290000}"/>
    <cellStyle name="Input 3 8 3" xfId="10634" xr:uid="{00000000-0005-0000-0000-000056290000}"/>
    <cellStyle name="Input 3 8 4" xfId="10635" xr:uid="{00000000-0005-0000-0000-000057290000}"/>
    <cellStyle name="Input 3 8 5" xfId="10636" xr:uid="{00000000-0005-0000-0000-000058290000}"/>
    <cellStyle name="Input 3 8 6" xfId="10637" xr:uid="{00000000-0005-0000-0000-000059290000}"/>
    <cellStyle name="Input 3 8 7" xfId="10638" xr:uid="{00000000-0005-0000-0000-00005A290000}"/>
    <cellStyle name="Input 3 8 8" xfId="10639" xr:uid="{00000000-0005-0000-0000-00005B290000}"/>
    <cellStyle name="Input 3 8 9" xfId="10640" xr:uid="{00000000-0005-0000-0000-00005C290000}"/>
    <cellStyle name="Input 3 9" xfId="10641" xr:uid="{00000000-0005-0000-0000-00005D290000}"/>
    <cellStyle name="Input 3 9 2" xfId="10642" xr:uid="{00000000-0005-0000-0000-00005E290000}"/>
    <cellStyle name="Input 30" xfId="10643" xr:uid="{00000000-0005-0000-0000-00005F290000}"/>
    <cellStyle name="Input 31" xfId="10644" xr:uid="{00000000-0005-0000-0000-000060290000}"/>
    <cellStyle name="Input 32" xfId="10645" xr:uid="{00000000-0005-0000-0000-000061290000}"/>
    <cellStyle name="Input 33" xfId="10646" xr:uid="{00000000-0005-0000-0000-000062290000}"/>
    <cellStyle name="Input 34" xfId="10647" xr:uid="{00000000-0005-0000-0000-000063290000}"/>
    <cellStyle name="Input 35" xfId="10648" xr:uid="{00000000-0005-0000-0000-000064290000}"/>
    <cellStyle name="Input 36" xfId="10649" xr:uid="{00000000-0005-0000-0000-000065290000}"/>
    <cellStyle name="Input 37" xfId="10650" xr:uid="{00000000-0005-0000-0000-000066290000}"/>
    <cellStyle name="Input 38" xfId="10651" xr:uid="{00000000-0005-0000-0000-000067290000}"/>
    <cellStyle name="Input 4" xfId="10652" xr:uid="{00000000-0005-0000-0000-000068290000}"/>
    <cellStyle name="Input 4 10" xfId="10653" xr:uid="{00000000-0005-0000-0000-000069290000}"/>
    <cellStyle name="Input 4 11" xfId="10654" xr:uid="{00000000-0005-0000-0000-00006A290000}"/>
    <cellStyle name="Input 4 12" xfId="10655" xr:uid="{00000000-0005-0000-0000-00006B290000}"/>
    <cellStyle name="Input 4 13" xfId="10656" xr:uid="{00000000-0005-0000-0000-00006C290000}"/>
    <cellStyle name="Input 4 14" xfId="10657" xr:uid="{00000000-0005-0000-0000-00006D290000}"/>
    <cellStyle name="Input 4 15" xfId="10658" xr:uid="{00000000-0005-0000-0000-00006E290000}"/>
    <cellStyle name="Input 4 16" xfId="10659" xr:uid="{00000000-0005-0000-0000-00006F290000}"/>
    <cellStyle name="Input 4 17" xfId="10660" xr:uid="{00000000-0005-0000-0000-000070290000}"/>
    <cellStyle name="Input 4 18" xfId="10661" xr:uid="{00000000-0005-0000-0000-000071290000}"/>
    <cellStyle name="Input 4 19" xfId="10662" xr:uid="{00000000-0005-0000-0000-000072290000}"/>
    <cellStyle name="Input 4 2" xfId="10663" xr:uid="{00000000-0005-0000-0000-000073290000}"/>
    <cellStyle name="Input 4 2 10" xfId="10664" xr:uid="{00000000-0005-0000-0000-000074290000}"/>
    <cellStyle name="Input 4 2 11" xfId="10665" xr:uid="{00000000-0005-0000-0000-000075290000}"/>
    <cellStyle name="Input 4 2 12" xfId="10666" xr:uid="{00000000-0005-0000-0000-000076290000}"/>
    <cellStyle name="Input 4 2 13" xfId="10667" xr:uid="{00000000-0005-0000-0000-000077290000}"/>
    <cellStyle name="Input 4 2 14" xfId="10668" xr:uid="{00000000-0005-0000-0000-000078290000}"/>
    <cellStyle name="Input 4 2 2" xfId="10669" xr:uid="{00000000-0005-0000-0000-000079290000}"/>
    <cellStyle name="Input 4 2 2 2" xfId="10670" xr:uid="{00000000-0005-0000-0000-00007A290000}"/>
    <cellStyle name="Input 4 2 3" xfId="10671" xr:uid="{00000000-0005-0000-0000-00007B290000}"/>
    <cellStyle name="Input 4 2 4" xfId="10672" xr:uid="{00000000-0005-0000-0000-00007C290000}"/>
    <cellStyle name="Input 4 2 5" xfId="10673" xr:uid="{00000000-0005-0000-0000-00007D290000}"/>
    <cellStyle name="Input 4 2 6" xfId="10674" xr:uid="{00000000-0005-0000-0000-00007E290000}"/>
    <cellStyle name="Input 4 2 7" xfId="10675" xr:uid="{00000000-0005-0000-0000-00007F290000}"/>
    <cellStyle name="Input 4 2 8" xfId="10676" xr:uid="{00000000-0005-0000-0000-000080290000}"/>
    <cellStyle name="Input 4 2 9" xfId="10677" xr:uid="{00000000-0005-0000-0000-000081290000}"/>
    <cellStyle name="Input 4 20" xfId="10678" xr:uid="{00000000-0005-0000-0000-000082290000}"/>
    <cellStyle name="Input 4 21" xfId="10679" xr:uid="{00000000-0005-0000-0000-000083290000}"/>
    <cellStyle name="Input 4 3" xfId="10680" xr:uid="{00000000-0005-0000-0000-000084290000}"/>
    <cellStyle name="Input 4 3 10" xfId="10681" xr:uid="{00000000-0005-0000-0000-000085290000}"/>
    <cellStyle name="Input 4 3 11" xfId="10682" xr:uid="{00000000-0005-0000-0000-000086290000}"/>
    <cellStyle name="Input 4 3 12" xfId="10683" xr:uid="{00000000-0005-0000-0000-000087290000}"/>
    <cellStyle name="Input 4 3 13" xfId="10684" xr:uid="{00000000-0005-0000-0000-000088290000}"/>
    <cellStyle name="Input 4 3 14" xfId="10685" xr:uid="{00000000-0005-0000-0000-000089290000}"/>
    <cellStyle name="Input 4 3 2" xfId="10686" xr:uid="{00000000-0005-0000-0000-00008A290000}"/>
    <cellStyle name="Input 4 3 2 2" xfId="10687" xr:uid="{00000000-0005-0000-0000-00008B290000}"/>
    <cellStyle name="Input 4 3 3" xfId="10688" xr:uid="{00000000-0005-0000-0000-00008C290000}"/>
    <cellStyle name="Input 4 3 4" xfId="10689" xr:uid="{00000000-0005-0000-0000-00008D290000}"/>
    <cellStyle name="Input 4 3 5" xfId="10690" xr:uid="{00000000-0005-0000-0000-00008E290000}"/>
    <cellStyle name="Input 4 3 6" xfId="10691" xr:uid="{00000000-0005-0000-0000-00008F290000}"/>
    <cellStyle name="Input 4 3 7" xfId="10692" xr:uid="{00000000-0005-0000-0000-000090290000}"/>
    <cellStyle name="Input 4 3 8" xfId="10693" xr:uid="{00000000-0005-0000-0000-000091290000}"/>
    <cellStyle name="Input 4 3 9" xfId="10694" xr:uid="{00000000-0005-0000-0000-000092290000}"/>
    <cellStyle name="Input 4 4" xfId="10695" xr:uid="{00000000-0005-0000-0000-000093290000}"/>
    <cellStyle name="Input 4 4 10" xfId="10696" xr:uid="{00000000-0005-0000-0000-000094290000}"/>
    <cellStyle name="Input 4 4 11" xfId="10697" xr:uid="{00000000-0005-0000-0000-000095290000}"/>
    <cellStyle name="Input 4 4 12" xfId="10698" xr:uid="{00000000-0005-0000-0000-000096290000}"/>
    <cellStyle name="Input 4 4 13" xfId="10699" xr:uid="{00000000-0005-0000-0000-000097290000}"/>
    <cellStyle name="Input 4 4 14" xfId="10700" xr:uid="{00000000-0005-0000-0000-000098290000}"/>
    <cellStyle name="Input 4 4 2" xfId="10701" xr:uid="{00000000-0005-0000-0000-000099290000}"/>
    <cellStyle name="Input 4 4 2 2" xfId="10702" xr:uid="{00000000-0005-0000-0000-00009A290000}"/>
    <cellStyle name="Input 4 4 3" xfId="10703" xr:uid="{00000000-0005-0000-0000-00009B290000}"/>
    <cellStyle name="Input 4 4 4" xfId="10704" xr:uid="{00000000-0005-0000-0000-00009C290000}"/>
    <cellStyle name="Input 4 4 5" xfId="10705" xr:uid="{00000000-0005-0000-0000-00009D290000}"/>
    <cellStyle name="Input 4 4 6" xfId="10706" xr:uid="{00000000-0005-0000-0000-00009E290000}"/>
    <cellStyle name="Input 4 4 7" xfId="10707" xr:uid="{00000000-0005-0000-0000-00009F290000}"/>
    <cellStyle name="Input 4 4 8" xfId="10708" xr:uid="{00000000-0005-0000-0000-0000A0290000}"/>
    <cellStyle name="Input 4 4 9" xfId="10709" xr:uid="{00000000-0005-0000-0000-0000A1290000}"/>
    <cellStyle name="Input 4 5" xfId="10710" xr:uid="{00000000-0005-0000-0000-0000A2290000}"/>
    <cellStyle name="Input 4 5 10" xfId="10711" xr:uid="{00000000-0005-0000-0000-0000A3290000}"/>
    <cellStyle name="Input 4 5 11" xfId="10712" xr:uid="{00000000-0005-0000-0000-0000A4290000}"/>
    <cellStyle name="Input 4 5 12" xfId="10713" xr:uid="{00000000-0005-0000-0000-0000A5290000}"/>
    <cellStyle name="Input 4 5 13" xfId="10714" xr:uid="{00000000-0005-0000-0000-0000A6290000}"/>
    <cellStyle name="Input 4 5 14" xfId="10715" xr:uid="{00000000-0005-0000-0000-0000A7290000}"/>
    <cellStyle name="Input 4 5 2" xfId="10716" xr:uid="{00000000-0005-0000-0000-0000A8290000}"/>
    <cellStyle name="Input 4 5 2 2" xfId="10717" xr:uid="{00000000-0005-0000-0000-0000A9290000}"/>
    <cellStyle name="Input 4 5 3" xfId="10718" xr:uid="{00000000-0005-0000-0000-0000AA290000}"/>
    <cellStyle name="Input 4 5 4" xfId="10719" xr:uid="{00000000-0005-0000-0000-0000AB290000}"/>
    <cellStyle name="Input 4 5 5" xfId="10720" xr:uid="{00000000-0005-0000-0000-0000AC290000}"/>
    <cellStyle name="Input 4 5 6" xfId="10721" xr:uid="{00000000-0005-0000-0000-0000AD290000}"/>
    <cellStyle name="Input 4 5 7" xfId="10722" xr:uid="{00000000-0005-0000-0000-0000AE290000}"/>
    <cellStyle name="Input 4 5 8" xfId="10723" xr:uid="{00000000-0005-0000-0000-0000AF290000}"/>
    <cellStyle name="Input 4 5 9" xfId="10724" xr:uid="{00000000-0005-0000-0000-0000B0290000}"/>
    <cellStyle name="Input 4 6" xfId="10725" xr:uid="{00000000-0005-0000-0000-0000B1290000}"/>
    <cellStyle name="Input 4 6 10" xfId="10726" xr:uid="{00000000-0005-0000-0000-0000B2290000}"/>
    <cellStyle name="Input 4 6 11" xfId="10727" xr:uid="{00000000-0005-0000-0000-0000B3290000}"/>
    <cellStyle name="Input 4 6 12" xfId="10728" xr:uid="{00000000-0005-0000-0000-0000B4290000}"/>
    <cellStyle name="Input 4 6 13" xfId="10729" xr:uid="{00000000-0005-0000-0000-0000B5290000}"/>
    <cellStyle name="Input 4 6 14" xfId="10730" xr:uid="{00000000-0005-0000-0000-0000B6290000}"/>
    <cellStyle name="Input 4 6 2" xfId="10731" xr:uid="{00000000-0005-0000-0000-0000B7290000}"/>
    <cellStyle name="Input 4 6 2 2" xfId="10732" xr:uid="{00000000-0005-0000-0000-0000B8290000}"/>
    <cellStyle name="Input 4 6 3" xfId="10733" xr:uid="{00000000-0005-0000-0000-0000B9290000}"/>
    <cellStyle name="Input 4 6 4" xfId="10734" xr:uid="{00000000-0005-0000-0000-0000BA290000}"/>
    <cellStyle name="Input 4 6 5" xfId="10735" xr:uid="{00000000-0005-0000-0000-0000BB290000}"/>
    <cellStyle name="Input 4 6 6" xfId="10736" xr:uid="{00000000-0005-0000-0000-0000BC290000}"/>
    <cellStyle name="Input 4 6 7" xfId="10737" xr:uid="{00000000-0005-0000-0000-0000BD290000}"/>
    <cellStyle name="Input 4 6 8" xfId="10738" xr:uid="{00000000-0005-0000-0000-0000BE290000}"/>
    <cellStyle name="Input 4 6 9" xfId="10739" xr:uid="{00000000-0005-0000-0000-0000BF290000}"/>
    <cellStyle name="Input 4 7" xfId="10740" xr:uid="{00000000-0005-0000-0000-0000C0290000}"/>
    <cellStyle name="Input 4 7 10" xfId="10741" xr:uid="{00000000-0005-0000-0000-0000C1290000}"/>
    <cellStyle name="Input 4 7 11" xfId="10742" xr:uid="{00000000-0005-0000-0000-0000C2290000}"/>
    <cellStyle name="Input 4 7 12" xfId="10743" xr:uid="{00000000-0005-0000-0000-0000C3290000}"/>
    <cellStyle name="Input 4 7 13" xfId="10744" xr:uid="{00000000-0005-0000-0000-0000C4290000}"/>
    <cellStyle name="Input 4 7 14" xfId="10745" xr:uid="{00000000-0005-0000-0000-0000C5290000}"/>
    <cellStyle name="Input 4 7 2" xfId="10746" xr:uid="{00000000-0005-0000-0000-0000C6290000}"/>
    <cellStyle name="Input 4 7 2 2" xfId="10747" xr:uid="{00000000-0005-0000-0000-0000C7290000}"/>
    <cellStyle name="Input 4 7 3" xfId="10748" xr:uid="{00000000-0005-0000-0000-0000C8290000}"/>
    <cellStyle name="Input 4 7 4" xfId="10749" xr:uid="{00000000-0005-0000-0000-0000C9290000}"/>
    <cellStyle name="Input 4 7 5" xfId="10750" xr:uid="{00000000-0005-0000-0000-0000CA290000}"/>
    <cellStyle name="Input 4 7 6" xfId="10751" xr:uid="{00000000-0005-0000-0000-0000CB290000}"/>
    <cellStyle name="Input 4 7 7" xfId="10752" xr:uid="{00000000-0005-0000-0000-0000CC290000}"/>
    <cellStyle name="Input 4 7 8" xfId="10753" xr:uid="{00000000-0005-0000-0000-0000CD290000}"/>
    <cellStyle name="Input 4 7 9" xfId="10754" xr:uid="{00000000-0005-0000-0000-0000CE290000}"/>
    <cellStyle name="Input 4 8" xfId="10755" xr:uid="{00000000-0005-0000-0000-0000CF290000}"/>
    <cellStyle name="Input 4 8 10" xfId="10756" xr:uid="{00000000-0005-0000-0000-0000D0290000}"/>
    <cellStyle name="Input 4 8 11" xfId="10757" xr:uid="{00000000-0005-0000-0000-0000D1290000}"/>
    <cellStyle name="Input 4 8 12" xfId="10758" xr:uid="{00000000-0005-0000-0000-0000D2290000}"/>
    <cellStyle name="Input 4 8 13" xfId="10759" xr:uid="{00000000-0005-0000-0000-0000D3290000}"/>
    <cellStyle name="Input 4 8 14" xfId="10760" xr:uid="{00000000-0005-0000-0000-0000D4290000}"/>
    <cellStyle name="Input 4 8 2" xfId="10761" xr:uid="{00000000-0005-0000-0000-0000D5290000}"/>
    <cellStyle name="Input 4 8 2 2" xfId="10762" xr:uid="{00000000-0005-0000-0000-0000D6290000}"/>
    <cellStyle name="Input 4 8 3" xfId="10763" xr:uid="{00000000-0005-0000-0000-0000D7290000}"/>
    <cellStyle name="Input 4 8 4" xfId="10764" xr:uid="{00000000-0005-0000-0000-0000D8290000}"/>
    <cellStyle name="Input 4 8 5" xfId="10765" xr:uid="{00000000-0005-0000-0000-0000D9290000}"/>
    <cellStyle name="Input 4 8 6" xfId="10766" xr:uid="{00000000-0005-0000-0000-0000DA290000}"/>
    <cellStyle name="Input 4 8 7" xfId="10767" xr:uid="{00000000-0005-0000-0000-0000DB290000}"/>
    <cellStyle name="Input 4 8 8" xfId="10768" xr:uid="{00000000-0005-0000-0000-0000DC290000}"/>
    <cellStyle name="Input 4 8 9" xfId="10769" xr:uid="{00000000-0005-0000-0000-0000DD290000}"/>
    <cellStyle name="Input 4 9" xfId="10770" xr:uid="{00000000-0005-0000-0000-0000DE290000}"/>
    <cellStyle name="Input 4 9 2" xfId="10771" xr:uid="{00000000-0005-0000-0000-0000DF290000}"/>
    <cellStyle name="Input 5" xfId="10772" xr:uid="{00000000-0005-0000-0000-0000E0290000}"/>
    <cellStyle name="Input 5 10" xfId="10773" xr:uid="{00000000-0005-0000-0000-0000E1290000}"/>
    <cellStyle name="Input 5 11" xfId="10774" xr:uid="{00000000-0005-0000-0000-0000E2290000}"/>
    <cellStyle name="Input 5 12" xfId="10775" xr:uid="{00000000-0005-0000-0000-0000E3290000}"/>
    <cellStyle name="Input 5 13" xfId="10776" xr:uid="{00000000-0005-0000-0000-0000E4290000}"/>
    <cellStyle name="Input 5 14" xfId="10777" xr:uid="{00000000-0005-0000-0000-0000E5290000}"/>
    <cellStyle name="Input 5 15" xfId="10778" xr:uid="{00000000-0005-0000-0000-0000E6290000}"/>
    <cellStyle name="Input 5 16" xfId="10779" xr:uid="{00000000-0005-0000-0000-0000E7290000}"/>
    <cellStyle name="Input 5 17" xfId="10780" xr:uid="{00000000-0005-0000-0000-0000E8290000}"/>
    <cellStyle name="Input 5 18" xfId="10781" xr:uid="{00000000-0005-0000-0000-0000E9290000}"/>
    <cellStyle name="Input 5 19" xfId="10782" xr:uid="{00000000-0005-0000-0000-0000EA290000}"/>
    <cellStyle name="Input 5 2" xfId="10783" xr:uid="{00000000-0005-0000-0000-0000EB290000}"/>
    <cellStyle name="Input 5 2 10" xfId="10784" xr:uid="{00000000-0005-0000-0000-0000EC290000}"/>
    <cellStyle name="Input 5 2 11" xfId="10785" xr:uid="{00000000-0005-0000-0000-0000ED290000}"/>
    <cellStyle name="Input 5 2 12" xfId="10786" xr:uid="{00000000-0005-0000-0000-0000EE290000}"/>
    <cellStyle name="Input 5 2 13" xfId="10787" xr:uid="{00000000-0005-0000-0000-0000EF290000}"/>
    <cellStyle name="Input 5 2 14" xfId="10788" xr:uid="{00000000-0005-0000-0000-0000F0290000}"/>
    <cellStyle name="Input 5 2 2" xfId="10789" xr:uid="{00000000-0005-0000-0000-0000F1290000}"/>
    <cellStyle name="Input 5 2 2 2" xfId="10790" xr:uid="{00000000-0005-0000-0000-0000F2290000}"/>
    <cellStyle name="Input 5 2 3" xfId="10791" xr:uid="{00000000-0005-0000-0000-0000F3290000}"/>
    <cellStyle name="Input 5 2 4" xfId="10792" xr:uid="{00000000-0005-0000-0000-0000F4290000}"/>
    <cellStyle name="Input 5 2 5" xfId="10793" xr:uid="{00000000-0005-0000-0000-0000F5290000}"/>
    <cellStyle name="Input 5 2 6" xfId="10794" xr:uid="{00000000-0005-0000-0000-0000F6290000}"/>
    <cellStyle name="Input 5 2 7" xfId="10795" xr:uid="{00000000-0005-0000-0000-0000F7290000}"/>
    <cellStyle name="Input 5 2 8" xfId="10796" xr:uid="{00000000-0005-0000-0000-0000F8290000}"/>
    <cellStyle name="Input 5 2 9" xfId="10797" xr:uid="{00000000-0005-0000-0000-0000F9290000}"/>
    <cellStyle name="Input 5 3" xfId="10798" xr:uid="{00000000-0005-0000-0000-0000FA290000}"/>
    <cellStyle name="Input 5 3 10" xfId="10799" xr:uid="{00000000-0005-0000-0000-0000FB290000}"/>
    <cellStyle name="Input 5 3 11" xfId="10800" xr:uid="{00000000-0005-0000-0000-0000FC290000}"/>
    <cellStyle name="Input 5 3 12" xfId="10801" xr:uid="{00000000-0005-0000-0000-0000FD290000}"/>
    <cellStyle name="Input 5 3 13" xfId="10802" xr:uid="{00000000-0005-0000-0000-0000FE290000}"/>
    <cellStyle name="Input 5 3 14" xfId="10803" xr:uid="{00000000-0005-0000-0000-0000FF290000}"/>
    <cellStyle name="Input 5 3 2" xfId="10804" xr:uid="{00000000-0005-0000-0000-0000002A0000}"/>
    <cellStyle name="Input 5 3 2 2" xfId="10805" xr:uid="{00000000-0005-0000-0000-0000012A0000}"/>
    <cellStyle name="Input 5 3 3" xfId="10806" xr:uid="{00000000-0005-0000-0000-0000022A0000}"/>
    <cellStyle name="Input 5 3 4" xfId="10807" xr:uid="{00000000-0005-0000-0000-0000032A0000}"/>
    <cellStyle name="Input 5 3 5" xfId="10808" xr:uid="{00000000-0005-0000-0000-0000042A0000}"/>
    <cellStyle name="Input 5 3 6" xfId="10809" xr:uid="{00000000-0005-0000-0000-0000052A0000}"/>
    <cellStyle name="Input 5 3 7" xfId="10810" xr:uid="{00000000-0005-0000-0000-0000062A0000}"/>
    <cellStyle name="Input 5 3 8" xfId="10811" xr:uid="{00000000-0005-0000-0000-0000072A0000}"/>
    <cellStyle name="Input 5 3 9" xfId="10812" xr:uid="{00000000-0005-0000-0000-0000082A0000}"/>
    <cellStyle name="Input 5 4" xfId="10813" xr:uid="{00000000-0005-0000-0000-0000092A0000}"/>
    <cellStyle name="Input 5 4 10" xfId="10814" xr:uid="{00000000-0005-0000-0000-00000A2A0000}"/>
    <cellStyle name="Input 5 4 11" xfId="10815" xr:uid="{00000000-0005-0000-0000-00000B2A0000}"/>
    <cellStyle name="Input 5 4 12" xfId="10816" xr:uid="{00000000-0005-0000-0000-00000C2A0000}"/>
    <cellStyle name="Input 5 4 13" xfId="10817" xr:uid="{00000000-0005-0000-0000-00000D2A0000}"/>
    <cellStyle name="Input 5 4 14" xfId="10818" xr:uid="{00000000-0005-0000-0000-00000E2A0000}"/>
    <cellStyle name="Input 5 4 2" xfId="10819" xr:uid="{00000000-0005-0000-0000-00000F2A0000}"/>
    <cellStyle name="Input 5 4 2 2" xfId="10820" xr:uid="{00000000-0005-0000-0000-0000102A0000}"/>
    <cellStyle name="Input 5 4 3" xfId="10821" xr:uid="{00000000-0005-0000-0000-0000112A0000}"/>
    <cellStyle name="Input 5 4 4" xfId="10822" xr:uid="{00000000-0005-0000-0000-0000122A0000}"/>
    <cellStyle name="Input 5 4 5" xfId="10823" xr:uid="{00000000-0005-0000-0000-0000132A0000}"/>
    <cellStyle name="Input 5 4 6" xfId="10824" xr:uid="{00000000-0005-0000-0000-0000142A0000}"/>
    <cellStyle name="Input 5 4 7" xfId="10825" xr:uid="{00000000-0005-0000-0000-0000152A0000}"/>
    <cellStyle name="Input 5 4 8" xfId="10826" xr:uid="{00000000-0005-0000-0000-0000162A0000}"/>
    <cellStyle name="Input 5 4 9" xfId="10827" xr:uid="{00000000-0005-0000-0000-0000172A0000}"/>
    <cellStyle name="Input 5 5" xfId="10828" xr:uid="{00000000-0005-0000-0000-0000182A0000}"/>
    <cellStyle name="Input 5 5 10" xfId="10829" xr:uid="{00000000-0005-0000-0000-0000192A0000}"/>
    <cellStyle name="Input 5 5 11" xfId="10830" xr:uid="{00000000-0005-0000-0000-00001A2A0000}"/>
    <cellStyle name="Input 5 5 12" xfId="10831" xr:uid="{00000000-0005-0000-0000-00001B2A0000}"/>
    <cellStyle name="Input 5 5 13" xfId="10832" xr:uid="{00000000-0005-0000-0000-00001C2A0000}"/>
    <cellStyle name="Input 5 5 14" xfId="10833" xr:uid="{00000000-0005-0000-0000-00001D2A0000}"/>
    <cellStyle name="Input 5 5 2" xfId="10834" xr:uid="{00000000-0005-0000-0000-00001E2A0000}"/>
    <cellStyle name="Input 5 5 2 2" xfId="10835" xr:uid="{00000000-0005-0000-0000-00001F2A0000}"/>
    <cellStyle name="Input 5 5 3" xfId="10836" xr:uid="{00000000-0005-0000-0000-0000202A0000}"/>
    <cellStyle name="Input 5 5 4" xfId="10837" xr:uid="{00000000-0005-0000-0000-0000212A0000}"/>
    <cellStyle name="Input 5 5 5" xfId="10838" xr:uid="{00000000-0005-0000-0000-0000222A0000}"/>
    <cellStyle name="Input 5 5 6" xfId="10839" xr:uid="{00000000-0005-0000-0000-0000232A0000}"/>
    <cellStyle name="Input 5 5 7" xfId="10840" xr:uid="{00000000-0005-0000-0000-0000242A0000}"/>
    <cellStyle name="Input 5 5 8" xfId="10841" xr:uid="{00000000-0005-0000-0000-0000252A0000}"/>
    <cellStyle name="Input 5 5 9" xfId="10842" xr:uid="{00000000-0005-0000-0000-0000262A0000}"/>
    <cellStyle name="Input 5 6" xfId="10843" xr:uid="{00000000-0005-0000-0000-0000272A0000}"/>
    <cellStyle name="Input 5 6 10" xfId="10844" xr:uid="{00000000-0005-0000-0000-0000282A0000}"/>
    <cellStyle name="Input 5 6 11" xfId="10845" xr:uid="{00000000-0005-0000-0000-0000292A0000}"/>
    <cellStyle name="Input 5 6 12" xfId="10846" xr:uid="{00000000-0005-0000-0000-00002A2A0000}"/>
    <cellStyle name="Input 5 6 13" xfId="10847" xr:uid="{00000000-0005-0000-0000-00002B2A0000}"/>
    <cellStyle name="Input 5 6 14" xfId="10848" xr:uid="{00000000-0005-0000-0000-00002C2A0000}"/>
    <cellStyle name="Input 5 6 2" xfId="10849" xr:uid="{00000000-0005-0000-0000-00002D2A0000}"/>
    <cellStyle name="Input 5 6 2 2" xfId="10850" xr:uid="{00000000-0005-0000-0000-00002E2A0000}"/>
    <cellStyle name="Input 5 6 3" xfId="10851" xr:uid="{00000000-0005-0000-0000-00002F2A0000}"/>
    <cellStyle name="Input 5 6 4" xfId="10852" xr:uid="{00000000-0005-0000-0000-0000302A0000}"/>
    <cellStyle name="Input 5 6 5" xfId="10853" xr:uid="{00000000-0005-0000-0000-0000312A0000}"/>
    <cellStyle name="Input 5 6 6" xfId="10854" xr:uid="{00000000-0005-0000-0000-0000322A0000}"/>
    <cellStyle name="Input 5 6 7" xfId="10855" xr:uid="{00000000-0005-0000-0000-0000332A0000}"/>
    <cellStyle name="Input 5 6 8" xfId="10856" xr:uid="{00000000-0005-0000-0000-0000342A0000}"/>
    <cellStyle name="Input 5 6 9" xfId="10857" xr:uid="{00000000-0005-0000-0000-0000352A0000}"/>
    <cellStyle name="Input 5 7" xfId="10858" xr:uid="{00000000-0005-0000-0000-0000362A0000}"/>
    <cellStyle name="Input 5 7 2" xfId="10859" xr:uid="{00000000-0005-0000-0000-0000372A0000}"/>
    <cellStyle name="Input 5 8" xfId="10860" xr:uid="{00000000-0005-0000-0000-0000382A0000}"/>
    <cellStyle name="Input 5 9" xfId="10861" xr:uid="{00000000-0005-0000-0000-0000392A0000}"/>
    <cellStyle name="Input 6" xfId="10862" xr:uid="{00000000-0005-0000-0000-00003A2A0000}"/>
    <cellStyle name="Input 6 10" xfId="10863" xr:uid="{00000000-0005-0000-0000-00003B2A0000}"/>
    <cellStyle name="Input 6 11" xfId="10864" xr:uid="{00000000-0005-0000-0000-00003C2A0000}"/>
    <cellStyle name="Input 6 12" xfId="10865" xr:uid="{00000000-0005-0000-0000-00003D2A0000}"/>
    <cellStyle name="Input 6 13" xfId="10866" xr:uid="{00000000-0005-0000-0000-00003E2A0000}"/>
    <cellStyle name="Input 6 14" xfId="10867" xr:uid="{00000000-0005-0000-0000-00003F2A0000}"/>
    <cellStyle name="Input 6 15" xfId="10868" xr:uid="{00000000-0005-0000-0000-0000402A0000}"/>
    <cellStyle name="Input 6 16" xfId="10869" xr:uid="{00000000-0005-0000-0000-0000412A0000}"/>
    <cellStyle name="Input 6 17" xfId="10870" xr:uid="{00000000-0005-0000-0000-0000422A0000}"/>
    <cellStyle name="Input 6 18" xfId="10871" xr:uid="{00000000-0005-0000-0000-0000432A0000}"/>
    <cellStyle name="Input 6 19" xfId="10872" xr:uid="{00000000-0005-0000-0000-0000442A0000}"/>
    <cellStyle name="Input 6 2" xfId="10873" xr:uid="{00000000-0005-0000-0000-0000452A0000}"/>
    <cellStyle name="Input 6 2 10" xfId="10874" xr:uid="{00000000-0005-0000-0000-0000462A0000}"/>
    <cellStyle name="Input 6 2 11" xfId="10875" xr:uid="{00000000-0005-0000-0000-0000472A0000}"/>
    <cellStyle name="Input 6 2 12" xfId="10876" xr:uid="{00000000-0005-0000-0000-0000482A0000}"/>
    <cellStyle name="Input 6 2 13" xfId="10877" xr:uid="{00000000-0005-0000-0000-0000492A0000}"/>
    <cellStyle name="Input 6 2 14" xfId="10878" xr:uid="{00000000-0005-0000-0000-00004A2A0000}"/>
    <cellStyle name="Input 6 2 2" xfId="10879" xr:uid="{00000000-0005-0000-0000-00004B2A0000}"/>
    <cellStyle name="Input 6 2 2 2" xfId="10880" xr:uid="{00000000-0005-0000-0000-00004C2A0000}"/>
    <cellStyle name="Input 6 2 3" xfId="10881" xr:uid="{00000000-0005-0000-0000-00004D2A0000}"/>
    <cellStyle name="Input 6 2 4" xfId="10882" xr:uid="{00000000-0005-0000-0000-00004E2A0000}"/>
    <cellStyle name="Input 6 2 5" xfId="10883" xr:uid="{00000000-0005-0000-0000-00004F2A0000}"/>
    <cellStyle name="Input 6 2 6" xfId="10884" xr:uid="{00000000-0005-0000-0000-0000502A0000}"/>
    <cellStyle name="Input 6 2 7" xfId="10885" xr:uid="{00000000-0005-0000-0000-0000512A0000}"/>
    <cellStyle name="Input 6 2 8" xfId="10886" xr:uid="{00000000-0005-0000-0000-0000522A0000}"/>
    <cellStyle name="Input 6 2 9" xfId="10887" xr:uid="{00000000-0005-0000-0000-0000532A0000}"/>
    <cellStyle name="Input 6 3" xfId="10888" xr:uid="{00000000-0005-0000-0000-0000542A0000}"/>
    <cellStyle name="Input 6 3 10" xfId="10889" xr:uid="{00000000-0005-0000-0000-0000552A0000}"/>
    <cellStyle name="Input 6 3 11" xfId="10890" xr:uid="{00000000-0005-0000-0000-0000562A0000}"/>
    <cellStyle name="Input 6 3 12" xfId="10891" xr:uid="{00000000-0005-0000-0000-0000572A0000}"/>
    <cellStyle name="Input 6 3 13" xfId="10892" xr:uid="{00000000-0005-0000-0000-0000582A0000}"/>
    <cellStyle name="Input 6 3 14" xfId="10893" xr:uid="{00000000-0005-0000-0000-0000592A0000}"/>
    <cellStyle name="Input 6 3 2" xfId="10894" xr:uid="{00000000-0005-0000-0000-00005A2A0000}"/>
    <cellStyle name="Input 6 3 2 2" xfId="10895" xr:uid="{00000000-0005-0000-0000-00005B2A0000}"/>
    <cellStyle name="Input 6 3 3" xfId="10896" xr:uid="{00000000-0005-0000-0000-00005C2A0000}"/>
    <cellStyle name="Input 6 3 4" xfId="10897" xr:uid="{00000000-0005-0000-0000-00005D2A0000}"/>
    <cellStyle name="Input 6 3 5" xfId="10898" xr:uid="{00000000-0005-0000-0000-00005E2A0000}"/>
    <cellStyle name="Input 6 3 6" xfId="10899" xr:uid="{00000000-0005-0000-0000-00005F2A0000}"/>
    <cellStyle name="Input 6 3 7" xfId="10900" xr:uid="{00000000-0005-0000-0000-0000602A0000}"/>
    <cellStyle name="Input 6 3 8" xfId="10901" xr:uid="{00000000-0005-0000-0000-0000612A0000}"/>
    <cellStyle name="Input 6 3 9" xfId="10902" xr:uid="{00000000-0005-0000-0000-0000622A0000}"/>
    <cellStyle name="Input 6 4" xfId="10903" xr:uid="{00000000-0005-0000-0000-0000632A0000}"/>
    <cellStyle name="Input 6 4 10" xfId="10904" xr:uid="{00000000-0005-0000-0000-0000642A0000}"/>
    <cellStyle name="Input 6 4 11" xfId="10905" xr:uid="{00000000-0005-0000-0000-0000652A0000}"/>
    <cellStyle name="Input 6 4 12" xfId="10906" xr:uid="{00000000-0005-0000-0000-0000662A0000}"/>
    <cellStyle name="Input 6 4 13" xfId="10907" xr:uid="{00000000-0005-0000-0000-0000672A0000}"/>
    <cellStyle name="Input 6 4 14" xfId="10908" xr:uid="{00000000-0005-0000-0000-0000682A0000}"/>
    <cellStyle name="Input 6 4 2" xfId="10909" xr:uid="{00000000-0005-0000-0000-0000692A0000}"/>
    <cellStyle name="Input 6 4 2 2" xfId="10910" xr:uid="{00000000-0005-0000-0000-00006A2A0000}"/>
    <cellStyle name="Input 6 4 3" xfId="10911" xr:uid="{00000000-0005-0000-0000-00006B2A0000}"/>
    <cellStyle name="Input 6 4 4" xfId="10912" xr:uid="{00000000-0005-0000-0000-00006C2A0000}"/>
    <cellStyle name="Input 6 4 5" xfId="10913" xr:uid="{00000000-0005-0000-0000-00006D2A0000}"/>
    <cellStyle name="Input 6 4 6" xfId="10914" xr:uid="{00000000-0005-0000-0000-00006E2A0000}"/>
    <cellStyle name="Input 6 4 7" xfId="10915" xr:uid="{00000000-0005-0000-0000-00006F2A0000}"/>
    <cellStyle name="Input 6 4 8" xfId="10916" xr:uid="{00000000-0005-0000-0000-0000702A0000}"/>
    <cellStyle name="Input 6 4 9" xfId="10917" xr:uid="{00000000-0005-0000-0000-0000712A0000}"/>
    <cellStyle name="Input 6 5" xfId="10918" xr:uid="{00000000-0005-0000-0000-0000722A0000}"/>
    <cellStyle name="Input 6 5 10" xfId="10919" xr:uid="{00000000-0005-0000-0000-0000732A0000}"/>
    <cellStyle name="Input 6 5 11" xfId="10920" xr:uid="{00000000-0005-0000-0000-0000742A0000}"/>
    <cellStyle name="Input 6 5 12" xfId="10921" xr:uid="{00000000-0005-0000-0000-0000752A0000}"/>
    <cellStyle name="Input 6 5 13" xfId="10922" xr:uid="{00000000-0005-0000-0000-0000762A0000}"/>
    <cellStyle name="Input 6 5 14" xfId="10923" xr:uid="{00000000-0005-0000-0000-0000772A0000}"/>
    <cellStyle name="Input 6 5 2" xfId="10924" xr:uid="{00000000-0005-0000-0000-0000782A0000}"/>
    <cellStyle name="Input 6 5 2 2" xfId="10925" xr:uid="{00000000-0005-0000-0000-0000792A0000}"/>
    <cellStyle name="Input 6 5 3" xfId="10926" xr:uid="{00000000-0005-0000-0000-00007A2A0000}"/>
    <cellStyle name="Input 6 5 4" xfId="10927" xr:uid="{00000000-0005-0000-0000-00007B2A0000}"/>
    <cellStyle name="Input 6 5 5" xfId="10928" xr:uid="{00000000-0005-0000-0000-00007C2A0000}"/>
    <cellStyle name="Input 6 5 6" xfId="10929" xr:uid="{00000000-0005-0000-0000-00007D2A0000}"/>
    <cellStyle name="Input 6 5 7" xfId="10930" xr:uid="{00000000-0005-0000-0000-00007E2A0000}"/>
    <cellStyle name="Input 6 5 8" xfId="10931" xr:uid="{00000000-0005-0000-0000-00007F2A0000}"/>
    <cellStyle name="Input 6 5 9" xfId="10932" xr:uid="{00000000-0005-0000-0000-0000802A0000}"/>
    <cellStyle name="Input 6 6" xfId="10933" xr:uid="{00000000-0005-0000-0000-0000812A0000}"/>
    <cellStyle name="Input 6 6 10" xfId="10934" xr:uid="{00000000-0005-0000-0000-0000822A0000}"/>
    <cellStyle name="Input 6 6 11" xfId="10935" xr:uid="{00000000-0005-0000-0000-0000832A0000}"/>
    <cellStyle name="Input 6 6 12" xfId="10936" xr:uid="{00000000-0005-0000-0000-0000842A0000}"/>
    <cellStyle name="Input 6 6 13" xfId="10937" xr:uid="{00000000-0005-0000-0000-0000852A0000}"/>
    <cellStyle name="Input 6 6 14" xfId="10938" xr:uid="{00000000-0005-0000-0000-0000862A0000}"/>
    <cellStyle name="Input 6 6 2" xfId="10939" xr:uid="{00000000-0005-0000-0000-0000872A0000}"/>
    <cellStyle name="Input 6 6 2 2" xfId="10940" xr:uid="{00000000-0005-0000-0000-0000882A0000}"/>
    <cellStyle name="Input 6 6 3" xfId="10941" xr:uid="{00000000-0005-0000-0000-0000892A0000}"/>
    <cellStyle name="Input 6 6 4" xfId="10942" xr:uid="{00000000-0005-0000-0000-00008A2A0000}"/>
    <cellStyle name="Input 6 6 5" xfId="10943" xr:uid="{00000000-0005-0000-0000-00008B2A0000}"/>
    <cellStyle name="Input 6 6 6" xfId="10944" xr:uid="{00000000-0005-0000-0000-00008C2A0000}"/>
    <cellStyle name="Input 6 6 7" xfId="10945" xr:uid="{00000000-0005-0000-0000-00008D2A0000}"/>
    <cellStyle name="Input 6 6 8" xfId="10946" xr:uid="{00000000-0005-0000-0000-00008E2A0000}"/>
    <cellStyle name="Input 6 6 9" xfId="10947" xr:uid="{00000000-0005-0000-0000-00008F2A0000}"/>
    <cellStyle name="Input 6 7" xfId="10948" xr:uid="{00000000-0005-0000-0000-0000902A0000}"/>
    <cellStyle name="Input 6 7 2" xfId="10949" xr:uid="{00000000-0005-0000-0000-0000912A0000}"/>
    <cellStyle name="Input 6 8" xfId="10950" xr:uid="{00000000-0005-0000-0000-0000922A0000}"/>
    <cellStyle name="Input 6 9" xfId="10951" xr:uid="{00000000-0005-0000-0000-0000932A0000}"/>
    <cellStyle name="Input 7" xfId="10952" xr:uid="{00000000-0005-0000-0000-0000942A0000}"/>
    <cellStyle name="Input 7 10" xfId="10953" xr:uid="{00000000-0005-0000-0000-0000952A0000}"/>
    <cellStyle name="Input 7 11" xfId="10954" xr:uid="{00000000-0005-0000-0000-0000962A0000}"/>
    <cellStyle name="Input 7 12" xfId="10955" xr:uid="{00000000-0005-0000-0000-0000972A0000}"/>
    <cellStyle name="Input 7 13" xfId="10956" xr:uid="{00000000-0005-0000-0000-0000982A0000}"/>
    <cellStyle name="Input 7 14" xfId="10957" xr:uid="{00000000-0005-0000-0000-0000992A0000}"/>
    <cellStyle name="Input 7 15" xfId="10958" xr:uid="{00000000-0005-0000-0000-00009A2A0000}"/>
    <cellStyle name="Input 7 2" xfId="10959" xr:uid="{00000000-0005-0000-0000-00009B2A0000}"/>
    <cellStyle name="Input 7 2 10" xfId="10960" xr:uid="{00000000-0005-0000-0000-00009C2A0000}"/>
    <cellStyle name="Input 7 2 11" xfId="10961" xr:uid="{00000000-0005-0000-0000-00009D2A0000}"/>
    <cellStyle name="Input 7 2 12" xfId="10962" xr:uid="{00000000-0005-0000-0000-00009E2A0000}"/>
    <cellStyle name="Input 7 2 13" xfId="10963" xr:uid="{00000000-0005-0000-0000-00009F2A0000}"/>
    <cellStyle name="Input 7 2 14" xfId="10964" xr:uid="{00000000-0005-0000-0000-0000A02A0000}"/>
    <cellStyle name="Input 7 2 2" xfId="10965" xr:uid="{00000000-0005-0000-0000-0000A12A0000}"/>
    <cellStyle name="Input 7 2 2 2" xfId="10966" xr:uid="{00000000-0005-0000-0000-0000A22A0000}"/>
    <cellStyle name="Input 7 2 3" xfId="10967" xr:uid="{00000000-0005-0000-0000-0000A32A0000}"/>
    <cellStyle name="Input 7 2 4" xfId="10968" xr:uid="{00000000-0005-0000-0000-0000A42A0000}"/>
    <cellStyle name="Input 7 2 5" xfId="10969" xr:uid="{00000000-0005-0000-0000-0000A52A0000}"/>
    <cellStyle name="Input 7 2 6" xfId="10970" xr:uid="{00000000-0005-0000-0000-0000A62A0000}"/>
    <cellStyle name="Input 7 2 7" xfId="10971" xr:uid="{00000000-0005-0000-0000-0000A72A0000}"/>
    <cellStyle name="Input 7 2 8" xfId="10972" xr:uid="{00000000-0005-0000-0000-0000A82A0000}"/>
    <cellStyle name="Input 7 2 9" xfId="10973" xr:uid="{00000000-0005-0000-0000-0000A92A0000}"/>
    <cellStyle name="Input 7 3" xfId="10974" xr:uid="{00000000-0005-0000-0000-0000AA2A0000}"/>
    <cellStyle name="Input 7 3 2" xfId="10975" xr:uid="{00000000-0005-0000-0000-0000AB2A0000}"/>
    <cellStyle name="Input 7 4" xfId="10976" xr:uid="{00000000-0005-0000-0000-0000AC2A0000}"/>
    <cellStyle name="Input 7 5" xfId="10977" xr:uid="{00000000-0005-0000-0000-0000AD2A0000}"/>
    <cellStyle name="Input 7 6" xfId="10978" xr:uid="{00000000-0005-0000-0000-0000AE2A0000}"/>
    <cellStyle name="Input 7 7" xfId="10979" xr:uid="{00000000-0005-0000-0000-0000AF2A0000}"/>
    <cellStyle name="Input 7 8" xfId="10980" xr:uid="{00000000-0005-0000-0000-0000B02A0000}"/>
    <cellStyle name="Input 7 9" xfId="10981" xr:uid="{00000000-0005-0000-0000-0000B12A0000}"/>
    <cellStyle name="Input 8" xfId="10982" xr:uid="{00000000-0005-0000-0000-0000B22A0000}"/>
    <cellStyle name="Input 8 10" xfId="10983" xr:uid="{00000000-0005-0000-0000-0000B32A0000}"/>
    <cellStyle name="Input 8 11" xfId="10984" xr:uid="{00000000-0005-0000-0000-0000B42A0000}"/>
    <cellStyle name="Input 8 12" xfId="10985" xr:uid="{00000000-0005-0000-0000-0000B52A0000}"/>
    <cellStyle name="Input 8 13" xfId="10986" xr:uid="{00000000-0005-0000-0000-0000B62A0000}"/>
    <cellStyle name="Input 8 14" xfId="10987" xr:uid="{00000000-0005-0000-0000-0000B72A0000}"/>
    <cellStyle name="Input 8 2" xfId="10988" xr:uid="{00000000-0005-0000-0000-0000B82A0000}"/>
    <cellStyle name="Input 8 2 2" xfId="10989" xr:uid="{00000000-0005-0000-0000-0000B92A0000}"/>
    <cellStyle name="Input 8 3" xfId="10990" xr:uid="{00000000-0005-0000-0000-0000BA2A0000}"/>
    <cellStyle name="Input 8 4" xfId="10991" xr:uid="{00000000-0005-0000-0000-0000BB2A0000}"/>
    <cellStyle name="Input 8 5" xfId="10992" xr:uid="{00000000-0005-0000-0000-0000BC2A0000}"/>
    <cellStyle name="Input 8 6" xfId="10993" xr:uid="{00000000-0005-0000-0000-0000BD2A0000}"/>
    <cellStyle name="Input 8 7" xfId="10994" xr:uid="{00000000-0005-0000-0000-0000BE2A0000}"/>
    <cellStyle name="Input 8 8" xfId="10995" xr:uid="{00000000-0005-0000-0000-0000BF2A0000}"/>
    <cellStyle name="Input 8 9" xfId="10996" xr:uid="{00000000-0005-0000-0000-0000C02A0000}"/>
    <cellStyle name="Input 9" xfId="10997" xr:uid="{00000000-0005-0000-0000-0000C12A0000}"/>
    <cellStyle name="Input 9 10" xfId="10998" xr:uid="{00000000-0005-0000-0000-0000C22A0000}"/>
    <cellStyle name="Input 9 11" xfId="10999" xr:uid="{00000000-0005-0000-0000-0000C32A0000}"/>
    <cellStyle name="Input 9 12" xfId="11000" xr:uid="{00000000-0005-0000-0000-0000C42A0000}"/>
    <cellStyle name="Input 9 13" xfId="11001" xr:uid="{00000000-0005-0000-0000-0000C52A0000}"/>
    <cellStyle name="Input 9 14" xfId="11002" xr:uid="{00000000-0005-0000-0000-0000C62A0000}"/>
    <cellStyle name="Input 9 15" xfId="11003" xr:uid="{00000000-0005-0000-0000-0000C72A0000}"/>
    <cellStyle name="Input 9 2" xfId="11004" xr:uid="{00000000-0005-0000-0000-0000C82A0000}"/>
    <cellStyle name="Input 9 2 10" xfId="11005" xr:uid="{00000000-0005-0000-0000-0000C92A0000}"/>
    <cellStyle name="Input 9 2 11" xfId="11006" xr:uid="{00000000-0005-0000-0000-0000CA2A0000}"/>
    <cellStyle name="Input 9 2 12" xfId="11007" xr:uid="{00000000-0005-0000-0000-0000CB2A0000}"/>
    <cellStyle name="Input 9 2 13" xfId="11008" xr:uid="{00000000-0005-0000-0000-0000CC2A0000}"/>
    <cellStyle name="Input 9 2 14" xfId="11009" xr:uid="{00000000-0005-0000-0000-0000CD2A0000}"/>
    <cellStyle name="Input 9 2 2" xfId="11010" xr:uid="{00000000-0005-0000-0000-0000CE2A0000}"/>
    <cellStyle name="Input 9 2 2 2" xfId="11011" xr:uid="{00000000-0005-0000-0000-0000CF2A0000}"/>
    <cellStyle name="Input 9 2 3" xfId="11012" xr:uid="{00000000-0005-0000-0000-0000D02A0000}"/>
    <cellStyle name="Input 9 2 4" xfId="11013" xr:uid="{00000000-0005-0000-0000-0000D12A0000}"/>
    <cellStyle name="Input 9 2 5" xfId="11014" xr:uid="{00000000-0005-0000-0000-0000D22A0000}"/>
    <cellStyle name="Input 9 2 6" xfId="11015" xr:uid="{00000000-0005-0000-0000-0000D32A0000}"/>
    <cellStyle name="Input 9 2 7" xfId="11016" xr:uid="{00000000-0005-0000-0000-0000D42A0000}"/>
    <cellStyle name="Input 9 2 8" xfId="11017" xr:uid="{00000000-0005-0000-0000-0000D52A0000}"/>
    <cellStyle name="Input 9 2 9" xfId="11018" xr:uid="{00000000-0005-0000-0000-0000D62A0000}"/>
    <cellStyle name="Input 9 3" xfId="11019" xr:uid="{00000000-0005-0000-0000-0000D72A0000}"/>
    <cellStyle name="Input 9 3 2" xfId="11020" xr:uid="{00000000-0005-0000-0000-0000D82A0000}"/>
    <cellStyle name="Input 9 4" xfId="11021" xr:uid="{00000000-0005-0000-0000-0000D92A0000}"/>
    <cellStyle name="Input 9 5" xfId="11022" xr:uid="{00000000-0005-0000-0000-0000DA2A0000}"/>
    <cellStyle name="Input 9 6" xfId="11023" xr:uid="{00000000-0005-0000-0000-0000DB2A0000}"/>
    <cellStyle name="Input 9 7" xfId="11024" xr:uid="{00000000-0005-0000-0000-0000DC2A0000}"/>
    <cellStyle name="Input 9 8" xfId="11025" xr:uid="{00000000-0005-0000-0000-0000DD2A0000}"/>
    <cellStyle name="Input 9 9" xfId="11026" xr:uid="{00000000-0005-0000-0000-0000DE2A0000}"/>
    <cellStyle name="Linked Cell" xfId="12" builtinId="24" hidden="1"/>
    <cellStyle name="Linked Cell" xfId="54" builtinId="24" customBuiltin="1"/>
    <cellStyle name="Linked Cell 10" xfId="11027" xr:uid="{00000000-0005-0000-0000-0000E12A0000}"/>
    <cellStyle name="Linked Cell 11" xfId="11028" xr:uid="{00000000-0005-0000-0000-0000E22A0000}"/>
    <cellStyle name="Linked Cell 12" xfId="11029" xr:uid="{00000000-0005-0000-0000-0000E32A0000}"/>
    <cellStyle name="Linked Cell 13" xfId="11030" xr:uid="{00000000-0005-0000-0000-0000E42A0000}"/>
    <cellStyle name="Linked Cell 14" xfId="11031" xr:uid="{00000000-0005-0000-0000-0000E52A0000}"/>
    <cellStyle name="Linked Cell 15" xfId="11032" xr:uid="{00000000-0005-0000-0000-0000E62A0000}"/>
    <cellStyle name="Linked Cell 16" xfId="11033" xr:uid="{00000000-0005-0000-0000-0000E72A0000}"/>
    <cellStyle name="Linked Cell 17" xfId="11034" xr:uid="{00000000-0005-0000-0000-0000E82A0000}"/>
    <cellStyle name="Linked Cell 17 2" xfId="11035" xr:uid="{00000000-0005-0000-0000-0000E92A0000}"/>
    <cellStyle name="Linked Cell 18" xfId="11036" xr:uid="{00000000-0005-0000-0000-0000EA2A0000}"/>
    <cellStyle name="Linked Cell 19" xfId="11037" xr:uid="{00000000-0005-0000-0000-0000EB2A0000}"/>
    <cellStyle name="Linked Cell 2" xfId="11038" xr:uid="{00000000-0005-0000-0000-0000EC2A0000}"/>
    <cellStyle name="Linked Cell 2 10" xfId="11039" xr:uid="{00000000-0005-0000-0000-0000ED2A0000}"/>
    <cellStyle name="Linked Cell 2 11" xfId="11040" xr:uid="{00000000-0005-0000-0000-0000EE2A0000}"/>
    <cellStyle name="Linked Cell 2 12" xfId="11041" xr:uid="{00000000-0005-0000-0000-0000EF2A0000}"/>
    <cellStyle name="Linked Cell 2 13" xfId="11042" xr:uid="{00000000-0005-0000-0000-0000F02A0000}"/>
    <cellStyle name="Linked Cell 2 14" xfId="11043" xr:uid="{00000000-0005-0000-0000-0000F12A0000}"/>
    <cellStyle name="Linked Cell 2 15" xfId="11044" xr:uid="{00000000-0005-0000-0000-0000F22A0000}"/>
    <cellStyle name="Linked Cell 2 16" xfId="11045" xr:uid="{00000000-0005-0000-0000-0000F32A0000}"/>
    <cellStyle name="Linked Cell 2 17" xfId="11046" xr:uid="{00000000-0005-0000-0000-0000F42A0000}"/>
    <cellStyle name="Linked Cell 2 18" xfId="11047" xr:uid="{00000000-0005-0000-0000-0000F52A0000}"/>
    <cellStyle name="Linked Cell 2 19" xfId="11048" xr:uid="{00000000-0005-0000-0000-0000F62A0000}"/>
    <cellStyle name="Linked Cell 2 2" xfId="11049" xr:uid="{00000000-0005-0000-0000-0000F72A0000}"/>
    <cellStyle name="Linked Cell 2 20" xfId="11050" xr:uid="{00000000-0005-0000-0000-0000F82A0000}"/>
    <cellStyle name="Linked Cell 2 21" xfId="11051" xr:uid="{00000000-0005-0000-0000-0000F92A0000}"/>
    <cellStyle name="Linked Cell 2 22" xfId="11052" xr:uid="{00000000-0005-0000-0000-0000FA2A0000}"/>
    <cellStyle name="Linked Cell 2 23" xfId="11053" xr:uid="{00000000-0005-0000-0000-0000FB2A0000}"/>
    <cellStyle name="Linked Cell 2 24" xfId="11054" xr:uid="{00000000-0005-0000-0000-0000FC2A0000}"/>
    <cellStyle name="Linked Cell 2 25" xfId="11055" xr:uid="{00000000-0005-0000-0000-0000FD2A0000}"/>
    <cellStyle name="Linked Cell 2 26" xfId="11056" xr:uid="{00000000-0005-0000-0000-0000FE2A0000}"/>
    <cellStyle name="Linked Cell 2 27" xfId="11057" xr:uid="{00000000-0005-0000-0000-0000FF2A0000}"/>
    <cellStyle name="Linked Cell 2 28" xfId="11058" xr:uid="{00000000-0005-0000-0000-0000002B0000}"/>
    <cellStyle name="Linked Cell 2 29" xfId="11059" xr:uid="{00000000-0005-0000-0000-0000012B0000}"/>
    <cellStyle name="Linked Cell 2 3" xfId="11060" xr:uid="{00000000-0005-0000-0000-0000022B0000}"/>
    <cellStyle name="Linked Cell 2 30" xfId="11061" xr:uid="{00000000-0005-0000-0000-0000032B0000}"/>
    <cellStyle name="Linked Cell 2 31" xfId="11062" xr:uid="{00000000-0005-0000-0000-0000042B0000}"/>
    <cellStyle name="Linked Cell 2 32" xfId="11063" xr:uid="{00000000-0005-0000-0000-0000052B0000}"/>
    <cellStyle name="Linked Cell 2 33" xfId="11064" xr:uid="{00000000-0005-0000-0000-0000062B0000}"/>
    <cellStyle name="Linked Cell 2 4" xfId="11065" xr:uid="{00000000-0005-0000-0000-0000072B0000}"/>
    <cellStyle name="Linked Cell 2 5" xfId="11066" xr:uid="{00000000-0005-0000-0000-0000082B0000}"/>
    <cellStyle name="Linked Cell 2 6" xfId="11067" xr:uid="{00000000-0005-0000-0000-0000092B0000}"/>
    <cellStyle name="Linked Cell 2 7" xfId="11068" xr:uid="{00000000-0005-0000-0000-00000A2B0000}"/>
    <cellStyle name="Linked Cell 2 8" xfId="11069" xr:uid="{00000000-0005-0000-0000-00000B2B0000}"/>
    <cellStyle name="Linked Cell 2 9" xfId="11070" xr:uid="{00000000-0005-0000-0000-00000C2B0000}"/>
    <cellStyle name="Linked Cell 20" xfId="11071" xr:uid="{00000000-0005-0000-0000-00000D2B0000}"/>
    <cellStyle name="Linked Cell 21" xfId="11072" xr:uid="{00000000-0005-0000-0000-00000E2B0000}"/>
    <cellStyle name="Linked Cell 22" xfId="11073" xr:uid="{00000000-0005-0000-0000-00000F2B0000}"/>
    <cellStyle name="Linked Cell 23" xfId="11074" xr:uid="{00000000-0005-0000-0000-0000102B0000}"/>
    <cellStyle name="Linked Cell 24" xfId="11075" xr:uid="{00000000-0005-0000-0000-0000112B0000}"/>
    <cellStyle name="Linked Cell 25" xfId="11076" xr:uid="{00000000-0005-0000-0000-0000122B0000}"/>
    <cellStyle name="Linked Cell 26" xfId="11077" xr:uid="{00000000-0005-0000-0000-0000132B0000}"/>
    <cellStyle name="Linked Cell 27" xfId="11078" xr:uid="{00000000-0005-0000-0000-0000142B0000}"/>
    <cellStyle name="Linked Cell 28" xfId="11079" xr:uid="{00000000-0005-0000-0000-0000152B0000}"/>
    <cellStyle name="Linked Cell 29" xfId="11080" xr:uid="{00000000-0005-0000-0000-0000162B0000}"/>
    <cellStyle name="Linked Cell 3" xfId="11081" xr:uid="{00000000-0005-0000-0000-0000172B0000}"/>
    <cellStyle name="Linked Cell 30" xfId="11082" xr:uid="{00000000-0005-0000-0000-0000182B0000}"/>
    <cellStyle name="Linked Cell 31" xfId="11083" xr:uid="{00000000-0005-0000-0000-0000192B0000}"/>
    <cellStyle name="Linked Cell 32" xfId="11084" xr:uid="{00000000-0005-0000-0000-00001A2B0000}"/>
    <cellStyle name="Linked Cell 33" xfId="11085" xr:uid="{00000000-0005-0000-0000-00001B2B0000}"/>
    <cellStyle name="Linked Cell 34" xfId="11086" xr:uid="{00000000-0005-0000-0000-00001C2B0000}"/>
    <cellStyle name="Linked Cell 35" xfId="11087" xr:uid="{00000000-0005-0000-0000-00001D2B0000}"/>
    <cellStyle name="Linked Cell 36" xfId="11088" xr:uid="{00000000-0005-0000-0000-00001E2B0000}"/>
    <cellStyle name="Linked Cell 37" xfId="11089" xr:uid="{00000000-0005-0000-0000-00001F2B0000}"/>
    <cellStyle name="Linked Cell 38" xfId="11090" xr:uid="{00000000-0005-0000-0000-0000202B0000}"/>
    <cellStyle name="Linked Cell 4" xfId="11091" xr:uid="{00000000-0005-0000-0000-0000212B0000}"/>
    <cellStyle name="Linked Cell 5" xfId="11092" xr:uid="{00000000-0005-0000-0000-0000222B0000}"/>
    <cellStyle name="Linked Cell 6" xfId="11093" xr:uid="{00000000-0005-0000-0000-0000232B0000}"/>
    <cellStyle name="Linked Cell 7" xfId="11094" xr:uid="{00000000-0005-0000-0000-0000242B0000}"/>
    <cellStyle name="Linked Cell 8" xfId="11095" xr:uid="{00000000-0005-0000-0000-0000252B0000}"/>
    <cellStyle name="Linked Cell 9" xfId="11096" xr:uid="{00000000-0005-0000-0000-0000262B0000}"/>
    <cellStyle name="N_Accent07" xfId="65" xr:uid="{00000000-0005-0000-0000-0000272B0000}"/>
    <cellStyle name="N_Accent08" xfId="40" xr:uid="{00000000-0005-0000-0000-0000282B0000}"/>
    <cellStyle name="N_Accent09" xfId="41" xr:uid="{00000000-0005-0000-0000-0000292B0000}"/>
    <cellStyle name="N_Accent10" xfId="42" xr:uid="{00000000-0005-0000-0000-00002A2B0000}"/>
    <cellStyle name="N_Accent11" xfId="43" xr:uid="{00000000-0005-0000-0000-00002B2B0000}"/>
    <cellStyle name="N_Accent12" xfId="44" xr:uid="{00000000-0005-0000-0000-00002C2B0000}"/>
    <cellStyle name="N_Calc1" xfId="70" xr:uid="{00000000-0005-0000-0000-00002D2B0000}"/>
    <cellStyle name="N_Calc2" xfId="71" xr:uid="{00000000-0005-0000-0000-00002E2B0000}"/>
    <cellStyle name="N_Calc3" xfId="72" xr:uid="{00000000-0005-0000-0000-00002F2B0000}"/>
    <cellStyle name="N_Calc4" xfId="73" xr:uid="{00000000-0005-0000-0000-0000302B0000}"/>
    <cellStyle name="N_Calc5" xfId="74" xr:uid="{00000000-0005-0000-0000-0000312B0000}"/>
    <cellStyle name="N_CalcSum" xfId="25" xr:uid="{00000000-0005-0000-0000-0000322B0000}"/>
    <cellStyle name="N_Check" xfId="23" xr:uid="{00000000-0005-0000-0000-0000332B0000}"/>
    <cellStyle name="N_Comment" xfId="18" xr:uid="{00000000-0005-0000-0000-0000342B0000}"/>
    <cellStyle name="N_Dark_H1" xfId="32" xr:uid="{00000000-0005-0000-0000-0000352B0000}"/>
    <cellStyle name="N_Dark_H2" xfId="39" xr:uid="{00000000-0005-0000-0000-0000362B0000}"/>
    <cellStyle name="N_Dark_H3" xfId="38" xr:uid="{00000000-0005-0000-0000-0000372B0000}"/>
    <cellStyle name="N_Footer" xfId="46" xr:uid="{00000000-0005-0000-0000-0000382B0000}"/>
    <cellStyle name="N_Input" xfId="19" xr:uid="{00000000-0005-0000-0000-0000392B0000}"/>
    <cellStyle name="N_InputCalc" xfId="27" xr:uid="{00000000-0005-0000-0000-00003A2B0000}"/>
    <cellStyle name="N_InputFixed" xfId="45" xr:uid="{00000000-0005-0000-0000-00003B2B0000}"/>
    <cellStyle name="N_InputList" xfId="21" xr:uid="{00000000-0005-0000-0000-00003C2B0000}"/>
    <cellStyle name="N_InputWhite" xfId="26" xr:uid="{00000000-0005-0000-0000-00003D2B0000}"/>
    <cellStyle name="N_Light_H1" xfId="67" xr:uid="{00000000-0005-0000-0000-00003E2B0000}"/>
    <cellStyle name="N_Light_H2" xfId="68" xr:uid="{00000000-0005-0000-0000-00003F2B0000}"/>
    <cellStyle name="N_Light_H3" xfId="69" xr:uid="{00000000-0005-0000-0000-0000402B0000}"/>
    <cellStyle name="N_RangeName" xfId="28" xr:uid="{00000000-0005-0000-0000-0000412B0000}"/>
    <cellStyle name="N_Source" xfId="24" xr:uid="{00000000-0005-0000-0000-0000422B0000}"/>
    <cellStyle name="N_Table0_Cell" xfId="33" xr:uid="{00000000-0005-0000-0000-0000432B0000}"/>
    <cellStyle name="N_Table0_Header" xfId="31" xr:uid="{00000000-0005-0000-0000-0000442B0000}"/>
    <cellStyle name="N_Table1_Cell" xfId="37" xr:uid="{00000000-0005-0000-0000-0000452B0000}"/>
    <cellStyle name="N_Table1_Header" xfId="36" xr:uid="{00000000-0005-0000-0000-0000462B0000}"/>
    <cellStyle name="N_Table2_Cell" xfId="35" xr:uid="{00000000-0005-0000-0000-0000472B0000}"/>
    <cellStyle name="N_Table2_Header" xfId="34" xr:uid="{00000000-0005-0000-0000-0000482B0000}"/>
    <cellStyle name="N_VBALink" xfId="20" xr:uid="{00000000-0005-0000-0000-0000492B0000}"/>
    <cellStyle name="N_Warning" xfId="22" xr:uid="{00000000-0005-0000-0000-00004A2B0000}"/>
    <cellStyle name="Neutral" xfId="8" builtinId="28" hidden="1"/>
    <cellStyle name="Neutral" xfId="49" builtinId="28" customBuiltin="1"/>
    <cellStyle name="Neutral 10" xfId="11097" xr:uid="{00000000-0005-0000-0000-00004D2B0000}"/>
    <cellStyle name="Neutral 11" xfId="11098" xr:uid="{00000000-0005-0000-0000-00004E2B0000}"/>
    <cellStyle name="Neutral 12" xfId="11099" xr:uid="{00000000-0005-0000-0000-00004F2B0000}"/>
    <cellStyle name="Neutral 13" xfId="11100" xr:uid="{00000000-0005-0000-0000-0000502B0000}"/>
    <cellStyle name="Neutral 13 2" xfId="11101" xr:uid="{00000000-0005-0000-0000-0000512B0000}"/>
    <cellStyle name="Neutral 14" xfId="11102" xr:uid="{00000000-0005-0000-0000-0000522B0000}"/>
    <cellStyle name="Neutral 15" xfId="11103" xr:uid="{00000000-0005-0000-0000-0000532B0000}"/>
    <cellStyle name="Neutral 16" xfId="11104" xr:uid="{00000000-0005-0000-0000-0000542B0000}"/>
    <cellStyle name="Neutral 17" xfId="11105" xr:uid="{00000000-0005-0000-0000-0000552B0000}"/>
    <cellStyle name="Neutral 18" xfId="11106" xr:uid="{00000000-0005-0000-0000-0000562B0000}"/>
    <cellStyle name="Neutral 18 2" xfId="11107" xr:uid="{00000000-0005-0000-0000-0000572B0000}"/>
    <cellStyle name="Neutral 19" xfId="11108" xr:uid="{00000000-0005-0000-0000-0000582B0000}"/>
    <cellStyle name="Neutral 2" xfId="11109" xr:uid="{00000000-0005-0000-0000-0000592B0000}"/>
    <cellStyle name="Neutral 2 10" xfId="11110" xr:uid="{00000000-0005-0000-0000-00005A2B0000}"/>
    <cellStyle name="Neutral 2 11" xfId="11111" xr:uid="{00000000-0005-0000-0000-00005B2B0000}"/>
    <cellStyle name="Neutral 2 12" xfId="11112" xr:uid="{00000000-0005-0000-0000-00005C2B0000}"/>
    <cellStyle name="Neutral 2 13" xfId="11113" xr:uid="{00000000-0005-0000-0000-00005D2B0000}"/>
    <cellStyle name="Neutral 2 14" xfId="11114" xr:uid="{00000000-0005-0000-0000-00005E2B0000}"/>
    <cellStyle name="Neutral 2 15" xfId="11115" xr:uid="{00000000-0005-0000-0000-00005F2B0000}"/>
    <cellStyle name="Neutral 2 16" xfId="11116" xr:uid="{00000000-0005-0000-0000-0000602B0000}"/>
    <cellStyle name="Neutral 2 17" xfId="11117" xr:uid="{00000000-0005-0000-0000-0000612B0000}"/>
    <cellStyle name="Neutral 2 18" xfId="11118" xr:uid="{00000000-0005-0000-0000-0000622B0000}"/>
    <cellStyle name="Neutral 2 19" xfId="11119" xr:uid="{00000000-0005-0000-0000-0000632B0000}"/>
    <cellStyle name="Neutral 2 2" xfId="11120" xr:uid="{00000000-0005-0000-0000-0000642B0000}"/>
    <cellStyle name="Neutral 2 20" xfId="11121" xr:uid="{00000000-0005-0000-0000-0000652B0000}"/>
    <cellStyle name="Neutral 2 21" xfId="11122" xr:uid="{00000000-0005-0000-0000-0000662B0000}"/>
    <cellStyle name="Neutral 2 22" xfId="11123" xr:uid="{00000000-0005-0000-0000-0000672B0000}"/>
    <cellStyle name="Neutral 2 23" xfId="11124" xr:uid="{00000000-0005-0000-0000-0000682B0000}"/>
    <cellStyle name="Neutral 2 24" xfId="11125" xr:uid="{00000000-0005-0000-0000-0000692B0000}"/>
    <cellStyle name="Neutral 2 25" xfId="11126" xr:uid="{00000000-0005-0000-0000-00006A2B0000}"/>
    <cellStyle name="Neutral 2 26" xfId="11127" xr:uid="{00000000-0005-0000-0000-00006B2B0000}"/>
    <cellStyle name="Neutral 2 27" xfId="11128" xr:uid="{00000000-0005-0000-0000-00006C2B0000}"/>
    <cellStyle name="Neutral 2 28" xfId="11129" xr:uid="{00000000-0005-0000-0000-00006D2B0000}"/>
    <cellStyle name="Neutral 2 29" xfId="11130" xr:uid="{00000000-0005-0000-0000-00006E2B0000}"/>
    <cellStyle name="Neutral 2 3" xfId="11131" xr:uid="{00000000-0005-0000-0000-00006F2B0000}"/>
    <cellStyle name="Neutral 2 30" xfId="11132" xr:uid="{00000000-0005-0000-0000-0000702B0000}"/>
    <cellStyle name="Neutral 2 31" xfId="11133" xr:uid="{00000000-0005-0000-0000-0000712B0000}"/>
    <cellStyle name="Neutral 2 32" xfId="11134" xr:uid="{00000000-0005-0000-0000-0000722B0000}"/>
    <cellStyle name="Neutral 2 33" xfId="11135" xr:uid="{00000000-0005-0000-0000-0000732B0000}"/>
    <cellStyle name="Neutral 2 4" xfId="11136" xr:uid="{00000000-0005-0000-0000-0000742B0000}"/>
    <cellStyle name="Neutral 2 5" xfId="11137" xr:uid="{00000000-0005-0000-0000-0000752B0000}"/>
    <cellStyle name="Neutral 2 6" xfId="11138" xr:uid="{00000000-0005-0000-0000-0000762B0000}"/>
    <cellStyle name="Neutral 2 7" xfId="11139" xr:uid="{00000000-0005-0000-0000-0000772B0000}"/>
    <cellStyle name="Neutral 2 8" xfId="11140" xr:uid="{00000000-0005-0000-0000-0000782B0000}"/>
    <cellStyle name="Neutral 2 9" xfId="11141" xr:uid="{00000000-0005-0000-0000-0000792B0000}"/>
    <cellStyle name="Neutral 20" xfId="11142" xr:uid="{00000000-0005-0000-0000-00007A2B0000}"/>
    <cellStyle name="Neutral 20 2" xfId="11143" xr:uid="{00000000-0005-0000-0000-00007B2B0000}"/>
    <cellStyle name="Neutral 21" xfId="11144" xr:uid="{00000000-0005-0000-0000-00007C2B0000}"/>
    <cellStyle name="Neutral 21 2" xfId="11145" xr:uid="{00000000-0005-0000-0000-00007D2B0000}"/>
    <cellStyle name="Neutral 22" xfId="11146" xr:uid="{00000000-0005-0000-0000-00007E2B0000}"/>
    <cellStyle name="Neutral 23" xfId="11147" xr:uid="{00000000-0005-0000-0000-00007F2B0000}"/>
    <cellStyle name="Neutral 24" xfId="11148" xr:uid="{00000000-0005-0000-0000-0000802B0000}"/>
    <cellStyle name="Neutral 25" xfId="11149" xr:uid="{00000000-0005-0000-0000-0000812B0000}"/>
    <cellStyle name="Neutral 26" xfId="11150" xr:uid="{00000000-0005-0000-0000-0000822B0000}"/>
    <cellStyle name="Neutral 27" xfId="11151" xr:uid="{00000000-0005-0000-0000-0000832B0000}"/>
    <cellStyle name="Neutral 28" xfId="11152" xr:uid="{00000000-0005-0000-0000-0000842B0000}"/>
    <cellStyle name="Neutral 29" xfId="11153" xr:uid="{00000000-0005-0000-0000-0000852B0000}"/>
    <cellStyle name="Neutral 29 2" xfId="11154" xr:uid="{00000000-0005-0000-0000-0000862B0000}"/>
    <cellStyle name="Neutral 3" xfId="11155" xr:uid="{00000000-0005-0000-0000-0000872B0000}"/>
    <cellStyle name="Neutral 30" xfId="11156" xr:uid="{00000000-0005-0000-0000-0000882B0000}"/>
    <cellStyle name="Neutral 31" xfId="11157" xr:uid="{00000000-0005-0000-0000-0000892B0000}"/>
    <cellStyle name="Neutral 32" xfId="11158" xr:uid="{00000000-0005-0000-0000-00008A2B0000}"/>
    <cellStyle name="Neutral 33" xfId="11159" xr:uid="{00000000-0005-0000-0000-00008B2B0000}"/>
    <cellStyle name="Neutral 34" xfId="11160" xr:uid="{00000000-0005-0000-0000-00008C2B0000}"/>
    <cellStyle name="Neutral 35" xfId="11161" xr:uid="{00000000-0005-0000-0000-00008D2B0000}"/>
    <cellStyle name="Neutral 36" xfId="11162" xr:uid="{00000000-0005-0000-0000-00008E2B0000}"/>
    <cellStyle name="Neutral 37" xfId="11163" xr:uid="{00000000-0005-0000-0000-00008F2B0000}"/>
    <cellStyle name="Neutral 38" xfId="11164" xr:uid="{00000000-0005-0000-0000-0000902B0000}"/>
    <cellStyle name="Neutral 39" xfId="11165" xr:uid="{00000000-0005-0000-0000-0000912B0000}"/>
    <cellStyle name="Neutral 4" xfId="11166" xr:uid="{00000000-0005-0000-0000-0000922B0000}"/>
    <cellStyle name="Neutral 40" xfId="11167" xr:uid="{00000000-0005-0000-0000-0000932B0000}"/>
    <cellStyle name="Neutral 41" xfId="11168" xr:uid="{00000000-0005-0000-0000-0000942B0000}"/>
    <cellStyle name="Neutral 42" xfId="11169" xr:uid="{00000000-0005-0000-0000-0000952B0000}"/>
    <cellStyle name="Neutral 5" xfId="11170" xr:uid="{00000000-0005-0000-0000-0000962B0000}"/>
    <cellStyle name="Neutral 6" xfId="11171" xr:uid="{00000000-0005-0000-0000-0000972B0000}"/>
    <cellStyle name="Neutral 7" xfId="11172" xr:uid="{00000000-0005-0000-0000-0000982B0000}"/>
    <cellStyle name="Neutral 8" xfId="11173" xr:uid="{00000000-0005-0000-0000-0000992B0000}"/>
    <cellStyle name="Neutral 9" xfId="11174" xr:uid="{00000000-0005-0000-0000-00009A2B0000}"/>
    <cellStyle name="Normal" xfId="0" builtinId="0" customBuiltin="1"/>
    <cellStyle name="Normal - Style1" xfId="11175" xr:uid="{00000000-0005-0000-0000-00009C2B0000}"/>
    <cellStyle name="Normal 10" xfId="11176" xr:uid="{00000000-0005-0000-0000-00009D2B0000}"/>
    <cellStyle name="Normal 10 10" xfId="11177" xr:uid="{00000000-0005-0000-0000-00009E2B0000}"/>
    <cellStyle name="Normal 10 10 2" xfId="11178" xr:uid="{00000000-0005-0000-0000-00009F2B0000}"/>
    <cellStyle name="Normal 10 10 2 2" xfId="11179" xr:uid="{00000000-0005-0000-0000-0000A02B0000}"/>
    <cellStyle name="Normal 10 10 2 2 2" xfId="11180" xr:uid="{00000000-0005-0000-0000-0000A12B0000}"/>
    <cellStyle name="Normal 10 10 2 3" xfId="11181" xr:uid="{00000000-0005-0000-0000-0000A22B0000}"/>
    <cellStyle name="Normal 10 10 2 4" xfId="11182" xr:uid="{00000000-0005-0000-0000-0000A32B0000}"/>
    <cellStyle name="Normal 10 10 3" xfId="11183" xr:uid="{00000000-0005-0000-0000-0000A42B0000}"/>
    <cellStyle name="Normal 10 10 3 2" xfId="11184" xr:uid="{00000000-0005-0000-0000-0000A52B0000}"/>
    <cellStyle name="Normal 10 10 4" xfId="11185" xr:uid="{00000000-0005-0000-0000-0000A62B0000}"/>
    <cellStyle name="Normal 10 10 5" xfId="11186" xr:uid="{00000000-0005-0000-0000-0000A72B0000}"/>
    <cellStyle name="Normal 10 11" xfId="11187" xr:uid="{00000000-0005-0000-0000-0000A82B0000}"/>
    <cellStyle name="Normal 10 11 2" xfId="11188" xr:uid="{00000000-0005-0000-0000-0000A92B0000}"/>
    <cellStyle name="Normal 10 11 2 2" xfId="11189" xr:uid="{00000000-0005-0000-0000-0000AA2B0000}"/>
    <cellStyle name="Normal 10 11 2 2 2" xfId="11190" xr:uid="{00000000-0005-0000-0000-0000AB2B0000}"/>
    <cellStyle name="Normal 10 11 2 3" xfId="11191" xr:uid="{00000000-0005-0000-0000-0000AC2B0000}"/>
    <cellStyle name="Normal 10 11 2 4" xfId="11192" xr:uid="{00000000-0005-0000-0000-0000AD2B0000}"/>
    <cellStyle name="Normal 10 11 3" xfId="11193" xr:uid="{00000000-0005-0000-0000-0000AE2B0000}"/>
    <cellStyle name="Normal 10 11 3 2" xfId="11194" xr:uid="{00000000-0005-0000-0000-0000AF2B0000}"/>
    <cellStyle name="Normal 10 11 4" xfId="11195" xr:uid="{00000000-0005-0000-0000-0000B02B0000}"/>
    <cellStyle name="Normal 10 11 5" xfId="11196" xr:uid="{00000000-0005-0000-0000-0000B12B0000}"/>
    <cellStyle name="Normal 10 12" xfId="11197" xr:uid="{00000000-0005-0000-0000-0000B22B0000}"/>
    <cellStyle name="Normal 10 12 2" xfId="11198" xr:uid="{00000000-0005-0000-0000-0000B32B0000}"/>
    <cellStyle name="Normal 10 12 2 2" xfId="11199" xr:uid="{00000000-0005-0000-0000-0000B42B0000}"/>
    <cellStyle name="Normal 10 12 3" xfId="11200" xr:uid="{00000000-0005-0000-0000-0000B52B0000}"/>
    <cellStyle name="Normal 10 12 4" xfId="11201" xr:uid="{00000000-0005-0000-0000-0000B62B0000}"/>
    <cellStyle name="Normal 10 13" xfId="11202" xr:uid="{00000000-0005-0000-0000-0000B72B0000}"/>
    <cellStyle name="Normal 10 2" xfId="11203" xr:uid="{00000000-0005-0000-0000-0000B82B0000}"/>
    <cellStyle name="Normal 10 2 10" xfId="11204" xr:uid="{00000000-0005-0000-0000-0000B92B0000}"/>
    <cellStyle name="Normal 10 2 10 2" xfId="11205" xr:uid="{00000000-0005-0000-0000-0000BA2B0000}"/>
    <cellStyle name="Normal 10 2 10 2 2" xfId="11206" xr:uid="{00000000-0005-0000-0000-0000BB2B0000}"/>
    <cellStyle name="Normal 10 2 10 3" xfId="11207" xr:uid="{00000000-0005-0000-0000-0000BC2B0000}"/>
    <cellStyle name="Normal 10 2 10 4" xfId="11208" xr:uid="{00000000-0005-0000-0000-0000BD2B0000}"/>
    <cellStyle name="Normal 10 2 11" xfId="11209" xr:uid="{00000000-0005-0000-0000-0000BE2B0000}"/>
    <cellStyle name="Normal 10 2 11 2" xfId="11210" xr:uid="{00000000-0005-0000-0000-0000BF2B0000}"/>
    <cellStyle name="Normal 10 2 12" xfId="11211" xr:uid="{00000000-0005-0000-0000-0000C02B0000}"/>
    <cellStyle name="Normal 10 2 13" xfId="11212" xr:uid="{00000000-0005-0000-0000-0000C12B0000}"/>
    <cellStyle name="Normal 10 2 2" xfId="11213" xr:uid="{00000000-0005-0000-0000-0000C22B0000}"/>
    <cellStyle name="Normal 10 2 2 10" xfId="11214" xr:uid="{00000000-0005-0000-0000-0000C32B0000}"/>
    <cellStyle name="Normal 10 2 2 10 2" xfId="11215" xr:uid="{00000000-0005-0000-0000-0000C42B0000}"/>
    <cellStyle name="Normal 10 2 2 11" xfId="11216" xr:uid="{00000000-0005-0000-0000-0000C52B0000}"/>
    <cellStyle name="Normal 10 2 2 12" xfId="11217" xr:uid="{00000000-0005-0000-0000-0000C62B0000}"/>
    <cellStyle name="Normal 10 2 2 2" xfId="11218" xr:uid="{00000000-0005-0000-0000-0000C72B0000}"/>
    <cellStyle name="Normal 10 2 2 2 10" xfId="11219" xr:uid="{00000000-0005-0000-0000-0000C82B0000}"/>
    <cellStyle name="Normal 10 2 2 2 2" xfId="11220" xr:uid="{00000000-0005-0000-0000-0000C92B0000}"/>
    <cellStyle name="Normal 10 2 2 2 2 2" xfId="11221" xr:uid="{00000000-0005-0000-0000-0000CA2B0000}"/>
    <cellStyle name="Normal 10 2 2 2 2 2 2" xfId="11222" xr:uid="{00000000-0005-0000-0000-0000CB2B0000}"/>
    <cellStyle name="Normal 10 2 2 2 2 2 2 2" xfId="11223" xr:uid="{00000000-0005-0000-0000-0000CC2B0000}"/>
    <cellStyle name="Normal 10 2 2 2 2 2 2 2 2" xfId="11224" xr:uid="{00000000-0005-0000-0000-0000CD2B0000}"/>
    <cellStyle name="Normal 10 2 2 2 2 2 2 2 2 2" xfId="11225" xr:uid="{00000000-0005-0000-0000-0000CE2B0000}"/>
    <cellStyle name="Normal 10 2 2 2 2 2 2 2 2 2 2" xfId="11226" xr:uid="{00000000-0005-0000-0000-0000CF2B0000}"/>
    <cellStyle name="Normal 10 2 2 2 2 2 2 2 2 3" xfId="11227" xr:uid="{00000000-0005-0000-0000-0000D02B0000}"/>
    <cellStyle name="Normal 10 2 2 2 2 2 2 2 2 4" xfId="11228" xr:uid="{00000000-0005-0000-0000-0000D12B0000}"/>
    <cellStyle name="Normal 10 2 2 2 2 2 2 2 3" xfId="11229" xr:uid="{00000000-0005-0000-0000-0000D22B0000}"/>
    <cellStyle name="Normal 10 2 2 2 2 2 2 2 3 2" xfId="11230" xr:uid="{00000000-0005-0000-0000-0000D32B0000}"/>
    <cellStyle name="Normal 10 2 2 2 2 2 2 2 4" xfId="11231" xr:uid="{00000000-0005-0000-0000-0000D42B0000}"/>
    <cellStyle name="Normal 10 2 2 2 2 2 2 2 5" xfId="11232" xr:uid="{00000000-0005-0000-0000-0000D52B0000}"/>
    <cellStyle name="Normal 10 2 2 2 2 2 2 3" xfId="11233" xr:uid="{00000000-0005-0000-0000-0000D62B0000}"/>
    <cellStyle name="Normal 10 2 2 2 2 2 2 3 2" xfId="11234" xr:uid="{00000000-0005-0000-0000-0000D72B0000}"/>
    <cellStyle name="Normal 10 2 2 2 2 2 2 3 2 2" xfId="11235" xr:uid="{00000000-0005-0000-0000-0000D82B0000}"/>
    <cellStyle name="Normal 10 2 2 2 2 2 2 3 3" xfId="11236" xr:uid="{00000000-0005-0000-0000-0000D92B0000}"/>
    <cellStyle name="Normal 10 2 2 2 2 2 2 3 4" xfId="11237" xr:uid="{00000000-0005-0000-0000-0000DA2B0000}"/>
    <cellStyle name="Normal 10 2 2 2 2 2 2 4" xfId="11238" xr:uid="{00000000-0005-0000-0000-0000DB2B0000}"/>
    <cellStyle name="Normal 10 2 2 2 2 2 2 4 2" xfId="11239" xr:uid="{00000000-0005-0000-0000-0000DC2B0000}"/>
    <cellStyle name="Normal 10 2 2 2 2 2 2 5" xfId="11240" xr:uid="{00000000-0005-0000-0000-0000DD2B0000}"/>
    <cellStyle name="Normal 10 2 2 2 2 2 2 6" xfId="11241" xr:uid="{00000000-0005-0000-0000-0000DE2B0000}"/>
    <cellStyle name="Normal 10 2 2 2 2 2 3" xfId="11242" xr:uid="{00000000-0005-0000-0000-0000DF2B0000}"/>
    <cellStyle name="Normal 10 2 2 2 2 2 3 2" xfId="11243" xr:uid="{00000000-0005-0000-0000-0000E02B0000}"/>
    <cellStyle name="Normal 10 2 2 2 2 2 3 2 2" xfId="11244" xr:uid="{00000000-0005-0000-0000-0000E12B0000}"/>
    <cellStyle name="Normal 10 2 2 2 2 2 3 2 2 2" xfId="11245" xr:uid="{00000000-0005-0000-0000-0000E22B0000}"/>
    <cellStyle name="Normal 10 2 2 2 2 2 3 2 3" xfId="11246" xr:uid="{00000000-0005-0000-0000-0000E32B0000}"/>
    <cellStyle name="Normal 10 2 2 2 2 2 3 2 4" xfId="11247" xr:uid="{00000000-0005-0000-0000-0000E42B0000}"/>
    <cellStyle name="Normal 10 2 2 2 2 2 3 3" xfId="11248" xr:uid="{00000000-0005-0000-0000-0000E52B0000}"/>
    <cellStyle name="Normal 10 2 2 2 2 2 3 3 2" xfId="11249" xr:uid="{00000000-0005-0000-0000-0000E62B0000}"/>
    <cellStyle name="Normal 10 2 2 2 2 2 3 4" xfId="11250" xr:uid="{00000000-0005-0000-0000-0000E72B0000}"/>
    <cellStyle name="Normal 10 2 2 2 2 2 3 5" xfId="11251" xr:uid="{00000000-0005-0000-0000-0000E82B0000}"/>
    <cellStyle name="Normal 10 2 2 2 2 2 4" xfId="11252" xr:uid="{00000000-0005-0000-0000-0000E92B0000}"/>
    <cellStyle name="Normal 10 2 2 2 2 2 4 2" xfId="11253" xr:uid="{00000000-0005-0000-0000-0000EA2B0000}"/>
    <cellStyle name="Normal 10 2 2 2 2 2 4 2 2" xfId="11254" xr:uid="{00000000-0005-0000-0000-0000EB2B0000}"/>
    <cellStyle name="Normal 10 2 2 2 2 2 4 3" xfId="11255" xr:uid="{00000000-0005-0000-0000-0000EC2B0000}"/>
    <cellStyle name="Normal 10 2 2 2 2 2 4 4" xfId="11256" xr:uid="{00000000-0005-0000-0000-0000ED2B0000}"/>
    <cellStyle name="Normal 10 2 2 2 2 2 5" xfId="11257" xr:uid="{00000000-0005-0000-0000-0000EE2B0000}"/>
    <cellStyle name="Normal 10 2 2 2 2 2 5 2" xfId="11258" xr:uid="{00000000-0005-0000-0000-0000EF2B0000}"/>
    <cellStyle name="Normal 10 2 2 2 2 2 5 2 2" xfId="11259" xr:uid="{00000000-0005-0000-0000-0000F02B0000}"/>
    <cellStyle name="Normal 10 2 2 2 2 2 5 3" xfId="11260" xr:uid="{00000000-0005-0000-0000-0000F12B0000}"/>
    <cellStyle name="Normal 10 2 2 2 2 2 5 4" xfId="11261" xr:uid="{00000000-0005-0000-0000-0000F22B0000}"/>
    <cellStyle name="Normal 10 2 2 2 2 2 6" xfId="11262" xr:uid="{00000000-0005-0000-0000-0000F32B0000}"/>
    <cellStyle name="Normal 10 2 2 2 2 2 6 2" xfId="11263" xr:uid="{00000000-0005-0000-0000-0000F42B0000}"/>
    <cellStyle name="Normal 10 2 2 2 2 2 7" xfId="11264" xr:uid="{00000000-0005-0000-0000-0000F52B0000}"/>
    <cellStyle name="Normal 10 2 2 2 2 2 8" xfId="11265" xr:uid="{00000000-0005-0000-0000-0000F62B0000}"/>
    <cellStyle name="Normal 10 2 2 2 2 3" xfId="11266" xr:uid="{00000000-0005-0000-0000-0000F72B0000}"/>
    <cellStyle name="Normal 10 2 2 2 2 3 2" xfId="11267" xr:uid="{00000000-0005-0000-0000-0000F82B0000}"/>
    <cellStyle name="Normal 10 2 2 2 2 3 2 2" xfId="11268" xr:uid="{00000000-0005-0000-0000-0000F92B0000}"/>
    <cellStyle name="Normal 10 2 2 2 2 3 2 2 2" xfId="11269" xr:uid="{00000000-0005-0000-0000-0000FA2B0000}"/>
    <cellStyle name="Normal 10 2 2 2 2 3 2 2 2 2" xfId="11270" xr:uid="{00000000-0005-0000-0000-0000FB2B0000}"/>
    <cellStyle name="Normal 10 2 2 2 2 3 2 2 3" xfId="11271" xr:uid="{00000000-0005-0000-0000-0000FC2B0000}"/>
    <cellStyle name="Normal 10 2 2 2 2 3 2 2 4" xfId="11272" xr:uid="{00000000-0005-0000-0000-0000FD2B0000}"/>
    <cellStyle name="Normal 10 2 2 2 2 3 2 3" xfId="11273" xr:uid="{00000000-0005-0000-0000-0000FE2B0000}"/>
    <cellStyle name="Normal 10 2 2 2 2 3 2 3 2" xfId="11274" xr:uid="{00000000-0005-0000-0000-0000FF2B0000}"/>
    <cellStyle name="Normal 10 2 2 2 2 3 2 4" xfId="11275" xr:uid="{00000000-0005-0000-0000-0000002C0000}"/>
    <cellStyle name="Normal 10 2 2 2 2 3 2 5" xfId="11276" xr:uid="{00000000-0005-0000-0000-0000012C0000}"/>
    <cellStyle name="Normal 10 2 2 2 2 3 3" xfId="11277" xr:uid="{00000000-0005-0000-0000-0000022C0000}"/>
    <cellStyle name="Normal 10 2 2 2 2 3 3 2" xfId="11278" xr:uid="{00000000-0005-0000-0000-0000032C0000}"/>
    <cellStyle name="Normal 10 2 2 2 2 3 3 2 2" xfId="11279" xr:uid="{00000000-0005-0000-0000-0000042C0000}"/>
    <cellStyle name="Normal 10 2 2 2 2 3 3 3" xfId="11280" xr:uid="{00000000-0005-0000-0000-0000052C0000}"/>
    <cellStyle name="Normal 10 2 2 2 2 3 3 4" xfId="11281" xr:uid="{00000000-0005-0000-0000-0000062C0000}"/>
    <cellStyle name="Normal 10 2 2 2 2 3 4" xfId="11282" xr:uid="{00000000-0005-0000-0000-0000072C0000}"/>
    <cellStyle name="Normal 10 2 2 2 2 3 4 2" xfId="11283" xr:uid="{00000000-0005-0000-0000-0000082C0000}"/>
    <cellStyle name="Normal 10 2 2 2 2 3 4 2 2" xfId="11284" xr:uid="{00000000-0005-0000-0000-0000092C0000}"/>
    <cellStyle name="Normal 10 2 2 2 2 3 4 3" xfId="11285" xr:uid="{00000000-0005-0000-0000-00000A2C0000}"/>
    <cellStyle name="Normal 10 2 2 2 2 3 4 4" xfId="11286" xr:uid="{00000000-0005-0000-0000-00000B2C0000}"/>
    <cellStyle name="Normal 10 2 2 2 2 3 5" xfId="11287" xr:uid="{00000000-0005-0000-0000-00000C2C0000}"/>
    <cellStyle name="Normal 10 2 2 2 2 3 5 2" xfId="11288" xr:uid="{00000000-0005-0000-0000-00000D2C0000}"/>
    <cellStyle name="Normal 10 2 2 2 2 3 6" xfId="11289" xr:uid="{00000000-0005-0000-0000-00000E2C0000}"/>
    <cellStyle name="Normal 10 2 2 2 2 3 7" xfId="11290" xr:uid="{00000000-0005-0000-0000-00000F2C0000}"/>
    <cellStyle name="Normal 10 2 2 2 2 4" xfId="11291" xr:uid="{00000000-0005-0000-0000-0000102C0000}"/>
    <cellStyle name="Normal 10 2 2 2 2 4 2" xfId="11292" xr:uid="{00000000-0005-0000-0000-0000112C0000}"/>
    <cellStyle name="Normal 10 2 2 2 2 4 2 2" xfId="11293" xr:uid="{00000000-0005-0000-0000-0000122C0000}"/>
    <cellStyle name="Normal 10 2 2 2 2 4 2 2 2" xfId="11294" xr:uid="{00000000-0005-0000-0000-0000132C0000}"/>
    <cellStyle name="Normal 10 2 2 2 2 4 2 3" xfId="11295" xr:uid="{00000000-0005-0000-0000-0000142C0000}"/>
    <cellStyle name="Normal 10 2 2 2 2 4 2 4" xfId="11296" xr:uid="{00000000-0005-0000-0000-0000152C0000}"/>
    <cellStyle name="Normal 10 2 2 2 2 4 3" xfId="11297" xr:uid="{00000000-0005-0000-0000-0000162C0000}"/>
    <cellStyle name="Normal 10 2 2 2 2 4 3 2" xfId="11298" xr:uid="{00000000-0005-0000-0000-0000172C0000}"/>
    <cellStyle name="Normal 10 2 2 2 2 4 3 2 2" xfId="11299" xr:uid="{00000000-0005-0000-0000-0000182C0000}"/>
    <cellStyle name="Normal 10 2 2 2 2 4 3 3" xfId="11300" xr:uid="{00000000-0005-0000-0000-0000192C0000}"/>
    <cellStyle name="Normal 10 2 2 2 2 4 3 4" xfId="11301" xr:uid="{00000000-0005-0000-0000-00001A2C0000}"/>
    <cellStyle name="Normal 10 2 2 2 2 4 4" xfId="11302" xr:uid="{00000000-0005-0000-0000-00001B2C0000}"/>
    <cellStyle name="Normal 10 2 2 2 2 4 4 2" xfId="11303" xr:uid="{00000000-0005-0000-0000-00001C2C0000}"/>
    <cellStyle name="Normal 10 2 2 2 2 4 5" xfId="11304" xr:uid="{00000000-0005-0000-0000-00001D2C0000}"/>
    <cellStyle name="Normal 10 2 2 2 2 4 6" xfId="11305" xr:uid="{00000000-0005-0000-0000-00001E2C0000}"/>
    <cellStyle name="Normal 10 2 2 2 2 5" xfId="11306" xr:uid="{00000000-0005-0000-0000-00001F2C0000}"/>
    <cellStyle name="Normal 10 2 2 2 2 5 2" xfId="11307" xr:uid="{00000000-0005-0000-0000-0000202C0000}"/>
    <cellStyle name="Normal 10 2 2 2 2 5 2 2" xfId="11308" xr:uid="{00000000-0005-0000-0000-0000212C0000}"/>
    <cellStyle name="Normal 10 2 2 2 2 5 2 2 2" xfId="11309" xr:uid="{00000000-0005-0000-0000-0000222C0000}"/>
    <cellStyle name="Normal 10 2 2 2 2 5 2 3" xfId="11310" xr:uid="{00000000-0005-0000-0000-0000232C0000}"/>
    <cellStyle name="Normal 10 2 2 2 2 5 2 4" xfId="11311" xr:uid="{00000000-0005-0000-0000-0000242C0000}"/>
    <cellStyle name="Normal 10 2 2 2 2 5 3" xfId="11312" xr:uid="{00000000-0005-0000-0000-0000252C0000}"/>
    <cellStyle name="Normal 10 2 2 2 2 5 3 2" xfId="11313" xr:uid="{00000000-0005-0000-0000-0000262C0000}"/>
    <cellStyle name="Normal 10 2 2 2 2 5 4" xfId="11314" xr:uid="{00000000-0005-0000-0000-0000272C0000}"/>
    <cellStyle name="Normal 10 2 2 2 2 5 5" xfId="11315" xr:uid="{00000000-0005-0000-0000-0000282C0000}"/>
    <cellStyle name="Normal 10 2 2 2 2 6" xfId="11316" xr:uid="{00000000-0005-0000-0000-0000292C0000}"/>
    <cellStyle name="Normal 10 2 2 2 2 6 2" xfId="11317" xr:uid="{00000000-0005-0000-0000-00002A2C0000}"/>
    <cellStyle name="Normal 10 2 2 2 2 6 2 2" xfId="11318" xr:uid="{00000000-0005-0000-0000-00002B2C0000}"/>
    <cellStyle name="Normal 10 2 2 2 2 6 3" xfId="11319" xr:uid="{00000000-0005-0000-0000-00002C2C0000}"/>
    <cellStyle name="Normal 10 2 2 2 2 6 4" xfId="11320" xr:uid="{00000000-0005-0000-0000-00002D2C0000}"/>
    <cellStyle name="Normal 10 2 2 2 2 7" xfId="11321" xr:uid="{00000000-0005-0000-0000-00002E2C0000}"/>
    <cellStyle name="Normal 10 2 2 2 2 7 2" xfId="11322" xr:uid="{00000000-0005-0000-0000-00002F2C0000}"/>
    <cellStyle name="Normal 10 2 2 2 2 8" xfId="11323" xr:uid="{00000000-0005-0000-0000-0000302C0000}"/>
    <cellStyle name="Normal 10 2 2 2 2 9" xfId="11324" xr:uid="{00000000-0005-0000-0000-0000312C0000}"/>
    <cellStyle name="Normal 10 2 2 2 3" xfId="11325" xr:uid="{00000000-0005-0000-0000-0000322C0000}"/>
    <cellStyle name="Normal 10 2 2 2 3 2" xfId="11326" xr:uid="{00000000-0005-0000-0000-0000332C0000}"/>
    <cellStyle name="Normal 10 2 2 2 3 2 2" xfId="11327" xr:uid="{00000000-0005-0000-0000-0000342C0000}"/>
    <cellStyle name="Normal 10 2 2 2 3 2 2 2" xfId="11328" xr:uid="{00000000-0005-0000-0000-0000352C0000}"/>
    <cellStyle name="Normal 10 2 2 2 3 2 2 2 2" xfId="11329" xr:uid="{00000000-0005-0000-0000-0000362C0000}"/>
    <cellStyle name="Normal 10 2 2 2 3 2 2 2 2 2" xfId="11330" xr:uid="{00000000-0005-0000-0000-0000372C0000}"/>
    <cellStyle name="Normal 10 2 2 2 3 2 2 2 3" xfId="11331" xr:uid="{00000000-0005-0000-0000-0000382C0000}"/>
    <cellStyle name="Normal 10 2 2 2 3 2 2 2 4" xfId="11332" xr:uid="{00000000-0005-0000-0000-0000392C0000}"/>
    <cellStyle name="Normal 10 2 2 2 3 2 2 3" xfId="11333" xr:uid="{00000000-0005-0000-0000-00003A2C0000}"/>
    <cellStyle name="Normal 10 2 2 2 3 2 2 3 2" xfId="11334" xr:uid="{00000000-0005-0000-0000-00003B2C0000}"/>
    <cellStyle name="Normal 10 2 2 2 3 2 2 4" xfId="11335" xr:uid="{00000000-0005-0000-0000-00003C2C0000}"/>
    <cellStyle name="Normal 10 2 2 2 3 2 2 5" xfId="11336" xr:uid="{00000000-0005-0000-0000-00003D2C0000}"/>
    <cellStyle name="Normal 10 2 2 2 3 2 3" xfId="11337" xr:uid="{00000000-0005-0000-0000-00003E2C0000}"/>
    <cellStyle name="Normal 10 2 2 2 3 2 3 2" xfId="11338" xr:uid="{00000000-0005-0000-0000-00003F2C0000}"/>
    <cellStyle name="Normal 10 2 2 2 3 2 3 2 2" xfId="11339" xr:uid="{00000000-0005-0000-0000-0000402C0000}"/>
    <cellStyle name="Normal 10 2 2 2 3 2 3 3" xfId="11340" xr:uid="{00000000-0005-0000-0000-0000412C0000}"/>
    <cellStyle name="Normal 10 2 2 2 3 2 3 4" xfId="11341" xr:uid="{00000000-0005-0000-0000-0000422C0000}"/>
    <cellStyle name="Normal 10 2 2 2 3 2 4" xfId="11342" xr:uid="{00000000-0005-0000-0000-0000432C0000}"/>
    <cellStyle name="Normal 10 2 2 2 3 2 4 2" xfId="11343" xr:uid="{00000000-0005-0000-0000-0000442C0000}"/>
    <cellStyle name="Normal 10 2 2 2 3 2 5" xfId="11344" xr:uid="{00000000-0005-0000-0000-0000452C0000}"/>
    <cellStyle name="Normal 10 2 2 2 3 2 6" xfId="11345" xr:uid="{00000000-0005-0000-0000-0000462C0000}"/>
    <cellStyle name="Normal 10 2 2 2 3 3" xfId="11346" xr:uid="{00000000-0005-0000-0000-0000472C0000}"/>
    <cellStyle name="Normal 10 2 2 2 3 3 2" xfId="11347" xr:uid="{00000000-0005-0000-0000-0000482C0000}"/>
    <cellStyle name="Normal 10 2 2 2 3 3 2 2" xfId="11348" xr:uid="{00000000-0005-0000-0000-0000492C0000}"/>
    <cellStyle name="Normal 10 2 2 2 3 3 2 2 2" xfId="11349" xr:uid="{00000000-0005-0000-0000-00004A2C0000}"/>
    <cellStyle name="Normal 10 2 2 2 3 3 2 3" xfId="11350" xr:uid="{00000000-0005-0000-0000-00004B2C0000}"/>
    <cellStyle name="Normal 10 2 2 2 3 3 2 4" xfId="11351" xr:uid="{00000000-0005-0000-0000-00004C2C0000}"/>
    <cellStyle name="Normal 10 2 2 2 3 3 3" xfId="11352" xr:uid="{00000000-0005-0000-0000-00004D2C0000}"/>
    <cellStyle name="Normal 10 2 2 2 3 3 3 2" xfId="11353" xr:uid="{00000000-0005-0000-0000-00004E2C0000}"/>
    <cellStyle name="Normal 10 2 2 2 3 3 4" xfId="11354" xr:uid="{00000000-0005-0000-0000-00004F2C0000}"/>
    <cellStyle name="Normal 10 2 2 2 3 3 5" xfId="11355" xr:uid="{00000000-0005-0000-0000-0000502C0000}"/>
    <cellStyle name="Normal 10 2 2 2 3 4" xfId="11356" xr:uid="{00000000-0005-0000-0000-0000512C0000}"/>
    <cellStyle name="Normal 10 2 2 2 3 4 2" xfId="11357" xr:uid="{00000000-0005-0000-0000-0000522C0000}"/>
    <cellStyle name="Normal 10 2 2 2 3 4 2 2" xfId="11358" xr:uid="{00000000-0005-0000-0000-0000532C0000}"/>
    <cellStyle name="Normal 10 2 2 2 3 4 3" xfId="11359" xr:uid="{00000000-0005-0000-0000-0000542C0000}"/>
    <cellStyle name="Normal 10 2 2 2 3 4 4" xfId="11360" xr:uid="{00000000-0005-0000-0000-0000552C0000}"/>
    <cellStyle name="Normal 10 2 2 2 3 5" xfId="11361" xr:uid="{00000000-0005-0000-0000-0000562C0000}"/>
    <cellStyle name="Normal 10 2 2 2 3 5 2" xfId="11362" xr:uid="{00000000-0005-0000-0000-0000572C0000}"/>
    <cellStyle name="Normal 10 2 2 2 3 5 2 2" xfId="11363" xr:uid="{00000000-0005-0000-0000-0000582C0000}"/>
    <cellStyle name="Normal 10 2 2 2 3 5 3" xfId="11364" xr:uid="{00000000-0005-0000-0000-0000592C0000}"/>
    <cellStyle name="Normal 10 2 2 2 3 5 4" xfId="11365" xr:uid="{00000000-0005-0000-0000-00005A2C0000}"/>
    <cellStyle name="Normal 10 2 2 2 3 6" xfId="11366" xr:uid="{00000000-0005-0000-0000-00005B2C0000}"/>
    <cellStyle name="Normal 10 2 2 2 3 6 2" xfId="11367" xr:uid="{00000000-0005-0000-0000-00005C2C0000}"/>
    <cellStyle name="Normal 10 2 2 2 3 7" xfId="11368" xr:uid="{00000000-0005-0000-0000-00005D2C0000}"/>
    <cellStyle name="Normal 10 2 2 2 3 8" xfId="11369" xr:uid="{00000000-0005-0000-0000-00005E2C0000}"/>
    <cellStyle name="Normal 10 2 2 2 4" xfId="11370" xr:uid="{00000000-0005-0000-0000-00005F2C0000}"/>
    <cellStyle name="Normal 10 2 2 2 4 2" xfId="11371" xr:uid="{00000000-0005-0000-0000-0000602C0000}"/>
    <cellStyle name="Normal 10 2 2 2 4 2 2" xfId="11372" xr:uid="{00000000-0005-0000-0000-0000612C0000}"/>
    <cellStyle name="Normal 10 2 2 2 4 2 2 2" xfId="11373" xr:uid="{00000000-0005-0000-0000-0000622C0000}"/>
    <cellStyle name="Normal 10 2 2 2 4 2 2 2 2" xfId="11374" xr:uid="{00000000-0005-0000-0000-0000632C0000}"/>
    <cellStyle name="Normal 10 2 2 2 4 2 2 3" xfId="11375" xr:uid="{00000000-0005-0000-0000-0000642C0000}"/>
    <cellStyle name="Normal 10 2 2 2 4 2 2 4" xfId="11376" xr:uid="{00000000-0005-0000-0000-0000652C0000}"/>
    <cellStyle name="Normal 10 2 2 2 4 2 3" xfId="11377" xr:uid="{00000000-0005-0000-0000-0000662C0000}"/>
    <cellStyle name="Normal 10 2 2 2 4 2 3 2" xfId="11378" xr:uid="{00000000-0005-0000-0000-0000672C0000}"/>
    <cellStyle name="Normal 10 2 2 2 4 2 4" xfId="11379" xr:uid="{00000000-0005-0000-0000-0000682C0000}"/>
    <cellStyle name="Normal 10 2 2 2 4 2 5" xfId="11380" xr:uid="{00000000-0005-0000-0000-0000692C0000}"/>
    <cellStyle name="Normal 10 2 2 2 4 3" xfId="11381" xr:uid="{00000000-0005-0000-0000-00006A2C0000}"/>
    <cellStyle name="Normal 10 2 2 2 4 3 2" xfId="11382" xr:uid="{00000000-0005-0000-0000-00006B2C0000}"/>
    <cellStyle name="Normal 10 2 2 2 4 3 2 2" xfId="11383" xr:uid="{00000000-0005-0000-0000-00006C2C0000}"/>
    <cellStyle name="Normal 10 2 2 2 4 3 3" xfId="11384" xr:uid="{00000000-0005-0000-0000-00006D2C0000}"/>
    <cellStyle name="Normal 10 2 2 2 4 3 4" xfId="11385" xr:uid="{00000000-0005-0000-0000-00006E2C0000}"/>
    <cellStyle name="Normal 10 2 2 2 4 4" xfId="11386" xr:uid="{00000000-0005-0000-0000-00006F2C0000}"/>
    <cellStyle name="Normal 10 2 2 2 4 4 2" xfId="11387" xr:uid="{00000000-0005-0000-0000-0000702C0000}"/>
    <cellStyle name="Normal 10 2 2 2 4 4 2 2" xfId="11388" xr:uid="{00000000-0005-0000-0000-0000712C0000}"/>
    <cellStyle name="Normal 10 2 2 2 4 4 3" xfId="11389" xr:uid="{00000000-0005-0000-0000-0000722C0000}"/>
    <cellStyle name="Normal 10 2 2 2 4 4 4" xfId="11390" xr:uid="{00000000-0005-0000-0000-0000732C0000}"/>
    <cellStyle name="Normal 10 2 2 2 4 5" xfId="11391" xr:uid="{00000000-0005-0000-0000-0000742C0000}"/>
    <cellStyle name="Normal 10 2 2 2 4 5 2" xfId="11392" xr:uid="{00000000-0005-0000-0000-0000752C0000}"/>
    <cellStyle name="Normal 10 2 2 2 4 6" xfId="11393" xr:uid="{00000000-0005-0000-0000-0000762C0000}"/>
    <cellStyle name="Normal 10 2 2 2 4 7" xfId="11394" xr:uid="{00000000-0005-0000-0000-0000772C0000}"/>
    <cellStyle name="Normal 10 2 2 2 5" xfId="11395" xr:uid="{00000000-0005-0000-0000-0000782C0000}"/>
    <cellStyle name="Normal 10 2 2 2 5 2" xfId="11396" xr:uid="{00000000-0005-0000-0000-0000792C0000}"/>
    <cellStyle name="Normal 10 2 2 2 5 2 2" xfId="11397" xr:uid="{00000000-0005-0000-0000-00007A2C0000}"/>
    <cellStyle name="Normal 10 2 2 2 5 2 2 2" xfId="11398" xr:uid="{00000000-0005-0000-0000-00007B2C0000}"/>
    <cellStyle name="Normal 10 2 2 2 5 2 3" xfId="11399" xr:uid="{00000000-0005-0000-0000-00007C2C0000}"/>
    <cellStyle name="Normal 10 2 2 2 5 2 4" xfId="11400" xr:uid="{00000000-0005-0000-0000-00007D2C0000}"/>
    <cellStyle name="Normal 10 2 2 2 5 3" xfId="11401" xr:uid="{00000000-0005-0000-0000-00007E2C0000}"/>
    <cellStyle name="Normal 10 2 2 2 5 3 2" xfId="11402" xr:uid="{00000000-0005-0000-0000-00007F2C0000}"/>
    <cellStyle name="Normal 10 2 2 2 5 3 2 2" xfId="11403" xr:uid="{00000000-0005-0000-0000-0000802C0000}"/>
    <cellStyle name="Normal 10 2 2 2 5 3 3" xfId="11404" xr:uid="{00000000-0005-0000-0000-0000812C0000}"/>
    <cellStyle name="Normal 10 2 2 2 5 3 4" xfId="11405" xr:uid="{00000000-0005-0000-0000-0000822C0000}"/>
    <cellStyle name="Normal 10 2 2 2 5 4" xfId="11406" xr:uid="{00000000-0005-0000-0000-0000832C0000}"/>
    <cellStyle name="Normal 10 2 2 2 5 4 2" xfId="11407" xr:uid="{00000000-0005-0000-0000-0000842C0000}"/>
    <cellStyle name="Normal 10 2 2 2 5 5" xfId="11408" xr:uid="{00000000-0005-0000-0000-0000852C0000}"/>
    <cellStyle name="Normal 10 2 2 2 5 6" xfId="11409" xr:uid="{00000000-0005-0000-0000-0000862C0000}"/>
    <cellStyle name="Normal 10 2 2 2 6" xfId="11410" xr:uid="{00000000-0005-0000-0000-0000872C0000}"/>
    <cellStyle name="Normal 10 2 2 2 6 2" xfId="11411" xr:uid="{00000000-0005-0000-0000-0000882C0000}"/>
    <cellStyle name="Normal 10 2 2 2 6 2 2" xfId="11412" xr:uid="{00000000-0005-0000-0000-0000892C0000}"/>
    <cellStyle name="Normal 10 2 2 2 6 2 2 2" xfId="11413" xr:uid="{00000000-0005-0000-0000-00008A2C0000}"/>
    <cellStyle name="Normal 10 2 2 2 6 2 3" xfId="11414" xr:uid="{00000000-0005-0000-0000-00008B2C0000}"/>
    <cellStyle name="Normal 10 2 2 2 6 2 4" xfId="11415" xr:uid="{00000000-0005-0000-0000-00008C2C0000}"/>
    <cellStyle name="Normal 10 2 2 2 6 3" xfId="11416" xr:uid="{00000000-0005-0000-0000-00008D2C0000}"/>
    <cellStyle name="Normal 10 2 2 2 6 3 2" xfId="11417" xr:uid="{00000000-0005-0000-0000-00008E2C0000}"/>
    <cellStyle name="Normal 10 2 2 2 6 4" xfId="11418" xr:uid="{00000000-0005-0000-0000-00008F2C0000}"/>
    <cellStyle name="Normal 10 2 2 2 6 5" xfId="11419" xr:uid="{00000000-0005-0000-0000-0000902C0000}"/>
    <cellStyle name="Normal 10 2 2 2 7" xfId="11420" xr:uid="{00000000-0005-0000-0000-0000912C0000}"/>
    <cellStyle name="Normal 10 2 2 2 7 2" xfId="11421" xr:uid="{00000000-0005-0000-0000-0000922C0000}"/>
    <cellStyle name="Normal 10 2 2 2 7 2 2" xfId="11422" xr:uid="{00000000-0005-0000-0000-0000932C0000}"/>
    <cellStyle name="Normal 10 2 2 2 7 3" xfId="11423" xr:uid="{00000000-0005-0000-0000-0000942C0000}"/>
    <cellStyle name="Normal 10 2 2 2 7 4" xfId="11424" xr:uid="{00000000-0005-0000-0000-0000952C0000}"/>
    <cellStyle name="Normal 10 2 2 2 8" xfId="11425" xr:uid="{00000000-0005-0000-0000-0000962C0000}"/>
    <cellStyle name="Normal 10 2 2 2 8 2" xfId="11426" xr:uid="{00000000-0005-0000-0000-0000972C0000}"/>
    <cellStyle name="Normal 10 2 2 2 9" xfId="11427" xr:uid="{00000000-0005-0000-0000-0000982C0000}"/>
    <cellStyle name="Normal 10 2 2 3" xfId="11428" xr:uid="{00000000-0005-0000-0000-0000992C0000}"/>
    <cellStyle name="Normal 10 2 2 3 2" xfId="11429" xr:uid="{00000000-0005-0000-0000-00009A2C0000}"/>
    <cellStyle name="Normal 10 2 2 3 2 2" xfId="11430" xr:uid="{00000000-0005-0000-0000-00009B2C0000}"/>
    <cellStyle name="Normal 10 2 2 3 2 2 2" xfId="11431" xr:uid="{00000000-0005-0000-0000-00009C2C0000}"/>
    <cellStyle name="Normal 10 2 2 3 2 2 2 2" xfId="11432" xr:uid="{00000000-0005-0000-0000-00009D2C0000}"/>
    <cellStyle name="Normal 10 2 2 3 2 2 2 2 2" xfId="11433" xr:uid="{00000000-0005-0000-0000-00009E2C0000}"/>
    <cellStyle name="Normal 10 2 2 3 2 2 2 2 2 2" xfId="11434" xr:uid="{00000000-0005-0000-0000-00009F2C0000}"/>
    <cellStyle name="Normal 10 2 2 3 2 2 2 2 3" xfId="11435" xr:uid="{00000000-0005-0000-0000-0000A02C0000}"/>
    <cellStyle name="Normal 10 2 2 3 2 2 2 2 4" xfId="11436" xr:uid="{00000000-0005-0000-0000-0000A12C0000}"/>
    <cellStyle name="Normal 10 2 2 3 2 2 2 3" xfId="11437" xr:uid="{00000000-0005-0000-0000-0000A22C0000}"/>
    <cellStyle name="Normal 10 2 2 3 2 2 2 3 2" xfId="11438" xr:uid="{00000000-0005-0000-0000-0000A32C0000}"/>
    <cellStyle name="Normal 10 2 2 3 2 2 2 4" xfId="11439" xr:uid="{00000000-0005-0000-0000-0000A42C0000}"/>
    <cellStyle name="Normal 10 2 2 3 2 2 2 5" xfId="11440" xr:uid="{00000000-0005-0000-0000-0000A52C0000}"/>
    <cellStyle name="Normal 10 2 2 3 2 2 3" xfId="11441" xr:uid="{00000000-0005-0000-0000-0000A62C0000}"/>
    <cellStyle name="Normal 10 2 2 3 2 2 3 2" xfId="11442" xr:uid="{00000000-0005-0000-0000-0000A72C0000}"/>
    <cellStyle name="Normal 10 2 2 3 2 2 3 2 2" xfId="11443" xr:uid="{00000000-0005-0000-0000-0000A82C0000}"/>
    <cellStyle name="Normal 10 2 2 3 2 2 3 3" xfId="11444" xr:uid="{00000000-0005-0000-0000-0000A92C0000}"/>
    <cellStyle name="Normal 10 2 2 3 2 2 3 4" xfId="11445" xr:uid="{00000000-0005-0000-0000-0000AA2C0000}"/>
    <cellStyle name="Normal 10 2 2 3 2 2 4" xfId="11446" xr:uid="{00000000-0005-0000-0000-0000AB2C0000}"/>
    <cellStyle name="Normal 10 2 2 3 2 2 4 2" xfId="11447" xr:uid="{00000000-0005-0000-0000-0000AC2C0000}"/>
    <cellStyle name="Normal 10 2 2 3 2 2 5" xfId="11448" xr:uid="{00000000-0005-0000-0000-0000AD2C0000}"/>
    <cellStyle name="Normal 10 2 2 3 2 2 6" xfId="11449" xr:uid="{00000000-0005-0000-0000-0000AE2C0000}"/>
    <cellStyle name="Normal 10 2 2 3 2 3" xfId="11450" xr:uid="{00000000-0005-0000-0000-0000AF2C0000}"/>
    <cellStyle name="Normal 10 2 2 3 2 3 2" xfId="11451" xr:uid="{00000000-0005-0000-0000-0000B02C0000}"/>
    <cellStyle name="Normal 10 2 2 3 2 3 2 2" xfId="11452" xr:uid="{00000000-0005-0000-0000-0000B12C0000}"/>
    <cellStyle name="Normal 10 2 2 3 2 3 2 2 2" xfId="11453" xr:uid="{00000000-0005-0000-0000-0000B22C0000}"/>
    <cellStyle name="Normal 10 2 2 3 2 3 2 3" xfId="11454" xr:uid="{00000000-0005-0000-0000-0000B32C0000}"/>
    <cellStyle name="Normal 10 2 2 3 2 3 2 4" xfId="11455" xr:uid="{00000000-0005-0000-0000-0000B42C0000}"/>
    <cellStyle name="Normal 10 2 2 3 2 3 3" xfId="11456" xr:uid="{00000000-0005-0000-0000-0000B52C0000}"/>
    <cellStyle name="Normal 10 2 2 3 2 3 3 2" xfId="11457" xr:uid="{00000000-0005-0000-0000-0000B62C0000}"/>
    <cellStyle name="Normal 10 2 2 3 2 3 4" xfId="11458" xr:uid="{00000000-0005-0000-0000-0000B72C0000}"/>
    <cellStyle name="Normal 10 2 2 3 2 3 5" xfId="11459" xr:uid="{00000000-0005-0000-0000-0000B82C0000}"/>
    <cellStyle name="Normal 10 2 2 3 2 4" xfId="11460" xr:uid="{00000000-0005-0000-0000-0000B92C0000}"/>
    <cellStyle name="Normal 10 2 2 3 2 4 2" xfId="11461" xr:uid="{00000000-0005-0000-0000-0000BA2C0000}"/>
    <cellStyle name="Normal 10 2 2 3 2 4 2 2" xfId="11462" xr:uid="{00000000-0005-0000-0000-0000BB2C0000}"/>
    <cellStyle name="Normal 10 2 2 3 2 4 3" xfId="11463" xr:uid="{00000000-0005-0000-0000-0000BC2C0000}"/>
    <cellStyle name="Normal 10 2 2 3 2 4 4" xfId="11464" xr:uid="{00000000-0005-0000-0000-0000BD2C0000}"/>
    <cellStyle name="Normal 10 2 2 3 2 5" xfId="11465" xr:uid="{00000000-0005-0000-0000-0000BE2C0000}"/>
    <cellStyle name="Normal 10 2 2 3 2 5 2" xfId="11466" xr:uid="{00000000-0005-0000-0000-0000BF2C0000}"/>
    <cellStyle name="Normal 10 2 2 3 2 5 2 2" xfId="11467" xr:uid="{00000000-0005-0000-0000-0000C02C0000}"/>
    <cellStyle name="Normal 10 2 2 3 2 5 3" xfId="11468" xr:uid="{00000000-0005-0000-0000-0000C12C0000}"/>
    <cellStyle name="Normal 10 2 2 3 2 5 4" xfId="11469" xr:uid="{00000000-0005-0000-0000-0000C22C0000}"/>
    <cellStyle name="Normal 10 2 2 3 2 6" xfId="11470" xr:uid="{00000000-0005-0000-0000-0000C32C0000}"/>
    <cellStyle name="Normal 10 2 2 3 2 6 2" xfId="11471" xr:uid="{00000000-0005-0000-0000-0000C42C0000}"/>
    <cellStyle name="Normal 10 2 2 3 2 7" xfId="11472" xr:uid="{00000000-0005-0000-0000-0000C52C0000}"/>
    <cellStyle name="Normal 10 2 2 3 2 8" xfId="11473" xr:uid="{00000000-0005-0000-0000-0000C62C0000}"/>
    <cellStyle name="Normal 10 2 2 3 3" xfId="11474" xr:uid="{00000000-0005-0000-0000-0000C72C0000}"/>
    <cellStyle name="Normal 10 2 2 3 3 2" xfId="11475" xr:uid="{00000000-0005-0000-0000-0000C82C0000}"/>
    <cellStyle name="Normal 10 2 2 3 3 2 2" xfId="11476" xr:uid="{00000000-0005-0000-0000-0000C92C0000}"/>
    <cellStyle name="Normal 10 2 2 3 3 2 2 2" xfId="11477" xr:uid="{00000000-0005-0000-0000-0000CA2C0000}"/>
    <cellStyle name="Normal 10 2 2 3 3 2 2 2 2" xfId="11478" xr:uid="{00000000-0005-0000-0000-0000CB2C0000}"/>
    <cellStyle name="Normal 10 2 2 3 3 2 2 3" xfId="11479" xr:uid="{00000000-0005-0000-0000-0000CC2C0000}"/>
    <cellStyle name="Normal 10 2 2 3 3 2 2 4" xfId="11480" xr:uid="{00000000-0005-0000-0000-0000CD2C0000}"/>
    <cellStyle name="Normal 10 2 2 3 3 2 3" xfId="11481" xr:uid="{00000000-0005-0000-0000-0000CE2C0000}"/>
    <cellStyle name="Normal 10 2 2 3 3 2 3 2" xfId="11482" xr:uid="{00000000-0005-0000-0000-0000CF2C0000}"/>
    <cellStyle name="Normal 10 2 2 3 3 2 4" xfId="11483" xr:uid="{00000000-0005-0000-0000-0000D02C0000}"/>
    <cellStyle name="Normal 10 2 2 3 3 2 5" xfId="11484" xr:uid="{00000000-0005-0000-0000-0000D12C0000}"/>
    <cellStyle name="Normal 10 2 2 3 3 3" xfId="11485" xr:uid="{00000000-0005-0000-0000-0000D22C0000}"/>
    <cellStyle name="Normal 10 2 2 3 3 3 2" xfId="11486" xr:uid="{00000000-0005-0000-0000-0000D32C0000}"/>
    <cellStyle name="Normal 10 2 2 3 3 3 2 2" xfId="11487" xr:uid="{00000000-0005-0000-0000-0000D42C0000}"/>
    <cellStyle name="Normal 10 2 2 3 3 3 3" xfId="11488" xr:uid="{00000000-0005-0000-0000-0000D52C0000}"/>
    <cellStyle name="Normal 10 2 2 3 3 3 4" xfId="11489" xr:uid="{00000000-0005-0000-0000-0000D62C0000}"/>
    <cellStyle name="Normal 10 2 2 3 3 4" xfId="11490" xr:uid="{00000000-0005-0000-0000-0000D72C0000}"/>
    <cellStyle name="Normal 10 2 2 3 3 4 2" xfId="11491" xr:uid="{00000000-0005-0000-0000-0000D82C0000}"/>
    <cellStyle name="Normal 10 2 2 3 3 4 2 2" xfId="11492" xr:uid="{00000000-0005-0000-0000-0000D92C0000}"/>
    <cellStyle name="Normal 10 2 2 3 3 4 3" xfId="11493" xr:uid="{00000000-0005-0000-0000-0000DA2C0000}"/>
    <cellStyle name="Normal 10 2 2 3 3 4 4" xfId="11494" xr:uid="{00000000-0005-0000-0000-0000DB2C0000}"/>
    <cellStyle name="Normal 10 2 2 3 3 5" xfId="11495" xr:uid="{00000000-0005-0000-0000-0000DC2C0000}"/>
    <cellStyle name="Normal 10 2 2 3 3 5 2" xfId="11496" xr:uid="{00000000-0005-0000-0000-0000DD2C0000}"/>
    <cellStyle name="Normal 10 2 2 3 3 6" xfId="11497" xr:uid="{00000000-0005-0000-0000-0000DE2C0000}"/>
    <cellStyle name="Normal 10 2 2 3 3 7" xfId="11498" xr:uid="{00000000-0005-0000-0000-0000DF2C0000}"/>
    <cellStyle name="Normal 10 2 2 3 4" xfId="11499" xr:uid="{00000000-0005-0000-0000-0000E02C0000}"/>
    <cellStyle name="Normal 10 2 2 3 4 2" xfId="11500" xr:uid="{00000000-0005-0000-0000-0000E12C0000}"/>
    <cellStyle name="Normal 10 2 2 3 4 2 2" xfId="11501" xr:uid="{00000000-0005-0000-0000-0000E22C0000}"/>
    <cellStyle name="Normal 10 2 2 3 4 2 2 2" xfId="11502" xr:uid="{00000000-0005-0000-0000-0000E32C0000}"/>
    <cellStyle name="Normal 10 2 2 3 4 2 3" xfId="11503" xr:uid="{00000000-0005-0000-0000-0000E42C0000}"/>
    <cellStyle name="Normal 10 2 2 3 4 2 4" xfId="11504" xr:uid="{00000000-0005-0000-0000-0000E52C0000}"/>
    <cellStyle name="Normal 10 2 2 3 4 3" xfId="11505" xr:uid="{00000000-0005-0000-0000-0000E62C0000}"/>
    <cellStyle name="Normal 10 2 2 3 4 3 2" xfId="11506" xr:uid="{00000000-0005-0000-0000-0000E72C0000}"/>
    <cellStyle name="Normal 10 2 2 3 4 3 2 2" xfId="11507" xr:uid="{00000000-0005-0000-0000-0000E82C0000}"/>
    <cellStyle name="Normal 10 2 2 3 4 3 3" xfId="11508" xr:uid="{00000000-0005-0000-0000-0000E92C0000}"/>
    <cellStyle name="Normal 10 2 2 3 4 3 4" xfId="11509" xr:uid="{00000000-0005-0000-0000-0000EA2C0000}"/>
    <cellStyle name="Normal 10 2 2 3 4 4" xfId="11510" xr:uid="{00000000-0005-0000-0000-0000EB2C0000}"/>
    <cellStyle name="Normal 10 2 2 3 4 4 2" xfId="11511" xr:uid="{00000000-0005-0000-0000-0000EC2C0000}"/>
    <cellStyle name="Normal 10 2 2 3 4 5" xfId="11512" xr:uid="{00000000-0005-0000-0000-0000ED2C0000}"/>
    <cellStyle name="Normal 10 2 2 3 4 6" xfId="11513" xr:uid="{00000000-0005-0000-0000-0000EE2C0000}"/>
    <cellStyle name="Normal 10 2 2 3 5" xfId="11514" xr:uid="{00000000-0005-0000-0000-0000EF2C0000}"/>
    <cellStyle name="Normal 10 2 2 3 5 2" xfId="11515" xr:uid="{00000000-0005-0000-0000-0000F02C0000}"/>
    <cellStyle name="Normal 10 2 2 3 5 2 2" xfId="11516" xr:uid="{00000000-0005-0000-0000-0000F12C0000}"/>
    <cellStyle name="Normal 10 2 2 3 5 2 2 2" xfId="11517" xr:uid="{00000000-0005-0000-0000-0000F22C0000}"/>
    <cellStyle name="Normal 10 2 2 3 5 2 3" xfId="11518" xr:uid="{00000000-0005-0000-0000-0000F32C0000}"/>
    <cellStyle name="Normal 10 2 2 3 5 2 4" xfId="11519" xr:uid="{00000000-0005-0000-0000-0000F42C0000}"/>
    <cellStyle name="Normal 10 2 2 3 5 3" xfId="11520" xr:uid="{00000000-0005-0000-0000-0000F52C0000}"/>
    <cellStyle name="Normal 10 2 2 3 5 3 2" xfId="11521" xr:uid="{00000000-0005-0000-0000-0000F62C0000}"/>
    <cellStyle name="Normal 10 2 2 3 5 4" xfId="11522" xr:uid="{00000000-0005-0000-0000-0000F72C0000}"/>
    <cellStyle name="Normal 10 2 2 3 5 5" xfId="11523" xr:uid="{00000000-0005-0000-0000-0000F82C0000}"/>
    <cellStyle name="Normal 10 2 2 3 6" xfId="11524" xr:uid="{00000000-0005-0000-0000-0000F92C0000}"/>
    <cellStyle name="Normal 10 2 2 3 6 2" xfId="11525" xr:uid="{00000000-0005-0000-0000-0000FA2C0000}"/>
    <cellStyle name="Normal 10 2 2 3 6 2 2" xfId="11526" xr:uid="{00000000-0005-0000-0000-0000FB2C0000}"/>
    <cellStyle name="Normal 10 2 2 3 6 3" xfId="11527" xr:uid="{00000000-0005-0000-0000-0000FC2C0000}"/>
    <cellStyle name="Normal 10 2 2 3 6 4" xfId="11528" xr:uid="{00000000-0005-0000-0000-0000FD2C0000}"/>
    <cellStyle name="Normal 10 2 2 3 7" xfId="11529" xr:uid="{00000000-0005-0000-0000-0000FE2C0000}"/>
    <cellStyle name="Normal 10 2 2 3 7 2" xfId="11530" xr:uid="{00000000-0005-0000-0000-0000FF2C0000}"/>
    <cellStyle name="Normal 10 2 2 3 8" xfId="11531" xr:uid="{00000000-0005-0000-0000-0000002D0000}"/>
    <cellStyle name="Normal 10 2 2 3 9" xfId="11532" xr:uid="{00000000-0005-0000-0000-0000012D0000}"/>
    <cellStyle name="Normal 10 2 2 4" xfId="11533" xr:uid="{00000000-0005-0000-0000-0000022D0000}"/>
    <cellStyle name="Normal 10 2 2 4 2" xfId="11534" xr:uid="{00000000-0005-0000-0000-0000032D0000}"/>
    <cellStyle name="Normal 10 2 2 4 2 2" xfId="11535" xr:uid="{00000000-0005-0000-0000-0000042D0000}"/>
    <cellStyle name="Normal 10 2 2 4 2 2 2" xfId="11536" xr:uid="{00000000-0005-0000-0000-0000052D0000}"/>
    <cellStyle name="Normal 10 2 2 4 2 2 2 2" xfId="11537" xr:uid="{00000000-0005-0000-0000-0000062D0000}"/>
    <cellStyle name="Normal 10 2 2 4 2 2 2 2 2" xfId="11538" xr:uid="{00000000-0005-0000-0000-0000072D0000}"/>
    <cellStyle name="Normal 10 2 2 4 2 2 2 2 2 2" xfId="11539" xr:uid="{00000000-0005-0000-0000-0000082D0000}"/>
    <cellStyle name="Normal 10 2 2 4 2 2 2 2 3" xfId="11540" xr:uid="{00000000-0005-0000-0000-0000092D0000}"/>
    <cellStyle name="Normal 10 2 2 4 2 2 2 2 4" xfId="11541" xr:uid="{00000000-0005-0000-0000-00000A2D0000}"/>
    <cellStyle name="Normal 10 2 2 4 2 2 2 3" xfId="11542" xr:uid="{00000000-0005-0000-0000-00000B2D0000}"/>
    <cellStyle name="Normal 10 2 2 4 2 2 2 3 2" xfId="11543" xr:uid="{00000000-0005-0000-0000-00000C2D0000}"/>
    <cellStyle name="Normal 10 2 2 4 2 2 2 4" xfId="11544" xr:uid="{00000000-0005-0000-0000-00000D2D0000}"/>
    <cellStyle name="Normal 10 2 2 4 2 2 2 5" xfId="11545" xr:uid="{00000000-0005-0000-0000-00000E2D0000}"/>
    <cellStyle name="Normal 10 2 2 4 2 2 3" xfId="11546" xr:uid="{00000000-0005-0000-0000-00000F2D0000}"/>
    <cellStyle name="Normal 10 2 2 4 2 2 3 2" xfId="11547" xr:uid="{00000000-0005-0000-0000-0000102D0000}"/>
    <cellStyle name="Normal 10 2 2 4 2 2 3 2 2" xfId="11548" xr:uid="{00000000-0005-0000-0000-0000112D0000}"/>
    <cellStyle name="Normal 10 2 2 4 2 2 3 3" xfId="11549" xr:uid="{00000000-0005-0000-0000-0000122D0000}"/>
    <cellStyle name="Normal 10 2 2 4 2 2 3 4" xfId="11550" xr:uid="{00000000-0005-0000-0000-0000132D0000}"/>
    <cellStyle name="Normal 10 2 2 4 2 2 4" xfId="11551" xr:uid="{00000000-0005-0000-0000-0000142D0000}"/>
    <cellStyle name="Normal 10 2 2 4 2 2 4 2" xfId="11552" xr:uid="{00000000-0005-0000-0000-0000152D0000}"/>
    <cellStyle name="Normal 10 2 2 4 2 2 5" xfId="11553" xr:uid="{00000000-0005-0000-0000-0000162D0000}"/>
    <cellStyle name="Normal 10 2 2 4 2 2 6" xfId="11554" xr:uid="{00000000-0005-0000-0000-0000172D0000}"/>
    <cellStyle name="Normal 10 2 2 4 2 3" xfId="11555" xr:uid="{00000000-0005-0000-0000-0000182D0000}"/>
    <cellStyle name="Normal 10 2 2 4 2 3 2" xfId="11556" xr:uid="{00000000-0005-0000-0000-0000192D0000}"/>
    <cellStyle name="Normal 10 2 2 4 2 3 2 2" xfId="11557" xr:uid="{00000000-0005-0000-0000-00001A2D0000}"/>
    <cellStyle name="Normal 10 2 2 4 2 3 2 2 2" xfId="11558" xr:uid="{00000000-0005-0000-0000-00001B2D0000}"/>
    <cellStyle name="Normal 10 2 2 4 2 3 2 3" xfId="11559" xr:uid="{00000000-0005-0000-0000-00001C2D0000}"/>
    <cellStyle name="Normal 10 2 2 4 2 3 2 4" xfId="11560" xr:uid="{00000000-0005-0000-0000-00001D2D0000}"/>
    <cellStyle name="Normal 10 2 2 4 2 3 3" xfId="11561" xr:uid="{00000000-0005-0000-0000-00001E2D0000}"/>
    <cellStyle name="Normal 10 2 2 4 2 3 3 2" xfId="11562" xr:uid="{00000000-0005-0000-0000-00001F2D0000}"/>
    <cellStyle name="Normal 10 2 2 4 2 3 4" xfId="11563" xr:uid="{00000000-0005-0000-0000-0000202D0000}"/>
    <cellStyle name="Normal 10 2 2 4 2 3 5" xfId="11564" xr:uid="{00000000-0005-0000-0000-0000212D0000}"/>
    <cellStyle name="Normal 10 2 2 4 2 4" xfId="11565" xr:uid="{00000000-0005-0000-0000-0000222D0000}"/>
    <cellStyle name="Normal 10 2 2 4 2 4 2" xfId="11566" xr:uid="{00000000-0005-0000-0000-0000232D0000}"/>
    <cellStyle name="Normal 10 2 2 4 2 4 2 2" xfId="11567" xr:uid="{00000000-0005-0000-0000-0000242D0000}"/>
    <cellStyle name="Normal 10 2 2 4 2 4 3" xfId="11568" xr:uid="{00000000-0005-0000-0000-0000252D0000}"/>
    <cellStyle name="Normal 10 2 2 4 2 4 4" xfId="11569" xr:uid="{00000000-0005-0000-0000-0000262D0000}"/>
    <cellStyle name="Normal 10 2 2 4 2 5" xfId="11570" xr:uid="{00000000-0005-0000-0000-0000272D0000}"/>
    <cellStyle name="Normal 10 2 2 4 2 5 2" xfId="11571" xr:uid="{00000000-0005-0000-0000-0000282D0000}"/>
    <cellStyle name="Normal 10 2 2 4 2 5 2 2" xfId="11572" xr:uid="{00000000-0005-0000-0000-0000292D0000}"/>
    <cellStyle name="Normal 10 2 2 4 2 5 3" xfId="11573" xr:uid="{00000000-0005-0000-0000-00002A2D0000}"/>
    <cellStyle name="Normal 10 2 2 4 2 5 4" xfId="11574" xr:uid="{00000000-0005-0000-0000-00002B2D0000}"/>
    <cellStyle name="Normal 10 2 2 4 2 6" xfId="11575" xr:uid="{00000000-0005-0000-0000-00002C2D0000}"/>
    <cellStyle name="Normal 10 2 2 4 2 6 2" xfId="11576" xr:uid="{00000000-0005-0000-0000-00002D2D0000}"/>
    <cellStyle name="Normal 10 2 2 4 2 7" xfId="11577" xr:uid="{00000000-0005-0000-0000-00002E2D0000}"/>
    <cellStyle name="Normal 10 2 2 4 2 8" xfId="11578" xr:uid="{00000000-0005-0000-0000-00002F2D0000}"/>
    <cellStyle name="Normal 10 2 2 4 3" xfId="11579" xr:uid="{00000000-0005-0000-0000-0000302D0000}"/>
    <cellStyle name="Normal 10 2 2 4 3 2" xfId="11580" xr:uid="{00000000-0005-0000-0000-0000312D0000}"/>
    <cellStyle name="Normal 10 2 2 4 3 2 2" xfId="11581" xr:uid="{00000000-0005-0000-0000-0000322D0000}"/>
    <cellStyle name="Normal 10 2 2 4 3 2 2 2" xfId="11582" xr:uid="{00000000-0005-0000-0000-0000332D0000}"/>
    <cellStyle name="Normal 10 2 2 4 3 2 2 2 2" xfId="11583" xr:uid="{00000000-0005-0000-0000-0000342D0000}"/>
    <cellStyle name="Normal 10 2 2 4 3 2 2 3" xfId="11584" xr:uid="{00000000-0005-0000-0000-0000352D0000}"/>
    <cellStyle name="Normal 10 2 2 4 3 2 2 4" xfId="11585" xr:uid="{00000000-0005-0000-0000-0000362D0000}"/>
    <cellStyle name="Normal 10 2 2 4 3 2 3" xfId="11586" xr:uid="{00000000-0005-0000-0000-0000372D0000}"/>
    <cellStyle name="Normal 10 2 2 4 3 2 3 2" xfId="11587" xr:uid="{00000000-0005-0000-0000-0000382D0000}"/>
    <cellStyle name="Normal 10 2 2 4 3 2 4" xfId="11588" xr:uid="{00000000-0005-0000-0000-0000392D0000}"/>
    <cellStyle name="Normal 10 2 2 4 3 2 5" xfId="11589" xr:uid="{00000000-0005-0000-0000-00003A2D0000}"/>
    <cellStyle name="Normal 10 2 2 4 3 3" xfId="11590" xr:uid="{00000000-0005-0000-0000-00003B2D0000}"/>
    <cellStyle name="Normal 10 2 2 4 3 3 2" xfId="11591" xr:uid="{00000000-0005-0000-0000-00003C2D0000}"/>
    <cellStyle name="Normal 10 2 2 4 3 3 2 2" xfId="11592" xr:uid="{00000000-0005-0000-0000-00003D2D0000}"/>
    <cellStyle name="Normal 10 2 2 4 3 3 3" xfId="11593" xr:uid="{00000000-0005-0000-0000-00003E2D0000}"/>
    <cellStyle name="Normal 10 2 2 4 3 3 4" xfId="11594" xr:uid="{00000000-0005-0000-0000-00003F2D0000}"/>
    <cellStyle name="Normal 10 2 2 4 3 4" xfId="11595" xr:uid="{00000000-0005-0000-0000-0000402D0000}"/>
    <cellStyle name="Normal 10 2 2 4 3 4 2" xfId="11596" xr:uid="{00000000-0005-0000-0000-0000412D0000}"/>
    <cellStyle name="Normal 10 2 2 4 3 4 2 2" xfId="11597" xr:uid="{00000000-0005-0000-0000-0000422D0000}"/>
    <cellStyle name="Normal 10 2 2 4 3 4 3" xfId="11598" xr:uid="{00000000-0005-0000-0000-0000432D0000}"/>
    <cellStyle name="Normal 10 2 2 4 3 4 4" xfId="11599" xr:uid="{00000000-0005-0000-0000-0000442D0000}"/>
    <cellStyle name="Normal 10 2 2 4 3 5" xfId="11600" xr:uid="{00000000-0005-0000-0000-0000452D0000}"/>
    <cellStyle name="Normal 10 2 2 4 3 5 2" xfId="11601" xr:uid="{00000000-0005-0000-0000-0000462D0000}"/>
    <cellStyle name="Normal 10 2 2 4 3 6" xfId="11602" xr:uid="{00000000-0005-0000-0000-0000472D0000}"/>
    <cellStyle name="Normal 10 2 2 4 3 7" xfId="11603" xr:uid="{00000000-0005-0000-0000-0000482D0000}"/>
    <cellStyle name="Normal 10 2 2 4 4" xfId="11604" xr:uid="{00000000-0005-0000-0000-0000492D0000}"/>
    <cellStyle name="Normal 10 2 2 4 4 2" xfId="11605" xr:uid="{00000000-0005-0000-0000-00004A2D0000}"/>
    <cellStyle name="Normal 10 2 2 4 4 2 2" xfId="11606" xr:uid="{00000000-0005-0000-0000-00004B2D0000}"/>
    <cellStyle name="Normal 10 2 2 4 4 2 2 2" xfId="11607" xr:uid="{00000000-0005-0000-0000-00004C2D0000}"/>
    <cellStyle name="Normal 10 2 2 4 4 2 3" xfId="11608" xr:uid="{00000000-0005-0000-0000-00004D2D0000}"/>
    <cellStyle name="Normal 10 2 2 4 4 2 4" xfId="11609" xr:uid="{00000000-0005-0000-0000-00004E2D0000}"/>
    <cellStyle name="Normal 10 2 2 4 4 3" xfId="11610" xr:uid="{00000000-0005-0000-0000-00004F2D0000}"/>
    <cellStyle name="Normal 10 2 2 4 4 3 2" xfId="11611" xr:uid="{00000000-0005-0000-0000-0000502D0000}"/>
    <cellStyle name="Normal 10 2 2 4 4 3 2 2" xfId="11612" xr:uid="{00000000-0005-0000-0000-0000512D0000}"/>
    <cellStyle name="Normal 10 2 2 4 4 3 3" xfId="11613" xr:uid="{00000000-0005-0000-0000-0000522D0000}"/>
    <cellStyle name="Normal 10 2 2 4 4 3 4" xfId="11614" xr:uid="{00000000-0005-0000-0000-0000532D0000}"/>
    <cellStyle name="Normal 10 2 2 4 4 4" xfId="11615" xr:uid="{00000000-0005-0000-0000-0000542D0000}"/>
    <cellStyle name="Normal 10 2 2 4 4 4 2" xfId="11616" xr:uid="{00000000-0005-0000-0000-0000552D0000}"/>
    <cellStyle name="Normal 10 2 2 4 4 5" xfId="11617" xr:uid="{00000000-0005-0000-0000-0000562D0000}"/>
    <cellStyle name="Normal 10 2 2 4 4 6" xfId="11618" xr:uid="{00000000-0005-0000-0000-0000572D0000}"/>
    <cellStyle name="Normal 10 2 2 4 5" xfId="11619" xr:uid="{00000000-0005-0000-0000-0000582D0000}"/>
    <cellStyle name="Normal 10 2 2 4 5 2" xfId="11620" xr:uid="{00000000-0005-0000-0000-0000592D0000}"/>
    <cellStyle name="Normal 10 2 2 4 5 2 2" xfId="11621" xr:uid="{00000000-0005-0000-0000-00005A2D0000}"/>
    <cellStyle name="Normal 10 2 2 4 5 2 2 2" xfId="11622" xr:uid="{00000000-0005-0000-0000-00005B2D0000}"/>
    <cellStyle name="Normal 10 2 2 4 5 2 3" xfId="11623" xr:uid="{00000000-0005-0000-0000-00005C2D0000}"/>
    <cellStyle name="Normal 10 2 2 4 5 2 4" xfId="11624" xr:uid="{00000000-0005-0000-0000-00005D2D0000}"/>
    <cellStyle name="Normal 10 2 2 4 5 3" xfId="11625" xr:uid="{00000000-0005-0000-0000-00005E2D0000}"/>
    <cellStyle name="Normal 10 2 2 4 5 3 2" xfId="11626" xr:uid="{00000000-0005-0000-0000-00005F2D0000}"/>
    <cellStyle name="Normal 10 2 2 4 5 4" xfId="11627" xr:uid="{00000000-0005-0000-0000-0000602D0000}"/>
    <cellStyle name="Normal 10 2 2 4 5 5" xfId="11628" xr:uid="{00000000-0005-0000-0000-0000612D0000}"/>
    <cellStyle name="Normal 10 2 2 4 6" xfId="11629" xr:uid="{00000000-0005-0000-0000-0000622D0000}"/>
    <cellStyle name="Normal 10 2 2 4 6 2" xfId="11630" xr:uid="{00000000-0005-0000-0000-0000632D0000}"/>
    <cellStyle name="Normal 10 2 2 4 6 2 2" xfId="11631" xr:uid="{00000000-0005-0000-0000-0000642D0000}"/>
    <cellStyle name="Normal 10 2 2 4 6 3" xfId="11632" xr:uid="{00000000-0005-0000-0000-0000652D0000}"/>
    <cellStyle name="Normal 10 2 2 4 6 4" xfId="11633" xr:uid="{00000000-0005-0000-0000-0000662D0000}"/>
    <cellStyle name="Normal 10 2 2 4 7" xfId="11634" xr:uid="{00000000-0005-0000-0000-0000672D0000}"/>
    <cellStyle name="Normal 10 2 2 4 7 2" xfId="11635" xr:uid="{00000000-0005-0000-0000-0000682D0000}"/>
    <cellStyle name="Normal 10 2 2 4 8" xfId="11636" xr:uid="{00000000-0005-0000-0000-0000692D0000}"/>
    <cellStyle name="Normal 10 2 2 4 9" xfId="11637" xr:uid="{00000000-0005-0000-0000-00006A2D0000}"/>
    <cellStyle name="Normal 10 2 2 5" xfId="11638" xr:uid="{00000000-0005-0000-0000-00006B2D0000}"/>
    <cellStyle name="Normal 10 2 2 5 2" xfId="11639" xr:uid="{00000000-0005-0000-0000-00006C2D0000}"/>
    <cellStyle name="Normal 10 2 2 5 2 2" xfId="11640" xr:uid="{00000000-0005-0000-0000-00006D2D0000}"/>
    <cellStyle name="Normal 10 2 2 5 2 2 2" xfId="11641" xr:uid="{00000000-0005-0000-0000-00006E2D0000}"/>
    <cellStyle name="Normal 10 2 2 5 2 2 2 2" xfId="11642" xr:uid="{00000000-0005-0000-0000-00006F2D0000}"/>
    <cellStyle name="Normal 10 2 2 5 2 2 2 2 2" xfId="11643" xr:uid="{00000000-0005-0000-0000-0000702D0000}"/>
    <cellStyle name="Normal 10 2 2 5 2 2 2 3" xfId="11644" xr:uid="{00000000-0005-0000-0000-0000712D0000}"/>
    <cellStyle name="Normal 10 2 2 5 2 2 2 4" xfId="11645" xr:uid="{00000000-0005-0000-0000-0000722D0000}"/>
    <cellStyle name="Normal 10 2 2 5 2 2 3" xfId="11646" xr:uid="{00000000-0005-0000-0000-0000732D0000}"/>
    <cellStyle name="Normal 10 2 2 5 2 2 3 2" xfId="11647" xr:uid="{00000000-0005-0000-0000-0000742D0000}"/>
    <cellStyle name="Normal 10 2 2 5 2 2 4" xfId="11648" xr:uid="{00000000-0005-0000-0000-0000752D0000}"/>
    <cellStyle name="Normal 10 2 2 5 2 2 5" xfId="11649" xr:uid="{00000000-0005-0000-0000-0000762D0000}"/>
    <cellStyle name="Normal 10 2 2 5 2 3" xfId="11650" xr:uid="{00000000-0005-0000-0000-0000772D0000}"/>
    <cellStyle name="Normal 10 2 2 5 2 3 2" xfId="11651" xr:uid="{00000000-0005-0000-0000-0000782D0000}"/>
    <cellStyle name="Normal 10 2 2 5 2 3 2 2" xfId="11652" xr:uid="{00000000-0005-0000-0000-0000792D0000}"/>
    <cellStyle name="Normal 10 2 2 5 2 3 3" xfId="11653" xr:uid="{00000000-0005-0000-0000-00007A2D0000}"/>
    <cellStyle name="Normal 10 2 2 5 2 3 4" xfId="11654" xr:uid="{00000000-0005-0000-0000-00007B2D0000}"/>
    <cellStyle name="Normal 10 2 2 5 2 4" xfId="11655" xr:uid="{00000000-0005-0000-0000-00007C2D0000}"/>
    <cellStyle name="Normal 10 2 2 5 2 4 2" xfId="11656" xr:uid="{00000000-0005-0000-0000-00007D2D0000}"/>
    <cellStyle name="Normal 10 2 2 5 2 5" xfId="11657" xr:uid="{00000000-0005-0000-0000-00007E2D0000}"/>
    <cellStyle name="Normal 10 2 2 5 2 6" xfId="11658" xr:uid="{00000000-0005-0000-0000-00007F2D0000}"/>
    <cellStyle name="Normal 10 2 2 5 3" xfId="11659" xr:uid="{00000000-0005-0000-0000-0000802D0000}"/>
    <cellStyle name="Normal 10 2 2 5 3 2" xfId="11660" xr:uid="{00000000-0005-0000-0000-0000812D0000}"/>
    <cellStyle name="Normal 10 2 2 5 3 2 2" xfId="11661" xr:uid="{00000000-0005-0000-0000-0000822D0000}"/>
    <cellStyle name="Normal 10 2 2 5 3 2 2 2" xfId="11662" xr:uid="{00000000-0005-0000-0000-0000832D0000}"/>
    <cellStyle name="Normal 10 2 2 5 3 2 3" xfId="11663" xr:uid="{00000000-0005-0000-0000-0000842D0000}"/>
    <cellStyle name="Normal 10 2 2 5 3 2 4" xfId="11664" xr:uid="{00000000-0005-0000-0000-0000852D0000}"/>
    <cellStyle name="Normal 10 2 2 5 3 3" xfId="11665" xr:uid="{00000000-0005-0000-0000-0000862D0000}"/>
    <cellStyle name="Normal 10 2 2 5 3 3 2" xfId="11666" xr:uid="{00000000-0005-0000-0000-0000872D0000}"/>
    <cellStyle name="Normal 10 2 2 5 3 4" xfId="11667" xr:uid="{00000000-0005-0000-0000-0000882D0000}"/>
    <cellStyle name="Normal 10 2 2 5 3 5" xfId="11668" xr:uid="{00000000-0005-0000-0000-0000892D0000}"/>
    <cellStyle name="Normal 10 2 2 5 4" xfId="11669" xr:uid="{00000000-0005-0000-0000-00008A2D0000}"/>
    <cellStyle name="Normal 10 2 2 5 4 2" xfId="11670" xr:uid="{00000000-0005-0000-0000-00008B2D0000}"/>
    <cellStyle name="Normal 10 2 2 5 4 2 2" xfId="11671" xr:uid="{00000000-0005-0000-0000-00008C2D0000}"/>
    <cellStyle name="Normal 10 2 2 5 4 3" xfId="11672" xr:uid="{00000000-0005-0000-0000-00008D2D0000}"/>
    <cellStyle name="Normal 10 2 2 5 4 4" xfId="11673" xr:uid="{00000000-0005-0000-0000-00008E2D0000}"/>
    <cellStyle name="Normal 10 2 2 5 5" xfId="11674" xr:uid="{00000000-0005-0000-0000-00008F2D0000}"/>
    <cellStyle name="Normal 10 2 2 5 5 2" xfId="11675" xr:uid="{00000000-0005-0000-0000-0000902D0000}"/>
    <cellStyle name="Normal 10 2 2 5 5 2 2" xfId="11676" xr:uid="{00000000-0005-0000-0000-0000912D0000}"/>
    <cellStyle name="Normal 10 2 2 5 5 3" xfId="11677" xr:uid="{00000000-0005-0000-0000-0000922D0000}"/>
    <cellStyle name="Normal 10 2 2 5 5 4" xfId="11678" xr:uid="{00000000-0005-0000-0000-0000932D0000}"/>
    <cellStyle name="Normal 10 2 2 5 6" xfId="11679" xr:uid="{00000000-0005-0000-0000-0000942D0000}"/>
    <cellStyle name="Normal 10 2 2 5 6 2" xfId="11680" xr:uid="{00000000-0005-0000-0000-0000952D0000}"/>
    <cellStyle name="Normal 10 2 2 5 7" xfId="11681" xr:uid="{00000000-0005-0000-0000-0000962D0000}"/>
    <cellStyle name="Normal 10 2 2 5 8" xfId="11682" xr:uid="{00000000-0005-0000-0000-0000972D0000}"/>
    <cellStyle name="Normal 10 2 2 6" xfId="11683" xr:uid="{00000000-0005-0000-0000-0000982D0000}"/>
    <cellStyle name="Normal 10 2 2 6 2" xfId="11684" xr:uid="{00000000-0005-0000-0000-0000992D0000}"/>
    <cellStyle name="Normal 10 2 2 6 2 2" xfId="11685" xr:uid="{00000000-0005-0000-0000-00009A2D0000}"/>
    <cellStyle name="Normal 10 2 2 6 2 2 2" xfId="11686" xr:uid="{00000000-0005-0000-0000-00009B2D0000}"/>
    <cellStyle name="Normal 10 2 2 6 2 2 2 2" xfId="11687" xr:uid="{00000000-0005-0000-0000-00009C2D0000}"/>
    <cellStyle name="Normal 10 2 2 6 2 2 3" xfId="11688" xr:uid="{00000000-0005-0000-0000-00009D2D0000}"/>
    <cellStyle name="Normal 10 2 2 6 2 2 4" xfId="11689" xr:uid="{00000000-0005-0000-0000-00009E2D0000}"/>
    <cellStyle name="Normal 10 2 2 6 2 3" xfId="11690" xr:uid="{00000000-0005-0000-0000-00009F2D0000}"/>
    <cellStyle name="Normal 10 2 2 6 2 3 2" xfId="11691" xr:uid="{00000000-0005-0000-0000-0000A02D0000}"/>
    <cellStyle name="Normal 10 2 2 6 2 4" xfId="11692" xr:uid="{00000000-0005-0000-0000-0000A12D0000}"/>
    <cellStyle name="Normal 10 2 2 6 2 5" xfId="11693" xr:uid="{00000000-0005-0000-0000-0000A22D0000}"/>
    <cellStyle name="Normal 10 2 2 6 3" xfId="11694" xr:uid="{00000000-0005-0000-0000-0000A32D0000}"/>
    <cellStyle name="Normal 10 2 2 6 3 2" xfId="11695" xr:uid="{00000000-0005-0000-0000-0000A42D0000}"/>
    <cellStyle name="Normal 10 2 2 6 3 2 2" xfId="11696" xr:uid="{00000000-0005-0000-0000-0000A52D0000}"/>
    <cellStyle name="Normal 10 2 2 6 3 3" xfId="11697" xr:uid="{00000000-0005-0000-0000-0000A62D0000}"/>
    <cellStyle name="Normal 10 2 2 6 3 4" xfId="11698" xr:uid="{00000000-0005-0000-0000-0000A72D0000}"/>
    <cellStyle name="Normal 10 2 2 6 4" xfId="11699" xr:uid="{00000000-0005-0000-0000-0000A82D0000}"/>
    <cellStyle name="Normal 10 2 2 6 4 2" xfId="11700" xr:uid="{00000000-0005-0000-0000-0000A92D0000}"/>
    <cellStyle name="Normal 10 2 2 6 4 2 2" xfId="11701" xr:uid="{00000000-0005-0000-0000-0000AA2D0000}"/>
    <cellStyle name="Normal 10 2 2 6 4 3" xfId="11702" xr:uid="{00000000-0005-0000-0000-0000AB2D0000}"/>
    <cellStyle name="Normal 10 2 2 6 4 4" xfId="11703" xr:uid="{00000000-0005-0000-0000-0000AC2D0000}"/>
    <cellStyle name="Normal 10 2 2 6 5" xfId="11704" xr:uid="{00000000-0005-0000-0000-0000AD2D0000}"/>
    <cellStyle name="Normal 10 2 2 6 5 2" xfId="11705" xr:uid="{00000000-0005-0000-0000-0000AE2D0000}"/>
    <cellStyle name="Normal 10 2 2 6 6" xfId="11706" xr:uid="{00000000-0005-0000-0000-0000AF2D0000}"/>
    <cellStyle name="Normal 10 2 2 6 7" xfId="11707" xr:uid="{00000000-0005-0000-0000-0000B02D0000}"/>
    <cellStyle name="Normal 10 2 2 7" xfId="11708" xr:uid="{00000000-0005-0000-0000-0000B12D0000}"/>
    <cellStyle name="Normal 10 2 2 7 2" xfId="11709" xr:uid="{00000000-0005-0000-0000-0000B22D0000}"/>
    <cellStyle name="Normal 10 2 2 7 2 2" xfId="11710" xr:uid="{00000000-0005-0000-0000-0000B32D0000}"/>
    <cellStyle name="Normal 10 2 2 7 2 2 2" xfId="11711" xr:uid="{00000000-0005-0000-0000-0000B42D0000}"/>
    <cellStyle name="Normal 10 2 2 7 2 3" xfId="11712" xr:uid="{00000000-0005-0000-0000-0000B52D0000}"/>
    <cellStyle name="Normal 10 2 2 7 2 4" xfId="11713" xr:uid="{00000000-0005-0000-0000-0000B62D0000}"/>
    <cellStyle name="Normal 10 2 2 7 3" xfId="11714" xr:uid="{00000000-0005-0000-0000-0000B72D0000}"/>
    <cellStyle name="Normal 10 2 2 7 3 2" xfId="11715" xr:uid="{00000000-0005-0000-0000-0000B82D0000}"/>
    <cellStyle name="Normal 10 2 2 7 3 2 2" xfId="11716" xr:uid="{00000000-0005-0000-0000-0000B92D0000}"/>
    <cellStyle name="Normal 10 2 2 7 3 3" xfId="11717" xr:uid="{00000000-0005-0000-0000-0000BA2D0000}"/>
    <cellStyle name="Normal 10 2 2 7 3 4" xfId="11718" xr:uid="{00000000-0005-0000-0000-0000BB2D0000}"/>
    <cellStyle name="Normal 10 2 2 7 4" xfId="11719" xr:uid="{00000000-0005-0000-0000-0000BC2D0000}"/>
    <cellStyle name="Normal 10 2 2 7 4 2" xfId="11720" xr:uid="{00000000-0005-0000-0000-0000BD2D0000}"/>
    <cellStyle name="Normal 10 2 2 7 5" xfId="11721" xr:uid="{00000000-0005-0000-0000-0000BE2D0000}"/>
    <cellStyle name="Normal 10 2 2 7 6" xfId="11722" xr:uid="{00000000-0005-0000-0000-0000BF2D0000}"/>
    <cellStyle name="Normal 10 2 2 8" xfId="11723" xr:uid="{00000000-0005-0000-0000-0000C02D0000}"/>
    <cellStyle name="Normal 10 2 2 8 2" xfId="11724" xr:uid="{00000000-0005-0000-0000-0000C12D0000}"/>
    <cellStyle name="Normal 10 2 2 8 2 2" xfId="11725" xr:uid="{00000000-0005-0000-0000-0000C22D0000}"/>
    <cellStyle name="Normal 10 2 2 8 2 2 2" xfId="11726" xr:uid="{00000000-0005-0000-0000-0000C32D0000}"/>
    <cellStyle name="Normal 10 2 2 8 2 3" xfId="11727" xr:uid="{00000000-0005-0000-0000-0000C42D0000}"/>
    <cellStyle name="Normal 10 2 2 8 2 4" xfId="11728" xr:uid="{00000000-0005-0000-0000-0000C52D0000}"/>
    <cellStyle name="Normal 10 2 2 8 3" xfId="11729" xr:uid="{00000000-0005-0000-0000-0000C62D0000}"/>
    <cellStyle name="Normal 10 2 2 8 3 2" xfId="11730" xr:uid="{00000000-0005-0000-0000-0000C72D0000}"/>
    <cellStyle name="Normal 10 2 2 8 4" xfId="11731" xr:uid="{00000000-0005-0000-0000-0000C82D0000}"/>
    <cellStyle name="Normal 10 2 2 8 5" xfId="11732" xr:uid="{00000000-0005-0000-0000-0000C92D0000}"/>
    <cellStyle name="Normal 10 2 2 9" xfId="11733" xr:uid="{00000000-0005-0000-0000-0000CA2D0000}"/>
    <cellStyle name="Normal 10 2 2 9 2" xfId="11734" xr:uid="{00000000-0005-0000-0000-0000CB2D0000}"/>
    <cellStyle name="Normal 10 2 2 9 2 2" xfId="11735" xr:uid="{00000000-0005-0000-0000-0000CC2D0000}"/>
    <cellStyle name="Normal 10 2 2 9 3" xfId="11736" xr:uid="{00000000-0005-0000-0000-0000CD2D0000}"/>
    <cellStyle name="Normal 10 2 2 9 4" xfId="11737" xr:uid="{00000000-0005-0000-0000-0000CE2D0000}"/>
    <cellStyle name="Normal 10 2 3" xfId="11738" xr:uid="{00000000-0005-0000-0000-0000CF2D0000}"/>
    <cellStyle name="Normal 10 2 3 10" xfId="11739" xr:uid="{00000000-0005-0000-0000-0000D02D0000}"/>
    <cellStyle name="Normal 10 2 3 2" xfId="11740" xr:uid="{00000000-0005-0000-0000-0000D12D0000}"/>
    <cellStyle name="Normal 10 2 3 2 2" xfId="11741" xr:uid="{00000000-0005-0000-0000-0000D22D0000}"/>
    <cellStyle name="Normal 10 2 3 2 2 2" xfId="11742" xr:uid="{00000000-0005-0000-0000-0000D32D0000}"/>
    <cellStyle name="Normal 10 2 3 2 2 2 2" xfId="11743" xr:uid="{00000000-0005-0000-0000-0000D42D0000}"/>
    <cellStyle name="Normal 10 2 3 2 2 2 2 2" xfId="11744" xr:uid="{00000000-0005-0000-0000-0000D52D0000}"/>
    <cellStyle name="Normal 10 2 3 2 2 2 2 2 2" xfId="11745" xr:uid="{00000000-0005-0000-0000-0000D62D0000}"/>
    <cellStyle name="Normal 10 2 3 2 2 2 2 2 2 2" xfId="11746" xr:uid="{00000000-0005-0000-0000-0000D72D0000}"/>
    <cellStyle name="Normal 10 2 3 2 2 2 2 2 3" xfId="11747" xr:uid="{00000000-0005-0000-0000-0000D82D0000}"/>
    <cellStyle name="Normal 10 2 3 2 2 2 2 2 4" xfId="11748" xr:uid="{00000000-0005-0000-0000-0000D92D0000}"/>
    <cellStyle name="Normal 10 2 3 2 2 2 2 3" xfId="11749" xr:uid="{00000000-0005-0000-0000-0000DA2D0000}"/>
    <cellStyle name="Normal 10 2 3 2 2 2 2 3 2" xfId="11750" xr:uid="{00000000-0005-0000-0000-0000DB2D0000}"/>
    <cellStyle name="Normal 10 2 3 2 2 2 2 4" xfId="11751" xr:uid="{00000000-0005-0000-0000-0000DC2D0000}"/>
    <cellStyle name="Normal 10 2 3 2 2 2 2 5" xfId="11752" xr:uid="{00000000-0005-0000-0000-0000DD2D0000}"/>
    <cellStyle name="Normal 10 2 3 2 2 2 3" xfId="11753" xr:uid="{00000000-0005-0000-0000-0000DE2D0000}"/>
    <cellStyle name="Normal 10 2 3 2 2 2 3 2" xfId="11754" xr:uid="{00000000-0005-0000-0000-0000DF2D0000}"/>
    <cellStyle name="Normal 10 2 3 2 2 2 3 2 2" xfId="11755" xr:uid="{00000000-0005-0000-0000-0000E02D0000}"/>
    <cellStyle name="Normal 10 2 3 2 2 2 3 3" xfId="11756" xr:uid="{00000000-0005-0000-0000-0000E12D0000}"/>
    <cellStyle name="Normal 10 2 3 2 2 2 3 4" xfId="11757" xr:uid="{00000000-0005-0000-0000-0000E22D0000}"/>
    <cellStyle name="Normal 10 2 3 2 2 2 4" xfId="11758" xr:uid="{00000000-0005-0000-0000-0000E32D0000}"/>
    <cellStyle name="Normal 10 2 3 2 2 2 4 2" xfId="11759" xr:uid="{00000000-0005-0000-0000-0000E42D0000}"/>
    <cellStyle name="Normal 10 2 3 2 2 2 5" xfId="11760" xr:uid="{00000000-0005-0000-0000-0000E52D0000}"/>
    <cellStyle name="Normal 10 2 3 2 2 2 6" xfId="11761" xr:uid="{00000000-0005-0000-0000-0000E62D0000}"/>
    <cellStyle name="Normal 10 2 3 2 2 3" xfId="11762" xr:uid="{00000000-0005-0000-0000-0000E72D0000}"/>
    <cellStyle name="Normal 10 2 3 2 2 3 2" xfId="11763" xr:uid="{00000000-0005-0000-0000-0000E82D0000}"/>
    <cellStyle name="Normal 10 2 3 2 2 3 2 2" xfId="11764" xr:uid="{00000000-0005-0000-0000-0000E92D0000}"/>
    <cellStyle name="Normal 10 2 3 2 2 3 2 2 2" xfId="11765" xr:uid="{00000000-0005-0000-0000-0000EA2D0000}"/>
    <cellStyle name="Normal 10 2 3 2 2 3 2 3" xfId="11766" xr:uid="{00000000-0005-0000-0000-0000EB2D0000}"/>
    <cellStyle name="Normal 10 2 3 2 2 3 2 4" xfId="11767" xr:uid="{00000000-0005-0000-0000-0000EC2D0000}"/>
    <cellStyle name="Normal 10 2 3 2 2 3 3" xfId="11768" xr:uid="{00000000-0005-0000-0000-0000ED2D0000}"/>
    <cellStyle name="Normal 10 2 3 2 2 3 3 2" xfId="11769" xr:uid="{00000000-0005-0000-0000-0000EE2D0000}"/>
    <cellStyle name="Normal 10 2 3 2 2 3 4" xfId="11770" xr:uid="{00000000-0005-0000-0000-0000EF2D0000}"/>
    <cellStyle name="Normal 10 2 3 2 2 3 5" xfId="11771" xr:uid="{00000000-0005-0000-0000-0000F02D0000}"/>
    <cellStyle name="Normal 10 2 3 2 2 4" xfId="11772" xr:uid="{00000000-0005-0000-0000-0000F12D0000}"/>
    <cellStyle name="Normal 10 2 3 2 2 4 2" xfId="11773" xr:uid="{00000000-0005-0000-0000-0000F22D0000}"/>
    <cellStyle name="Normal 10 2 3 2 2 4 2 2" xfId="11774" xr:uid="{00000000-0005-0000-0000-0000F32D0000}"/>
    <cellStyle name="Normal 10 2 3 2 2 4 3" xfId="11775" xr:uid="{00000000-0005-0000-0000-0000F42D0000}"/>
    <cellStyle name="Normal 10 2 3 2 2 4 4" xfId="11776" xr:uid="{00000000-0005-0000-0000-0000F52D0000}"/>
    <cellStyle name="Normal 10 2 3 2 2 5" xfId="11777" xr:uid="{00000000-0005-0000-0000-0000F62D0000}"/>
    <cellStyle name="Normal 10 2 3 2 2 5 2" xfId="11778" xr:uid="{00000000-0005-0000-0000-0000F72D0000}"/>
    <cellStyle name="Normal 10 2 3 2 2 5 2 2" xfId="11779" xr:uid="{00000000-0005-0000-0000-0000F82D0000}"/>
    <cellStyle name="Normal 10 2 3 2 2 5 3" xfId="11780" xr:uid="{00000000-0005-0000-0000-0000F92D0000}"/>
    <cellStyle name="Normal 10 2 3 2 2 5 4" xfId="11781" xr:uid="{00000000-0005-0000-0000-0000FA2D0000}"/>
    <cellStyle name="Normal 10 2 3 2 2 6" xfId="11782" xr:uid="{00000000-0005-0000-0000-0000FB2D0000}"/>
    <cellStyle name="Normal 10 2 3 2 2 6 2" xfId="11783" xr:uid="{00000000-0005-0000-0000-0000FC2D0000}"/>
    <cellStyle name="Normal 10 2 3 2 2 7" xfId="11784" xr:uid="{00000000-0005-0000-0000-0000FD2D0000}"/>
    <cellStyle name="Normal 10 2 3 2 2 8" xfId="11785" xr:uid="{00000000-0005-0000-0000-0000FE2D0000}"/>
    <cellStyle name="Normal 10 2 3 2 3" xfId="11786" xr:uid="{00000000-0005-0000-0000-0000FF2D0000}"/>
    <cellStyle name="Normal 10 2 3 2 3 2" xfId="11787" xr:uid="{00000000-0005-0000-0000-0000002E0000}"/>
    <cellStyle name="Normal 10 2 3 2 3 2 2" xfId="11788" xr:uid="{00000000-0005-0000-0000-0000012E0000}"/>
    <cellStyle name="Normal 10 2 3 2 3 2 2 2" xfId="11789" xr:uid="{00000000-0005-0000-0000-0000022E0000}"/>
    <cellStyle name="Normal 10 2 3 2 3 2 2 2 2" xfId="11790" xr:uid="{00000000-0005-0000-0000-0000032E0000}"/>
    <cellStyle name="Normal 10 2 3 2 3 2 2 3" xfId="11791" xr:uid="{00000000-0005-0000-0000-0000042E0000}"/>
    <cellStyle name="Normal 10 2 3 2 3 2 2 4" xfId="11792" xr:uid="{00000000-0005-0000-0000-0000052E0000}"/>
    <cellStyle name="Normal 10 2 3 2 3 2 3" xfId="11793" xr:uid="{00000000-0005-0000-0000-0000062E0000}"/>
    <cellStyle name="Normal 10 2 3 2 3 2 3 2" xfId="11794" xr:uid="{00000000-0005-0000-0000-0000072E0000}"/>
    <cellStyle name="Normal 10 2 3 2 3 2 4" xfId="11795" xr:uid="{00000000-0005-0000-0000-0000082E0000}"/>
    <cellStyle name="Normal 10 2 3 2 3 2 5" xfId="11796" xr:uid="{00000000-0005-0000-0000-0000092E0000}"/>
    <cellStyle name="Normal 10 2 3 2 3 3" xfId="11797" xr:uid="{00000000-0005-0000-0000-00000A2E0000}"/>
    <cellStyle name="Normal 10 2 3 2 3 3 2" xfId="11798" xr:uid="{00000000-0005-0000-0000-00000B2E0000}"/>
    <cellStyle name="Normal 10 2 3 2 3 3 2 2" xfId="11799" xr:uid="{00000000-0005-0000-0000-00000C2E0000}"/>
    <cellStyle name="Normal 10 2 3 2 3 3 3" xfId="11800" xr:uid="{00000000-0005-0000-0000-00000D2E0000}"/>
    <cellStyle name="Normal 10 2 3 2 3 3 4" xfId="11801" xr:uid="{00000000-0005-0000-0000-00000E2E0000}"/>
    <cellStyle name="Normal 10 2 3 2 3 4" xfId="11802" xr:uid="{00000000-0005-0000-0000-00000F2E0000}"/>
    <cellStyle name="Normal 10 2 3 2 3 4 2" xfId="11803" xr:uid="{00000000-0005-0000-0000-0000102E0000}"/>
    <cellStyle name="Normal 10 2 3 2 3 4 2 2" xfId="11804" xr:uid="{00000000-0005-0000-0000-0000112E0000}"/>
    <cellStyle name="Normal 10 2 3 2 3 4 3" xfId="11805" xr:uid="{00000000-0005-0000-0000-0000122E0000}"/>
    <cellStyle name="Normal 10 2 3 2 3 4 4" xfId="11806" xr:uid="{00000000-0005-0000-0000-0000132E0000}"/>
    <cellStyle name="Normal 10 2 3 2 3 5" xfId="11807" xr:uid="{00000000-0005-0000-0000-0000142E0000}"/>
    <cellStyle name="Normal 10 2 3 2 3 5 2" xfId="11808" xr:uid="{00000000-0005-0000-0000-0000152E0000}"/>
    <cellStyle name="Normal 10 2 3 2 3 6" xfId="11809" xr:uid="{00000000-0005-0000-0000-0000162E0000}"/>
    <cellStyle name="Normal 10 2 3 2 3 7" xfId="11810" xr:uid="{00000000-0005-0000-0000-0000172E0000}"/>
    <cellStyle name="Normal 10 2 3 2 4" xfId="11811" xr:uid="{00000000-0005-0000-0000-0000182E0000}"/>
    <cellStyle name="Normal 10 2 3 2 4 2" xfId="11812" xr:uid="{00000000-0005-0000-0000-0000192E0000}"/>
    <cellStyle name="Normal 10 2 3 2 4 2 2" xfId="11813" xr:uid="{00000000-0005-0000-0000-00001A2E0000}"/>
    <cellStyle name="Normal 10 2 3 2 4 2 2 2" xfId="11814" xr:uid="{00000000-0005-0000-0000-00001B2E0000}"/>
    <cellStyle name="Normal 10 2 3 2 4 2 3" xfId="11815" xr:uid="{00000000-0005-0000-0000-00001C2E0000}"/>
    <cellStyle name="Normal 10 2 3 2 4 2 4" xfId="11816" xr:uid="{00000000-0005-0000-0000-00001D2E0000}"/>
    <cellStyle name="Normal 10 2 3 2 4 3" xfId="11817" xr:uid="{00000000-0005-0000-0000-00001E2E0000}"/>
    <cellStyle name="Normal 10 2 3 2 4 3 2" xfId="11818" xr:uid="{00000000-0005-0000-0000-00001F2E0000}"/>
    <cellStyle name="Normal 10 2 3 2 4 3 2 2" xfId="11819" xr:uid="{00000000-0005-0000-0000-0000202E0000}"/>
    <cellStyle name="Normal 10 2 3 2 4 3 3" xfId="11820" xr:uid="{00000000-0005-0000-0000-0000212E0000}"/>
    <cellStyle name="Normal 10 2 3 2 4 3 4" xfId="11821" xr:uid="{00000000-0005-0000-0000-0000222E0000}"/>
    <cellStyle name="Normal 10 2 3 2 4 4" xfId="11822" xr:uid="{00000000-0005-0000-0000-0000232E0000}"/>
    <cellStyle name="Normal 10 2 3 2 4 4 2" xfId="11823" xr:uid="{00000000-0005-0000-0000-0000242E0000}"/>
    <cellStyle name="Normal 10 2 3 2 4 5" xfId="11824" xr:uid="{00000000-0005-0000-0000-0000252E0000}"/>
    <cellStyle name="Normal 10 2 3 2 4 6" xfId="11825" xr:uid="{00000000-0005-0000-0000-0000262E0000}"/>
    <cellStyle name="Normal 10 2 3 2 5" xfId="11826" xr:uid="{00000000-0005-0000-0000-0000272E0000}"/>
    <cellStyle name="Normal 10 2 3 2 5 2" xfId="11827" xr:uid="{00000000-0005-0000-0000-0000282E0000}"/>
    <cellStyle name="Normal 10 2 3 2 5 2 2" xfId="11828" xr:uid="{00000000-0005-0000-0000-0000292E0000}"/>
    <cellStyle name="Normal 10 2 3 2 5 2 2 2" xfId="11829" xr:uid="{00000000-0005-0000-0000-00002A2E0000}"/>
    <cellStyle name="Normal 10 2 3 2 5 2 3" xfId="11830" xr:uid="{00000000-0005-0000-0000-00002B2E0000}"/>
    <cellStyle name="Normal 10 2 3 2 5 2 4" xfId="11831" xr:uid="{00000000-0005-0000-0000-00002C2E0000}"/>
    <cellStyle name="Normal 10 2 3 2 5 3" xfId="11832" xr:uid="{00000000-0005-0000-0000-00002D2E0000}"/>
    <cellStyle name="Normal 10 2 3 2 5 3 2" xfId="11833" xr:uid="{00000000-0005-0000-0000-00002E2E0000}"/>
    <cellStyle name="Normal 10 2 3 2 5 4" xfId="11834" xr:uid="{00000000-0005-0000-0000-00002F2E0000}"/>
    <cellStyle name="Normal 10 2 3 2 5 5" xfId="11835" xr:uid="{00000000-0005-0000-0000-0000302E0000}"/>
    <cellStyle name="Normal 10 2 3 2 6" xfId="11836" xr:uid="{00000000-0005-0000-0000-0000312E0000}"/>
    <cellStyle name="Normal 10 2 3 2 6 2" xfId="11837" xr:uid="{00000000-0005-0000-0000-0000322E0000}"/>
    <cellStyle name="Normal 10 2 3 2 6 2 2" xfId="11838" xr:uid="{00000000-0005-0000-0000-0000332E0000}"/>
    <cellStyle name="Normal 10 2 3 2 6 3" xfId="11839" xr:uid="{00000000-0005-0000-0000-0000342E0000}"/>
    <cellStyle name="Normal 10 2 3 2 6 4" xfId="11840" xr:uid="{00000000-0005-0000-0000-0000352E0000}"/>
    <cellStyle name="Normal 10 2 3 2 7" xfId="11841" xr:uid="{00000000-0005-0000-0000-0000362E0000}"/>
    <cellStyle name="Normal 10 2 3 2 7 2" xfId="11842" xr:uid="{00000000-0005-0000-0000-0000372E0000}"/>
    <cellStyle name="Normal 10 2 3 2 8" xfId="11843" xr:uid="{00000000-0005-0000-0000-0000382E0000}"/>
    <cellStyle name="Normal 10 2 3 2 9" xfId="11844" xr:uid="{00000000-0005-0000-0000-0000392E0000}"/>
    <cellStyle name="Normal 10 2 3 3" xfId="11845" xr:uid="{00000000-0005-0000-0000-00003A2E0000}"/>
    <cellStyle name="Normal 10 2 3 3 2" xfId="11846" xr:uid="{00000000-0005-0000-0000-00003B2E0000}"/>
    <cellStyle name="Normal 10 2 3 3 2 2" xfId="11847" xr:uid="{00000000-0005-0000-0000-00003C2E0000}"/>
    <cellStyle name="Normal 10 2 3 3 2 2 2" xfId="11848" xr:uid="{00000000-0005-0000-0000-00003D2E0000}"/>
    <cellStyle name="Normal 10 2 3 3 2 2 2 2" xfId="11849" xr:uid="{00000000-0005-0000-0000-00003E2E0000}"/>
    <cellStyle name="Normal 10 2 3 3 2 2 2 2 2" xfId="11850" xr:uid="{00000000-0005-0000-0000-00003F2E0000}"/>
    <cellStyle name="Normal 10 2 3 3 2 2 2 3" xfId="11851" xr:uid="{00000000-0005-0000-0000-0000402E0000}"/>
    <cellStyle name="Normal 10 2 3 3 2 2 2 4" xfId="11852" xr:uid="{00000000-0005-0000-0000-0000412E0000}"/>
    <cellStyle name="Normal 10 2 3 3 2 2 3" xfId="11853" xr:uid="{00000000-0005-0000-0000-0000422E0000}"/>
    <cellStyle name="Normal 10 2 3 3 2 2 3 2" xfId="11854" xr:uid="{00000000-0005-0000-0000-0000432E0000}"/>
    <cellStyle name="Normal 10 2 3 3 2 2 4" xfId="11855" xr:uid="{00000000-0005-0000-0000-0000442E0000}"/>
    <cellStyle name="Normal 10 2 3 3 2 2 5" xfId="11856" xr:uid="{00000000-0005-0000-0000-0000452E0000}"/>
    <cellStyle name="Normal 10 2 3 3 2 3" xfId="11857" xr:uid="{00000000-0005-0000-0000-0000462E0000}"/>
    <cellStyle name="Normal 10 2 3 3 2 3 2" xfId="11858" xr:uid="{00000000-0005-0000-0000-0000472E0000}"/>
    <cellStyle name="Normal 10 2 3 3 2 3 2 2" xfId="11859" xr:uid="{00000000-0005-0000-0000-0000482E0000}"/>
    <cellStyle name="Normal 10 2 3 3 2 3 3" xfId="11860" xr:uid="{00000000-0005-0000-0000-0000492E0000}"/>
    <cellStyle name="Normal 10 2 3 3 2 3 4" xfId="11861" xr:uid="{00000000-0005-0000-0000-00004A2E0000}"/>
    <cellStyle name="Normal 10 2 3 3 2 4" xfId="11862" xr:uid="{00000000-0005-0000-0000-00004B2E0000}"/>
    <cellStyle name="Normal 10 2 3 3 2 4 2" xfId="11863" xr:uid="{00000000-0005-0000-0000-00004C2E0000}"/>
    <cellStyle name="Normal 10 2 3 3 2 5" xfId="11864" xr:uid="{00000000-0005-0000-0000-00004D2E0000}"/>
    <cellStyle name="Normal 10 2 3 3 2 6" xfId="11865" xr:uid="{00000000-0005-0000-0000-00004E2E0000}"/>
    <cellStyle name="Normal 10 2 3 3 3" xfId="11866" xr:uid="{00000000-0005-0000-0000-00004F2E0000}"/>
    <cellStyle name="Normal 10 2 3 3 3 2" xfId="11867" xr:uid="{00000000-0005-0000-0000-0000502E0000}"/>
    <cellStyle name="Normal 10 2 3 3 3 2 2" xfId="11868" xr:uid="{00000000-0005-0000-0000-0000512E0000}"/>
    <cellStyle name="Normal 10 2 3 3 3 2 2 2" xfId="11869" xr:uid="{00000000-0005-0000-0000-0000522E0000}"/>
    <cellStyle name="Normal 10 2 3 3 3 2 3" xfId="11870" xr:uid="{00000000-0005-0000-0000-0000532E0000}"/>
    <cellStyle name="Normal 10 2 3 3 3 2 4" xfId="11871" xr:uid="{00000000-0005-0000-0000-0000542E0000}"/>
    <cellStyle name="Normal 10 2 3 3 3 3" xfId="11872" xr:uid="{00000000-0005-0000-0000-0000552E0000}"/>
    <cellStyle name="Normal 10 2 3 3 3 3 2" xfId="11873" xr:uid="{00000000-0005-0000-0000-0000562E0000}"/>
    <cellStyle name="Normal 10 2 3 3 3 4" xfId="11874" xr:uid="{00000000-0005-0000-0000-0000572E0000}"/>
    <cellStyle name="Normal 10 2 3 3 3 5" xfId="11875" xr:uid="{00000000-0005-0000-0000-0000582E0000}"/>
    <cellStyle name="Normal 10 2 3 3 4" xfId="11876" xr:uid="{00000000-0005-0000-0000-0000592E0000}"/>
    <cellStyle name="Normal 10 2 3 3 4 2" xfId="11877" xr:uid="{00000000-0005-0000-0000-00005A2E0000}"/>
    <cellStyle name="Normal 10 2 3 3 4 2 2" xfId="11878" xr:uid="{00000000-0005-0000-0000-00005B2E0000}"/>
    <cellStyle name="Normal 10 2 3 3 4 3" xfId="11879" xr:uid="{00000000-0005-0000-0000-00005C2E0000}"/>
    <cellStyle name="Normal 10 2 3 3 4 4" xfId="11880" xr:uid="{00000000-0005-0000-0000-00005D2E0000}"/>
    <cellStyle name="Normal 10 2 3 3 5" xfId="11881" xr:uid="{00000000-0005-0000-0000-00005E2E0000}"/>
    <cellStyle name="Normal 10 2 3 3 5 2" xfId="11882" xr:uid="{00000000-0005-0000-0000-00005F2E0000}"/>
    <cellStyle name="Normal 10 2 3 3 5 2 2" xfId="11883" xr:uid="{00000000-0005-0000-0000-0000602E0000}"/>
    <cellStyle name="Normal 10 2 3 3 5 3" xfId="11884" xr:uid="{00000000-0005-0000-0000-0000612E0000}"/>
    <cellStyle name="Normal 10 2 3 3 5 4" xfId="11885" xr:uid="{00000000-0005-0000-0000-0000622E0000}"/>
    <cellStyle name="Normal 10 2 3 3 6" xfId="11886" xr:uid="{00000000-0005-0000-0000-0000632E0000}"/>
    <cellStyle name="Normal 10 2 3 3 6 2" xfId="11887" xr:uid="{00000000-0005-0000-0000-0000642E0000}"/>
    <cellStyle name="Normal 10 2 3 3 7" xfId="11888" xr:uid="{00000000-0005-0000-0000-0000652E0000}"/>
    <cellStyle name="Normal 10 2 3 3 8" xfId="11889" xr:uid="{00000000-0005-0000-0000-0000662E0000}"/>
    <cellStyle name="Normal 10 2 3 4" xfId="11890" xr:uid="{00000000-0005-0000-0000-0000672E0000}"/>
    <cellStyle name="Normal 10 2 3 4 2" xfId="11891" xr:uid="{00000000-0005-0000-0000-0000682E0000}"/>
    <cellStyle name="Normal 10 2 3 4 2 2" xfId="11892" xr:uid="{00000000-0005-0000-0000-0000692E0000}"/>
    <cellStyle name="Normal 10 2 3 4 2 2 2" xfId="11893" xr:uid="{00000000-0005-0000-0000-00006A2E0000}"/>
    <cellStyle name="Normal 10 2 3 4 2 2 2 2" xfId="11894" xr:uid="{00000000-0005-0000-0000-00006B2E0000}"/>
    <cellStyle name="Normal 10 2 3 4 2 2 3" xfId="11895" xr:uid="{00000000-0005-0000-0000-00006C2E0000}"/>
    <cellStyle name="Normal 10 2 3 4 2 2 4" xfId="11896" xr:uid="{00000000-0005-0000-0000-00006D2E0000}"/>
    <cellStyle name="Normal 10 2 3 4 2 3" xfId="11897" xr:uid="{00000000-0005-0000-0000-00006E2E0000}"/>
    <cellStyle name="Normal 10 2 3 4 2 3 2" xfId="11898" xr:uid="{00000000-0005-0000-0000-00006F2E0000}"/>
    <cellStyle name="Normal 10 2 3 4 2 4" xfId="11899" xr:uid="{00000000-0005-0000-0000-0000702E0000}"/>
    <cellStyle name="Normal 10 2 3 4 2 5" xfId="11900" xr:uid="{00000000-0005-0000-0000-0000712E0000}"/>
    <cellStyle name="Normal 10 2 3 4 3" xfId="11901" xr:uid="{00000000-0005-0000-0000-0000722E0000}"/>
    <cellStyle name="Normal 10 2 3 4 3 2" xfId="11902" xr:uid="{00000000-0005-0000-0000-0000732E0000}"/>
    <cellStyle name="Normal 10 2 3 4 3 2 2" xfId="11903" xr:uid="{00000000-0005-0000-0000-0000742E0000}"/>
    <cellStyle name="Normal 10 2 3 4 3 3" xfId="11904" xr:uid="{00000000-0005-0000-0000-0000752E0000}"/>
    <cellStyle name="Normal 10 2 3 4 3 4" xfId="11905" xr:uid="{00000000-0005-0000-0000-0000762E0000}"/>
    <cellStyle name="Normal 10 2 3 4 4" xfId="11906" xr:uid="{00000000-0005-0000-0000-0000772E0000}"/>
    <cellStyle name="Normal 10 2 3 4 4 2" xfId="11907" xr:uid="{00000000-0005-0000-0000-0000782E0000}"/>
    <cellStyle name="Normal 10 2 3 4 4 2 2" xfId="11908" xr:uid="{00000000-0005-0000-0000-0000792E0000}"/>
    <cellStyle name="Normal 10 2 3 4 4 3" xfId="11909" xr:uid="{00000000-0005-0000-0000-00007A2E0000}"/>
    <cellStyle name="Normal 10 2 3 4 4 4" xfId="11910" xr:uid="{00000000-0005-0000-0000-00007B2E0000}"/>
    <cellStyle name="Normal 10 2 3 4 5" xfId="11911" xr:uid="{00000000-0005-0000-0000-00007C2E0000}"/>
    <cellStyle name="Normal 10 2 3 4 5 2" xfId="11912" xr:uid="{00000000-0005-0000-0000-00007D2E0000}"/>
    <cellStyle name="Normal 10 2 3 4 6" xfId="11913" xr:uid="{00000000-0005-0000-0000-00007E2E0000}"/>
    <cellStyle name="Normal 10 2 3 4 7" xfId="11914" xr:uid="{00000000-0005-0000-0000-00007F2E0000}"/>
    <cellStyle name="Normal 10 2 3 5" xfId="11915" xr:uid="{00000000-0005-0000-0000-0000802E0000}"/>
    <cellStyle name="Normal 10 2 3 5 2" xfId="11916" xr:uid="{00000000-0005-0000-0000-0000812E0000}"/>
    <cellStyle name="Normal 10 2 3 5 2 2" xfId="11917" xr:uid="{00000000-0005-0000-0000-0000822E0000}"/>
    <cellStyle name="Normal 10 2 3 5 2 2 2" xfId="11918" xr:uid="{00000000-0005-0000-0000-0000832E0000}"/>
    <cellStyle name="Normal 10 2 3 5 2 3" xfId="11919" xr:uid="{00000000-0005-0000-0000-0000842E0000}"/>
    <cellStyle name="Normal 10 2 3 5 2 4" xfId="11920" xr:uid="{00000000-0005-0000-0000-0000852E0000}"/>
    <cellStyle name="Normal 10 2 3 5 3" xfId="11921" xr:uid="{00000000-0005-0000-0000-0000862E0000}"/>
    <cellStyle name="Normal 10 2 3 5 3 2" xfId="11922" xr:uid="{00000000-0005-0000-0000-0000872E0000}"/>
    <cellStyle name="Normal 10 2 3 5 3 2 2" xfId="11923" xr:uid="{00000000-0005-0000-0000-0000882E0000}"/>
    <cellStyle name="Normal 10 2 3 5 3 3" xfId="11924" xr:uid="{00000000-0005-0000-0000-0000892E0000}"/>
    <cellStyle name="Normal 10 2 3 5 3 4" xfId="11925" xr:uid="{00000000-0005-0000-0000-00008A2E0000}"/>
    <cellStyle name="Normal 10 2 3 5 4" xfId="11926" xr:uid="{00000000-0005-0000-0000-00008B2E0000}"/>
    <cellStyle name="Normal 10 2 3 5 4 2" xfId="11927" xr:uid="{00000000-0005-0000-0000-00008C2E0000}"/>
    <cellStyle name="Normal 10 2 3 5 5" xfId="11928" xr:uid="{00000000-0005-0000-0000-00008D2E0000}"/>
    <cellStyle name="Normal 10 2 3 5 6" xfId="11929" xr:uid="{00000000-0005-0000-0000-00008E2E0000}"/>
    <cellStyle name="Normal 10 2 3 6" xfId="11930" xr:uid="{00000000-0005-0000-0000-00008F2E0000}"/>
    <cellStyle name="Normal 10 2 3 6 2" xfId="11931" xr:uid="{00000000-0005-0000-0000-0000902E0000}"/>
    <cellStyle name="Normal 10 2 3 6 2 2" xfId="11932" xr:uid="{00000000-0005-0000-0000-0000912E0000}"/>
    <cellStyle name="Normal 10 2 3 6 2 2 2" xfId="11933" xr:uid="{00000000-0005-0000-0000-0000922E0000}"/>
    <cellStyle name="Normal 10 2 3 6 2 3" xfId="11934" xr:uid="{00000000-0005-0000-0000-0000932E0000}"/>
    <cellStyle name="Normal 10 2 3 6 2 4" xfId="11935" xr:uid="{00000000-0005-0000-0000-0000942E0000}"/>
    <cellStyle name="Normal 10 2 3 6 3" xfId="11936" xr:uid="{00000000-0005-0000-0000-0000952E0000}"/>
    <cellStyle name="Normal 10 2 3 6 3 2" xfId="11937" xr:uid="{00000000-0005-0000-0000-0000962E0000}"/>
    <cellStyle name="Normal 10 2 3 6 4" xfId="11938" xr:uid="{00000000-0005-0000-0000-0000972E0000}"/>
    <cellStyle name="Normal 10 2 3 6 5" xfId="11939" xr:uid="{00000000-0005-0000-0000-0000982E0000}"/>
    <cellStyle name="Normal 10 2 3 7" xfId="11940" xr:uid="{00000000-0005-0000-0000-0000992E0000}"/>
    <cellStyle name="Normal 10 2 3 7 2" xfId="11941" xr:uid="{00000000-0005-0000-0000-00009A2E0000}"/>
    <cellStyle name="Normal 10 2 3 7 2 2" xfId="11942" xr:uid="{00000000-0005-0000-0000-00009B2E0000}"/>
    <cellStyle name="Normal 10 2 3 7 3" xfId="11943" xr:uid="{00000000-0005-0000-0000-00009C2E0000}"/>
    <cellStyle name="Normal 10 2 3 7 4" xfId="11944" xr:uid="{00000000-0005-0000-0000-00009D2E0000}"/>
    <cellStyle name="Normal 10 2 3 8" xfId="11945" xr:uid="{00000000-0005-0000-0000-00009E2E0000}"/>
    <cellStyle name="Normal 10 2 3 8 2" xfId="11946" xr:uid="{00000000-0005-0000-0000-00009F2E0000}"/>
    <cellStyle name="Normal 10 2 3 9" xfId="11947" xr:uid="{00000000-0005-0000-0000-0000A02E0000}"/>
    <cellStyle name="Normal 10 2 4" xfId="11948" xr:uid="{00000000-0005-0000-0000-0000A12E0000}"/>
    <cellStyle name="Normal 10 2 4 2" xfId="11949" xr:uid="{00000000-0005-0000-0000-0000A22E0000}"/>
    <cellStyle name="Normal 10 2 4 2 2" xfId="11950" xr:uid="{00000000-0005-0000-0000-0000A32E0000}"/>
    <cellStyle name="Normal 10 2 4 2 2 2" xfId="11951" xr:uid="{00000000-0005-0000-0000-0000A42E0000}"/>
    <cellStyle name="Normal 10 2 4 2 2 2 2" xfId="11952" xr:uid="{00000000-0005-0000-0000-0000A52E0000}"/>
    <cellStyle name="Normal 10 2 4 2 2 2 2 2" xfId="11953" xr:uid="{00000000-0005-0000-0000-0000A62E0000}"/>
    <cellStyle name="Normal 10 2 4 2 2 2 2 2 2" xfId="11954" xr:uid="{00000000-0005-0000-0000-0000A72E0000}"/>
    <cellStyle name="Normal 10 2 4 2 2 2 2 3" xfId="11955" xr:uid="{00000000-0005-0000-0000-0000A82E0000}"/>
    <cellStyle name="Normal 10 2 4 2 2 2 2 4" xfId="11956" xr:uid="{00000000-0005-0000-0000-0000A92E0000}"/>
    <cellStyle name="Normal 10 2 4 2 2 2 3" xfId="11957" xr:uid="{00000000-0005-0000-0000-0000AA2E0000}"/>
    <cellStyle name="Normal 10 2 4 2 2 2 3 2" xfId="11958" xr:uid="{00000000-0005-0000-0000-0000AB2E0000}"/>
    <cellStyle name="Normal 10 2 4 2 2 2 4" xfId="11959" xr:uid="{00000000-0005-0000-0000-0000AC2E0000}"/>
    <cellStyle name="Normal 10 2 4 2 2 2 5" xfId="11960" xr:uid="{00000000-0005-0000-0000-0000AD2E0000}"/>
    <cellStyle name="Normal 10 2 4 2 2 3" xfId="11961" xr:uid="{00000000-0005-0000-0000-0000AE2E0000}"/>
    <cellStyle name="Normal 10 2 4 2 2 3 2" xfId="11962" xr:uid="{00000000-0005-0000-0000-0000AF2E0000}"/>
    <cellStyle name="Normal 10 2 4 2 2 3 2 2" xfId="11963" xr:uid="{00000000-0005-0000-0000-0000B02E0000}"/>
    <cellStyle name="Normal 10 2 4 2 2 3 3" xfId="11964" xr:uid="{00000000-0005-0000-0000-0000B12E0000}"/>
    <cellStyle name="Normal 10 2 4 2 2 3 4" xfId="11965" xr:uid="{00000000-0005-0000-0000-0000B22E0000}"/>
    <cellStyle name="Normal 10 2 4 2 2 4" xfId="11966" xr:uid="{00000000-0005-0000-0000-0000B32E0000}"/>
    <cellStyle name="Normal 10 2 4 2 2 4 2" xfId="11967" xr:uid="{00000000-0005-0000-0000-0000B42E0000}"/>
    <cellStyle name="Normal 10 2 4 2 2 5" xfId="11968" xr:uid="{00000000-0005-0000-0000-0000B52E0000}"/>
    <cellStyle name="Normal 10 2 4 2 2 6" xfId="11969" xr:uid="{00000000-0005-0000-0000-0000B62E0000}"/>
    <cellStyle name="Normal 10 2 4 2 3" xfId="11970" xr:uid="{00000000-0005-0000-0000-0000B72E0000}"/>
    <cellStyle name="Normal 10 2 4 2 3 2" xfId="11971" xr:uid="{00000000-0005-0000-0000-0000B82E0000}"/>
    <cellStyle name="Normal 10 2 4 2 3 2 2" xfId="11972" xr:uid="{00000000-0005-0000-0000-0000B92E0000}"/>
    <cellStyle name="Normal 10 2 4 2 3 2 2 2" xfId="11973" xr:uid="{00000000-0005-0000-0000-0000BA2E0000}"/>
    <cellStyle name="Normal 10 2 4 2 3 2 3" xfId="11974" xr:uid="{00000000-0005-0000-0000-0000BB2E0000}"/>
    <cellStyle name="Normal 10 2 4 2 3 2 4" xfId="11975" xr:uid="{00000000-0005-0000-0000-0000BC2E0000}"/>
    <cellStyle name="Normal 10 2 4 2 3 3" xfId="11976" xr:uid="{00000000-0005-0000-0000-0000BD2E0000}"/>
    <cellStyle name="Normal 10 2 4 2 3 3 2" xfId="11977" xr:uid="{00000000-0005-0000-0000-0000BE2E0000}"/>
    <cellStyle name="Normal 10 2 4 2 3 4" xfId="11978" xr:uid="{00000000-0005-0000-0000-0000BF2E0000}"/>
    <cellStyle name="Normal 10 2 4 2 3 5" xfId="11979" xr:uid="{00000000-0005-0000-0000-0000C02E0000}"/>
    <cellStyle name="Normal 10 2 4 2 4" xfId="11980" xr:uid="{00000000-0005-0000-0000-0000C12E0000}"/>
    <cellStyle name="Normal 10 2 4 2 4 2" xfId="11981" xr:uid="{00000000-0005-0000-0000-0000C22E0000}"/>
    <cellStyle name="Normal 10 2 4 2 4 2 2" xfId="11982" xr:uid="{00000000-0005-0000-0000-0000C32E0000}"/>
    <cellStyle name="Normal 10 2 4 2 4 3" xfId="11983" xr:uid="{00000000-0005-0000-0000-0000C42E0000}"/>
    <cellStyle name="Normal 10 2 4 2 4 4" xfId="11984" xr:uid="{00000000-0005-0000-0000-0000C52E0000}"/>
    <cellStyle name="Normal 10 2 4 2 5" xfId="11985" xr:uid="{00000000-0005-0000-0000-0000C62E0000}"/>
    <cellStyle name="Normal 10 2 4 2 5 2" xfId="11986" xr:uid="{00000000-0005-0000-0000-0000C72E0000}"/>
    <cellStyle name="Normal 10 2 4 2 5 2 2" xfId="11987" xr:uid="{00000000-0005-0000-0000-0000C82E0000}"/>
    <cellStyle name="Normal 10 2 4 2 5 3" xfId="11988" xr:uid="{00000000-0005-0000-0000-0000C92E0000}"/>
    <cellStyle name="Normal 10 2 4 2 5 4" xfId="11989" xr:uid="{00000000-0005-0000-0000-0000CA2E0000}"/>
    <cellStyle name="Normal 10 2 4 2 6" xfId="11990" xr:uid="{00000000-0005-0000-0000-0000CB2E0000}"/>
    <cellStyle name="Normal 10 2 4 2 6 2" xfId="11991" xr:uid="{00000000-0005-0000-0000-0000CC2E0000}"/>
    <cellStyle name="Normal 10 2 4 2 7" xfId="11992" xr:uid="{00000000-0005-0000-0000-0000CD2E0000}"/>
    <cellStyle name="Normal 10 2 4 2 8" xfId="11993" xr:uid="{00000000-0005-0000-0000-0000CE2E0000}"/>
    <cellStyle name="Normal 10 2 4 3" xfId="11994" xr:uid="{00000000-0005-0000-0000-0000CF2E0000}"/>
    <cellStyle name="Normal 10 2 4 3 2" xfId="11995" xr:uid="{00000000-0005-0000-0000-0000D02E0000}"/>
    <cellStyle name="Normal 10 2 4 3 2 2" xfId="11996" xr:uid="{00000000-0005-0000-0000-0000D12E0000}"/>
    <cellStyle name="Normal 10 2 4 3 2 2 2" xfId="11997" xr:uid="{00000000-0005-0000-0000-0000D22E0000}"/>
    <cellStyle name="Normal 10 2 4 3 2 2 2 2" xfId="11998" xr:uid="{00000000-0005-0000-0000-0000D32E0000}"/>
    <cellStyle name="Normal 10 2 4 3 2 2 3" xfId="11999" xr:uid="{00000000-0005-0000-0000-0000D42E0000}"/>
    <cellStyle name="Normal 10 2 4 3 2 2 4" xfId="12000" xr:uid="{00000000-0005-0000-0000-0000D52E0000}"/>
    <cellStyle name="Normal 10 2 4 3 2 3" xfId="12001" xr:uid="{00000000-0005-0000-0000-0000D62E0000}"/>
    <cellStyle name="Normal 10 2 4 3 2 3 2" xfId="12002" xr:uid="{00000000-0005-0000-0000-0000D72E0000}"/>
    <cellStyle name="Normal 10 2 4 3 2 4" xfId="12003" xr:uid="{00000000-0005-0000-0000-0000D82E0000}"/>
    <cellStyle name="Normal 10 2 4 3 2 5" xfId="12004" xr:uid="{00000000-0005-0000-0000-0000D92E0000}"/>
    <cellStyle name="Normal 10 2 4 3 3" xfId="12005" xr:uid="{00000000-0005-0000-0000-0000DA2E0000}"/>
    <cellStyle name="Normal 10 2 4 3 3 2" xfId="12006" xr:uid="{00000000-0005-0000-0000-0000DB2E0000}"/>
    <cellStyle name="Normal 10 2 4 3 3 2 2" xfId="12007" xr:uid="{00000000-0005-0000-0000-0000DC2E0000}"/>
    <cellStyle name="Normal 10 2 4 3 3 3" xfId="12008" xr:uid="{00000000-0005-0000-0000-0000DD2E0000}"/>
    <cellStyle name="Normal 10 2 4 3 3 4" xfId="12009" xr:uid="{00000000-0005-0000-0000-0000DE2E0000}"/>
    <cellStyle name="Normal 10 2 4 3 4" xfId="12010" xr:uid="{00000000-0005-0000-0000-0000DF2E0000}"/>
    <cellStyle name="Normal 10 2 4 3 4 2" xfId="12011" xr:uid="{00000000-0005-0000-0000-0000E02E0000}"/>
    <cellStyle name="Normal 10 2 4 3 4 2 2" xfId="12012" xr:uid="{00000000-0005-0000-0000-0000E12E0000}"/>
    <cellStyle name="Normal 10 2 4 3 4 3" xfId="12013" xr:uid="{00000000-0005-0000-0000-0000E22E0000}"/>
    <cellStyle name="Normal 10 2 4 3 4 4" xfId="12014" xr:uid="{00000000-0005-0000-0000-0000E32E0000}"/>
    <cellStyle name="Normal 10 2 4 3 5" xfId="12015" xr:uid="{00000000-0005-0000-0000-0000E42E0000}"/>
    <cellStyle name="Normal 10 2 4 3 5 2" xfId="12016" xr:uid="{00000000-0005-0000-0000-0000E52E0000}"/>
    <cellStyle name="Normal 10 2 4 3 6" xfId="12017" xr:uid="{00000000-0005-0000-0000-0000E62E0000}"/>
    <cellStyle name="Normal 10 2 4 3 7" xfId="12018" xr:uid="{00000000-0005-0000-0000-0000E72E0000}"/>
    <cellStyle name="Normal 10 2 4 4" xfId="12019" xr:uid="{00000000-0005-0000-0000-0000E82E0000}"/>
    <cellStyle name="Normal 10 2 4 4 2" xfId="12020" xr:uid="{00000000-0005-0000-0000-0000E92E0000}"/>
    <cellStyle name="Normal 10 2 4 4 2 2" xfId="12021" xr:uid="{00000000-0005-0000-0000-0000EA2E0000}"/>
    <cellStyle name="Normal 10 2 4 4 2 2 2" xfId="12022" xr:uid="{00000000-0005-0000-0000-0000EB2E0000}"/>
    <cellStyle name="Normal 10 2 4 4 2 3" xfId="12023" xr:uid="{00000000-0005-0000-0000-0000EC2E0000}"/>
    <cellStyle name="Normal 10 2 4 4 2 4" xfId="12024" xr:uid="{00000000-0005-0000-0000-0000ED2E0000}"/>
    <cellStyle name="Normal 10 2 4 4 3" xfId="12025" xr:uid="{00000000-0005-0000-0000-0000EE2E0000}"/>
    <cellStyle name="Normal 10 2 4 4 3 2" xfId="12026" xr:uid="{00000000-0005-0000-0000-0000EF2E0000}"/>
    <cellStyle name="Normal 10 2 4 4 3 2 2" xfId="12027" xr:uid="{00000000-0005-0000-0000-0000F02E0000}"/>
    <cellStyle name="Normal 10 2 4 4 3 3" xfId="12028" xr:uid="{00000000-0005-0000-0000-0000F12E0000}"/>
    <cellStyle name="Normal 10 2 4 4 3 4" xfId="12029" xr:uid="{00000000-0005-0000-0000-0000F22E0000}"/>
    <cellStyle name="Normal 10 2 4 4 4" xfId="12030" xr:uid="{00000000-0005-0000-0000-0000F32E0000}"/>
    <cellStyle name="Normal 10 2 4 4 4 2" xfId="12031" xr:uid="{00000000-0005-0000-0000-0000F42E0000}"/>
    <cellStyle name="Normal 10 2 4 4 5" xfId="12032" xr:uid="{00000000-0005-0000-0000-0000F52E0000}"/>
    <cellStyle name="Normal 10 2 4 4 6" xfId="12033" xr:uid="{00000000-0005-0000-0000-0000F62E0000}"/>
    <cellStyle name="Normal 10 2 4 5" xfId="12034" xr:uid="{00000000-0005-0000-0000-0000F72E0000}"/>
    <cellStyle name="Normal 10 2 4 5 2" xfId="12035" xr:uid="{00000000-0005-0000-0000-0000F82E0000}"/>
    <cellStyle name="Normal 10 2 4 5 2 2" xfId="12036" xr:uid="{00000000-0005-0000-0000-0000F92E0000}"/>
    <cellStyle name="Normal 10 2 4 5 2 2 2" xfId="12037" xr:uid="{00000000-0005-0000-0000-0000FA2E0000}"/>
    <cellStyle name="Normal 10 2 4 5 2 3" xfId="12038" xr:uid="{00000000-0005-0000-0000-0000FB2E0000}"/>
    <cellStyle name="Normal 10 2 4 5 2 4" xfId="12039" xr:uid="{00000000-0005-0000-0000-0000FC2E0000}"/>
    <cellStyle name="Normal 10 2 4 5 3" xfId="12040" xr:uid="{00000000-0005-0000-0000-0000FD2E0000}"/>
    <cellStyle name="Normal 10 2 4 5 3 2" xfId="12041" xr:uid="{00000000-0005-0000-0000-0000FE2E0000}"/>
    <cellStyle name="Normal 10 2 4 5 4" xfId="12042" xr:uid="{00000000-0005-0000-0000-0000FF2E0000}"/>
    <cellStyle name="Normal 10 2 4 5 5" xfId="12043" xr:uid="{00000000-0005-0000-0000-0000002F0000}"/>
    <cellStyle name="Normal 10 2 4 6" xfId="12044" xr:uid="{00000000-0005-0000-0000-0000012F0000}"/>
    <cellStyle name="Normal 10 2 4 6 2" xfId="12045" xr:uid="{00000000-0005-0000-0000-0000022F0000}"/>
    <cellStyle name="Normal 10 2 4 6 2 2" xfId="12046" xr:uid="{00000000-0005-0000-0000-0000032F0000}"/>
    <cellStyle name="Normal 10 2 4 6 3" xfId="12047" xr:uid="{00000000-0005-0000-0000-0000042F0000}"/>
    <cellStyle name="Normal 10 2 4 6 4" xfId="12048" xr:uid="{00000000-0005-0000-0000-0000052F0000}"/>
    <cellStyle name="Normal 10 2 4 7" xfId="12049" xr:uid="{00000000-0005-0000-0000-0000062F0000}"/>
    <cellStyle name="Normal 10 2 4 7 2" xfId="12050" xr:uid="{00000000-0005-0000-0000-0000072F0000}"/>
    <cellStyle name="Normal 10 2 4 8" xfId="12051" xr:uid="{00000000-0005-0000-0000-0000082F0000}"/>
    <cellStyle name="Normal 10 2 4 9" xfId="12052" xr:uid="{00000000-0005-0000-0000-0000092F0000}"/>
    <cellStyle name="Normal 10 2 5" xfId="12053" xr:uid="{00000000-0005-0000-0000-00000A2F0000}"/>
    <cellStyle name="Normal 10 2 5 2" xfId="12054" xr:uid="{00000000-0005-0000-0000-00000B2F0000}"/>
    <cellStyle name="Normal 10 2 5 2 2" xfId="12055" xr:uid="{00000000-0005-0000-0000-00000C2F0000}"/>
    <cellStyle name="Normal 10 2 5 2 2 2" xfId="12056" xr:uid="{00000000-0005-0000-0000-00000D2F0000}"/>
    <cellStyle name="Normal 10 2 5 2 2 2 2" xfId="12057" xr:uid="{00000000-0005-0000-0000-00000E2F0000}"/>
    <cellStyle name="Normal 10 2 5 2 2 2 2 2" xfId="12058" xr:uid="{00000000-0005-0000-0000-00000F2F0000}"/>
    <cellStyle name="Normal 10 2 5 2 2 2 2 2 2" xfId="12059" xr:uid="{00000000-0005-0000-0000-0000102F0000}"/>
    <cellStyle name="Normal 10 2 5 2 2 2 2 3" xfId="12060" xr:uid="{00000000-0005-0000-0000-0000112F0000}"/>
    <cellStyle name="Normal 10 2 5 2 2 2 2 4" xfId="12061" xr:uid="{00000000-0005-0000-0000-0000122F0000}"/>
    <cellStyle name="Normal 10 2 5 2 2 2 3" xfId="12062" xr:uid="{00000000-0005-0000-0000-0000132F0000}"/>
    <cellStyle name="Normal 10 2 5 2 2 2 3 2" xfId="12063" xr:uid="{00000000-0005-0000-0000-0000142F0000}"/>
    <cellStyle name="Normal 10 2 5 2 2 2 4" xfId="12064" xr:uid="{00000000-0005-0000-0000-0000152F0000}"/>
    <cellStyle name="Normal 10 2 5 2 2 2 5" xfId="12065" xr:uid="{00000000-0005-0000-0000-0000162F0000}"/>
    <cellStyle name="Normal 10 2 5 2 2 3" xfId="12066" xr:uid="{00000000-0005-0000-0000-0000172F0000}"/>
    <cellStyle name="Normal 10 2 5 2 2 3 2" xfId="12067" xr:uid="{00000000-0005-0000-0000-0000182F0000}"/>
    <cellStyle name="Normal 10 2 5 2 2 3 2 2" xfId="12068" xr:uid="{00000000-0005-0000-0000-0000192F0000}"/>
    <cellStyle name="Normal 10 2 5 2 2 3 3" xfId="12069" xr:uid="{00000000-0005-0000-0000-00001A2F0000}"/>
    <cellStyle name="Normal 10 2 5 2 2 3 4" xfId="12070" xr:uid="{00000000-0005-0000-0000-00001B2F0000}"/>
    <cellStyle name="Normal 10 2 5 2 2 4" xfId="12071" xr:uid="{00000000-0005-0000-0000-00001C2F0000}"/>
    <cellStyle name="Normal 10 2 5 2 2 4 2" xfId="12072" xr:uid="{00000000-0005-0000-0000-00001D2F0000}"/>
    <cellStyle name="Normal 10 2 5 2 2 5" xfId="12073" xr:uid="{00000000-0005-0000-0000-00001E2F0000}"/>
    <cellStyle name="Normal 10 2 5 2 2 6" xfId="12074" xr:uid="{00000000-0005-0000-0000-00001F2F0000}"/>
    <cellStyle name="Normal 10 2 5 2 3" xfId="12075" xr:uid="{00000000-0005-0000-0000-0000202F0000}"/>
    <cellStyle name="Normal 10 2 5 2 3 2" xfId="12076" xr:uid="{00000000-0005-0000-0000-0000212F0000}"/>
    <cellStyle name="Normal 10 2 5 2 3 2 2" xfId="12077" xr:uid="{00000000-0005-0000-0000-0000222F0000}"/>
    <cellStyle name="Normal 10 2 5 2 3 2 2 2" xfId="12078" xr:uid="{00000000-0005-0000-0000-0000232F0000}"/>
    <cellStyle name="Normal 10 2 5 2 3 2 3" xfId="12079" xr:uid="{00000000-0005-0000-0000-0000242F0000}"/>
    <cellStyle name="Normal 10 2 5 2 3 2 4" xfId="12080" xr:uid="{00000000-0005-0000-0000-0000252F0000}"/>
    <cellStyle name="Normal 10 2 5 2 3 3" xfId="12081" xr:uid="{00000000-0005-0000-0000-0000262F0000}"/>
    <cellStyle name="Normal 10 2 5 2 3 3 2" xfId="12082" xr:uid="{00000000-0005-0000-0000-0000272F0000}"/>
    <cellStyle name="Normal 10 2 5 2 3 4" xfId="12083" xr:uid="{00000000-0005-0000-0000-0000282F0000}"/>
    <cellStyle name="Normal 10 2 5 2 3 5" xfId="12084" xr:uid="{00000000-0005-0000-0000-0000292F0000}"/>
    <cellStyle name="Normal 10 2 5 2 4" xfId="12085" xr:uid="{00000000-0005-0000-0000-00002A2F0000}"/>
    <cellStyle name="Normal 10 2 5 2 4 2" xfId="12086" xr:uid="{00000000-0005-0000-0000-00002B2F0000}"/>
    <cellStyle name="Normal 10 2 5 2 4 2 2" xfId="12087" xr:uid="{00000000-0005-0000-0000-00002C2F0000}"/>
    <cellStyle name="Normal 10 2 5 2 4 3" xfId="12088" xr:uid="{00000000-0005-0000-0000-00002D2F0000}"/>
    <cellStyle name="Normal 10 2 5 2 4 4" xfId="12089" xr:uid="{00000000-0005-0000-0000-00002E2F0000}"/>
    <cellStyle name="Normal 10 2 5 2 5" xfId="12090" xr:uid="{00000000-0005-0000-0000-00002F2F0000}"/>
    <cellStyle name="Normal 10 2 5 2 5 2" xfId="12091" xr:uid="{00000000-0005-0000-0000-0000302F0000}"/>
    <cellStyle name="Normal 10 2 5 2 5 2 2" xfId="12092" xr:uid="{00000000-0005-0000-0000-0000312F0000}"/>
    <cellStyle name="Normal 10 2 5 2 5 3" xfId="12093" xr:uid="{00000000-0005-0000-0000-0000322F0000}"/>
    <cellStyle name="Normal 10 2 5 2 5 4" xfId="12094" xr:uid="{00000000-0005-0000-0000-0000332F0000}"/>
    <cellStyle name="Normal 10 2 5 2 6" xfId="12095" xr:uid="{00000000-0005-0000-0000-0000342F0000}"/>
    <cellStyle name="Normal 10 2 5 2 6 2" xfId="12096" xr:uid="{00000000-0005-0000-0000-0000352F0000}"/>
    <cellStyle name="Normal 10 2 5 2 7" xfId="12097" xr:uid="{00000000-0005-0000-0000-0000362F0000}"/>
    <cellStyle name="Normal 10 2 5 2 8" xfId="12098" xr:uid="{00000000-0005-0000-0000-0000372F0000}"/>
    <cellStyle name="Normal 10 2 5 3" xfId="12099" xr:uid="{00000000-0005-0000-0000-0000382F0000}"/>
    <cellStyle name="Normal 10 2 5 3 2" xfId="12100" xr:uid="{00000000-0005-0000-0000-0000392F0000}"/>
    <cellStyle name="Normal 10 2 5 3 2 2" xfId="12101" xr:uid="{00000000-0005-0000-0000-00003A2F0000}"/>
    <cellStyle name="Normal 10 2 5 3 2 2 2" xfId="12102" xr:uid="{00000000-0005-0000-0000-00003B2F0000}"/>
    <cellStyle name="Normal 10 2 5 3 2 2 2 2" xfId="12103" xr:uid="{00000000-0005-0000-0000-00003C2F0000}"/>
    <cellStyle name="Normal 10 2 5 3 2 2 3" xfId="12104" xr:uid="{00000000-0005-0000-0000-00003D2F0000}"/>
    <cellStyle name="Normal 10 2 5 3 2 2 4" xfId="12105" xr:uid="{00000000-0005-0000-0000-00003E2F0000}"/>
    <cellStyle name="Normal 10 2 5 3 2 3" xfId="12106" xr:uid="{00000000-0005-0000-0000-00003F2F0000}"/>
    <cellStyle name="Normal 10 2 5 3 2 3 2" xfId="12107" xr:uid="{00000000-0005-0000-0000-0000402F0000}"/>
    <cellStyle name="Normal 10 2 5 3 2 4" xfId="12108" xr:uid="{00000000-0005-0000-0000-0000412F0000}"/>
    <cellStyle name="Normal 10 2 5 3 2 5" xfId="12109" xr:uid="{00000000-0005-0000-0000-0000422F0000}"/>
    <cellStyle name="Normal 10 2 5 3 3" xfId="12110" xr:uid="{00000000-0005-0000-0000-0000432F0000}"/>
    <cellStyle name="Normal 10 2 5 3 3 2" xfId="12111" xr:uid="{00000000-0005-0000-0000-0000442F0000}"/>
    <cellStyle name="Normal 10 2 5 3 3 2 2" xfId="12112" xr:uid="{00000000-0005-0000-0000-0000452F0000}"/>
    <cellStyle name="Normal 10 2 5 3 3 3" xfId="12113" xr:uid="{00000000-0005-0000-0000-0000462F0000}"/>
    <cellStyle name="Normal 10 2 5 3 3 4" xfId="12114" xr:uid="{00000000-0005-0000-0000-0000472F0000}"/>
    <cellStyle name="Normal 10 2 5 3 4" xfId="12115" xr:uid="{00000000-0005-0000-0000-0000482F0000}"/>
    <cellStyle name="Normal 10 2 5 3 4 2" xfId="12116" xr:uid="{00000000-0005-0000-0000-0000492F0000}"/>
    <cellStyle name="Normal 10 2 5 3 4 2 2" xfId="12117" xr:uid="{00000000-0005-0000-0000-00004A2F0000}"/>
    <cellStyle name="Normal 10 2 5 3 4 3" xfId="12118" xr:uid="{00000000-0005-0000-0000-00004B2F0000}"/>
    <cellStyle name="Normal 10 2 5 3 4 4" xfId="12119" xr:uid="{00000000-0005-0000-0000-00004C2F0000}"/>
    <cellStyle name="Normal 10 2 5 3 5" xfId="12120" xr:uid="{00000000-0005-0000-0000-00004D2F0000}"/>
    <cellStyle name="Normal 10 2 5 3 5 2" xfId="12121" xr:uid="{00000000-0005-0000-0000-00004E2F0000}"/>
    <cellStyle name="Normal 10 2 5 3 6" xfId="12122" xr:uid="{00000000-0005-0000-0000-00004F2F0000}"/>
    <cellStyle name="Normal 10 2 5 3 7" xfId="12123" xr:uid="{00000000-0005-0000-0000-0000502F0000}"/>
    <cellStyle name="Normal 10 2 5 4" xfId="12124" xr:uid="{00000000-0005-0000-0000-0000512F0000}"/>
    <cellStyle name="Normal 10 2 5 4 2" xfId="12125" xr:uid="{00000000-0005-0000-0000-0000522F0000}"/>
    <cellStyle name="Normal 10 2 5 4 2 2" xfId="12126" xr:uid="{00000000-0005-0000-0000-0000532F0000}"/>
    <cellStyle name="Normal 10 2 5 4 2 2 2" xfId="12127" xr:uid="{00000000-0005-0000-0000-0000542F0000}"/>
    <cellStyle name="Normal 10 2 5 4 2 3" xfId="12128" xr:uid="{00000000-0005-0000-0000-0000552F0000}"/>
    <cellStyle name="Normal 10 2 5 4 2 4" xfId="12129" xr:uid="{00000000-0005-0000-0000-0000562F0000}"/>
    <cellStyle name="Normal 10 2 5 4 3" xfId="12130" xr:uid="{00000000-0005-0000-0000-0000572F0000}"/>
    <cellStyle name="Normal 10 2 5 4 3 2" xfId="12131" xr:uid="{00000000-0005-0000-0000-0000582F0000}"/>
    <cellStyle name="Normal 10 2 5 4 3 2 2" xfId="12132" xr:uid="{00000000-0005-0000-0000-0000592F0000}"/>
    <cellStyle name="Normal 10 2 5 4 3 3" xfId="12133" xr:uid="{00000000-0005-0000-0000-00005A2F0000}"/>
    <cellStyle name="Normal 10 2 5 4 3 4" xfId="12134" xr:uid="{00000000-0005-0000-0000-00005B2F0000}"/>
    <cellStyle name="Normal 10 2 5 4 4" xfId="12135" xr:uid="{00000000-0005-0000-0000-00005C2F0000}"/>
    <cellStyle name="Normal 10 2 5 4 4 2" xfId="12136" xr:uid="{00000000-0005-0000-0000-00005D2F0000}"/>
    <cellStyle name="Normal 10 2 5 4 5" xfId="12137" xr:uid="{00000000-0005-0000-0000-00005E2F0000}"/>
    <cellStyle name="Normal 10 2 5 4 6" xfId="12138" xr:uid="{00000000-0005-0000-0000-00005F2F0000}"/>
    <cellStyle name="Normal 10 2 5 5" xfId="12139" xr:uid="{00000000-0005-0000-0000-0000602F0000}"/>
    <cellStyle name="Normal 10 2 5 5 2" xfId="12140" xr:uid="{00000000-0005-0000-0000-0000612F0000}"/>
    <cellStyle name="Normal 10 2 5 5 2 2" xfId="12141" xr:uid="{00000000-0005-0000-0000-0000622F0000}"/>
    <cellStyle name="Normal 10 2 5 5 2 2 2" xfId="12142" xr:uid="{00000000-0005-0000-0000-0000632F0000}"/>
    <cellStyle name="Normal 10 2 5 5 2 3" xfId="12143" xr:uid="{00000000-0005-0000-0000-0000642F0000}"/>
    <cellStyle name="Normal 10 2 5 5 2 4" xfId="12144" xr:uid="{00000000-0005-0000-0000-0000652F0000}"/>
    <cellStyle name="Normal 10 2 5 5 3" xfId="12145" xr:uid="{00000000-0005-0000-0000-0000662F0000}"/>
    <cellStyle name="Normal 10 2 5 5 3 2" xfId="12146" xr:uid="{00000000-0005-0000-0000-0000672F0000}"/>
    <cellStyle name="Normal 10 2 5 5 4" xfId="12147" xr:uid="{00000000-0005-0000-0000-0000682F0000}"/>
    <cellStyle name="Normal 10 2 5 5 5" xfId="12148" xr:uid="{00000000-0005-0000-0000-0000692F0000}"/>
    <cellStyle name="Normal 10 2 5 6" xfId="12149" xr:uid="{00000000-0005-0000-0000-00006A2F0000}"/>
    <cellStyle name="Normal 10 2 5 6 2" xfId="12150" xr:uid="{00000000-0005-0000-0000-00006B2F0000}"/>
    <cellStyle name="Normal 10 2 5 6 2 2" xfId="12151" xr:uid="{00000000-0005-0000-0000-00006C2F0000}"/>
    <cellStyle name="Normal 10 2 5 6 3" xfId="12152" xr:uid="{00000000-0005-0000-0000-00006D2F0000}"/>
    <cellStyle name="Normal 10 2 5 6 4" xfId="12153" xr:uid="{00000000-0005-0000-0000-00006E2F0000}"/>
    <cellStyle name="Normal 10 2 5 7" xfId="12154" xr:uid="{00000000-0005-0000-0000-00006F2F0000}"/>
    <cellStyle name="Normal 10 2 5 7 2" xfId="12155" xr:uid="{00000000-0005-0000-0000-0000702F0000}"/>
    <cellStyle name="Normal 10 2 5 8" xfId="12156" xr:uid="{00000000-0005-0000-0000-0000712F0000}"/>
    <cellStyle name="Normal 10 2 5 9" xfId="12157" xr:uid="{00000000-0005-0000-0000-0000722F0000}"/>
    <cellStyle name="Normal 10 2 6" xfId="12158" xr:uid="{00000000-0005-0000-0000-0000732F0000}"/>
    <cellStyle name="Normal 10 2 6 2" xfId="12159" xr:uid="{00000000-0005-0000-0000-0000742F0000}"/>
    <cellStyle name="Normal 10 2 6 2 2" xfId="12160" xr:uid="{00000000-0005-0000-0000-0000752F0000}"/>
    <cellStyle name="Normal 10 2 6 2 2 2" xfId="12161" xr:uid="{00000000-0005-0000-0000-0000762F0000}"/>
    <cellStyle name="Normal 10 2 6 2 2 2 2" xfId="12162" xr:uid="{00000000-0005-0000-0000-0000772F0000}"/>
    <cellStyle name="Normal 10 2 6 2 2 2 2 2" xfId="12163" xr:uid="{00000000-0005-0000-0000-0000782F0000}"/>
    <cellStyle name="Normal 10 2 6 2 2 2 3" xfId="12164" xr:uid="{00000000-0005-0000-0000-0000792F0000}"/>
    <cellStyle name="Normal 10 2 6 2 2 2 4" xfId="12165" xr:uid="{00000000-0005-0000-0000-00007A2F0000}"/>
    <cellStyle name="Normal 10 2 6 2 2 3" xfId="12166" xr:uid="{00000000-0005-0000-0000-00007B2F0000}"/>
    <cellStyle name="Normal 10 2 6 2 2 3 2" xfId="12167" xr:uid="{00000000-0005-0000-0000-00007C2F0000}"/>
    <cellStyle name="Normal 10 2 6 2 2 4" xfId="12168" xr:uid="{00000000-0005-0000-0000-00007D2F0000}"/>
    <cellStyle name="Normal 10 2 6 2 2 5" xfId="12169" xr:uid="{00000000-0005-0000-0000-00007E2F0000}"/>
    <cellStyle name="Normal 10 2 6 2 3" xfId="12170" xr:uid="{00000000-0005-0000-0000-00007F2F0000}"/>
    <cellStyle name="Normal 10 2 6 2 3 2" xfId="12171" xr:uid="{00000000-0005-0000-0000-0000802F0000}"/>
    <cellStyle name="Normal 10 2 6 2 3 2 2" xfId="12172" xr:uid="{00000000-0005-0000-0000-0000812F0000}"/>
    <cellStyle name="Normal 10 2 6 2 3 3" xfId="12173" xr:uid="{00000000-0005-0000-0000-0000822F0000}"/>
    <cellStyle name="Normal 10 2 6 2 3 4" xfId="12174" xr:uid="{00000000-0005-0000-0000-0000832F0000}"/>
    <cellStyle name="Normal 10 2 6 2 4" xfId="12175" xr:uid="{00000000-0005-0000-0000-0000842F0000}"/>
    <cellStyle name="Normal 10 2 6 2 4 2" xfId="12176" xr:uid="{00000000-0005-0000-0000-0000852F0000}"/>
    <cellStyle name="Normal 10 2 6 2 5" xfId="12177" xr:uid="{00000000-0005-0000-0000-0000862F0000}"/>
    <cellStyle name="Normal 10 2 6 2 6" xfId="12178" xr:uid="{00000000-0005-0000-0000-0000872F0000}"/>
    <cellStyle name="Normal 10 2 6 3" xfId="12179" xr:uid="{00000000-0005-0000-0000-0000882F0000}"/>
    <cellStyle name="Normal 10 2 6 3 2" xfId="12180" xr:uid="{00000000-0005-0000-0000-0000892F0000}"/>
    <cellStyle name="Normal 10 2 6 3 2 2" xfId="12181" xr:uid="{00000000-0005-0000-0000-00008A2F0000}"/>
    <cellStyle name="Normal 10 2 6 3 2 2 2" xfId="12182" xr:uid="{00000000-0005-0000-0000-00008B2F0000}"/>
    <cellStyle name="Normal 10 2 6 3 2 3" xfId="12183" xr:uid="{00000000-0005-0000-0000-00008C2F0000}"/>
    <cellStyle name="Normal 10 2 6 3 2 4" xfId="12184" xr:uid="{00000000-0005-0000-0000-00008D2F0000}"/>
    <cellStyle name="Normal 10 2 6 3 3" xfId="12185" xr:uid="{00000000-0005-0000-0000-00008E2F0000}"/>
    <cellStyle name="Normal 10 2 6 3 3 2" xfId="12186" xr:uid="{00000000-0005-0000-0000-00008F2F0000}"/>
    <cellStyle name="Normal 10 2 6 3 4" xfId="12187" xr:uid="{00000000-0005-0000-0000-0000902F0000}"/>
    <cellStyle name="Normal 10 2 6 3 5" xfId="12188" xr:uid="{00000000-0005-0000-0000-0000912F0000}"/>
    <cellStyle name="Normal 10 2 6 4" xfId="12189" xr:uid="{00000000-0005-0000-0000-0000922F0000}"/>
    <cellStyle name="Normal 10 2 6 4 2" xfId="12190" xr:uid="{00000000-0005-0000-0000-0000932F0000}"/>
    <cellStyle name="Normal 10 2 6 4 2 2" xfId="12191" xr:uid="{00000000-0005-0000-0000-0000942F0000}"/>
    <cellStyle name="Normal 10 2 6 4 3" xfId="12192" xr:uid="{00000000-0005-0000-0000-0000952F0000}"/>
    <cellStyle name="Normal 10 2 6 4 4" xfId="12193" xr:uid="{00000000-0005-0000-0000-0000962F0000}"/>
    <cellStyle name="Normal 10 2 6 5" xfId="12194" xr:uid="{00000000-0005-0000-0000-0000972F0000}"/>
    <cellStyle name="Normal 10 2 6 5 2" xfId="12195" xr:uid="{00000000-0005-0000-0000-0000982F0000}"/>
    <cellStyle name="Normal 10 2 6 5 2 2" xfId="12196" xr:uid="{00000000-0005-0000-0000-0000992F0000}"/>
    <cellStyle name="Normal 10 2 6 5 3" xfId="12197" xr:uid="{00000000-0005-0000-0000-00009A2F0000}"/>
    <cellStyle name="Normal 10 2 6 5 4" xfId="12198" xr:uid="{00000000-0005-0000-0000-00009B2F0000}"/>
    <cellStyle name="Normal 10 2 6 6" xfId="12199" xr:uid="{00000000-0005-0000-0000-00009C2F0000}"/>
    <cellStyle name="Normal 10 2 6 6 2" xfId="12200" xr:uid="{00000000-0005-0000-0000-00009D2F0000}"/>
    <cellStyle name="Normal 10 2 6 7" xfId="12201" xr:uid="{00000000-0005-0000-0000-00009E2F0000}"/>
    <cellStyle name="Normal 10 2 6 8" xfId="12202" xr:uid="{00000000-0005-0000-0000-00009F2F0000}"/>
    <cellStyle name="Normal 10 2 7" xfId="12203" xr:uid="{00000000-0005-0000-0000-0000A02F0000}"/>
    <cellStyle name="Normal 10 2 7 2" xfId="12204" xr:uid="{00000000-0005-0000-0000-0000A12F0000}"/>
    <cellStyle name="Normal 10 2 7 2 2" xfId="12205" xr:uid="{00000000-0005-0000-0000-0000A22F0000}"/>
    <cellStyle name="Normal 10 2 7 2 2 2" xfId="12206" xr:uid="{00000000-0005-0000-0000-0000A32F0000}"/>
    <cellStyle name="Normal 10 2 7 2 2 2 2" xfId="12207" xr:uid="{00000000-0005-0000-0000-0000A42F0000}"/>
    <cellStyle name="Normal 10 2 7 2 2 3" xfId="12208" xr:uid="{00000000-0005-0000-0000-0000A52F0000}"/>
    <cellStyle name="Normal 10 2 7 2 2 4" xfId="12209" xr:uid="{00000000-0005-0000-0000-0000A62F0000}"/>
    <cellStyle name="Normal 10 2 7 2 3" xfId="12210" xr:uid="{00000000-0005-0000-0000-0000A72F0000}"/>
    <cellStyle name="Normal 10 2 7 2 3 2" xfId="12211" xr:uid="{00000000-0005-0000-0000-0000A82F0000}"/>
    <cellStyle name="Normal 10 2 7 2 4" xfId="12212" xr:uid="{00000000-0005-0000-0000-0000A92F0000}"/>
    <cellStyle name="Normal 10 2 7 2 5" xfId="12213" xr:uid="{00000000-0005-0000-0000-0000AA2F0000}"/>
    <cellStyle name="Normal 10 2 7 3" xfId="12214" xr:uid="{00000000-0005-0000-0000-0000AB2F0000}"/>
    <cellStyle name="Normal 10 2 7 3 2" xfId="12215" xr:uid="{00000000-0005-0000-0000-0000AC2F0000}"/>
    <cellStyle name="Normal 10 2 7 3 2 2" xfId="12216" xr:uid="{00000000-0005-0000-0000-0000AD2F0000}"/>
    <cellStyle name="Normal 10 2 7 3 3" xfId="12217" xr:uid="{00000000-0005-0000-0000-0000AE2F0000}"/>
    <cellStyle name="Normal 10 2 7 3 4" xfId="12218" xr:uid="{00000000-0005-0000-0000-0000AF2F0000}"/>
    <cellStyle name="Normal 10 2 7 4" xfId="12219" xr:uid="{00000000-0005-0000-0000-0000B02F0000}"/>
    <cellStyle name="Normal 10 2 7 4 2" xfId="12220" xr:uid="{00000000-0005-0000-0000-0000B12F0000}"/>
    <cellStyle name="Normal 10 2 7 4 2 2" xfId="12221" xr:uid="{00000000-0005-0000-0000-0000B22F0000}"/>
    <cellStyle name="Normal 10 2 7 4 3" xfId="12222" xr:uid="{00000000-0005-0000-0000-0000B32F0000}"/>
    <cellStyle name="Normal 10 2 7 4 4" xfId="12223" xr:uid="{00000000-0005-0000-0000-0000B42F0000}"/>
    <cellStyle name="Normal 10 2 7 5" xfId="12224" xr:uid="{00000000-0005-0000-0000-0000B52F0000}"/>
    <cellStyle name="Normal 10 2 7 5 2" xfId="12225" xr:uid="{00000000-0005-0000-0000-0000B62F0000}"/>
    <cellStyle name="Normal 10 2 7 6" xfId="12226" xr:uid="{00000000-0005-0000-0000-0000B72F0000}"/>
    <cellStyle name="Normal 10 2 7 7" xfId="12227" xr:uid="{00000000-0005-0000-0000-0000B82F0000}"/>
    <cellStyle name="Normal 10 2 8" xfId="12228" xr:uid="{00000000-0005-0000-0000-0000B92F0000}"/>
    <cellStyle name="Normal 10 2 8 2" xfId="12229" xr:uid="{00000000-0005-0000-0000-0000BA2F0000}"/>
    <cellStyle name="Normal 10 2 8 2 2" xfId="12230" xr:uid="{00000000-0005-0000-0000-0000BB2F0000}"/>
    <cellStyle name="Normal 10 2 8 2 2 2" xfId="12231" xr:uid="{00000000-0005-0000-0000-0000BC2F0000}"/>
    <cellStyle name="Normal 10 2 8 2 3" xfId="12232" xr:uid="{00000000-0005-0000-0000-0000BD2F0000}"/>
    <cellStyle name="Normal 10 2 8 2 4" xfId="12233" xr:uid="{00000000-0005-0000-0000-0000BE2F0000}"/>
    <cellStyle name="Normal 10 2 8 3" xfId="12234" xr:uid="{00000000-0005-0000-0000-0000BF2F0000}"/>
    <cellStyle name="Normal 10 2 8 3 2" xfId="12235" xr:uid="{00000000-0005-0000-0000-0000C02F0000}"/>
    <cellStyle name="Normal 10 2 8 3 2 2" xfId="12236" xr:uid="{00000000-0005-0000-0000-0000C12F0000}"/>
    <cellStyle name="Normal 10 2 8 3 3" xfId="12237" xr:uid="{00000000-0005-0000-0000-0000C22F0000}"/>
    <cellStyle name="Normal 10 2 8 3 4" xfId="12238" xr:uid="{00000000-0005-0000-0000-0000C32F0000}"/>
    <cellStyle name="Normal 10 2 8 4" xfId="12239" xr:uid="{00000000-0005-0000-0000-0000C42F0000}"/>
    <cellStyle name="Normal 10 2 8 4 2" xfId="12240" xr:uid="{00000000-0005-0000-0000-0000C52F0000}"/>
    <cellStyle name="Normal 10 2 8 5" xfId="12241" xr:uid="{00000000-0005-0000-0000-0000C62F0000}"/>
    <cellStyle name="Normal 10 2 8 6" xfId="12242" xr:uid="{00000000-0005-0000-0000-0000C72F0000}"/>
    <cellStyle name="Normal 10 2 9" xfId="12243" xr:uid="{00000000-0005-0000-0000-0000C82F0000}"/>
    <cellStyle name="Normal 10 2 9 2" xfId="12244" xr:uid="{00000000-0005-0000-0000-0000C92F0000}"/>
    <cellStyle name="Normal 10 2 9 2 2" xfId="12245" xr:uid="{00000000-0005-0000-0000-0000CA2F0000}"/>
    <cellStyle name="Normal 10 2 9 2 2 2" xfId="12246" xr:uid="{00000000-0005-0000-0000-0000CB2F0000}"/>
    <cellStyle name="Normal 10 2 9 2 3" xfId="12247" xr:uid="{00000000-0005-0000-0000-0000CC2F0000}"/>
    <cellStyle name="Normal 10 2 9 2 4" xfId="12248" xr:uid="{00000000-0005-0000-0000-0000CD2F0000}"/>
    <cellStyle name="Normal 10 2 9 3" xfId="12249" xr:uid="{00000000-0005-0000-0000-0000CE2F0000}"/>
    <cellStyle name="Normal 10 2 9 3 2" xfId="12250" xr:uid="{00000000-0005-0000-0000-0000CF2F0000}"/>
    <cellStyle name="Normal 10 2 9 4" xfId="12251" xr:uid="{00000000-0005-0000-0000-0000D02F0000}"/>
    <cellStyle name="Normal 10 2 9 5" xfId="12252" xr:uid="{00000000-0005-0000-0000-0000D12F0000}"/>
    <cellStyle name="Normal 10 3" xfId="12253" xr:uid="{00000000-0005-0000-0000-0000D22F0000}"/>
    <cellStyle name="Normal 10 3 10" xfId="12254" xr:uid="{00000000-0005-0000-0000-0000D32F0000}"/>
    <cellStyle name="Normal 10 3 10 2" xfId="12255" xr:uid="{00000000-0005-0000-0000-0000D42F0000}"/>
    <cellStyle name="Normal 10 3 11" xfId="12256" xr:uid="{00000000-0005-0000-0000-0000D52F0000}"/>
    <cellStyle name="Normal 10 3 12" xfId="12257" xr:uid="{00000000-0005-0000-0000-0000D62F0000}"/>
    <cellStyle name="Normal 10 3 2" xfId="12258" xr:uid="{00000000-0005-0000-0000-0000D72F0000}"/>
    <cellStyle name="Normal 10 3 2 10" xfId="12259" xr:uid="{00000000-0005-0000-0000-0000D82F0000}"/>
    <cellStyle name="Normal 10 3 2 2" xfId="12260" xr:uid="{00000000-0005-0000-0000-0000D92F0000}"/>
    <cellStyle name="Normal 10 3 2 2 2" xfId="12261" xr:uid="{00000000-0005-0000-0000-0000DA2F0000}"/>
    <cellStyle name="Normal 10 3 2 2 2 2" xfId="12262" xr:uid="{00000000-0005-0000-0000-0000DB2F0000}"/>
    <cellStyle name="Normal 10 3 2 2 2 2 2" xfId="12263" xr:uid="{00000000-0005-0000-0000-0000DC2F0000}"/>
    <cellStyle name="Normal 10 3 2 2 2 2 2 2" xfId="12264" xr:uid="{00000000-0005-0000-0000-0000DD2F0000}"/>
    <cellStyle name="Normal 10 3 2 2 2 2 2 2 2" xfId="12265" xr:uid="{00000000-0005-0000-0000-0000DE2F0000}"/>
    <cellStyle name="Normal 10 3 2 2 2 2 2 2 2 2" xfId="12266" xr:uid="{00000000-0005-0000-0000-0000DF2F0000}"/>
    <cellStyle name="Normal 10 3 2 2 2 2 2 2 3" xfId="12267" xr:uid="{00000000-0005-0000-0000-0000E02F0000}"/>
    <cellStyle name="Normal 10 3 2 2 2 2 2 2 4" xfId="12268" xr:uid="{00000000-0005-0000-0000-0000E12F0000}"/>
    <cellStyle name="Normal 10 3 2 2 2 2 2 3" xfId="12269" xr:uid="{00000000-0005-0000-0000-0000E22F0000}"/>
    <cellStyle name="Normal 10 3 2 2 2 2 2 3 2" xfId="12270" xr:uid="{00000000-0005-0000-0000-0000E32F0000}"/>
    <cellStyle name="Normal 10 3 2 2 2 2 2 4" xfId="12271" xr:uid="{00000000-0005-0000-0000-0000E42F0000}"/>
    <cellStyle name="Normal 10 3 2 2 2 2 2 5" xfId="12272" xr:uid="{00000000-0005-0000-0000-0000E52F0000}"/>
    <cellStyle name="Normal 10 3 2 2 2 2 3" xfId="12273" xr:uid="{00000000-0005-0000-0000-0000E62F0000}"/>
    <cellStyle name="Normal 10 3 2 2 2 2 3 2" xfId="12274" xr:uid="{00000000-0005-0000-0000-0000E72F0000}"/>
    <cellStyle name="Normal 10 3 2 2 2 2 3 2 2" xfId="12275" xr:uid="{00000000-0005-0000-0000-0000E82F0000}"/>
    <cellStyle name="Normal 10 3 2 2 2 2 3 3" xfId="12276" xr:uid="{00000000-0005-0000-0000-0000E92F0000}"/>
    <cellStyle name="Normal 10 3 2 2 2 2 3 4" xfId="12277" xr:uid="{00000000-0005-0000-0000-0000EA2F0000}"/>
    <cellStyle name="Normal 10 3 2 2 2 2 4" xfId="12278" xr:uid="{00000000-0005-0000-0000-0000EB2F0000}"/>
    <cellStyle name="Normal 10 3 2 2 2 2 4 2" xfId="12279" xr:uid="{00000000-0005-0000-0000-0000EC2F0000}"/>
    <cellStyle name="Normal 10 3 2 2 2 2 5" xfId="12280" xr:uid="{00000000-0005-0000-0000-0000ED2F0000}"/>
    <cellStyle name="Normal 10 3 2 2 2 2 6" xfId="12281" xr:uid="{00000000-0005-0000-0000-0000EE2F0000}"/>
    <cellStyle name="Normal 10 3 2 2 2 3" xfId="12282" xr:uid="{00000000-0005-0000-0000-0000EF2F0000}"/>
    <cellStyle name="Normal 10 3 2 2 2 3 2" xfId="12283" xr:uid="{00000000-0005-0000-0000-0000F02F0000}"/>
    <cellStyle name="Normal 10 3 2 2 2 3 2 2" xfId="12284" xr:uid="{00000000-0005-0000-0000-0000F12F0000}"/>
    <cellStyle name="Normal 10 3 2 2 2 3 2 2 2" xfId="12285" xr:uid="{00000000-0005-0000-0000-0000F22F0000}"/>
    <cellStyle name="Normal 10 3 2 2 2 3 2 3" xfId="12286" xr:uid="{00000000-0005-0000-0000-0000F32F0000}"/>
    <cellStyle name="Normal 10 3 2 2 2 3 2 4" xfId="12287" xr:uid="{00000000-0005-0000-0000-0000F42F0000}"/>
    <cellStyle name="Normal 10 3 2 2 2 3 3" xfId="12288" xr:uid="{00000000-0005-0000-0000-0000F52F0000}"/>
    <cellStyle name="Normal 10 3 2 2 2 3 3 2" xfId="12289" xr:uid="{00000000-0005-0000-0000-0000F62F0000}"/>
    <cellStyle name="Normal 10 3 2 2 2 3 4" xfId="12290" xr:uid="{00000000-0005-0000-0000-0000F72F0000}"/>
    <cellStyle name="Normal 10 3 2 2 2 3 5" xfId="12291" xr:uid="{00000000-0005-0000-0000-0000F82F0000}"/>
    <cellStyle name="Normal 10 3 2 2 2 4" xfId="12292" xr:uid="{00000000-0005-0000-0000-0000F92F0000}"/>
    <cellStyle name="Normal 10 3 2 2 2 4 2" xfId="12293" xr:uid="{00000000-0005-0000-0000-0000FA2F0000}"/>
    <cellStyle name="Normal 10 3 2 2 2 4 2 2" xfId="12294" xr:uid="{00000000-0005-0000-0000-0000FB2F0000}"/>
    <cellStyle name="Normal 10 3 2 2 2 4 3" xfId="12295" xr:uid="{00000000-0005-0000-0000-0000FC2F0000}"/>
    <cellStyle name="Normal 10 3 2 2 2 4 4" xfId="12296" xr:uid="{00000000-0005-0000-0000-0000FD2F0000}"/>
    <cellStyle name="Normal 10 3 2 2 2 5" xfId="12297" xr:uid="{00000000-0005-0000-0000-0000FE2F0000}"/>
    <cellStyle name="Normal 10 3 2 2 2 5 2" xfId="12298" xr:uid="{00000000-0005-0000-0000-0000FF2F0000}"/>
    <cellStyle name="Normal 10 3 2 2 2 5 2 2" xfId="12299" xr:uid="{00000000-0005-0000-0000-000000300000}"/>
    <cellStyle name="Normal 10 3 2 2 2 5 3" xfId="12300" xr:uid="{00000000-0005-0000-0000-000001300000}"/>
    <cellStyle name="Normal 10 3 2 2 2 5 4" xfId="12301" xr:uid="{00000000-0005-0000-0000-000002300000}"/>
    <cellStyle name="Normal 10 3 2 2 2 6" xfId="12302" xr:uid="{00000000-0005-0000-0000-000003300000}"/>
    <cellStyle name="Normal 10 3 2 2 2 6 2" xfId="12303" xr:uid="{00000000-0005-0000-0000-000004300000}"/>
    <cellStyle name="Normal 10 3 2 2 2 7" xfId="12304" xr:uid="{00000000-0005-0000-0000-000005300000}"/>
    <cellStyle name="Normal 10 3 2 2 2 8" xfId="12305" xr:uid="{00000000-0005-0000-0000-000006300000}"/>
    <cellStyle name="Normal 10 3 2 2 3" xfId="12306" xr:uid="{00000000-0005-0000-0000-000007300000}"/>
    <cellStyle name="Normal 10 3 2 2 3 2" xfId="12307" xr:uid="{00000000-0005-0000-0000-000008300000}"/>
    <cellStyle name="Normal 10 3 2 2 3 2 2" xfId="12308" xr:uid="{00000000-0005-0000-0000-000009300000}"/>
    <cellStyle name="Normal 10 3 2 2 3 2 2 2" xfId="12309" xr:uid="{00000000-0005-0000-0000-00000A300000}"/>
    <cellStyle name="Normal 10 3 2 2 3 2 2 2 2" xfId="12310" xr:uid="{00000000-0005-0000-0000-00000B300000}"/>
    <cellStyle name="Normal 10 3 2 2 3 2 2 3" xfId="12311" xr:uid="{00000000-0005-0000-0000-00000C300000}"/>
    <cellStyle name="Normal 10 3 2 2 3 2 2 4" xfId="12312" xr:uid="{00000000-0005-0000-0000-00000D300000}"/>
    <cellStyle name="Normal 10 3 2 2 3 2 3" xfId="12313" xr:uid="{00000000-0005-0000-0000-00000E300000}"/>
    <cellStyle name="Normal 10 3 2 2 3 2 3 2" xfId="12314" xr:uid="{00000000-0005-0000-0000-00000F300000}"/>
    <cellStyle name="Normal 10 3 2 2 3 2 4" xfId="12315" xr:uid="{00000000-0005-0000-0000-000010300000}"/>
    <cellStyle name="Normal 10 3 2 2 3 2 5" xfId="12316" xr:uid="{00000000-0005-0000-0000-000011300000}"/>
    <cellStyle name="Normal 10 3 2 2 3 3" xfId="12317" xr:uid="{00000000-0005-0000-0000-000012300000}"/>
    <cellStyle name="Normal 10 3 2 2 3 3 2" xfId="12318" xr:uid="{00000000-0005-0000-0000-000013300000}"/>
    <cellStyle name="Normal 10 3 2 2 3 3 2 2" xfId="12319" xr:uid="{00000000-0005-0000-0000-000014300000}"/>
    <cellStyle name="Normal 10 3 2 2 3 3 3" xfId="12320" xr:uid="{00000000-0005-0000-0000-000015300000}"/>
    <cellStyle name="Normal 10 3 2 2 3 3 4" xfId="12321" xr:uid="{00000000-0005-0000-0000-000016300000}"/>
    <cellStyle name="Normal 10 3 2 2 3 4" xfId="12322" xr:uid="{00000000-0005-0000-0000-000017300000}"/>
    <cellStyle name="Normal 10 3 2 2 3 4 2" xfId="12323" xr:uid="{00000000-0005-0000-0000-000018300000}"/>
    <cellStyle name="Normal 10 3 2 2 3 4 2 2" xfId="12324" xr:uid="{00000000-0005-0000-0000-000019300000}"/>
    <cellStyle name="Normal 10 3 2 2 3 4 3" xfId="12325" xr:uid="{00000000-0005-0000-0000-00001A300000}"/>
    <cellStyle name="Normal 10 3 2 2 3 4 4" xfId="12326" xr:uid="{00000000-0005-0000-0000-00001B300000}"/>
    <cellStyle name="Normal 10 3 2 2 3 5" xfId="12327" xr:uid="{00000000-0005-0000-0000-00001C300000}"/>
    <cellStyle name="Normal 10 3 2 2 3 5 2" xfId="12328" xr:uid="{00000000-0005-0000-0000-00001D300000}"/>
    <cellStyle name="Normal 10 3 2 2 3 6" xfId="12329" xr:uid="{00000000-0005-0000-0000-00001E300000}"/>
    <cellStyle name="Normal 10 3 2 2 3 7" xfId="12330" xr:uid="{00000000-0005-0000-0000-00001F300000}"/>
    <cellStyle name="Normal 10 3 2 2 4" xfId="12331" xr:uid="{00000000-0005-0000-0000-000020300000}"/>
    <cellStyle name="Normal 10 3 2 2 4 2" xfId="12332" xr:uid="{00000000-0005-0000-0000-000021300000}"/>
    <cellStyle name="Normal 10 3 2 2 4 2 2" xfId="12333" xr:uid="{00000000-0005-0000-0000-000022300000}"/>
    <cellStyle name="Normal 10 3 2 2 4 2 2 2" xfId="12334" xr:uid="{00000000-0005-0000-0000-000023300000}"/>
    <cellStyle name="Normal 10 3 2 2 4 2 3" xfId="12335" xr:uid="{00000000-0005-0000-0000-000024300000}"/>
    <cellStyle name="Normal 10 3 2 2 4 2 4" xfId="12336" xr:uid="{00000000-0005-0000-0000-000025300000}"/>
    <cellStyle name="Normal 10 3 2 2 4 3" xfId="12337" xr:uid="{00000000-0005-0000-0000-000026300000}"/>
    <cellStyle name="Normal 10 3 2 2 4 3 2" xfId="12338" xr:uid="{00000000-0005-0000-0000-000027300000}"/>
    <cellStyle name="Normal 10 3 2 2 4 3 2 2" xfId="12339" xr:uid="{00000000-0005-0000-0000-000028300000}"/>
    <cellStyle name="Normal 10 3 2 2 4 3 3" xfId="12340" xr:uid="{00000000-0005-0000-0000-000029300000}"/>
    <cellStyle name="Normal 10 3 2 2 4 3 4" xfId="12341" xr:uid="{00000000-0005-0000-0000-00002A300000}"/>
    <cellStyle name="Normal 10 3 2 2 4 4" xfId="12342" xr:uid="{00000000-0005-0000-0000-00002B300000}"/>
    <cellStyle name="Normal 10 3 2 2 4 4 2" xfId="12343" xr:uid="{00000000-0005-0000-0000-00002C300000}"/>
    <cellStyle name="Normal 10 3 2 2 4 5" xfId="12344" xr:uid="{00000000-0005-0000-0000-00002D300000}"/>
    <cellStyle name="Normal 10 3 2 2 4 6" xfId="12345" xr:uid="{00000000-0005-0000-0000-00002E300000}"/>
    <cellStyle name="Normal 10 3 2 2 5" xfId="12346" xr:uid="{00000000-0005-0000-0000-00002F300000}"/>
    <cellStyle name="Normal 10 3 2 2 5 2" xfId="12347" xr:uid="{00000000-0005-0000-0000-000030300000}"/>
    <cellStyle name="Normal 10 3 2 2 5 2 2" xfId="12348" xr:uid="{00000000-0005-0000-0000-000031300000}"/>
    <cellStyle name="Normal 10 3 2 2 5 2 2 2" xfId="12349" xr:uid="{00000000-0005-0000-0000-000032300000}"/>
    <cellStyle name="Normal 10 3 2 2 5 2 3" xfId="12350" xr:uid="{00000000-0005-0000-0000-000033300000}"/>
    <cellStyle name="Normal 10 3 2 2 5 2 4" xfId="12351" xr:uid="{00000000-0005-0000-0000-000034300000}"/>
    <cellStyle name="Normal 10 3 2 2 5 3" xfId="12352" xr:uid="{00000000-0005-0000-0000-000035300000}"/>
    <cellStyle name="Normal 10 3 2 2 5 3 2" xfId="12353" xr:uid="{00000000-0005-0000-0000-000036300000}"/>
    <cellStyle name="Normal 10 3 2 2 5 4" xfId="12354" xr:uid="{00000000-0005-0000-0000-000037300000}"/>
    <cellStyle name="Normal 10 3 2 2 5 5" xfId="12355" xr:uid="{00000000-0005-0000-0000-000038300000}"/>
    <cellStyle name="Normal 10 3 2 2 6" xfId="12356" xr:uid="{00000000-0005-0000-0000-000039300000}"/>
    <cellStyle name="Normal 10 3 2 2 6 2" xfId="12357" xr:uid="{00000000-0005-0000-0000-00003A300000}"/>
    <cellStyle name="Normal 10 3 2 2 6 2 2" xfId="12358" xr:uid="{00000000-0005-0000-0000-00003B300000}"/>
    <cellStyle name="Normal 10 3 2 2 6 3" xfId="12359" xr:uid="{00000000-0005-0000-0000-00003C300000}"/>
    <cellStyle name="Normal 10 3 2 2 6 4" xfId="12360" xr:uid="{00000000-0005-0000-0000-00003D300000}"/>
    <cellStyle name="Normal 10 3 2 2 7" xfId="12361" xr:uid="{00000000-0005-0000-0000-00003E300000}"/>
    <cellStyle name="Normal 10 3 2 2 7 2" xfId="12362" xr:uid="{00000000-0005-0000-0000-00003F300000}"/>
    <cellStyle name="Normal 10 3 2 2 8" xfId="12363" xr:uid="{00000000-0005-0000-0000-000040300000}"/>
    <cellStyle name="Normal 10 3 2 2 9" xfId="12364" xr:uid="{00000000-0005-0000-0000-000041300000}"/>
    <cellStyle name="Normal 10 3 2 3" xfId="12365" xr:uid="{00000000-0005-0000-0000-000042300000}"/>
    <cellStyle name="Normal 10 3 2 3 2" xfId="12366" xr:uid="{00000000-0005-0000-0000-000043300000}"/>
    <cellStyle name="Normal 10 3 2 3 2 2" xfId="12367" xr:uid="{00000000-0005-0000-0000-000044300000}"/>
    <cellStyle name="Normal 10 3 2 3 2 2 2" xfId="12368" xr:uid="{00000000-0005-0000-0000-000045300000}"/>
    <cellStyle name="Normal 10 3 2 3 2 2 2 2" xfId="12369" xr:uid="{00000000-0005-0000-0000-000046300000}"/>
    <cellStyle name="Normal 10 3 2 3 2 2 2 2 2" xfId="12370" xr:uid="{00000000-0005-0000-0000-000047300000}"/>
    <cellStyle name="Normal 10 3 2 3 2 2 2 3" xfId="12371" xr:uid="{00000000-0005-0000-0000-000048300000}"/>
    <cellStyle name="Normal 10 3 2 3 2 2 2 4" xfId="12372" xr:uid="{00000000-0005-0000-0000-000049300000}"/>
    <cellStyle name="Normal 10 3 2 3 2 2 3" xfId="12373" xr:uid="{00000000-0005-0000-0000-00004A300000}"/>
    <cellStyle name="Normal 10 3 2 3 2 2 3 2" xfId="12374" xr:uid="{00000000-0005-0000-0000-00004B300000}"/>
    <cellStyle name="Normal 10 3 2 3 2 2 4" xfId="12375" xr:uid="{00000000-0005-0000-0000-00004C300000}"/>
    <cellStyle name="Normal 10 3 2 3 2 2 5" xfId="12376" xr:uid="{00000000-0005-0000-0000-00004D300000}"/>
    <cellStyle name="Normal 10 3 2 3 2 3" xfId="12377" xr:uid="{00000000-0005-0000-0000-00004E300000}"/>
    <cellStyle name="Normal 10 3 2 3 2 3 2" xfId="12378" xr:uid="{00000000-0005-0000-0000-00004F300000}"/>
    <cellStyle name="Normal 10 3 2 3 2 3 2 2" xfId="12379" xr:uid="{00000000-0005-0000-0000-000050300000}"/>
    <cellStyle name="Normal 10 3 2 3 2 3 3" xfId="12380" xr:uid="{00000000-0005-0000-0000-000051300000}"/>
    <cellStyle name="Normal 10 3 2 3 2 3 4" xfId="12381" xr:uid="{00000000-0005-0000-0000-000052300000}"/>
    <cellStyle name="Normal 10 3 2 3 2 4" xfId="12382" xr:uid="{00000000-0005-0000-0000-000053300000}"/>
    <cellStyle name="Normal 10 3 2 3 2 4 2" xfId="12383" xr:uid="{00000000-0005-0000-0000-000054300000}"/>
    <cellStyle name="Normal 10 3 2 3 2 5" xfId="12384" xr:uid="{00000000-0005-0000-0000-000055300000}"/>
    <cellStyle name="Normal 10 3 2 3 2 6" xfId="12385" xr:uid="{00000000-0005-0000-0000-000056300000}"/>
    <cellStyle name="Normal 10 3 2 3 3" xfId="12386" xr:uid="{00000000-0005-0000-0000-000057300000}"/>
    <cellStyle name="Normal 10 3 2 3 3 2" xfId="12387" xr:uid="{00000000-0005-0000-0000-000058300000}"/>
    <cellStyle name="Normal 10 3 2 3 3 2 2" xfId="12388" xr:uid="{00000000-0005-0000-0000-000059300000}"/>
    <cellStyle name="Normal 10 3 2 3 3 2 2 2" xfId="12389" xr:uid="{00000000-0005-0000-0000-00005A300000}"/>
    <cellStyle name="Normal 10 3 2 3 3 2 3" xfId="12390" xr:uid="{00000000-0005-0000-0000-00005B300000}"/>
    <cellStyle name="Normal 10 3 2 3 3 2 4" xfId="12391" xr:uid="{00000000-0005-0000-0000-00005C300000}"/>
    <cellStyle name="Normal 10 3 2 3 3 3" xfId="12392" xr:uid="{00000000-0005-0000-0000-00005D300000}"/>
    <cellStyle name="Normal 10 3 2 3 3 3 2" xfId="12393" xr:uid="{00000000-0005-0000-0000-00005E300000}"/>
    <cellStyle name="Normal 10 3 2 3 3 4" xfId="12394" xr:uid="{00000000-0005-0000-0000-00005F300000}"/>
    <cellStyle name="Normal 10 3 2 3 3 5" xfId="12395" xr:uid="{00000000-0005-0000-0000-000060300000}"/>
    <cellStyle name="Normal 10 3 2 3 4" xfId="12396" xr:uid="{00000000-0005-0000-0000-000061300000}"/>
    <cellStyle name="Normal 10 3 2 3 4 2" xfId="12397" xr:uid="{00000000-0005-0000-0000-000062300000}"/>
    <cellStyle name="Normal 10 3 2 3 4 2 2" xfId="12398" xr:uid="{00000000-0005-0000-0000-000063300000}"/>
    <cellStyle name="Normal 10 3 2 3 4 3" xfId="12399" xr:uid="{00000000-0005-0000-0000-000064300000}"/>
    <cellStyle name="Normal 10 3 2 3 4 4" xfId="12400" xr:uid="{00000000-0005-0000-0000-000065300000}"/>
    <cellStyle name="Normal 10 3 2 3 5" xfId="12401" xr:uid="{00000000-0005-0000-0000-000066300000}"/>
    <cellStyle name="Normal 10 3 2 3 5 2" xfId="12402" xr:uid="{00000000-0005-0000-0000-000067300000}"/>
    <cellStyle name="Normal 10 3 2 3 5 2 2" xfId="12403" xr:uid="{00000000-0005-0000-0000-000068300000}"/>
    <cellStyle name="Normal 10 3 2 3 5 3" xfId="12404" xr:uid="{00000000-0005-0000-0000-000069300000}"/>
    <cellStyle name="Normal 10 3 2 3 5 4" xfId="12405" xr:uid="{00000000-0005-0000-0000-00006A300000}"/>
    <cellStyle name="Normal 10 3 2 3 6" xfId="12406" xr:uid="{00000000-0005-0000-0000-00006B300000}"/>
    <cellStyle name="Normal 10 3 2 3 6 2" xfId="12407" xr:uid="{00000000-0005-0000-0000-00006C300000}"/>
    <cellStyle name="Normal 10 3 2 3 7" xfId="12408" xr:uid="{00000000-0005-0000-0000-00006D300000}"/>
    <cellStyle name="Normal 10 3 2 3 8" xfId="12409" xr:uid="{00000000-0005-0000-0000-00006E300000}"/>
    <cellStyle name="Normal 10 3 2 4" xfId="12410" xr:uid="{00000000-0005-0000-0000-00006F300000}"/>
    <cellStyle name="Normal 10 3 2 4 2" xfId="12411" xr:uid="{00000000-0005-0000-0000-000070300000}"/>
    <cellStyle name="Normal 10 3 2 4 2 2" xfId="12412" xr:uid="{00000000-0005-0000-0000-000071300000}"/>
    <cellStyle name="Normal 10 3 2 4 2 2 2" xfId="12413" xr:uid="{00000000-0005-0000-0000-000072300000}"/>
    <cellStyle name="Normal 10 3 2 4 2 2 2 2" xfId="12414" xr:uid="{00000000-0005-0000-0000-000073300000}"/>
    <cellStyle name="Normal 10 3 2 4 2 2 3" xfId="12415" xr:uid="{00000000-0005-0000-0000-000074300000}"/>
    <cellStyle name="Normal 10 3 2 4 2 2 4" xfId="12416" xr:uid="{00000000-0005-0000-0000-000075300000}"/>
    <cellStyle name="Normal 10 3 2 4 2 3" xfId="12417" xr:uid="{00000000-0005-0000-0000-000076300000}"/>
    <cellStyle name="Normal 10 3 2 4 2 3 2" xfId="12418" xr:uid="{00000000-0005-0000-0000-000077300000}"/>
    <cellStyle name="Normal 10 3 2 4 2 4" xfId="12419" xr:uid="{00000000-0005-0000-0000-000078300000}"/>
    <cellStyle name="Normal 10 3 2 4 2 5" xfId="12420" xr:uid="{00000000-0005-0000-0000-000079300000}"/>
    <cellStyle name="Normal 10 3 2 4 3" xfId="12421" xr:uid="{00000000-0005-0000-0000-00007A300000}"/>
    <cellStyle name="Normal 10 3 2 4 3 2" xfId="12422" xr:uid="{00000000-0005-0000-0000-00007B300000}"/>
    <cellStyle name="Normal 10 3 2 4 3 2 2" xfId="12423" xr:uid="{00000000-0005-0000-0000-00007C300000}"/>
    <cellStyle name="Normal 10 3 2 4 3 3" xfId="12424" xr:uid="{00000000-0005-0000-0000-00007D300000}"/>
    <cellStyle name="Normal 10 3 2 4 3 4" xfId="12425" xr:uid="{00000000-0005-0000-0000-00007E300000}"/>
    <cellStyle name="Normal 10 3 2 4 4" xfId="12426" xr:uid="{00000000-0005-0000-0000-00007F300000}"/>
    <cellStyle name="Normal 10 3 2 4 4 2" xfId="12427" xr:uid="{00000000-0005-0000-0000-000080300000}"/>
    <cellStyle name="Normal 10 3 2 4 4 2 2" xfId="12428" xr:uid="{00000000-0005-0000-0000-000081300000}"/>
    <cellStyle name="Normal 10 3 2 4 4 3" xfId="12429" xr:uid="{00000000-0005-0000-0000-000082300000}"/>
    <cellStyle name="Normal 10 3 2 4 4 4" xfId="12430" xr:uid="{00000000-0005-0000-0000-000083300000}"/>
    <cellStyle name="Normal 10 3 2 4 5" xfId="12431" xr:uid="{00000000-0005-0000-0000-000084300000}"/>
    <cellStyle name="Normal 10 3 2 4 5 2" xfId="12432" xr:uid="{00000000-0005-0000-0000-000085300000}"/>
    <cellStyle name="Normal 10 3 2 4 6" xfId="12433" xr:uid="{00000000-0005-0000-0000-000086300000}"/>
    <cellStyle name="Normal 10 3 2 4 7" xfId="12434" xr:uid="{00000000-0005-0000-0000-000087300000}"/>
    <cellStyle name="Normal 10 3 2 5" xfId="12435" xr:uid="{00000000-0005-0000-0000-000088300000}"/>
    <cellStyle name="Normal 10 3 2 5 2" xfId="12436" xr:uid="{00000000-0005-0000-0000-000089300000}"/>
    <cellStyle name="Normal 10 3 2 5 2 2" xfId="12437" xr:uid="{00000000-0005-0000-0000-00008A300000}"/>
    <cellStyle name="Normal 10 3 2 5 2 2 2" xfId="12438" xr:uid="{00000000-0005-0000-0000-00008B300000}"/>
    <cellStyle name="Normal 10 3 2 5 2 3" xfId="12439" xr:uid="{00000000-0005-0000-0000-00008C300000}"/>
    <cellStyle name="Normal 10 3 2 5 2 4" xfId="12440" xr:uid="{00000000-0005-0000-0000-00008D300000}"/>
    <cellStyle name="Normal 10 3 2 5 3" xfId="12441" xr:uid="{00000000-0005-0000-0000-00008E300000}"/>
    <cellStyle name="Normal 10 3 2 5 3 2" xfId="12442" xr:uid="{00000000-0005-0000-0000-00008F300000}"/>
    <cellStyle name="Normal 10 3 2 5 3 2 2" xfId="12443" xr:uid="{00000000-0005-0000-0000-000090300000}"/>
    <cellStyle name="Normal 10 3 2 5 3 3" xfId="12444" xr:uid="{00000000-0005-0000-0000-000091300000}"/>
    <cellStyle name="Normal 10 3 2 5 3 4" xfId="12445" xr:uid="{00000000-0005-0000-0000-000092300000}"/>
    <cellStyle name="Normal 10 3 2 5 4" xfId="12446" xr:uid="{00000000-0005-0000-0000-000093300000}"/>
    <cellStyle name="Normal 10 3 2 5 4 2" xfId="12447" xr:uid="{00000000-0005-0000-0000-000094300000}"/>
    <cellStyle name="Normal 10 3 2 5 5" xfId="12448" xr:uid="{00000000-0005-0000-0000-000095300000}"/>
    <cellStyle name="Normal 10 3 2 5 6" xfId="12449" xr:uid="{00000000-0005-0000-0000-000096300000}"/>
    <cellStyle name="Normal 10 3 2 6" xfId="12450" xr:uid="{00000000-0005-0000-0000-000097300000}"/>
    <cellStyle name="Normal 10 3 2 6 2" xfId="12451" xr:uid="{00000000-0005-0000-0000-000098300000}"/>
    <cellStyle name="Normal 10 3 2 6 2 2" xfId="12452" xr:uid="{00000000-0005-0000-0000-000099300000}"/>
    <cellStyle name="Normal 10 3 2 6 2 2 2" xfId="12453" xr:uid="{00000000-0005-0000-0000-00009A300000}"/>
    <cellStyle name="Normal 10 3 2 6 2 3" xfId="12454" xr:uid="{00000000-0005-0000-0000-00009B300000}"/>
    <cellStyle name="Normal 10 3 2 6 2 4" xfId="12455" xr:uid="{00000000-0005-0000-0000-00009C300000}"/>
    <cellStyle name="Normal 10 3 2 6 3" xfId="12456" xr:uid="{00000000-0005-0000-0000-00009D300000}"/>
    <cellStyle name="Normal 10 3 2 6 3 2" xfId="12457" xr:uid="{00000000-0005-0000-0000-00009E300000}"/>
    <cellStyle name="Normal 10 3 2 6 4" xfId="12458" xr:uid="{00000000-0005-0000-0000-00009F300000}"/>
    <cellStyle name="Normal 10 3 2 6 5" xfId="12459" xr:uid="{00000000-0005-0000-0000-0000A0300000}"/>
    <cellStyle name="Normal 10 3 2 7" xfId="12460" xr:uid="{00000000-0005-0000-0000-0000A1300000}"/>
    <cellStyle name="Normal 10 3 2 7 2" xfId="12461" xr:uid="{00000000-0005-0000-0000-0000A2300000}"/>
    <cellStyle name="Normal 10 3 2 7 2 2" xfId="12462" xr:uid="{00000000-0005-0000-0000-0000A3300000}"/>
    <cellStyle name="Normal 10 3 2 7 3" xfId="12463" xr:uid="{00000000-0005-0000-0000-0000A4300000}"/>
    <cellStyle name="Normal 10 3 2 7 4" xfId="12464" xr:uid="{00000000-0005-0000-0000-0000A5300000}"/>
    <cellStyle name="Normal 10 3 2 8" xfId="12465" xr:uid="{00000000-0005-0000-0000-0000A6300000}"/>
    <cellStyle name="Normal 10 3 2 8 2" xfId="12466" xr:uid="{00000000-0005-0000-0000-0000A7300000}"/>
    <cellStyle name="Normal 10 3 2 9" xfId="12467" xr:uid="{00000000-0005-0000-0000-0000A8300000}"/>
    <cellStyle name="Normal 10 3 3" xfId="12468" xr:uid="{00000000-0005-0000-0000-0000A9300000}"/>
    <cellStyle name="Normal 10 3 3 2" xfId="12469" xr:uid="{00000000-0005-0000-0000-0000AA300000}"/>
    <cellStyle name="Normal 10 3 3 2 2" xfId="12470" xr:uid="{00000000-0005-0000-0000-0000AB300000}"/>
    <cellStyle name="Normal 10 3 3 2 2 2" xfId="12471" xr:uid="{00000000-0005-0000-0000-0000AC300000}"/>
    <cellStyle name="Normal 10 3 3 2 2 2 2" xfId="12472" xr:uid="{00000000-0005-0000-0000-0000AD300000}"/>
    <cellStyle name="Normal 10 3 3 2 2 2 2 2" xfId="12473" xr:uid="{00000000-0005-0000-0000-0000AE300000}"/>
    <cellStyle name="Normal 10 3 3 2 2 2 2 2 2" xfId="12474" xr:uid="{00000000-0005-0000-0000-0000AF300000}"/>
    <cellStyle name="Normal 10 3 3 2 2 2 2 3" xfId="12475" xr:uid="{00000000-0005-0000-0000-0000B0300000}"/>
    <cellStyle name="Normal 10 3 3 2 2 2 2 4" xfId="12476" xr:uid="{00000000-0005-0000-0000-0000B1300000}"/>
    <cellStyle name="Normal 10 3 3 2 2 2 3" xfId="12477" xr:uid="{00000000-0005-0000-0000-0000B2300000}"/>
    <cellStyle name="Normal 10 3 3 2 2 2 3 2" xfId="12478" xr:uid="{00000000-0005-0000-0000-0000B3300000}"/>
    <cellStyle name="Normal 10 3 3 2 2 2 4" xfId="12479" xr:uid="{00000000-0005-0000-0000-0000B4300000}"/>
    <cellStyle name="Normal 10 3 3 2 2 2 5" xfId="12480" xr:uid="{00000000-0005-0000-0000-0000B5300000}"/>
    <cellStyle name="Normal 10 3 3 2 2 3" xfId="12481" xr:uid="{00000000-0005-0000-0000-0000B6300000}"/>
    <cellStyle name="Normal 10 3 3 2 2 3 2" xfId="12482" xr:uid="{00000000-0005-0000-0000-0000B7300000}"/>
    <cellStyle name="Normal 10 3 3 2 2 3 2 2" xfId="12483" xr:uid="{00000000-0005-0000-0000-0000B8300000}"/>
    <cellStyle name="Normal 10 3 3 2 2 3 3" xfId="12484" xr:uid="{00000000-0005-0000-0000-0000B9300000}"/>
    <cellStyle name="Normal 10 3 3 2 2 3 4" xfId="12485" xr:uid="{00000000-0005-0000-0000-0000BA300000}"/>
    <cellStyle name="Normal 10 3 3 2 2 4" xfId="12486" xr:uid="{00000000-0005-0000-0000-0000BB300000}"/>
    <cellStyle name="Normal 10 3 3 2 2 4 2" xfId="12487" xr:uid="{00000000-0005-0000-0000-0000BC300000}"/>
    <cellStyle name="Normal 10 3 3 2 2 5" xfId="12488" xr:uid="{00000000-0005-0000-0000-0000BD300000}"/>
    <cellStyle name="Normal 10 3 3 2 2 6" xfId="12489" xr:uid="{00000000-0005-0000-0000-0000BE300000}"/>
    <cellStyle name="Normal 10 3 3 2 3" xfId="12490" xr:uid="{00000000-0005-0000-0000-0000BF300000}"/>
    <cellStyle name="Normal 10 3 3 2 3 2" xfId="12491" xr:uid="{00000000-0005-0000-0000-0000C0300000}"/>
    <cellStyle name="Normal 10 3 3 2 3 2 2" xfId="12492" xr:uid="{00000000-0005-0000-0000-0000C1300000}"/>
    <cellStyle name="Normal 10 3 3 2 3 2 2 2" xfId="12493" xr:uid="{00000000-0005-0000-0000-0000C2300000}"/>
    <cellStyle name="Normal 10 3 3 2 3 2 3" xfId="12494" xr:uid="{00000000-0005-0000-0000-0000C3300000}"/>
    <cellStyle name="Normal 10 3 3 2 3 2 4" xfId="12495" xr:uid="{00000000-0005-0000-0000-0000C4300000}"/>
    <cellStyle name="Normal 10 3 3 2 3 3" xfId="12496" xr:uid="{00000000-0005-0000-0000-0000C5300000}"/>
    <cellStyle name="Normal 10 3 3 2 3 3 2" xfId="12497" xr:uid="{00000000-0005-0000-0000-0000C6300000}"/>
    <cellStyle name="Normal 10 3 3 2 3 4" xfId="12498" xr:uid="{00000000-0005-0000-0000-0000C7300000}"/>
    <cellStyle name="Normal 10 3 3 2 3 5" xfId="12499" xr:uid="{00000000-0005-0000-0000-0000C8300000}"/>
    <cellStyle name="Normal 10 3 3 2 4" xfId="12500" xr:uid="{00000000-0005-0000-0000-0000C9300000}"/>
    <cellStyle name="Normal 10 3 3 2 4 2" xfId="12501" xr:uid="{00000000-0005-0000-0000-0000CA300000}"/>
    <cellStyle name="Normal 10 3 3 2 4 2 2" xfId="12502" xr:uid="{00000000-0005-0000-0000-0000CB300000}"/>
    <cellStyle name="Normal 10 3 3 2 4 3" xfId="12503" xr:uid="{00000000-0005-0000-0000-0000CC300000}"/>
    <cellStyle name="Normal 10 3 3 2 4 4" xfId="12504" xr:uid="{00000000-0005-0000-0000-0000CD300000}"/>
    <cellStyle name="Normal 10 3 3 2 5" xfId="12505" xr:uid="{00000000-0005-0000-0000-0000CE300000}"/>
    <cellStyle name="Normal 10 3 3 2 5 2" xfId="12506" xr:uid="{00000000-0005-0000-0000-0000CF300000}"/>
    <cellStyle name="Normal 10 3 3 2 5 2 2" xfId="12507" xr:uid="{00000000-0005-0000-0000-0000D0300000}"/>
    <cellStyle name="Normal 10 3 3 2 5 3" xfId="12508" xr:uid="{00000000-0005-0000-0000-0000D1300000}"/>
    <cellStyle name="Normal 10 3 3 2 5 4" xfId="12509" xr:uid="{00000000-0005-0000-0000-0000D2300000}"/>
    <cellStyle name="Normal 10 3 3 2 6" xfId="12510" xr:uid="{00000000-0005-0000-0000-0000D3300000}"/>
    <cellStyle name="Normal 10 3 3 2 6 2" xfId="12511" xr:uid="{00000000-0005-0000-0000-0000D4300000}"/>
    <cellStyle name="Normal 10 3 3 2 7" xfId="12512" xr:uid="{00000000-0005-0000-0000-0000D5300000}"/>
    <cellStyle name="Normal 10 3 3 2 8" xfId="12513" xr:uid="{00000000-0005-0000-0000-0000D6300000}"/>
    <cellStyle name="Normal 10 3 3 3" xfId="12514" xr:uid="{00000000-0005-0000-0000-0000D7300000}"/>
    <cellStyle name="Normal 10 3 3 3 2" xfId="12515" xr:uid="{00000000-0005-0000-0000-0000D8300000}"/>
    <cellStyle name="Normal 10 3 3 3 2 2" xfId="12516" xr:uid="{00000000-0005-0000-0000-0000D9300000}"/>
    <cellStyle name="Normal 10 3 3 3 2 2 2" xfId="12517" xr:uid="{00000000-0005-0000-0000-0000DA300000}"/>
    <cellStyle name="Normal 10 3 3 3 2 2 2 2" xfId="12518" xr:uid="{00000000-0005-0000-0000-0000DB300000}"/>
    <cellStyle name="Normal 10 3 3 3 2 2 3" xfId="12519" xr:uid="{00000000-0005-0000-0000-0000DC300000}"/>
    <cellStyle name="Normal 10 3 3 3 2 2 4" xfId="12520" xr:uid="{00000000-0005-0000-0000-0000DD300000}"/>
    <cellStyle name="Normal 10 3 3 3 2 3" xfId="12521" xr:uid="{00000000-0005-0000-0000-0000DE300000}"/>
    <cellStyle name="Normal 10 3 3 3 2 3 2" xfId="12522" xr:uid="{00000000-0005-0000-0000-0000DF300000}"/>
    <cellStyle name="Normal 10 3 3 3 2 4" xfId="12523" xr:uid="{00000000-0005-0000-0000-0000E0300000}"/>
    <cellStyle name="Normal 10 3 3 3 2 5" xfId="12524" xr:uid="{00000000-0005-0000-0000-0000E1300000}"/>
    <cellStyle name="Normal 10 3 3 3 3" xfId="12525" xr:uid="{00000000-0005-0000-0000-0000E2300000}"/>
    <cellStyle name="Normal 10 3 3 3 3 2" xfId="12526" xr:uid="{00000000-0005-0000-0000-0000E3300000}"/>
    <cellStyle name="Normal 10 3 3 3 3 2 2" xfId="12527" xr:uid="{00000000-0005-0000-0000-0000E4300000}"/>
    <cellStyle name="Normal 10 3 3 3 3 3" xfId="12528" xr:uid="{00000000-0005-0000-0000-0000E5300000}"/>
    <cellStyle name="Normal 10 3 3 3 3 4" xfId="12529" xr:uid="{00000000-0005-0000-0000-0000E6300000}"/>
    <cellStyle name="Normal 10 3 3 3 4" xfId="12530" xr:uid="{00000000-0005-0000-0000-0000E7300000}"/>
    <cellStyle name="Normal 10 3 3 3 4 2" xfId="12531" xr:uid="{00000000-0005-0000-0000-0000E8300000}"/>
    <cellStyle name="Normal 10 3 3 3 4 2 2" xfId="12532" xr:uid="{00000000-0005-0000-0000-0000E9300000}"/>
    <cellStyle name="Normal 10 3 3 3 4 3" xfId="12533" xr:uid="{00000000-0005-0000-0000-0000EA300000}"/>
    <cellStyle name="Normal 10 3 3 3 4 4" xfId="12534" xr:uid="{00000000-0005-0000-0000-0000EB300000}"/>
    <cellStyle name="Normal 10 3 3 3 5" xfId="12535" xr:uid="{00000000-0005-0000-0000-0000EC300000}"/>
    <cellStyle name="Normal 10 3 3 3 5 2" xfId="12536" xr:uid="{00000000-0005-0000-0000-0000ED300000}"/>
    <cellStyle name="Normal 10 3 3 3 6" xfId="12537" xr:uid="{00000000-0005-0000-0000-0000EE300000}"/>
    <cellStyle name="Normal 10 3 3 3 7" xfId="12538" xr:uid="{00000000-0005-0000-0000-0000EF300000}"/>
    <cellStyle name="Normal 10 3 3 4" xfId="12539" xr:uid="{00000000-0005-0000-0000-0000F0300000}"/>
    <cellStyle name="Normal 10 3 3 4 2" xfId="12540" xr:uid="{00000000-0005-0000-0000-0000F1300000}"/>
    <cellStyle name="Normal 10 3 3 4 2 2" xfId="12541" xr:uid="{00000000-0005-0000-0000-0000F2300000}"/>
    <cellStyle name="Normal 10 3 3 4 2 2 2" xfId="12542" xr:uid="{00000000-0005-0000-0000-0000F3300000}"/>
    <cellStyle name="Normal 10 3 3 4 2 3" xfId="12543" xr:uid="{00000000-0005-0000-0000-0000F4300000}"/>
    <cellStyle name="Normal 10 3 3 4 2 4" xfId="12544" xr:uid="{00000000-0005-0000-0000-0000F5300000}"/>
    <cellStyle name="Normal 10 3 3 4 3" xfId="12545" xr:uid="{00000000-0005-0000-0000-0000F6300000}"/>
    <cellStyle name="Normal 10 3 3 4 3 2" xfId="12546" xr:uid="{00000000-0005-0000-0000-0000F7300000}"/>
    <cellStyle name="Normal 10 3 3 4 3 2 2" xfId="12547" xr:uid="{00000000-0005-0000-0000-0000F8300000}"/>
    <cellStyle name="Normal 10 3 3 4 3 3" xfId="12548" xr:uid="{00000000-0005-0000-0000-0000F9300000}"/>
    <cellStyle name="Normal 10 3 3 4 3 4" xfId="12549" xr:uid="{00000000-0005-0000-0000-0000FA300000}"/>
    <cellStyle name="Normal 10 3 3 4 4" xfId="12550" xr:uid="{00000000-0005-0000-0000-0000FB300000}"/>
    <cellStyle name="Normal 10 3 3 4 4 2" xfId="12551" xr:uid="{00000000-0005-0000-0000-0000FC300000}"/>
    <cellStyle name="Normal 10 3 3 4 5" xfId="12552" xr:uid="{00000000-0005-0000-0000-0000FD300000}"/>
    <cellStyle name="Normal 10 3 3 4 6" xfId="12553" xr:uid="{00000000-0005-0000-0000-0000FE300000}"/>
    <cellStyle name="Normal 10 3 3 5" xfId="12554" xr:uid="{00000000-0005-0000-0000-0000FF300000}"/>
    <cellStyle name="Normal 10 3 3 5 2" xfId="12555" xr:uid="{00000000-0005-0000-0000-000000310000}"/>
    <cellStyle name="Normal 10 3 3 5 2 2" xfId="12556" xr:uid="{00000000-0005-0000-0000-000001310000}"/>
    <cellStyle name="Normal 10 3 3 5 2 2 2" xfId="12557" xr:uid="{00000000-0005-0000-0000-000002310000}"/>
    <cellStyle name="Normal 10 3 3 5 2 3" xfId="12558" xr:uid="{00000000-0005-0000-0000-000003310000}"/>
    <cellStyle name="Normal 10 3 3 5 2 4" xfId="12559" xr:uid="{00000000-0005-0000-0000-000004310000}"/>
    <cellStyle name="Normal 10 3 3 5 3" xfId="12560" xr:uid="{00000000-0005-0000-0000-000005310000}"/>
    <cellStyle name="Normal 10 3 3 5 3 2" xfId="12561" xr:uid="{00000000-0005-0000-0000-000006310000}"/>
    <cellStyle name="Normal 10 3 3 5 4" xfId="12562" xr:uid="{00000000-0005-0000-0000-000007310000}"/>
    <cellStyle name="Normal 10 3 3 5 5" xfId="12563" xr:uid="{00000000-0005-0000-0000-000008310000}"/>
    <cellStyle name="Normal 10 3 3 6" xfId="12564" xr:uid="{00000000-0005-0000-0000-000009310000}"/>
    <cellStyle name="Normal 10 3 3 6 2" xfId="12565" xr:uid="{00000000-0005-0000-0000-00000A310000}"/>
    <cellStyle name="Normal 10 3 3 6 2 2" xfId="12566" xr:uid="{00000000-0005-0000-0000-00000B310000}"/>
    <cellStyle name="Normal 10 3 3 6 3" xfId="12567" xr:uid="{00000000-0005-0000-0000-00000C310000}"/>
    <cellStyle name="Normal 10 3 3 6 4" xfId="12568" xr:uid="{00000000-0005-0000-0000-00000D310000}"/>
    <cellStyle name="Normal 10 3 3 7" xfId="12569" xr:uid="{00000000-0005-0000-0000-00000E310000}"/>
    <cellStyle name="Normal 10 3 3 7 2" xfId="12570" xr:uid="{00000000-0005-0000-0000-00000F310000}"/>
    <cellStyle name="Normal 10 3 3 8" xfId="12571" xr:uid="{00000000-0005-0000-0000-000010310000}"/>
    <cellStyle name="Normal 10 3 3 9" xfId="12572" xr:uid="{00000000-0005-0000-0000-000011310000}"/>
    <cellStyle name="Normal 10 3 4" xfId="12573" xr:uid="{00000000-0005-0000-0000-000012310000}"/>
    <cellStyle name="Normal 10 3 4 2" xfId="12574" xr:uid="{00000000-0005-0000-0000-000013310000}"/>
    <cellStyle name="Normal 10 3 4 2 2" xfId="12575" xr:uid="{00000000-0005-0000-0000-000014310000}"/>
    <cellStyle name="Normal 10 3 4 2 2 2" xfId="12576" xr:uid="{00000000-0005-0000-0000-000015310000}"/>
    <cellStyle name="Normal 10 3 4 2 2 2 2" xfId="12577" xr:uid="{00000000-0005-0000-0000-000016310000}"/>
    <cellStyle name="Normal 10 3 4 2 2 2 2 2" xfId="12578" xr:uid="{00000000-0005-0000-0000-000017310000}"/>
    <cellStyle name="Normal 10 3 4 2 2 2 2 2 2" xfId="12579" xr:uid="{00000000-0005-0000-0000-000018310000}"/>
    <cellStyle name="Normal 10 3 4 2 2 2 2 3" xfId="12580" xr:uid="{00000000-0005-0000-0000-000019310000}"/>
    <cellStyle name="Normal 10 3 4 2 2 2 2 4" xfId="12581" xr:uid="{00000000-0005-0000-0000-00001A310000}"/>
    <cellStyle name="Normal 10 3 4 2 2 2 3" xfId="12582" xr:uid="{00000000-0005-0000-0000-00001B310000}"/>
    <cellStyle name="Normal 10 3 4 2 2 2 3 2" xfId="12583" xr:uid="{00000000-0005-0000-0000-00001C310000}"/>
    <cellStyle name="Normal 10 3 4 2 2 2 4" xfId="12584" xr:uid="{00000000-0005-0000-0000-00001D310000}"/>
    <cellStyle name="Normal 10 3 4 2 2 2 5" xfId="12585" xr:uid="{00000000-0005-0000-0000-00001E310000}"/>
    <cellStyle name="Normal 10 3 4 2 2 3" xfId="12586" xr:uid="{00000000-0005-0000-0000-00001F310000}"/>
    <cellStyle name="Normal 10 3 4 2 2 3 2" xfId="12587" xr:uid="{00000000-0005-0000-0000-000020310000}"/>
    <cellStyle name="Normal 10 3 4 2 2 3 2 2" xfId="12588" xr:uid="{00000000-0005-0000-0000-000021310000}"/>
    <cellStyle name="Normal 10 3 4 2 2 3 3" xfId="12589" xr:uid="{00000000-0005-0000-0000-000022310000}"/>
    <cellStyle name="Normal 10 3 4 2 2 3 4" xfId="12590" xr:uid="{00000000-0005-0000-0000-000023310000}"/>
    <cellStyle name="Normal 10 3 4 2 2 4" xfId="12591" xr:uid="{00000000-0005-0000-0000-000024310000}"/>
    <cellStyle name="Normal 10 3 4 2 2 4 2" xfId="12592" xr:uid="{00000000-0005-0000-0000-000025310000}"/>
    <cellStyle name="Normal 10 3 4 2 2 5" xfId="12593" xr:uid="{00000000-0005-0000-0000-000026310000}"/>
    <cellStyle name="Normal 10 3 4 2 2 6" xfId="12594" xr:uid="{00000000-0005-0000-0000-000027310000}"/>
    <cellStyle name="Normal 10 3 4 2 3" xfId="12595" xr:uid="{00000000-0005-0000-0000-000028310000}"/>
    <cellStyle name="Normal 10 3 4 2 3 2" xfId="12596" xr:uid="{00000000-0005-0000-0000-000029310000}"/>
    <cellStyle name="Normal 10 3 4 2 3 2 2" xfId="12597" xr:uid="{00000000-0005-0000-0000-00002A310000}"/>
    <cellStyle name="Normal 10 3 4 2 3 2 2 2" xfId="12598" xr:uid="{00000000-0005-0000-0000-00002B310000}"/>
    <cellStyle name="Normal 10 3 4 2 3 2 3" xfId="12599" xr:uid="{00000000-0005-0000-0000-00002C310000}"/>
    <cellStyle name="Normal 10 3 4 2 3 2 4" xfId="12600" xr:uid="{00000000-0005-0000-0000-00002D310000}"/>
    <cellStyle name="Normal 10 3 4 2 3 3" xfId="12601" xr:uid="{00000000-0005-0000-0000-00002E310000}"/>
    <cellStyle name="Normal 10 3 4 2 3 3 2" xfId="12602" xr:uid="{00000000-0005-0000-0000-00002F310000}"/>
    <cellStyle name="Normal 10 3 4 2 3 4" xfId="12603" xr:uid="{00000000-0005-0000-0000-000030310000}"/>
    <cellStyle name="Normal 10 3 4 2 3 5" xfId="12604" xr:uid="{00000000-0005-0000-0000-000031310000}"/>
    <cellStyle name="Normal 10 3 4 2 4" xfId="12605" xr:uid="{00000000-0005-0000-0000-000032310000}"/>
    <cellStyle name="Normal 10 3 4 2 4 2" xfId="12606" xr:uid="{00000000-0005-0000-0000-000033310000}"/>
    <cellStyle name="Normal 10 3 4 2 4 2 2" xfId="12607" xr:uid="{00000000-0005-0000-0000-000034310000}"/>
    <cellStyle name="Normal 10 3 4 2 4 3" xfId="12608" xr:uid="{00000000-0005-0000-0000-000035310000}"/>
    <cellStyle name="Normal 10 3 4 2 4 4" xfId="12609" xr:uid="{00000000-0005-0000-0000-000036310000}"/>
    <cellStyle name="Normal 10 3 4 2 5" xfId="12610" xr:uid="{00000000-0005-0000-0000-000037310000}"/>
    <cellStyle name="Normal 10 3 4 2 5 2" xfId="12611" xr:uid="{00000000-0005-0000-0000-000038310000}"/>
    <cellStyle name="Normal 10 3 4 2 5 2 2" xfId="12612" xr:uid="{00000000-0005-0000-0000-000039310000}"/>
    <cellStyle name="Normal 10 3 4 2 5 3" xfId="12613" xr:uid="{00000000-0005-0000-0000-00003A310000}"/>
    <cellStyle name="Normal 10 3 4 2 5 4" xfId="12614" xr:uid="{00000000-0005-0000-0000-00003B310000}"/>
    <cellStyle name="Normal 10 3 4 2 6" xfId="12615" xr:uid="{00000000-0005-0000-0000-00003C310000}"/>
    <cellStyle name="Normal 10 3 4 2 6 2" xfId="12616" xr:uid="{00000000-0005-0000-0000-00003D310000}"/>
    <cellStyle name="Normal 10 3 4 2 7" xfId="12617" xr:uid="{00000000-0005-0000-0000-00003E310000}"/>
    <cellStyle name="Normal 10 3 4 2 8" xfId="12618" xr:uid="{00000000-0005-0000-0000-00003F310000}"/>
    <cellStyle name="Normal 10 3 4 3" xfId="12619" xr:uid="{00000000-0005-0000-0000-000040310000}"/>
    <cellStyle name="Normal 10 3 4 3 2" xfId="12620" xr:uid="{00000000-0005-0000-0000-000041310000}"/>
    <cellStyle name="Normal 10 3 4 3 2 2" xfId="12621" xr:uid="{00000000-0005-0000-0000-000042310000}"/>
    <cellStyle name="Normal 10 3 4 3 2 2 2" xfId="12622" xr:uid="{00000000-0005-0000-0000-000043310000}"/>
    <cellStyle name="Normal 10 3 4 3 2 2 2 2" xfId="12623" xr:uid="{00000000-0005-0000-0000-000044310000}"/>
    <cellStyle name="Normal 10 3 4 3 2 2 3" xfId="12624" xr:uid="{00000000-0005-0000-0000-000045310000}"/>
    <cellStyle name="Normal 10 3 4 3 2 2 4" xfId="12625" xr:uid="{00000000-0005-0000-0000-000046310000}"/>
    <cellStyle name="Normal 10 3 4 3 2 3" xfId="12626" xr:uid="{00000000-0005-0000-0000-000047310000}"/>
    <cellStyle name="Normal 10 3 4 3 2 3 2" xfId="12627" xr:uid="{00000000-0005-0000-0000-000048310000}"/>
    <cellStyle name="Normal 10 3 4 3 2 4" xfId="12628" xr:uid="{00000000-0005-0000-0000-000049310000}"/>
    <cellStyle name="Normal 10 3 4 3 2 5" xfId="12629" xr:uid="{00000000-0005-0000-0000-00004A310000}"/>
    <cellStyle name="Normal 10 3 4 3 3" xfId="12630" xr:uid="{00000000-0005-0000-0000-00004B310000}"/>
    <cellStyle name="Normal 10 3 4 3 3 2" xfId="12631" xr:uid="{00000000-0005-0000-0000-00004C310000}"/>
    <cellStyle name="Normal 10 3 4 3 3 2 2" xfId="12632" xr:uid="{00000000-0005-0000-0000-00004D310000}"/>
    <cellStyle name="Normal 10 3 4 3 3 3" xfId="12633" xr:uid="{00000000-0005-0000-0000-00004E310000}"/>
    <cellStyle name="Normal 10 3 4 3 3 4" xfId="12634" xr:uid="{00000000-0005-0000-0000-00004F310000}"/>
    <cellStyle name="Normal 10 3 4 3 4" xfId="12635" xr:uid="{00000000-0005-0000-0000-000050310000}"/>
    <cellStyle name="Normal 10 3 4 3 4 2" xfId="12636" xr:uid="{00000000-0005-0000-0000-000051310000}"/>
    <cellStyle name="Normal 10 3 4 3 4 2 2" xfId="12637" xr:uid="{00000000-0005-0000-0000-000052310000}"/>
    <cellStyle name="Normal 10 3 4 3 4 3" xfId="12638" xr:uid="{00000000-0005-0000-0000-000053310000}"/>
    <cellStyle name="Normal 10 3 4 3 4 4" xfId="12639" xr:uid="{00000000-0005-0000-0000-000054310000}"/>
    <cellStyle name="Normal 10 3 4 3 5" xfId="12640" xr:uid="{00000000-0005-0000-0000-000055310000}"/>
    <cellStyle name="Normal 10 3 4 3 5 2" xfId="12641" xr:uid="{00000000-0005-0000-0000-000056310000}"/>
    <cellStyle name="Normal 10 3 4 3 6" xfId="12642" xr:uid="{00000000-0005-0000-0000-000057310000}"/>
    <cellStyle name="Normal 10 3 4 3 7" xfId="12643" xr:uid="{00000000-0005-0000-0000-000058310000}"/>
    <cellStyle name="Normal 10 3 4 4" xfId="12644" xr:uid="{00000000-0005-0000-0000-000059310000}"/>
    <cellStyle name="Normal 10 3 4 4 2" xfId="12645" xr:uid="{00000000-0005-0000-0000-00005A310000}"/>
    <cellStyle name="Normal 10 3 4 4 2 2" xfId="12646" xr:uid="{00000000-0005-0000-0000-00005B310000}"/>
    <cellStyle name="Normal 10 3 4 4 2 2 2" xfId="12647" xr:uid="{00000000-0005-0000-0000-00005C310000}"/>
    <cellStyle name="Normal 10 3 4 4 2 3" xfId="12648" xr:uid="{00000000-0005-0000-0000-00005D310000}"/>
    <cellStyle name="Normal 10 3 4 4 2 4" xfId="12649" xr:uid="{00000000-0005-0000-0000-00005E310000}"/>
    <cellStyle name="Normal 10 3 4 4 3" xfId="12650" xr:uid="{00000000-0005-0000-0000-00005F310000}"/>
    <cellStyle name="Normal 10 3 4 4 3 2" xfId="12651" xr:uid="{00000000-0005-0000-0000-000060310000}"/>
    <cellStyle name="Normal 10 3 4 4 3 2 2" xfId="12652" xr:uid="{00000000-0005-0000-0000-000061310000}"/>
    <cellStyle name="Normal 10 3 4 4 3 3" xfId="12653" xr:uid="{00000000-0005-0000-0000-000062310000}"/>
    <cellStyle name="Normal 10 3 4 4 3 4" xfId="12654" xr:uid="{00000000-0005-0000-0000-000063310000}"/>
    <cellStyle name="Normal 10 3 4 4 4" xfId="12655" xr:uid="{00000000-0005-0000-0000-000064310000}"/>
    <cellStyle name="Normal 10 3 4 4 4 2" xfId="12656" xr:uid="{00000000-0005-0000-0000-000065310000}"/>
    <cellStyle name="Normal 10 3 4 4 5" xfId="12657" xr:uid="{00000000-0005-0000-0000-000066310000}"/>
    <cellStyle name="Normal 10 3 4 4 6" xfId="12658" xr:uid="{00000000-0005-0000-0000-000067310000}"/>
    <cellStyle name="Normal 10 3 4 5" xfId="12659" xr:uid="{00000000-0005-0000-0000-000068310000}"/>
    <cellStyle name="Normal 10 3 4 5 2" xfId="12660" xr:uid="{00000000-0005-0000-0000-000069310000}"/>
    <cellStyle name="Normal 10 3 4 5 2 2" xfId="12661" xr:uid="{00000000-0005-0000-0000-00006A310000}"/>
    <cellStyle name="Normal 10 3 4 5 2 2 2" xfId="12662" xr:uid="{00000000-0005-0000-0000-00006B310000}"/>
    <cellStyle name="Normal 10 3 4 5 2 3" xfId="12663" xr:uid="{00000000-0005-0000-0000-00006C310000}"/>
    <cellStyle name="Normal 10 3 4 5 2 4" xfId="12664" xr:uid="{00000000-0005-0000-0000-00006D310000}"/>
    <cellStyle name="Normal 10 3 4 5 3" xfId="12665" xr:uid="{00000000-0005-0000-0000-00006E310000}"/>
    <cellStyle name="Normal 10 3 4 5 3 2" xfId="12666" xr:uid="{00000000-0005-0000-0000-00006F310000}"/>
    <cellStyle name="Normal 10 3 4 5 4" xfId="12667" xr:uid="{00000000-0005-0000-0000-000070310000}"/>
    <cellStyle name="Normal 10 3 4 5 5" xfId="12668" xr:uid="{00000000-0005-0000-0000-000071310000}"/>
    <cellStyle name="Normal 10 3 4 6" xfId="12669" xr:uid="{00000000-0005-0000-0000-000072310000}"/>
    <cellStyle name="Normal 10 3 4 6 2" xfId="12670" xr:uid="{00000000-0005-0000-0000-000073310000}"/>
    <cellStyle name="Normal 10 3 4 6 2 2" xfId="12671" xr:uid="{00000000-0005-0000-0000-000074310000}"/>
    <cellStyle name="Normal 10 3 4 6 3" xfId="12672" xr:uid="{00000000-0005-0000-0000-000075310000}"/>
    <cellStyle name="Normal 10 3 4 6 4" xfId="12673" xr:uid="{00000000-0005-0000-0000-000076310000}"/>
    <cellStyle name="Normal 10 3 4 7" xfId="12674" xr:uid="{00000000-0005-0000-0000-000077310000}"/>
    <cellStyle name="Normal 10 3 4 7 2" xfId="12675" xr:uid="{00000000-0005-0000-0000-000078310000}"/>
    <cellStyle name="Normal 10 3 4 8" xfId="12676" xr:uid="{00000000-0005-0000-0000-000079310000}"/>
    <cellStyle name="Normal 10 3 4 9" xfId="12677" xr:uid="{00000000-0005-0000-0000-00007A310000}"/>
    <cellStyle name="Normal 10 3 5" xfId="12678" xr:uid="{00000000-0005-0000-0000-00007B310000}"/>
    <cellStyle name="Normal 10 3 5 2" xfId="12679" xr:uid="{00000000-0005-0000-0000-00007C310000}"/>
    <cellStyle name="Normal 10 3 5 2 2" xfId="12680" xr:uid="{00000000-0005-0000-0000-00007D310000}"/>
    <cellStyle name="Normal 10 3 5 2 2 2" xfId="12681" xr:uid="{00000000-0005-0000-0000-00007E310000}"/>
    <cellStyle name="Normal 10 3 5 2 2 2 2" xfId="12682" xr:uid="{00000000-0005-0000-0000-00007F310000}"/>
    <cellStyle name="Normal 10 3 5 2 2 2 2 2" xfId="12683" xr:uid="{00000000-0005-0000-0000-000080310000}"/>
    <cellStyle name="Normal 10 3 5 2 2 2 3" xfId="12684" xr:uid="{00000000-0005-0000-0000-000081310000}"/>
    <cellStyle name="Normal 10 3 5 2 2 2 4" xfId="12685" xr:uid="{00000000-0005-0000-0000-000082310000}"/>
    <cellStyle name="Normal 10 3 5 2 2 3" xfId="12686" xr:uid="{00000000-0005-0000-0000-000083310000}"/>
    <cellStyle name="Normal 10 3 5 2 2 3 2" xfId="12687" xr:uid="{00000000-0005-0000-0000-000084310000}"/>
    <cellStyle name="Normal 10 3 5 2 2 4" xfId="12688" xr:uid="{00000000-0005-0000-0000-000085310000}"/>
    <cellStyle name="Normal 10 3 5 2 2 5" xfId="12689" xr:uid="{00000000-0005-0000-0000-000086310000}"/>
    <cellStyle name="Normal 10 3 5 2 3" xfId="12690" xr:uid="{00000000-0005-0000-0000-000087310000}"/>
    <cellStyle name="Normal 10 3 5 2 3 2" xfId="12691" xr:uid="{00000000-0005-0000-0000-000088310000}"/>
    <cellStyle name="Normal 10 3 5 2 3 2 2" xfId="12692" xr:uid="{00000000-0005-0000-0000-000089310000}"/>
    <cellStyle name="Normal 10 3 5 2 3 3" xfId="12693" xr:uid="{00000000-0005-0000-0000-00008A310000}"/>
    <cellStyle name="Normal 10 3 5 2 3 4" xfId="12694" xr:uid="{00000000-0005-0000-0000-00008B310000}"/>
    <cellStyle name="Normal 10 3 5 2 4" xfId="12695" xr:uid="{00000000-0005-0000-0000-00008C310000}"/>
    <cellStyle name="Normal 10 3 5 2 4 2" xfId="12696" xr:uid="{00000000-0005-0000-0000-00008D310000}"/>
    <cellStyle name="Normal 10 3 5 2 5" xfId="12697" xr:uid="{00000000-0005-0000-0000-00008E310000}"/>
    <cellStyle name="Normal 10 3 5 2 6" xfId="12698" xr:uid="{00000000-0005-0000-0000-00008F310000}"/>
    <cellStyle name="Normal 10 3 5 3" xfId="12699" xr:uid="{00000000-0005-0000-0000-000090310000}"/>
    <cellStyle name="Normal 10 3 5 3 2" xfId="12700" xr:uid="{00000000-0005-0000-0000-000091310000}"/>
    <cellStyle name="Normal 10 3 5 3 2 2" xfId="12701" xr:uid="{00000000-0005-0000-0000-000092310000}"/>
    <cellStyle name="Normal 10 3 5 3 2 2 2" xfId="12702" xr:uid="{00000000-0005-0000-0000-000093310000}"/>
    <cellStyle name="Normal 10 3 5 3 2 3" xfId="12703" xr:uid="{00000000-0005-0000-0000-000094310000}"/>
    <cellStyle name="Normal 10 3 5 3 2 4" xfId="12704" xr:uid="{00000000-0005-0000-0000-000095310000}"/>
    <cellStyle name="Normal 10 3 5 3 3" xfId="12705" xr:uid="{00000000-0005-0000-0000-000096310000}"/>
    <cellStyle name="Normal 10 3 5 3 3 2" xfId="12706" xr:uid="{00000000-0005-0000-0000-000097310000}"/>
    <cellStyle name="Normal 10 3 5 3 4" xfId="12707" xr:uid="{00000000-0005-0000-0000-000098310000}"/>
    <cellStyle name="Normal 10 3 5 3 5" xfId="12708" xr:uid="{00000000-0005-0000-0000-000099310000}"/>
    <cellStyle name="Normal 10 3 5 4" xfId="12709" xr:uid="{00000000-0005-0000-0000-00009A310000}"/>
    <cellStyle name="Normal 10 3 5 4 2" xfId="12710" xr:uid="{00000000-0005-0000-0000-00009B310000}"/>
    <cellStyle name="Normal 10 3 5 4 2 2" xfId="12711" xr:uid="{00000000-0005-0000-0000-00009C310000}"/>
    <cellStyle name="Normal 10 3 5 4 3" xfId="12712" xr:uid="{00000000-0005-0000-0000-00009D310000}"/>
    <cellStyle name="Normal 10 3 5 4 4" xfId="12713" xr:uid="{00000000-0005-0000-0000-00009E310000}"/>
    <cellStyle name="Normal 10 3 5 5" xfId="12714" xr:uid="{00000000-0005-0000-0000-00009F310000}"/>
    <cellStyle name="Normal 10 3 5 5 2" xfId="12715" xr:uid="{00000000-0005-0000-0000-0000A0310000}"/>
    <cellStyle name="Normal 10 3 5 5 2 2" xfId="12716" xr:uid="{00000000-0005-0000-0000-0000A1310000}"/>
    <cellStyle name="Normal 10 3 5 5 3" xfId="12717" xr:uid="{00000000-0005-0000-0000-0000A2310000}"/>
    <cellStyle name="Normal 10 3 5 5 4" xfId="12718" xr:uid="{00000000-0005-0000-0000-0000A3310000}"/>
    <cellStyle name="Normal 10 3 5 6" xfId="12719" xr:uid="{00000000-0005-0000-0000-0000A4310000}"/>
    <cellStyle name="Normal 10 3 5 6 2" xfId="12720" xr:uid="{00000000-0005-0000-0000-0000A5310000}"/>
    <cellStyle name="Normal 10 3 5 7" xfId="12721" xr:uid="{00000000-0005-0000-0000-0000A6310000}"/>
    <cellStyle name="Normal 10 3 5 8" xfId="12722" xr:uid="{00000000-0005-0000-0000-0000A7310000}"/>
    <cellStyle name="Normal 10 3 6" xfId="12723" xr:uid="{00000000-0005-0000-0000-0000A8310000}"/>
    <cellStyle name="Normal 10 3 6 2" xfId="12724" xr:uid="{00000000-0005-0000-0000-0000A9310000}"/>
    <cellStyle name="Normal 10 3 6 2 2" xfId="12725" xr:uid="{00000000-0005-0000-0000-0000AA310000}"/>
    <cellStyle name="Normal 10 3 6 2 2 2" xfId="12726" xr:uid="{00000000-0005-0000-0000-0000AB310000}"/>
    <cellStyle name="Normal 10 3 6 2 2 2 2" xfId="12727" xr:uid="{00000000-0005-0000-0000-0000AC310000}"/>
    <cellStyle name="Normal 10 3 6 2 2 3" xfId="12728" xr:uid="{00000000-0005-0000-0000-0000AD310000}"/>
    <cellStyle name="Normal 10 3 6 2 2 4" xfId="12729" xr:uid="{00000000-0005-0000-0000-0000AE310000}"/>
    <cellStyle name="Normal 10 3 6 2 3" xfId="12730" xr:uid="{00000000-0005-0000-0000-0000AF310000}"/>
    <cellStyle name="Normal 10 3 6 2 3 2" xfId="12731" xr:uid="{00000000-0005-0000-0000-0000B0310000}"/>
    <cellStyle name="Normal 10 3 6 2 4" xfId="12732" xr:uid="{00000000-0005-0000-0000-0000B1310000}"/>
    <cellStyle name="Normal 10 3 6 2 5" xfId="12733" xr:uid="{00000000-0005-0000-0000-0000B2310000}"/>
    <cellStyle name="Normal 10 3 6 3" xfId="12734" xr:uid="{00000000-0005-0000-0000-0000B3310000}"/>
    <cellStyle name="Normal 10 3 6 3 2" xfId="12735" xr:uid="{00000000-0005-0000-0000-0000B4310000}"/>
    <cellStyle name="Normal 10 3 6 3 2 2" xfId="12736" xr:uid="{00000000-0005-0000-0000-0000B5310000}"/>
    <cellStyle name="Normal 10 3 6 3 3" xfId="12737" xr:uid="{00000000-0005-0000-0000-0000B6310000}"/>
    <cellStyle name="Normal 10 3 6 3 4" xfId="12738" xr:uid="{00000000-0005-0000-0000-0000B7310000}"/>
    <cellStyle name="Normal 10 3 6 4" xfId="12739" xr:uid="{00000000-0005-0000-0000-0000B8310000}"/>
    <cellStyle name="Normal 10 3 6 4 2" xfId="12740" xr:uid="{00000000-0005-0000-0000-0000B9310000}"/>
    <cellStyle name="Normal 10 3 6 4 2 2" xfId="12741" xr:uid="{00000000-0005-0000-0000-0000BA310000}"/>
    <cellStyle name="Normal 10 3 6 4 3" xfId="12742" xr:uid="{00000000-0005-0000-0000-0000BB310000}"/>
    <cellStyle name="Normal 10 3 6 4 4" xfId="12743" xr:uid="{00000000-0005-0000-0000-0000BC310000}"/>
    <cellStyle name="Normal 10 3 6 5" xfId="12744" xr:uid="{00000000-0005-0000-0000-0000BD310000}"/>
    <cellStyle name="Normal 10 3 6 5 2" xfId="12745" xr:uid="{00000000-0005-0000-0000-0000BE310000}"/>
    <cellStyle name="Normal 10 3 6 6" xfId="12746" xr:uid="{00000000-0005-0000-0000-0000BF310000}"/>
    <cellStyle name="Normal 10 3 6 7" xfId="12747" xr:uid="{00000000-0005-0000-0000-0000C0310000}"/>
    <cellStyle name="Normal 10 3 7" xfId="12748" xr:uid="{00000000-0005-0000-0000-0000C1310000}"/>
    <cellStyle name="Normal 10 3 7 2" xfId="12749" xr:uid="{00000000-0005-0000-0000-0000C2310000}"/>
    <cellStyle name="Normal 10 3 7 2 2" xfId="12750" xr:uid="{00000000-0005-0000-0000-0000C3310000}"/>
    <cellStyle name="Normal 10 3 7 2 2 2" xfId="12751" xr:uid="{00000000-0005-0000-0000-0000C4310000}"/>
    <cellStyle name="Normal 10 3 7 2 3" xfId="12752" xr:uid="{00000000-0005-0000-0000-0000C5310000}"/>
    <cellStyle name="Normal 10 3 7 2 4" xfId="12753" xr:uid="{00000000-0005-0000-0000-0000C6310000}"/>
    <cellStyle name="Normal 10 3 7 3" xfId="12754" xr:uid="{00000000-0005-0000-0000-0000C7310000}"/>
    <cellStyle name="Normal 10 3 7 3 2" xfId="12755" xr:uid="{00000000-0005-0000-0000-0000C8310000}"/>
    <cellStyle name="Normal 10 3 7 3 2 2" xfId="12756" xr:uid="{00000000-0005-0000-0000-0000C9310000}"/>
    <cellStyle name="Normal 10 3 7 3 3" xfId="12757" xr:uid="{00000000-0005-0000-0000-0000CA310000}"/>
    <cellStyle name="Normal 10 3 7 3 4" xfId="12758" xr:uid="{00000000-0005-0000-0000-0000CB310000}"/>
    <cellStyle name="Normal 10 3 7 4" xfId="12759" xr:uid="{00000000-0005-0000-0000-0000CC310000}"/>
    <cellStyle name="Normal 10 3 7 4 2" xfId="12760" xr:uid="{00000000-0005-0000-0000-0000CD310000}"/>
    <cellStyle name="Normal 10 3 7 5" xfId="12761" xr:uid="{00000000-0005-0000-0000-0000CE310000}"/>
    <cellStyle name="Normal 10 3 7 6" xfId="12762" xr:uid="{00000000-0005-0000-0000-0000CF310000}"/>
    <cellStyle name="Normal 10 3 8" xfId="12763" xr:uid="{00000000-0005-0000-0000-0000D0310000}"/>
    <cellStyle name="Normal 10 3 8 2" xfId="12764" xr:uid="{00000000-0005-0000-0000-0000D1310000}"/>
    <cellStyle name="Normal 10 3 8 2 2" xfId="12765" xr:uid="{00000000-0005-0000-0000-0000D2310000}"/>
    <cellStyle name="Normal 10 3 8 2 2 2" xfId="12766" xr:uid="{00000000-0005-0000-0000-0000D3310000}"/>
    <cellStyle name="Normal 10 3 8 2 3" xfId="12767" xr:uid="{00000000-0005-0000-0000-0000D4310000}"/>
    <cellStyle name="Normal 10 3 8 2 4" xfId="12768" xr:uid="{00000000-0005-0000-0000-0000D5310000}"/>
    <cellStyle name="Normal 10 3 8 3" xfId="12769" xr:uid="{00000000-0005-0000-0000-0000D6310000}"/>
    <cellStyle name="Normal 10 3 8 3 2" xfId="12770" xr:uid="{00000000-0005-0000-0000-0000D7310000}"/>
    <cellStyle name="Normal 10 3 8 4" xfId="12771" xr:uid="{00000000-0005-0000-0000-0000D8310000}"/>
    <cellStyle name="Normal 10 3 8 5" xfId="12772" xr:uid="{00000000-0005-0000-0000-0000D9310000}"/>
    <cellStyle name="Normal 10 3 9" xfId="12773" xr:uid="{00000000-0005-0000-0000-0000DA310000}"/>
    <cellStyle name="Normal 10 3 9 2" xfId="12774" xr:uid="{00000000-0005-0000-0000-0000DB310000}"/>
    <cellStyle name="Normal 10 3 9 2 2" xfId="12775" xr:uid="{00000000-0005-0000-0000-0000DC310000}"/>
    <cellStyle name="Normal 10 3 9 3" xfId="12776" xr:uid="{00000000-0005-0000-0000-0000DD310000}"/>
    <cellStyle name="Normal 10 3 9 4" xfId="12777" xr:uid="{00000000-0005-0000-0000-0000DE310000}"/>
    <cellStyle name="Normal 10 4" xfId="12778" xr:uid="{00000000-0005-0000-0000-0000DF310000}"/>
    <cellStyle name="Normal 10 4 10" xfId="12779" xr:uid="{00000000-0005-0000-0000-0000E0310000}"/>
    <cellStyle name="Normal 10 4 11" xfId="12780" xr:uid="{00000000-0005-0000-0000-0000E1310000}"/>
    <cellStyle name="Normal 10 4 2" xfId="12781" xr:uid="{00000000-0005-0000-0000-0000E2310000}"/>
    <cellStyle name="Normal 10 4 2 2" xfId="12782" xr:uid="{00000000-0005-0000-0000-0000E3310000}"/>
    <cellStyle name="Normal 10 4 2 2 2" xfId="12783" xr:uid="{00000000-0005-0000-0000-0000E4310000}"/>
    <cellStyle name="Normal 10 4 2 2 2 2" xfId="12784" xr:uid="{00000000-0005-0000-0000-0000E5310000}"/>
    <cellStyle name="Normal 10 4 2 2 2 2 2" xfId="12785" xr:uid="{00000000-0005-0000-0000-0000E6310000}"/>
    <cellStyle name="Normal 10 4 2 2 2 2 2 2" xfId="12786" xr:uid="{00000000-0005-0000-0000-0000E7310000}"/>
    <cellStyle name="Normal 10 4 2 2 2 2 2 2 2" xfId="12787" xr:uid="{00000000-0005-0000-0000-0000E8310000}"/>
    <cellStyle name="Normal 10 4 2 2 2 2 2 3" xfId="12788" xr:uid="{00000000-0005-0000-0000-0000E9310000}"/>
    <cellStyle name="Normal 10 4 2 2 2 2 2 4" xfId="12789" xr:uid="{00000000-0005-0000-0000-0000EA310000}"/>
    <cellStyle name="Normal 10 4 2 2 2 2 3" xfId="12790" xr:uid="{00000000-0005-0000-0000-0000EB310000}"/>
    <cellStyle name="Normal 10 4 2 2 2 2 3 2" xfId="12791" xr:uid="{00000000-0005-0000-0000-0000EC310000}"/>
    <cellStyle name="Normal 10 4 2 2 2 2 4" xfId="12792" xr:uid="{00000000-0005-0000-0000-0000ED310000}"/>
    <cellStyle name="Normal 10 4 2 2 2 2 5" xfId="12793" xr:uid="{00000000-0005-0000-0000-0000EE310000}"/>
    <cellStyle name="Normal 10 4 2 2 2 3" xfId="12794" xr:uid="{00000000-0005-0000-0000-0000EF310000}"/>
    <cellStyle name="Normal 10 4 2 2 2 3 2" xfId="12795" xr:uid="{00000000-0005-0000-0000-0000F0310000}"/>
    <cellStyle name="Normal 10 4 2 2 2 3 2 2" xfId="12796" xr:uid="{00000000-0005-0000-0000-0000F1310000}"/>
    <cellStyle name="Normal 10 4 2 2 2 3 3" xfId="12797" xr:uid="{00000000-0005-0000-0000-0000F2310000}"/>
    <cellStyle name="Normal 10 4 2 2 2 3 4" xfId="12798" xr:uid="{00000000-0005-0000-0000-0000F3310000}"/>
    <cellStyle name="Normal 10 4 2 2 2 4" xfId="12799" xr:uid="{00000000-0005-0000-0000-0000F4310000}"/>
    <cellStyle name="Normal 10 4 2 2 2 4 2" xfId="12800" xr:uid="{00000000-0005-0000-0000-0000F5310000}"/>
    <cellStyle name="Normal 10 4 2 2 2 5" xfId="12801" xr:uid="{00000000-0005-0000-0000-0000F6310000}"/>
    <cellStyle name="Normal 10 4 2 2 2 6" xfId="12802" xr:uid="{00000000-0005-0000-0000-0000F7310000}"/>
    <cellStyle name="Normal 10 4 2 2 3" xfId="12803" xr:uid="{00000000-0005-0000-0000-0000F8310000}"/>
    <cellStyle name="Normal 10 4 2 2 3 2" xfId="12804" xr:uid="{00000000-0005-0000-0000-0000F9310000}"/>
    <cellStyle name="Normal 10 4 2 2 3 2 2" xfId="12805" xr:uid="{00000000-0005-0000-0000-0000FA310000}"/>
    <cellStyle name="Normal 10 4 2 2 3 2 2 2" xfId="12806" xr:uid="{00000000-0005-0000-0000-0000FB310000}"/>
    <cellStyle name="Normal 10 4 2 2 3 2 3" xfId="12807" xr:uid="{00000000-0005-0000-0000-0000FC310000}"/>
    <cellStyle name="Normal 10 4 2 2 3 2 4" xfId="12808" xr:uid="{00000000-0005-0000-0000-0000FD310000}"/>
    <cellStyle name="Normal 10 4 2 2 3 3" xfId="12809" xr:uid="{00000000-0005-0000-0000-0000FE310000}"/>
    <cellStyle name="Normal 10 4 2 2 3 3 2" xfId="12810" xr:uid="{00000000-0005-0000-0000-0000FF310000}"/>
    <cellStyle name="Normal 10 4 2 2 3 4" xfId="12811" xr:uid="{00000000-0005-0000-0000-000000320000}"/>
    <cellStyle name="Normal 10 4 2 2 3 5" xfId="12812" xr:uid="{00000000-0005-0000-0000-000001320000}"/>
    <cellStyle name="Normal 10 4 2 2 4" xfId="12813" xr:uid="{00000000-0005-0000-0000-000002320000}"/>
    <cellStyle name="Normal 10 4 2 2 4 2" xfId="12814" xr:uid="{00000000-0005-0000-0000-000003320000}"/>
    <cellStyle name="Normal 10 4 2 2 4 2 2" xfId="12815" xr:uid="{00000000-0005-0000-0000-000004320000}"/>
    <cellStyle name="Normal 10 4 2 2 4 3" xfId="12816" xr:uid="{00000000-0005-0000-0000-000005320000}"/>
    <cellStyle name="Normal 10 4 2 2 4 4" xfId="12817" xr:uid="{00000000-0005-0000-0000-000006320000}"/>
    <cellStyle name="Normal 10 4 2 2 5" xfId="12818" xr:uid="{00000000-0005-0000-0000-000007320000}"/>
    <cellStyle name="Normal 10 4 2 2 5 2" xfId="12819" xr:uid="{00000000-0005-0000-0000-000008320000}"/>
    <cellStyle name="Normal 10 4 2 2 5 2 2" xfId="12820" xr:uid="{00000000-0005-0000-0000-000009320000}"/>
    <cellStyle name="Normal 10 4 2 2 5 3" xfId="12821" xr:uid="{00000000-0005-0000-0000-00000A320000}"/>
    <cellStyle name="Normal 10 4 2 2 5 4" xfId="12822" xr:uid="{00000000-0005-0000-0000-00000B320000}"/>
    <cellStyle name="Normal 10 4 2 2 6" xfId="12823" xr:uid="{00000000-0005-0000-0000-00000C320000}"/>
    <cellStyle name="Normal 10 4 2 2 6 2" xfId="12824" xr:uid="{00000000-0005-0000-0000-00000D320000}"/>
    <cellStyle name="Normal 10 4 2 2 7" xfId="12825" xr:uid="{00000000-0005-0000-0000-00000E320000}"/>
    <cellStyle name="Normal 10 4 2 2 8" xfId="12826" xr:uid="{00000000-0005-0000-0000-00000F320000}"/>
    <cellStyle name="Normal 10 4 2 3" xfId="12827" xr:uid="{00000000-0005-0000-0000-000010320000}"/>
    <cellStyle name="Normal 10 4 2 3 2" xfId="12828" xr:uid="{00000000-0005-0000-0000-000011320000}"/>
    <cellStyle name="Normal 10 4 2 3 2 2" xfId="12829" xr:uid="{00000000-0005-0000-0000-000012320000}"/>
    <cellStyle name="Normal 10 4 2 3 2 2 2" xfId="12830" xr:uid="{00000000-0005-0000-0000-000013320000}"/>
    <cellStyle name="Normal 10 4 2 3 2 2 2 2" xfId="12831" xr:uid="{00000000-0005-0000-0000-000014320000}"/>
    <cellStyle name="Normal 10 4 2 3 2 2 3" xfId="12832" xr:uid="{00000000-0005-0000-0000-000015320000}"/>
    <cellStyle name="Normal 10 4 2 3 2 2 4" xfId="12833" xr:uid="{00000000-0005-0000-0000-000016320000}"/>
    <cellStyle name="Normal 10 4 2 3 2 3" xfId="12834" xr:uid="{00000000-0005-0000-0000-000017320000}"/>
    <cellStyle name="Normal 10 4 2 3 2 3 2" xfId="12835" xr:uid="{00000000-0005-0000-0000-000018320000}"/>
    <cellStyle name="Normal 10 4 2 3 2 4" xfId="12836" xr:uid="{00000000-0005-0000-0000-000019320000}"/>
    <cellStyle name="Normal 10 4 2 3 2 5" xfId="12837" xr:uid="{00000000-0005-0000-0000-00001A320000}"/>
    <cellStyle name="Normal 10 4 2 3 3" xfId="12838" xr:uid="{00000000-0005-0000-0000-00001B320000}"/>
    <cellStyle name="Normal 10 4 2 3 3 2" xfId="12839" xr:uid="{00000000-0005-0000-0000-00001C320000}"/>
    <cellStyle name="Normal 10 4 2 3 3 2 2" xfId="12840" xr:uid="{00000000-0005-0000-0000-00001D320000}"/>
    <cellStyle name="Normal 10 4 2 3 3 3" xfId="12841" xr:uid="{00000000-0005-0000-0000-00001E320000}"/>
    <cellStyle name="Normal 10 4 2 3 3 4" xfId="12842" xr:uid="{00000000-0005-0000-0000-00001F320000}"/>
    <cellStyle name="Normal 10 4 2 3 4" xfId="12843" xr:uid="{00000000-0005-0000-0000-000020320000}"/>
    <cellStyle name="Normal 10 4 2 3 4 2" xfId="12844" xr:uid="{00000000-0005-0000-0000-000021320000}"/>
    <cellStyle name="Normal 10 4 2 3 4 2 2" xfId="12845" xr:uid="{00000000-0005-0000-0000-000022320000}"/>
    <cellStyle name="Normal 10 4 2 3 4 3" xfId="12846" xr:uid="{00000000-0005-0000-0000-000023320000}"/>
    <cellStyle name="Normal 10 4 2 3 4 4" xfId="12847" xr:uid="{00000000-0005-0000-0000-000024320000}"/>
    <cellStyle name="Normal 10 4 2 3 5" xfId="12848" xr:uid="{00000000-0005-0000-0000-000025320000}"/>
    <cellStyle name="Normal 10 4 2 3 5 2" xfId="12849" xr:uid="{00000000-0005-0000-0000-000026320000}"/>
    <cellStyle name="Normal 10 4 2 3 6" xfId="12850" xr:uid="{00000000-0005-0000-0000-000027320000}"/>
    <cellStyle name="Normal 10 4 2 3 7" xfId="12851" xr:uid="{00000000-0005-0000-0000-000028320000}"/>
    <cellStyle name="Normal 10 4 2 4" xfId="12852" xr:uid="{00000000-0005-0000-0000-000029320000}"/>
    <cellStyle name="Normal 10 4 2 4 2" xfId="12853" xr:uid="{00000000-0005-0000-0000-00002A320000}"/>
    <cellStyle name="Normal 10 4 2 4 2 2" xfId="12854" xr:uid="{00000000-0005-0000-0000-00002B320000}"/>
    <cellStyle name="Normal 10 4 2 4 2 2 2" xfId="12855" xr:uid="{00000000-0005-0000-0000-00002C320000}"/>
    <cellStyle name="Normal 10 4 2 4 2 3" xfId="12856" xr:uid="{00000000-0005-0000-0000-00002D320000}"/>
    <cellStyle name="Normal 10 4 2 4 2 4" xfId="12857" xr:uid="{00000000-0005-0000-0000-00002E320000}"/>
    <cellStyle name="Normal 10 4 2 4 3" xfId="12858" xr:uid="{00000000-0005-0000-0000-00002F320000}"/>
    <cellStyle name="Normal 10 4 2 4 3 2" xfId="12859" xr:uid="{00000000-0005-0000-0000-000030320000}"/>
    <cellStyle name="Normal 10 4 2 4 3 2 2" xfId="12860" xr:uid="{00000000-0005-0000-0000-000031320000}"/>
    <cellStyle name="Normal 10 4 2 4 3 3" xfId="12861" xr:uid="{00000000-0005-0000-0000-000032320000}"/>
    <cellStyle name="Normal 10 4 2 4 3 4" xfId="12862" xr:uid="{00000000-0005-0000-0000-000033320000}"/>
    <cellStyle name="Normal 10 4 2 4 4" xfId="12863" xr:uid="{00000000-0005-0000-0000-000034320000}"/>
    <cellStyle name="Normal 10 4 2 4 4 2" xfId="12864" xr:uid="{00000000-0005-0000-0000-000035320000}"/>
    <cellStyle name="Normal 10 4 2 4 5" xfId="12865" xr:uid="{00000000-0005-0000-0000-000036320000}"/>
    <cellStyle name="Normal 10 4 2 4 6" xfId="12866" xr:uid="{00000000-0005-0000-0000-000037320000}"/>
    <cellStyle name="Normal 10 4 2 5" xfId="12867" xr:uid="{00000000-0005-0000-0000-000038320000}"/>
    <cellStyle name="Normal 10 4 2 5 2" xfId="12868" xr:uid="{00000000-0005-0000-0000-000039320000}"/>
    <cellStyle name="Normal 10 4 2 5 2 2" xfId="12869" xr:uid="{00000000-0005-0000-0000-00003A320000}"/>
    <cellStyle name="Normal 10 4 2 5 2 2 2" xfId="12870" xr:uid="{00000000-0005-0000-0000-00003B320000}"/>
    <cellStyle name="Normal 10 4 2 5 2 3" xfId="12871" xr:uid="{00000000-0005-0000-0000-00003C320000}"/>
    <cellStyle name="Normal 10 4 2 5 2 4" xfId="12872" xr:uid="{00000000-0005-0000-0000-00003D320000}"/>
    <cellStyle name="Normal 10 4 2 5 3" xfId="12873" xr:uid="{00000000-0005-0000-0000-00003E320000}"/>
    <cellStyle name="Normal 10 4 2 5 3 2" xfId="12874" xr:uid="{00000000-0005-0000-0000-00003F320000}"/>
    <cellStyle name="Normal 10 4 2 5 4" xfId="12875" xr:uid="{00000000-0005-0000-0000-000040320000}"/>
    <cellStyle name="Normal 10 4 2 5 5" xfId="12876" xr:uid="{00000000-0005-0000-0000-000041320000}"/>
    <cellStyle name="Normal 10 4 2 6" xfId="12877" xr:uid="{00000000-0005-0000-0000-000042320000}"/>
    <cellStyle name="Normal 10 4 2 6 2" xfId="12878" xr:uid="{00000000-0005-0000-0000-000043320000}"/>
    <cellStyle name="Normal 10 4 2 6 2 2" xfId="12879" xr:uid="{00000000-0005-0000-0000-000044320000}"/>
    <cellStyle name="Normal 10 4 2 6 3" xfId="12880" xr:uid="{00000000-0005-0000-0000-000045320000}"/>
    <cellStyle name="Normal 10 4 2 6 4" xfId="12881" xr:uid="{00000000-0005-0000-0000-000046320000}"/>
    <cellStyle name="Normal 10 4 2 7" xfId="12882" xr:uid="{00000000-0005-0000-0000-000047320000}"/>
    <cellStyle name="Normal 10 4 2 7 2" xfId="12883" xr:uid="{00000000-0005-0000-0000-000048320000}"/>
    <cellStyle name="Normal 10 4 2 8" xfId="12884" xr:uid="{00000000-0005-0000-0000-000049320000}"/>
    <cellStyle name="Normal 10 4 2 9" xfId="12885" xr:uid="{00000000-0005-0000-0000-00004A320000}"/>
    <cellStyle name="Normal 10 4 3" xfId="12886" xr:uid="{00000000-0005-0000-0000-00004B320000}"/>
    <cellStyle name="Normal 10 4 3 2" xfId="12887" xr:uid="{00000000-0005-0000-0000-00004C320000}"/>
    <cellStyle name="Normal 10 4 3 2 2" xfId="12888" xr:uid="{00000000-0005-0000-0000-00004D320000}"/>
    <cellStyle name="Normal 10 4 3 2 2 2" xfId="12889" xr:uid="{00000000-0005-0000-0000-00004E320000}"/>
    <cellStyle name="Normal 10 4 3 2 2 2 2" xfId="12890" xr:uid="{00000000-0005-0000-0000-00004F320000}"/>
    <cellStyle name="Normal 10 4 3 2 2 2 2 2" xfId="12891" xr:uid="{00000000-0005-0000-0000-000050320000}"/>
    <cellStyle name="Normal 10 4 3 2 2 2 2 2 2" xfId="12892" xr:uid="{00000000-0005-0000-0000-000051320000}"/>
    <cellStyle name="Normal 10 4 3 2 2 2 2 3" xfId="12893" xr:uid="{00000000-0005-0000-0000-000052320000}"/>
    <cellStyle name="Normal 10 4 3 2 2 2 2 4" xfId="12894" xr:uid="{00000000-0005-0000-0000-000053320000}"/>
    <cellStyle name="Normal 10 4 3 2 2 2 3" xfId="12895" xr:uid="{00000000-0005-0000-0000-000054320000}"/>
    <cellStyle name="Normal 10 4 3 2 2 2 3 2" xfId="12896" xr:uid="{00000000-0005-0000-0000-000055320000}"/>
    <cellStyle name="Normal 10 4 3 2 2 2 4" xfId="12897" xr:uid="{00000000-0005-0000-0000-000056320000}"/>
    <cellStyle name="Normal 10 4 3 2 2 2 5" xfId="12898" xr:uid="{00000000-0005-0000-0000-000057320000}"/>
    <cellStyle name="Normal 10 4 3 2 2 3" xfId="12899" xr:uid="{00000000-0005-0000-0000-000058320000}"/>
    <cellStyle name="Normal 10 4 3 2 2 3 2" xfId="12900" xr:uid="{00000000-0005-0000-0000-000059320000}"/>
    <cellStyle name="Normal 10 4 3 2 2 3 2 2" xfId="12901" xr:uid="{00000000-0005-0000-0000-00005A320000}"/>
    <cellStyle name="Normal 10 4 3 2 2 3 3" xfId="12902" xr:uid="{00000000-0005-0000-0000-00005B320000}"/>
    <cellStyle name="Normal 10 4 3 2 2 3 4" xfId="12903" xr:uid="{00000000-0005-0000-0000-00005C320000}"/>
    <cellStyle name="Normal 10 4 3 2 2 4" xfId="12904" xr:uid="{00000000-0005-0000-0000-00005D320000}"/>
    <cellStyle name="Normal 10 4 3 2 2 4 2" xfId="12905" xr:uid="{00000000-0005-0000-0000-00005E320000}"/>
    <cellStyle name="Normal 10 4 3 2 2 5" xfId="12906" xr:uid="{00000000-0005-0000-0000-00005F320000}"/>
    <cellStyle name="Normal 10 4 3 2 2 6" xfId="12907" xr:uid="{00000000-0005-0000-0000-000060320000}"/>
    <cellStyle name="Normal 10 4 3 2 3" xfId="12908" xr:uid="{00000000-0005-0000-0000-000061320000}"/>
    <cellStyle name="Normal 10 4 3 2 3 2" xfId="12909" xr:uid="{00000000-0005-0000-0000-000062320000}"/>
    <cellStyle name="Normal 10 4 3 2 3 2 2" xfId="12910" xr:uid="{00000000-0005-0000-0000-000063320000}"/>
    <cellStyle name="Normal 10 4 3 2 3 2 2 2" xfId="12911" xr:uid="{00000000-0005-0000-0000-000064320000}"/>
    <cellStyle name="Normal 10 4 3 2 3 2 3" xfId="12912" xr:uid="{00000000-0005-0000-0000-000065320000}"/>
    <cellStyle name="Normal 10 4 3 2 3 2 4" xfId="12913" xr:uid="{00000000-0005-0000-0000-000066320000}"/>
    <cellStyle name="Normal 10 4 3 2 3 3" xfId="12914" xr:uid="{00000000-0005-0000-0000-000067320000}"/>
    <cellStyle name="Normal 10 4 3 2 3 3 2" xfId="12915" xr:uid="{00000000-0005-0000-0000-000068320000}"/>
    <cellStyle name="Normal 10 4 3 2 3 4" xfId="12916" xr:uid="{00000000-0005-0000-0000-000069320000}"/>
    <cellStyle name="Normal 10 4 3 2 3 5" xfId="12917" xr:uid="{00000000-0005-0000-0000-00006A320000}"/>
    <cellStyle name="Normal 10 4 3 2 4" xfId="12918" xr:uid="{00000000-0005-0000-0000-00006B320000}"/>
    <cellStyle name="Normal 10 4 3 2 4 2" xfId="12919" xr:uid="{00000000-0005-0000-0000-00006C320000}"/>
    <cellStyle name="Normal 10 4 3 2 4 2 2" xfId="12920" xr:uid="{00000000-0005-0000-0000-00006D320000}"/>
    <cellStyle name="Normal 10 4 3 2 4 3" xfId="12921" xr:uid="{00000000-0005-0000-0000-00006E320000}"/>
    <cellStyle name="Normal 10 4 3 2 4 4" xfId="12922" xr:uid="{00000000-0005-0000-0000-00006F320000}"/>
    <cellStyle name="Normal 10 4 3 2 5" xfId="12923" xr:uid="{00000000-0005-0000-0000-000070320000}"/>
    <cellStyle name="Normal 10 4 3 2 5 2" xfId="12924" xr:uid="{00000000-0005-0000-0000-000071320000}"/>
    <cellStyle name="Normal 10 4 3 2 5 2 2" xfId="12925" xr:uid="{00000000-0005-0000-0000-000072320000}"/>
    <cellStyle name="Normal 10 4 3 2 5 3" xfId="12926" xr:uid="{00000000-0005-0000-0000-000073320000}"/>
    <cellStyle name="Normal 10 4 3 2 5 4" xfId="12927" xr:uid="{00000000-0005-0000-0000-000074320000}"/>
    <cellStyle name="Normal 10 4 3 2 6" xfId="12928" xr:uid="{00000000-0005-0000-0000-000075320000}"/>
    <cellStyle name="Normal 10 4 3 2 6 2" xfId="12929" xr:uid="{00000000-0005-0000-0000-000076320000}"/>
    <cellStyle name="Normal 10 4 3 2 7" xfId="12930" xr:uid="{00000000-0005-0000-0000-000077320000}"/>
    <cellStyle name="Normal 10 4 3 2 8" xfId="12931" xr:uid="{00000000-0005-0000-0000-000078320000}"/>
    <cellStyle name="Normal 10 4 3 3" xfId="12932" xr:uid="{00000000-0005-0000-0000-000079320000}"/>
    <cellStyle name="Normal 10 4 3 3 2" xfId="12933" xr:uid="{00000000-0005-0000-0000-00007A320000}"/>
    <cellStyle name="Normal 10 4 3 3 2 2" xfId="12934" xr:uid="{00000000-0005-0000-0000-00007B320000}"/>
    <cellStyle name="Normal 10 4 3 3 2 2 2" xfId="12935" xr:uid="{00000000-0005-0000-0000-00007C320000}"/>
    <cellStyle name="Normal 10 4 3 3 2 2 2 2" xfId="12936" xr:uid="{00000000-0005-0000-0000-00007D320000}"/>
    <cellStyle name="Normal 10 4 3 3 2 2 3" xfId="12937" xr:uid="{00000000-0005-0000-0000-00007E320000}"/>
    <cellStyle name="Normal 10 4 3 3 2 2 4" xfId="12938" xr:uid="{00000000-0005-0000-0000-00007F320000}"/>
    <cellStyle name="Normal 10 4 3 3 2 3" xfId="12939" xr:uid="{00000000-0005-0000-0000-000080320000}"/>
    <cellStyle name="Normal 10 4 3 3 2 3 2" xfId="12940" xr:uid="{00000000-0005-0000-0000-000081320000}"/>
    <cellStyle name="Normal 10 4 3 3 2 4" xfId="12941" xr:uid="{00000000-0005-0000-0000-000082320000}"/>
    <cellStyle name="Normal 10 4 3 3 2 5" xfId="12942" xr:uid="{00000000-0005-0000-0000-000083320000}"/>
    <cellStyle name="Normal 10 4 3 3 3" xfId="12943" xr:uid="{00000000-0005-0000-0000-000084320000}"/>
    <cellStyle name="Normal 10 4 3 3 3 2" xfId="12944" xr:uid="{00000000-0005-0000-0000-000085320000}"/>
    <cellStyle name="Normal 10 4 3 3 3 2 2" xfId="12945" xr:uid="{00000000-0005-0000-0000-000086320000}"/>
    <cellStyle name="Normal 10 4 3 3 3 3" xfId="12946" xr:uid="{00000000-0005-0000-0000-000087320000}"/>
    <cellStyle name="Normal 10 4 3 3 3 4" xfId="12947" xr:uid="{00000000-0005-0000-0000-000088320000}"/>
    <cellStyle name="Normal 10 4 3 3 4" xfId="12948" xr:uid="{00000000-0005-0000-0000-000089320000}"/>
    <cellStyle name="Normal 10 4 3 3 4 2" xfId="12949" xr:uid="{00000000-0005-0000-0000-00008A320000}"/>
    <cellStyle name="Normal 10 4 3 3 4 2 2" xfId="12950" xr:uid="{00000000-0005-0000-0000-00008B320000}"/>
    <cellStyle name="Normal 10 4 3 3 4 3" xfId="12951" xr:uid="{00000000-0005-0000-0000-00008C320000}"/>
    <cellStyle name="Normal 10 4 3 3 4 4" xfId="12952" xr:uid="{00000000-0005-0000-0000-00008D320000}"/>
    <cellStyle name="Normal 10 4 3 3 5" xfId="12953" xr:uid="{00000000-0005-0000-0000-00008E320000}"/>
    <cellStyle name="Normal 10 4 3 3 5 2" xfId="12954" xr:uid="{00000000-0005-0000-0000-00008F320000}"/>
    <cellStyle name="Normal 10 4 3 3 6" xfId="12955" xr:uid="{00000000-0005-0000-0000-000090320000}"/>
    <cellStyle name="Normal 10 4 3 3 7" xfId="12956" xr:uid="{00000000-0005-0000-0000-000091320000}"/>
    <cellStyle name="Normal 10 4 3 4" xfId="12957" xr:uid="{00000000-0005-0000-0000-000092320000}"/>
    <cellStyle name="Normal 10 4 3 4 2" xfId="12958" xr:uid="{00000000-0005-0000-0000-000093320000}"/>
    <cellStyle name="Normal 10 4 3 4 2 2" xfId="12959" xr:uid="{00000000-0005-0000-0000-000094320000}"/>
    <cellStyle name="Normal 10 4 3 4 2 2 2" xfId="12960" xr:uid="{00000000-0005-0000-0000-000095320000}"/>
    <cellStyle name="Normal 10 4 3 4 2 3" xfId="12961" xr:uid="{00000000-0005-0000-0000-000096320000}"/>
    <cellStyle name="Normal 10 4 3 4 2 4" xfId="12962" xr:uid="{00000000-0005-0000-0000-000097320000}"/>
    <cellStyle name="Normal 10 4 3 4 3" xfId="12963" xr:uid="{00000000-0005-0000-0000-000098320000}"/>
    <cellStyle name="Normal 10 4 3 4 3 2" xfId="12964" xr:uid="{00000000-0005-0000-0000-000099320000}"/>
    <cellStyle name="Normal 10 4 3 4 3 2 2" xfId="12965" xr:uid="{00000000-0005-0000-0000-00009A320000}"/>
    <cellStyle name="Normal 10 4 3 4 3 3" xfId="12966" xr:uid="{00000000-0005-0000-0000-00009B320000}"/>
    <cellStyle name="Normal 10 4 3 4 3 4" xfId="12967" xr:uid="{00000000-0005-0000-0000-00009C320000}"/>
    <cellStyle name="Normal 10 4 3 4 4" xfId="12968" xr:uid="{00000000-0005-0000-0000-00009D320000}"/>
    <cellStyle name="Normal 10 4 3 4 4 2" xfId="12969" xr:uid="{00000000-0005-0000-0000-00009E320000}"/>
    <cellStyle name="Normal 10 4 3 4 5" xfId="12970" xr:uid="{00000000-0005-0000-0000-00009F320000}"/>
    <cellStyle name="Normal 10 4 3 4 6" xfId="12971" xr:uid="{00000000-0005-0000-0000-0000A0320000}"/>
    <cellStyle name="Normal 10 4 3 5" xfId="12972" xr:uid="{00000000-0005-0000-0000-0000A1320000}"/>
    <cellStyle name="Normal 10 4 3 5 2" xfId="12973" xr:uid="{00000000-0005-0000-0000-0000A2320000}"/>
    <cellStyle name="Normal 10 4 3 5 2 2" xfId="12974" xr:uid="{00000000-0005-0000-0000-0000A3320000}"/>
    <cellStyle name="Normal 10 4 3 5 2 2 2" xfId="12975" xr:uid="{00000000-0005-0000-0000-0000A4320000}"/>
    <cellStyle name="Normal 10 4 3 5 2 3" xfId="12976" xr:uid="{00000000-0005-0000-0000-0000A5320000}"/>
    <cellStyle name="Normal 10 4 3 5 2 4" xfId="12977" xr:uid="{00000000-0005-0000-0000-0000A6320000}"/>
    <cellStyle name="Normal 10 4 3 5 3" xfId="12978" xr:uid="{00000000-0005-0000-0000-0000A7320000}"/>
    <cellStyle name="Normal 10 4 3 5 3 2" xfId="12979" xr:uid="{00000000-0005-0000-0000-0000A8320000}"/>
    <cellStyle name="Normal 10 4 3 5 4" xfId="12980" xr:uid="{00000000-0005-0000-0000-0000A9320000}"/>
    <cellStyle name="Normal 10 4 3 5 5" xfId="12981" xr:uid="{00000000-0005-0000-0000-0000AA320000}"/>
    <cellStyle name="Normal 10 4 3 6" xfId="12982" xr:uid="{00000000-0005-0000-0000-0000AB320000}"/>
    <cellStyle name="Normal 10 4 3 6 2" xfId="12983" xr:uid="{00000000-0005-0000-0000-0000AC320000}"/>
    <cellStyle name="Normal 10 4 3 6 2 2" xfId="12984" xr:uid="{00000000-0005-0000-0000-0000AD320000}"/>
    <cellStyle name="Normal 10 4 3 6 3" xfId="12985" xr:uid="{00000000-0005-0000-0000-0000AE320000}"/>
    <cellStyle name="Normal 10 4 3 6 4" xfId="12986" xr:uid="{00000000-0005-0000-0000-0000AF320000}"/>
    <cellStyle name="Normal 10 4 3 7" xfId="12987" xr:uid="{00000000-0005-0000-0000-0000B0320000}"/>
    <cellStyle name="Normal 10 4 3 7 2" xfId="12988" xr:uid="{00000000-0005-0000-0000-0000B1320000}"/>
    <cellStyle name="Normal 10 4 3 8" xfId="12989" xr:uid="{00000000-0005-0000-0000-0000B2320000}"/>
    <cellStyle name="Normal 10 4 3 9" xfId="12990" xr:uid="{00000000-0005-0000-0000-0000B3320000}"/>
    <cellStyle name="Normal 10 4 4" xfId="12991" xr:uid="{00000000-0005-0000-0000-0000B4320000}"/>
    <cellStyle name="Normal 10 4 4 2" xfId="12992" xr:uid="{00000000-0005-0000-0000-0000B5320000}"/>
    <cellStyle name="Normal 10 4 4 2 2" xfId="12993" xr:uid="{00000000-0005-0000-0000-0000B6320000}"/>
    <cellStyle name="Normal 10 4 4 2 2 2" xfId="12994" xr:uid="{00000000-0005-0000-0000-0000B7320000}"/>
    <cellStyle name="Normal 10 4 4 2 2 2 2" xfId="12995" xr:uid="{00000000-0005-0000-0000-0000B8320000}"/>
    <cellStyle name="Normal 10 4 4 2 2 2 2 2" xfId="12996" xr:uid="{00000000-0005-0000-0000-0000B9320000}"/>
    <cellStyle name="Normal 10 4 4 2 2 2 3" xfId="12997" xr:uid="{00000000-0005-0000-0000-0000BA320000}"/>
    <cellStyle name="Normal 10 4 4 2 2 2 4" xfId="12998" xr:uid="{00000000-0005-0000-0000-0000BB320000}"/>
    <cellStyle name="Normal 10 4 4 2 2 3" xfId="12999" xr:uid="{00000000-0005-0000-0000-0000BC320000}"/>
    <cellStyle name="Normal 10 4 4 2 2 3 2" xfId="13000" xr:uid="{00000000-0005-0000-0000-0000BD320000}"/>
    <cellStyle name="Normal 10 4 4 2 2 4" xfId="13001" xr:uid="{00000000-0005-0000-0000-0000BE320000}"/>
    <cellStyle name="Normal 10 4 4 2 2 5" xfId="13002" xr:uid="{00000000-0005-0000-0000-0000BF320000}"/>
    <cellStyle name="Normal 10 4 4 2 3" xfId="13003" xr:uid="{00000000-0005-0000-0000-0000C0320000}"/>
    <cellStyle name="Normal 10 4 4 2 3 2" xfId="13004" xr:uid="{00000000-0005-0000-0000-0000C1320000}"/>
    <cellStyle name="Normal 10 4 4 2 3 2 2" xfId="13005" xr:uid="{00000000-0005-0000-0000-0000C2320000}"/>
    <cellStyle name="Normal 10 4 4 2 3 3" xfId="13006" xr:uid="{00000000-0005-0000-0000-0000C3320000}"/>
    <cellStyle name="Normal 10 4 4 2 3 4" xfId="13007" xr:uid="{00000000-0005-0000-0000-0000C4320000}"/>
    <cellStyle name="Normal 10 4 4 2 4" xfId="13008" xr:uid="{00000000-0005-0000-0000-0000C5320000}"/>
    <cellStyle name="Normal 10 4 4 2 4 2" xfId="13009" xr:uid="{00000000-0005-0000-0000-0000C6320000}"/>
    <cellStyle name="Normal 10 4 4 2 5" xfId="13010" xr:uid="{00000000-0005-0000-0000-0000C7320000}"/>
    <cellStyle name="Normal 10 4 4 2 6" xfId="13011" xr:uid="{00000000-0005-0000-0000-0000C8320000}"/>
    <cellStyle name="Normal 10 4 4 3" xfId="13012" xr:uid="{00000000-0005-0000-0000-0000C9320000}"/>
    <cellStyle name="Normal 10 4 4 3 2" xfId="13013" xr:uid="{00000000-0005-0000-0000-0000CA320000}"/>
    <cellStyle name="Normal 10 4 4 3 2 2" xfId="13014" xr:uid="{00000000-0005-0000-0000-0000CB320000}"/>
    <cellStyle name="Normal 10 4 4 3 2 2 2" xfId="13015" xr:uid="{00000000-0005-0000-0000-0000CC320000}"/>
    <cellStyle name="Normal 10 4 4 3 2 3" xfId="13016" xr:uid="{00000000-0005-0000-0000-0000CD320000}"/>
    <cellStyle name="Normal 10 4 4 3 2 4" xfId="13017" xr:uid="{00000000-0005-0000-0000-0000CE320000}"/>
    <cellStyle name="Normal 10 4 4 3 3" xfId="13018" xr:uid="{00000000-0005-0000-0000-0000CF320000}"/>
    <cellStyle name="Normal 10 4 4 3 3 2" xfId="13019" xr:uid="{00000000-0005-0000-0000-0000D0320000}"/>
    <cellStyle name="Normal 10 4 4 3 4" xfId="13020" xr:uid="{00000000-0005-0000-0000-0000D1320000}"/>
    <cellStyle name="Normal 10 4 4 3 5" xfId="13021" xr:uid="{00000000-0005-0000-0000-0000D2320000}"/>
    <cellStyle name="Normal 10 4 4 4" xfId="13022" xr:uid="{00000000-0005-0000-0000-0000D3320000}"/>
    <cellStyle name="Normal 10 4 4 4 2" xfId="13023" xr:uid="{00000000-0005-0000-0000-0000D4320000}"/>
    <cellStyle name="Normal 10 4 4 4 2 2" xfId="13024" xr:uid="{00000000-0005-0000-0000-0000D5320000}"/>
    <cellStyle name="Normal 10 4 4 4 3" xfId="13025" xr:uid="{00000000-0005-0000-0000-0000D6320000}"/>
    <cellStyle name="Normal 10 4 4 4 4" xfId="13026" xr:uid="{00000000-0005-0000-0000-0000D7320000}"/>
    <cellStyle name="Normal 10 4 4 5" xfId="13027" xr:uid="{00000000-0005-0000-0000-0000D8320000}"/>
    <cellStyle name="Normal 10 4 4 5 2" xfId="13028" xr:uid="{00000000-0005-0000-0000-0000D9320000}"/>
    <cellStyle name="Normal 10 4 4 5 2 2" xfId="13029" xr:uid="{00000000-0005-0000-0000-0000DA320000}"/>
    <cellStyle name="Normal 10 4 4 5 3" xfId="13030" xr:uid="{00000000-0005-0000-0000-0000DB320000}"/>
    <cellStyle name="Normal 10 4 4 5 4" xfId="13031" xr:uid="{00000000-0005-0000-0000-0000DC320000}"/>
    <cellStyle name="Normal 10 4 4 6" xfId="13032" xr:uid="{00000000-0005-0000-0000-0000DD320000}"/>
    <cellStyle name="Normal 10 4 4 6 2" xfId="13033" xr:uid="{00000000-0005-0000-0000-0000DE320000}"/>
    <cellStyle name="Normal 10 4 4 7" xfId="13034" xr:uid="{00000000-0005-0000-0000-0000DF320000}"/>
    <cellStyle name="Normal 10 4 4 8" xfId="13035" xr:uid="{00000000-0005-0000-0000-0000E0320000}"/>
    <cellStyle name="Normal 10 4 5" xfId="13036" xr:uid="{00000000-0005-0000-0000-0000E1320000}"/>
    <cellStyle name="Normal 10 4 5 2" xfId="13037" xr:uid="{00000000-0005-0000-0000-0000E2320000}"/>
    <cellStyle name="Normal 10 4 5 2 2" xfId="13038" xr:uid="{00000000-0005-0000-0000-0000E3320000}"/>
    <cellStyle name="Normal 10 4 5 2 2 2" xfId="13039" xr:uid="{00000000-0005-0000-0000-0000E4320000}"/>
    <cellStyle name="Normal 10 4 5 2 2 2 2" xfId="13040" xr:uid="{00000000-0005-0000-0000-0000E5320000}"/>
    <cellStyle name="Normal 10 4 5 2 2 3" xfId="13041" xr:uid="{00000000-0005-0000-0000-0000E6320000}"/>
    <cellStyle name="Normal 10 4 5 2 2 4" xfId="13042" xr:uid="{00000000-0005-0000-0000-0000E7320000}"/>
    <cellStyle name="Normal 10 4 5 2 3" xfId="13043" xr:uid="{00000000-0005-0000-0000-0000E8320000}"/>
    <cellStyle name="Normal 10 4 5 2 3 2" xfId="13044" xr:uid="{00000000-0005-0000-0000-0000E9320000}"/>
    <cellStyle name="Normal 10 4 5 2 4" xfId="13045" xr:uid="{00000000-0005-0000-0000-0000EA320000}"/>
    <cellStyle name="Normal 10 4 5 2 5" xfId="13046" xr:uid="{00000000-0005-0000-0000-0000EB320000}"/>
    <cellStyle name="Normal 10 4 5 3" xfId="13047" xr:uid="{00000000-0005-0000-0000-0000EC320000}"/>
    <cellStyle name="Normal 10 4 5 3 2" xfId="13048" xr:uid="{00000000-0005-0000-0000-0000ED320000}"/>
    <cellStyle name="Normal 10 4 5 3 2 2" xfId="13049" xr:uid="{00000000-0005-0000-0000-0000EE320000}"/>
    <cellStyle name="Normal 10 4 5 3 3" xfId="13050" xr:uid="{00000000-0005-0000-0000-0000EF320000}"/>
    <cellStyle name="Normal 10 4 5 3 4" xfId="13051" xr:uid="{00000000-0005-0000-0000-0000F0320000}"/>
    <cellStyle name="Normal 10 4 5 4" xfId="13052" xr:uid="{00000000-0005-0000-0000-0000F1320000}"/>
    <cellStyle name="Normal 10 4 5 4 2" xfId="13053" xr:uid="{00000000-0005-0000-0000-0000F2320000}"/>
    <cellStyle name="Normal 10 4 5 4 2 2" xfId="13054" xr:uid="{00000000-0005-0000-0000-0000F3320000}"/>
    <cellStyle name="Normal 10 4 5 4 3" xfId="13055" xr:uid="{00000000-0005-0000-0000-0000F4320000}"/>
    <cellStyle name="Normal 10 4 5 4 4" xfId="13056" xr:uid="{00000000-0005-0000-0000-0000F5320000}"/>
    <cellStyle name="Normal 10 4 5 5" xfId="13057" xr:uid="{00000000-0005-0000-0000-0000F6320000}"/>
    <cellStyle name="Normal 10 4 5 5 2" xfId="13058" xr:uid="{00000000-0005-0000-0000-0000F7320000}"/>
    <cellStyle name="Normal 10 4 5 6" xfId="13059" xr:uid="{00000000-0005-0000-0000-0000F8320000}"/>
    <cellStyle name="Normal 10 4 5 7" xfId="13060" xr:uid="{00000000-0005-0000-0000-0000F9320000}"/>
    <cellStyle name="Normal 10 4 6" xfId="13061" xr:uid="{00000000-0005-0000-0000-0000FA320000}"/>
    <cellStyle name="Normal 10 4 6 2" xfId="13062" xr:uid="{00000000-0005-0000-0000-0000FB320000}"/>
    <cellStyle name="Normal 10 4 6 2 2" xfId="13063" xr:uid="{00000000-0005-0000-0000-0000FC320000}"/>
    <cellStyle name="Normal 10 4 6 2 2 2" xfId="13064" xr:uid="{00000000-0005-0000-0000-0000FD320000}"/>
    <cellStyle name="Normal 10 4 6 2 3" xfId="13065" xr:uid="{00000000-0005-0000-0000-0000FE320000}"/>
    <cellStyle name="Normal 10 4 6 2 4" xfId="13066" xr:uid="{00000000-0005-0000-0000-0000FF320000}"/>
    <cellStyle name="Normal 10 4 6 3" xfId="13067" xr:uid="{00000000-0005-0000-0000-000000330000}"/>
    <cellStyle name="Normal 10 4 6 3 2" xfId="13068" xr:uid="{00000000-0005-0000-0000-000001330000}"/>
    <cellStyle name="Normal 10 4 6 3 2 2" xfId="13069" xr:uid="{00000000-0005-0000-0000-000002330000}"/>
    <cellStyle name="Normal 10 4 6 3 3" xfId="13070" xr:uid="{00000000-0005-0000-0000-000003330000}"/>
    <cellStyle name="Normal 10 4 6 3 4" xfId="13071" xr:uid="{00000000-0005-0000-0000-000004330000}"/>
    <cellStyle name="Normal 10 4 6 4" xfId="13072" xr:uid="{00000000-0005-0000-0000-000005330000}"/>
    <cellStyle name="Normal 10 4 6 4 2" xfId="13073" xr:uid="{00000000-0005-0000-0000-000006330000}"/>
    <cellStyle name="Normal 10 4 6 5" xfId="13074" xr:uid="{00000000-0005-0000-0000-000007330000}"/>
    <cellStyle name="Normal 10 4 6 6" xfId="13075" xr:uid="{00000000-0005-0000-0000-000008330000}"/>
    <cellStyle name="Normal 10 4 7" xfId="13076" xr:uid="{00000000-0005-0000-0000-000009330000}"/>
    <cellStyle name="Normal 10 4 7 2" xfId="13077" xr:uid="{00000000-0005-0000-0000-00000A330000}"/>
    <cellStyle name="Normal 10 4 7 2 2" xfId="13078" xr:uid="{00000000-0005-0000-0000-00000B330000}"/>
    <cellStyle name="Normal 10 4 7 2 2 2" xfId="13079" xr:uid="{00000000-0005-0000-0000-00000C330000}"/>
    <cellStyle name="Normal 10 4 7 2 3" xfId="13080" xr:uid="{00000000-0005-0000-0000-00000D330000}"/>
    <cellStyle name="Normal 10 4 7 2 4" xfId="13081" xr:uid="{00000000-0005-0000-0000-00000E330000}"/>
    <cellStyle name="Normal 10 4 7 3" xfId="13082" xr:uid="{00000000-0005-0000-0000-00000F330000}"/>
    <cellStyle name="Normal 10 4 7 3 2" xfId="13083" xr:uid="{00000000-0005-0000-0000-000010330000}"/>
    <cellStyle name="Normal 10 4 7 4" xfId="13084" xr:uid="{00000000-0005-0000-0000-000011330000}"/>
    <cellStyle name="Normal 10 4 7 5" xfId="13085" xr:uid="{00000000-0005-0000-0000-000012330000}"/>
    <cellStyle name="Normal 10 4 8" xfId="13086" xr:uid="{00000000-0005-0000-0000-000013330000}"/>
    <cellStyle name="Normal 10 4 8 2" xfId="13087" xr:uid="{00000000-0005-0000-0000-000014330000}"/>
    <cellStyle name="Normal 10 4 8 2 2" xfId="13088" xr:uid="{00000000-0005-0000-0000-000015330000}"/>
    <cellStyle name="Normal 10 4 8 3" xfId="13089" xr:uid="{00000000-0005-0000-0000-000016330000}"/>
    <cellStyle name="Normal 10 4 8 4" xfId="13090" xr:uid="{00000000-0005-0000-0000-000017330000}"/>
    <cellStyle name="Normal 10 4 9" xfId="13091" xr:uid="{00000000-0005-0000-0000-000018330000}"/>
    <cellStyle name="Normal 10 4 9 2" xfId="13092" xr:uid="{00000000-0005-0000-0000-000019330000}"/>
    <cellStyle name="Normal 10 5" xfId="13093" xr:uid="{00000000-0005-0000-0000-00001A330000}"/>
    <cellStyle name="Normal 10 5 10" xfId="13094" xr:uid="{00000000-0005-0000-0000-00001B330000}"/>
    <cellStyle name="Normal 10 5 2" xfId="13095" xr:uid="{00000000-0005-0000-0000-00001C330000}"/>
    <cellStyle name="Normal 10 5 2 2" xfId="13096" xr:uid="{00000000-0005-0000-0000-00001D330000}"/>
    <cellStyle name="Normal 10 5 2 2 2" xfId="13097" xr:uid="{00000000-0005-0000-0000-00001E330000}"/>
    <cellStyle name="Normal 10 5 2 2 2 2" xfId="13098" xr:uid="{00000000-0005-0000-0000-00001F330000}"/>
    <cellStyle name="Normal 10 5 2 2 2 2 2" xfId="13099" xr:uid="{00000000-0005-0000-0000-000020330000}"/>
    <cellStyle name="Normal 10 5 2 2 2 2 2 2" xfId="13100" xr:uid="{00000000-0005-0000-0000-000021330000}"/>
    <cellStyle name="Normal 10 5 2 2 2 2 2 2 2" xfId="13101" xr:uid="{00000000-0005-0000-0000-000022330000}"/>
    <cellStyle name="Normal 10 5 2 2 2 2 2 3" xfId="13102" xr:uid="{00000000-0005-0000-0000-000023330000}"/>
    <cellStyle name="Normal 10 5 2 2 2 2 2 4" xfId="13103" xr:uid="{00000000-0005-0000-0000-000024330000}"/>
    <cellStyle name="Normal 10 5 2 2 2 2 3" xfId="13104" xr:uid="{00000000-0005-0000-0000-000025330000}"/>
    <cellStyle name="Normal 10 5 2 2 2 2 3 2" xfId="13105" xr:uid="{00000000-0005-0000-0000-000026330000}"/>
    <cellStyle name="Normal 10 5 2 2 2 2 4" xfId="13106" xr:uid="{00000000-0005-0000-0000-000027330000}"/>
    <cellStyle name="Normal 10 5 2 2 2 2 5" xfId="13107" xr:uid="{00000000-0005-0000-0000-000028330000}"/>
    <cellStyle name="Normal 10 5 2 2 2 3" xfId="13108" xr:uid="{00000000-0005-0000-0000-000029330000}"/>
    <cellStyle name="Normal 10 5 2 2 2 3 2" xfId="13109" xr:uid="{00000000-0005-0000-0000-00002A330000}"/>
    <cellStyle name="Normal 10 5 2 2 2 3 2 2" xfId="13110" xr:uid="{00000000-0005-0000-0000-00002B330000}"/>
    <cellStyle name="Normal 10 5 2 2 2 3 3" xfId="13111" xr:uid="{00000000-0005-0000-0000-00002C330000}"/>
    <cellStyle name="Normal 10 5 2 2 2 3 4" xfId="13112" xr:uid="{00000000-0005-0000-0000-00002D330000}"/>
    <cellStyle name="Normal 10 5 2 2 2 4" xfId="13113" xr:uid="{00000000-0005-0000-0000-00002E330000}"/>
    <cellStyle name="Normal 10 5 2 2 2 4 2" xfId="13114" xr:uid="{00000000-0005-0000-0000-00002F330000}"/>
    <cellStyle name="Normal 10 5 2 2 2 5" xfId="13115" xr:uid="{00000000-0005-0000-0000-000030330000}"/>
    <cellStyle name="Normal 10 5 2 2 2 6" xfId="13116" xr:uid="{00000000-0005-0000-0000-000031330000}"/>
    <cellStyle name="Normal 10 5 2 2 3" xfId="13117" xr:uid="{00000000-0005-0000-0000-000032330000}"/>
    <cellStyle name="Normal 10 5 2 2 3 2" xfId="13118" xr:uid="{00000000-0005-0000-0000-000033330000}"/>
    <cellStyle name="Normal 10 5 2 2 3 2 2" xfId="13119" xr:uid="{00000000-0005-0000-0000-000034330000}"/>
    <cellStyle name="Normal 10 5 2 2 3 2 2 2" xfId="13120" xr:uid="{00000000-0005-0000-0000-000035330000}"/>
    <cellStyle name="Normal 10 5 2 2 3 2 3" xfId="13121" xr:uid="{00000000-0005-0000-0000-000036330000}"/>
    <cellStyle name="Normal 10 5 2 2 3 2 4" xfId="13122" xr:uid="{00000000-0005-0000-0000-000037330000}"/>
    <cellStyle name="Normal 10 5 2 2 3 3" xfId="13123" xr:uid="{00000000-0005-0000-0000-000038330000}"/>
    <cellStyle name="Normal 10 5 2 2 3 3 2" xfId="13124" xr:uid="{00000000-0005-0000-0000-000039330000}"/>
    <cellStyle name="Normal 10 5 2 2 3 4" xfId="13125" xr:uid="{00000000-0005-0000-0000-00003A330000}"/>
    <cellStyle name="Normal 10 5 2 2 3 5" xfId="13126" xr:uid="{00000000-0005-0000-0000-00003B330000}"/>
    <cellStyle name="Normal 10 5 2 2 4" xfId="13127" xr:uid="{00000000-0005-0000-0000-00003C330000}"/>
    <cellStyle name="Normal 10 5 2 2 4 2" xfId="13128" xr:uid="{00000000-0005-0000-0000-00003D330000}"/>
    <cellStyle name="Normal 10 5 2 2 4 2 2" xfId="13129" xr:uid="{00000000-0005-0000-0000-00003E330000}"/>
    <cellStyle name="Normal 10 5 2 2 4 3" xfId="13130" xr:uid="{00000000-0005-0000-0000-00003F330000}"/>
    <cellStyle name="Normal 10 5 2 2 4 4" xfId="13131" xr:uid="{00000000-0005-0000-0000-000040330000}"/>
    <cellStyle name="Normal 10 5 2 2 5" xfId="13132" xr:uid="{00000000-0005-0000-0000-000041330000}"/>
    <cellStyle name="Normal 10 5 2 2 5 2" xfId="13133" xr:uid="{00000000-0005-0000-0000-000042330000}"/>
    <cellStyle name="Normal 10 5 2 2 5 2 2" xfId="13134" xr:uid="{00000000-0005-0000-0000-000043330000}"/>
    <cellStyle name="Normal 10 5 2 2 5 3" xfId="13135" xr:uid="{00000000-0005-0000-0000-000044330000}"/>
    <cellStyle name="Normal 10 5 2 2 5 4" xfId="13136" xr:uid="{00000000-0005-0000-0000-000045330000}"/>
    <cellStyle name="Normal 10 5 2 2 6" xfId="13137" xr:uid="{00000000-0005-0000-0000-000046330000}"/>
    <cellStyle name="Normal 10 5 2 2 6 2" xfId="13138" xr:uid="{00000000-0005-0000-0000-000047330000}"/>
    <cellStyle name="Normal 10 5 2 2 7" xfId="13139" xr:uid="{00000000-0005-0000-0000-000048330000}"/>
    <cellStyle name="Normal 10 5 2 2 8" xfId="13140" xr:uid="{00000000-0005-0000-0000-000049330000}"/>
    <cellStyle name="Normal 10 5 2 3" xfId="13141" xr:uid="{00000000-0005-0000-0000-00004A330000}"/>
    <cellStyle name="Normal 10 5 2 3 2" xfId="13142" xr:uid="{00000000-0005-0000-0000-00004B330000}"/>
    <cellStyle name="Normal 10 5 2 3 2 2" xfId="13143" xr:uid="{00000000-0005-0000-0000-00004C330000}"/>
    <cellStyle name="Normal 10 5 2 3 2 2 2" xfId="13144" xr:uid="{00000000-0005-0000-0000-00004D330000}"/>
    <cellStyle name="Normal 10 5 2 3 2 2 2 2" xfId="13145" xr:uid="{00000000-0005-0000-0000-00004E330000}"/>
    <cellStyle name="Normal 10 5 2 3 2 2 3" xfId="13146" xr:uid="{00000000-0005-0000-0000-00004F330000}"/>
    <cellStyle name="Normal 10 5 2 3 2 2 4" xfId="13147" xr:uid="{00000000-0005-0000-0000-000050330000}"/>
    <cellStyle name="Normal 10 5 2 3 2 3" xfId="13148" xr:uid="{00000000-0005-0000-0000-000051330000}"/>
    <cellStyle name="Normal 10 5 2 3 2 3 2" xfId="13149" xr:uid="{00000000-0005-0000-0000-000052330000}"/>
    <cellStyle name="Normal 10 5 2 3 2 4" xfId="13150" xr:uid="{00000000-0005-0000-0000-000053330000}"/>
    <cellStyle name="Normal 10 5 2 3 2 5" xfId="13151" xr:uid="{00000000-0005-0000-0000-000054330000}"/>
    <cellStyle name="Normal 10 5 2 3 3" xfId="13152" xr:uid="{00000000-0005-0000-0000-000055330000}"/>
    <cellStyle name="Normal 10 5 2 3 3 2" xfId="13153" xr:uid="{00000000-0005-0000-0000-000056330000}"/>
    <cellStyle name="Normal 10 5 2 3 3 2 2" xfId="13154" xr:uid="{00000000-0005-0000-0000-000057330000}"/>
    <cellStyle name="Normal 10 5 2 3 3 3" xfId="13155" xr:uid="{00000000-0005-0000-0000-000058330000}"/>
    <cellStyle name="Normal 10 5 2 3 3 4" xfId="13156" xr:uid="{00000000-0005-0000-0000-000059330000}"/>
    <cellStyle name="Normal 10 5 2 3 4" xfId="13157" xr:uid="{00000000-0005-0000-0000-00005A330000}"/>
    <cellStyle name="Normal 10 5 2 3 4 2" xfId="13158" xr:uid="{00000000-0005-0000-0000-00005B330000}"/>
    <cellStyle name="Normal 10 5 2 3 4 2 2" xfId="13159" xr:uid="{00000000-0005-0000-0000-00005C330000}"/>
    <cellStyle name="Normal 10 5 2 3 4 3" xfId="13160" xr:uid="{00000000-0005-0000-0000-00005D330000}"/>
    <cellStyle name="Normal 10 5 2 3 4 4" xfId="13161" xr:uid="{00000000-0005-0000-0000-00005E330000}"/>
    <cellStyle name="Normal 10 5 2 3 5" xfId="13162" xr:uid="{00000000-0005-0000-0000-00005F330000}"/>
    <cellStyle name="Normal 10 5 2 3 5 2" xfId="13163" xr:uid="{00000000-0005-0000-0000-000060330000}"/>
    <cellStyle name="Normal 10 5 2 3 6" xfId="13164" xr:uid="{00000000-0005-0000-0000-000061330000}"/>
    <cellStyle name="Normal 10 5 2 3 7" xfId="13165" xr:uid="{00000000-0005-0000-0000-000062330000}"/>
    <cellStyle name="Normal 10 5 2 4" xfId="13166" xr:uid="{00000000-0005-0000-0000-000063330000}"/>
    <cellStyle name="Normal 10 5 2 4 2" xfId="13167" xr:uid="{00000000-0005-0000-0000-000064330000}"/>
    <cellStyle name="Normal 10 5 2 4 2 2" xfId="13168" xr:uid="{00000000-0005-0000-0000-000065330000}"/>
    <cellStyle name="Normal 10 5 2 4 2 2 2" xfId="13169" xr:uid="{00000000-0005-0000-0000-000066330000}"/>
    <cellStyle name="Normal 10 5 2 4 2 3" xfId="13170" xr:uid="{00000000-0005-0000-0000-000067330000}"/>
    <cellStyle name="Normal 10 5 2 4 2 4" xfId="13171" xr:uid="{00000000-0005-0000-0000-000068330000}"/>
    <cellStyle name="Normal 10 5 2 4 3" xfId="13172" xr:uid="{00000000-0005-0000-0000-000069330000}"/>
    <cellStyle name="Normal 10 5 2 4 3 2" xfId="13173" xr:uid="{00000000-0005-0000-0000-00006A330000}"/>
    <cellStyle name="Normal 10 5 2 4 3 2 2" xfId="13174" xr:uid="{00000000-0005-0000-0000-00006B330000}"/>
    <cellStyle name="Normal 10 5 2 4 3 3" xfId="13175" xr:uid="{00000000-0005-0000-0000-00006C330000}"/>
    <cellStyle name="Normal 10 5 2 4 3 4" xfId="13176" xr:uid="{00000000-0005-0000-0000-00006D330000}"/>
    <cellStyle name="Normal 10 5 2 4 4" xfId="13177" xr:uid="{00000000-0005-0000-0000-00006E330000}"/>
    <cellStyle name="Normal 10 5 2 4 4 2" xfId="13178" xr:uid="{00000000-0005-0000-0000-00006F330000}"/>
    <cellStyle name="Normal 10 5 2 4 5" xfId="13179" xr:uid="{00000000-0005-0000-0000-000070330000}"/>
    <cellStyle name="Normal 10 5 2 4 6" xfId="13180" xr:uid="{00000000-0005-0000-0000-000071330000}"/>
    <cellStyle name="Normal 10 5 2 5" xfId="13181" xr:uid="{00000000-0005-0000-0000-000072330000}"/>
    <cellStyle name="Normal 10 5 2 5 2" xfId="13182" xr:uid="{00000000-0005-0000-0000-000073330000}"/>
    <cellStyle name="Normal 10 5 2 5 2 2" xfId="13183" xr:uid="{00000000-0005-0000-0000-000074330000}"/>
    <cellStyle name="Normal 10 5 2 5 2 2 2" xfId="13184" xr:uid="{00000000-0005-0000-0000-000075330000}"/>
    <cellStyle name="Normal 10 5 2 5 2 3" xfId="13185" xr:uid="{00000000-0005-0000-0000-000076330000}"/>
    <cellStyle name="Normal 10 5 2 5 2 4" xfId="13186" xr:uid="{00000000-0005-0000-0000-000077330000}"/>
    <cellStyle name="Normal 10 5 2 5 3" xfId="13187" xr:uid="{00000000-0005-0000-0000-000078330000}"/>
    <cellStyle name="Normal 10 5 2 5 3 2" xfId="13188" xr:uid="{00000000-0005-0000-0000-000079330000}"/>
    <cellStyle name="Normal 10 5 2 5 4" xfId="13189" xr:uid="{00000000-0005-0000-0000-00007A330000}"/>
    <cellStyle name="Normal 10 5 2 5 5" xfId="13190" xr:uid="{00000000-0005-0000-0000-00007B330000}"/>
    <cellStyle name="Normal 10 5 2 6" xfId="13191" xr:uid="{00000000-0005-0000-0000-00007C330000}"/>
    <cellStyle name="Normal 10 5 2 6 2" xfId="13192" xr:uid="{00000000-0005-0000-0000-00007D330000}"/>
    <cellStyle name="Normal 10 5 2 6 2 2" xfId="13193" xr:uid="{00000000-0005-0000-0000-00007E330000}"/>
    <cellStyle name="Normal 10 5 2 6 3" xfId="13194" xr:uid="{00000000-0005-0000-0000-00007F330000}"/>
    <cellStyle name="Normal 10 5 2 6 4" xfId="13195" xr:uid="{00000000-0005-0000-0000-000080330000}"/>
    <cellStyle name="Normal 10 5 2 7" xfId="13196" xr:uid="{00000000-0005-0000-0000-000081330000}"/>
    <cellStyle name="Normal 10 5 2 7 2" xfId="13197" xr:uid="{00000000-0005-0000-0000-000082330000}"/>
    <cellStyle name="Normal 10 5 2 8" xfId="13198" xr:uid="{00000000-0005-0000-0000-000083330000}"/>
    <cellStyle name="Normal 10 5 2 9" xfId="13199" xr:uid="{00000000-0005-0000-0000-000084330000}"/>
    <cellStyle name="Normal 10 5 3" xfId="13200" xr:uid="{00000000-0005-0000-0000-000085330000}"/>
    <cellStyle name="Normal 10 5 3 2" xfId="13201" xr:uid="{00000000-0005-0000-0000-000086330000}"/>
    <cellStyle name="Normal 10 5 3 2 2" xfId="13202" xr:uid="{00000000-0005-0000-0000-000087330000}"/>
    <cellStyle name="Normal 10 5 3 2 2 2" xfId="13203" xr:uid="{00000000-0005-0000-0000-000088330000}"/>
    <cellStyle name="Normal 10 5 3 2 2 2 2" xfId="13204" xr:uid="{00000000-0005-0000-0000-000089330000}"/>
    <cellStyle name="Normal 10 5 3 2 2 2 2 2" xfId="13205" xr:uid="{00000000-0005-0000-0000-00008A330000}"/>
    <cellStyle name="Normal 10 5 3 2 2 2 3" xfId="13206" xr:uid="{00000000-0005-0000-0000-00008B330000}"/>
    <cellStyle name="Normal 10 5 3 2 2 2 4" xfId="13207" xr:uid="{00000000-0005-0000-0000-00008C330000}"/>
    <cellStyle name="Normal 10 5 3 2 2 3" xfId="13208" xr:uid="{00000000-0005-0000-0000-00008D330000}"/>
    <cellStyle name="Normal 10 5 3 2 2 3 2" xfId="13209" xr:uid="{00000000-0005-0000-0000-00008E330000}"/>
    <cellStyle name="Normal 10 5 3 2 2 4" xfId="13210" xr:uid="{00000000-0005-0000-0000-00008F330000}"/>
    <cellStyle name="Normal 10 5 3 2 2 5" xfId="13211" xr:uid="{00000000-0005-0000-0000-000090330000}"/>
    <cellStyle name="Normal 10 5 3 2 3" xfId="13212" xr:uid="{00000000-0005-0000-0000-000091330000}"/>
    <cellStyle name="Normal 10 5 3 2 3 2" xfId="13213" xr:uid="{00000000-0005-0000-0000-000092330000}"/>
    <cellStyle name="Normal 10 5 3 2 3 2 2" xfId="13214" xr:uid="{00000000-0005-0000-0000-000093330000}"/>
    <cellStyle name="Normal 10 5 3 2 3 3" xfId="13215" xr:uid="{00000000-0005-0000-0000-000094330000}"/>
    <cellStyle name="Normal 10 5 3 2 3 4" xfId="13216" xr:uid="{00000000-0005-0000-0000-000095330000}"/>
    <cellStyle name="Normal 10 5 3 2 4" xfId="13217" xr:uid="{00000000-0005-0000-0000-000096330000}"/>
    <cellStyle name="Normal 10 5 3 2 4 2" xfId="13218" xr:uid="{00000000-0005-0000-0000-000097330000}"/>
    <cellStyle name="Normal 10 5 3 2 5" xfId="13219" xr:uid="{00000000-0005-0000-0000-000098330000}"/>
    <cellStyle name="Normal 10 5 3 2 6" xfId="13220" xr:uid="{00000000-0005-0000-0000-000099330000}"/>
    <cellStyle name="Normal 10 5 3 3" xfId="13221" xr:uid="{00000000-0005-0000-0000-00009A330000}"/>
    <cellStyle name="Normal 10 5 3 3 2" xfId="13222" xr:uid="{00000000-0005-0000-0000-00009B330000}"/>
    <cellStyle name="Normal 10 5 3 3 2 2" xfId="13223" xr:uid="{00000000-0005-0000-0000-00009C330000}"/>
    <cellStyle name="Normal 10 5 3 3 2 2 2" xfId="13224" xr:uid="{00000000-0005-0000-0000-00009D330000}"/>
    <cellStyle name="Normal 10 5 3 3 2 3" xfId="13225" xr:uid="{00000000-0005-0000-0000-00009E330000}"/>
    <cellStyle name="Normal 10 5 3 3 2 4" xfId="13226" xr:uid="{00000000-0005-0000-0000-00009F330000}"/>
    <cellStyle name="Normal 10 5 3 3 3" xfId="13227" xr:uid="{00000000-0005-0000-0000-0000A0330000}"/>
    <cellStyle name="Normal 10 5 3 3 3 2" xfId="13228" xr:uid="{00000000-0005-0000-0000-0000A1330000}"/>
    <cellStyle name="Normal 10 5 3 3 4" xfId="13229" xr:uid="{00000000-0005-0000-0000-0000A2330000}"/>
    <cellStyle name="Normal 10 5 3 3 5" xfId="13230" xr:uid="{00000000-0005-0000-0000-0000A3330000}"/>
    <cellStyle name="Normal 10 5 3 4" xfId="13231" xr:uid="{00000000-0005-0000-0000-0000A4330000}"/>
    <cellStyle name="Normal 10 5 3 4 2" xfId="13232" xr:uid="{00000000-0005-0000-0000-0000A5330000}"/>
    <cellStyle name="Normal 10 5 3 4 2 2" xfId="13233" xr:uid="{00000000-0005-0000-0000-0000A6330000}"/>
    <cellStyle name="Normal 10 5 3 4 3" xfId="13234" xr:uid="{00000000-0005-0000-0000-0000A7330000}"/>
    <cellStyle name="Normal 10 5 3 4 4" xfId="13235" xr:uid="{00000000-0005-0000-0000-0000A8330000}"/>
    <cellStyle name="Normal 10 5 3 5" xfId="13236" xr:uid="{00000000-0005-0000-0000-0000A9330000}"/>
    <cellStyle name="Normal 10 5 3 5 2" xfId="13237" xr:uid="{00000000-0005-0000-0000-0000AA330000}"/>
    <cellStyle name="Normal 10 5 3 5 2 2" xfId="13238" xr:uid="{00000000-0005-0000-0000-0000AB330000}"/>
    <cellStyle name="Normal 10 5 3 5 3" xfId="13239" xr:uid="{00000000-0005-0000-0000-0000AC330000}"/>
    <cellStyle name="Normal 10 5 3 5 4" xfId="13240" xr:uid="{00000000-0005-0000-0000-0000AD330000}"/>
    <cellStyle name="Normal 10 5 3 6" xfId="13241" xr:uid="{00000000-0005-0000-0000-0000AE330000}"/>
    <cellStyle name="Normal 10 5 3 6 2" xfId="13242" xr:uid="{00000000-0005-0000-0000-0000AF330000}"/>
    <cellStyle name="Normal 10 5 3 7" xfId="13243" xr:uid="{00000000-0005-0000-0000-0000B0330000}"/>
    <cellStyle name="Normal 10 5 3 8" xfId="13244" xr:uid="{00000000-0005-0000-0000-0000B1330000}"/>
    <cellStyle name="Normal 10 5 4" xfId="13245" xr:uid="{00000000-0005-0000-0000-0000B2330000}"/>
    <cellStyle name="Normal 10 5 4 2" xfId="13246" xr:uid="{00000000-0005-0000-0000-0000B3330000}"/>
    <cellStyle name="Normal 10 5 4 2 2" xfId="13247" xr:uid="{00000000-0005-0000-0000-0000B4330000}"/>
    <cellStyle name="Normal 10 5 4 2 2 2" xfId="13248" xr:uid="{00000000-0005-0000-0000-0000B5330000}"/>
    <cellStyle name="Normal 10 5 4 2 2 2 2" xfId="13249" xr:uid="{00000000-0005-0000-0000-0000B6330000}"/>
    <cellStyle name="Normal 10 5 4 2 2 3" xfId="13250" xr:uid="{00000000-0005-0000-0000-0000B7330000}"/>
    <cellStyle name="Normal 10 5 4 2 2 4" xfId="13251" xr:uid="{00000000-0005-0000-0000-0000B8330000}"/>
    <cellStyle name="Normal 10 5 4 2 3" xfId="13252" xr:uid="{00000000-0005-0000-0000-0000B9330000}"/>
    <cellStyle name="Normal 10 5 4 2 3 2" xfId="13253" xr:uid="{00000000-0005-0000-0000-0000BA330000}"/>
    <cellStyle name="Normal 10 5 4 2 4" xfId="13254" xr:uid="{00000000-0005-0000-0000-0000BB330000}"/>
    <cellStyle name="Normal 10 5 4 2 5" xfId="13255" xr:uid="{00000000-0005-0000-0000-0000BC330000}"/>
    <cellStyle name="Normal 10 5 4 3" xfId="13256" xr:uid="{00000000-0005-0000-0000-0000BD330000}"/>
    <cellStyle name="Normal 10 5 4 3 2" xfId="13257" xr:uid="{00000000-0005-0000-0000-0000BE330000}"/>
    <cellStyle name="Normal 10 5 4 3 2 2" xfId="13258" xr:uid="{00000000-0005-0000-0000-0000BF330000}"/>
    <cellStyle name="Normal 10 5 4 3 3" xfId="13259" xr:uid="{00000000-0005-0000-0000-0000C0330000}"/>
    <cellStyle name="Normal 10 5 4 3 4" xfId="13260" xr:uid="{00000000-0005-0000-0000-0000C1330000}"/>
    <cellStyle name="Normal 10 5 4 4" xfId="13261" xr:uid="{00000000-0005-0000-0000-0000C2330000}"/>
    <cellStyle name="Normal 10 5 4 4 2" xfId="13262" xr:uid="{00000000-0005-0000-0000-0000C3330000}"/>
    <cellStyle name="Normal 10 5 4 4 2 2" xfId="13263" xr:uid="{00000000-0005-0000-0000-0000C4330000}"/>
    <cellStyle name="Normal 10 5 4 4 3" xfId="13264" xr:uid="{00000000-0005-0000-0000-0000C5330000}"/>
    <cellStyle name="Normal 10 5 4 4 4" xfId="13265" xr:uid="{00000000-0005-0000-0000-0000C6330000}"/>
    <cellStyle name="Normal 10 5 4 5" xfId="13266" xr:uid="{00000000-0005-0000-0000-0000C7330000}"/>
    <cellStyle name="Normal 10 5 4 5 2" xfId="13267" xr:uid="{00000000-0005-0000-0000-0000C8330000}"/>
    <cellStyle name="Normal 10 5 4 6" xfId="13268" xr:uid="{00000000-0005-0000-0000-0000C9330000}"/>
    <cellStyle name="Normal 10 5 4 7" xfId="13269" xr:uid="{00000000-0005-0000-0000-0000CA330000}"/>
    <cellStyle name="Normal 10 5 5" xfId="13270" xr:uid="{00000000-0005-0000-0000-0000CB330000}"/>
    <cellStyle name="Normal 10 5 5 2" xfId="13271" xr:uid="{00000000-0005-0000-0000-0000CC330000}"/>
    <cellStyle name="Normal 10 5 5 2 2" xfId="13272" xr:uid="{00000000-0005-0000-0000-0000CD330000}"/>
    <cellStyle name="Normal 10 5 5 2 2 2" xfId="13273" xr:uid="{00000000-0005-0000-0000-0000CE330000}"/>
    <cellStyle name="Normal 10 5 5 2 3" xfId="13274" xr:uid="{00000000-0005-0000-0000-0000CF330000}"/>
    <cellStyle name="Normal 10 5 5 2 4" xfId="13275" xr:uid="{00000000-0005-0000-0000-0000D0330000}"/>
    <cellStyle name="Normal 10 5 5 3" xfId="13276" xr:uid="{00000000-0005-0000-0000-0000D1330000}"/>
    <cellStyle name="Normal 10 5 5 3 2" xfId="13277" xr:uid="{00000000-0005-0000-0000-0000D2330000}"/>
    <cellStyle name="Normal 10 5 5 3 2 2" xfId="13278" xr:uid="{00000000-0005-0000-0000-0000D3330000}"/>
    <cellStyle name="Normal 10 5 5 3 3" xfId="13279" xr:uid="{00000000-0005-0000-0000-0000D4330000}"/>
    <cellStyle name="Normal 10 5 5 3 4" xfId="13280" xr:uid="{00000000-0005-0000-0000-0000D5330000}"/>
    <cellStyle name="Normal 10 5 5 4" xfId="13281" xr:uid="{00000000-0005-0000-0000-0000D6330000}"/>
    <cellStyle name="Normal 10 5 5 4 2" xfId="13282" xr:uid="{00000000-0005-0000-0000-0000D7330000}"/>
    <cellStyle name="Normal 10 5 5 5" xfId="13283" xr:uid="{00000000-0005-0000-0000-0000D8330000}"/>
    <cellStyle name="Normal 10 5 5 6" xfId="13284" xr:uid="{00000000-0005-0000-0000-0000D9330000}"/>
    <cellStyle name="Normal 10 5 6" xfId="13285" xr:uid="{00000000-0005-0000-0000-0000DA330000}"/>
    <cellStyle name="Normal 10 5 6 2" xfId="13286" xr:uid="{00000000-0005-0000-0000-0000DB330000}"/>
    <cellStyle name="Normal 10 5 6 2 2" xfId="13287" xr:uid="{00000000-0005-0000-0000-0000DC330000}"/>
    <cellStyle name="Normal 10 5 6 2 2 2" xfId="13288" xr:uid="{00000000-0005-0000-0000-0000DD330000}"/>
    <cellStyle name="Normal 10 5 6 2 3" xfId="13289" xr:uid="{00000000-0005-0000-0000-0000DE330000}"/>
    <cellStyle name="Normal 10 5 6 2 4" xfId="13290" xr:uid="{00000000-0005-0000-0000-0000DF330000}"/>
    <cellStyle name="Normal 10 5 6 3" xfId="13291" xr:uid="{00000000-0005-0000-0000-0000E0330000}"/>
    <cellStyle name="Normal 10 5 6 3 2" xfId="13292" xr:uid="{00000000-0005-0000-0000-0000E1330000}"/>
    <cellStyle name="Normal 10 5 6 4" xfId="13293" xr:uid="{00000000-0005-0000-0000-0000E2330000}"/>
    <cellStyle name="Normal 10 5 6 5" xfId="13294" xr:uid="{00000000-0005-0000-0000-0000E3330000}"/>
    <cellStyle name="Normal 10 5 7" xfId="13295" xr:uid="{00000000-0005-0000-0000-0000E4330000}"/>
    <cellStyle name="Normal 10 5 7 2" xfId="13296" xr:uid="{00000000-0005-0000-0000-0000E5330000}"/>
    <cellStyle name="Normal 10 5 7 2 2" xfId="13297" xr:uid="{00000000-0005-0000-0000-0000E6330000}"/>
    <cellStyle name="Normal 10 5 7 3" xfId="13298" xr:uid="{00000000-0005-0000-0000-0000E7330000}"/>
    <cellStyle name="Normal 10 5 7 4" xfId="13299" xr:uid="{00000000-0005-0000-0000-0000E8330000}"/>
    <cellStyle name="Normal 10 5 8" xfId="13300" xr:uid="{00000000-0005-0000-0000-0000E9330000}"/>
    <cellStyle name="Normal 10 5 8 2" xfId="13301" xr:uid="{00000000-0005-0000-0000-0000EA330000}"/>
    <cellStyle name="Normal 10 5 9" xfId="13302" xr:uid="{00000000-0005-0000-0000-0000EB330000}"/>
    <cellStyle name="Normal 10 6" xfId="13303" xr:uid="{00000000-0005-0000-0000-0000EC330000}"/>
    <cellStyle name="Normal 10 6 2" xfId="13304" xr:uid="{00000000-0005-0000-0000-0000ED330000}"/>
    <cellStyle name="Normal 10 6 2 2" xfId="13305" xr:uid="{00000000-0005-0000-0000-0000EE330000}"/>
    <cellStyle name="Normal 10 6 2 2 2" xfId="13306" xr:uid="{00000000-0005-0000-0000-0000EF330000}"/>
    <cellStyle name="Normal 10 6 2 2 2 2" xfId="13307" xr:uid="{00000000-0005-0000-0000-0000F0330000}"/>
    <cellStyle name="Normal 10 6 2 2 2 2 2" xfId="13308" xr:uid="{00000000-0005-0000-0000-0000F1330000}"/>
    <cellStyle name="Normal 10 6 2 2 2 2 2 2" xfId="13309" xr:uid="{00000000-0005-0000-0000-0000F2330000}"/>
    <cellStyle name="Normal 10 6 2 2 2 2 3" xfId="13310" xr:uid="{00000000-0005-0000-0000-0000F3330000}"/>
    <cellStyle name="Normal 10 6 2 2 2 2 4" xfId="13311" xr:uid="{00000000-0005-0000-0000-0000F4330000}"/>
    <cellStyle name="Normal 10 6 2 2 2 3" xfId="13312" xr:uid="{00000000-0005-0000-0000-0000F5330000}"/>
    <cellStyle name="Normal 10 6 2 2 2 3 2" xfId="13313" xr:uid="{00000000-0005-0000-0000-0000F6330000}"/>
    <cellStyle name="Normal 10 6 2 2 2 4" xfId="13314" xr:uid="{00000000-0005-0000-0000-0000F7330000}"/>
    <cellStyle name="Normal 10 6 2 2 2 5" xfId="13315" xr:uid="{00000000-0005-0000-0000-0000F8330000}"/>
    <cellStyle name="Normal 10 6 2 2 3" xfId="13316" xr:uid="{00000000-0005-0000-0000-0000F9330000}"/>
    <cellStyle name="Normal 10 6 2 2 3 2" xfId="13317" xr:uid="{00000000-0005-0000-0000-0000FA330000}"/>
    <cellStyle name="Normal 10 6 2 2 3 2 2" xfId="13318" xr:uid="{00000000-0005-0000-0000-0000FB330000}"/>
    <cellStyle name="Normal 10 6 2 2 3 3" xfId="13319" xr:uid="{00000000-0005-0000-0000-0000FC330000}"/>
    <cellStyle name="Normal 10 6 2 2 3 4" xfId="13320" xr:uid="{00000000-0005-0000-0000-0000FD330000}"/>
    <cellStyle name="Normal 10 6 2 2 4" xfId="13321" xr:uid="{00000000-0005-0000-0000-0000FE330000}"/>
    <cellStyle name="Normal 10 6 2 2 4 2" xfId="13322" xr:uid="{00000000-0005-0000-0000-0000FF330000}"/>
    <cellStyle name="Normal 10 6 2 2 5" xfId="13323" xr:uid="{00000000-0005-0000-0000-000000340000}"/>
    <cellStyle name="Normal 10 6 2 2 6" xfId="13324" xr:uid="{00000000-0005-0000-0000-000001340000}"/>
    <cellStyle name="Normal 10 6 2 3" xfId="13325" xr:uid="{00000000-0005-0000-0000-000002340000}"/>
    <cellStyle name="Normal 10 6 2 3 2" xfId="13326" xr:uid="{00000000-0005-0000-0000-000003340000}"/>
    <cellStyle name="Normal 10 6 2 3 2 2" xfId="13327" xr:uid="{00000000-0005-0000-0000-000004340000}"/>
    <cellStyle name="Normal 10 6 2 3 2 2 2" xfId="13328" xr:uid="{00000000-0005-0000-0000-000005340000}"/>
    <cellStyle name="Normal 10 6 2 3 2 3" xfId="13329" xr:uid="{00000000-0005-0000-0000-000006340000}"/>
    <cellStyle name="Normal 10 6 2 3 2 4" xfId="13330" xr:uid="{00000000-0005-0000-0000-000007340000}"/>
    <cellStyle name="Normal 10 6 2 3 3" xfId="13331" xr:uid="{00000000-0005-0000-0000-000008340000}"/>
    <cellStyle name="Normal 10 6 2 3 3 2" xfId="13332" xr:uid="{00000000-0005-0000-0000-000009340000}"/>
    <cellStyle name="Normal 10 6 2 3 4" xfId="13333" xr:uid="{00000000-0005-0000-0000-00000A340000}"/>
    <cellStyle name="Normal 10 6 2 3 5" xfId="13334" xr:uid="{00000000-0005-0000-0000-00000B340000}"/>
    <cellStyle name="Normal 10 6 2 4" xfId="13335" xr:uid="{00000000-0005-0000-0000-00000C340000}"/>
    <cellStyle name="Normal 10 6 2 4 2" xfId="13336" xr:uid="{00000000-0005-0000-0000-00000D340000}"/>
    <cellStyle name="Normal 10 6 2 4 2 2" xfId="13337" xr:uid="{00000000-0005-0000-0000-00000E340000}"/>
    <cellStyle name="Normal 10 6 2 4 3" xfId="13338" xr:uid="{00000000-0005-0000-0000-00000F340000}"/>
    <cellStyle name="Normal 10 6 2 4 4" xfId="13339" xr:uid="{00000000-0005-0000-0000-000010340000}"/>
    <cellStyle name="Normal 10 6 2 5" xfId="13340" xr:uid="{00000000-0005-0000-0000-000011340000}"/>
    <cellStyle name="Normal 10 6 2 5 2" xfId="13341" xr:uid="{00000000-0005-0000-0000-000012340000}"/>
    <cellStyle name="Normal 10 6 2 5 2 2" xfId="13342" xr:uid="{00000000-0005-0000-0000-000013340000}"/>
    <cellStyle name="Normal 10 6 2 5 3" xfId="13343" xr:uid="{00000000-0005-0000-0000-000014340000}"/>
    <cellStyle name="Normal 10 6 2 5 4" xfId="13344" xr:uid="{00000000-0005-0000-0000-000015340000}"/>
    <cellStyle name="Normal 10 6 2 6" xfId="13345" xr:uid="{00000000-0005-0000-0000-000016340000}"/>
    <cellStyle name="Normal 10 6 2 6 2" xfId="13346" xr:uid="{00000000-0005-0000-0000-000017340000}"/>
    <cellStyle name="Normal 10 6 2 7" xfId="13347" xr:uid="{00000000-0005-0000-0000-000018340000}"/>
    <cellStyle name="Normal 10 6 2 8" xfId="13348" xr:uid="{00000000-0005-0000-0000-000019340000}"/>
    <cellStyle name="Normal 10 6 3" xfId="13349" xr:uid="{00000000-0005-0000-0000-00001A340000}"/>
    <cellStyle name="Normal 10 6 3 2" xfId="13350" xr:uid="{00000000-0005-0000-0000-00001B340000}"/>
    <cellStyle name="Normal 10 6 3 2 2" xfId="13351" xr:uid="{00000000-0005-0000-0000-00001C340000}"/>
    <cellStyle name="Normal 10 6 3 2 2 2" xfId="13352" xr:uid="{00000000-0005-0000-0000-00001D340000}"/>
    <cellStyle name="Normal 10 6 3 2 2 2 2" xfId="13353" xr:uid="{00000000-0005-0000-0000-00001E340000}"/>
    <cellStyle name="Normal 10 6 3 2 2 3" xfId="13354" xr:uid="{00000000-0005-0000-0000-00001F340000}"/>
    <cellStyle name="Normal 10 6 3 2 2 4" xfId="13355" xr:uid="{00000000-0005-0000-0000-000020340000}"/>
    <cellStyle name="Normal 10 6 3 2 3" xfId="13356" xr:uid="{00000000-0005-0000-0000-000021340000}"/>
    <cellStyle name="Normal 10 6 3 2 3 2" xfId="13357" xr:uid="{00000000-0005-0000-0000-000022340000}"/>
    <cellStyle name="Normal 10 6 3 2 4" xfId="13358" xr:uid="{00000000-0005-0000-0000-000023340000}"/>
    <cellStyle name="Normal 10 6 3 2 5" xfId="13359" xr:uid="{00000000-0005-0000-0000-000024340000}"/>
    <cellStyle name="Normal 10 6 3 3" xfId="13360" xr:uid="{00000000-0005-0000-0000-000025340000}"/>
    <cellStyle name="Normal 10 6 3 3 2" xfId="13361" xr:uid="{00000000-0005-0000-0000-000026340000}"/>
    <cellStyle name="Normal 10 6 3 3 2 2" xfId="13362" xr:uid="{00000000-0005-0000-0000-000027340000}"/>
    <cellStyle name="Normal 10 6 3 3 3" xfId="13363" xr:uid="{00000000-0005-0000-0000-000028340000}"/>
    <cellStyle name="Normal 10 6 3 3 4" xfId="13364" xr:uid="{00000000-0005-0000-0000-000029340000}"/>
    <cellStyle name="Normal 10 6 3 4" xfId="13365" xr:uid="{00000000-0005-0000-0000-00002A340000}"/>
    <cellStyle name="Normal 10 6 3 4 2" xfId="13366" xr:uid="{00000000-0005-0000-0000-00002B340000}"/>
    <cellStyle name="Normal 10 6 3 4 2 2" xfId="13367" xr:uid="{00000000-0005-0000-0000-00002C340000}"/>
    <cellStyle name="Normal 10 6 3 4 3" xfId="13368" xr:uid="{00000000-0005-0000-0000-00002D340000}"/>
    <cellStyle name="Normal 10 6 3 4 4" xfId="13369" xr:uid="{00000000-0005-0000-0000-00002E340000}"/>
    <cellStyle name="Normal 10 6 3 5" xfId="13370" xr:uid="{00000000-0005-0000-0000-00002F340000}"/>
    <cellStyle name="Normal 10 6 3 5 2" xfId="13371" xr:uid="{00000000-0005-0000-0000-000030340000}"/>
    <cellStyle name="Normal 10 6 3 6" xfId="13372" xr:uid="{00000000-0005-0000-0000-000031340000}"/>
    <cellStyle name="Normal 10 6 3 7" xfId="13373" xr:uid="{00000000-0005-0000-0000-000032340000}"/>
    <cellStyle name="Normal 10 6 4" xfId="13374" xr:uid="{00000000-0005-0000-0000-000033340000}"/>
    <cellStyle name="Normal 10 6 4 2" xfId="13375" xr:uid="{00000000-0005-0000-0000-000034340000}"/>
    <cellStyle name="Normal 10 6 4 2 2" xfId="13376" xr:uid="{00000000-0005-0000-0000-000035340000}"/>
    <cellStyle name="Normal 10 6 4 2 2 2" xfId="13377" xr:uid="{00000000-0005-0000-0000-000036340000}"/>
    <cellStyle name="Normal 10 6 4 2 3" xfId="13378" xr:uid="{00000000-0005-0000-0000-000037340000}"/>
    <cellStyle name="Normal 10 6 4 2 4" xfId="13379" xr:uid="{00000000-0005-0000-0000-000038340000}"/>
    <cellStyle name="Normal 10 6 4 3" xfId="13380" xr:uid="{00000000-0005-0000-0000-000039340000}"/>
    <cellStyle name="Normal 10 6 4 3 2" xfId="13381" xr:uid="{00000000-0005-0000-0000-00003A340000}"/>
    <cellStyle name="Normal 10 6 4 3 2 2" xfId="13382" xr:uid="{00000000-0005-0000-0000-00003B340000}"/>
    <cellStyle name="Normal 10 6 4 3 3" xfId="13383" xr:uid="{00000000-0005-0000-0000-00003C340000}"/>
    <cellStyle name="Normal 10 6 4 3 4" xfId="13384" xr:uid="{00000000-0005-0000-0000-00003D340000}"/>
    <cellStyle name="Normal 10 6 4 4" xfId="13385" xr:uid="{00000000-0005-0000-0000-00003E340000}"/>
    <cellStyle name="Normal 10 6 4 4 2" xfId="13386" xr:uid="{00000000-0005-0000-0000-00003F340000}"/>
    <cellStyle name="Normal 10 6 4 5" xfId="13387" xr:uid="{00000000-0005-0000-0000-000040340000}"/>
    <cellStyle name="Normal 10 6 4 6" xfId="13388" xr:uid="{00000000-0005-0000-0000-000041340000}"/>
    <cellStyle name="Normal 10 6 5" xfId="13389" xr:uid="{00000000-0005-0000-0000-000042340000}"/>
    <cellStyle name="Normal 10 6 5 2" xfId="13390" xr:uid="{00000000-0005-0000-0000-000043340000}"/>
    <cellStyle name="Normal 10 6 5 2 2" xfId="13391" xr:uid="{00000000-0005-0000-0000-000044340000}"/>
    <cellStyle name="Normal 10 6 5 2 2 2" xfId="13392" xr:uid="{00000000-0005-0000-0000-000045340000}"/>
    <cellStyle name="Normal 10 6 5 2 3" xfId="13393" xr:uid="{00000000-0005-0000-0000-000046340000}"/>
    <cellStyle name="Normal 10 6 5 2 4" xfId="13394" xr:uid="{00000000-0005-0000-0000-000047340000}"/>
    <cellStyle name="Normal 10 6 5 3" xfId="13395" xr:uid="{00000000-0005-0000-0000-000048340000}"/>
    <cellStyle name="Normal 10 6 5 3 2" xfId="13396" xr:uid="{00000000-0005-0000-0000-000049340000}"/>
    <cellStyle name="Normal 10 6 5 4" xfId="13397" xr:uid="{00000000-0005-0000-0000-00004A340000}"/>
    <cellStyle name="Normal 10 6 5 5" xfId="13398" xr:uid="{00000000-0005-0000-0000-00004B340000}"/>
    <cellStyle name="Normal 10 6 6" xfId="13399" xr:uid="{00000000-0005-0000-0000-00004C340000}"/>
    <cellStyle name="Normal 10 6 6 2" xfId="13400" xr:uid="{00000000-0005-0000-0000-00004D340000}"/>
    <cellStyle name="Normal 10 6 6 2 2" xfId="13401" xr:uid="{00000000-0005-0000-0000-00004E340000}"/>
    <cellStyle name="Normal 10 6 6 3" xfId="13402" xr:uid="{00000000-0005-0000-0000-00004F340000}"/>
    <cellStyle name="Normal 10 6 6 4" xfId="13403" xr:uid="{00000000-0005-0000-0000-000050340000}"/>
    <cellStyle name="Normal 10 6 7" xfId="13404" xr:uid="{00000000-0005-0000-0000-000051340000}"/>
    <cellStyle name="Normal 10 6 7 2" xfId="13405" xr:uid="{00000000-0005-0000-0000-000052340000}"/>
    <cellStyle name="Normal 10 6 8" xfId="13406" xr:uid="{00000000-0005-0000-0000-000053340000}"/>
    <cellStyle name="Normal 10 6 9" xfId="13407" xr:uid="{00000000-0005-0000-0000-000054340000}"/>
    <cellStyle name="Normal 10 7" xfId="13408" xr:uid="{00000000-0005-0000-0000-000055340000}"/>
    <cellStyle name="Normal 10 7 2" xfId="13409" xr:uid="{00000000-0005-0000-0000-000056340000}"/>
    <cellStyle name="Normal 10 7 2 2" xfId="13410" xr:uid="{00000000-0005-0000-0000-000057340000}"/>
    <cellStyle name="Normal 10 7 2 2 2" xfId="13411" xr:uid="{00000000-0005-0000-0000-000058340000}"/>
    <cellStyle name="Normal 10 7 2 2 2 2" xfId="13412" xr:uid="{00000000-0005-0000-0000-000059340000}"/>
    <cellStyle name="Normal 10 7 2 2 2 2 2" xfId="13413" xr:uid="{00000000-0005-0000-0000-00005A340000}"/>
    <cellStyle name="Normal 10 7 2 2 2 2 2 2" xfId="13414" xr:uid="{00000000-0005-0000-0000-00005B340000}"/>
    <cellStyle name="Normal 10 7 2 2 2 2 3" xfId="13415" xr:uid="{00000000-0005-0000-0000-00005C340000}"/>
    <cellStyle name="Normal 10 7 2 2 2 2 4" xfId="13416" xr:uid="{00000000-0005-0000-0000-00005D340000}"/>
    <cellStyle name="Normal 10 7 2 2 2 3" xfId="13417" xr:uid="{00000000-0005-0000-0000-00005E340000}"/>
    <cellStyle name="Normal 10 7 2 2 2 3 2" xfId="13418" xr:uid="{00000000-0005-0000-0000-00005F340000}"/>
    <cellStyle name="Normal 10 7 2 2 2 4" xfId="13419" xr:uid="{00000000-0005-0000-0000-000060340000}"/>
    <cellStyle name="Normal 10 7 2 2 2 5" xfId="13420" xr:uid="{00000000-0005-0000-0000-000061340000}"/>
    <cellStyle name="Normal 10 7 2 2 3" xfId="13421" xr:uid="{00000000-0005-0000-0000-000062340000}"/>
    <cellStyle name="Normal 10 7 2 2 3 2" xfId="13422" xr:uid="{00000000-0005-0000-0000-000063340000}"/>
    <cellStyle name="Normal 10 7 2 2 3 2 2" xfId="13423" xr:uid="{00000000-0005-0000-0000-000064340000}"/>
    <cellStyle name="Normal 10 7 2 2 3 3" xfId="13424" xr:uid="{00000000-0005-0000-0000-000065340000}"/>
    <cellStyle name="Normal 10 7 2 2 3 4" xfId="13425" xr:uid="{00000000-0005-0000-0000-000066340000}"/>
    <cellStyle name="Normal 10 7 2 2 4" xfId="13426" xr:uid="{00000000-0005-0000-0000-000067340000}"/>
    <cellStyle name="Normal 10 7 2 2 4 2" xfId="13427" xr:uid="{00000000-0005-0000-0000-000068340000}"/>
    <cellStyle name="Normal 10 7 2 2 5" xfId="13428" xr:uid="{00000000-0005-0000-0000-000069340000}"/>
    <cellStyle name="Normal 10 7 2 2 6" xfId="13429" xr:uid="{00000000-0005-0000-0000-00006A340000}"/>
    <cellStyle name="Normal 10 7 2 3" xfId="13430" xr:uid="{00000000-0005-0000-0000-00006B340000}"/>
    <cellStyle name="Normal 10 7 2 3 2" xfId="13431" xr:uid="{00000000-0005-0000-0000-00006C340000}"/>
    <cellStyle name="Normal 10 7 2 3 2 2" xfId="13432" xr:uid="{00000000-0005-0000-0000-00006D340000}"/>
    <cellStyle name="Normal 10 7 2 3 2 2 2" xfId="13433" xr:uid="{00000000-0005-0000-0000-00006E340000}"/>
    <cellStyle name="Normal 10 7 2 3 2 3" xfId="13434" xr:uid="{00000000-0005-0000-0000-00006F340000}"/>
    <cellStyle name="Normal 10 7 2 3 2 4" xfId="13435" xr:uid="{00000000-0005-0000-0000-000070340000}"/>
    <cellStyle name="Normal 10 7 2 3 3" xfId="13436" xr:uid="{00000000-0005-0000-0000-000071340000}"/>
    <cellStyle name="Normal 10 7 2 3 3 2" xfId="13437" xr:uid="{00000000-0005-0000-0000-000072340000}"/>
    <cellStyle name="Normal 10 7 2 3 4" xfId="13438" xr:uid="{00000000-0005-0000-0000-000073340000}"/>
    <cellStyle name="Normal 10 7 2 3 5" xfId="13439" xr:uid="{00000000-0005-0000-0000-000074340000}"/>
    <cellStyle name="Normal 10 7 2 4" xfId="13440" xr:uid="{00000000-0005-0000-0000-000075340000}"/>
    <cellStyle name="Normal 10 7 2 4 2" xfId="13441" xr:uid="{00000000-0005-0000-0000-000076340000}"/>
    <cellStyle name="Normal 10 7 2 4 2 2" xfId="13442" xr:uid="{00000000-0005-0000-0000-000077340000}"/>
    <cellStyle name="Normal 10 7 2 4 3" xfId="13443" xr:uid="{00000000-0005-0000-0000-000078340000}"/>
    <cellStyle name="Normal 10 7 2 4 4" xfId="13444" xr:uid="{00000000-0005-0000-0000-000079340000}"/>
    <cellStyle name="Normal 10 7 2 5" xfId="13445" xr:uid="{00000000-0005-0000-0000-00007A340000}"/>
    <cellStyle name="Normal 10 7 2 5 2" xfId="13446" xr:uid="{00000000-0005-0000-0000-00007B340000}"/>
    <cellStyle name="Normal 10 7 2 5 2 2" xfId="13447" xr:uid="{00000000-0005-0000-0000-00007C340000}"/>
    <cellStyle name="Normal 10 7 2 5 3" xfId="13448" xr:uid="{00000000-0005-0000-0000-00007D340000}"/>
    <cellStyle name="Normal 10 7 2 5 4" xfId="13449" xr:uid="{00000000-0005-0000-0000-00007E340000}"/>
    <cellStyle name="Normal 10 7 2 6" xfId="13450" xr:uid="{00000000-0005-0000-0000-00007F340000}"/>
    <cellStyle name="Normal 10 7 2 6 2" xfId="13451" xr:uid="{00000000-0005-0000-0000-000080340000}"/>
    <cellStyle name="Normal 10 7 2 7" xfId="13452" xr:uid="{00000000-0005-0000-0000-000081340000}"/>
    <cellStyle name="Normal 10 7 2 8" xfId="13453" xr:uid="{00000000-0005-0000-0000-000082340000}"/>
    <cellStyle name="Normal 10 7 3" xfId="13454" xr:uid="{00000000-0005-0000-0000-000083340000}"/>
    <cellStyle name="Normal 10 7 3 2" xfId="13455" xr:uid="{00000000-0005-0000-0000-000084340000}"/>
    <cellStyle name="Normal 10 7 3 2 2" xfId="13456" xr:uid="{00000000-0005-0000-0000-000085340000}"/>
    <cellStyle name="Normal 10 7 3 2 2 2" xfId="13457" xr:uid="{00000000-0005-0000-0000-000086340000}"/>
    <cellStyle name="Normal 10 7 3 2 2 2 2" xfId="13458" xr:uid="{00000000-0005-0000-0000-000087340000}"/>
    <cellStyle name="Normal 10 7 3 2 2 3" xfId="13459" xr:uid="{00000000-0005-0000-0000-000088340000}"/>
    <cellStyle name="Normal 10 7 3 2 2 4" xfId="13460" xr:uid="{00000000-0005-0000-0000-000089340000}"/>
    <cellStyle name="Normal 10 7 3 2 3" xfId="13461" xr:uid="{00000000-0005-0000-0000-00008A340000}"/>
    <cellStyle name="Normal 10 7 3 2 3 2" xfId="13462" xr:uid="{00000000-0005-0000-0000-00008B340000}"/>
    <cellStyle name="Normal 10 7 3 2 4" xfId="13463" xr:uid="{00000000-0005-0000-0000-00008C340000}"/>
    <cellStyle name="Normal 10 7 3 2 5" xfId="13464" xr:uid="{00000000-0005-0000-0000-00008D340000}"/>
    <cellStyle name="Normal 10 7 3 3" xfId="13465" xr:uid="{00000000-0005-0000-0000-00008E340000}"/>
    <cellStyle name="Normal 10 7 3 3 2" xfId="13466" xr:uid="{00000000-0005-0000-0000-00008F340000}"/>
    <cellStyle name="Normal 10 7 3 3 2 2" xfId="13467" xr:uid="{00000000-0005-0000-0000-000090340000}"/>
    <cellStyle name="Normal 10 7 3 3 3" xfId="13468" xr:uid="{00000000-0005-0000-0000-000091340000}"/>
    <cellStyle name="Normal 10 7 3 3 4" xfId="13469" xr:uid="{00000000-0005-0000-0000-000092340000}"/>
    <cellStyle name="Normal 10 7 3 4" xfId="13470" xr:uid="{00000000-0005-0000-0000-000093340000}"/>
    <cellStyle name="Normal 10 7 3 4 2" xfId="13471" xr:uid="{00000000-0005-0000-0000-000094340000}"/>
    <cellStyle name="Normal 10 7 3 4 2 2" xfId="13472" xr:uid="{00000000-0005-0000-0000-000095340000}"/>
    <cellStyle name="Normal 10 7 3 4 3" xfId="13473" xr:uid="{00000000-0005-0000-0000-000096340000}"/>
    <cellStyle name="Normal 10 7 3 4 4" xfId="13474" xr:uid="{00000000-0005-0000-0000-000097340000}"/>
    <cellStyle name="Normal 10 7 3 5" xfId="13475" xr:uid="{00000000-0005-0000-0000-000098340000}"/>
    <cellStyle name="Normal 10 7 3 5 2" xfId="13476" xr:uid="{00000000-0005-0000-0000-000099340000}"/>
    <cellStyle name="Normal 10 7 3 6" xfId="13477" xr:uid="{00000000-0005-0000-0000-00009A340000}"/>
    <cellStyle name="Normal 10 7 3 7" xfId="13478" xr:uid="{00000000-0005-0000-0000-00009B340000}"/>
    <cellStyle name="Normal 10 7 4" xfId="13479" xr:uid="{00000000-0005-0000-0000-00009C340000}"/>
    <cellStyle name="Normal 10 7 4 2" xfId="13480" xr:uid="{00000000-0005-0000-0000-00009D340000}"/>
    <cellStyle name="Normal 10 7 4 2 2" xfId="13481" xr:uid="{00000000-0005-0000-0000-00009E340000}"/>
    <cellStyle name="Normal 10 7 4 2 2 2" xfId="13482" xr:uid="{00000000-0005-0000-0000-00009F340000}"/>
    <cellStyle name="Normal 10 7 4 2 3" xfId="13483" xr:uid="{00000000-0005-0000-0000-0000A0340000}"/>
    <cellStyle name="Normal 10 7 4 2 4" xfId="13484" xr:uid="{00000000-0005-0000-0000-0000A1340000}"/>
    <cellStyle name="Normal 10 7 4 3" xfId="13485" xr:uid="{00000000-0005-0000-0000-0000A2340000}"/>
    <cellStyle name="Normal 10 7 4 3 2" xfId="13486" xr:uid="{00000000-0005-0000-0000-0000A3340000}"/>
    <cellStyle name="Normal 10 7 4 3 2 2" xfId="13487" xr:uid="{00000000-0005-0000-0000-0000A4340000}"/>
    <cellStyle name="Normal 10 7 4 3 3" xfId="13488" xr:uid="{00000000-0005-0000-0000-0000A5340000}"/>
    <cellStyle name="Normal 10 7 4 3 4" xfId="13489" xr:uid="{00000000-0005-0000-0000-0000A6340000}"/>
    <cellStyle name="Normal 10 7 4 4" xfId="13490" xr:uid="{00000000-0005-0000-0000-0000A7340000}"/>
    <cellStyle name="Normal 10 7 4 4 2" xfId="13491" xr:uid="{00000000-0005-0000-0000-0000A8340000}"/>
    <cellStyle name="Normal 10 7 4 5" xfId="13492" xr:uid="{00000000-0005-0000-0000-0000A9340000}"/>
    <cellStyle name="Normal 10 7 4 6" xfId="13493" xr:uid="{00000000-0005-0000-0000-0000AA340000}"/>
    <cellStyle name="Normal 10 7 5" xfId="13494" xr:uid="{00000000-0005-0000-0000-0000AB340000}"/>
    <cellStyle name="Normal 10 7 5 2" xfId="13495" xr:uid="{00000000-0005-0000-0000-0000AC340000}"/>
    <cellStyle name="Normal 10 7 5 2 2" xfId="13496" xr:uid="{00000000-0005-0000-0000-0000AD340000}"/>
    <cellStyle name="Normal 10 7 5 2 2 2" xfId="13497" xr:uid="{00000000-0005-0000-0000-0000AE340000}"/>
    <cellStyle name="Normal 10 7 5 2 3" xfId="13498" xr:uid="{00000000-0005-0000-0000-0000AF340000}"/>
    <cellStyle name="Normal 10 7 5 2 4" xfId="13499" xr:uid="{00000000-0005-0000-0000-0000B0340000}"/>
    <cellStyle name="Normal 10 7 5 3" xfId="13500" xr:uid="{00000000-0005-0000-0000-0000B1340000}"/>
    <cellStyle name="Normal 10 7 5 3 2" xfId="13501" xr:uid="{00000000-0005-0000-0000-0000B2340000}"/>
    <cellStyle name="Normal 10 7 5 4" xfId="13502" xr:uid="{00000000-0005-0000-0000-0000B3340000}"/>
    <cellStyle name="Normal 10 7 5 5" xfId="13503" xr:uid="{00000000-0005-0000-0000-0000B4340000}"/>
    <cellStyle name="Normal 10 7 6" xfId="13504" xr:uid="{00000000-0005-0000-0000-0000B5340000}"/>
    <cellStyle name="Normal 10 7 6 2" xfId="13505" xr:uid="{00000000-0005-0000-0000-0000B6340000}"/>
    <cellStyle name="Normal 10 7 6 2 2" xfId="13506" xr:uid="{00000000-0005-0000-0000-0000B7340000}"/>
    <cellStyle name="Normal 10 7 6 3" xfId="13507" xr:uid="{00000000-0005-0000-0000-0000B8340000}"/>
    <cellStyle name="Normal 10 7 6 4" xfId="13508" xr:uid="{00000000-0005-0000-0000-0000B9340000}"/>
    <cellStyle name="Normal 10 7 7" xfId="13509" xr:uid="{00000000-0005-0000-0000-0000BA340000}"/>
    <cellStyle name="Normal 10 7 7 2" xfId="13510" xr:uid="{00000000-0005-0000-0000-0000BB340000}"/>
    <cellStyle name="Normal 10 7 8" xfId="13511" xr:uid="{00000000-0005-0000-0000-0000BC340000}"/>
    <cellStyle name="Normal 10 7 9" xfId="13512" xr:uid="{00000000-0005-0000-0000-0000BD340000}"/>
    <cellStyle name="Normal 10 8" xfId="13513" xr:uid="{00000000-0005-0000-0000-0000BE340000}"/>
    <cellStyle name="Normal 10 8 2" xfId="13514" xr:uid="{00000000-0005-0000-0000-0000BF340000}"/>
    <cellStyle name="Normal 10 8 2 2" xfId="13515" xr:uid="{00000000-0005-0000-0000-0000C0340000}"/>
    <cellStyle name="Normal 10 8 2 2 2" xfId="13516" xr:uid="{00000000-0005-0000-0000-0000C1340000}"/>
    <cellStyle name="Normal 10 8 2 2 2 2" xfId="13517" xr:uid="{00000000-0005-0000-0000-0000C2340000}"/>
    <cellStyle name="Normal 10 8 2 2 2 2 2" xfId="13518" xr:uid="{00000000-0005-0000-0000-0000C3340000}"/>
    <cellStyle name="Normal 10 8 2 2 2 3" xfId="13519" xr:uid="{00000000-0005-0000-0000-0000C4340000}"/>
    <cellStyle name="Normal 10 8 2 2 2 4" xfId="13520" xr:uid="{00000000-0005-0000-0000-0000C5340000}"/>
    <cellStyle name="Normal 10 8 2 2 3" xfId="13521" xr:uid="{00000000-0005-0000-0000-0000C6340000}"/>
    <cellStyle name="Normal 10 8 2 2 3 2" xfId="13522" xr:uid="{00000000-0005-0000-0000-0000C7340000}"/>
    <cellStyle name="Normal 10 8 2 2 4" xfId="13523" xr:uid="{00000000-0005-0000-0000-0000C8340000}"/>
    <cellStyle name="Normal 10 8 2 2 5" xfId="13524" xr:uid="{00000000-0005-0000-0000-0000C9340000}"/>
    <cellStyle name="Normal 10 8 2 3" xfId="13525" xr:uid="{00000000-0005-0000-0000-0000CA340000}"/>
    <cellStyle name="Normal 10 8 2 3 2" xfId="13526" xr:uid="{00000000-0005-0000-0000-0000CB340000}"/>
    <cellStyle name="Normal 10 8 2 3 2 2" xfId="13527" xr:uid="{00000000-0005-0000-0000-0000CC340000}"/>
    <cellStyle name="Normal 10 8 2 3 3" xfId="13528" xr:uid="{00000000-0005-0000-0000-0000CD340000}"/>
    <cellStyle name="Normal 10 8 2 3 4" xfId="13529" xr:uid="{00000000-0005-0000-0000-0000CE340000}"/>
    <cellStyle name="Normal 10 8 2 4" xfId="13530" xr:uid="{00000000-0005-0000-0000-0000CF340000}"/>
    <cellStyle name="Normal 10 8 2 4 2" xfId="13531" xr:uid="{00000000-0005-0000-0000-0000D0340000}"/>
    <cellStyle name="Normal 10 8 2 5" xfId="13532" xr:uid="{00000000-0005-0000-0000-0000D1340000}"/>
    <cellStyle name="Normal 10 8 2 6" xfId="13533" xr:uid="{00000000-0005-0000-0000-0000D2340000}"/>
    <cellStyle name="Normal 10 8 3" xfId="13534" xr:uid="{00000000-0005-0000-0000-0000D3340000}"/>
    <cellStyle name="Normal 10 8 3 2" xfId="13535" xr:uid="{00000000-0005-0000-0000-0000D4340000}"/>
    <cellStyle name="Normal 10 8 3 2 2" xfId="13536" xr:uid="{00000000-0005-0000-0000-0000D5340000}"/>
    <cellStyle name="Normal 10 8 3 2 2 2" xfId="13537" xr:uid="{00000000-0005-0000-0000-0000D6340000}"/>
    <cellStyle name="Normal 10 8 3 2 3" xfId="13538" xr:uid="{00000000-0005-0000-0000-0000D7340000}"/>
    <cellStyle name="Normal 10 8 3 2 4" xfId="13539" xr:uid="{00000000-0005-0000-0000-0000D8340000}"/>
    <cellStyle name="Normal 10 8 3 3" xfId="13540" xr:uid="{00000000-0005-0000-0000-0000D9340000}"/>
    <cellStyle name="Normal 10 8 3 3 2" xfId="13541" xr:uid="{00000000-0005-0000-0000-0000DA340000}"/>
    <cellStyle name="Normal 10 8 3 4" xfId="13542" xr:uid="{00000000-0005-0000-0000-0000DB340000}"/>
    <cellStyle name="Normal 10 8 3 5" xfId="13543" xr:uid="{00000000-0005-0000-0000-0000DC340000}"/>
    <cellStyle name="Normal 10 8 4" xfId="13544" xr:uid="{00000000-0005-0000-0000-0000DD340000}"/>
    <cellStyle name="Normal 10 8 4 2" xfId="13545" xr:uid="{00000000-0005-0000-0000-0000DE340000}"/>
    <cellStyle name="Normal 10 8 4 2 2" xfId="13546" xr:uid="{00000000-0005-0000-0000-0000DF340000}"/>
    <cellStyle name="Normal 10 8 4 3" xfId="13547" xr:uid="{00000000-0005-0000-0000-0000E0340000}"/>
    <cellStyle name="Normal 10 8 4 4" xfId="13548" xr:uid="{00000000-0005-0000-0000-0000E1340000}"/>
    <cellStyle name="Normal 10 8 5" xfId="13549" xr:uid="{00000000-0005-0000-0000-0000E2340000}"/>
    <cellStyle name="Normal 10 8 5 2" xfId="13550" xr:uid="{00000000-0005-0000-0000-0000E3340000}"/>
    <cellStyle name="Normal 10 8 5 2 2" xfId="13551" xr:uid="{00000000-0005-0000-0000-0000E4340000}"/>
    <cellStyle name="Normal 10 8 5 3" xfId="13552" xr:uid="{00000000-0005-0000-0000-0000E5340000}"/>
    <cellStyle name="Normal 10 8 5 4" xfId="13553" xr:uid="{00000000-0005-0000-0000-0000E6340000}"/>
    <cellStyle name="Normal 10 9" xfId="13554" xr:uid="{00000000-0005-0000-0000-0000E7340000}"/>
    <cellStyle name="Normal 10 9 2" xfId="13555" xr:uid="{00000000-0005-0000-0000-0000E8340000}"/>
    <cellStyle name="Normal 10 9 2 2" xfId="13556" xr:uid="{00000000-0005-0000-0000-0000E9340000}"/>
    <cellStyle name="Normal 10 9 2 2 2" xfId="13557" xr:uid="{00000000-0005-0000-0000-0000EA340000}"/>
    <cellStyle name="Normal 10 9 2 2 2 2" xfId="13558" xr:uid="{00000000-0005-0000-0000-0000EB340000}"/>
    <cellStyle name="Normal 10 9 2 2 3" xfId="13559" xr:uid="{00000000-0005-0000-0000-0000EC340000}"/>
    <cellStyle name="Normal 10 9 2 2 4" xfId="13560" xr:uid="{00000000-0005-0000-0000-0000ED340000}"/>
    <cellStyle name="Normal 10 9 2 3" xfId="13561" xr:uid="{00000000-0005-0000-0000-0000EE340000}"/>
    <cellStyle name="Normal 10 9 2 3 2" xfId="13562" xr:uid="{00000000-0005-0000-0000-0000EF340000}"/>
    <cellStyle name="Normal 10 9 2 3 2 2" xfId="13563" xr:uid="{00000000-0005-0000-0000-0000F0340000}"/>
    <cellStyle name="Normal 10 9 2 3 3" xfId="13564" xr:uid="{00000000-0005-0000-0000-0000F1340000}"/>
    <cellStyle name="Normal 10 9 2 3 4" xfId="13565" xr:uid="{00000000-0005-0000-0000-0000F2340000}"/>
    <cellStyle name="Normal 10 9 2 4" xfId="13566" xr:uid="{00000000-0005-0000-0000-0000F3340000}"/>
    <cellStyle name="Normal 10 9 2 4 2" xfId="13567" xr:uid="{00000000-0005-0000-0000-0000F4340000}"/>
    <cellStyle name="Normal 10 9 2 5" xfId="13568" xr:uid="{00000000-0005-0000-0000-0000F5340000}"/>
    <cellStyle name="Normal 10 9 2 6" xfId="13569" xr:uid="{00000000-0005-0000-0000-0000F6340000}"/>
    <cellStyle name="Normal 10 9 3" xfId="13570" xr:uid="{00000000-0005-0000-0000-0000F7340000}"/>
    <cellStyle name="Normal 10 9 3 2" xfId="13571" xr:uid="{00000000-0005-0000-0000-0000F8340000}"/>
    <cellStyle name="Normal 10 9 3 2 2" xfId="13572" xr:uid="{00000000-0005-0000-0000-0000F9340000}"/>
    <cellStyle name="Normal 10 9 3 2 2 2" xfId="13573" xr:uid="{00000000-0005-0000-0000-0000FA340000}"/>
    <cellStyle name="Normal 10 9 3 2 3" xfId="13574" xr:uid="{00000000-0005-0000-0000-0000FB340000}"/>
    <cellStyle name="Normal 10 9 3 2 4" xfId="13575" xr:uid="{00000000-0005-0000-0000-0000FC340000}"/>
    <cellStyle name="Normal 10 9 3 3" xfId="13576" xr:uid="{00000000-0005-0000-0000-0000FD340000}"/>
    <cellStyle name="Normal 10 9 3 3 2" xfId="13577" xr:uid="{00000000-0005-0000-0000-0000FE340000}"/>
    <cellStyle name="Normal 10 9 3 4" xfId="13578" xr:uid="{00000000-0005-0000-0000-0000FF340000}"/>
    <cellStyle name="Normal 10 9 3 5" xfId="13579" xr:uid="{00000000-0005-0000-0000-000000350000}"/>
    <cellStyle name="Normal 10 9 4" xfId="13580" xr:uid="{00000000-0005-0000-0000-000001350000}"/>
    <cellStyle name="Normal 10 9 4 2" xfId="13581" xr:uid="{00000000-0005-0000-0000-000002350000}"/>
    <cellStyle name="Normal 10 9 4 2 2" xfId="13582" xr:uid="{00000000-0005-0000-0000-000003350000}"/>
    <cellStyle name="Normal 10 9 4 3" xfId="13583" xr:uid="{00000000-0005-0000-0000-000004350000}"/>
    <cellStyle name="Normal 10 9 4 4" xfId="13584" xr:uid="{00000000-0005-0000-0000-000005350000}"/>
    <cellStyle name="Normal 10 9 5" xfId="13585" xr:uid="{00000000-0005-0000-0000-000006350000}"/>
    <cellStyle name="Normal 10 9 5 2" xfId="13586" xr:uid="{00000000-0005-0000-0000-000007350000}"/>
    <cellStyle name="Normal 10 9 6" xfId="13587" xr:uid="{00000000-0005-0000-0000-000008350000}"/>
    <cellStyle name="Normal 10 9 7" xfId="13588" xr:uid="{00000000-0005-0000-0000-000009350000}"/>
    <cellStyle name="Normal 100" xfId="13589" xr:uid="{00000000-0005-0000-0000-00000A350000}"/>
    <cellStyle name="Normal 100 2" xfId="13590" xr:uid="{00000000-0005-0000-0000-00000B350000}"/>
    <cellStyle name="Normal 100 2 2" xfId="13591" xr:uid="{00000000-0005-0000-0000-00000C350000}"/>
    <cellStyle name="Normal 100 2 2 2" xfId="13592" xr:uid="{00000000-0005-0000-0000-00000D350000}"/>
    <cellStyle name="Normal 100 2 2 2 2" xfId="13593" xr:uid="{00000000-0005-0000-0000-00000E350000}"/>
    <cellStyle name="Normal 100 2 2 2 2 2" xfId="13594" xr:uid="{00000000-0005-0000-0000-00000F350000}"/>
    <cellStyle name="Normal 100 2 2 2 3" xfId="13595" xr:uid="{00000000-0005-0000-0000-000010350000}"/>
    <cellStyle name="Normal 100 2 2 2 4" xfId="13596" xr:uid="{00000000-0005-0000-0000-000011350000}"/>
    <cellStyle name="Normal 100 2 2 3" xfId="13597" xr:uid="{00000000-0005-0000-0000-000012350000}"/>
    <cellStyle name="Normal 100 2 2 3 2" xfId="13598" xr:uid="{00000000-0005-0000-0000-000013350000}"/>
    <cellStyle name="Normal 100 2 2 4" xfId="13599" xr:uid="{00000000-0005-0000-0000-000014350000}"/>
    <cellStyle name="Normal 100 2 2 5" xfId="13600" xr:uid="{00000000-0005-0000-0000-000015350000}"/>
    <cellStyle name="Normal 100 2 3" xfId="13601" xr:uid="{00000000-0005-0000-0000-000016350000}"/>
    <cellStyle name="Normal 100 2 3 2" xfId="13602" xr:uid="{00000000-0005-0000-0000-000017350000}"/>
    <cellStyle name="Normal 100 2 3 2 2" xfId="13603" xr:uid="{00000000-0005-0000-0000-000018350000}"/>
    <cellStyle name="Normal 100 2 3 3" xfId="13604" xr:uid="{00000000-0005-0000-0000-000019350000}"/>
    <cellStyle name="Normal 100 2 3 4" xfId="13605" xr:uid="{00000000-0005-0000-0000-00001A350000}"/>
    <cellStyle name="Normal 100 2 4" xfId="13606" xr:uid="{00000000-0005-0000-0000-00001B350000}"/>
    <cellStyle name="Normal 100 2 4 2" xfId="13607" xr:uid="{00000000-0005-0000-0000-00001C350000}"/>
    <cellStyle name="Normal 100 2 5" xfId="13608" xr:uid="{00000000-0005-0000-0000-00001D350000}"/>
    <cellStyle name="Normal 100 2 6" xfId="13609" xr:uid="{00000000-0005-0000-0000-00001E350000}"/>
    <cellStyle name="Normal 100 3" xfId="13610" xr:uid="{00000000-0005-0000-0000-00001F350000}"/>
    <cellStyle name="Normal 100 3 2" xfId="13611" xr:uid="{00000000-0005-0000-0000-000020350000}"/>
    <cellStyle name="Normal 100 3 2 2" xfId="13612" xr:uid="{00000000-0005-0000-0000-000021350000}"/>
    <cellStyle name="Normal 100 3 2 2 2" xfId="13613" xr:uid="{00000000-0005-0000-0000-000022350000}"/>
    <cellStyle name="Normal 100 3 2 3" xfId="13614" xr:uid="{00000000-0005-0000-0000-000023350000}"/>
    <cellStyle name="Normal 100 3 2 4" xfId="13615" xr:uid="{00000000-0005-0000-0000-000024350000}"/>
    <cellStyle name="Normal 100 3 3" xfId="13616" xr:uid="{00000000-0005-0000-0000-000025350000}"/>
    <cellStyle name="Normal 100 3 3 2" xfId="13617" xr:uid="{00000000-0005-0000-0000-000026350000}"/>
    <cellStyle name="Normal 100 3 4" xfId="13618" xr:uid="{00000000-0005-0000-0000-000027350000}"/>
    <cellStyle name="Normal 100 3 5" xfId="13619" xr:uid="{00000000-0005-0000-0000-000028350000}"/>
    <cellStyle name="Normal 100 4" xfId="13620" xr:uid="{00000000-0005-0000-0000-000029350000}"/>
    <cellStyle name="Normal 100 4 2" xfId="13621" xr:uid="{00000000-0005-0000-0000-00002A350000}"/>
    <cellStyle name="Normal 100 4 2 2" xfId="13622" xr:uid="{00000000-0005-0000-0000-00002B350000}"/>
    <cellStyle name="Normal 100 4 3" xfId="13623" xr:uid="{00000000-0005-0000-0000-00002C350000}"/>
    <cellStyle name="Normal 100 4 4" xfId="13624" xr:uid="{00000000-0005-0000-0000-00002D350000}"/>
    <cellStyle name="Normal 100 5" xfId="13625" xr:uid="{00000000-0005-0000-0000-00002E350000}"/>
    <cellStyle name="Normal 100 5 2" xfId="13626" xr:uid="{00000000-0005-0000-0000-00002F350000}"/>
    <cellStyle name="Normal 100 6" xfId="13627" xr:uid="{00000000-0005-0000-0000-000030350000}"/>
    <cellStyle name="Normal 100 7" xfId="13628" xr:uid="{00000000-0005-0000-0000-000031350000}"/>
    <cellStyle name="Normal 101" xfId="13629" xr:uid="{00000000-0005-0000-0000-000032350000}"/>
    <cellStyle name="Normal 101 2" xfId="13630" xr:uid="{00000000-0005-0000-0000-000033350000}"/>
    <cellStyle name="Normal 102" xfId="13631" xr:uid="{00000000-0005-0000-0000-000034350000}"/>
    <cellStyle name="Normal 102 2" xfId="13632" xr:uid="{00000000-0005-0000-0000-000035350000}"/>
    <cellStyle name="Normal 103" xfId="13633" xr:uid="{00000000-0005-0000-0000-000036350000}"/>
    <cellStyle name="Normal 103 2" xfId="13634" xr:uid="{00000000-0005-0000-0000-000037350000}"/>
    <cellStyle name="Normal 104" xfId="13635" xr:uid="{00000000-0005-0000-0000-000038350000}"/>
    <cellStyle name="Normal 104 2" xfId="13636" xr:uid="{00000000-0005-0000-0000-000039350000}"/>
    <cellStyle name="Normal 105" xfId="13637" xr:uid="{00000000-0005-0000-0000-00003A350000}"/>
    <cellStyle name="Normal 105 2" xfId="13638" xr:uid="{00000000-0005-0000-0000-00003B350000}"/>
    <cellStyle name="Normal 106" xfId="13639" xr:uid="{00000000-0005-0000-0000-00003C350000}"/>
    <cellStyle name="Normal 107" xfId="13640" xr:uid="{00000000-0005-0000-0000-00003D350000}"/>
    <cellStyle name="Normal 108" xfId="13641" xr:uid="{00000000-0005-0000-0000-00003E350000}"/>
    <cellStyle name="Normal 109" xfId="13642" xr:uid="{00000000-0005-0000-0000-00003F350000}"/>
    <cellStyle name="Normal 109 2" xfId="13643" xr:uid="{00000000-0005-0000-0000-000040350000}"/>
    <cellStyle name="Normal 11" xfId="13644" xr:uid="{00000000-0005-0000-0000-000041350000}"/>
    <cellStyle name="Normal 11 10" xfId="13645" xr:uid="{00000000-0005-0000-0000-000042350000}"/>
    <cellStyle name="Normal 11 10 2" xfId="13646" xr:uid="{00000000-0005-0000-0000-000043350000}"/>
    <cellStyle name="Normal 11 10 2 2" xfId="13647" xr:uid="{00000000-0005-0000-0000-000044350000}"/>
    <cellStyle name="Normal 11 10 3" xfId="13648" xr:uid="{00000000-0005-0000-0000-000045350000}"/>
    <cellStyle name="Normal 11 10 4" xfId="13649" xr:uid="{00000000-0005-0000-0000-000046350000}"/>
    <cellStyle name="Normal 11 11" xfId="13650" xr:uid="{00000000-0005-0000-0000-000047350000}"/>
    <cellStyle name="Normal 11 2" xfId="13651" xr:uid="{00000000-0005-0000-0000-000048350000}"/>
    <cellStyle name="Normal 11 2 10" xfId="13652" xr:uid="{00000000-0005-0000-0000-000049350000}"/>
    <cellStyle name="Normal 11 2 10 2" xfId="13653" xr:uid="{00000000-0005-0000-0000-00004A350000}"/>
    <cellStyle name="Normal 11 2 11" xfId="13654" xr:uid="{00000000-0005-0000-0000-00004B350000}"/>
    <cellStyle name="Normal 11 2 12" xfId="13655" xr:uid="{00000000-0005-0000-0000-00004C350000}"/>
    <cellStyle name="Normal 11 2 2" xfId="13656" xr:uid="{00000000-0005-0000-0000-00004D350000}"/>
    <cellStyle name="Normal 11 2 2 10" xfId="13657" xr:uid="{00000000-0005-0000-0000-00004E350000}"/>
    <cellStyle name="Normal 11 2 2 2" xfId="13658" xr:uid="{00000000-0005-0000-0000-00004F350000}"/>
    <cellStyle name="Normal 11 2 2 2 2" xfId="13659" xr:uid="{00000000-0005-0000-0000-000050350000}"/>
    <cellStyle name="Normal 11 2 2 2 2 2" xfId="13660" xr:uid="{00000000-0005-0000-0000-000051350000}"/>
    <cellStyle name="Normal 11 2 2 2 2 2 2" xfId="13661" xr:uid="{00000000-0005-0000-0000-000052350000}"/>
    <cellStyle name="Normal 11 2 2 2 2 2 2 2" xfId="13662" xr:uid="{00000000-0005-0000-0000-000053350000}"/>
    <cellStyle name="Normal 11 2 2 2 2 2 2 2 2" xfId="13663" xr:uid="{00000000-0005-0000-0000-000054350000}"/>
    <cellStyle name="Normal 11 2 2 2 2 2 2 2 2 2" xfId="13664" xr:uid="{00000000-0005-0000-0000-000055350000}"/>
    <cellStyle name="Normal 11 2 2 2 2 2 2 2 3" xfId="13665" xr:uid="{00000000-0005-0000-0000-000056350000}"/>
    <cellStyle name="Normal 11 2 2 2 2 2 2 2 4" xfId="13666" xr:uid="{00000000-0005-0000-0000-000057350000}"/>
    <cellStyle name="Normal 11 2 2 2 2 2 2 3" xfId="13667" xr:uid="{00000000-0005-0000-0000-000058350000}"/>
    <cellStyle name="Normal 11 2 2 2 2 2 2 3 2" xfId="13668" xr:uid="{00000000-0005-0000-0000-000059350000}"/>
    <cellStyle name="Normal 11 2 2 2 2 2 2 4" xfId="13669" xr:uid="{00000000-0005-0000-0000-00005A350000}"/>
    <cellStyle name="Normal 11 2 2 2 2 2 2 5" xfId="13670" xr:uid="{00000000-0005-0000-0000-00005B350000}"/>
    <cellStyle name="Normal 11 2 2 2 2 2 3" xfId="13671" xr:uid="{00000000-0005-0000-0000-00005C350000}"/>
    <cellStyle name="Normal 11 2 2 2 2 2 3 2" xfId="13672" xr:uid="{00000000-0005-0000-0000-00005D350000}"/>
    <cellStyle name="Normal 11 2 2 2 2 2 3 2 2" xfId="13673" xr:uid="{00000000-0005-0000-0000-00005E350000}"/>
    <cellStyle name="Normal 11 2 2 2 2 2 3 3" xfId="13674" xr:uid="{00000000-0005-0000-0000-00005F350000}"/>
    <cellStyle name="Normal 11 2 2 2 2 2 3 4" xfId="13675" xr:uid="{00000000-0005-0000-0000-000060350000}"/>
    <cellStyle name="Normal 11 2 2 2 2 2 4" xfId="13676" xr:uid="{00000000-0005-0000-0000-000061350000}"/>
    <cellStyle name="Normal 11 2 2 2 2 2 4 2" xfId="13677" xr:uid="{00000000-0005-0000-0000-000062350000}"/>
    <cellStyle name="Normal 11 2 2 2 2 2 5" xfId="13678" xr:uid="{00000000-0005-0000-0000-000063350000}"/>
    <cellStyle name="Normal 11 2 2 2 2 2 6" xfId="13679" xr:uid="{00000000-0005-0000-0000-000064350000}"/>
    <cellStyle name="Normal 11 2 2 2 2 3" xfId="13680" xr:uid="{00000000-0005-0000-0000-000065350000}"/>
    <cellStyle name="Normal 11 2 2 2 2 3 2" xfId="13681" xr:uid="{00000000-0005-0000-0000-000066350000}"/>
    <cellStyle name="Normal 11 2 2 2 2 3 2 2" xfId="13682" xr:uid="{00000000-0005-0000-0000-000067350000}"/>
    <cellStyle name="Normal 11 2 2 2 2 3 2 2 2" xfId="13683" xr:uid="{00000000-0005-0000-0000-000068350000}"/>
    <cellStyle name="Normal 11 2 2 2 2 3 2 3" xfId="13684" xr:uid="{00000000-0005-0000-0000-000069350000}"/>
    <cellStyle name="Normal 11 2 2 2 2 3 2 4" xfId="13685" xr:uid="{00000000-0005-0000-0000-00006A350000}"/>
    <cellStyle name="Normal 11 2 2 2 2 3 3" xfId="13686" xr:uid="{00000000-0005-0000-0000-00006B350000}"/>
    <cellStyle name="Normal 11 2 2 2 2 3 3 2" xfId="13687" xr:uid="{00000000-0005-0000-0000-00006C350000}"/>
    <cellStyle name="Normal 11 2 2 2 2 3 4" xfId="13688" xr:uid="{00000000-0005-0000-0000-00006D350000}"/>
    <cellStyle name="Normal 11 2 2 2 2 3 5" xfId="13689" xr:uid="{00000000-0005-0000-0000-00006E350000}"/>
    <cellStyle name="Normal 11 2 2 2 2 4" xfId="13690" xr:uid="{00000000-0005-0000-0000-00006F350000}"/>
    <cellStyle name="Normal 11 2 2 2 2 4 2" xfId="13691" xr:uid="{00000000-0005-0000-0000-000070350000}"/>
    <cellStyle name="Normal 11 2 2 2 2 4 2 2" xfId="13692" xr:uid="{00000000-0005-0000-0000-000071350000}"/>
    <cellStyle name="Normal 11 2 2 2 2 4 3" xfId="13693" xr:uid="{00000000-0005-0000-0000-000072350000}"/>
    <cellStyle name="Normal 11 2 2 2 2 4 4" xfId="13694" xr:uid="{00000000-0005-0000-0000-000073350000}"/>
    <cellStyle name="Normal 11 2 2 2 2 5" xfId="13695" xr:uid="{00000000-0005-0000-0000-000074350000}"/>
    <cellStyle name="Normal 11 2 2 2 2 5 2" xfId="13696" xr:uid="{00000000-0005-0000-0000-000075350000}"/>
    <cellStyle name="Normal 11 2 2 2 2 5 2 2" xfId="13697" xr:uid="{00000000-0005-0000-0000-000076350000}"/>
    <cellStyle name="Normal 11 2 2 2 2 5 3" xfId="13698" xr:uid="{00000000-0005-0000-0000-000077350000}"/>
    <cellStyle name="Normal 11 2 2 2 2 5 4" xfId="13699" xr:uid="{00000000-0005-0000-0000-000078350000}"/>
    <cellStyle name="Normal 11 2 2 2 2 6" xfId="13700" xr:uid="{00000000-0005-0000-0000-000079350000}"/>
    <cellStyle name="Normal 11 2 2 2 2 6 2" xfId="13701" xr:uid="{00000000-0005-0000-0000-00007A350000}"/>
    <cellStyle name="Normal 11 2 2 2 2 7" xfId="13702" xr:uid="{00000000-0005-0000-0000-00007B350000}"/>
    <cellStyle name="Normal 11 2 2 2 2 8" xfId="13703" xr:uid="{00000000-0005-0000-0000-00007C350000}"/>
    <cellStyle name="Normal 11 2 2 2 3" xfId="13704" xr:uid="{00000000-0005-0000-0000-00007D350000}"/>
    <cellStyle name="Normal 11 2 2 2 3 2" xfId="13705" xr:uid="{00000000-0005-0000-0000-00007E350000}"/>
    <cellStyle name="Normal 11 2 2 2 3 2 2" xfId="13706" xr:uid="{00000000-0005-0000-0000-00007F350000}"/>
    <cellStyle name="Normal 11 2 2 2 3 2 2 2" xfId="13707" xr:uid="{00000000-0005-0000-0000-000080350000}"/>
    <cellStyle name="Normal 11 2 2 2 3 2 2 2 2" xfId="13708" xr:uid="{00000000-0005-0000-0000-000081350000}"/>
    <cellStyle name="Normal 11 2 2 2 3 2 2 3" xfId="13709" xr:uid="{00000000-0005-0000-0000-000082350000}"/>
    <cellStyle name="Normal 11 2 2 2 3 2 2 4" xfId="13710" xr:uid="{00000000-0005-0000-0000-000083350000}"/>
    <cellStyle name="Normal 11 2 2 2 3 2 3" xfId="13711" xr:uid="{00000000-0005-0000-0000-000084350000}"/>
    <cellStyle name="Normal 11 2 2 2 3 2 3 2" xfId="13712" xr:uid="{00000000-0005-0000-0000-000085350000}"/>
    <cellStyle name="Normal 11 2 2 2 3 2 4" xfId="13713" xr:uid="{00000000-0005-0000-0000-000086350000}"/>
    <cellStyle name="Normal 11 2 2 2 3 2 5" xfId="13714" xr:uid="{00000000-0005-0000-0000-000087350000}"/>
    <cellStyle name="Normal 11 2 2 2 3 3" xfId="13715" xr:uid="{00000000-0005-0000-0000-000088350000}"/>
    <cellStyle name="Normal 11 2 2 2 3 3 2" xfId="13716" xr:uid="{00000000-0005-0000-0000-000089350000}"/>
    <cellStyle name="Normal 11 2 2 2 3 3 2 2" xfId="13717" xr:uid="{00000000-0005-0000-0000-00008A350000}"/>
    <cellStyle name="Normal 11 2 2 2 3 3 3" xfId="13718" xr:uid="{00000000-0005-0000-0000-00008B350000}"/>
    <cellStyle name="Normal 11 2 2 2 3 3 4" xfId="13719" xr:uid="{00000000-0005-0000-0000-00008C350000}"/>
    <cellStyle name="Normal 11 2 2 2 3 4" xfId="13720" xr:uid="{00000000-0005-0000-0000-00008D350000}"/>
    <cellStyle name="Normal 11 2 2 2 3 4 2" xfId="13721" xr:uid="{00000000-0005-0000-0000-00008E350000}"/>
    <cellStyle name="Normal 11 2 2 2 3 4 2 2" xfId="13722" xr:uid="{00000000-0005-0000-0000-00008F350000}"/>
    <cellStyle name="Normal 11 2 2 2 3 4 3" xfId="13723" xr:uid="{00000000-0005-0000-0000-000090350000}"/>
    <cellStyle name="Normal 11 2 2 2 3 4 4" xfId="13724" xr:uid="{00000000-0005-0000-0000-000091350000}"/>
    <cellStyle name="Normal 11 2 2 2 3 5" xfId="13725" xr:uid="{00000000-0005-0000-0000-000092350000}"/>
    <cellStyle name="Normal 11 2 2 2 3 5 2" xfId="13726" xr:uid="{00000000-0005-0000-0000-000093350000}"/>
    <cellStyle name="Normal 11 2 2 2 3 6" xfId="13727" xr:uid="{00000000-0005-0000-0000-000094350000}"/>
    <cellStyle name="Normal 11 2 2 2 3 7" xfId="13728" xr:uid="{00000000-0005-0000-0000-000095350000}"/>
    <cellStyle name="Normal 11 2 2 2 4" xfId="13729" xr:uid="{00000000-0005-0000-0000-000096350000}"/>
    <cellStyle name="Normal 11 2 2 2 4 2" xfId="13730" xr:uid="{00000000-0005-0000-0000-000097350000}"/>
    <cellStyle name="Normal 11 2 2 2 4 2 2" xfId="13731" xr:uid="{00000000-0005-0000-0000-000098350000}"/>
    <cellStyle name="Normal 11 2 2 2 4 2 2 2" xfId="13732" xr:uid="{00000000-0005-0000-0000-000099350000}"/>
    <cellStyle name="Normal 11 2 2 2 4 2 3" xfId="13733" xr:uid="{00000000-0005-0000-0000-00009A350000}"/>
    <cellStyle name="Normal 11 2 2 2 4 2 4" xfId="13734" xr:uid="{00000000-0005-0000-0000-00009B350000}"/>
    <cellStyle name="Normal 11 2 2 2 4 3" xfId="13735" xr:uid="{00000000-0005-0000-0000-00009C350000}"/>
    <cellStyle name="Normal 11 2 2 2 4 3 2" xfId="13736" xr:uid="{00000000-0005-0000-0000-00009D350000}"/>
    <cellStyle name="Normal 11 2 2 2 4 3 2 2" xfId="13737" xr:uid="{00000000-0005-0000-0000-00009E350000}"/>
    <cellStyle name="Normal 11 2 2 2 4 3 3" xfId="13738" xr:uid="{00000000-0005-0000-0000-00009F350000}"/>
    <cellStyle name="Normal 11 2 2 2 4 3 4" xfId="13739" xr:uid="{00000000-0005-0000-0000-0000A0350000}"/>
    <cellStyle name="Normal 11 2 2 2 4 4" xfId="13740" xr:uid="{00000000-0005-0000-0000-0000A1350000}"/>
    <cellStyle name="Normal 11 2 2 2 4 4 2" xfId="13741" xr:uid="{00000000-0005-0000-0000-0000A2350000}"/>
    <cellStyle name="Normal 11 2 2 2 4 5" xfId="13742" xr:uid="{00000000-0005-0000-0000-0000A3350000}"/>
    <cellStyle name="Normal 11 2 2 2 4 6" xfId="13743" xr:uid="{00000000-0005-0000-0000-0000A4350000}"/>
    <cellStyle name="Normal 11 2 2 2 5" xfId="13744" xr:uid="{00000000-0005-0000-0000-0000A5350000}"/>
    <cellStyle name="Normal 11 2 2 2 5 2" xfId="13745" xr:uid="{00000000-0005-0000-0000-0000A6350000}"/>
    <cellStyle name="Normal 11 2 2 2 5 2 2" xfId="13746" xr:uid="{00000000-0005-0000-0000-0000A7350000}"/>
    <cellStyle name="Normal 11 2 2 2 5 2 2 2" xfId="13747" xr:uid="{00000000-0005-0000-0000-0000A8350000}"/>
    <cellStyle name="Normal 11 2 2 2 5 2 3" xfId="13748" xr:uid="{00000000-0005-0000-0000-0000A9350000}"/>
    <cellStyle name="Normal 11 2 2 2 5 2 4" xfId="13749" xr:uid="{00000000-0005-0000-0000-0000AA350000}"/>
    <cellStyle name="Normal 11 2 2 2 5 3" xfId="13750" xr:uid="{00000000-0005-0000-0000-0000AB350000}"/>
    <cellStyle name="Normal 11 2 2 2 5 3 2" xfId="13751" xr:uid="{00000000-0005-0000-0000-0000AC350000}"/>
    <cellStyle name="Normal 11 2 2 2 5 4" xfId="13752" xr:uid="{00000000-0005-0000-0000-0000AD350000}"/>
    <cellStyle name="Normal 11 2 2 2 5 5" xfId="13753" xr:uid="{00000000-0005-0000-0000-0000AE350000}"/>
    <cellStyle name="Normal 11 2 2 2 6" xfId="13754" xr:uid="{00000000-0005-0000-0000-0000AF350000}"/>
    <cellStyle name="Normal 11 2 2 2 6 2" xfId="13755" xr:uid="{00000000-0005-0000-0000-0000B0350000}"/>
    <cellStyle name="Normal 11 2 2 2 6 2 2" xfId="13756" xr:uid="{00000000-0005-0000-0000-0000B1350000}"/>
    <cellStyle name="Normal 11 2 2 2 6 3" xfId="13757" xr:uid="{00000000-0005-0000-0000-0000B2350000}"/>
    <cellStyle name="Normal 11 2 2 2 6 4" xfId="13758" xr:uid="{00000000-0005-0000-0000-0000B3350000}"/>
    <cellStyle name="Normal 11 2 2 2 7" xfId="13759" xr:uid="{00000000-0005-0000-0000-0000B4350000}"/>
    <cellStyle name="Normal 11 2 2 2 7 2" xfId="13760" xr:uid="{00000000-0005-0000-0000-0000B5350000}"/>
    <cellStyle name="Normal 11 2 2 2 8" xfId="13761" xr:uid="{00000000-0005-0000-0000-0000B6350000}"/>
    <cellStyle name="Normal 11 2 2 2 9" xfId="13762" xr:uid="{00000000-0005-0000-0000-0000B7350000}"/>
    <cellStyle name="Normal 11 2 2 3" xfId="13763" xr:uid="{00000000-0005-0000-0000-0000B8350000}"/>
    <cellStyle name="Normal 11 2 2 3 2" xfId="13764" xr:uid="{00000000-0005-0000-0000-0000B9350000}"/>
    <cellStyle name="Normal 11 2 2 3 2 2" xfId="13765" xr:uid="{00000000-0005-0000-0000-0000BA350000}"/>
    <cellStyle name="Normal 11 2 2 3 2 2 2" xfId="13766" xr:uid="{00000000-0005-0000-0000-0000BB350000}"/>
    <cellStyle name="Normal 11 2 2 3 2 2 2 2" xfId="13767" xr:uid="{00000000-0005-0000-0000-0000BC350000}"/>
    <cellStyle name="Normal 11 2 2 3 2 2 2 2 2" xfId="13768" xr:uid="{00000000-0005-0000-0000-0000BD350000}"/>
    <cellStyle name="Normal 11 2 2 3 2 2 2 3" xfId="13769" xr:uid="{00000000-0005-0000-0000-0000BE350000}"/>
    <cellStyle name="Normal 11 2 2 3 2 2 2 4" xfId="13770" xr:uid="{00000000-0005-0000-0000-0000BF350000}"/>
    <cellStyle name="Normal 11 2 2 3 2 2 3" xfId="13771" xr:uid="{00000000-0005-0000-0000-0000C0350000}"/>
    <cellStyle name="Normal 11 2 2 3 2 2 3 2" xfId="13772" xr:uid="{00000000-0005-0000-0000-0000C1350000}"/>
    <cellStyle name="Normal 11 2 2 3 2 2 4" xfId="13773" xr:uid="{00000000-0005-0000-0000-0000C2350000}"/>
    <cellStyle name="Normal 11 2 2 3 2 2 5" xfId="13774" xr:uid="{00000000-0005-0000-0000-0000C3350000}"/>
    <cellStyle name="Normal 11 2 2 3 2 3" xfId="13775" xr:uid="{00000000-0005-0000-0000-0000C4350000}"/>
    <cellStyle name="Normal 11 2 2 3 2 3 2" xfId="13776" xr:uid="{00000000-0005-0000-0000-0000C5350000}"/>
    <cellStyle name="Normal 11 2 2 3 2 3 2 2" xfId="13777" xr:uid="{00000000-0005-0000-0000-0000C6350000}"/>
    <cellStyle name="Normal 11 2 2 3 2 3 3" xfId="13778" xr:uid="{00000000-0005-0000-0000-0000C7350000}"/>
    <cellStyle name="Normal 11 2 2 3 2 3 4" xfId="13779" xr:uid="{00000000-0005-0000-0000-0000C8350000}"/>
    <cellStyle name="Normal 11 2 2 3 2 4" xfId="13780" xr:uid="{00000000-0005-0000-0000-0000C9350000}"/>
    <cellStyle name="Normal 11 2 2 3 2 4 2" xfId="13781" xr:uid="{00000000-0005-0000-0000-0000CA350000}"/>
    <cellStyle name="Normal 11 2 2 3 2 5" xfId="13782" xr:uid="{00000000-0005-0000-0000-0000CB350000}"/>
    <cellStyle name="Normal 11 2 2 3 2 6" xfId="13783" xr:uid="{00000000-0005-0000-0000-0000CC350000}"/>
    <cellStyle name="Normal 11 2 2 3 3" xfId="13784" xr:uid="{00000000-0005-0000-0000-0000CD350000}"/>
    <cellStyle name="Normal 11 2 2 3 3 2" xfId="13785" xr:uid="{00000000-0005-0000-0000-0000CE350000}"/>
    <cellStyle name="Normal 11 2 2 3 3 2 2" xfId="13786" xr:uid="{00000000-0005-0000-0000-0000CF350000}"/>
    <cellStyle name="Normal 11 2 2 3 3 2 2 2" xfId="13787" xr:uid="{00000000-0005-0000-0000-0000D0350000}"/>
    <cellStyle name="Normal 11 2 2 3 3 2 3" xfId="13788" xr:uid="{00000000-0005-0000-0000-0000D1350000}"/>
    <cellStyle name="Normal 11 2 2 3 3 2 4" xfId="13789" xr:uid="{00000000-0005-0000-0000-0000D2350000}"/>
    <cellStyle name="Normal 11 2 2 3 3 3" xfId="13790" xr:uid="{00000000-0005-0000-0000-0000D3350000}"/>
    <cellStyle name="Normal 11 2 2 3 3 3 2" xfId="13791" xr:uid="{00000000-0005-0000-0000-0000D4350000}"/>
    <cellStyle name="Normal 11 2 2 3 3 4" xfId="13792" xr:uid="{00000000-0005-0000-0000-0000D5350000}"/>
    <cellStyle name="Normal 11 2 2 3 3 5" xfId="13793" xr:uid="{00000000-0005-0000-0000-0000D6350000}"/>
    <cellStyle name="Normal 11 2 2 3 4" xfId="13794" xr:uid="{00000000-0005-0000-0000-0000D7350000}"/>
    <cellStyle name="Normal 11 2 2 3 4 2" xfId="13795" xr:uid="{00000000-0005-0000-0000-0000D8350000}"/>
    <cellStyle name="Normal 11 2 2 3 4 2 2" xfId="13796" xr:uid="{00000000-0005-0000-0000-0000D9350000}"/>
    <cellStyle name="Normal 11 2 2 3 4 3" xfId="13797" xr:uid="{00000000-0005-0000-0000-0000DA350000}"/>
    <cellStyle name="Normal 11 2 2 3 4 4" xfId="13798" xr:uid="{00000000-0005-0000-0000-0000DB350000}"/>
    <cellStyle name="Normal 11 2 2 3 5" xfId="13799" xr:uid="{00000000-0005-0000-0000-0000DC350000}"/>
    <cellStyle name="Normal 11 2 2 3 5 2" xfId="13800" xr:uid="{00000000-0005-0000-0000-0000DD350000}"/>
    <cellStyle name="Normal 11 2 2 3 5 2 2" xfId="13801" xr:uid="{00000000-0005-0000-0000-0000DE350000}"/>
    <cellStyle name="Normal 11 2 2 3 5 3" xfId="13802" xr:uid="{00000000-0005-0000-0000-0000DF350000}"/>
    <cellStyle name="Normal 11 2 2 3 5 4" xfId="13803" xr:uid="{00000000-0005-0000-0000-0000E0350000}"/>
    <cellStyle name="Normal 11 2 2 3 6" xfId="13804" xr:uid="{00000000-0005-0000-0000-0000E1350000}"/>
    <cellStyle name="Normal 11 2 2 3 6 2" xfId="13805" xr:uid="{00000000-0005-0000-0000-0000E2350000}"/>
    <cellStyle name="Normal 11 2 2 3 7" xfId="13806" xr:uid="{00000000-0005-0000-0000-0000E3350000}"/>
    <cellStyle name="Normal 11 2 2 3 8" xfId="13807" xr:uid="{00000000-0005-0000-0000-0000E4350000}"/>
    <cellStyle name="Normal 11 2 2 4" xfId="13808" xr:uid="{00000000-0005-0000-0000-0000E5350000}"/>
    <cellStyle name="Normal 11 2 2 4 2" xfId="13809" xr:uid="{00000000-0005-0000-0000-0000E6350000}"/>
    <cellStyle name="Normal 11 2 2 4 2 2" xfId="13810" xr:uid="{00000000-0005-0000-0000-0000E7350000}"/>
    <cellStyle name="Normal 11 2 2 4 2 2 2" xfId="13811" xr:uid="{00000000-0005-0000-0000-0000E8350000}"/>
    <cellStyle name="Normal 11 2 2 4 2 2 2 2" xfId="13812" xr:uid="{00000000-0005-0000-0000-0000E9350000}"/>
    <cellStyle name="Normal 11 2 2 4 2 2 3" xfId="13813" xr:uid="{00000000-0005-0000-0000-0000EA350000}"/>
    <cellStyle name="Normal 11 2 2 4 2 2 4" xfId="13814" xr:uid="{00000000-0005-0000-0000-0000EB350000}"/>
    <cellStyle name="Normal 11 2 2 4 2 3" xfId="13815" xr:uid="{00000000-0005-0000-0000-0000EC350000}"/>
    <cellStyle name="Normal 11 2 2 4 2 3 2" xfId="13816" xr:uid="{00000000-0005-0000-0000-0000ED350000}"/>
    <cellStyle name="Normal 11 2 2 4 2 4" xfId="13817" xr:uid="{00000000-0005-0000-0000-0000EE350000}"/>
    <cellStyle name="Normal 11 2 2 4 2 5" xfId="13818" xr:uid="{00000000-0005-0000-0000-0000EF350000}"/>
    <cellStyle name="Normal 11 2 2 4 3" xfId="13819" xr:uid="{00000000-0005-0000-0000-0000F0350000}"/>
    <cellStyle name="Normal 11 2 2 4 3 2" xfId="13820" xr:uid="{00000000-0005-0000-0000-0000F1350000}"/>
    <cellStyle name="Normal 11 2 2 4 3 2 2" xfId="13821" xr:uid="{00000000-0005-0000-0000-0000F2350000}"/>
    <cellStyle name="Normal 11 2 2 4 3 3" xfId="13822" xr:uid="{00000000-0005-0000-0000-0000F3350000}"/>
    <cellStyle name="Normal 11 2 2 4 3 4" xfId="13823" xr:uid="{00000000-0005-0000-0000-0000F4350000}"/>
    <cellStyle name="Normal 11 2 2 4 4" xfId="13824" xr:uid="{00000000-0005-0000-0000-0000F5350000}"/>
    <cellStyle name="Normal 11 2 2 4 4 2" xfId="13825" xr:uid="{00000000-0005-0000-0000-0000F6350000}"/>
    <cellStyle name="Normal 11 2 2 4 4 2 2" xfId="13826" xr:uid="{00000000-0005-0000-0000-0000F7350000}"/>
    <cellStyle name="Normal 11 2 2 4 4 3" xfId="13827" xr:uid="{00000000-0005-0000-0000-0000F8350000}"/>
    <cellStyle name="Normal 11 2 2 4 4 4" xfId="13828" xr:uid="{00000000-0005-0000-0000-0000F9350000}"/>
    <cellStyle name="Normal 11 2 2 4 5" xfId="13829" xr:uid="{00000000-0005-0000-0000-0000FA350000}"/>
    <cellStyle name="Normal 11 2 2 4 5 2" xfId="13830" xr:uid="{00000000-0005-0000-0000-0000FB350000}"/>
    <cellStyle name="Normal 11 2 2 4 6" xfId="13831" xr:uid="{00000000-0005-0000-0000-0000FC350000}"/>
    <cellStyle name="Normal 11 2 2 4 7" xfId="13832" xr:uid="{00000000-0005-0000-0000-0000FD350000}"/>
    <cellStyle name="Normal 11 2 2 5" xfId="13833" xr:uid="{00000000-0005-0000-0000-0000FE350000}"/>
    <cellStyle name="Normal 11 2 2 5 2" xfId="13834" xr:uid="{00000000-0005-0000-0000-0000FF350000}"/>
    <cellStyle name="Normal 11 2 2 5 2 2" xfId="13835" xr:uid="{00000000-0005-0000-0000-000000360000}"/>
    <cellStyle name="Normal 11 2 2 5 2 2 2" xfId="13836" xr:uid="{00000000-0005-0000-0000-000001360000}"/>
    <cellStyle name="Normal 11 2 2 5 2 3" xfId="13837" xr:uid="{00000000-0005-0000-0000-000002360000}"/>
    <cellStyle name="Normal 11 2 2 5 2 4" xfId="13838" xr:uid="{00000000-0005-0000-0000-000003360000}"/>
    <cellStyle name="Normal 11 2 2 5 3" xfId="13839" xr:uid="{00000000-0005-0000-0000-000004360000}"/>
    <cellStyle name="Normal 11 2 2 5 3 2" xfId="13840" xr:uid="{00000000-0005-0000-0000-000005360000}"/>
    <cellStyle name="Normal 11 2 2 5 3 2 2" xfId="13841" xr:uid="{00000000-0005-0000-0000-000006360000}"/>
    <cellStyle name="Normal 11 2 2 5 3 3" xfId="13842" xr:uid="{00000000-0005-0000-0000-000007360000}"/>
    <cellStyle name="Normal 11 2 2 5 3 4" xfId="13843" xr:uid="{00000000-0005-0000-0000-000008360000}"/>
    <cellStyle name="Normal 11 2 2 5 4" xfId="13844" xr:uid="{00000000-0005-0000-0000-000009360000}"/>
    <cellStyle name="Normal 11 2 2 5 4 2" xfId="13845" xr:uid="{00000000-0005-0000-0000-00000A360000}"/>
    <cellStyle name="Normal 11 2 2 5 5" xfId="13846" xr:uid="{00000000-0005-0000-0000-00000B360000}"/>
    <cellStyle name="Normal 11 2 2 5 6" xfId="13847" xr:uid="{00000000-0005-0000-0000-00000C360000}"/>
    <cellStyle name="Normal 11 2 2 6" xfId="13848" xr:uid="{00000000-0005-0000-0000-00000D360000}"/>
    <cellStyle name="Normal 11 2 2 6 2" xfId="13849" xr:uid="{00000000-0005-0000-0000-00000E360000}"/>
    <cellStyle name="Normal 11 2 2 6 2 2" xfId="13850" xr:uid="{00000000-0005-0000-0000-00000F360000}"/>
    <cellStyle name="Normal 11 2 2 6 2 2 2" xfId="13851" xr:uid="{00000000-0005-0000-0000-000010360000}"/>
    <cellStyle name="Normal 11 2 2 6 2 3" xfId="13852" xr:uid="{00000000-0005-0000-0000-000011360000}"/>
    <cellStyle name="Normal 11 2 2 6 2 4" xfId="13853" xr:uid="{00000000-0005-0000-0000-000012360000}"/>
    <cellStyle name="Normal 11 2 2 6 3" xfId="13854" xr:uid="{00000000-0005-0000-0000-000013360000}"/>
    <cellStyle name="Normal 11 2 2 6 3 2" xfId="13855" xr:uid="{00000000-0005-0000-0000-000014360000}"/>
    <cellStyle name="Normal 11 2 2 6 4" xfId="13856" xr:uid="{00000000-0005-0000-0000-000015360000}"/>
    <cellStyle name="Normal 11 2 2 6 5" xfId="13857" xr:uid="{00000000-0005-0000-0000-000016360000}"/>
    <cellStyle name="Normal 11 2 2 7" xfId="13858" xr:uid="{00000000-0005-0000-0000-000017360000}"/>
    <cellStyle name="Normal 11 2 2 7 2" xfId="13859" xr:uid="{00000000-0005-0000-0000-000018360000}"/>
    <cellStyle name="Normal 11 2 2 7 2 2" xfId="13860" xr:uid="{00000000-0005-0000-0000-000019360000}"/>
    <cellStyle name="Normal 11 2 2 7 3" xfId="13861" xr:uid="{00000000-0005-0000-0000-00001A360000}"/>
    <cellStyle name="Normal 11 2 2 7 4" xfId="13862" xr:uid="{00000000-0005-0000-0000-00001B360000}"/>
    <cellStyle name="Normal 11 2 2 8" xfId="13863" xr:uid="{00000000-0005-0000-0000-00001C360000}"/>
    <cellStyle name="Normal 11 2 2 8 2" xfId="13864" xr:uid="{00000000-0005-0000-0000-00001D360000}"/>
    <cellStyle name="Normal 11 2 2 9" xfId="13865" xr:uid="{00000000-0005-0000-0000-00001E360000}"/>
    <cellStyle name="Normal 11 2 3" xfId="13866" xr:uid="{00000000-0005-0000-0000-00001F360000}"/>
    <cellStyle name="Normal 11 2 3 2" xfId="13867" xr:uid="{00000000-0005-0000-0000-000020360000}"/>
    <cellStyle name="Normal 11 2 3 2 2" xfId="13868" xr:uid="{00000000-0005-0000-0000-000021360000}"/>
    <cellStyle name="Normal 11 2 3 2 2 2" xfId="13869" xr:uid="{00000000-0005-0000-0000-000022360000}"/>
    <cellStyle name="Normal 11 2 3 2 2 2 2" xfId="13870" xr:uid="{00000000-0005-0000-0000-000023360000}"/>
    <cellStyle name="Normal 11 2 3 2 2 2 2 2" xfId="13871" xr:uid="{00000000-0005-0000-0000-000024360000}"/>
    <cellStyle name="Normal 11 2 3 2 2 2 2 2 2" xfId="13872" xr:uid="{00000000-0005-0000-0000-000025360000}"/>
    <cellStyle name="Normal 11 2 3 2 2 2 2 3" xfId="13873" xr:uid="{00000000-0005-0000-0000-000026360000}"/>
    <cellStyle name="Normal 11 2 3 2 2 2 2 4" xfId="13874" xr:uid="{00000000-0005-0000-0000-000027360000}"/>
    <cellStyle name="Normal 11 2 3 2 2 2 3" xfId="13875" xr:uid="{00000000-0005-0000-0000-000028360000}"/>
    <cellStyle name="Normal 11 2 3 2 2 2 3 2" xfId="13876" xr:uid="{00000000-0005-0000-0000-000029360000}"/>
    <cellStyle name="Normal 11 2 3 2 2 2 4" xfId="13877" xr:uid="{00000000-0005-0000-0000-00002A360000}"/>
    <cellStyle name="Normal 11 2 3 2 2 2 5" xfId="13878" xr:uid="{00000000-0005-0000-0000-00002B360000}"/>
    <cellStyle name="Normal 11 2 3 2 2 3" xfId="13879" xr:uid="{00000000-0005-0000-0000-00002C360000}"/>
    <cellStyle name="Normal 11 2 3 2 2 3 2" xfId="13880" xr:uid="{00000000-0005-0000-0000-00002D360000}"/>
    <cellStyle name="Normal 11 2 3 2 2 3 2 2" xfId="13881" xr:uid="{00000000-0005-0000-0000-00002E360000}"/>
    <cellStyle name="Normal 11 2 3 2 2 3 3" xfId="13882" xr:uid="{00000000-0005-0000-0000-00002F360000}"/>
    <cellStyle name="Normal 11 2 3 2 2 3 4" xfId="13883" xr:uid="{00000000-0005-0000-0000-000030360000}"/>
    <cellStyle name="Normal 11 2 3 2 2 4" xfId="13884" xr:uid="{00000000-0005-0000-0000-000031360000}"/>
    <cellStyle name="Normal 11 2 3 2 2 4 2" xfId="13885" xr:uid="{00000000-0005-0000-0000-000032360000}"/>
    <cellStyle name="Normal 11 2 3 2 2 5" xfId="13886" xr:uid="{00000000-0005-0000-0000-000033360000}"/>
    <cellStyle name="Normal 11 2 3 2 2 6" xfId="13887" xr:uid="{00000000-0005-0000-0000-000034360000}"/>
    <cellStyle name="Normal 11 2 3 2 3" xfId="13888" xr:uid="{00000000-0005-0000-0000-000035360000}"/>
    <cellStyle name="Normal 11 2 3 2 3 2" xfId="13889" xr:uid="{00000000-0005-0000-0000-000036360000}"/>
    <cellStyle name="Normal 11 2 3 2 3 2 2" xfId="13890" xr:uid="{00000000-0005-0000-0000-000037360000}"/>
    <cellStyle name="Normal 11 2 3 2 3 2 2 2" xfId="13891" xr:uid="{00000000-0005-0000-0000-000038360000}"/>
    <cellStyle name="Normal 11 2 3 2 3 2 3" xfId="13892" xr:uid="{00000000-0005-0000-0000-000039360000}"/>
    <cellStyle name="Normal 11 2 3 2 3 2 4" xfId="13893" xr:uid="{00000000-0005-0000-0000-00003A360000}"/>
    <cellStyle name="Normal 11 2 3 2 3 3" xfId="13894" xr:uid="{00000000-0005-0000-0000-00003B360000}"/>
    <cellStyle name="Normal 11 2 3 2 3 3 2" xfId="13895" xr:uid="{00000000-0005-0000-0000-00003C360000}"/>
    <cellStyle name="Normal 11 2 3 2 3 4" xfId="13896" xr:uid="{00000000-0005-0000-0000-00003D360000}"/>
    <cellStyle name="Normal 11 2 3 2 3 5" xfId="13897" xr:uid="{00000000-0005-0000-0000-00003E360000}"/>
    <cellStyle name="Normal 11 2 3 2 4" xfId="13898" xr:uid="{00000000-0005-0000-0000-00003F360000}"/>
    <cellStyle name="Normal 11 2 3 2 4 2" xfId="13899" xr:uid="{00000000-0005-0000-0000-000040360000}"/>
    <cellStyle name="Normal 11 2 3 2 4 2 2" xfId="13900" xr:uid="{00000000-0005-0000-0000-000041360000}"/>
    <cellStyle name="Normal 11 2 3 2 4 3" xfId="13901" xr:uid="{00000000-0005-0000-0000-000042360000}"/>
    <cellStyle name="Normal 11 2 3 2 4 4" xfId="13902" xr:uid="{00000000-0005-0000-0000-000043360000}"/>
    <cellStyle name="Normal 11 2 3 2 5" xfId="13903" xr:uid="{00000000-0005-0000-0000-000044360000}"/>
    <cellStyle name="Normal 11 2 3 2 5 2" xfId="13904" xr:uid="{00000000-0005-0000-0000-000045360000}"/>
    <cellStyle name="Normal 11 2 3 2 5 2 2" xfId="13905" xr:uid="{00000000-0005-0000-0000-000046360000}"/>
    <cellStyle name="Normal 11 2 3 2 5 3" xfId="13906" xr:uid="{00000000-0005-0000-0000-000047360000}"/>
    <cellStyle name="Normal 11 2 3 2 5 4" xfId="13907" xr:uid="{00000000-0005-0000-0000-000048360000}"/>
    <cellStyle name="Normal 11 2 3 2 6" xfId="13908" xr:uid="{00000000-0005-0000-0000-000049360000}"/>
    <cellStyle name="Normal 11 2 3 2 6 2" xfId="13909" xr:uid="{00000000-0005-0000-0000-00004A360000}"/>
    <cellStyle name="Normal 11 2 3 2 7" xfId="13910" xr:uid="{00000000-0005-0000-0000-00004B360000}"/>
    <cellStyle name="Normal 11 2 3 2 8" xfId="13911" xr:uid="{00000000-0005-0000-0000-00004C360000}"/>
    <cellStyle name="Normal 11 2 3 3" xfId="13912" xr:uid="{00000000-0005-0000-0000-00004D360000}"/>
    <cellStyle name="Normal 11 2 3 3 2" xfId="13913" xr:uid="{00000000-0005-0000-0000-00004E360000}"/>
    <cellStyle name="Normal 11 2 3 3 2 2" xfId="13914" xr:uid="{00000000-0005-0000-0000-00004F360000}"/>
    <cellStyle name="Normal 11 2 3 3 2 2 2" xfId="13915" xr:uid="{00000000-0005-0000-0000-000050360000}"/>
    <cellStyle name="Normal 11 2 3 3 2 2 2 2" xfId="13916" xr:uid="{00000000-0005-0000-0000-000051360000}"/>
    <cellStyle name="Normal 11 2 3 3 2 2 3" xfId="13917" xr:uid="{00000000-0005-0000-0000-000052360000}"/>
    <cellStyle name="Normal 11 2 3 3 2 2 4" xfId="13918" xr:uid="{00000000-0005-0000-0000-000053360000}"/>
    <cellStyle name="Normal 11 2 3 3 2 3" xfId="13919" xr:uid="{00000000-0005-0000-0000-000054360000}"/>
    <cellStyle name="Normal 11 2 3 3 2 3 2" xfId="13920" xr:uid="{00000000-0005-0000-0000-000055360000}"/>
    <cellStyle name="Normal 11 2 3 3 2 4" xfId="13921" xr:uid="{00000000-0005-0000-0000-000056360000}"/>
    <cellStyle name="Normal 11 2 3 3 2 5" xfId="13922" xr:uid="{00000000-0005-0000-0000-000057360000}"/>
    <cellStyle name="Normal 11 2 3 3 3" xfId="13923" xr:uid="{00000000-0005-0000-0000-000058360000}"/>
    <cellStyle name="Normal 11 2 3 3 3 2" xfId="13924" xr:uid="{00000000-0005-0000-0000-000059360000}"/>
    <cellStyle name="Normal 11 2 3 3 3 2 2" xfId="13925" xr:uid="{00000000-0005-0000-0000-00005A360000}"/>
    <cellStyle name="Normal 11 2 3 3 3 3" xfId="13926" xr:uid="{00000000-0005-0000-0000-00005B360000}"/>
    <cellStyle name="Normal 11 2 3 3 3 4" xfId="13927" xr:uid="{00000000-0005-0000-0000-00005C360000}"/>
    <cellStyle name="Normal 11 2 3 3 4" xfId="13928" xr:uid="{00000000-0005-0000-0000-00005D360000}"/>
    <cellStyle name="Normal 11 2 3 3 4 2" xfId="13929" xr:uid="{00000000-0005-0000-0000-00005E360000}"/>
    <cellStyle name="Normal 11 2 3 3 4 2 2" xfId="13930" xr:uid="{00000000-0005-0000-0000-00005F360000}"/>
    <cellStyle name="Normal 11 2 3 3 4 3" xfId="13931" xr:uid="{00000000-0005-0000-0000-000060360000}"/>
    <cellStyle name="Normal 11 2 3 3 4 4" xfId="13932" xr:uid="{00000000-0005-0000-0000-000061360000}"/>
    <cellStyle name="Normal 11 2 3 3 5" xfId="13933" xr:uid="{00000000-0005-0000-0000-000062360000}"/>
    <cellStyle name="Normal 11 2 3 3 5 2" xfId="13934" xr:uid="{00000000-0005-0000-0000-000063360000}"/>
    <cellStyle name="Normal 11 2 3 3 6" xfId="13935" xr:uid="{00000000-0005-0000-0000-000064360000}"/>
    <cellStyle name="Normal 11 2 3 3 7" xfId="13936" xr:uid="{00000000-0005-0000-0000-000065360000}"/>
    <cellStyle name="Normal 11 2 3 4" xfId="13937" xr:uid="{00000000-0005-0000-0000-000066360000}"/>
    <cellStyle name="Normal 11 2 3 4 2" xfId="13938" xr:uid="{00000000-0005-0000-0000-000067360000}"/>
    <cellStyle name="Normal 11 2 3 4 2 2" xfId="13939" xr:uid="{00000000-0005-0000-0000-000068360000}"/>
    <cellStyle name="Normal 11 2 3 4 2 2 2" xfId="13940" xr:uid="{00000000-0005-0000-0000-000069360000}"/>
    <cellStyle name="Normal 11 2 3 4 2 3" xfId="13941" xr:uid="{00000000-0005-0000-0000-00006A360000}"/>
    <cellStyle name="Normal 11 2 3 4 2 4" xfId="13942" xr:uid="{00000000-0005-0000-0000-00006B360000}"/>
    <cellStyle name="Normal 11 2 3 4 3" xfId="13943" xr:uid="{00000000-0005-0000-0000-00006C360000}"/>
    <cellStyle name="Normal 11 2 3 4 3 2" xfId="13944" xr:uid="{00000000-0005-0000-0000-00006D360000}"/>
    <cellStyle name="Normal 11 2 3 4 3 2 2" xfId="13945" xr:uid="{00000000-0005-0000-0000-00006E360000}"/>
    <cellStyle name="Normal 11 2 3 4 3 3" xfId="13946" xr:uid="{00000000-0005-0000-0000-00006F360000}"/>
    <cellStyle name="Normal 11 2 3 4 3 4" xfId="13947" xr:uid="{00000000-0005-0000-0000-000070360000}"/>
    <cellStyle name="Normal 11 2 3 4 4" xfId="13948" xr:uid="{00000000-0005-0000-0000-000071360000}"/>
    <cellStyle name="Normal 11 2 3 4 4 2" xfId="13949" xr:uid="{00000000-0005-0000-0000-000072360000}"/>
    <cellStyle name="Normal 11 2 3 4 5" xfId="13950" xr:uid="{00000000-0005-0000-0000-000073360000}"/>
    <cellStyle name="Normal 11 2 3 4 6" xfId="13951" xr:uid="{00000000-0005-0000-0000-000074360000}"/>
    <cellStyle name="Normal 11 2 3 5" xfId="13952" xr:uid="{00000000-0005-0000-0000-000075360000}"/>
    <cellStyle name="Normal 11 2 3 5 2" xfId="13953" xr:uid="{00000000-0005-0000-0000-000076360000}"/>
    <cellStyle name="Normal 11 2 3 5 2 2" xfId="13954" xr:uid="{00000000-0005-0000-0000-000077360000}"/>
    <cellStyle name="Normal 11 2 3 5 2 2 2" xfId="13955" xr:uid="{00000000-0005-0000-0000-000078360000}"/>
    <cellStyle name="Normal 11 2 3 5 2 3" xfId="13956" xr:uid="{00000000-0005-0000-0000-000079360000}"/>
    <cellStyle name="Normal 11 2 3 5 2 4" xfId="13957" xr:uid="{00000000-0005-0000-0000-00007A360000}"/>
    <cellStyle name="Normal 11 2 3 5 3" xfId="13958" xr:uid="{00000000-0005-0000-0000-00007B360000}"/>
    <cellStyle name="Normal 11 2 3 5 3 2" xfId="13959" xr:uid="{00000000-0005-0000-0000-00007C360000}"/>
    <cellStyle name="Normal 11 2 3 5 4" xfId="13960" xr:uid="{00000000-0005-0000-0000-00007D360000}"/>
    <cellStyle name="Normal 11 2 3 5 5" xfId="13961" xr:uid="{00000000-0005-0000-0000-00007E360000}"/>
    <cellStyle name="Normal 11 2 3 6" xfId="13962" xr:uid="{00000000-0005-0000-0000-00007F360000}"/>
    <cellStyle name="Normal 11 2 3 6 2" xfId="13963" xr:uid="{00000000-0005-0000-0000-000080360000}"/>
    <cellStyle name="Normal 11 2 3 6 2 2" xfId="13964" xr:uid="{00000000-0005-0000-0000-000081360000}"/>
    <cellStyle name="Normal 11 2 3 6 3" xfId="13965" xr:uid="{00000000-0005-0000-0000-000082360000}"/>
    <cellStyle name="Normal 11 2 3 6 4" xfId="13966" xr:uid="{00000000-0005-0000-0000-000083360000}"/>
    <cellStyle name="Normal 11 2 3 7" xfId="13967" xr:uid="{00000000-0005-0000-0000-000084360000}"/>
    <cellStyle name="Normal 11 2 3 7 2" xfId="13968" xr:uid="{00000000-0005-0000-0000-000085360000}"/>
    <cellStyle name="Normal 11 2 3 8" xfId="13969" xr:uid="{00000000-0005-0000-0000-000086360000}"/>
    <cellStyle name="Normal 11 2 3 9" xfId="13970" xr:uid="{00000000-0005-0000-0000-000087360000}"/>
    <cellStyle name="Normal 11 2 4" xfId="13971" xr:uid="{00000000-0005-0000-0000-000088360000}"/>
    <cellStyle name="Normal 11 2 4 2" xfId="13972" xr:uid="{00000000-0005-0000-0000-000089360000}"/>
    <cellStyle name="Normal 11 2 4 2 2" xfId="13973" xr:uid="{00000000-0005-0000-0000-00008A360000}"/>
    <cellStyle name="Normal 11 2 4 2 2 2" xfId="13974" xr:uid="{00000000-0005-0000-0000-00008B360000}"/>
    <cellStyle name="Normal 11 2 4 2 2 2 2" xfId="13975" xr:uid="{00000000-0005-0000-0000-00008C360000}"/>
    <cellStyle name="Normal 11 2 4 2 2 2 2 2" xfId="13976" xr:uid="{00000000-0005-0000-0000-00008D360000}"/>
    <cellStyle name="Normal 11 2 4 2 2 2 2 2 2" xfId="13977" xr:uid="{00000000-0005-0000-0000-00008E360000}"/>
    <cellStyle name="Normal 11 2 4 2 2 2 2 3" xfId="13978" xr:uid="{00000000-0005-0000-0000-00008F360000}"/>
    <cellStyle name="Normal 11 2 4 2 2 2 2 4" xfId="13979" xr:uid="{00000000-0005-0000-0000-000090360000}"/>
    <cellStyle name="Normal 11 2 4 2 2 2 3" xfId="13980" xr:uid="{00000000-0005-0000-0000-000091360000}"/>
    <cellStyle name="Normal 11 2 4 2 2 2 3 2" xfId="13981" xr:uid="{00000000-0005-0000-0000-000092360000}"/>
    <cellStyle name="Normal 11 2 4 2 2 2 4" xfId="13982" xr:uid="{00000000-0005-0000-0000-000093360000}"/>
    <cellStyle name="Normal 11 2 4 2 2 2 5" xfId="13983" xr:uid="{00000000-0005-0000-0000-000094360000}"/>
    <cellStyle name="Normal 11 2 4 2 2 3" xfId="13984" xr:uid="{00000000-0005-0000-0000-000095360000}"/>
    <cellStyle name="Normal 11 2 4 2 2 3 2" xfId="13985" xr:uid="{00000000-0005-0000-0000-000096360000}"/>
    <cellStyle name="Normal 11 2 4 2 2 3 2 2" xfId="13986" xr:uid="{00000000-0005-0000-0000-000097360000}"/>
    <cellStyle name="Normal 11 2 4 2 2 3 3" xfId="13987" xr:uid="{00000000-0005-0000-0000-000098360000}"/>
    <cellStyle name="Normal 11 2 4 2 2 3 4" xfId="13988" xr:uid="{00000000-0005-0000-0000-000099360000}"/>
    <cellStyle name="Normal 11 2 4 2 2 4" xfId="13989" xr:uid="{00000000-0005-0000-0000-00009A360000}"/>
    <cellStyle name="Normal 11 2 4 2 2 4 2" xfId="13990" xr:uid="{00000000-0005-0000-0000-00009B360000}"/>
    <cellStyle name="Normal 11 2 4 2 2 5" xfId="13991" xr:uid="{00000000-0005-0000-0000-00009C360000}"/>
    <cellStyle name="Normal 11 2 4 2 2 6" xfId="13992" xr:uid="{00000000-0005-0000-0000-00009D360000}"/>
    <cellStyle name="Normal 11 2 4 2 3" xfId="13993" xr:uid="{00000000-0005-0000-0000-00009E360000}"/>
    <cellStyle name="Normal 11 2 4 2 3 2" xfId="13994" xr:uid="{00000000-0005-0000-0000-00009F360000}"/>
    <cellStyle name="Normal 11 2 4 2 3 2 2" xfId="13995" xr:uid="{00000000-0005-0000-0000-0000A0360000}"/>
    <cellStyle name="Normal 11 2 4 2 3 2 2 2" xfId="13996" xr:uid="{00000000-0005-0000-0000-0000A1360000}"/>
    <cellStyle name="Normal 11 2 4 2 3 2 3" xfId="13997" xr:uid="{00000000-0005-0000-0000-0000A2360000}"/>
    <cellStyle name="Normal 11 2 4 2 3 2 4" xfId="13998" xr:uid="{00000000-0005-0000-0000-0000A3360000}"/>
    <cellStyle name="Normal 11 2 4 2 3 3" xfId="13999" xr:uid="{00000000-0005-0000-0000-0000A4360000}"/>
    <cellStyle name="Normal 11 2 4 2 3 3 2" xfId="14000" xr:uid="{00000000-0005-0000-0000-0000A5360000}"/>
    <cellStyle name="Normal 11 2 4 2 3 4" xfId="14001" xr:uid="{00000000-0005-0000-0000-0000A6360000}"/>
    <cellStyle name="Normal 11 2 4 2 3 5" xfId="14002" xr:uid="{00000000-0005-0000-0000-0000A7360000}"/>
    <cellStyle name="Normal 11 2 4 2 4" xfId="14003" xr:uid="{00000000-0005-0000-0000-0000A8360000}"/>
    <cellStyle name="Normal 11 2 4 2 4 2" xfId="14004" xr:uid="{00000000-0005-0000-0000-0000A9360000}"/>
    <cellStyle name="Normal 11 2 4 2 4 2 2" xfId="14005" xr:uid="{00000000-0005-0000-0000-0000AA360000}"/>
    <cellStyle name="Normal 11 2 4 2 4 3" xfId="14006" xr:uid="{00000000-0005-0000-0000-0000AB360000}"/>
    <cellStyle name="Normal 11 2 4 2 4 4" xfId="14007" xr:uid="{00000000-0005-0000-0000-0000AC360000}"/>
    <cellStyle name="Normal 11 2 4 2 5" xfId="14008" xr:uid="{00000000-0005-0000-0000-0000AD360000}"/>
    <cellStyle name="Normal 11 2 4 2 5 2" xfId="14009" xr:uid="{00000000-0005-0000-0000-0000AE360000}"/>
    <cellStyle name="Normal 11 2 4 2 5 2 2" xfId="14010" xr:uid="{00000000-0005-0000-0000-0000AF360000}"/>
    <cellStyle name="Normal 11 2 4 2 5 3" xfId="14011" xr:uid="{00000000-0005-0000-0000-0000B0360000}"/>
    <cellStyle name="Normal 11 2 4 2 5 4" xfId="14012" xr:uid="{00000000-0005-0000-0000-0000B1360000}"/>
    <cellStyle name="Normal 11 2 4 2 6" xfId="14013" xr:uid="{00000000-0005-0000-0000-0000B2360000}"/>
    <cellStyle name="Normal 11 2 4 2 6 2" xfId="14014" xr:uid="{00000000-0005-0000-0000-0000B3360000}"/>
    <cellStyle name="Normal 11 2 4 2 7" xfId="14015" xr:uid="{00000000-0005-0000-0000-0000B4360000}"/>
    <cellStyle name="Normal 11 2 4 2 8" xfId="14016" xr:uid="{00000000-0005-0000-0000-0000B5360000}"/>
    <cellStyle name="Normal 11 2 4 3" xfId="14017" xr:uid="{00000000-0005-0000-0000-0000B6360000}"/>
    <cellStyle name="Normal 11 2 4 3 2" xfId="14018" xr:uid="{00000000-0005-0000-0000-0000B7360000}"/>
    <cellStyle name="Normal 11 2 4 3 2 2" xfId="14019" xr:uid="{00000000-0005-0000-0000-0000B8360000}"/>
    <cellStyle name="Normal 11 2 4 3 2 2 2" xfId="14020" xr:uid="{00000000-0005-0000-0000-0000B9360000}"/>
    <cellStyle name="Normal 11 2 4 3 2 2 2 2" xfId="14021" xr:uid="{00000000-0005-0000-0000-0000BA360000}"/>
    <cellStyle name="Normal 11 2 4 3 2 2 3" xfId="14022" xr:uid="{00000000-0005-0000-0000-0000BB360000}"/>
    <cellStyle name="Normal 11 2 4 3 2 2 4" xfId="14023" xr:uid="{00000000-0005-0000-0000-0000BC360000}"/>
    <cellStyle name="Normal 11 2 4 3 2 3" xfId="14024" xr:uid="{00000000-0005-0000-0000-0000BD360000}"/>
    <cellStyle name="Normal 11 2 4 3 2 3 2" xfId="14025" xr:uid="{00000000-0005-0000-0000-0000BE360000}"/>
    <cellStyle name="Normal 11 2 4 3 2 4" xfId="14026" xr:uid="{00000000-0005-0000-0000-0000BF360000}"/>
    <cellStyle name="Normal 11 2 4 3 2 5" xfId="14027" xr:uid="{00000000-0005-0000-0000-0000C0360000}"/>
    <cellStyle name="Normal 11 2 4 3 3" xfId="14028" xr:uid="{00000000-0005-0000-0000-0000C1360000}"/>
    <cellStyle name="Normal 11 2 4 3 3 2" xfId="14029" xr:uid="{00000000-0005-0000-0000-0000C2360000}"/>
    <cellStyle name="Normal 11 2 4 3 3 2 2" xfId="14030" xr:uid="{00000000-0005-0000-0000-0000C3360000}"/>
    <cellStyle name="Normal 11 2 4 3 3 3" xfId="14031" xr:uid="{00000000-0005-0000-0000-0000C4360000}"/>
    <cellStyle name="Normal 11 2 4 3 3 4" xfId="14032" xr:uid="{00000000-0005-0000-0000-0000C5360000}"/>
    <cellStyle name="Normal 11 2 4 3 4" xfId="14033" xr:uid="{00000000-0005-0000-0000-0000C6360000}"/>
    <cellStyle name="Normal 11 2 4 3 4 2" xfId="14034" xr:uid="{00000000-0005-0000-0000-0000C7360000}"/>
    <cellStyle name="Normal 11 2 4 3 4 2 2" xfId="14035" xr:uid="{00000000-0005-0000-0000-0000C8360000}"/>
    <cellStyle name="Normal 11 2 4 3 4 3" xfId="14036" xr:uid="{00000000-0005-0000-0000-0000C9360000}"/>
    <cellStyle name="Normal 11 2 4 3 4 4" xfId="14037" xr:uid="{00000000-0005-0000-0000-0000CA360000}"/>
    <cellStyle name="Normal 11 2 4 3 5" xfId="14038" xr:uid="{00000000-0005-0000-0000-0000CB360000}"/>
    <cellStyle name="Normal 11 2 4 3 5 2" xfId="14039" xr:uid="{00000000-0005-0000-0000-0000CC360000}"/>
    <cellStyle name="Normal 11 2 4 3 6" xfId="14040" xr:uid="{00000000-0005-0000-0000-0000CD360000}"/>
    <cellStyle name="Normal 11 2 4 3 7" xfId="14041" xr:uid="{00000000-0005-0000-0000-0000CE360000}"/>
    <cellStyle name="Normal 11 2 4 4" xfId="14042" xr:uid="{00000000-0005-0000-0000-0000CF360000}"/>
    <cellStyle name="Normal 11 2 4 4 2" xfId="14043" xr:uid="{00000000-0005-0000-0000-0000D0360000}"/>
    <cellStyle name="Normal 11 2 4 4 2 2" xfId="14044" xr:uid="{00000000-0005-0000-0000-0000D1360000}"/>
    <cellStyle name="Normal 11 2 4 4 2 2 2" xfId="14045" xr:uid="{00000000-0005-0000-0000-0000D2360000}"/>
    <cellStyle name="Normal 11 2 4 4 2 3" xfId="14046" xr:uid="{00000000-0005-0000-0000-0000D3360000}"/>
    <cellStyle name="Normal 11 2 4 4 2 4" xfId="14047" xr:uid="{00000000-0005-0000-0000-0000D4360000}"/>
    <cellStyle name="Normal 11 2 4 4 3" xfId="14048" xr:uid="{00000000-0005-0000-0000-0000D5360000}"/>
    <cellStyle name="Normal 11 2 4 4 3 2" xfId="14049" xr:uid="{00000000-0005-0000-0000-0000D6360000}"/>
    <cellStyle name="Normal 11 2 4 4 3 2 2" xfId="14050" xr:uid="{00000000-0005-0000-0000-0000D7360000}"/>
    <cellStyle name="Normal 11 2 4 4 3 3" xfId="14051" xr:uid="{00000000-0005-0000-0000-0000D8360000}"/>
    <cellStyle name="Normal 11 2 4 4 3 4" xfId="14052" xr:uid="{00000000-0005-0000-0000-0000D9360000}"/>
    <cellStyle name="Normal 11 2 4 4 4" xfId="14053" xr:uid="{00000000-0005-0000-0000-0000DA360000}"/>
    <cellStyle name="Normal 11 2 4 4 4 2" xfId="14054" xr:uid="{00000000-0005-0000-0000-0000DB360000}"/>
    <cellStyle name="Normal 11 2 4 4 5" xfId="14055" xr:uid="{00000000-0005-0000-0000-0000DC360000}"/>
    <cellStyle name="Normal 11 2 4 4 6" xfId="14056" xr:uid="{00000000-0005-0000-0000-0000DD360000}"/>
    <cellStyle name="Normal 11 2 4 5" xfId="14057" xr:uid="{00000000-0005-0000-0000-0000DE360000}"/>
    <cellStyle name="Normal 11 2 4 5 2" xfId="14058" xr:uid="{00000000-0005-0000-0000-0000DF360000}"/>
    <cellStyle name="Normal 11 2 4 5 2 2" xfId="14059" xr:uid="{00000000-0005-0000-0000-0000E0360000}"/>
    <cellStyle name="Normal 11 2 4 5 2 2 2" xfId="14060" xr:uid="{00000000-0005-0000-0000-0000E1360000}"/>
    <cellStyle name="Normal 11 2 4 5 2 3" xfId="14061" xr:uid="{00000000-0005-0000-0000-0000E2360000}"/>
    <cellStyle name="Normal 11 2 4 5 2 4" xfId="14062" xr:uid="{00000000-0005-0000-0000-0000E3360000}"/>
    <cellStyle name="Normal 11 2 4 5 3" xfId="14063" xr:uid="{00000000-0005-0000-0000-0000E4360000}"/>
    <cellStyle name="Normal 11 2 4 5 3 2" xfId="14064" xr:uid="{00000000-0005-0000-0000-0000E5360000}"/>
    <cellStyle name="Normal 11 2 4 5 4" xfId="14065" xr:uid="{00000000-0005-0000-0000-0000E6360000}"/>
    <cellStyle name="Normal 11 2 4 5 5" xfId="14066" xr:uid="{00000000-0005-0000-0000-0000E7360000}"/>
    <cellStyle name="Normal 11 2 4 6" xfId="14067" xr:uid="{00000000-0005-0000-0000-0000E8360000}"/>
    <cellStyle name="Normal 11 2 4 6 2" xfId="14068" xr:uid="{00000000-0005-0000-0000-0000E9360000}"/>
    <cellStyle name="Normal 11 2 4 6 2 2" xfId="14069" xr:uid="{00000000-0005-0000-0000-0000EA360000}"/>
    <cellStyle name="Normal 11 2 4 6 3" xfId="14070" xr:uid="{00000000-0005-0000-0000-0000EB360000}"/>
    <cellStyle name="Normal 11 2 4 6 4" xfId="14071" xr:uid="{00000000-0005-0000-0000-0000EC360000}"/>
    <cellStyle name="Normal 11 2 4 7" xfId="14072" xr:uid="{00000000-0005-0000-0000-0000ED360000}"/>
    <cellStyle name="Normal 11 2 4 7 2" xfId="14073" xr:uid="{00000000-0005-0000-0000-0000EE360000}"/>
    <cellStyle name="Normal 11 2 4 8" xfId="14074" xr:uid="{00000000-0005-0000-0000-0000EF360000}"/>
    <cellStyle name="Normal 11 2 4 9" xfId="14075" xr:uid="{00000000-0005-0000-0000-0000F0360000}"/>
    <cellStyle name="Normal 11 2 5" xfId="14076" xr:uid="{00000000-0005-0000-0000-0000F1360000}"/>
    <cellStyle name="Normal 11 2 5 2" xfId="14077" xr:uid="{00000000-0005-0000-0000-0000F2360000}"/>
    <cellStyle name="Normal 11 2 5 2 2" xfId="14078" xr:uid="{00000000-0005-0000-0000-0000F3360000}"/>
    <cellStyle name="Normal 11 2 5 2 2 2" xfId="14079" xr:uid="{00000000-0005-0000-0000-0000F4360000}"/>
    <cellStyle name="Normal 11 2 5 2 2 2 2" xfId="14080" xr:uid="{00000000-0005-0000-0000-0000F5360000}"/>
    <cellStyle name="Normal 11 2 5 2 2 2 2 2" xfId="14081" xr:uid="{00000000-0005-0000-0000-0000F6360000}"/>
    <cellStyle name="Normal 11 2 5 2 2 2 3" xfId="14082" xr:uid="{00000000-0005-0000-0000-0000F7360000}"/>
    <cellStyle name="Normal 11 2 5 2 2 2 4" xfId="14083" xr:uid="{00000000-0005-0000-0000-0000F8360000}"/>
    <cellStyle name="Normal 11 2 5 2 2 3" xfId="14084" xr:uid="{00000000-0005-0000-0000-0000F9360000}"/>
    <cellStyle name="Normal 11 2 5 2 2 3 2" xfId="14085" xr:uid="{00000000-0005-0000-0000-0000FA360000}"/>
    <cellStyle name="Normal 11 2 5 2 2 4" xfId="14086" xr:uid="{00000000-0005-0000-0000-0000FB360000}"/>
    <cellStyle name="Normal 11 2 5 2 2 5" xfId="14087" xr:uid="{00000000-0005-0000-0000-0000FC360000}"/>
    <cellStyle name="Normal 11 2 5 2 3" xfId="14088" xr:uid="{00000000-0005-0000-0000-0000FD360000}"/>
    <cellStyle name="Normal 11 2 5 2 3 2" xfId="14089" xr:uid="{00000000-0005-0000-0000-0000FE360000}"/>
    <cellStyle name="Normal 11 2 5 2 3 2 2" xfId="14090" xr:uid="{00000000-0005-0000-0000-0000FF360000}"/>
    <cellStyle name="Normal 11 2 5 2 3 3" xfId="14091" xr:uid="{00000000-0005-0000-0000-000000370000}"/>
    <cellStyle name="Normal 11 2 5 2 3 4" xfId="14092" xr:uid="{00000000-0005-0000-0000-000001370000}"/>
    <cellStyle name="Normal 11 2 5 2 4" xfId="14093" xr:uid="{00000000-0005-0000-0000-000002370000}"/>
    <cellStyle name="Normal 11 2 5 2 4 2" xfId="14094" xr:uid="{00000000-0005-0000-0000-000003370000}"/>
    <cellStyle name="Normal 11 2 5 2 5" xfId="14095" xr:uid="{00000000-0005-0000-0000-000004370000}"/>
    <cellStyle name="Normal 11 2 5 2 6" xfId="14096" xr:uid="{00000000-0005-0000-0000-000005370000}"/>
    <cellStyle name="Normal 11 2 5 3" xfId="14097" xr:uid="{00000000-0005-0000-0000-000006370000}"/>
    <cellStyle name="Normal 11 2 5 3 2" xfId="14098" xr:uid="{00000000-0005-0000-0000-000007370000}"/>
    <cellStyle name="Normal 11 2 5 3 2 2" xfId="14099" xr:uid="{00000000-0005-0000-0000-000008370000}"/>
    <cellStyle name="Normal 11 2 5 3 2 2 2" xfId="14100" xr:uid="{00000000-0005-0000-0000-000009370000}"/>
    <cellStyle name="Normal 11 2 5 3 2 3" xfId="14101" xr:uid="{00000000-0005-0000-0000-00000A370000}"/>
    <cellStyle name="Normal 11 2 5 3 2 4" xfId="14102" xr:uid="{00000000-0005-0000-0000-00000B370000}"/>
    <cellStyle name="Normal 11 2 5 3 3" xfId="14103" xr:uid="{00000000-0005-0000-0000-00000C370000}"/>
    <cellStyle name="Normal 11 2 5 3 3 2" xfId="14104" xr:uid="{00000000-0005-0000-0000-00000D370000}"/>
    <cellStyle name="Normal 11 2 5 3 4" xfId="14105" xr:uid="{00000000-0005-0000-0000-00000E370000}"/>
    <cellStyle name="Normal 11 2 5 3 5" xfId="14106" xr:uid="{00000000-0005-0000-0000-00000F370000}"/>
    <cellStyle name="Normal 11 2 5 4" xfId="14107" xr:uid="{00000000-0005-0000-0000-000010370000}"/>
    <cellStyle name="Normal 11 2 5 4 2" xfId="14108" xr:uid="{00000000-0005-0000-0000-000011370000}"/>
    <cellStyle name="Normal 11 2 5 4 2 2" xfId="14109" xr:uid="{00000000-0005-0000-0000-000012370000}"/>
    <cellStyle name="Normal 11 2 5 4 3" xfId="14110" xr:uid="{00000000-0005-0000-0000-000013370000}"/>
    <cellStyle name="Normal 11 2 5 4 4" xfId="14111" xr:uid="{00000000-0005-0000-0000-000014370000}"/>
    <cellStyle name="Normal 11 2 5 5" xfId="14112" xr:uid="{00000000-0005-0000-0000-000015370000}"/>
    <cellStyle name="Normal 11 2 5 5 2" xfId="14113" xr:uid="{00000000-0005-0000-0000-000016370000}"/>
    <cellStyle name="Normal 11 2 5 5 2 2" xfId="14114" xr:uid="{00000000-0005-0000-0000-000017370000}"/>
    <cellStyle name="Normal 11 2 5 5 3" xfId="14115" xr:uid="{00000000-0005-0000-0000-000018370000}"/>
    <cellStyle name="Normal 11 2 5 5 4" xfId="14116" xr:uid="{00000000-0005-0000-0000-000019370000}"/>
    <cellStyle name="Normal 11 2 5 6" xfId="14117" xr:uid="{00000000-0005-0000-0000-00001A370000}"/>
    <cellStyle name="Normal 11 2 5 6 2" xfId="14118" xr:uid="{00000000-0005-0000-0000-00001B370000}"/>
    <cellStyle name="Normal 11 2 5 7" xfId="14119" xr:uid="{00000000-0005-0000-0000-00001C370000}"/>
    <cellStyle name="Normal 11 2 5 8" xfId="14120" xr:uid="{00000000-0005-0000-0000-00001D370000}"/>
    <cellStyle name="Normal 11 2 6" xfId="14121" xr:uid="{00000000-0005-0000-0000-00001E370000}"/>
    <cellStyle name="Normal 11 2 6 2" xfId="14122" xr:uid="{00000000-0005-0000-0000-00001F370000}"/>
    <cellStyle name="Normal 11 2 6 2 2" xfId="14123" xr:uid="{00000000-0005-0000-0000-000020370000}"/>
    <cellStyle name="Normal 11 2 6 2 2 2" xfId="14124" xr:uid="{00000000-0005-0000-0000-000021370000}"/>
    <cellStyle name="Normal 11 2 6 2 2 2 2" xfId="14125" xr:uid="{00000000-0005-0000-0000-000022370000}"/>
    <cellStyle name="Normal 11 2 6 2 2 3" xfId="14126" xr:uid="{00000000-0005-0000-0000-000023370000}"/>
    <cellStyle name="Normal 11 2 6 2 2 4" xfId="14127" xr:uid="{00000000-0005-0000-0000-000024370000}"/>
    <cellStyle name="Normal 11 2 6 2 3" xfId="14128" xr:uid="{00000000-0005-0000-0000-000025370000}"/>
    <cellStyle name="Normal 11 2 6 2 3 2" xfId="14129" xr:uid="{00000000-0005-0000-0000-000026370000}"/>
    <cellStyle name="Normal 11 2 6 2 4" xfId="14130" xr:uid="{00000000-0005-0000-0000-000027370000}"/>
    <cellStyle name="Normal 11 2 6 2 5" xfId="14131" xr:uid="{00000000-0005-0000-0000-000028370000}"/>
    <cellStyle name="Normal 11 2 6 3" xfId="14132" xr:uid="{00000000-0005-0000-0000-000029370000}"/>
    <cellStyle name="Normal 11 2 6 3 2" xfId="14133" xr:uid="{00000000-0005-0000-0000-00002A370000}"/>
    <cellStyle name="Normal 11 2 6 3 2 2" xfId="14134" xr:uid="{00000000-0005-0000-0000-00002B370000}"/>
    <cellStyle name="Normal 11 2 6 3 3" xfId="14135" xr:uid="{00000000-0005-0000-0000-00002C370000}"/>
    <cellStyle name="Normal 11 2 6 3 4" xfId="14136" xr:uid="{00000000-0005-0000-0000-00002D370000}"/>
    <cellStyle name="Normal 11 2 6 4" xfId="14137" xr:uid="{00000000-0005-0000-0000-00002E370000}"/>
    <cellStyle name="Normal 11 2 6 4 2" xfId="14138" xr:uid="{00000000-0005-0000-0000-00002F370000}"/>
    <cellStyle name="Normal 11 2 6 4 2 2" xfId="14139" xr:uid="{00000000-0005-0000-0000-000030370000}"/>
    <cellStyle name="Normal 11 2 6 4 3" xfId="14140" xr:uid="{00000000-0005-0000-0000-000031370000}"/>
    <cellStyle name="Normal 11 2 6 4 4" xfId="14141" xr:uid="{00000000-0005-0000-0000-000032370000}"/>
    <cellStyle name="Normal 11 2 6 5" xfId="14142" xr:uid="{00000000-0005-0000-0000-000033370000}"/>
    <cellStyle name="Normal 11 2 6 5 2" xfId="14143" xr:uid="{00000000-0005-0000-0000-000034370000}"/>
    <cellStyle name="Normal 11 2 6 6" xfId="14144" xr:uid="{00000000-0005-0000-0000-000035370000}"/>
    <cellStyle name="Normal 11 2 6 7" xfId="14145" xr:uid="{00000000-0005-0000-0000-000036370000}"/>
    <cellStyle name="Normal 11 2 7" xfId="14146" xr:uid="{00000000-0005-0000-0000-000037370000}"/>
    <cellStyle name="Normal 11 2 7 2" xfId="14147" xr:uid="{00000000-0005-0000-0000-000038370000}"/>
    <cellStyle name="Normal 11 2 7 2 2" xfId="14148" xr:uid="{00000000-0005-0000-0000-000039370000}"/>
    <cellStyle name="Normal 11 2 7 2 2 2" xfId="14149" xr:uid="{00000000-0005-0000-0000-00003A370000}"/>
    <cellStyle name="Normal 11 2 7 2 3" xfId="14150" xr:uid="{00000000-0005-0000-0000-00003B370000}"/>
    <cellStyle name="Normal 11 2 7 2 4" xfId="14151" xr:uid="{00000000-0005-0000-0000-00003C370000}"/>
    <cellStyle name="Normal 11 2 7 3" xfId="14152" xr:uid="{00000000-0005-0000-0000-00003D370000}"/>
    <cellStyle name="Normal 11 2 7 3 2" xfId="14153" xr:uid="{00000000-0005-0000-0000-00003E370000}"/>
    <cellStyle name="Normal 11 2 7 3 2 2" xfId="14154" xr:uid="{00000000-0005-0000-0000-00003F370000}"/>
    <cellStyle name="Normal 11 2 7 3 3" xfId="14155" xr:uid="{00000000-0005-0000-0000-000040370000}"/>
    <cellStyle name="Normal 11 2 7 3 4" xfId="14156" xr:uid="{00000000-0005-0000-0000-000041370000}"/>
    <cellStyle name="Normal 11 2 7 4" xfId="14157" xr:uid="{00000000-0005-0000-0000-000042370000}"/>
    <cellStyle name="Normal 11 2 7 4 2" xfId="14158" xr:uid="{00000000-0005-0000-0000-000043370000}"/>
    <cellStyle name="Normal 11 2 7 5" xfId="14159" xr:uid="{00000000-0005-0000-0000-000044370000}"/>
    <cellStyle name="Normal 11 2 7 6" xfId="14160" xr:uid="{00000000-0005-0000-0000-000045370000}"/>
    <cellStyle name="Normal 11 2 8" xfId="14161" xr:uid="{00000000-0005-0000-0000-000046370000}"/>
    <cellStyle name="Normal 11 2 8 2" xfId="14162" xr:uid="{00000000-0005-0000-0000-000047370000}"/>
    <cellStyle name="Normal 11 2 8 2 2" xfId="14163" xr:uid="{00000000-0005-0000-0000-000048370000}"/>
    <cellStyle name="Normal 11 2 8 2 2 2" xfId="14164" xr:uid="{00000000-0005-0000-0000-000049370000}"/>
    <cellStyle name="Normal 11 2 8 2 3" xfId="14165" xr:uid="{00000000-0005-0000-0000-00004A370000}"/>
    <cellStyle name="Normal 11 2 8 2 4" xfId="14166" xr:uid="{00000000-0005-0000-0000-00004B370000}"/>
    <cellStyle name="Normal 11 2 8 3" xfId="14167" xr:uid="{00000000-0005-0000-0000-00004C370000}"/>
    <cellStyle name="Normal 11 2 8 3 2" xfId="14168" xr:uid="{00000000-0005-0000-0000-00004D370000}"/>
    <cellStyle name="Normal 11 2 8 4" xfId="14169" xr:uid="{00000000-0005-0000-0000-00004E370000}"/>
    <cellStyle name="Normal 11 2 8 5" xfId="14170" xr:uid="{00000000-0005-0000-0000-00004F370000}"/>
    <cellStyle name="Normal 11 2 9" xfId="14171" xr:uid="{00000000-0005-0000-0000-000050370000}"/>
    <cellStyle name="Normal 11 2 9 2" xfId="14172" xr:uid="{00000000-0005-0000-0000-000051370000}"/>
    <cellStyle name="Normal 11 2 9 2 2" xfId="14173" xr:uid="{00000000-0005-0000-0000-000052370000}"/>
    <cellStyle name="Normal 11 2 9 3" xfId="14174" xr:uid="{00000000-0005-0000-0000-000053370000}"/>
    <cellStyle name="Normal 11 2 9 4" xfId="14175" xr:uid="{00000000-0005-0000-0000-000054370000}"/>
    <cellStyle name="Normal 11 3" xfId="14176" xr:uid="{00000000-0005-0000-0000-000055370000}"/>
    <cellStyle name="Normal 11 3 10" xfId="14177" xr:uid="{00000000-0005-0000-0000-000056370000}"/>
    <cellStyle name="Normal 11 3 2" xfId="14178" xr:uid="{00000000-0005-0000-0000-000057370000}"/>
    <cellStyle name="Normal 11 3 2 2" xfId="14179" xr:uid="{00000000-0005-0000-0000-000058370000}"/>
    <cellStyle name="Normal 11 3 2 2 2" xfId="14180" xr:uid="{00000000-0005-0000-0000-000059370000}"/>
    <cellStyle name="Normal 11 3 2 2 2 2" xfId="14181" xr:uid="{00000000-0005-0000-0000-00005A370000}"/>
    <cellStyle name="Normal 11 3 2 2 2 2 2" xfId="14182" xr:uid="{00000000-0005-0000-0000-00005B370000}"/>
    <cellStyle name="Normal 11 3 2 2 2 2 2 2" xfId="14183" xr:uid="{00000000-0005-0000-0000-00005C370000}"/>
    <cellStyle name="Normal 11 3 2 2 2 2 2 2 2" xfId="14184" xr:uid="{00000000-0005-0000-0000-00005D370000}"/>
    <cellStyle name="Normal 11 3 2 2 2 2 2 3" xfId="14185" xr:uid="{00000000-0005-0000-0000-00005E370000}"/>
    <cellStyle name="Normal 11 3 2 2 2 2 2 4" xfId="14186" xr:uid="{00000000-0005-0000-0000-00005F370000}"/>
    <cellStyle name="Normal 11 3 2 2 2 2 3" xfId="14187" xr:uid="{00000000-0005-0000-0000-000060370000}"/>
    <cellStyle name="Normal 11 3 2 2 2 2 3 2" xfId="14188" xr:uid="{00000000-0005-0000-0000-000061370000}"/>
    <cellStyle name="Normal 11 3 2 2 2 2 4" xfId="14189" xr:uid="{00000000-0005-0000-0000-000062370000}"/>
    <cellStyle name="Normal 11 3 2 2 2 2 5" xfId="14190" xr:uid="{00000000-0005-0000-0000-000063370000}"/>
    <cellStyle name="Normal 11 3 2 2 2 3" xfId="14191" xr:uid="{00000000-0005-0000-0000-000064370000}"/>
    <cellStyle name="Normal 11 3 2 2 2 3 2" xfId="14192" xr:uid="{00000000-0005-0000-0000-000065370000}"/>
    <cellStyle name="Normal 11 3 2 2 2 3 2 2" xfId="14193" xr:uid="{00000000-0005-0000-0000-000066370000}"/>
    <cellStyle name="Normal 11 3 2 2 2 3 3" xfId="14194" xr:uid="{00000000-0005-0000-0000-000067370000}"/>
    <cellStyle name="Normal 11 3 2 2 2 3 4" xfId="14195" xr:uid="{00000000-0005-0000-0000-000068370000}"/>
    <cellStyle name="Normal 11 3 2 2 2 4" xfId="14196" xr:uid="{00000000-0005-0000-0000-000069370000}"/>
    <cellStyle name="Normal 11 3 2 2 2 4 2" xfId="14197" xr:uid="{00000000-0005-0000-0000-00006A370000}"/>
    <cellStyle name="Normal 11 3 2 2 2 5" xfId="14198" xr:uid="{00000000-0005-0000-0000-00006B370000}"/>
    <cellStyle name="Normal 11 3 2 2 2 6" xfId="14199" xr:uid="{00000000-0005-0000-0000-00006C370000}"/>
    <cellStyle name="Normal 11 3 2 2 3" xfId="14200" xr:uid="{00000000-0005-0000-0000-00006D370000}"/>
    <cellStyle name="Normal 11 3 2 2 3 2" xfId="14201" xr:uid="{00000000-0005-0000-0000-00006E370000}"/>
    <cellStyle name="Normal 11 3 2 2 3 2 2" xfId="14202" xr:uid="{00000000-0005-0000-0000-00006F370000}"/>
    <cellStyle name="Normal 11 3 2 2 3 2 2 2" xfId="14203" xr:uid="{00000000-0005-0000-0000-000070370000}"/>
    <cellStyle name="Normal 11 3 2 2 3 2 3" xfId="14204" xr:uid="{00000000-0005-0000-0000-000071370000}"/>
    <cellStyle name="Normal 11 3 2 2 3 2 4" xfId="14205" xr:uid="{00000000-0005-0000-0000-000072370000}"/>
    <cellStyle name="Normal 11 3 2 2 3 3" xfId="14206" xr:uid="{00000000-0005-0000-0000-000073370000}"/>
    <cellStyle name="Normal 11 3 2 2 3 3 2" xfId="14207" xr:uid="{00000000-0005-0000-0000-000074370000}"/>
    <cellStyle name="Normal 11 3 2 2 3 4" xfId="14208" xr:uid="{00000000-0005-0000-0000-000075370000}"/>
    <cellStyle name="Normal 11 3 2 2 3 5" xfId="14209" xr:uid="{00000000-0005-0000-0000-000076370000}"/>
    <cellStyle name="Normal 11 3 2 2 4" xfId="14210" xr:uid="{00000000-0005-0000-0000-000077370000}"/>
    <cellStyle name="Normal 11 3 2 2 4 2" xfId="14211" xr:uid="{00000000-0005-0000-0000-000078370000}"/>
    <cellStyle name="Normal 11 3 2 2 4 2 2" xfId="14212" xr:uid="{00000000-0005-0000-0000-000079370000}"/>
    <cellStyle name="Normal 11 3 2 2 4 3" xfId="14213" xr:uid="{00000000-0005-0000-0000-00007A370000}"/>
    <cellStyle name="Normal 11 3 2 2 4 4" xfId="14214" xr:uid="{00000000-0005-0000-0000-00007B370000}"/>
    <cellStyle name="Normal 11 3 2 2 5" xfId="14215" xr:uid="{00000000-0005-0000-0000-00007C370000}"/>
    <cellStyle name="Normal 11 3 2 2 5 2" xfId="14216" xr:uid="{00000000-0005-0000-0000-00007D370000}"/>
    <cellStyle name="Normal 11 3 2 2 5 2 2" xfId="14217" xr:uid="{00000000-0005-0000-0000-00007E370000}"/>
    <cellStyle name="Normal 11 3 2 2 5 3" xfId="14218" xr:uid="{00000000-0005-0000-0000-00007F370000}"/>
    <cellStyle name="Normal 11 3 2 2 5 4" xfId="14219" xr:uid="{00000000-0005-0000-0000-000080370000}"/>
    <cellStyle name="Normal 11 3 2 2 6" xfId="14220" xr:uid="{00000000-0005-0000-0000-000081370000}"/>
    <cellStyle name="Normal 11 3 2 2 6 2" xfId="14221" xr:uid="{00000000-0005-0000-0000-000082370000}"/>
    <cellStyle name="Normal 11 3 2 2 7" xfId="14222" xr:uid="{00000000-0005-0000-0000-000083370000}"/>
    <cellStyle name="Normal 11 3 2 2 8" xfId="14223" xr:uid="{00000000-0005-0000-0000-000084370000}"/>
    <cellStyle name="Normal 11 3 2 3" xfId="14224" xr:uid="{00000000-0005-0000-0000-000085370000}"/>
    <cellStyle name="Normal 11 3 2 3 2" xfId="14225" xr:uid="{00000000-0005-0000-0000-000086370000}"/>
    <cellStyle name="Normal 11 3 2 3 2 2" xfId="14226" xr:uid="{00000000-0005-0000-0000-000087370000}"/>
    <cellStyle name="Normal 11 3 2 3 2 2 2" xfId="14227" xr:uid="{00000000-0005-0000-0000-000088370000}"/>
    <cellStyle name="Normal 11 3 2 3 2 2 2 2" xfId="14228" xr:uid="{00000000-0005-0000-0000-000089370000}"/>
    <cellStyle name="Normal 11 3 2 3 2 2 3" xfId="14229" xr:uid="{00000000-0005-0000-0000-00008A370000}"/>
    <cellStyle name="Normal 11 3 2 3 2 2 4" xfId="14230" xr:uid="{00000000-0005-0000-0000-00008B370000}"/>
    <cellStyle name="Normal 11 3 2 3 2 3" xfId="14231" xr:uid="{00000000-0005-0000-0000-00008C370000}"/>
    <cellStyle name="Normal 11 3 2 3 2 3 2" xfId="14232" xr:uid="{00000000-0005-0000-0000-00008D370000}"/>
    <cellStyle name="Normal 11 3 2 3 2 4" xfId="14233" xr:uid="{00000000-0005-0000-0000-00008E370000}"/>
    <cellStyle name="Normal 11 3 2 3 2 5" xfId="14234" xr:uid="{00000000-0005-0000-0000-00008F370000}"/>
    <cellStyle name="Normal 11 3 2 3 3" xfId="14235" xr:uid="{00000000-0005-0000-0000-000090370000}"/>
    <cellStyle name="Normal 11 3 2 3 3 2" xfId="14236" xr:uid="{00000000-0005-0000-0000-000091370000}"/>
    <cellStyle name="Normal 11 3 2 3 3 2 2" xfId="14237" xr:uid="{00000000-0005-0000-0000-000092370000}"/>
    <cellStyle name="Normal 11 3 2 3 3 3" xfId="14238" xr:uid="{00000000-0005-0000-0000-000093370000}"/>
    <cellStyle name="Normal 11 3 2 3 3 4" xfId="14239" xr:uid="{00000000-0005-0000-0000-000094370000}"/>
    <cellStyle name="Normal 11 3 2 3 4" xfId="14240" xr:uid="{00000000-0005-0000-0000-000095370000}"/>
    <cellStyle name="Normal 11 3 2 3 4 2" xfId="14241" xr:uid="{00000000-0005-0000-0000-000096370000}"/>
    <cellStyle name="Normal 11 3 2 3 4 2 2" xfId="14242" xr:uid="{00000000-0005-0000-0000-000097370000}"/>
    <cellStyle name="Normal 11 3 2 3 4 3" xfId="14243" xr:uid="{00000000-0005-0000-0000-000098370000}"/>
    <cellStyle name="Normal 11 3 2 3 4 4" xfId="14244" xr:uid="{00000000-0005-0000-0000-000099370000}"/>
    <cellStyle name="Normal 11 3 2 3 5" xfId="14245" xr:uid="{00000000-0005-0000-0000-00009A370000}"/>
    <cellStyle name="Normal 11 3 2 3 5 2" xfId="14246" xr:uid="{00000000-0005-0000-0000-00009B370000}"/>
    <cellStyle name="Normal 11 3 2 3 6" xfId="14247" xr:uid="{00000000-0005-0000-0000-00009C370000}"/>
    <cellStyle name="Normal 11 3 2 3 7" xfId="14248" xr:uid="{00000000-0005-0000-0000-00009D370000}"/>
    <cellStyle name="Normal 11 3 2 4" xfId="14249" xr:uid="{00000000-0005-0000-0000-00009E370000}"/>
    <cellStyle name="Normal 11 3 2 4 2" xfId="14250" xr:uid="{00000000-0005-0000-0000-00009F370000}"/>
    <cellStyle name="Normal 11 3 2 4 2 2" xfId="14251" xr:uid="{00000000-0005-0000-0000-0000A0370000}"/>
    <cellStyle name="Normal 11 3 2 4 2 2 2" xfId="14252" xr:uid="{00000000-0005-0000-0000-0000A1370000}"/>
    <cellStyle name="Normal 11 3 2 4 2 3" xfId="14253" xr:uid="{00000000-0005-0000-0000-0000A2370000}"/>
    <cellStyle name="Normal 11 3 2 4 2 4" xfId="14254" xr:uid="{00000000-0005-0000-0000-0000A3370000}"/>
    <cellStyle name="Normal 11 3 2 4 3" xfId="14255" xr:uid="{00000000-0005-0000-0000-0000A4370000}"/>
    <cellStyle name="Normal 11 3 2 4 3 2" xfId="14256" xr:uid="{00000000-0005-0000-0000-0000A5370000}"/>
    <cellStyle name="Normal 11 3 2 4 3 2 2" xfId="14257" xr:uid="{00000000-0005-0000-0000-0000A6370000}"/>
    <cellStyle name="Normal 11 3 2 4 3 3" xfId="14258" xr:uid="{00000000-0005-0000-0000-0000A7370000}"/>
    <cellStyle name="Normal 11 3 2 4 3 4" xfId="14259" xr:uid="{00000000-0005-0000-0000-0000A8370000}"/>
    <cellStyle name="Normal 11 3 2 4 4" xfId="14260" xr:uid="{00000000-0005-0000-0000-0000A9370000}"/>
    <cellStyle name="Normal 11 3 2 4 4 2" xfId="14261" xr:uid="{00000000-0005-0000-0000-0000AA370000}"/>
    <cellStyle name="Normal 11 3 2 4 5" xfId="14262" xr:uid="{00000000-0005-0000-0000-0000AB370000}"/>
    <cellStyle name="Normal 11 3 2 4 6" xfId="14263" xr:uid="{00000000-0005-0000-0000-0000AC370000}"/>
    <cellStyle name="Normal 11 3 2 5" xfId="14264" xr:uid="{00000000-0005-0000-0000-0000AD370000}"/>
    <cellStyle name="Normal 11 3 2 5 2" xfId="14265" xr:uid="{00000000-0005-0000-0000-0000AE370000}"/>
    <cellStyle name="Normal 11 3 2 5 2 2" xfId="14266" xr:uid="{00000000-0005-0000-0000-0000AF370000}"/>
    <cellStyle name="Normal 11 3 2 5 2 2 2" xfId="14267" xr:uid="{00000000-0005-0000-0000-0000B0370000}"/>
    <cellStyle name="Normal 11 3 2 5 2 3" xfId="14268" xr:uid="{00000000-0005-0000-0000-0000B1370000}"/>
    <cellStyle name="Normal 11 3 2 5 2 4" xfId="14269" xr:uid="{00000000-0005-0000-0000-0000B2370000}"/>
    <cellStyle name="Normal 11 3 2 5 3" xfId="14270" xr:uid="{00000000-0005-0000-0000-0000B3370000}"/>
    <cellStyle name="Normal 11 3 2 5 3 2" xfId="14271" xr:uid="{00000000-0005-0000-0000-0000B4370000}"/>
    <cellStyle name="Normal 11 3 2 5 4" xfId="14272" xr:uid="{00000000-0005-0000-0000-0000B5370000}"/>
    <cellStyle name="Normal 11 3 2 5 5" xfId="14273" xr:uid="{00000000-0005-0000-0000-0000B6370000}"/>
    <cellStyle name="Normal 11 3 2 6" xfId="14274" xr:uid="{00000000-0005-0000-0000-0000B7370000}"/>
    <cellStyle name="Normal 11 3 2 6 2" xfId="14275" xr:uid="{00000000-0005-0000-0000-0000B8370000}"/>
    <cellStyle name="Normal 11 3 2 6 2 2" xfId="14276" xr:uid="{00000000-0005-0000-0000-0000B9370000}"/>
    <cellStyle name="Normal 11 3 2 6 3" xfId="14277" xr:uid="{00000000-0005-0000-0000-0000BA370000}"/>
    <cellStyle name="Normal 11 3 2 6 4" xfId="14278" xr:uid="{00000000-0005-0000-0000-0000BB370000}"/>
    <cellStyle name="Normal 11 3 2 7" xfId="14279" xr:uid="{00000000-0005-0000-0000-0000BC370000}"/>
    <cellStyle name="Normal 11 3 2 7 2" xfId="14280" xr:uid="{00000000-0005-0000-0000-0000BD370000}"/>
    <cellStyle name="Normal 11 3 2 8" xfId="14281" xr:uid="{00000000-0005-0000-0000-0000BE370000}"/>
    <cellStyle name="Normal 11 3 2 9" xfId="14282" xr:uid="{00000000-0005-0000-0000-0000BF370000}"/>
    <cellStyle name="Normal 11 3 3" xfId="14283" xr:uid="{00000000-0005-0000-0000-0000C0370000}"/>
    <cellStyle name="Normal 11 3 3 2" xfId="14284" xr:uid="{00000000-0005-0000-0000-0000C1370000}"/>
    <cellStyle name="Normal 11 3 3 2 2" xfId="14285" xr:uid="{00000000-0005-0000-0000-0000C2370000}"/>
    <cellStyle name="Normal 11 3 3 2 2 2" xfId="14286" xr:uid="{00000000-0005-0000-0000-0000C3370000}"/>
    <cellStyle name="Normal 11 3 3 2 2 2 2" xfId="14287" xr:uid="{00000000-0005-0000-0000-0000C4370000}"/>
    <cellStyle name="Normal 11 3 3 2 2 2 2 2" xfId="14288" xr:uid="{00000000-0005-0000-0000-0000C5370000}"/>
    <cellStyle name="Normal 11 3 3 2 2 2 3" xfId="14289" xr:uid="{00000000-0005-0000-0000-0000C6370000}"/>
    <cellStyle name="Normal 11 3 3 2 2 2 4" xfId="14290" xr:uid="{00000000-0005-0000-0000-0000C7370000}"/>
    <cellStyle name="Normal 11 3 3 2 2 3" xfId="14291" xr:uid="{00000000-0005-0000-0000-0000C8370000}"/>
    <cellStyle name="Normal 11 3 3 2 2 3 2" xfId="14292" xr:uid="{00000000-0005-0000-0000-0000C9370000}"/>
    <cellStyle name="Normal 11 3 3 2 2 4" xfId="14293" xr:uid="{00000000-0005-0000-0000-0000CA370000}"/>
    <cellStyle name="Normal 11 3 3 2 2 5" xfId="14294" xr:uid="{00000000-0005-0000-0000-0000CB370000}"/>
    <cellStyle name="Normal 11 3 3 2 3" xfId="14295" xr:uid="{00000000-0005-0000-0000-0000CC370000}"/>
    <cellStyle name="Normal 11 3 3 2 3 2" xfId="14296" xr:uid="{00000000-0005-0000-0000-0000CD370000}"/>
    <cellStyle name="Normal 11 3 3 2 3 2 2" xfId="14297" xr:uid="{00000000-0005-0000-0000-0000CE370000}"/>
    <cellStyle name="Normal 11 3 3 2 3 3" xfId="14298" xr:uid="{00000000-0005-0000-0000-0000CF370000}"/>
    <cellStyle name="Normal 11 3 3 2 3 4" xfId="14299" xr:uid="{00000000-0005-0000-0000-0000D0370000}"/>
    <cellStyle name="Normal 11 3 3 2 4" xfId="14300" xr:uid="{00000000-0005-0000-0000-0000D1370000}"/>
    <cellStyle name="Normal 11 3 3 2 4 2" xfId="14301" xr:uid="{00000000-0005-0000-0000-0000D2370000}"/>
    <cellStyle name="Normal 11 3 3 2 5" xfId="14302" xr:uid="{00000000-0005-0000-0000-0000D3370000}"/>
    <cellStyle name="Normal 11 3 3 2 6" xfId="14303" xr:uid="{00000000-0005-0000-0000-0000D4370000}"/>
    <cellStyle name="Normal 11 3 3 3" xfId="14304" xr:uid="{00000000-0005-0000-0000-0000D5370000}"/>
    <cellStyle name="Normal 11 3 3 3 2" xfId="14305" xr:uid="{00000000-0005-0000-0000-0000D6370000}"/>
    <cellStyle name="Normal 11 3 3 3 2 2" xfId="14306" xr:uid="{00000000-0005-0000-0000-0000D7370000}"/>
    <cellStyle name="Normal 11 3 3 3 2 2 2" xfId="14307" xr:uid="{00000000-0005-0000-0000-0000D8370000}"/>
    <cellStyle name="Normal 11 3 3 3 2 3" xfId="14308" xr:uid="{00000000-0005-0000-0000-0000D9370000}"/>
    <cellStyle name="Normal 11 3 3 3 2 4" xfId="14309" xr:uid="{00000000-0005-0000-0000-0000DA370000}"/>
    <cellStyle name="Normal 11 3 3 3 3" xfId="14310" xr:uid="{00000000-0005-0000-0000-0000DB370000}"/>
    <cellStyle name="Normal 11 3 3 3 3 2" xfId="14311" xr:uid="{00000000-0005-0000-0000-0000DC370000}"/>
    <cellStyle name="Normal 11 3 3 3 4" xfId="14312" xr:uid="{00000000-0005-0000-0000-0000DD370000}"/>
    <cellStyle name="Normal 11 3 3 3 5" xfId="14313" xr:uid="{00000000-0005-0000-0000-0000DE370000}"/>
    <cellStyle name="Normal 11 3 3 4" xfId="14314" xr:uid="{00000000-0005-0000-0000-0000DF370000}"/>
    <cellStyle name="Normal 11 3 3 4 2" xfId="14315" xr:uid="{00000000-0005-0000-0000-0000E0370000}"/>
    <cellStyle name="Normal 11 3 3 4 2 2" xfId="14316" xr:uid="{00000000-0005-0000-0000-0000E1370000}"/>
    <cellStyle name="Normal 11 3 3 4 3" xfId="14317" xr:uid="{00000000-0005-0000-0000-0000E2370000}"/>
    <cellStyle name="Normal 11 3 3 4 4" xfId="14318" xr:uid="{00000000-0005-0000-0000-0000E3370000}"/>
    <cellStyle name="Normal 11 3 3 5" xfId="14319" xr:uid="{00000000-0005-0000-0000-0000E4370000}"/>
    <cellStyle name="Normal 11 3 3 5 2" xfId="14320" xr:uid="{00000000-0005-0000-0000-0000E5370000}"/>
    <cellStyle name="Normal 11 3 3 5 2 2" xfId="14321" xr:uid="{00000000-0005-0000-0000-0000E6370000}"/>
    <cellStyle name="Normal 11 3 3 5 3" xfId="14322" xr:uid="{00000000-0005-0000-0000-0000E7370000}"/>
    <cellStyle name="Normal 11 3 3 5 4" xfId="14323" xr:uid="{00000000-0005-0000-0000-0000E8370000}"/>
    <cellStyle name="Normal 11 3 3 6" xfId="14324" xr:uid="{00000000-0005-0000-0000-0000E9370000}"/>
    <cellStyle name="Normal 11 3 3 6 2" xfId="14325" xr:uid="{00000000-0005-0000-0000-0000EA370000}"/>
    <cellStyle name="Normal 11 3 3 7" xfId="14326" xr:uid="{00000000-0005-0000-0000-0000EB370000}"/>
    <cellStyle name="Normal 11 3 3 8" xfId="14327" xr:uid="{00000000-0005-0000-0000-0000EC370000}"/>
    <cellStyle name="Normal 11 3 4" xfId="14328" xr:uid="{00000000-0005-0000-0000-0000ED370000}"/>
    <cellStyle name="Normal 11 3 4 2" xfId="14329" xr:uid="{00000000-0005-0000-0000-0000EE370000}"/>
    <cellStyle name="Normal 11 3 4 2 2" xfId="14330" xr:uid="{00000000-0005-0000-0000-0000EF370000}"/>
    <cellStyle name="Normal 11 3 4 2 2 2" xfId="14331" xr:uid="{00000000-0005-0000-0000-0000F0370000}"/>
    <cellStyle name="Normal 11 3 4 2 2 2 2" xfId="14332" xr:uid="{00000000-0005-0000-0000-0000F1370000}"/>
    <cellStyle name="Normal 11 3 4 2 2 3" xfId="14333" xr:uid="{00000000-0005-0000-0000-0000F2370000}"/>
    <cellStyle name="Normal 11 3 4 2 2 4" xfId="14334" xr:uid="{00000000-0005-0000-0000-0000F3370000}"/>
    <cellStyle name="Normal 11 3 4 2 3" xfId="14335" xr:uid="{00000000-0005-0000-0000-0000F4370000}"/>
    <cellStyle name="Normal 11 3 4 2 3 2" xfId="14336" xr:uid="{00000000-0005-0000-0000-0000F5370000}"/>
    <cellStyle name="Normal 11 3 4 2 4" xfId="14337" xr:uid="{00000000-0005-0000-0000-0000F6370000}"/>
    <cellStyle name="Normal 11 3 4 2 5" xfId="14338" xr:uid="{00000000-0005-0000-0000-0000F7370000}"/>
    <cellStyle name="Normal 11 3 4 3" xfId="14339" xr:uid="{00000000-0005-0000-0000-0000F8370000}"/>
    <cellStyle name="Normal 11 3 4 3 2" xfId="14340" xr:uid="{00000000-0005-0000-0000-0000F9370000}"/>
    <cellStyle name="Normal 11 3 4 3 2 2" xfId="14341" xr:uid="{00000000-0005-0000-0000-0000FA370000}"/>
    <cellStyle name="Normal 11 3 4 3 3" xfId="14342" xr:uid="{00000000-0005-0000-0000-0000FB370000}"/>
    <cellStyle name="Normal 11 3 4 3 4" xfId="14343" xr:uid="{00000000-0005-0000-0000-0000FC370000}"/>
    <cellStyle name="Normal 11 3 4 4" xfId="14344" xr:uid="{00000000-0005-0000-0000-0000FD370000}"/>
    <cellStyle name="Normal 11 3 4 4 2" xfId="14345" xr:uid="{00000000-0005-0000-0000-0000FE370000}"/>
    <cellStyle name="Normal 11 3 4 4 2 2" xfId="14346" xr:uid="{00000000-0005-0000-0000-0000FF370000}"/>
    <cellStyle name="Normal 11 3 4 4 3" xfId="14347" xr:uid="{00000000-0005-0000-0000-000000380000}"/>
    <cellStyle name="Normal 11 3 4 4 4" xfId="14348" xr:uid="{00000000-0005-0000-0000-000001380000}"/>
    <cellStyle name="Normal 11 3 4 5" xfId="14349" xr:uid="{00000000-0005-0000-0000-000002380000}"/>
    <cellStyle name="Normal 11 3 4 5 2" xfId="14350" xr:uid="{00000000-0005-0000-0000-000003380000}"/>
    <cellStyle name="Normal 11 3 4 6" xfId="14351" xr:uid="{00000000-0005-0000-0000-000004380000}"/>
    <cellStyle name="Normal 11 3 4 7" xfId="14352" xr:uid="{00000000-0005-0000-0000-000005380000}"/>
    <cellStyle name="Normal 11 3 5" xfId="14353" xr:uid="{00000000-0005-0000-0000-000006380000}"/>
    <cellStyle name="Normal 11 3 5 2" xfId="14354" xr:uid="{00000000-0005-0000-0000-000007380000}"/>
    <cellStyle name="Normal 11 3 5 2 2" xfId="14355" xr:uid="{00000000-0005-0000-0000-000008380000}"/>
    <cellStyle name="Normal 11 3 5 2 2 2" xfId="14356" xr:uid="{00000000-0005-0000-0000-000009380000}"/>
    <cellStyle name="Normal 11 3 5 2 3" xfId="14357" xr:uid="{00000000-0005-0000-0000-00000A380000}"/>
    <cellStyle name="Normal 11 3 5 2 4" xfId="14358" xr:uid="{00000000-0005-0000-0000-00000B380000}"/>
    <cellStyle name="Normal 11 3 5 3" xfId="14359" xr:uid="{00000000-0005-0000-0000-00000C380000}"/>
    <cellStyle name="Normal 11 3 5 3 2" xfId="14360" xr:uid="{00000000-0005-0000-0000-00000D380000}"/>
    <cellStyle name="Normal 11 3 5 3 2 2" xfId="14361" xr:uid="{00000000-0005-0000-0000-00000E380000}"/>
    <cellStyle name="Normal 11 3 5 3 3" xfId="14362" xr:uid="{00000000-0005-0000-0000-00000F380000}"/>
    <cellStyle name="Normal 11 3 5 3 4" xfId="14363" xr:uid="{00000000-0005-0000-0000-000010380000}"/>
    <cellStyle name="Normal 11 3 5 4" xfId="14364" xr:uid="{00000000-0005-0000-0000-000011380000}"/>
    <cellStyle name="Normal 11 3 5 4 2" xfId="14365" xr:uid="{00000000-0005-0000-0000-000012380000}"/>
    <cellStyle name="Normal 11 3 5 5" xfId="14366" xr:uid="{00000000-0005-0000-0000-000013380000}"/>
    <cellStyle name="Normal 11 3 5 6" xfId="14367" xr:uid="{00000000-0005-0000-0000-000014380000}"/>
    <cellStyle name="Normal 11 3 6" xfId="14368" xr:uid="{00000000-0005-0000-0000-000015380000}"/>
    <cellStyle name="Normal 11 3 6 2" xfId="14369" xr:uid="{00000000-0005-0000-0000-000016380000}"/>
    <cellStyle name="Normal 11 3 6 2 2" xfId="14370" xr:uid="{00000000-0005-0000-0000-000017380000}"/>
    <cellStyle name="Normal 11 3 6 2 2 2" xfId="14371" xr:uid="{00000000-0005-0000-0000-000018380000}"/>
    <cellStyle name="Normal 11 3 6 2 3" xfId="14372" xr:uid="{00000000-0005-0000-0000-000019380000}"/>
    <cellStyle name="Normal 11 3 6 2 4" xfId="14373" xr:uid="{00000000-0005-0000-0000-00001A380000}"/>
    <cellStyle name="Normal 11 3 6 3" xfId="14374" xr:uid="{00000000-0005-0000-0000-00001B380000}"/>
    <cellStyle name="Normal 11 3 6 3 2" xfId="14375" xr:uid="{00000000-0005-0000-0000-00001C380000}"/>
    <cellStyle name="Normal 11 3 6 4" xfId="14376" xr:uid="{00000000-0005-0000-0000-00001D380000}"/>
    <cellStyle name="Normal 11 3 6 5" xfId="14377" xr:uid="{00000000-0005-0000-0000-00001E380000}"/>
    <cellStyle name="Normal 11 3 7" xfId="14378" xr:uid="{00000000-0005-0000-0000-00001F380000}"/>
    <cellStyle name="Normal 11 3 7 2" xfId="14379" xr:uid="{00000000-0005-0000-0000-000020380000}"/>
    <cellStyle name="Normal 11 3 7 2 2" xfId="14380" xr:uid="{00000000-0005-0000-0000-000021380000}"/>
    <cellStyle name="Normal 11 3 7 3" xfId="14381" xr:uid="{00000000-0005-0000-0000-000022380000}"/>
    <cellStyle name="Normal 11 3 7 4" xfId="14382" xr:uid="{00000000-0005-0000-0000-000023380000}"/>
    <cellStyle name="Normal 11 3 8" xfId="14383" xr:uid="{00000000-0005-0000-0000-000024380000}"/>
    <cellStyle name="Normal 11 3 8 2" xfId="14384" xr:uid="{00000000-0005-0000-0000-000025380000}"/>
    <cellStyle name="Normal 11 3 9" xfId="14385" xr:uid="{00000000-0005-0000-0000-000026380000}"/>
    <cellStyle name="Normal 11 4" xfId="14386" xr:uid="{00000000-0005-0000-0000-000027380000}"/>
    <cellStyle name="Normal 11 4 2" xfId="14387" xr:uid="{00000000-0005-0000-0000-000028380000}"/>
    <cellStyle name="Normal 11 4 2 2" xfId="14388" xr:uid="{00000000-0005-0000-0000-000029380000}"/>
    <cellStyle name="Normal 11 4 2 2 2" xfId="14389" xr:uid="{00000000-0005-0000-0000-00002A380000}"/>
    <cellStyle name="Normal 11 4 2 2 2 2" xfId="14390" xr:uid="{00000000-0005-0000-0000-00002B380000}"/>
    <cellStyle name="Normal 11 4 2 2 2 2 2" xfId="14391" xr:uid="{00000000-0005-0000-0000-00002C380000}"/>
    <cellStyle name="Normal 11 4 2 2 2 2 2 2" xfId="14392" xr:uid="{00000000-0005-0000-0000-00002D380000}"/>
    <cellStyle name="Normal 11 4 2 2 2 2 3" xfId="14393" xr:uid="{00000000-0005-0000-0000-00002E380000}"/>
    <cellStyle name="Normal 11 4 2 2 2 2 4" xfId="14394" xr:uid="{00000000-0005-0000-0000-00002F380000}"/>
    <cellStyle name="Normal 11 4 2 2 2 3" xfId="14395" xr:uid="{00000000-0005-0000-0000-000030380000}"/>
    <cellStyle name="Normal 11 4 2 2 2 3 2" xfId="14396" xr:uid="{00000000-0005-0000-0000-000031380000}"/>
    <cellStyle name="Normal 11 4 2 2 2 4" xfId="14397" xr:uid="{00000000-0005-0000-0000-000032380000}"/>
    <cellStyle name="Normal 11 4 2 2 2 5" xfId="14398" xr:uid="{00000000-0005-0000-0000-000033380000}"/>
    <cellStyle name="Normal 11 4 2 2 3" xfId="14399" xr:uid="{00000000-0005-0000-0000-000034380000}"/>
    <cellStyle name="Normal 11 4 2 2 3 2" xfId="14400" xr:uid="{00000000-0005-0000-0000-000035380000}"/>
    <cellStyle name="Normal 11 4 2 2 3 2 2" xfId="14401" xr:uid="{00000000-0005-0000-0000-000036380000}"/>
    <cellStyle name="Normal 11 4 2 2 3 3" xfId="14402" xr:uid="{00000000-0005-0000-0000-000037380000}"/>
    <cellStyle name="Normal 11 4 2 2 3 4" xfId="14403" xr:uid="{00000000-0005-0000-0000-000038380000}"/>
    <cellStyle name="Normal 11 4 2 2 4" xfId="14404" xr:uid="{00000000-0005-0000-0000-000039380000}"/>
    <cellStyle name="Normal 11 4 2 2 4 2" xfId="14405" xr:uid="{00000000-0005-0000-0000-00003A380000}"/>
    <cellStyle name="Normal 11 4 2 2 5" xfId="14406" xr:uid="{00000000-0005-0000-0000-00003B380000}"/>
    <cellStyle name="Normal 11 4 2 2 6" xfId="14407" xr:uid="{00000000-0005-0000-0000-00003C380000}"/>
    <cellStyle name="Normal 11 4 2 3" xfId="14408" xr:uid="{00000000-0005-0000-0000-00003D380000}"/>
    <cellStyle name="Normal 11 4 2 3 2" xfId="14409" xr:uid="{00000000-0005-0000-0000-00003E380000}"/>
    <cellStyle name="Normal 11 4 2 3 2 2" xfId="14410" xr:uid="{00000000-0005-0000-0000-00003F380000}"/>
    <cellStyle name="Normal 11 4 2 3 2 2 2" xfId="14411" xr:uid="{00000000-0005-0000-0000-000040380000}"/>
    <cellStyle name="Normal 11 4 2 3 2 3" xfId="14412" xr:uid="{00000000-0005-0000-0000-000041380000}"/>
    <cellStyle name="Normal 11 4 2 3 2 4" xfId="14413" xr:uid="{00000000-0005-0000-0000-000042380000}"/>
    <cellStyle name="Normal 11 4 2 3 3" xfId="14414" xr:uid="{00000000-0005-0000-0000-000043380000}"/>
    <cellStyle name="Normal 11 4 2 3 3 2" xfId="14415" xr:uid="{00000000-0005-0000-0000-000044380000}"/>
    <cellStyle name="Normal 11 4 2 3 4" xfId="14416" xr:uid="{00000000-0005-0000-0000-000045380000}"/>
    <cellStyle name="Normal 11 4 2 3 5" xfId="14417" xr:uid="{00000000-0005-0000-0000-000046380000}"/>
    <cellStyle name="Normal 11 4 2 4" xfId="14418" xr:uid="{00000000-0005-0000-0000-000047380000}"/>
    <cellStyle name="Normal 11 4 2 4 2" xfId="14419" xr:uid="{00000000-0005-0000-0000-000048380000}"/>
    <cellStyle name="Normal 11 4 2 4 2 2" xfId="14420" xr:uid="{00000000-0005-0000-0000-000049380000}"/>
    <cellStyle name="Normal 11 4 2 4 3" xfId="14421" xr:uid="{00000000-0005-0000-0000-00004A380000}"/>
    <cellStyle name="Normal 11 4 2 4 4" xfId="14422" xr:uid="{00000000-0005-0000-0000-00004B380000}"/>
    <cellStyle name="Normal 11 4 2 5" xfId="14423" xr:uid="{00000000-0005-0000-0000-00004C380000}"/>
    <cellStyle name="Normal 11 4 2 5 2" xfId="14424" xr:uid="{00000000-0005-0000-0000-00004D380000}"/>
    <cellStyle name="Normal 11 4 2 5 2 2" xfId="14425" xr:uid="{00000000-0005-0000-0000-00004E380000}"/>
    <cellStyle name="Normal 11 4 2 5 3" xfId="14426" xr:uid="{00000000-0005-0000-0000-00004F380000}"/>
    <cellStyle name="Normal 11 4 2 5 4" xfId="14427" xr:uid="{00000000-0005-0000-0000-000050380000}"/>
    <cellStyle name="Normal 11 4 2 6" xfId="14428" xr:uid="{00000000-0005-0000-0000-000051380000}"/>
    <cellStyle name="Normal 11 4 2 6 2" xfId="14429" xr:uid="{00000000-0005-0000-0000-000052380000}"/>
    <cellStyle name="Normal 11 4 2 7" xfId="14430" xr:uid="{00000000-0005-0000-0000-000053380000}"/>
    <cellStyle name="Normal 11 4 2 8" xfId="14431" xr:uid="{00000000-0005-0000-0000-000054380000}"/>
    <cellStyle name="Normal 11 4 3" xfId="14432" xr:uid="{00000000-0005-0000-0000-000055380000}"/>
    <cellStyle name="Normal 11 4 3 2" xfId="14433" xr:uid="{00000000-0005-0000-0000-000056380000}"/>
    <cellStyle name="Normal 11 4 3 2 2" xfId="14434" xr:uid="{00000000-0005-0000-0000-000057380000}"/>
    <cellStyle name="Normal 11 4 3 2 2 2" xfId="14435" xr:uid="{00000000-0005-0000-0000-000058380000}"/>
    <cellStyle name="Normal 11 4 3 2 2 2 2" xfId="14436" xr:uid="{00000000-0005-0000-0000-000059380000}"/>
    <cellStyle name="Normal 11 4 3 2 2 3" xfId="14437" xr:uid="{00000000-0005-0000-0000-00005A380000}"/>
    <cellStyle name="Normal 11 4 3 2 2 4" xfId="14438" xr:uid="{00000000-0005-0000-0000-00005B380000}"/>
    <cellStyle name="Normal 11 4 3 2 3" xfId="14439" xr:uid="{00000000-0005-0000-0000-00005C380000}"/>
    <cellStyle name="Normal 11 4 3 2 3 2" xfId="14440" xr:uid="{00000000-0005-0000-0000-00005D380000}"/>
    <cellStyle name="Normal 11 4 3 2 4" xfId="14441" xr:uid="{00000000-0005-0000-0000-00005E380000}"/>
    <cellStyle name="Normal 11 4 3 2 5" xfId="14442" xr:uid="{00000000-0005-0000-0000-00005F380000}"/>
    <cellStyle name="Normal 11 4 3 3" xfId="14443" xr:uid="{00000000-0005-0000-0000-000060380000}"/>
    <cellStyle name="Normal 11 4 3 3 2" xfId="14444" xr:uid="{00000000-0005-0000-0000-000061380000}"/>
    <cellStyle name="Normal 11 4 3 3 2 2" xfId="14445" xr:uid="{00000000-0005-0000-0000-000062380000}"/>
    <cellStyle name="Normal 11 4 3 3 3" xfId="14446" xr:uid="{00000000-0005-0000-0000-000063380000}"/>
    <cellStyle name="Normal 11 4 3 3 4" xfId="14447" xr:uid="{00000000-0005-0000-0000-000064380000}"/>
    <cellStyle name="Normal 11 4 3 4" xfId="14448" xr:uid="{00000000-0005-0000-0000-000065380000}"/>
    <cellStyle name="Normal 11 4 3 4 2" xfId="14449" xr:uid="{00000000-0005-0000-0000-000066380000}"/>
    <cellStyle name="Normal 11 4 3 4 2 2" xfId="14450" xr:uid="{00000000-0005-0000-0000-000067380000}"/>
    <cellStyle name="Normal 11 4 3 4 3" xfId="14451" xr:uid="{00000000-0005-0000-0000-000068380000}"/>
    <cellStyle name="Normal 11 4 3 4 4" xfId="14452" xr:uid="{00000000-0005-0000-0000-000069380000}"/>
    <cellStyle name="Normal 11 4 3 5" xfId="14453" xr:uid="{00000000-0005-0000-0000-00006A380000}"/>
    <cellStyle name="Normal 11 4 3 5 2" xfId="14454" xr:uid="{00000000-0005-0000-0000-00006B380000}"/>
    <cellStyle name="Normal 11 4 3 6" xfId="14455" xr:uid="{00000000-0005-0000-0000-00006C380000}"/>
    <cellStyle name="Normal 11 4 3 7" xfId="14456" xr:uid="{00000000-0005-0000-0000-00006D380000}"/>
    <cellStyle name="Normal 11 4 4" xfId="14457" xr:uid="{00000000-0005-0000-0000-00006E380000}"/>
    <cellStyle name="Normal 11 4 4 2" xfId="14458" xr:uid="{00000000-0005-0000-0000-00006F380000}"/>
    <cellStyle name="Normal 11 4 4 2 2" xfId="14459" xr:uid="{00000000-0005-0000-0000-000070380000}"/>
    <cellStyle name="Normal 11 4 4 2 2 2" xfId="14460" xr:uid="{00000000-0005-0000-0000-000071380000}"/>
    <cellStyle name="Normal 11 4 4 2 3" xfId="14461" xr:uid="{00000000-0005-0000-0000-000072380000}"/>
    <cellStyle name="Normal 11 4 4 2 4" xfId="14462" xr:uid="{00000000-0005-0000-0000-000073380000}"/>
    <cellStyle name="Normal 11 4 4 3" xfId="14463" xr:uid="{00000000-0005-0000-0000-000074380000}"/>
    <cellStyle name="Normal 11 4 4 3 2" xfId="14464" xr:uid="{00000000-0005-0000-0000-000075380000}"/>
    <cellStyle name="Normal 11 4 4 3 2 2" xfId="14465" xr:uid="{00000000-0005-0000-0000-000076380000}"/>
    <cellStyle name="Normal 11 4 4 3 3" xfId="14466" xr:uid="{00000000-0005-0000-0000-000077380000}"/>
    <cellStyle name="Normal 11 4 4 3 4" xfId="14467" xr:uid="{00000000-0005-0000-0000-000078380000}"/>
    <cellStyle name="Normal 11 4 4 4" xfId="14468" xr:uid="{00000000-0005-0000-0000-000079380000}"/>
    <cellStyle name="Normal 11 4 4 4 2" xfId="14469" xr:uid="{00000000-0005-0000-0000-00007A380000}"/>
    <cellStyle name="Normal 11 4 4 5" xfId="14470" xr:uid="{00000000-0005-0000-0000-00007B380000}"/>
    <cellStyle name="Normal 11 4 4 6" xfId="14471" xr:uid="{00000000-0005-0000-0000-00007C380000}"/>
    <cellStyle name="Normal 11 4 5" xfId="14472" xr:uid="{00000000-0005-0000-0000-00007D380000}"/>
    <cellStyle name="Normal 11 4 5 2" xfId="14473" xr:uid="{00000000-0005-0000-0000-00007E380000}"/>
    <cellStyle name="Normal 11 4 5 2 2" xfId="14474" xr:uid="{00000000-0005-0000-0000-00007F380000}"/>
    <cellStyle name="Normal 11 4 5 2 2 2" xfId="14475" xr:uid="{00000000-0005-0000-0000-000080380000}"/>
    <cellStyle name="Normal 11 4 5 2 3" xfId="14476" xr:uid="{00000000-0005-0000-0000-000081380000}"/>
    <cellStyle name="Normal 11 4 5 2 4" xfId="14477" xr:uid="{00000000-0005-0000-0000-000082380000}"/>
    <cellStyle name="Normal 11 4 5 3" xfId="14478" xr:uid="{00000000-0005-0000-0000-000083380000}"/>
    <cellStyle name="Normal 11 4 5 3 2" xfId="14479" xr:uid="{00000000-0005-0000-0000-000084380000}"/>
    <cellStyle name="Normal 11 4 5 4" xfId="14480" xr:uid="{00000000-0005-0000-0000-000085380000}"/>
    <cellStyle name="Normal 11 4 5 5" xfId="14481" xr:uid="{00000000-0005-0000-0000-000086380000}"/>
    <cellStyle name="Normal 11 4 6" xfId="14482" xr:uid="{00000000-0005-0000-0000-000087380000}"/>
    <cellStyle name="Normal 11 4 6 2" xfId="14483" xr:uid="{00000000-0005-0000-0000-000088380000}"/>
    <cellStyle name="Normal 11 4 6 2 2" xfId="14484" xr:uid="{00000000-0005-0000-0000-000089380000}"/>
    <cellStyle name="Normal 11 4 6 3" xfId="14485" xr:uid="{00000000-0005-0000-0000-00008A380000}"/>
    <cellStyle name="Normal 11 4 6 4" xfId="14486" xr:uid="{00000000-0005-0000-0000-00008B380000}"/>
    <cellStyle name="Normal 11 4 7" xfId="14487" xr:uid="{00000000-0005-0000-0000-00008C380000}"/>
    <cellStyle name="Normal 11 4 7 2" xfId="14488" xr:uid="{00000000-0005-0000-0000-00008D380000}"/>
    <cellStyle name="Normal 11 4 8" xfId="14489" xr:uid="{00000000-0005-0000-0000-00008E380000}"/>
    <cellStyle name="Normal 11 4 9" xfId="14490" xr:uid="{00000000-0005-0000-0000-00008F380000}"/>
    <cellStyle name="Normal 11 5" xfId="14491" xr:uid="{00000000-0005-0000-0000-000090380000}"/>
    <cellStyle name="Normal 11 5 2" xfId="14492" xr:uid="{00000000-0005-0000-0000-000091380000}"/>
    <cellStyle name="Normal 11 5 2 2" xfId="14493" xr:uid="{00000000-0005-0000-0000-000092380000}"/>
    <cellStyle name="Normal 11 5 2 2 2" xfId="14494" xr:uid="{00000000-0005-0000-0000-000093380000}"/>
    <cellStyle name="Normal 11 5 2 2 2 2" xfId="14495" xr:uid="{00000000-0005-0000-0000-000094380000}"/>
    <cellStyle name="Normal 11 5 2 2 2 2 2" xfId="14496" xr:uid="{00000000-0005-0000-0000-000095380000}"/>
    <cellStyle name="Normal 11 5 2 2 2 2 2 2" xfId="14497" xr:uid="{00000000-0005-0000-0000-000096380000}"/>
    <cellStyle name="Normal 11 5 2 2 2 2 3" xfId="14498" xr:uid="{00000000-0005-0000-0000-000097380000}"/>
    <cellStyle name="Normal 11 5 2 2 2 2 4" xfId="14499" xr:uid="{00000000-0005-0000-0000-000098380000}"/>
    <cellStyle name="Normal 11 5 2 2 2 3" xfId="14500" xr:uid="{00000000-0005-0000-0000-000099380000}"/>
    <cellStyle name="Normal 11 5 2 2 2 3 2" xfId="14501" xr:uid="{00000000-0005-0000-0000-00009A380000}"/>
    <cellStyle name="Normal 11 5 2 2 2 4" xfId="14502" xr:uid="{00000000-0005-0000-0000-00009B380000}"/>
    <cellStyle name="Normal 11 5 2 2 2 5" xfId="14503" xr:uid="{00000000-0005-0000-0000-00009C380000}"/>
    <cellStyle name="Normal 11 5 2 2 3" xfId="14504" xr:uid="{00000000-0005-0000-0000-00009D380000}"/>
    <cellStyle name="Normal 11 5 2 2 3 2" xfId="14505" xr:uid="{00000000-0005-0000-0000-00009E380000}"/>
    <cellStyle name="Normal 11 5 2 2 3 2 2" xfId="14506" xr:uid="{00000000-0005-0000-0000-00009F380000}"/>
    <cellStyle name="Normal 11 5 2 2 3 3" xfId="14507" xr:uid="{00000000-0005-0000-0000-0000A0380000}"/>
    <cellStyle name="Normal 11 5 2 2 3 4" xfId="14508" xr:uid="{00000000-0005-0000-0000-0000A1380000}"/>
    <cellStyle name="Normal 11 5 2 2 4" xfId="14509" xr:uid="{00000000-0005-0000-0000-0000A2380000}"/>
    <cellStyle name="Normal 11 5 2 2 4 2" xfId="14510" xr:uid="{00000000-0005-0000-0000-0000A3380000}"/>
    <cellStyle name="Normal 11 5 2 2 5" xfId="14511" xr:uid="{00000000-0005-0000-0000-0000A4380000}"/>
    <cellStyle name="Normal 11 5 2 2 6" xfId="14512" xr:uid="{00000000-0005-0000-0000-0000A5380000}"/>
    <cellStyle name="Normal 11 5 2 3" xfId="14513" xr:uid="{00000000-0005-0000-0000-0000A6380000}"/>
    <cellStyle name="Normal 11 5 2 3 2" xfId="14514" xr:uid="{00000000-0005-0000-0000-0000A7380000}"/>
    <cellStyle name="Normal 11 5 2 3 2 2" xfId="14515" xr:uid="{00000000-0005-0000-0000-0000A8380000}"/>
    <cellStyle name="Normal 11 5 2 3 2 2 2" xfId="14516" xr:uid="{00000000-0005-0000-0000-0000A9380000}"/>
    <cellStyle name="Normal 11 5 2 3 2 3" xfId="14517" xr:uid="{00000000-0005-0000-0000-0000AA380000}"/>
    <cellStyle name="Normal 11 5 2 3 2 4" xfId="14518" xr:uid="{00000000-0005-0000-0000-0000AB380000}"/>
    <cellStyle name="Normal 11 5 2 3 3" xfId="14519" xr:uid="{00000000-0005-0000-0000-0000AC380000}"/>
    <cellStyle name="Normal 11 5 2 3 3 2" xfId="14520" xr:uid="{00000000-0005-0000-0000-0000AD380000}"/>
    <cellStyle name="Normal 11 5 2 3 4" xfId="14521" xr:uid="{00000000-0005-0000-0000-0000AE380000}"/>
    <cellStyle name="Normal 11 5 2 3 5" xfId="14522" xr:uid="{00000000-0005-0000-0000-0000AF380000}"/>
    <cellStyle name="Normal 11 5 2 4" xfId="14523" xr:uid="{00000000-0005-0000-0000-0000B0380000}"/>
    <cellStyle name="Normal 11 5 2 4 2" xfId="14524" xr:uid="{00000000-0005-0000-0000-0000B1380000}"/>
    <cellStyle name="Normal 11 5 2 4 2 2" xfId="14525" xr:uid="{00000000-0005-0000-0000-0000B2380000}"/>
    <cellStyle name="Normal 11 5 2 4 3" xfId="14526" xr:uid="{00000000-0005-0000-0000-0000B3380000}"/>
    <cellStyle name="Normal 11 5 2 4 4" xfId="14527" xr:uid="{00000000-0005-0000-0000-0000B4380000}"/>
    <cellStyle name="Normal 11 5 2 5" xfId="14528" xr:uid="{00000000-0005-0000-0000-0000B5380000}"/>
    <cellStyle name="Normal 11 5 2 5 2" xfId="14529" xr:uid="{00000000-0005-0000-0000-0000B6380000}"/>
    <cellStyle name="Normal 11 5 2 5 2 2" xfId="14530" xr:uid="{00000000-0005-0000-0000-0000B7380000}"/>
    <cellStyle name="Normal 11 5 2 5 3" xfId="14531" xr:uid="{00000000-0005-0000-0000-0000B8380000}"/>
    <cellStyle name="Normal 11 5 2 5 4" xfId="14532" xr:uid="{00000000-0005-0000-0000-0000B9380000}"/>
    <cellStyle name="Normal 11 5 2 6" xfId="14533" xr:uid="{00000000-0005-0000-0000-0000BA380000}"/>
    <cellStyle name="Normal 11 5 2 6 2" xfId="14534" xr:uid="{00000000-0005-0000-0000-0000BB380000}"/>
    <cellStyle name="Normal 11 5 2 7" xfId="14535" xr:uid="{00000000-0005-0000-0000-0000BC380000}"/>
    <cellStyle name="Normal 11 5 2 8" xfId="14536" xr:uid="{00000000-0005-0000-0000-0000BD380000}"/>
    <cellStyle name="Normal 11 5 3" xfId="14537" xr:uid="{00000000-0005-0000-0000-0000BE380000}"/>
    <cellStyle name="Normal 11 5 3 2" xfId="14538" xr:uid="{00000000-0005-0000-0000-0000BF380000}"/>
    <cellStyle name="Normal 11 5 3 2 2" xfId="14539" xr:uid="{00000000-0005-0000-0000-0000C0380000}"/>
    <cellStyle name="Normal 11 5 3 2 2 2" xfId="14540" xr:uid="{00000000-0005-0000-0000-0000C1380000}"/>
    <cellStyle name="Normal 11 5 3 2 2 2 2" xfId="14541" xr:uid="{00000000-0005-0000-0000-0000C2380000}"/>
    <cellStyle name="Normal 11 5 3 2 2 3" xfId="14542" xr:uid="{00000000-0005-0000-0000-0000C3380000}"/>
    <cellStyle name="Normal 11 5 3 2 2 4" xfId="14543" xr:uid="{00000000-0005-0000-0000-0000C4380000}"/>
    <cellStyle name="Normal 11 5 3 2 3" xfId="14544" xr:uid="{00000000-0005-0000-0000-0000C5380000}"/>
    <cellStyle name="Normal 11 5 3 2 3 2" xfId="14545" xr:uid="{00000000-0005-0000-0000-0000C6380000}"/>
    <cellStyle name="Normal 11 5 3 2 4" xfId="14546" xr:uid="{00000000-0005-0000-0000-0000C7380000}"/>
    <cellStyle name="Normal 11 5 3 2 5" xfId="14547" xr:uid="{00000000-0005-0000-0000-0000C8380000}"/>
    <cellStyle name="Normal 11 5 3 3" xfId="14548" xr:uid="{00000000-0005-0000-0000-0000C9380000}"/>
    <cellStyle name="Normal 11 5 3 3 2" xfId="14549" xr:uid="{00000000-0005-0000-0000-0000CA380000}"/>
    <cellStyle name="Normal 11 5 3 3 2 2" xfId="14550" xr:uid="{00000000-0005-0000-0000-0000CB380000}"/>
    <cellStyle name="Normal 11 5 3 3 3" xfId="14551" xr:uid="{00000000-0005-0000-0000-0000CC380000}"/>
    <cellStyle name="Normal 11 5 3 3 4" xfId="14552" xr:uid="{00000000-0005-0000-0000-0000CD380000}"/>
    <cellStyle name="Normal 11 5 3 4" xfId="14553" xr:uid="{00000000-0005-0000-0000-0000CE380000}"/>
    <cellStyle name="Normal 11 5 3 4 2" xfId="14554" xr:uid="{00000000-0005-0000-0000-0000CF380000}"/>
    <cellStyle name="Normal 11 5 3 4 2 2" xfId="14555" xr:uid="{00000000-0005-0000-0000-0000D0380000}"/>
    <cellStyle name="Normal 11 5 3 4 3" xfId="14556" xr:uid="{00000000-0005-0000-0000-0000D1380000}"/>
    <cellStyle name="Normal 11 5 3 4 4" xfId="14557" xr:uid="{00000000-0005-0000-0000-0000D2380000}"/>
    <cellStyle name="Normal 11 5 3 5" xfId="14558" xr:uid="{00000000-0005-0000-0000-0000D3380000}"/>
    <cellStyle name="Normal 11 5 3 5 2" xfId="14559" xr:uid="{00000000-0005-0000-0000-0000D4380000}"/>
    <cellStyle name="Normal 11 5 3 6" xfId="14560" xr:uid="{00000000-0005-0000-0000-0000D5380000}"/>
    <cellStyle name="Normal 11 5 3 7" xfId="14561" xr:uid="{00000000-0005-0000-0000-0000D6380000}"/>
    <cellStyle name="Normal 11 5 4" xfId="14562" xr:uid="{00000000-0005-0000-0000-0000D7380000}"/>
    <cellStyle name="Normal 11 5 4 2" xfId="14563" xr:uid="{00000000-0005-0000-0000-0000D8380000}"/>
    <cellStyle name="Normal 11 5 4 2 2" xfId="14564" xr:uid="{00000000-0005-0000-0000-0000D9380000}"/>
    <cellStyle name="Normal 11 5 4 2 2 2" xfId="14565" xr:uid="{00000000-0005-0000-0000-0000DA380000}"/>
    <cellStyle name="Normal 11 5 4 2 3" xfId="14566" xr:uid="{00000000-0005-0000-0000-0000DB380000}"/>
    <cellStyle name="Normal 11 5 4 2 4" xfId="14567" xr:uid="{00000000-0005-0000-0000-0000DC380000}"/>
    <cellStyle name="Normal 11 5 4 3" xfId="14568" xr:uid="{00000000-0005-0000-0000-0000DD380000}"/>
    <cellStyle name="Normal 11 5 4 3 2" xfId="14569" xr:uid="{00000000-0005-0000-0000-0000DE380000}"/>
    <cellStyle name="Normal 11 5 4 3 2 2" xfId="14570" xr:uid="{00000000-0005-0000-0000-0000DF380000}"/>
    <cellStyle name="Normal 11 5 4 3 3" xfId="14571" xr:uid="{00000000-0005-0000-0000-0000E0380000}"/>
    <cellStyle name="Normal 11 5 4 3 4" xfId="14572" xr:uid="{00000000-0005-0000-0000-0000E1380000}"/>
    <cellStyle name="Normal 11 5 4 4" xfId="14573" xr:uid="{00000000-0005-0000-0000-0000E2380000}"/>
    <cellStyle name="Normal 11 5 4 4 2" xfId="14574" xr:uid="{00000000-0005-0000-0000-0000E3380000}"/>
    <cellStyle name="Normal 11 5 4 5" xfId="14575" xr:uid="{00000000-0005-0000-0000-0000E4380000}"/>
    <cellStyle name="Normal 11 5 4 6" xfId="14576" xr:uid="{00000000-0005-0000-0000-0000E5380000}"/>
    <cellStyle name="Normal 11 5 5" xfId="14577" xr:uid="{00000000-0005-0000-0000-0000E6380000}"/>
    <cellStyle name="Normal 11 5 5 2" xfId="14578" xr:uid="{00000000-0005-0000-0000-0000E7380000}"/>
    <cellStyle name="Normal 11 5 5 2 2" xfId="14579" xr:uid="{00000000-0005-0000-0000-0000E8380000}"/>
    <cellStyle name="Normal 11 5 5 2 2 2" xfId="14580" xr:uid="{00000000-0005-0000-0000-0000E9380000}"/>
    <cellStyle name="Normal 11 5 5 2 3" xfId="14581" xr:uid="{00000000-0005-0000-0000-0000EA380000}"/>
    <cellStyle name="Normal 11 5 5 2 4" xfId="14582" xr:uid="{00000000-0005-0000-0000-0000EB380000}"/>
    <cellStyle name="Normal 11 5 5 3" xfId="14583" xr:uid="{00000000-0005-0000-0000-0000EC380000}"/>
    <cellStyle name="Normal 11 5 5 3 2" xfId="14584" xr:uid="{00000000-0005-0000-0000-0000ED380000}"/>
    <cellStyle name="Normal 11 5 5 4" xfId="14585" xr:uid="{00000000-0005-0000-0000-0000EE380000}"/>
    <cellStyle name="Normal 11 5 5 5" xfId="14586" xr:uid="{00000000-0005-0000-0000-0000EF380000}"/>
    <cellStyle name="Normal 11 5 6" xfId="14587" xr:uid="{00000000-0005-0000-0000-0000F0380000}"/>
    <cellStyle name="Normal 11 5 6 2" xfId="14588" xr:uid="{00000000-0005-0000-0000-0000F1380000}"/>
    <cellStyle name="Normal 11 5 6 2 2" xfId="14589" xr:uid="{00000000-0005-0000-0000-0000F2380000}"/>
    <cellStyle name="Normal 11 5 6 3" xfId="14590" xr:uid="{00000000-0005-0000-0000-0000F3380000}"/>
    <cellStyle name="Normal 11 5 6 4" xfId="14591" xr:uid="{00000000-0005-0000-0000-0000F4380000}"/>
    <cellStyle name="Normal 11 5 7" xfId="14592" xr:uid="{00000000-0005-0000-0000-0000F5380000}"/>
    <cellStyle name="Normal 11 5 7 2" xfId="14593" xr:uid="{00000000-0005-0000-0000-0000F6380000}"/>
    <cellStyle name="Normal 11 5 8" xfId="14594" xr:uid="{00000000-0005-0000-0000-0000F7380000}"/>
    <cellStyle name="Normal 11 5 9" xfId="14595" xr:uid="{00000000-0005-0000-0000-0000F8380000}"/>
    <cellStyle name="Normal 11 6" xfId="14596" xr:uid="{00000000-0005-0000-0000-0000F9380000}"/>
    <cellStyle name="Normal 11 6 2" xfId="14597" xr:uid="{00000000-0005-0000-0000-0000FA380000}"/>
    <cellStyle name="Normal 11 6 2 2" xfId="14598" xr:uid="{00000000-0005-0000-0000-0000FB380000}"/>
    <cellStyle name="Normal 11 6 2 2 2" xfId="14599" xr:uid="{00000000-0005-0000-0000-0000FC380000}"/>
    <cellStyle name="Normal 11 6 2 2 2 2" xfId="14600" xr:uid="{00000000-0005-0000-0000-0000FD380000}"/>
    <cellStyle name="Normal 11 6 2 2 2 2 2" xfId="14601" xr:uid="{00000000-0005-0000-0000-0000FE380000}"/>
    <cellStyle name="Normal 11 6 2 2 2 3" xfId="14602" xr:uid="{00000000-0005-0000-0000-0000FF380000}"/>
    <cellStyle name="Normal 11 6 2 2 2 4" xfId="14603" xr:uid="{00000000-0005-0000-0000-000000390000}"/>
    <cellStyle name="Normal 11 6 2 2 3" xfId="14604" xr:uid="{00000000-0005-0000-0000-000001390000}"/>
    <cellStyle name="Normal 11 6 2 2 3 2" xfId="14605" xr:uid="{00000000-0005-0000-0000-000002390000}"/>
    <cellStyle name="Normal 11 6 2 2 4" xfId="14606" xr:uid="{00000000-0005-0000-0000-000003390000}"/>
    <cellStyle name="Normal 11 6 2 2 5" xfId="14607" xr:uid="{00000000-0005-0000-0000-000004390000}"/>
    <cellStyle name="Normal 11 6 2 3" xfId="14608" xr:uid="{00000000-0005-0000-0000-000005390000}"/>
    <cellStyle name="Normal 11 6 2 3 2" xfId="14609" xr:uid="{00000000-0005-0000-0000-000006390000}"/>
    <cellStyle name="Normal 11 6 2 3 2 2" xfId="14610" xr:uid="{00000000-0005-0000-0000-000007390000}"/>
    <cellStyle name="Normal 11 6 2 3 3" xfId="14611" xr:uid="{00000000-0005-0000-0000-000008390000}"/>
    <cellStyle name="Normal 11 6 2 3 4" xfId="14612" xr:uid="{00000000-0005-0000-0000-000009390000}"/>
    <cellStyle name="Normal 11 6 2 4" xfId="14613" xr:uid="{00000000-0005-0000-0000-00000A390000}"/>
    <cellStyle name="Normal 11 6 2 4 2" xfId="14614" xr:uid="{00000000-0005-0000-0000-00000B390000}"/>
    <cellStyle name="Normal 11 6 2 5" xfId="14615" xr:uid="{00000000-0005-0000-0000-00000C390000}"/>
    <cellStyle name="Normal 11 6 2 6" xfId="14616" xr:uid="{00000000-0005-0000-0000-00000D390000}"/>
    <cellStyle name="Normal 11 6 3" xfId="14617" xr:uid="{00000000-0005-0000-0000-00000E390000}"/>
    <cellStyle name="Normal 11 6 3 2" xfId="14618" xr:uid="{00000000-0005-0000-0000-00000F390000}"/>
    <cellStyle name="Normal 11 6 3 2 2" xfId="14619" xr:uid="{00000000-0005-0000-0000-000010390000}"/>
    <cellStyle name="Normal 11 6 3 2 2 2" xfId="14620" xr:uid="{00000000-0005-0000-0000-000011390000}"/>
    <cellStyle name="Normal 11 6 3 2 3" xfId="14621" xr:uid="{00000000-0005-0000-0000-000012390000}"/>
    <cellStyle name="Normal 11 6 3 2 4" xfId="14622" xr:uid="{00000000-0005-0000-0000-000013390000}"/>
    <cellStyle name="Normal 11 6 3 3" xfId="14623" xr:uid="{00000000-0005-0000-0000-000014390000}"/>
    <cellStyle name="Normal 11 6 3 3 2" xfId="14624" xr:uid="{00000000-0005-0000-0000-000015390000}"/>
    <cellStyle name="Normal 11 6 3 4" xfId="14625" xr:uid="{00000000-0005-0000-0000-000016390000}"/>
    <cellStyle name="Normal 11 6 3 5" xfId="14626" xr:uid="{00000000-0005-0000-0000-000017390000}"/>
    <cellStyle name="Normal 11 6 4" xfId="14627" xr:uid="{00000000-0005-0000-0000-000018390000}"/>
    <cellStyle name="Normal 11 6 4 2" xfId="14628" xr:uid="{00000000-0005-0000-0000-000019390000}"/>
    <cellStyle name="Normal 11 6 4 2 2" xfId="14629" xr:uid="{00000000-0005-0000-0000-00001A390000}"/>
    <cellStyle name="Normal 11 6 4 3" xfId="14630" xr:uid="{00000000-0005-0000-0000-00001B390000}"/>
    <cellStyle name="Normal 11 6 4 4" xfId="14631" xr:uid="{00000000-0005-0000-0000-00001C390000}"/>
    <cellStyle name="Normal 11 6 5" xfId="14632" xr:uid="{00000000-0005-0000-0000-00001D390000}"/>
    <cellStyle name="Normal 11 6 5 2" xfId="14633" xr:uid="{00000000-0005-0000-0000-00001E390000}"/>
    <cellStyle name="Normal 11 6 5 2 2" xfId="14634" xr:uid="{00000000-0005-0000-0000-00001F390000}"/>
    <cellStyle name="Normal 11 6 5 3" xfId="14635" xr:uid="{00000000-0005-0000-0000-000020390000}"/>
    <cellStyle name="Normal 11 6 5 4" xfId="14636" xr:uid="{00000000-0005-0000-0000-000021390000}"/>
    <cellStyle name="Normal 11 7" xfId="14637" xr:uid="{00000000-0005-0000-0000-000022390000}"/>
    <cellStyle name="Normal 11 7 2" xfId="14638" xr:uid="{00000000-0005-0000-0000-000023390000}"/>
    <cellStyle name="Normal 11 7 2 2" xfId="14639" xr:uid="{00000000-0005-0000-0000-000024390000}"/>
    <cellStyle name="Normal 11 7 2 2 2" xfId="14640" xr:uid="{00000000-0005-0000-0000-000025390000}"/>
    <cellStyle name="Normal 11 7 2 2 2 2" xfId="14641" xr:uid="{00000000-0005-0000-0000-000026390000}"/>
    <cellStyle name="Normal 11 7 2 2 3" xfId="14642" xr:uid="{00000000-0005-0000-0000-000027390000}"/>
    <cellStyle name="Normal 11 7 2 2 4" xfId="14643" xr:uid="{00000000-0005-0000-0000-000028390000}"/>
    <cellStyle name="Normal 11 7 2 3" xfId="14644" xr:uid="{00000000-0005-0000-0000-000029390000}"/>
    <cellStyle name="Normal 11 7 2 3 2" xfId="14645" xr:uid="{00000000-0005-0000-0000-00002A390000}"/>
    <cellStyle name="Normal 11 7 2 3 2 2" xfId="14646" xr:uid="{00000000-0005-0000-0000-00002B390000}"/>
    <cellStyle name="Normal 11 7 2 3 3" xfId="14647" xr:uid="{00000000-0005-0000-0000-00002C390000}"/>
    <cellStyle name="Normal 11 7 2 3 4" xfId="14648" xr:uid="{00000000-0005-0000-0000-00002D390000}"/>
    <cellStyle name="Normal 11 7 2 4" xfId="14649" xr:uid="{00000000-0005-0000-0000-00002E390000}"/>
    <cellStyle name="Normal 11 7 2 4 2" xfId="14650" xr:uid="{00000000-0005-0000-0000-00002F390000}"/>
    <cellStyle name="Normal 11 7 2 5" xfId="14651" xr:uid="{00000000-0005-0000-0000-000030390000}"/>
    <cellStyle name="Normal 11 7 2 6" xfId="14652" xr:uid="{00000000-0005-0000-0000-000031390000}"/>
    <cellStyle name="Normal 11 7 3" xfId="14653" xr:uid="{00000000-0005-0000-0000-000032390000}"/>
    <cellStyle name="Normal 11 7 3 2" xfId="14654" xr:uid="{00000000-0005-0000-0000-000033390000}"/>
    <cellStyle name="Normal 11 7 3 2 2" xfId="14655" xr:uid="{00000000-0005-0000-0000-000034390000}"/>
    <cellStyle name="Normal 11 7 3 2 2 2" xfId="14656" xr:uid="{00000000-0005-0000-0000-000035390000}"/>
    <cellStyle name="Normal 11 7 3 2 3" xfId="14657" xr:uid="{00000000-0005-0000-0000-000036390000}"/>
    <cellStyle name="Normal 11 7 3 2 4" xfId="14658" xr:uid="{00000000-0005-0000-0000-000037390000}"/>
    <cellStyle name="Normal 11 7 3 3" xfId="14659" xr:uid="{00000000-0005-0000-0000-000038390000}"/>
    <cellStyle name="Normal 11 7 3 3 2" xfId="14660" xr:uid="{00000000-0005-0000-0000-000039390000}"/>
    <cellStyle name="Normal 11 7 3 4" xfId="14661" xr:uid="{00000000-0005-0000-0000-00003A390000}"/>
    <cellStyle name="Normal 11 7 3 5" xfId="14662" xr:uid="{00000000-0005-0000-0000-00003B390000}"/>
    <cellStyle name="Normal 11 7 4" xfId="14663" xr:uid="{00000000-0005-0000-0000-00003C390000}"/>
    <cellStyle name="Normal 11 7 4 2" xfId="14664" xr:uid="{00000000-0005-0000-0000-00003D390000}"/>
    <cellStyle name="Normal 11 7 4 2 2" xfId="14665" xr:uid="{00000000-0005-0000-0000-00003E390000}"/>
    <cellStyle name="Normal 11 7 4 3" xfId="14666" xr:uid="{00000000-0005-0000-0000-00003F390000}"/>
    <cellStyle name="Normal 11 7 4 4" xfId="14667" xr:uid="{00000000-0005-0000-0000-000040390000}"/>
    <cellStyle name="Normal 11 7 5" xfId="14668" xr:uid="{00000000-0005-0000-0000-000041390000}"/>
    <cellStyle name="Normal 11 7 5 2" xfId="14669" xr:uid="{00000000-0005-0000-0000-000042390000}"/>
    <cellStyle name="Normal 11 7 6" xfId="14670" xr:uid="{00000000-0005-0000-0000-000043390000}"/>
    <cellStyle name="Normal 11 7 7" xfId="14671" xr:uid="{00000000-0005-0000-0000-000044390000}"/>
    <cellStyle name="Normal 11 8" xfId="14672" xr:uid="{00000000-0005-0000-0000-000045390000}"/>
    <cellStyle name="Normal 11 8 2" xfId="14673" xr:uid="{00000000-0005-0000-0000-000046390000}"/>
    <cellStyle name="Normal 11 8 2 2" xfId="14674" xr:uid="{00000000-0005-0000-0000-000047390000}"/>
    <cellStyle name="Normal 11 8 2 2 2" xfId="14675" xr:uid="{00000000-0005-0000-0000-000048390000}"/>
    <cellStyle name="Normal 11 8 2 3" xfId="14676" xr:uid="{00000000-0005-0000-0000-000049390000}"/>
    <cellStyle name="Normal 11 8 2 4" xfId="14677" xr:uid="{00000000-0005-0000-0000-00004A390000}"/>
    <cellStyle name="Normal 11 8 3" xfId="14678" xr:uid="{00000000-0005-0000-0000-00004B390000}"/>
    <cellStyle name="Normal 11 8 3 2" xfId="14679" xr:uid="{00000000-0005-0000-0000-00004C390000}"/>
    <cellStyle name="Normal 11 8 4" xfId="14680" xr:uid="{00000000-0005-0000-0000-00004D390000}"/>
    <cellStyle name="Normal 11 8 5" xfId="14681" xr:uid="{00000000-0005-0000-0000-00004E390000}"/>
    <cellStyle name="Normal 11 9" xfId="14682" xr:uid="{00000000-0005-0000-0000-00004F390000}"/>
    <cellStyle name="Normal 11 9 2" xfId="14683" xr:uid="{00000000-0005-0000-0000-000050390000}"/>
    <cellStyle name="Normal 11 9 2 2" xfId="14684" xr:uid="{00000000-0005-0000-0000-000051390000}"/>
    <cellStyle name="Normal 11 9 2 2 2" xfId="14685" xr:uid="{00000000-0005-0000-0000-000052390000}"/>
    <cellStyle name="Normal 11 9 2 3" xfId="14686" xr:uid="{00000000-0005-0000-0000-000053390000}"/>
    <cellStyle name="Normal 11 9 2 4" xfId="14687" xr:uid="{00000000-0005-0000-0000-000054390000}"/>
    <cellStyle name="Normal 11 9 3" xfId="14688" xr:uid="{00000000-0005-0000-0000-000055390000}"/>
    <cellStyle name="Normal 11 9 3 2" xfId="14689" xr:uid="{00000000-0005-0000-0000-000056390000}"/>
    <cellStyle name="Normal 11 9 4" xfId="14690" xr:uid="{00000000-0005-0000-0000-000057390000}"/>
    <cellStyle name="Normal 11 9 5" xfId="14691" xr:uid="{00000000-0005-0000-0000-000058390000}"/>
    <cellStyle name="Normal 110" xfId="14692" xr:uid="{00000000-0005-0000-0000-000059390000}"/>
    <cellStyle name="Normal 110 2" xfId="14693" xr:uid="{00000000-0005-0000-0000-00005A390000}"/>
    <cellStyle name="Normal 110_Control Caps" xfId="14694" xr:uid="{00000000-0005-0000-0000-00005B390000}"/>
    <cellStyle name="Normal 111" xfId="14695" xr:uid="{00000000-0005-0000-0000-00005C390000}"/>
    <cellStyle name="Normal 111 2" xfId="14696" xr:uid="{00000000-0005-0000-0000-00005D390000}"/>
    <cellStyle name="Normal 111_Control Caps" xfId="14697" xr:uid="{00000000-0005-0000-0000-00005E390000}"/>
    <cellStyle name="Normal 112" xfId="14698" xr:uid="{00000000-0005-0000-0000-00005F390000}"/>
    <cellStyle name="Normal 112 2" xfId="14699" xr:uid="{00000000-0005-0000-0000-000060390000}"/>
    <cellStyle name="Normal 112 3" xfId="14700" xr:uid="{00000000-0005-0000-0000-000061390000}"/>
    <cellStyle name="Normal 112 3 2" xfId="14701" xr:uid="{00000000-0005-0000-0000-000062390000}"/>
    <cellStyle name="Normal 112 4" xfId="14702" xr:uid="{00000000-0005-0000-0000-000063390000}"/>
    <cellStyle name="Normal 112_Control Caps" xfId="14703" xr:uid="{00000000-0005-0000-0000-000064390000}"/>
    <cellStyle name="Normal 113" xfId="14704" xr:uid="{00000000-0005-0000-0000-000065390000}"/>
    <cellStyle name="Normal 114" xfId="14705" xr:uid="{00000000-0005-0000-0000-000066390000}"/>
    <cellStyle name="Normal 115" xfId="14706" xr:uid="{00000000-0005-0000-0000-000067390000}"/>
    <cellStyle name="Normal 116" xfId="14707" xr:uid="{00000000-0005-0000-0000-000068390000}"/>
    <cellStyle name="Normal 116 2" xfId="14708" xr:uid="{00000000-0005-0000-0000-000069390000}"/>
    <cellStyle name="Normal 117" xfId="14709" xr:uid="{00000000-0005-0000-0000-00006A390000}"/>
    <cellStyle name="Normal 117 2" xfId="14710" xr:uid="{00000000-0005-0000-0000-00006B390000}"/>
    <cellStyle name="Normal 118" xfId="14711" xr:uid="{00000000-0005-0000-0000-00006C390000}"/>
    <cellStyle name="Normal 118 2" xfId="14712" xr:uid="{00000000-0005-0000-0000-00006D390000}"/>
    <cellStyle name="Normal 119" xfId="14713" xr:uid="{00000000-0005-0000-0000-00006E390000}"/>
    <cellStyle name="Normal 119 2" xfId="14714" xr:uid="{00000000-0005-0000-0000-00006F390000}"/>
    <cellStyle name="Normal 12" xfId="14715" xr:uid="{00000000-0005-0000-0000-000070390000}"/>
    <cellStyle name="Normal 12 10" xfId="14716" xr:uid="{00000000-0005-0000-0000-000071390000}"/>
    <cellStyle name="Normal 12 10 2" xfId="14717" xr:uid="{00000000-0005-0000-0000-000072390000}"/>
    <cellStyle name="Normal 12 10 2 2" xfId="14718" xr:uid="{00000000-0005-0000-0000-000073390000}"/>
    <cellStyle name="Normal 12 10 3" xfId="14719" xr:uid="{00000000-0005-0000-0000-000074390000}"/>
    <cellStyle name="Normal 12 10 4" xfId="14720" xr:uid="{00000000-0005-0000-0000-000075390000}"/>
    <cellStyle name="Normal 12 11" xfId="14721" xr:uid="{00000000-0005-0000-0000-000076390000}"/>
    <cellStyle name="Normal 12 12" xfId="57893" xr:uid="{00000000-0005-0000-0000-000077390000}"/>
    <cellStyle name="Normal 12 2" xfId="14722" xr:uid="{00000000-0005-0000-0000-000078390000}"/>
    <cellStyle name="Normal 12 2 10" xfId="14723" xr:uid="{00000000-0005-0000-0000-000079390000}"/>
    <cellStyle name="Normal 12 2 10 2" xfId="14724" xr:uid="{00000000-0005-0000-0000-00007A390000}"/>
    <cellStyle name="Normal 12 2 11" xfId="14725" xr:uid="{00000000-0005-0000-0000-00007B390000}"/>
    <cellStyle name="Normal 12 2 12" xfId="14726" xr:uid="{00000000-0005-0000-0000-00007C390000}"/>
    <cellStyle name="Normal 12 2 2" xfId="14727" xr:uid="{00000000-0005-0000-0000-00007D390000}"/>
    <cellStyle name="Normal 12 2 2 10" xfId="14728" xr:uid="{00000000-0005-0000-0000-00007E390000}"/>
    <cellStyle name="Normal 12 2 2 2" xfId="14729" xr:uid="{00000000-0005-0000-0000-00007F390000}"/>
    <cellStyle name="Normal 12 2 2 2 2" xfId="14730" xr:uid="{00000000-0005-0000-0000-000080390000}"/>
    <cellStyle name="Normal 12 2 2 2 2 2" xfId="14731" xr:uid="{00000000-0005-0000-0000-000081390000}"/>
    <cellStyle name="Normal 12 2 2 2 2 2 2" xfId="14732" xr:uid="{00000000-0005-0000-0000-000082390000}"/>
    <cellStyle name="Normal 12 2 2 2 2 2 2 2" xfId="14733" xr:uid="{00000000-0005-0000-0000-000083390000}"/>
    <cellStyle name="Normal 12 2 2 2 2 2 2 2 2" xfId="14734" xr:uid="{00000000-0005-0000-0000-000084390000}"/>
    <cellStyle name="Normal 12 2 2 2 2 2 2 2 2 2" xfId="14735" xr:uid="{00000000-0005-0000-0000-000085390000}"/>
    <cellStyle name="Normal 12 2 2 2 2 2 2 2 3" xfId="14736" xr:uid="{00000000-0005-0000-0000-000086390000}"/>
    <cellStyle name="Normal 12 2 2 2 2 2 2 2 4" xfId="14737" xr:uid="{00000000-0005-0000-0000-000087390000}"/>
    <cellStyle name="Normal 12 2 2 2 2 2 2 3" xfId="14738" xr:uid="{00000000-0005-0000-0000-000088390000}"/>
    <cellStyle name="Normal 12 2 2 2 2 2 2 3 2" xfId="14739" xr:uid="{00000000-0005-0000-0000-000089390000}"/>
    <cellStyle name="Normal 12 2 2 2 2 2 2 4" xfId="14740" xr:uid="{00000000-0005-0000-0000-00008A390000}"/>
    <cellStyle name="Normal 12 2 2 2 2 2 2 5" xfId="14741" xr:uid="{00000000-0005-0000-0000-00008B390000}"/>
    <cellStyle name="Normal 12 2 2 2 2 2 3" xfId="14742" xr:uid="{00000000-0005-0000-0000-00008C390000}"/>
    <cellStyle name="Normal 12 2 2 2 2 2 3 2" xfId="14743" xr:uid="{00000000-0005-0000-0000-00008D390000}"/>
    <cellStyle name="Normal 12 2 2 2 2 2 3 2 2" xfId="14744" xr:uid="{00000000-0005-0000-0000-00008E390000}"/>
    <cellStyle name="Normal 12 2 2 2 2 2 3 3" xfId="14745" xr:uid="{00000000-0005-0000-0000-00008F390000}"/>
    <cellStyle name="Normal 12 2 2 2 2 2 3 4" xfId="14746" xr:uid="{00000000-0005-0000-0000-000090390000}"/>
    <cellStyle name="Normal 12 2 2 2 2 2 4" xfId="14747" xr:uid="{00000000-0005-0000-0000-000091390000}"/>
    <cellStyle name="Normal 12 2 2 2 2 2 4 2" xfId="14748" xr:uid="{00000000-0005-0000-0000-000092390000}"/>
    <cellStyle name="Normal 12 2 2 2 2 2 5" xfId="14749" xr:uid="{00000000-0005-0000-0000-000093390000}"/>
    <cellStyle name="Normal 12 2 2 2 2 2 6" xfId="14750" xr:uid="{00000000-0005-0000-0000-000094390000}"/>
    <cellStyle name="Normal 12 2 2 2 2 3" xfId="14751" xr:uid="{00000000-0005-0000-0000-000095390000}"/>
    <cellStyle name="Normal 12 2 2 2 2 3 2" xfId="14752" xr:uid="{00000000-0005-0000-0000-000096390000}"/>
    <cellStyle name="Normal 12 2 2 2 2 3 2 2" xfId="14753" xr:uid="{00000000-0005-0000-0000-000097390000}"/>
    <cellStyle name="Normal 12 2 2 2 2 3 2 2 2" xfId="14754" xr:uid="{00000000-0005-0000-0000-000098390000}"/>
    <cellStyle name="Normal 12 2 2 2 2 3 2 3" xfId="14755" xr:uid="{00000000-0005-0000-0000-000099390000}"/>
    <cellStyle name="Normal 12 2 2 2 2 3 2 4" xfId="14756" xr:uid="{00000000-0005-0000-0000-00009A390000}"/>
    <cellStyle name="Normal 12 2 2 2 2 3 3" xfId="14757" xr:uid="{00000000-0005-0000-0000-00009B390000}"/>
    <cellStyle name="Normal 12 2 2 2 2 3 3 2" xfId="14758" xr:uid="{00000000-0005-0000-0000-00009C390000}"/>
    <cellStyle name="Normal 12 2 2 2 2 3 4" xfId="14759" xr:uid="{00000000-0005-0000-0000-00009D390000}"/>
    <cellStyle name="Normal 12 2 2 2 2 3 5" xfId="14760" xr:uid="{00000000-0005-0000-0000-00009E390000}"/>
    <cellStyle name="Normal 12 2 2 2 2 4" xfId="14761" xr:uid="{00000000-0005-0000-0000-00009F390000}"/>
    <cellStyle name="Normal 12 2 2 2 2 4 2" xfId="14762" xr:uid="{00000000-0005-0000-0000-0000A0390000}"/>
    <cellStyle name="Normal 12 2 2 2 2 4 2 2" xfId="14763" xr:uid="{00000000-0005-0000-0000-0000A1390000}"/>
    <cellStyle name="Normal 12 2 2 2 2 4 3" xfId="14764" xr:uid="{00000000-0005-0000-0000-0000A2390000}"/>
    <cellStyle name="Normal 12 2 2 2 2 4 4" xfId="14765" xr:uid="{00000000-0005-0000-0000-0000A3390000}"/>
    <cellStyle name="Normal 12 2 2 2 2 5" xfId="14766" xr:uid="{00000000-0005-0000-0000-0000A4390000}"/>
    <cellStyle name="Normal 12 2 2 2 2 5 2" xfId="14767" xr:uid="{00000000-0005-0000-0000-0000A5390000}"/>
    <cellStyle name="Normal 12 2 2 2 2 5 2 2" xfId="14768" xr:uid="{00000000-0005-0000-0000-0000A6390000}"/>
    <cellStyle name="Normal 12 2 2 2 2 5 3" xfId="14769" xr:uid="{00000000-0005-0000-0000-0000A7390000}"/>
    <cellStyle name="Normal 12 2 2 2 2 5 4" xfId="14770" xr:uid="{00000000-0005-0000-0000-0000A8390000}"/>
    <cellStyle name="Normal 12 2 2 2 2 6" xfId="14771" xr:uid="{00000000-0005-0000-0000-0000A9390000}"/>
    <cellStyle name="Normal 12 2 2 2 2 6 2" xfId="14772" xr:uid="{00000000-0005-0000-0000-0000AA390000}"/>
    <cellStyle name="Normal 12 2 2 2 2 7" xfId="14773" xr:uid="{00000000-0005-0000-0000-0000AB390000}"/>
    <cellStyle name="Normal 12 2 2 2 2 8" xfId="14774" xr:uid="{00000000-0005-0000-0000-0000AC390000}"/>
    <cellStyle name="Normal 12 2 2 2 3" xfId="14775" xr:uid="{00000000-0005-0000-0000-0000AD390000}"/>
    <cellStyle name="Normal 12 2 2 2 3 2" xfId="14776" xr:uid="{00000000-0005-0000-0000-0000AE390000}"/>
    <cellStyle name="Normal 12 2 2 2 3 2 2" xfId="14777" xr:uid="{00000000-0005-0000-0000-0000AF390000}"/>
    <cellStyle name="Normal 12 2 2 2 3 2 2 2" xfId="14778" xr:uid="{00000000-0005-0000-0000-0000B0390000}"/>
    <cellStyle name="Normal 12 2 2 2 3 2 2 2 2" xfId="14779" xr:uid="{00000000-0005-0000-0000-0000B1390000}"/>
    <cellStyle name="Normal 12 2 2 2 3 2 2 3" xfId="14780" xr:uid="{00000000-0005-0000-0000-0000B2390000}"/>
    <cellStyle name="Normal 12 2 2 2 3 2 2 4" xfId="14781" xr:uid="{00000000-0005-0000-0000-0000B3390000}"/>
    <cellStyle name="Normal 12 2 2 2 3 2 3" xfId="14782" xr:uid="{00000000-0005-0000-0000-0000B4390000}"/>
    <cellStyle name="Normal 12 2 2 2 3 2 3 2" xfId="14783" xr:uid="{00000000-0005-0000-0000-0000B5390000}"/>
    <cellStyle name="Normal 12 2 2 2 3 2 4" xfId="14784" xr:uid="{00000000-0005-0000-0000-0000B6390000}"/>
    <cellStyle name="Normal 12 2 2 2 3 2 5" xfId="14785" xr:uid="{00000000-0005-0000-0000-0000B7390000}"/>
    <cellStyle name="Normal 12 2 2 2 3 3" xfId="14786" xr:uid="{00000000-0005-0000-0000-0000B8390000}"/>
    <cellStyle name="Normal 12 2 2 2 3 3 2" xfId="14787" xr:uid="{00000000-0005-0000-0000-0000B9390000}"/>
    <cellStyle name="Normal 12 2 2 2 3 3 2 2" xfId="14788" xr:uid="{00000000-0005-0000-0000-0000BA390000}"/>
    <cellStyle name="Normal 12 2 2 2 3 3 3" xfId="14789" xr:uid="{00000000-0005-0000-0000-0000BB390000}"/>
    <cellStyle name="Normal 12 2 2 2 3 3 4" xfId="14790" xr:uid="{00000000-0005-0000-0000-0000BC390000}"/>
    <cellStyle name="Normal 12 2 2 2 3 4" xfId="14791" xr:uid="{00000000-0005-0000-0000-0000BD390000}"/>
    <cellStyle name="Normal 12 2 2 2 3 4 2" xfId="14792" xr:uid="{00000000-0005-0000-0000-0000BE390000}"/>
    <cellStyle name="Normal 12 2 2 2 3 4 2 2" xfId="14793" xr:uid="{00000000-0005-0000-0000-0000BF390000}"/>
    <cellStyle name="Normal 12 2 2 2 3 4 3" xfId="14794" xr:uid="{00000000-0005-0000-0000-0000C0390000}"/>
    <cellStyle name="Normal 12 2 2 2 3 4 4" xfId="14795" xr:uid="{00000000-0005-0000-0000-0000C1390000}"/>
    <cellStyle name="Normal 12 2 2 2 3 5" xfId="14796" xr:uid="{00000000-0005-0000-0000-0000C2390000}"/>
    <cellStyle name="Normal 12 2 2 2 3 5 2" xfId="14797" xr:uid="{00000000-0005-0000-0000-0000C3390000}"/>
    <cellStyle name="Normal 12 2 2 2 3 6" xfId="14798" xr:uid="{00000000-0005-0000-0000-0000C4390000}"/>
    <cellStyle name="Normal 12 2 2 2 3 7" xfId="14799" xr:uid="{00000000-0005-0000-0000-0000C5390000}"/>
    <cellStyle name="Normal 12 2 2 2 4" xfId="14800" xr:uid="{00000000-0005-0000-0000-0000C6390000}"/>
    <cellStyle name="Normal 12 2 2 2 4 2" xfId="14801" xr:uid="{00000000-0005-0000-0000-0000C7390000}"/>
    <cellStyle name="Normal 12 2 2 2 4 2 2" xfId="14802" xr:uid="{00000000-0005-0000-0000-0000C8390000}"/>
    <cellStyle name="Normal 12 2 2 2 4 2 2 2" xfId="14803" xr:uid="{00000000-0005-0000-0000-0000C9390000}"/>
    <cellStyle name="Normal 12 2 2 2 4 2 3" xfId="14804" xr:uid="{00000000-0005-0000-0000-0000CA390000}"/>
    <cellStyle name="Normal 12 2 2 2 4 2 4" xfId="14805" xr:uid="{00000000-0005-0000-0000-0000CB390000}"/>
    <cellStyle name="Normal 12 2 2 2 4 3" xfId="14806" xr:uid="{00000000-0005-0000-0000-0000CC390000}"/>
    <cellStyle name="Normal 12 2 2 2 4 3 2" xfId="14807" xr:uid="{00000000-0005-0000-0000-0000CD390000}"/>
    <cellStyle name="Normal 12 2 2 2 4 3 2 2" xfId="14808" xr:uid="{00000000-0005-0000-0000-0000CE390000}"/>
    <cellStyle name="Normal 12 2 2 2 4 3 3" xfId="14809" xr:uid="{00000000-0005-0000-0000-0000CF390000}"/>
    <cellStyle name="Normal 12 2 2 2 4 3 4" xfId="14810" xr:uid="{00000000-0005-0000-0000-0000D0390000}"/>
    <cellStyle name="Normal 12 2 2 2 4 4" xfId="14811" xr:uid="{00000000-0005-0000-0000-0000D1390000}"/>
    <cellStyle name="Normal 12 2 2 2 4 4 2" xfId="14812" xr:uid="{00000000-0005-0000-0000-0000D2390000}"/>
    <cellStyle name="Normal 12 2 2 2 4 5" xfId="14813" xr:uid="{00000000-0005-0000-0000-0000D3390000}"/>
    <cellStyle name="Normal 12 2 2 2 4 6" xfId="14814" xr:uid="{00000000-0005-0000-0000-0000D4390000}"/>
    <cellStyle name="Normal 12 2 2 2 5" xfId="14815" xr:uid="{00000000-0005-0000-0000-0000D5390000}"/>
    <cellStyle name="Normal 12 2 2 2 5 2" xfId="14816" xr:uid="{00000000-0005-0000-0000-0000D6390000}"/>
    <cellStyle name="Normal 12 2 2 2 5 2 2" xfId="14817" xr:uid="{00000000-0005-0000-0000-0000D7390000}"/>
    <cellStyle name="Normal 12 2 2 2 5 2 2 2" xfId="14818" xr:uid="{00000000-0005-0000-0000-0000D8390000}"/>
    <cellStyle name="Normal 12 2 2 2 5 2 3" xfId="14819" xr:uid="{00000000-0005-0000-0000-0000D9390000}"/>
    <cellStyle name="Normal 12 2 2 2 5 2 4" xfId="14820" xr:uid="{00000000-0005-0000-0000-0000DA390000}"/>
    <cellStyle name="Normal 12 2 2 2 5 3" xfId="14821" xr:uid="{00000000-0005-0000-0000-0000DB390000}"/>
    <cellStyle name="Normal 12 2 2 2 5 3 2" xfId="14822" xr:uid="{00000000-0005-0000-0000-0000DC390000}"/>
    <cellStyle name="Normal 12 2 2 2 5 4" xfId="14823" xr:uid="{00000000-0005-0000-0000-0000DD390000}"/>
    <cellStyle name="Normal 12 2 2 2 5 5" xfId="14824" xr:uid="{00000000-0005-0000-0000-0000DE390000}"/>
    <cellStyle name="Normal 12 2 2 2 6" xfId="14825" xr:uid="{00000000-0005-0000-0000-0000DF390000}"/>
    <cellStyle name="Normal 12 2 2 2 6 2" xfId="14826" xr:uid="{00000000-0005-0000-0000-0000E0390000}"/>
    <cellStyle name="Normal 12 2 2 2 6 2 2" xfId="14827" xr:uid="{00000000-0005-0000-0000-0000E1390000}"/>
    <cellStyle name="Normal 12 2 2 2 6 3" xfId="14828" xr:uid="{00000000-0005-0000-0000-0000E2390000}"/>
    <cellStyle name="Normal 12 2 2 2 6 4" xfId="14829" xr:uid="{00000000-0005-0000-0000-0000E3390000}"/>
    <cellStyle name="Normal 12 2 2 2 7" xfId="14830" xr:uid="{00000000-0005-0000-0000-0000E4390000}"/>
    <cellStyle name="Normal 12 2 2 2 7 2" xfId="14831" xr:uid="{00000000-0005-0000-0000-0000E5390000}"/>
    <cellStyle name="Normal 12 2 2 2 8" xfId="14832" xr:uid="{00000000-0005-0000-0000-0000E6390000}"/>
    <cellStyle name="Normal 12 2 2 2 9" xfId="14833" xr:uid="{00000000-0005-0000-0000-0000E7390000}"/>
    <cellStyle name="Normal 12 2 2 3" xfId="14834" xr:uid="{00000000-0005-0000-0000-0000E8390000}"/>
    <cellStyle name="Normal 12 2 2 3 2" xfId="14835" xr:uid="{00000000-0005-0000-0000-0000E9390000}"/>
    <cellStyle name="Normal 12 2 2 3 2 2" xfId="14836" xr:uid="{00000000-0005-0000-0000-0000EA390000}"/>
    <cellStyle name="Normal 12 2 2 3 2 2 2" xfId="14837" xr:uid="{00000000-0005-0000-0000-0000EB390000}"/>
    <cellStyle name="Normal 12 2 2 3 2 2 2 2" xfId="14838" xr:uid="{00000000-0005-0000-0000-0000EC390000}"/>
    <cellStyle name="Normal 12 2 2 3 2 2 2 2 2" xfId="14839" xr:uid="{00000000-0005-0000-0000-0000ED390000}"/>
    <cellStyle name="Normal 12 2 2 3 2 2 2 3" xfId="14840" xr:uid="{00000000-0005-0000-0000-0000EE390000}"/>
    <cellStyle name="Normal 12 2 2 3 2 2 2 4" xfId="14841" xr:uid="{00000000-0005-0000-0000-0000EF390000}"/>
    <cellStyle name="Normal 12 2 2 3 2 2 3" xfId="14842" xr:uid="{00000000-0005-0000-0000-0000F0390000}"/>
    <cellStyle name="Normal 12 2 2 3 2 2 3 2" xfId="14843" xr:uid="{00000000-0005-0000-0000-0000F1390000}"/>
    <cellStyle name="Normal 12 2 2 3 2 2 4" xfId="14844" xr:uid="{00000000-0005-0000-0000-0000F2390000}"/>
    <cellStyle name="Normal 12 2 2 3 2 2 5" xfId="14845" xr:uid="{00000000-0005-0000-0000-0000F3390000}"/>
    <cellStyle name="Normal 12 2 2 3 2 3" xfId="14846" xr:uid="{00000000-0005-0000-0000-0000F4390000}"/>
    <cellStyle name="Normal 12 2 2 3 2 3 2" xfId="14847" xr:uid="{00000000-0005-0000-0000-0000F5390000}"/>
    <cellStyle name="Normal 12 2 2 3 2 3 2 2" xfId="14848" xr:uid="{00000000-0005-0000-0000-0000F6390000}"/>
    <cellStyle name="Normal 12 2 2 3 2 3 3" xfId="14849" xr:uid="{00000000-0005-0000-0000-0000F7390000}"/>
    <cellStyle name="Normal 12 2 2 3 2 3 4" xfId="14850" xr:uid="{00000000-0005-0000-0000-0000F8390000}"/>
    <cellStyle name="Normal 12 2 2 3 2 4" xfId="14851" xr:uid="{00000000-0005-0000-0000-0000F9390000}"/>
    <cellStyle name="Normal 12 2 2 3 2 4 2" xfId="14852" xr:uid="{00000000-0005-0000-0000-0000FA390000}"/>
    <cellStyle name="Normal 12 2 2 3 2 5" xfId="14853" xr:uid="{00000000-0005-0000-0000-0000FB390000}"/>
    <cellStyle name="Normal 12 2 2 3 2 6" xfId="14854" xr:uid="{00000000-0005-0000-0000-0000FC390000}"/>
    <cellStyle name="Normal 12 2 2 3 3" xfId="14855" xr:uid="{00000000-0005-0000-0000-0000FD390000}"/>
    <cellStyle name="Normal 12 2 2 3 3 2" xfId="14856" xr:uid="{00000000-0005-0000-0000-0000FE390000}"/>
    <cellStyle name="Normal 12 2 2 3 3 2 2" xfId="14857" xr:uid="{00000000-0005-0000-0000-0000FF390000}"/>
    <cellStyle name="Normal 12 2 2 3 3 2 2 2" xfId="14858" xr:uid="{00000000-0005-0000-0000-0000003A0000}"/>
    <cellStyle name="Normal 12 2 2 3 3 2 3" xfId="14859" xr:uid="{00000000-0005-0000-0000-0000013A0000}"/>
    <cellStyle name="Normal 12 2 2 3 3 2 4" xfId="14860" xr:uid="{00000000-0005-0000-0000-0000023A0000}"/>
    <cellStyle name="Normal 12 2 2 3 3 3" xfId="14861" xr:uid="{00000000-0005-0000-0000-0000033A0000}"/>
    <cellStyle name="Normal 12 2 2 3 3 3 2" xfId="14862" xr:uid="{00000000-0005-0000-0000-0000043A0000}"/>
    <cellStyle name="Normal 12 2 2 3 3 4" xfId="14863" xr:uid="{00000000-0005-0000-0000-0000053A0000}"/>
    <cellStyle name="Normal 12 2 2 3 3 5" xfId="14864" xr:uid="{00000000-0005-0000-0000-0000063A0000}"/>
    <cellStyle name="Normal 12 2 2 3 4" xfId="14865" xr:uid="{00000000-0005-0000-0000-0000073A0000}"/>
    <cellStyle name="Normal 12 2 2 3 4 2" xfId="14866" xr:uid="{00000000-0005-0000-0000-0000083A0000}"/>
    <cellStyle name="Normal 12 2 2 3 4 2 2" xfId="14867" xr:uid="{00000000-0005-0000-0000-0000093A0000}"/>
    <cellStyle name="Normal 12 2 2 3 4 3" xfId="14868" xr:uid="{00000000-0005-0000-0000-00000A3A0000}"/>
    <cellStyle name="Normal 12 2 2 3 4 4" xfId="14869" xr:uid="{00000000-0005-0000-0000-00000B3A0000}"/>
    <cellStyle name="Normal 12 2 2 3 5" xfId="14870" xr:uid="{00000000-0005-0000-0000-00000C3A0000}"/>
    <cellStyle name="Normal 12 2 2 3 5 2" xfId="14871" xr:uid="{00000000-0005-0000-0000-00000D3A0000}"/>
    <cellStyle name="Normal 12 2 2 3 5 2 2" xfId="14872" xr:uid="{00000000-0005-0000-0000-00000E3A0000}"/>
    <cellStyle name="Normal 12 2 2 3 5 3" xfId="14873" xr:uid="{00000000-0005-0000-0000-00000F3A0000}"/>
    <cellStyle name="Normal 12 2 2 3 5 4" xfId="14874" xr:uid="{00000000-0005-0000-0000-0000103A0000}"/>
    <cellStyle name="Normal 12 2 2 3 6" xfId="14875" xr:uid="{00000000-0005-0000-0000-0000113A0000}"/>
    <cellStyle name="Normal 12 2 2 3 6 2" xfId="14876" xr:uid="{00000000-0005-0000-0000-0000123A0000}"/>
    <cellStyle name="Normal 12 2 2 3 7" xfId="14877" xr:uid="{00000000-0005-0000-0000-0000133A0000}"/>
    <cellStyle name="Normal 12 2 2 3 8" xfId="14878" xr:uid="{00000000-0005-0000-0000-0000143A0000}"/>
    <cellStyle name="Normal 12 2 2 4" xfId="14879" xr:uid="{00000000-0005-0000-0000-0000153A0000}"/>
    <cellStyle name="Normal 12 2 2 4 2" xfId="14880" xr:uid="{00000000-0005-0000-0000-0000163A0000}"/>
    <cellStyle name="Normal 12 2 2 4 2 2" xfId="14881" xr:uid="{00000000-0005-0000-0000-0000173A0000}"/>
    <cellStyle name="Normal 12 2 2 4 2 2 2" xfId="14882" xr:uid="{00000000-0005-0000-0000-0000183A0000}"/>
    <cellStyle name="Normal 12 2 2 4 2 2 2 2" xfId="14883" xr:uid="{00000000-0005-0000-0000-0000193A0000}"/>
    <cellStyle name="Normal 12 2 2 4 2 2 3" xfId="14884" xr:uid="{00000000-0005-0000-0000-00001A3A0000}"/>
    <cellStyle name="Normal 12 2 2 4 2 2 4" xfId="14885" xr:uid="{00000000-0005-0000-0000-00001B3A0000}"/>
    <cellStyle name="Normal 12 2 2 4 2 3" xfId="14886" xr:uid="{00000000-0005-0000-0000-00001C3A0000}"/>
    <cellStyle name="Normal 12 2 2 4 2 3 2" xfId="14887" xr:uid="{00000000-0005-0000-0000-00001D3A0000}"/>
    <cellStyle name="Normal 12 2 2 4 2 4" xfId="14888" xr:uid="{00000000-0005-0000-0000-00001E3A0000}"/>
    <cellStyle name="Normal 12 2 2 4 2 5" xfId="14889" xr:uid="{00000000-0005-0000-0000-00001F3A0000}"/>
    <cellStyle name="Normal 12 2 2 4 3" xfId="14890" xr:uid="{00000000-0005-0000-0000-0000203A0000}"/>
    <cellStyle name="Normal 12 2 2 4 3 2" xfId="14891" xr:uid="{00000000-0005-0000-0000-0000213A0000}"/>
    <cellStyle name="Normal 12 2 2 4 3 2 2" xfId="14892" xr:uid="{00000000-0005-0000-0000-0000223A0000}"/>
    <cellStyle name="Normal 12 2 2 4 3 3" xfId="14893" xr:uid="{00000000-0005-0000-0000-0000233A0000}"/>
    <cellStyle name="Normal 12 2 2 4 3 4" xfId="14894" xr:uid="{00000000-0005-0000-0000-0000243A0000}"/>
    <cellStyle name="Normal 12 2 2 4 4" xfId="14895" xr:uid="{00000000-0005-0000-0000-0000253A0000}"/>
    <cellStyle name="Normal 12 2 2 4 4 2" xfId="14896" xr:uid="{00000000-0005-0000-0000-0000263A0000}"/>
    <cellStyle name="Normal 12 2 2 4 4 2 2" xfId="14897" xr:uid="{00000000-0005-0000-0000-0000273A0000}"/>
    <cellStyle name="Normal 12 2 2 4 4 3" xfId="14898" xr:uid="{00000000-0005-0000-0000-0000283A0000}"/>
    <cellStyle name="Normal 12 2 2 4 4 4" xfId="14899" xr:uid="{00000000-0005-0000-0000-0000293A0000}"/>
    <cellStyle name="Normal 12 2 2 4 5" xfId="14900" xr:uid="{00000000-0005-0000-0000-00002A3A0000}"/>
    <cellStyle name="Normal 12 2 2 4 5 2" xfId="14901" xr:uid="{00000000-0005-0000-0000-00002B3A0000}"/>
    <cellStyle name="Normal 12 2 2 4 6" xfId="14902" xr:uid="{00000000-0005-0000-0000-00002C3A0000}"/>
    <cellStyle name="Normal 12 2 2 4 7" xfId="14903" xr:uid="{00000000-0005-0000-0000-00002D3A0000}"/>
    <cellStyle name="Normal 12 2 2 5" xfId="14904" xr:uid="{00000000-0005-0000-0000-00002E3A0000}"/>
    <cellStyle name="Normal 12 2 2 5 2" xfId="14905" xr:uid="{00000000-0005-0000-0000-00002F3A0000}"/>
    <cellStyle name="Normal 12 2 2 5 2 2" xfId="14906" xr:uid="{00000000-0005-0000-0000-0000303A0000}"/>
    <cellStyle name="Normal 12 2 2 5 2 2 2" xfId="14907" xr:uid="{00000000-0005-0000-0000-0000313A0000}"/>
    <cellStyle name="Normal 12 2 2 5 2 3" xfId="14908" xr:uid="{00000000-0005-0000-0000-0000323A0000}"/>
    <cellStyle name="Normal 12 2 2 5 2 4" xfId="14909" xr:uid="{00000000-0005-0000-0000-0000333A0000}"/>
    <cellStyle name="Normal 12 2 2 5 3" xfId="14910" xr:uid="{00000000-0005-0000-0000-0000343A0000}"/>
    <cellStyle name="Normal 12 2 2 5 3 2" xfId="14911" xr:uid="{00000000-0005-0000-0000-0000353A0000}"/>
    <cellStyle name="Normal 12 2 2 5 3 2 2" xfId="14912" xr:uid="{00000000-0005-0000-0000-0000363A0000}"/>
    <cellStyle name="Normal 12 2 2 5 3 3" xfId="14913" xr:uid="{00000000-0005-0000-0000-0000373A0000}"/>
    <cellStyle name="Normal 12 2 2 5 3 4" xfId="14914" xr:uid="{00000000-0005-0000-0000-0000383A0000}"/>
    <cellStyle name="Normal 12 2 2 5 4" xfId="14915" xr:uid="{00000000-0005-0000-0000-0000393A0000}"/>
    <cellStyle name="Normal 12 2 2 5 4 2" xfId="14916" xr:uid="{00000000-0005-0000-0000-00003A3A0000}"/>
    <cellStyle name="Normal 12 2 2 5 5" xfId="14917" xr:uid="{00000000-0005-0000-0000-00003B3A0000}"/>
    <cellStyle name="Normal 12 2 2 5 6" xfId="14918" xr:uid="{00000000-0005-0000-0000-00003C3A0000}"/>
    <cellStyle name="Normal 12 2 2 6" xfId="14919" xr:uid="{00000000-0005-0000-0000-00003D3A0000}"/>
    <cellStyle name="Normal 12 2 2 6 2" xfId="14920" xr:uid="{00000000-0005-0000-0000-00003E3A0000}"/>
    <cellStyle name="Normal 12 2 2 6 2 2" xfId="14921" xr:uid="{00000000-0005-0000-0000-00003F3A0000}"/>
    <cellStyle name="Normal 12 2 2 6 2 2 2" xfId="14922" xr:uid="{00000000-0005-0000-0000-0000403A0000}"/>
    <cellStyle name="Normal 12 2 2 6 2 3" xfId="14923" xr:uid="{00000000-0005-0000-0000-0000413A0000}"/>
    <cellStyle name="Normal 12 2 2 6 2 4" xfId="14924" xr:uid="{00000000-0005-0000-0000-0000423A0000}"/>
    <cellStyle name="Normal 12 2 2 6 3" xfId="14925" xr:uid="{00000000-0005-0000-0000-0000433A0000}"/>
    <cellStyle name="Normal 12 2 2 6 3 2" xfId="14926" xr:uid="{00000000-0005-0000-0000-0000443A0000}"/>
    <cellStyle name="Normal 12 2 2 6 4" xfId="14927" xr:uid="{00000000-0005-0000-0000-0000453A0000}"/>
    <cellStyle name="Normal 12 2 2 6 5" xfId="14928" xr:uid="{00000000-0005-0000-0000-0000463A0000}"/>
    <cellStyle name="Normal 12 2 2 7" xfId="14929" xr:uid="{00000000-0005-0000-0000-0000473A0000}"/>
    <cellStyle name="Normal 12 2 2 7 2" xfId="14930" xr:uid="{00000000-0005-0000-0000-0000483A0000}"/>
    <cellStyle name="Normal 12 2 2 7 2 2" xfId="14931" xr:uid="{00000000-0005-0000-0000-0000493A0000}"/>
    <cellStyle name="Normal 12 2 2 7 3" xfId="14932" xr:uid="{00000000-0005-0000-0000-00004A3A0000}"/>
    <cellStyle name="Normal 12 2 2 7 4" xfId="14933" xr:uid="{00000000-0005-0000-0000-00004B3A0000}"/>
    <cellStyle name="Normal 12 2 2 8" xfId="14934" xr:uid="{00000000-0005-0000-0000-00004C3A0000}"/>
    <cellStyle name="Normal 12 2 2 8 2" xfId="14935" xr:uid="{00000000-0005-0000-0000-00004D3A0000}"/>
    <cellStyle name="Normal 12 2 2 9" xfId="14936" xr:uid="{00000000-0005-0000-0000-00004E3A0000}"/>
    <cellStyle name="Normal 12 2 3" xfId="14937" xr:uid="{00000000-0005-0000-0000-00004F3A0000}"/>
    <cellStyle name="Normal 12 2 3 2" xfId="14938" xr:uid="{00000000-0005-0000-0000-0000503A0000}"/>
    <cellStyle name="Normal 12 2 3 2 2" xfId="14939" xr:uid="{00000000-0005-0000-0000-0000513A0000}"/>
    <cellStyle name="Normal 12 2 3 2 2 2" xfId="14940" xr:uid="{00000000-0005-0000-0000-0000523A0000}"/>
    <cellStyle name="Normal 12 2 3 2 2 2 2" xfId="14941" xr:uid="{00000000-0005-0000-0000-0000533A0000}"/>
    <cellStyle name="Normal 12 2 3 2 2 2 2 2" xfId="14942" xr:uid="{00000000-0005-0000-0000-0000543A0000}"/>
    <cellStyle name="Normal 12 2 3 2 2 2 2 2 2" xfId="14943" xr:uid="{00000000-0005-0000-0000-0000553A0000}"/>
    <cellStyle name="Normal 12 2 3 2 2 2 2 3" xfId="14944" xr:uid="{00000000-0005-0000-0000-0000563A0000}"/>
    <cellStyle name="Normal 12 2 3 2 2 2 2 4" xfId="14945" xr:uid="{00000000-0005-0000-0000-0000573A0000}"/>
    <cellStyle name="Normal 12 2 3 2 2 2 3" xfId="14946" xr:uid="{00000000-0005-0000-0000-0000583A0000}"/>
    <cellStyle name="Normal 12 2 3 2 2 2 3 2" xfId="14947" xr:uid="{00000000-0005-0000-0000-0000593A0000}"/>
    <cellStyle name="Normal 12 2 3 2 2 2 4" xfId="14948" xr:uid="{00000000-0005-0000-0000-00005A3A0000}"/>
    <cellStyle name="Normal 12 2 3 2 2 2 5" xfId="14949" xr:uid="{00000000-0005-0000-0000-00005B3A0000}"/>
    <cellStyle name="Normal 12 2 3 2 2 3" xfId="14950" xr:uid="{00000000-0005-0000-0000-00005C3A0000}"/>
    <cellStyle name="Normal 12 2 3 2 2 3 2" xfId="14951" xr:uid="{00000000-0005-0000-0000-00005D3A0000}"/>
    <cellStyle name="Normal 12 2 3 2 2 3 2 2" xfId="14952" xr:uid="{00000000-0005-0000-0000-00005E3A0000}"/>
    <cellStyle name="Normal 12 2 3 2 2 3 3" xfId="14953" xr:uid="{00000000-0005-0000-0000-00005F3A0000}"/>
    <cellStyle name="Normal 12 2 3 2 2 3 4" xfId="14954" xr:uid="{00000000-0005-0000-0000-0000603A0000}"/>
    <cellStyle name="Normal 12 2 3 2 2 4" xfId="14955" xr:uid="{00000000-0005-0000-0000-0000613A0000}"/>
    <cellStyle name="Normal 12 2 3 2 2 4 2" xfId="14956" xr:uid="{00000000-0005-0000-0000-0000623A0000}"/>
    <cellStyle name="Normal 12 2 3 2 2 5" xfId="14957" xr:uid="{00000000-0005-0000-0000-0000633A0000}"/>
    <cellStyle name="Normal 12 2 3 2 2 6" xfId="14958" xr:uid="{00000000-0005-0000-0000-0000643A0000}"/>
    <cellStyle name="Normal 12 2 3 2 3" xfId="14959" xr:uid="{00000000-0005-0000-0000-0000653A0000}"/>
    <cellStyle name="Normal 12 2 3 2 3 2" xfId="14960" xr:uid="{00000000-0005-0000-0000-0000663A0000}"/>
    <cellStyle name="Normal 12 2 3 2 3 2 2" xfId="14961" xr:uid="{00000000-0005-0000-0000-0000673A0000}"/>
    <cellStyle name="Normal 12 2 3 2 3 2 2 2" xfId="14962" xr:uid="{00000000-0005-0000-0000-0000683A0000}"/>
    <cellStyle name="Normal 12 2 3 2 3 2 3" xfId="14963" xr:uid="{00000000-0005-0000-0000-0000693A0000}"/>
    <cellStyle name="Normal 12 2 3 2 3 2 4" xfId="14964" xr:uid="{00000000-0005-0000-0000-00006A3A0000}"/>
    <cellStyle name="Normal 12 2 3 2 3 3" xfId="14965" xr:uid="{00000000-0005-0000-0000-00006B3A0000}"/>
    <cellStyle name="Normal 12 2 3 2 3 3 2" xfId="14966" xr:uid="{00000000-0005-0000-0000-00006C3A0000}"/>
    <cellStyle name="Normal 12 2 3 2 3 4" xfId="14967" xr:uid="{00000000-0005-0000-0000-00006D3A0000}"/>
    <cellStyle name="Normal 12 2 3 2 3 5" xfId="14968" xr:uid="{00000000-0005-0000-0000-00006E3A0000}"/>
    <cellStyle name="Normal 12 2 3 2 4" xfId="14969" xr:uid="{00000000-0005-0000-0000-00006F3A0000}"/>
    <cellStyle name="Normal 12 2 3 2 4 2" xfId="14970" xr:uid="{00000000-0005-0000-0000-0000703A0000}"/>
    <cellStyle name="Normal 12 2 3 2 4 2 2" xfId="14971" xr:uid="{00000000-0005-0000-0000-0000713A0000}"/>
    <cellStyle name="Normal 12 2 3 2 4 3" xfId="14972" xr:uid="{00000000-0005-0000-0000-0000723A0000}"/>
    <cellStyle name="Normal 12 2 3 2 4 4" xfId="14973" xr:uid="{00000000-0005-0000-0000-0000733A0000}"/>
    <cellStyle name="Normal 12 2 3 2 5" xfId="14974" xr:uid="{00000000-0005-0000-0000-0000743A0000}"/>
    <cellStyle name="Normal 12 2 3 2 5 2" xfId="14975" xr:uid="{00000000-0005-0000-0000-0000753A0000}"/>
    <cellStyle name="Normal 12 2 3 2 5 2 2" xfId="14976" xr:uid="{00000000-0005-0000-0000-0000763A0000}"/>
    <cellStyle name="Normal 12 2 3 2 5 3" xfId="14977" xr:uid="{00000000-0005-0000-0000-0000773A0000}"/>
    <cellStyle name="Normal 12 2 3 2 5 4" xfId="14978" xr:uid="{00000000-0005-0000-0000-0000783A0000}"/>
    <cellStyle name="Normal 12 2 3 2 6" xfId="14979" xr:uid="{00000000-0005-0000-0000-0000793A0000}"/>
    <cellStyle name="Normal 12 2 3 2 6 2" xfId="14980" xr:uid="{00000000-0005-0000-0000-00007A3A0000}"/>
    <cellStyle name="Normal 12 2 3 2 7" xfId="14981" xr:uid="{00000000-0005-0000-0000-00007B3A0000}"/>
    <cellStyle name="Normal 12 2 3 2 8" xfId="14982" xr:uid="{00000000-0005-0000-0000-00007C3A0000}"/>
    <cellStyle name="Normal 12 2 3 3" xfId="14983" xr:uid="{00000000-0005-0000-0000-00007D3A0000}"/>
    <cellStyle name="Normal 12 2 3 3 2" xfId="14984" xr:uid="{00000000-0005-0000-0000-00007E3A0000}"/>
    <cellStyle name="Normal 12 2 3 3 2 2" xfId="14985" xr:uid="{00000000-0005-0000-0000-00007F3A0000}"/>
    <cellStyle name="Normal 12 2 3 3 2 2 2" xfId="14986" xr:uid="{00000000-0005-0000-0000-0000803A0000}"/>
    <cellStyle name="Normal 12 2 3 3 2 2 2 2" xfId="14987" xr:uid="{00000000-0005-0000-0000-0000813A0000}"/>
    <cellStyle name="Normal 12 2 3 3 2 2 3" xfId="14988" xr:uid="{00000000-0005-0000-0000-0000823A0000}"/>
    <cellStyle name="Normal 12 2 3 3 2 2 4" xfId="14989" xr:uid="{00000000-0005-0000-0000-0000833A0000}"/>
    <cellStyle name="Normal 12 2 3 3 2 3" xfId="14990" xr:uid="{00000000-0005-0000-0000-0000843A0000}"/>
    <cellStyle name="Normal 12 2 3 3 2 3 2" xfId="14991" xr:uid="{00000000-0005-0000-0000-0000853A0000}"/>
    <cellStyle name="Normal 12 2 3 3 2 4" xfId="14992" xr:uid="{00000000-0005-0000-0000-0000863A0000}"/>
    <cellStyle name="Normal 12 2 3 3 2 5" xfId="14993" xr:uid="{00000000-0005-0000-0000-0000873A0000}"/>
    <cellStyle name="Normal 12 2 3 3 3" xfId="14994" xr:uid="{00000000-0005-0000-0000-0000883A0000}"/>
    <cellStyle name="Normal 12 2 3 3 3 2" xfId="14995" xr:uid="{00000000-0005-0000-0000-0000893A0000}"/>
    <cellStyle name="Normal 12 2 3 3 3 2 2" xfId="14996" xr:uid="{00000000-0005-0000-0000-00008A3A0000}"/>
    <cellStyle name="Normal 12 2 3 3 3 3" xfId="14997" xr:uid="{00000000-0005-0000-0000-00008B3A0000}"/>
    <cellStyle name="Normal 12 2 3 3 3 4" xfId="14998" xr:uid="{00000000-0005-0000-0000-00008C3A0000}"/>
    <cellStyle name="Normal 12 2 3 3 4" xfId="14999" xr:uid="{00000000-0005-0000-0000-00008D3A0000}"/>
    <cellStyle name="Normal 12 2 3 3 4 2" xfId="15000" xr:uid="{00000000-0005-0000-0000-00008E3A0000}"/>
    <cellStyle name="Normal 12 2 3 3 4 2 2" xfId="15001" xr:uid="{00000000-0005-0000-0000-00008F3A0000}"/>
    <cellStyle name="Normal 12 2 3 3 4 3" xfId="15002" xr:uid="{00000000-0005-0000-0000-0000903A0000}"/>
    <cellStyle name="Normal 12 2 3 3 4 4" xfId="15003" xr:uid="{00000000-0005-0000-0000-0000913A0000}"/>
    <cellStyle name="Normal 12 2 3 3 5" xfId="15004" xr:uid="{00000000-0005-0000-0000-0000923A0000}"/>
    <cellStyle name="Normal 12 2 3 3 5 2" xfId="15005" xr:uid="{00000000-0005-0000-0000-0000933A0000}"/>
    <cellStyle name="Normal 12 2 3 3 6" xfId="15006" xr:uid="{00000000-0005-0000-0000-0000943A0000}"/>
    <cellStyle name="Normal 12 2 3 3 7" xfId="15007" xr:uid="{00000000-0005-0000-0000-0000953A0000}"/>
    <cellStyle name="Normal 12 2 3 4" xfId="15008" xr:uid="{00000000-0005-0000-0000-0000963A0000}"/>
    <cellStyle name="Normal 12 2 3 4 2" xfId="15009" xr:uid="{00000000-0005-0000-0000-0000973A0000}"/>
    <cellStyle name="Normal 12 2 3 4 2 2" xfId="15010" xr:uid="{00000000-0005-0000-0000-0000983A0000}"/>
    <cellStyle name="Normal 12 2 3 4 2 2 2" xfId="15011" xr:uid="{00000000-0005-0000-0000-0000993A0000}"/>
    <cellStyle name="Normal 12 2 3 4 2 3" xfId="15012" xr:uid="{00000000-0005-0000-0000-00009A3A0000}"/>
    <cellStyle name="Normal 12 2 3 4 2 4" xfId="15013" xr:uid="{00000000-0005-0000-0000-00009B3A0000}"/>
    <cellStyle name="Normal 12 2 3 4 3" xfId="15014" xr:uid="{00000000-0005-0000-0000-00009C3A0000}"/>
    <cellStyle name="Normal 12 2 3 4 3 2" xfId="15015" xr:uid="{00000000-0005-0000-0000-00009D3A0000}"/>
    <cellStyle name="Normal 12 2 3 4 3 2 2" xfId="15016" xr:uid="{00000000-0005-0000-0000-00009E3A0000}"/>
    <cellStyle name="Normal 12 2 3 4 3 3" xfId="15017" xr:uid="{00000000-0005-0000-0000-00009F3A0000}"/>
    <cellStyle name="Normal 12 2 3 4 3 4" xfId="15018" xr:uid="{00000000-0005-0000-0000-0000A03A0000}"/>
    <cellStyle name="Normal 12 2 3 4 4" xfId="15019" xr:uid="{00000000-0005-0000-0000-0000A13A0000}"/>
    <cellStyle name="Normal 12 2 3 4 4 2" xfId="15020" xr:uid="{00000000-0005-0000-0000-0000A23A0000}"/>
    <cellStyle name="Normal 12 2 3 4 5" xfId="15021" xr:uid="{00000000-0005-0000-0000-0000A33A0000}"/>
    <cellStyle name="Normal 12 2 3 4 6" xfId="15022" xr:uid="{00000000-0005-0000-0000-0000A43A0000}"/>
    <cellStyle name="Normal 12 2 3 5" xfId="15023" xr:uid="{00000000-0005-0000-0000-0000A53A0000}"/>
    <cellStyle name="Normal 12 2 3 5 2" xfId="15024" xr:uid="{00000000-0005-0000-0000-0000A63A0000}"/>
    <cellStyle name="Normal 12 2 3 5 2 2" xfId="15025" xr:uid="{00000000-0005-0000-0000-0000A73A0000}"/>
    <cellStyle name="Normal 12 2 3 5 2 2 2" xfId="15026" xr:uid="{00000000-0005-0000-0000-0000A83A0000}"/>
    <cellStyle name="Normal 12 2 3 5 2 3" xfId="15027" xr:uid="{00000000-0005-0000-0000-0000A93A0000}"/>
    <cellStyle name="Normal 12 2 3 5 2 4" xfId="15028" xr:uid="{00000000-0005-0000-0000-0000AA3A0000}"/>
    <cellStyle name="Normal 12 2 3 5 3" xfId="15029" xr:uid="{00000000-0005-0000-0000-0000AB3A0000}"/>
    <cellStyle name="Normal 12 2 3 5 3 2" xfId="15030" xr:uid="{00000000-0005-0000-0000-0000AC3A0000}"/>
    <cellStyle name="Normal 12 2 3 5 4" xfId="15031" xr:uid="{00000000-0005-0000-0000-0000AD3A0000}"/>
    <cellStyle name="Normal 12 2 3 5 5" xfId="15032" xr:uid="{00000000-0005-0000-0000-0000AE3A0000}"/>
    <cellStyle name="Normal 12 2 3 6" xfId="15033" xr:uid="{00000000-0005-0000-0000-0000AF3A0000}"/>
    <cellStyle name="Normal 12 2 3 6 2" xfId="15034" xr:uid="{00000000-0005-0000-0000-0000B03A0000}"/>
    <cellStyle name="Normal 12 2 3 6 2 2" xfId="15035" xr:uid="{00000000-0005-0000-0000-0000B13A0000}"/>
    <cellStyle name="Normal 12 2 3 6 3" xfId="15036" xr:uid="{00000000-0005-0000-0000-0000B23A0000}"/>
    <cellStyle name="Normal 12 2 3 6 4" xfId="15037" xr:uid="{00000000-0005-0000-0000-0000B33A0000}"/>
    <cellStyle name="Normal 12 2 3 7" xfId="15038" xr:uid="{00000000-0005-0000-0000-0000B43A0000}"/>
    <cellStyle name="Normal 12 2 3 7 2" xfId="15039" xr:uid="{00000000-0005-0000-0000-0000B53A0000}"/>
    <cellStyle name="Normal 12 2 3 8" xfId="15040" xr:uid="{00000000-0005-0000-0000-0000B63A0000}"/>
    <cellStyle name="Normal 12 2 3 9" xfId="15041" xr:uid="{00000000-0005-0000-0000-0000B73A0000}"/>
    <cellStyle name="Normal 12 2 4" xfId="15042" xr:uid="{00000000-0005-0000-0000-0000B83A0000}"/>
    <cellStyle name="Normal 12 2 4 2" xfId="15043" xr:uid="{00000000-0005-0000-0000-0000B93A0000}"/>
    <cellStyle name="Normal 12 2 4 2 2" xfId="15044" xr:uid="{00000000-0005-0000-0000-0000BA3A0000}"/>
    <cellStyle name="Normal 12 2 4 2 2 2" xfId="15045" xr:uid="{00000000-0005-0000-0000-0000BB3A0000}"/>
    <cellStyle name="Normal 12 2 4 2 2 2 2" xfId="15046" xr:uid="{00000000-0005-0000-0000-0000BC3A0000}"/>
    <cellStyle name="Normal 12 2 4 2 2 2 2 2" xfId="15047" xr:uid="{00000000-0005-0000-0000-0000BD3A0000}"/>
    <cellStyle name="Normal 12 2 4 2 2 2 2 2 2" xfId="15048" xr:uid="{00000000-0005-0000-0000-0000BE3A0000}"/>
    <cellStyle name="Normal 12 2 4 2 2 2 2 3" xfId="15049" xr:uid="{00000000-0005-0000-0000-0000BF3A0000}"/>
    <cellStyle name="Normal 12 2 4 2 2 2 2 4" xfId="15050" xr:uid="{00000000-0005-0000-0000-0000C03A0000}"/>
    <cellStyle name="Normal 12 2 4 2 2 2 3" xfId="15051" xr:uid="{00000000-0005-0000-0000-0000C13A0000}"/>
    <cellStyle name="Normal 12 2 4 2 2 2 3 2" xfId="15052" xr:uid="{00000000-0005-0000-0000-0000C23A0000}"/>
    <cellStyle name="Normal 12 2 4 2 2 2 4" xfId="15053" xr:uid="{00000000-0005-0000-0000-0000C33A0000}"/>
    <cellStyle name="Normal 12 2 4 2 2 2 5" xfId="15054" xr:uid="{00000000-0005-0000-0000-0000C43A0000}"/>
    <cellStyle name="Normal 12 2 4 2 2 3" xfId="15055" xr:uid="{00000000-0005-0000-0000-0000C53A0000}"/>
    <cellStyle name="Normal 12 2 4 2 2 3 2" xfId="15056" xr:uid="{00000000-0005-0000-0000-0000C63A0000}"/>
    <cellStyle name="Normal 12 2 4 2 2 3 2 2" xfId="15057" xr:uid="{00000000-0005-0000-0000-0000C73A0000}"/>
    <cellStyle name="Normal 12 2 4 2 2 3 3" xfId="15058" xr:uid="{00000000-0005-0000-0000-0000C83A0000}"/>
    <cellStyle name="Normal 12 2 4 2 2 3 4" xfId="15059" xr:uid="{00000000-0005-0000-0000-0000C93A0000}"/>
    <cellStyle name="Normal 12 2 4 2 2 4" xfId="15060" xr:uid="{00000000-0005-0000-0000-0000CA3A0000}"/>
    <cellStyle name="Normal 12 2 4 2 2 4 2" xfId="15061" xr:uid="{00000000-0005-0000-0000-0000CB3A0000}"/>
    <cellStyle name="Normal 12 2 4 2 2 5" xfId="15062" xr:uid="{00000000-0005-0000-0000-0000CC3A0000}"/>
    <cellStyle name="Normal 12 2 4 2 2 6" xfId="15063" xr:uid="{00000000-0005-0000-0000-0000CD3A0000}"/>
    <cellStyle name="Normal 12 2 4 2 3" xfId="15064" xr:uid="{00000000-0005-0000-0000-0000CE3A0000}"/>
    <cellStyle name="Normal 12 2 4 2 3 2" xfId="15065" xr:uid="{00000000-0005-0000-0000-0000CF3A0000}"/>
    <cellStyle name="Normal 12 2 4 2 3 2 2" xfId="15066" xr:uid="{00000000-0005-0000-0000-0000D03A0000}"/>
    <cellStyle name="Normal 12 2 4 2 3 2 2 2" xfId="15067" xr:uid="{00000000-0005-0000-0000-0000D13A0000}"/>
    <cellStyle name="Normal 12 2 4 2 3 2 3" xfId="15068" xr:uid="{00000000-0005-0000-0000-0000D23A0000}"/>
    <cellStyle name="Normal 12 2 4 2 3 2 4" xfId="15069" xr:uid="{00000000-0005-0000-0000-0000D33A0000}"/>
    <cellStyle name="Normal 12 2 4 2 3 3" xfId="15070" xr:uid="{00000000-0005-0000-0000-0000D43A0000}"/>
    <cellStyle name="Normal 12 2 4 2 3 3 2" xfId="15071" xr:uid="{00000000-0005-0000-0000-0000D53A0000}"/>
    <cellStyle name="Normal 12 2 4 2 3 4" xfId="15072" xr:uid="{00000000-0005-0000-0000-0000D63A0000}"/>
    <cellStyle name="Normal 12 2 4 2 3 5" xfId="15073" xr:uid="{00000000-0005-0000-0000-0000D73A0000}"/>
    <cellStyle name="Normal 12 2 4 2 4" xfId="15074" xr:uid="{00000000-0005-0000-0000-0000D83A0000}"/>
    <cellStyle name="Normal 12 2 4 2 4 2" xfId="15075" xr:uid="{00000000-0005-0000-0000-0000D93A0000}"/>
    <cellStyle name="Normal 12 2 4 2 4 2 2" xfId="15076" xr:uid="{00000000-0005-0000-0000-0000DA3A0000}"/>
    <cellStyle name="Normal 12 2 4 2 4 3" xfId="15077" xr:uid="{00000000-0005-0000-0000-0000DB3A0000}"/>
    <cellStyle name="Normal 12 2 4 2 4 4" xfId="15078" xr:uid="{00000000-0005-0000-0000-0000DC3A0000}"/>
    <cellStyle name="Normal 12 2 4 2 5" xfId="15079" xr:uid="{00000000-0005-0000-0000-0000DD3A0000}"/>
    <cellStyle name="Normal 12 2 4 2 5 2" xfId="15080" xr:uid="{00000000-0005-0000-0000-0000DE3A0000}"/>
    <cellStyle name="Normal 12 2 4 2 5 2 2" xfId="15081" xr:uid="{00000000-0005-0000-0000-0000DF3A0000}"/>
    <cellStyle name="Normal 12 2 4 2 5 3" xfId="15082" xr:uid="{00000000-0005-0000-0000-0000E03A0000}"/>
    <cellStyle name="Normal 12 2 4 2 5 4" xfId="15083" xr:uid="{00000000-0005-0000-0000-0000E13A0000}"/>
    <cellStyle name="Normal 12 2 4 2 6" xfId="15084" xr:uid="{00000000-0005-0000-0000-0000E23A0000}"/>
    <cellStyle name="Normal 12 2 4 2 6 2" xfId="15085" xr:uid="{00000000-0005-0000-0000-0000E33A0000}"/>
    <cellStyle name="Normal 12 2 4 2 7" xfId="15086" xr:uid="{00000000-0005-0000-0000-0000E43A0000}"/>
    <cellStyle name="Normal 12 2 4 2 8" xfId="15087" xr:uid="{00000000-0005-0000-0000-0000E53A0000}"/>
    <cellStyle name="Normal 12 2 4 3" xfId="15088" xr:uid="{00000000-0005-0000-0000-0000E63A0000}"/>
    <cellStyle name="Normal 12 2 4 3 2" xfId="15089" xr:uid="{00000000-0005-0000-0000-0000E73A0000}"/>
    <cellStyle name="Normal 12 2 4 3 2 2" xfId="15090" xr:uid="{00000000-0005-0000-0000-0000E83A0000}"/>
    <cellStyle name="Normal 12 2 4 3 2 2 2" xfId="15091" xr:uid="{00000000-0005-0000-0000-0000E93A0000}"/>
    <cellStyle name="Normal 12 2 4 3 2 2 2 2" xfId="15092" xr:uid="{00000000-0005-0000-0000-0000EA3A0000}"/>
    <cellStyle name="Normal 12 2 4 3 2 2 3" xfId="15093" xr:uid="{00000000-0005-0000-0000-0000EB3A0000}"/>
    <cellStyle name="Normal 12 2 4 3 2 2 4" xfId="15094" xr:uid="{00000000-0005-0000-0000-0000EC3A0000}"/>
    <cellStyle name="Normal 12 2 4 3 2 3" xfId="15095" xr:uid="{00000000-0005-0000-0000-0000ED3A0000}"/>
    <cellStyle name="Normal 12 2 4 3 2 3 2" xfId="15096" xr:uid="{00000000-0005-0000-0000-0000EE3A0000}"/>
    <cellStyle name="Normal 12 2 4 3 2 4" xfId="15097" xr:uid="{00000000-0005-0000-0000-0000EF3A0000}"/>
    <cellStyle name="Normal 12 2 4 3 2 5" xfId="15098" xr:uid="{00000000-0005-0000-0000-0000F03A0000}"/>
    <cellStyle name="Normal 12 2 4 3 3" xfId="15099" xr:uid="{00000000-0005-0000-0000-0000F13A0000}"/>
    <cellStyle name="Normal 12 2 4 3 3 2" xfId="15100" xr:uid="{00000000-0005-0000-0000-0000F23A0000}"/>
    <cellStyle name="Normal 12 2 4 3 3 2 2" xfId="15101" xr:uid="{00000000-0005-0000-0000-0000F33A0000}"/>
    <cellStyle name="Normal 12 2 4 3 3 3" xfId="15102" xr:uid="{00000000-0005-0000-0000-0000F43A0000}"/>
    <cellStyle name="Normal 12 2 4 3 3 4" xfId="15103" xr:uid="{00000000-0005-0000-0000-0000F53A0000}"/>
    <cellStyle name="Normal 12 2 4 3 4" xfId="15104" xr:uid="{00000000-0005-0000-0000-0000F63A0000}"/>
    <cellStyle name="Normal 12 2 4 3 4 2" xfId="15105" xr:uid="{00000000-0005-0000-0000-0000F73A0000}"/>
    <cellStyle name="Normal 12 2 4 3 4 2 2" xfId="15106" xr:uid="{00000000-0005-0000-0000-0000F83A0000}"/>
    <cellStyle name="Normal 12 2 4 3 4 3" xfId="15107" xr:uid="{00000000-0005-0000-0000-0000F93A0000}"/>
    <cellStyle name="Normal 12 2 4 3 4 4" xfId="15108" xr:uid="{00000000-0005-0000-0000-0000FA3A0000}"/>
    <cellStyle name="Normal 12 2 4 3 5" xfId="15109" xr:uid="{00000000-0005-0000-0000-0000FB3A0000}"/>
    <cellStyle name="Normal 12 2 4 3 5 2" xfId="15110" xr:uid="{00000000-0005-0000-0000-0000FC3A0000}"/>
    <cellStyle name="Normal 12 2 4 3 6" xfId="15111" xr:uid="{00000000-0005-0000-0000-0000FD3A0000}"/>
    <cellStyle name="Normal 12 2 4 3 7" xfId="15112" xr:uid="{00000000-0005-0000-0000-0000FE3A0000}"/>
    <cellStyle name="Normal 12 2 4 4" xfId="15113" xr:uid="{00000000-0005-0000-0000-0000FF3A0000}"/>
    <cellStyle name="Normal 12 2 4 4 2" xfId="15114" xr:uid="{00000000-0005-0000-0000-0000003B0000}"/>
    <cellStyle name="Normal 12 2 4 4 2 2" xfId="15115" xr:uid="{00000000-0005-0000-0000-0000013B0000}"/>
    <cellStyle name="Normal 12 2 4 4 2 2 2" xfId="15116" xr:uid="{00000000-0005-0000-0000-0000023B0000}"/>
    <cellStyle name="Normal 12 2 4 4 2 3" xfId="15117" xr:uid="{00000000-0005-0000-0000-0000033B0000}"/>
    <cellStyle name="Normal 12 2 4 4 2 4" xfId="15118" xr:uid="{00000000-0005-0000-0000-0000043B0000}"/>
    <cellStyle name="Normal 12 2 4 4 3" xfId="15119" xr:uid="{00000000-0005-0000-0000-0000053B0000}"/>
    <cellStyle name="Normal 12 2 4 4 3 2" xfId="15120" xr:uid="{00000000-0005-0000-0000-0000063B0000}"/>
    <cellStyle name="Normal 12 2 4 4 3 2 2" xfId="15121" xr:uid="{00000000-0005-0000-0000-0000073B0000}"/>
    <cellStyle name="Normal 12 2 4 4 3 3" xfId="15122" xr:uid="{00000000-0005-0000-0000-0000083B0000}"/>
    <cellStyle name="Normal 12 2 4 4 3 4" xfId="15123" xr:uid="{00000000-0005-0000-0000-0000093B0000}"/>
    <cellStyle name="Normal 12 2 4 4 4" xfId="15124" xr:uid="{00000000-0005-0000-0000-00000A3B0000}"/>
    <cellStyle name="Normal 12 2 4 4 4 2" xfId="15125" xr:uid="{00000000-0005-0000-0000-00000B3B0000}"/>
    <cellStyle name="Normal 12 2 4 4 5" xfId="15126" xr:uid="{00000000-0005-0000-0000-00000C3B0000}"/>
    <cellStyle name="Normal 12 2 4 4 6" xfId="15127" xr:uid="{00000000-0005-0000-0000-00000D3B0000}"/>
    <cellStyle name="Normal 12 2 4 5" xfId="15128" xr:uid="{00000000-0005-0000-0000-00000E3B0000}"/>
    <cellStyle name="Normal 12 2 4 5 2" xfId="15129" xr:uid="{00000000-0005-0000-0000-00000F3B0000}"/>
    <cellStyle name="Normal 12 2 4 5 2 2" xfId="15130" xr:uid="{00000000-0005-0000-0000-0000103B0000}"/>
    <cellStyle name="Normal 12 2 4 5 2 2 2" xfId="15131" xr:uid="{00000000-0005-0000-0000-0000113B0000}"/>
    <cellStyle name="Normal 12 2 4 5 2 3" xfId="15132" xr:uid="{00000000-0005-0000-0000-0000123B0000}"/>
    <cellStyle name="Normal 12 2 4 5 2 4" xfId="15133" xr:uid="{00000000-0005-0000-0000-0000133B0000}"/>
    <cellStyle name="Normal 12 2 4 5 3" xfId="15134" xr:uid="{00000000-0005-0000-0000-0000143B0000}"/>
    <cellStyle name="Normal 12 2 4 5 3 2" xfId="15135" xr:uid="{00000000-0005-0000-0000-0000153B0000}"/>
    <cellStyle name="Normal 12 2 4 5 4" xfId="15136" xr:uid="{00000000-0005-0000-0000-0000163B0000}"/>
    <cellStyle name="Normal 12 2 4 5 5" xfId="15137" xr:uid="{00000000-0005-0000-0000-0000173B0000}"/>
    <cellStyle name="Normal 12 2 4 6" xfId="15138" xr:uid="{00000000-0005-0000-0000-0000183B0000}"/>
    <cellStyle name="Normal 12 2 4 6 2" xfId="15139" xr:uid="{00000000-0005-0000-0000-0000193B0000}"/>
    <cellStyle name="Normal 12 2 4 6 2 2" xfId="15140" xr:uid="{00000000-0005-0000-0000-00001A3B0000}"/>
    <cellStyle name="Normal 12 2 4 6 3" xfId="15141" xr:uid="{00000000-0005-0000-0000-00001B3B0000}"/>
    <cellStyle name="Normal 12 2 4 6 4" xfId="15142" xr:uid="{00000000-0005-0000-0000-00001C3B0000}"/>
    <cellStyle name="Normal 12 2 4 7" xfId="15143" xr:uid="{00000000-0005-0000-0000-00001D3B0000}"/>
    <cellStyle name="Normal 12 2 4 7 2" xfId="15144" xr:uid="{00000000-0005-0000-0000-00001E3B0000}"/>
    <cellStyle name="Normal 12 2 4 8" xfId="15145" xr:uid="{00000000-0005-0000-0000-00001F3B0000}"/>
    <cellStyle name="Normal 12 2 4 9" xfId="15146" xr:uid="{00000000-0005-0000-0000-0000203B0000}"/>
    <cellStyle name="Normal 12 2 5" xfId="15147" xr:uid="{00000000-0005-0000-0000-0000213B0000}"/>
    <cellStyle name="Normal 12 2 5 2" xfId="15148" xr:uid="{00000000-0005-0000-0000-0000223B0000}"/>
    <cellStyle name="Normal 12 2 5 2 2" xfId="15149" xr:uid="{00000000-0005-0000-0000-0000233B0000}"/>
    <cellStyle name="Normal 12 2 5 2 2 2" xfId="15150" xr:uid="{00000000-0005-0000-0000-0000243B0000}"/>
    <cellStyle name="Normal 12 2 5 2 2 2 2" xfId="15151" xr:uid="{00000000-0005-0000-0000-0000253B0000}"/>
    <cellStyle name="Normal 12 2 5 2 2 2 2 2" xfId="15152" xr:uid="{00000000-0005-0000-0000-0000263B0000}"/>
    <cellStyle name="Normal 12 2 5 2 2 2 3" xfId="15153" xr:uid="{00000000-0005-0000-0000-0000273B0000}"/>
    <cellStyle name="Normal 12 2 5 2 2 2 4" xfId="15154" xr:uid="{00000000-0005-0000-0000-0000283B0000}"/>
    <cellStyle name="Normal 12 2 5 2 2 3" xfId="15155" xr:uid="{00000000-0005-0000-0000-0000293B0000}"/>
    <cellStyle name="Normal 12 2 5 2 2 3 2" xfId="15156" xr:uid="{00000000-0005-0000-0000-00002A3B0000}"/>
    <cellStyle name="Normal 12 2 5 2 2 4" xfId="15157" xr:uid="{00000000-0005-0000-0000-00002B3B0000}"/>
    <cellStyle name="Normal 12 2 5 2 2 5" xfId="15158" xr:uid="{00000000-0005-0000-0000-00002C3B0000}"/>
    <cellStyle name="Normal 12 2 5 2 3" xfId="15159" xr:uid="{00000000-0005-0000-0000-00002D3B0000}"/>
    <cellStyle name="Normal 12 2 5 2 3 2" xfId="15160" xr:uid="{00000000-0005-0000-0000-00002E3B0000}"/>
    <cellStyle name="Normal 12 2 5 2 3 2 2" xfId="15161" xr:uid="{00000000-0005-0000-0000-00002F3B0000}"/>
    <cellStyle name="Normal 12 2 5 2 3 3" xfId="15162" xr:uid="{00000000-0005-0000-0000-0000303B0000}"/>
    <cellStyle name="Normal 12 2 5 2 3 4" xfId="15163" xr:uid="{00000000-0005-0000-0000-0000313B0000}"/>
    <cellStyle name="Normal 12 2 5 2 4" xfId="15164" xr:uid="{00000000-0005-0000-0000-0000323B0000}"/>
    <cellStyle name="Normal 12 2 5 2 4 2" xfId="15165" xr:uid="{00000000-0005-0000-0000-0000333B0000}"/>
    <cellStyle name="Normal 12 2 5 2 5" xfId="15166" xr:uid="{00000000-0005-0000-0000-0000343B0000}"/>
    <cellStyle name="Normal 12 2 5 2 6" xfId="15167" xr:uid="{00000000-0005-0000-0000-0000353B0000}"/>
    <cellStyle name="Normal 12 2 5 3" xfId="15168" xr:uid="{00000000-0005-0000-0000-0000363B0000}"/>
    <cellStyle name="Normal 12 2 5 3 2" xfId="15169" xr:uid="{00000000-0005-0000-0000-0000373B0000}"/>
    <cellStyle name="Normal 12 2 5 3 2 2" xfId="15170" xr:uid="{00000000-0005-0000-0000-0000383B0000}"/>
    <cellStyle name="Normal 12 2 5 3 2 2 2" xfId="15171" xr:uid="{00000000-0005-0000-0000-0000393B0000}"/>
    <cellStyle name="Normal 12 2 5 3 2 3" xfId="15172" xr:uid="{00000000-0005-0000-0000-00003A3B0000}"/>
    <cellStyle name="Normal 12 2 5 3 2 4" xfId="15173" xr:uid="{00000000-0005-0000-0000-00003B3B0000}"/>
    <cellStyle name="Normal 12 2 5 3 3" xfId="15174" xr:uid="{00000000-0005-0000-0000-00003C3B0000}"/>
    <cellStyle name="Normal 12 2 5 3 3 2" xfId="15175" xr:uid="{00000000-0005-0000-0000-00003D3B0000}"/>
    <cellStyle name="Normal 12 2 5 3 4" xfId="15176" xr:uid="{00000000-0005-0000-0000-00003E3B0000}"/>
    <cellStyle name="Normal 12 2 5 3 5" xfId="15177" xr:uid="{00000000-0005-0000-0000-00003F3B0000}"/>
    <cellStyle name="Normal 12 2 5 4" xfId="15178" xr:uid="{00000000-0005-0000-0000-0000403B0000}"/>
    <cellStyle name="Normal 12 2 5 4 2" xfId="15179" xr:uid="{00000000-0005-0000-0000-0000413B0000}"/>
    <cellStyle name="Normal 12 2 5 4 2 2" xfId="15180" xr:uid="{00000000-0005-0000-0000-0000423B0000}"/>
    <cellStyle name="Normal 12 2 5 4 3" xfId="15181" xr:uid="{00000000-0005-0000-0000-0000433B0000}"/>
    <cellStyle name="Normal 12 2 5 4 4" xfId="15182" xr:uid="{00000000-0005-0000-0000-0000443B0000}"/>
    <cellStyle name="Normal 12 2 5 5" xfId="15183" xr:uid="{00000000-0005-0000-0000-0000453B0000}"/>
    <cellStyle name="Normal 12 2 5 5 2" xfId="15184" xr:uid="{00000000-0005-0000-0000-0000463B0000}"/>
    <cellStyle name="Normal 12 2 5 5 2 2" xfId="15185" xr:uid="{00000000-0005-0000-0000-0000473B0000}"/>
    <cellStyle name="Normal 12 2 5 5 3" xfId="15186" xr:uid="{00000000-0005-0000-0000-0000483B0000}"/>
    <cellStyle name="Normal 12 2 5 5 4" xfId="15187" xr:uid="{00000000-0005-0000-0000-0000493B0000}"/>
    <cellStyle name="Normal 12 2 5 6" xfId="15188" xr:uid="{00000000-0005-0000-0000-00004A3B0000}"/>
    <cellStyle name="Normal 12 2 5 6 2" xfId="15189" xr:uid="{00000000-0005-0000-0000-00004B3B0000}"/>
    <cellStyle name="Normal 12 2 5 7" xfId="15190" xr:uid="{00000000-0005-0000-0000-00004C3B0000}"/>
    <cellStyle name="Normal 12 2 5 8" xfId="15191" xr:uid="{00000000-0005-0000-0000-00004D3B0000}"/>
    <cellStyle name="Normal 12 2 6" xfId="15192" xr:uid="{00000000-0005-0000-0000-00004E3B0000}"/>
    <cellStyle name="Normal 12 2 6 2" xfId="15193" xr:uid="{00000000-0005-0000-0000-00004F3B0000}"/>
    <cellStyle name="Normal 12 2 6 2 2" xfId="15194" xr:uid="{00000000-0005-0000-0000-0000503B0000}"/>
    <cellStyle name="Normal 12 2 6 2 2 2" xfId="15195" xr:uid="{00000000-0005-0000-0000-0000513B0000}"/>
    <cellStyle name="Normal 12 2 6 2 2 2 2" xfId="15196" xr:uid="{00000000-0005-0000-0000-0000523B0000}"/>
    <cellStyle name="Normal 12 2 6 2 2 3" xfId="15197" xr:uid="{00000000-0005-0000-0000-0000533B0000}"/>
    <cellStyle name="Normal 12 2 6 2 2 4" xfId="15198" xr:uid="{00000000-0005-0000-0000-0000543B0000}"/>
    <cellStyle name="Normal 12 2 6 2 3" xfId="15199" xr:uid="{00000000-0005-0000-0000-0000553B0000}"/>
    <cellStyle name="Normal 12 2 6 2 3 2" xfId="15200" xr:uid="{00000000-0005-0000-0000-0000563B0000}"/>
    <cellStyle name="Normal 12 2 6 2 4" xfId="15201" xr:uid="{00000000-0005-0000-0000-0000573B0000}"/>
    <cellStyle name="Normal 12 2 6 2 5" xfId="15202" xr:uid="{00000000-0005-0000-0000-0000583B0000}"/>
    <cellStyle name="Normal 12 2 6 3" xfId="15203" xr:uid="{00000000-0005-0000-0000-0000593B0000}"/>
    <cellStyle name="Normal 12 2 6 3 2" xfId="15204" xr:uid="{00000000-0005-0000-0000-00005A3B0000}"/>
    <cellStyle name="Normal 12 2 6 3 2 2" xfId="15205" xr:uid="{00000000-0005-0000-0000-00005B3B0000}"/>
    <cellStyle name="Normal 12 2 6 3 3" xfId="15206" xr:uid="{00000000-0005-0000-0000-00005C3B0000}"/>
    <cellStyle name="Normal 12 2 6 3 4" xfId="15207" xr:uid="{00000000-0005-0000-0000-00005D3B0000}"/>
    <cellStyle name="Normal 12 2 6 4" xfId="15208" xr:uid="{00000000-0005-0000-0000-00005E3B0000}"/>
    <cellStyle name="Normal 12 2 6 4 2" xfId="15209" xr:uid="{00000000-0005-0000-0000-00005F3B0000}"/>
    <cellStyle name="Normal 12 2 6 4 2 2" xfId="15210" xr:uid="{00000000-0005-0000-0000-0000603B0000}"/>
    <cellStyle name="Normal 12 2 6 4 3" xfId="15211" xr:uid="{00000000-0005-0000-0000-0000613B0000}"/>
    <cellStyle name="Normal 12 2 6 4 4" xfId="15212" xr:uid="{00000000-0005-0000-0000-0000623B0000}"/>
    <cellStyle name="Normal 12 2 6 5" xfId="15213" xr:uid="{00000000-0005-0000-0000-0000633B0000}"/>
    <cellStyle name="Normal 12 2 6 5 2" xfId="15214" xr:uid="{00000000-0005-0000-0000-0000643B0000}"/>
    <cellStyle name="Normal 12 2 6 6" xfId="15215" xr:uid="{00000000-0005-0000-0000-0000653B0000}"/>
    <cellStyle name="Normal 12 2 6 7" xfId="15216" xr:uid="{00000000-0005-0000-0000-0000663B0000}"/>
    <cellStyle name="Normal 12 2 7" xfId="15217" xr:uid="{00000000-0005-0000-0000-0000673B0000}"/>
    <cellStyle name="Normal 12 2 7 2" xfId="15218" xr:uid="{00000000-0005-0000-0000-0000683B0000}"/>
    <cellStyle name="Normal 12 2 7 2 2" xfId="15219" xr:uid="{00000000-0005-0000-0000-0000693B0000}"/>
    <cellStyle name="Normal 12 2 7 2 2 2" xfId="15220" xr:uid="{00000000-0005-0000-0000-00006A3B0000}"/>
    <cellStyle name="Normal 12 2 7 2 3" xfId="15221" xr:uid="{00000000-0005-0000-0000-00006B3B0000}"/>
    <cellStyle name="Normal 12 2 7 2 4" xfId="15222" xr:uid="{00000000-0005-0000-0000-00006C3B0000}"/>
    <cellStyle name="Normal 12 2 7 3" xfId="15223" xr:uid="{00000000-0005-0000-0000-00006D3B0000}"/>
    <cellStyle name="Normal 12 2 7 3 2" xfId="15224" xr:uid="{00000000-0005-0000-0000-00006E3B0000}"/>
    <cellStyle name="Normal 12 2 7 3 2 2" xfId="15225" xr:uid="{00000000-0005-0000-0000-00006F3B0000}"/>
    <cellStyle name="Normal 12 2 7 3 3" xfId="15226" xr:uid="{00000000-0005-0000-0000-0000703B0000}"/>
    <cellStyle name="Normal 12 2 7 3 4" xfId="15227" xr:uid="{00000000-0005-0000-0000-0000713B0000}"/>
    <cellStyle name="Normal 12 2 7 4" xfId="15228" xr:uid="{00000000-0005-0000-0000-0000723B0000}"/>
    <cellStyle name="Normal 12 2 7 4 2" xfId="15229" xr:uid="{00000000-0005-0000-0000-0000733B0000}"/>
    <cellStyle name="Normal 12 2 7 5" xfId="15230" xr:uid="{00000000-0005-0000-0000-0000743B0000}"/>
    <cellStyle name="Normal 12 2 7 6" xfId="15231" xr:uid="{00000000-0005-0000-0000-0000753B0000}"/>
    <cellStyle name="Normal 12 2 8" xfId="15232" xr:uid="{00000000-0005-0000-0000-0000763B0000}"/>
    <cellStyle name="Normal 12 2 8 2" xfId="15233" xr:uid="{00000000-0005-0000-0000-0000773B0000}"/>
    <cellStyle name="Normal 12 2 8 2 2" xfId="15234" xr:uid="{00000000-0005-0000-0000-0000783B0000}"/>
    <cellStyle name="Normal 12 2 8 2 2 2" xfId="15235" xr:uid="{00000000-0005-0000-0000-0000793B0000}"/>
    <cellStyle name="Normal 12 2 8 2 3" xfId="15236" xr:uid="{00000000-0005-0000-0000-00007A3B0000}"/>
    <cellStyle name="Normal 12 2 8 2 4" xfId="15237" xr:uid="{00000000-0005-0000-0000-00007B3B0000}"/>
    <cellStyle name="Normal 12 2 8 3" xfId="15238" xr:uid="{00000000-0005-0000-0000-00007C3B0000}"/>
    <cellStyle name="Normal 12 2 8 3 2" xfId="15239" xr:uid="{00000000-0005-0000-0000-00007D3B0000}"/>
    <cellStyle name="Normal 12 2 8 4" xfId="15240" xr:uid="{00000000-0005-0000-0000-00007E3B0000}"/>
    <cellStyle name="Normal 12 2 8 5" xfId="15241" xr:uid="{00000000-0005-0000-0000-00007F3B0000}"/>
    <cellStyle name="Normal 12 2 9" xfId="15242" xr:uid="{00000000-0005-0000-0000-0000803B0000}"/>
    <cellStyle name="Normal 12 2 9 2" xfId="15243" xr:uid="{00000000-0005-0000-0000-0000813B0000}"/>
    <cellStyle name="Normal 12 2 9 2 2" xfId="15244" xr:uid="{00000000-0005-0000-0000-0000823B0000}"/>
    <cellStyle name="Normal 12 2 9 3" xfId="15245" xr:uid="{00000000-0005-0000-0000-0000833B0000}"/>
    <cellStyle name="Normal 12 2 9 4" xfId="15246" xr:uid="{00000000-0005-0000-0000-0000843B0000}"/>
    <cellStyle name="Normal 12 3" xfId="15247" xr:uid="{00000000-0005-0000-0000-0000853B0000}"/>
    <cellStyle name="Normal 12 3 10" xfId="15248" xr:uid="{00000000-0005-0000-0000-0000863B0000}"/>
    <cellStyle name="Normal 12 3 2" xfId="15249" xr:uid="{00000000-0005-0000-0000-0000873B0000}"/>
    <cellStyle name="Normal 12 3 2 2" xfId="15250" xr:uid="{00000000-0005-0000-0000-0000883B0000}"/>
    <cellStyle name="Normal 12 3 2 2 2" xfId="15251" xr:uid="{00000000-0005-0000-0000-0000893B0000}"/>
    <cellStyle name="Normal 12 3 2 2 2 2" xfId="15252" xr:uid="{00000000-0005-0000-0000-00008A3B0000}"/>
    <cellStyle name="Normal 12 3 2 2 2 2 2" xfId="15253" xr:uid="{00000000-0005-0000-0000-00008B3B0000}"/>
    <cellStyle name="Normal 12 3 2 2 2 2 2 2" xfId="15254" xr:uid="{00000000-0005-0000-0000-00008C3B0000}"/>
    <cellStyle name="Normal 12 3 2 2 2 2 2 2 2" xfId="15255" xr:uid="{00000000-0005-0000-0000-00008D3B0000}"/>
    <cellStyle name="Normal 12 3 2 2 2 2 2 3" xfId="15256" xr:uid="{00000000-0005-0000-0000-00008E3B0000}"/>
    <cellStyle name="Normal 12 3 2 2 2 2 2 4" xfId="15257" xr:uid="{00000000-0005-0000-0000-00008F3B0000}"/>
    <cellStyle name="Normal 12 3 2 2 2 2 3" xfId="15258" xr:uid="{00000000-0005-0000-0000-0000903B0000}"/>
    <cellStyle name="Normal 12 3 2 2 2 2 3 2" xfId="15259" xr:uid="{00000000-0005-0000-0000-0000913B0000}"/>
    <cellStyle name="Normal 12 3 2 2 2 2 4" xfId="15260" xr:uid="{00000000-0005-0000-0000-0000923B0000}"/>
    <cellStyle name="Normal 12 3 2 2 2 2 5" xfId="15261" xr:uid="{00000000-0005-0000-0000-0000933B0000}"/>
    <cellStyle name="Normal 12 3 2 2 2 3" xfId="15262" xr:uid="{00000000-0005-0000-0000-0000943B0000}"/>
    <cellStyle name="Normal 12 3 2 2 2 3 2" xfId="15263" xr:uid="{00000000-0005-0000-0000-0000953B0000}"/>
    <cellStyle name="Normal 12 3 2 2 2 3 2 2" xfId="15264" xr:uid="{00000000-0005-0000-0000-0000963B0000}"/>
    <cellStyle name="Normal 12 3 2 2 2 3 3" xfId="15265" xr:uid="{00000000-0005-0000-0000-0000973B0000}"/>
    <cellStyle name="Normal 12 3 2 2 2 3 4" xfId="15266" xr:uid="{00000000-0005-0000-0000-0000983B0000}"/>
    <cellStyle name="Normal 12 3 2 2 2 4" xfId="15267" xr:uid="{00000000-0005-0000-0000-0000993B0000}"/>
    <cellStyle name="Normal 12 3 2 2 2 4 2" xfId="15268" xr:uid="{00000000-0005-0000-0000-00009A3B0000}"/>
    <cellStyle name="Normal 12 3 2 2 2 5" xfId="15269" xr:uid="{00000000-0005-0000-0000-00009B3B0000}"/>
    <cellStyle name="Normal 12 3 2 2 2 6" xfId="15270" xr:uid="{00000000-0005-0000-0000-00009C3B0000}"/>
    <cellStyle name="Normal 12 3 2 2 3" xfId="15271" xr:uid="{00000000-0005-0000-0000-00009D3B0000}"/>
    <cellStyle name="Normal 12 3 2 2 3 2" xfId="15272" xr:uid="{00000000-0005-0000-0000-00009E3B0000}"/>
    <cellStyle name="Normal 12 3 2 2 3 2 2" xfId="15273" xr:uid="{00000000-0005-0000-0000-00009F3B0000}"/>
    <cellStyle name="Normal 12 3 2 2 3 2 2 2" xfId="15274" xr:uid="{00000000-0005-0000-0000-0000A03B0000}"/>
    <cellStyle name="Normal 12 3 2 2 3 2 3" xfId="15275" xr:uid="{00000000-0005-0000-0000-0000A13B0000}"/>
    <cellStyle name="Normal 12 3 2 2 3 2 4" xfId="15276" xr:uid="{00000000-0005-0000-0000-0000A23B0000}"/>
    <cellStyle name="Normal 12 3 2 2 3 3" xfId="15277" xr:uid="{00000000-0005-0000-0000-0000A33B0000}"/>
    <cellStyle name="Normal 12 3 2 2 3 3 2" xfId="15278" xr:uid="{00000000-0005-0000-0000-0000A43B0000}"/>
    <cellStyle name="Normal 12 3 2 2 3 4" xfId="15279" xr:uid="{00000000-0005-0000-0000-0000A53B0000}"/>
    <cellStyle name="Normal 12 3 2 2 3 5" xfId="15280" xr:uid="{00000000-0005-0000-0000-0000A63B0000}"/>
    <cellStyle name="Normal 12 3 2 2 4" xfId="15281" xr:uid="{00000000-0005-0000-0000-0000A73B0000}"/>
    <cellStyle name="Normal 12 3 2 2 4 2" xfId="15282" xr:uid="{00000000-0005-0000-0000-0000A83B0000}"/>
    <cellStyle name="Normal 12 3 2 2 4 2 2" xfId="15283" xr:uid="{00000000-0005-0000-0000-0000A93B0000}"/>
    <cellStyle name="Normal 12 3 2 2 4 3" xfId="15284" xr:uid="{00000000-0005-0000-0000-0000AA3B0000}"/>
    <cellStyle name="Normal 12 3 2 2 4 4" xfId="15285" xr:uid="{00000000-0005-0000-0000-0000AB3B0000}"/>
    <cellStyle name="Normal 12 3 2 2 5" xfId="15286" xr:uid="{00000000-0005-0000-0000-0000AC3B0000}"/>
    <cellStyle name="Normal 12 3 2 2 5 2" xfId="15287" xr:uid="{00000000-0005-0000-0000-0000AD3B0000}"/>
    <cellStyle name="Normal 12 3 2 2 5 2 2" xfId="15288" xr:uid="{00000000-0005-0000-0000-0000AE3B0000}"/>
    <cellStyle name="Normal 12 3 2 2 5 3" xfId="15289" xr:uid="{00000000-0005-0000-0000-0000AF3B0000}"/>
    <cellStyle name="Normal 12 3 2 2 5 4" xfId="15290" xr:uid="{00000000-0005-0000-0000-0000B03B0000}"/>
    <cellStyle name="Normal 12 3 2 2 6" xfId="15291" xr:uid="{00000000-0005-0000-0000-0000B13B0000}"/>
    <cellStyle name="Normal 12 3 2 2 6 2" xfId="15292" xr:uid="{00000000-0005-0000-0000-0000B23B0000}"/>
    <cellStyle name="Normal 12 3 2 2 7" xfId="15293" xr:uid="{00000000-0005-0000-0000-0000B33B0000}"/>
    <cellStyle name="Normal 12 3 2 2 8" xfId="15294" xr:uid="{00000000-0005-0000-0000-0000B43B0000}"/>
    <cellStyle name="Normal 12 3 2 3" xfId="15295" xr:uid="{00000000-0005-0000-0000-0000B53B0000}"/>
    <cellStyle name="Normal 12 3 2 3 2" xfId="15296" xr:uid="{00000000-0005-0000-0000-0000B63B0000}"/>
    <cellStyle name="Normal 12 3 2 3 2 2" xfId="15297" xr:uid="{00000000-0005-0000-0000-0000B73B0000}"/>
    <cellStyle name="Normal 12 3 2 3 2 2 2" xfId="15298" xr:uid="{00000000-0005-0000-0000-0000B83B0000}"/>
    <cellStyle name="Normal 12 3 2 3 2 2 2 2" xfId="15299" xr:uid="{00000000-0005-0000-0000-0000B93B0000}"/>
    <cellStyle name="Normal 12 3 2 3 2 2 3" xfId="15300" xr:uid="{00000000-0005-0000-0000-0000BA3B0000}"/>
    <cellStyle name="Normal 12 3 2 3 2 2 4" xfId="15301" xr:uid="{00000000-0005-0000-0000-0000BB3B0000}"/>
    <cellStyle name="Normal 12 3 2 3 2 3" xfId="15302" xr:uid="{00000000-0005-0000-0000-0000BC3B0000}"/>
    <cellStyle name="Normal 12 3 2 3 2 3 2" xfId="15303" xr:uid="{00000000-0005-0000-0000-0000BD3B0000}"/>
    <cellStyle name="Normal 12 3 2 3 2 4" xfId="15304" xr:uid="{00000000-0005-0000-0000-0000BE3B0000}"/>
    <cellStyle name="Normal 12 3 2 3 2 5" xfId="15305" xr:uid="{00000000-0005-0000-0000-0000BF3B0000}"/>
    <cellStyle name="Normal 12 3 2 3 3" xfId="15306" xr:uid="{00000000-0005-0000-0000-0000C03B0000}"/>
    <cellStyle name="Normal 12 3 2 3 3 2" xfId="15307" xr:uid="{00000000-0005-0000-0000-0000C13B0000}"/>
    <cellStyle name="Normal 12 3 2 3 3 2 2" xfId="15308" xr:uid="{00000000-0005-0000-0000-0000C23B0000}"/>
    <cellStyle name="Normal 12 3 2 3 3 3" xfId="15309" xr:uid="{00000000-0005-0000-0000-0000C33B0000}"/>
    <cellStyle name="Normal 12 3 2 3 3 4" xfId="15310" xr:uid="{00000000-0005-0000-0000-0000C43B0000}"/>
    <cellStyle name="Normal 12 3 2 3 4" xfId="15311" xr:uid="{00000000-0005-0000-0000-0000C53B0000}"/>
    <cellStyle name="Normal 12 3 2 3 4 2" xfId="15312" xr:uid="{00000000-0005-0000-0000-0000C63B0000}"/>
    <cellStyle name="Normal 12 3 2 3 4 2 2" xfId="15313" xr:uid="{00000000-0005-0000-0000-0000C73B0000}"/>
    <cellStyle name="Normal 12 3 2 3 4 3" xfId="15314" xr:uid="{00000000-0005-0000-0000-0000C83B0000}"/>
    <cellStyle name="Normal 12 3 2 3 4 4" xfId="15315" xr:uid="{00000000-0005-0000-0000-0000C93B0000}"/>
    <cellStyle name="Normal 12 3 2 3 5" xfId="15316" xr:uid="{00000000-0005-0000-0000-0000CA3B0000}"/>
    <cellStyle name="Normal 12 3 2 3 5 2" xfId="15317" xr:uid="{00000000-0005-0000-0000-0000CB3B0000}"/>
    <cellStyle name="Normal 12 3 2 3 6" xfId="15318" xr:uid="{00000000-0005-0000-0000-0000CC3B0000}"/>
    <cellStyle name="Normal 12 3 2 3 7" xfId="15319" xr:uid="{00000000-0005-0000-0000-0000CD3B0000}"/>
    <cellStyle name="Normal 12 3 2 4" xfId="15320" xr:uid="{00000000-0005-0000-0000-0000CE3B0000}"/>
    <cellStyle name="Normal 12 3 2 4 2" xfId="15321" xr:uid="{00000000-0005-0000-0000-0000CF3B0000}"/>
    <cellStyle name="Normal 12 3 2 4 2 2" xfId="15322" xr:uid="{00000000-0005-0000-0000-0000D03B0000}"/>
    <cellStyle name="Normal 12 3 2 4 2 2 2" xfId="15323" xr:uid="{00000000-0005-0000-0000-0000D13B0000}"/>
    <cellStyle name="Normal 12 3 2 4 2 3" xfId="15324" xr:uid="{00000000-0005-0000-0000-0000D23B0000}"/>
    <cellStyle name="Normal 12 3 2 4 2 4" xfId="15325" xr:uid="{00000000-0005-0000-0000-0000D33B0000}"/>
    <cellStyle name="Normal 12 3 2 4 3" xfId="15326" xr:uid="{00000000-0005-0000-0000-0000D43B0000}"/>
    <cellStyle name="Normal 12 3 2 4 3 2" xfId="15327" xr:uid="{00000000-0005-0000-0000-0000D53B0000}"/>
    <cellStyle name="Normal 12 3 2 4 3 2 2" xfId="15328" xr:uid="{00000000-0005-0000-0000-0000D63B0000}"/>
    <cellStyle name="Normal 12 3 2 4 3 3" xfId="15329" xr:uid="{00000000-0005-0000-0000-0000D73B0000}"/>
    <cellStyle name="Normal 12 3 2 4 3 4" xfId="15330" xr:uid="{00000000-0005-0000-0000-0000D83B0000}"/>
    <cellStyle name="Normal 12 3 2 4 4" xfId="15331" xr:uid="{00000000-0005-0000-0000-0000D93B0000}"/>
    <cellStyle name="Normal 12 3 2 4 4 2" xfId="15332" xr:uid="{00000000-0005-0000-0000-0000DA3B0000}"/>
    <cellStyle name="Normal 12 3 2 4 5" xfId="15333" xr:uid="{00000000-0005-0000-0000-0000DB3B0000}"/>
    <cellStyle name="Normal 12 3 2 4 6" xfId="15334" xr:uid="{00000000-0005-0000-0000-0000DC3B0000}"/>
    <cellStyle name="Normal 12 3 2 5" xfId="15335" xr:uid="{00000000-0005-0000-0000-0000DD3B0000}"/>
    <cellStyle name="Normal 12 3 2 5 2" xfId="15336" xr:uid="{00000000-0005-0000-0000-0000DE3B0000}"/>
    <cellStyle name="Normal 12 3 2 5 2 2" xfId="15337" xr:uid="{00000000-0005-0000-0000-0000DF3B0000}"/>
    <cellStyle name="Normal 12 3 2 5 2 2 2" xfId="15338" xr:uid="{00000000-0005-0000-0000-0000E03B0000}"/>
    <cellStyle name="Normal 12 3 2 5 2 3" xfId="15339" xr:uid="{00000000-0005-0000-0000-0000E13B0000}"/>
    <cellStyle name="Normal 12 3 2 5 2 4" xfId="15340" xr:uid="{00000000-0005-0000-0000-0000E23B0000}"/>
    <cellStyle name="Normal 12 3 2 5 3" xfId="15341" xr:uid="{00000000-0005-0000-0000-0000E33B0000}"/>
    <cellStyle name="Normal 12 3 2 5 3 2" xfId="15342" xr:uid="{00000000-0005-0000-0000-0000E43B0000}"/>
    <cellStyle name="Normal 12 3 2 5 4" xfId="15343" xr:uid="{00000000-0005-0000-0000-0000E53B0000}"/>
    <cellStyle name="Normal 12 3 2 5 5" xfId="15344" xr:uid="{00000000-0005-0000-0000-0000E63B0000}"/>
    <cellStyle name="Normal 12 3 2 6" xfId="15345" xr:uid="{00000000-0005-0000-0000-0000E73B0000}"/>
    <cellStyle name="Normal 12 3 2 6 2" xfId="15346" xr:uid="{00000000-0005-0000-0000-0000E83B0000}"/>
    <cellStyle name="Normal 12 3 2 6 2 2" xfId="15347" xr:uid="{00000000-0005-0000-0000-0000E93B0000}"/>
    <cellStyle name="Normal 12 3 2 6 3" xfId="15348" xr:uid="{00000000-0005-0000-0000-0000EA3B0000}"/>
    <cellStyle name="Normal 12 3 2 6 4" xfId="15349" xr:uid="{00000000-0005-0000-0000-0000EB3B0000}"/>
    <cellStyle name="Normal 12 3 2 7" xfId="15350" xr:uid="{00000000-0005-0000-0000-0000EC3B0000}"/>
    <cellStyle name="Normal 12 3 2 7 2" xfId="15351" xr:uid="{00000000-0005-0000-0000-0000ED3B0000}"/>
    <cellStyle name="Normal 12 3 2 8" xfId="15352" xr:uid="{00000000-0005-0000-0000-0000EE3B0000}"/>
    <cellStyle name="Normal 12 3 2 9" xfId="15353" xr:uid="{00000000-0005-0000-0000-0000EF3B0000}"/>
    <cellStyle name="Normal 12 3 3" xfId="15354" xr:uid="{00000000-0005-0000-0000-0000F03B0000}"/>
    <cellStyle name="Normal 12 3 3 2" xfId="15355" xr:uid="{00000000-0005-0000-0000-0000F13B0000}"/>
    <cellStyle name="Normal 12 3 3 2 2" xfId="15356" xr:uid="{00000000-0005-0000-0000-0000F23B0000}"/>
    <cellStyle name="Normal 12 3 3 2 2 2" xfId="15357" xr:uid="{00000000-0005-0000-0000-0000F33B0000}"/>
    <cellStyle name="Normal 12 3 3 2 2 2 2" xfId="15358" xr:uid="{00000000-0005-0000-0000-0000F43B0000}"/>
    <cellStyle name="Normal 12 3 3 2 2 2 2 2" xfId="15359" xr:uid="{00000000-0005-0000-0000-0000F53B0000}"/>
    <cellStyle name="Normal 12 3 3 2 2 2 3" xfId="15360" xr:uid="{00000000-0005-0000-0000-0000F63B0000}"/>
    <cellStyle name="Normal 12 3 3 2 2 2 4" xfId="15361" xr:uid="{00000000-0005-0000-0000-0000F73B0000}"/>
    <cellStyle name="Normal 12 3 3 2 2 3" xfId="15362" xr:uid="{00000000-0005-0000-0000-0000F83B0000}"/>
    <cellStyle name="Normal 12 3 3 2 2 3 2" xfId="15363" xr:uid="{00000000-0005-0000-0000-0000F93B0000}"/>
    <cellStyle name="Normal 12 3 3 2 2 4" xfId="15364" xr:uid="{00000000-0005-0000-0000-0000FA3B0000}"/>
    <cellStyle name="Normal 12 3 3 2 2 5" xfId="15365" xr:uid="{00000000-0005-0000-0000-0000FB3B0000}"/>
    <cellStyle name="Normal 12 3 3 2 3" xfId="15366" xr:uid="{00000000-0005-0000-0000-0000FC3B0000}"/>
    <cellStyle name="Normal 12 3 3 2 3 2" xfId="15367" xr:uid="{00000000-0005-0000-0000-0000FD3B0000}"/>
    <cellStyle name="Normal 12 3 3 2 3 2 2" xfId="15368" xr:uid="{00000000-0005-0000-0000-0000FE3B0000}"/>
    <cellStyle name="Normal 12 3 3 2 3 3" xfId="15369" xr:uid="{00000000-0005-0000-0000-0000FF3B0000}"/>
    <cellStyle name="Normal 12 3 3 2 3 4" xfId="15370" xr:uid="{00000000-0005-0000-0000-0000003C0000}"/>
    <cellStyle name="Normal 12 3 3 2 4" xfId="15371" xr:uid="{00000000-0005-0000-0000-0000013C0000}"/>
    <cellStyle name="Normal 12 3 3 2 4 2" xfId="15372" xr:uid="{00000000-0005-0000-0000-0000023C0000}"/>
    <cellStyle name="Normal 12 3 3 2 5" xfId="15373" xr:uid="{00000000-0005-0000-0000-0000033C0000}"/>
    <cellStyle name="Normal 12 3 3 2 6" xfId="15374" xr:uid="{00000000-0005-0000-0000-0000043C0000}"/>
    <cellStyle name="Normal 12 3 3 3" xfId="15375" xr:uid="{00000000-0005-0000-0000-0000053C0000}"/>
    <cellStyle name="Normal 12 3 3 3 2" xfId="15376" xr:uid="{00000000-0005-0000-0000-0000063C0000}"/>
    <cellStyle name="Normal 12 3 3 3 2 2" xfId="15377" xr:uid="{00000000-0005-0000-0000-0000073C0000}"/>
    <cellStyle name="Normal 12 3 3 3 2 2 2" xfId="15378" xr:uid="{00000000-0005-0000-0000-0000083C0000}"/>
    <cellStyle name="Normal 12 3 3 3 2 3" xfId="15379" xr:uid="{00000000-0005-0000-0000-0000093C0000}"/>
    <cellStyle name="Normal 12 3 3 3 2 4" xfId="15380" xr:uid="{00000000-0005-0000-0000-00000A3C0000}"/>
    <cellStyle name="Normal 12 3 3 3 3" xfId="15381" xr:uid="{00000000-0005-0000-0000-00000B3C0000}"/>
    <cellStyle name="Normal 12 3 3 3 3 2" xfId="15382" xr:uid="{00000000-0005-0000-0000-00000C3C0000}"/>
    <cellStyle name="Normal 12 3 3 3 4" xfId="15383" xr:uid="{00000000-0005-0000-0000-00000D3C0000}"/>
    <cellStyle name="Normal 12 3 3 3 5" xfId="15384" xr:uid="{00000000-0005-0000-0000-00000E3C0000}"/>
    <cellStyle name="Normal 12 3 3 4" xfId="15385" xr:uid="{00000000-0005-0000-0000-00000F3C0000}"/>
    <cellStyle name="Normal 12 3 3 4 2" xfId="15386" xr:uid="{00000000-0005-0000-0000-0000103C0000}"/>
    <cellStyle name="Normal 12 3 3 4 2 2" xfId="15387" xr:uid="{00000000-0005-0000-0000-0000113C0000}"/>
    <cellStyle name="Normal 12 3 3 4 3" xfId="15388" xr:uid="{00000000-0005-0000-0000-0000123C0000}"/>
    <cellStyle name="Normal 12 3 3 4 4" xfId="15389" xr:uid="{00000000-0005-0000-0000-0000133C0000}"/>
    <cellStyle name="Normal 12 3 3 5" xfId="15390" xr:uid="{00000000-0005-0000-0000-0000143C0000}"/>
    <cellStyle name="Normal 12 3 3 5 2" xfId="15391" xr:uid="{00000000-0005-0000-0000-0000153C0000}"/>
    <cellStyle name="Normal 12 3 3 5 2 2" xfId="15392" xr:uid="{00000000-0005-0000-0000-0000163C0000}"/>
    <cellStyle name="Normal 12 3 3 5 3" xfId="15393" xr:uid="{00000000-0005-0000-0000-0000173C0000}"/>
    <cellStyle name="Normal 12 3 3 5 4" xfId="15394" xr:uid="{00000000-0005-0000-0000-0000183C0000}"/>
    <cellStyle name="Normal 12 3 3 6" xfId="15395" xr:uid="{00000000-0005-0000-0000-0000193C0000}"/>
    <cellStyle name="Normal 12 3 3 6 2" xfId="15396" xr:uid="{00000000-0005-0000-0000-00001A3C0000}"/>
    <cellStyle name="Normal 12 3 3 7" xfId="15397" xr:uid="{00000000-0005-0000-0000-00001B3C0000}"/>
    <cellStyle name="Normal 12 3 3 8" xfId="15398" xr:uid="{00000000-0005-0000-0000-00001C3C0000}"/>
    <cellStyle name="Normal 12 3 4" xfId="15399" xr:uid="{00000000-0005-0000-0000-00001D3C0000}"/>
    <cellStyle name="Normal 12 3 4 2" xfId="15400" xr:uid="{00000000-0005-0000-0000-00001E3C0000}"/>
    <cellStyle name="Normal 12 3 4 2 2" xfId="15401" xr:uid="{00000000-0005-0000-0000-00001F3C0000}"/>
    <cellStyle name="Normal 12 3 4 2 2 2" xfId="15402" xr:uid="{00000000-0005-0000-0000-0000203C0000}"/>
    <cellStyle name="Normal 12 3 4 2 2 2 2" xfId="15403" xr:uid="{00000000-0005-0000-0000-0000213C0000}"/>
    <cellStyle name="Normal 12 3 4 2 2 3" xfId="15404" xr:uid="{00000000-0005-0000-0000-0000223C0000}"/>
    <cellStyle name="Normal 12 3 4 2 2 4" xfId="15405" xr:uid="{00000000-0005-0000-0000-0000233C0000}"/>
    <cellStyle name="Normal 12 3 4 2 3" xfId="15406" xr:uid="{00000000-0005-0000-0000-0000243C0000}"/>
    <cellStyle name="Normal 12 3 4 2 3 2" xfId="15407" xr:uid="{00000000-0005-0000-0000-0000253C0000}"/>
    <cellStyle name="Normal 12 3 4 2 4" xfId="15408" xr:uid="{00000000-0005-0000-0000-0000263C0000}"/>
    <cellStyle name="Normal 12 3 4 2 5" xfId="15409" xr:uid="{00000000-0005-0000-0000-0000273C0000}"/>
    <cellStyle name="Normal 12 3 4 3" xfId="15410" xr:uid="{00000000-0005-0000-0000-0000283C0000}"/>
    <cellStyle name="Normal 12 3 4 3 2" xfId="15411" xr:uid="{00000000-0005-0000-0000-0000293C0000}"/>
    <cellStyle name="Normal 12 3 4 3 2 2" xfId="15412" xr:uid="{00000000-0005-0000-0000-00002A3C0000}"/>
    <cellStyle name="Normal 12 3 4 3 3" xfId="15413" xr:uid="{00000000-0005-0000-0000-00002B3C0000}"/>
    <cellStyle name="Normal 12 3 4 3 4" xfId="15414" xr:uid="{00000000-0005-0000-0000-00002C3C0000}"/>
    <cellStyle name="Normal 12 3 4 4" xfId="15415" xr:uid="{00000000-0005-0000-0000-00002D3C0000}"/>
    <cellStyle name="Normal 12 3 4 4 2" xfId="15416" xr:uid="{00000000-0005-0000-0000-00002E3C0000}"/>
    <cellStyle name="Normal 12 3 4 4 2 2" xfId="15417" xr:uid="{00000000-0005-0000-0000-00002F3C0000}"/>
    <cellStyle name="Normal 12 3 4 4 3" xfId="15418" xr:uid="{00000000-0005-0000-0000-0000303C0000}"/>
    <cellStyle name="Normal 12 3 4 4 4" xfId="15419" xr:uid="{00000000-0005-0000-0000-0000313C0000}"/>
    <cellStyle name="Normal 12 3 4 5" xfId="15420" xr:uid="{00000000-0005-0000-0000-0000323C0000}"/>
    <cellStyle name="Normal 12 3 4 5 2" xfId="15421" xr:uid="{00000000-0005-0000-0000-0000333C0000}"/>
    <cellStyle name="Normal 12 3 4 6" xfId="15422" xr:uid="{00000000-0005-0000-0000-0000343C0000}"/>
    <cellStyle name="Normal 12 3 4 7" xfId="15423" xr:uid="{00000000-0005-0000-0000-0000353C0000}"/>
    <cellStyle name="Normal 12 3 5" xfId="15424" xr:uid="{00000000-0005-0000-0000-0000363C0000}"/>
    <cellStyle name="Normal 12 3 5 2" xfId="15425" xr:uid="{00000000-0005-0000-0000-0000373C0000}"/>
    <cellStyle name="Normal 12 3 5 2 2" xfId="15426" xr:uid="{00000000-0005-0000-0000-0000383C0000}"/>
    <cellStyle name="Normal 12 3 5 2 2 2" xfId="15427" xr:uid="{00000000-0005-0000-0000-0000393C0000}"/>
    <cellStyle name="Normal 12 3 5 2 3" xfId="15428" xr:uid="{00000000-0005-0000-0000-00003A3C0000}"/>
    <cellStyle name="Normal 12 3 5 2 4" xfId="15429" xr:uid="{00000000-0005-0000-0000-00003B3C0000}"/>
    <cellStyle name="Normal 12 3 5 3" xfId="15430" xr:uid="{00000000-0005-0000-0000-00003C3C0000}"/>
    <cellStyle name="Normal 12 3 5 3 2" xfId="15431" xr:uid="{00000000-0005-0000-0000-00003D3C0000}"/>
    <cellStyle name="Normal 12 3 5 3 2 2" xfId="15432" xr:uid="{00000000-0005-0000-0000-00003E3C0000}"/>
    <cellStyle name="Normal 12 3 5 3 3" xfId="15433" xr:uid="{00000000-0005-0000-0000-00003F3C0000}"/>
    <cellStyle name="Normal 12 3 5 3 4" xfId="15434" xr:uid="{00000000-0005-0000-0000-0000403C0000}"/>
    <cellStyle name="Normal 12 3 5 4" xfId="15435" xr:uid="{00000000-0005-0000-0000-0000413C0000}"/>
    <cellStyle name="Normal 12 3 5 4 2" xfId="15436" xr:uid="{00000000-0005-0000-0000-0000423C0000}"/>
    <cellStyle name="Normal 12 3 5 5" xfId="15437" xr:uid="{00000000-0005-0000-0000-0000433C0000}"/>
    <cellStyle name="Normal 12 3 5 6" xfId="15438" xr:uid="{00000000-0005-0000-0000-0000443C0000}"/>
    <cellStyle name="Normal 12 3 6" xfId="15439" xr:uid="{00000000-0005-0000-0000-0000453C0000}"/>
    <cellStyle name="Normal 12 3 6 2" xfId="15440" xr:uid="{00000000-0005-0000-0000-0000463C0000}"/>
    <cellStyle name="Normal 12 3 6 2 2" xfId="15441" xr:uid="{00000000-0005-0000-0000-0000473C0000}"/>
    <cellStyle name="Normal 12 3 6 2 2 2" xfId="15442" xr:uid="{00000000-0005-0000-0000-0000483C0000}"/>
    <cellStyle name="Normal 12 3 6 2 3" xfId="15443" xr:uid="{00000000-0005-0000-0000-0000493C0000}"/>
    <cellStyle name="Normal 12 3 6 2 4" xfId="15444" xr:uid="{00000000-0005-0000-0000-00004A3C0000}"/>
    <cellStyle name="Normal 12 3 6 3" xfId="15445" xr:uid="{00000000-0005-0000-0000-00004B3C0000}"/>
    <cellStyle name="Normal 12 3 6 3 2" xfId="15446" xr:uid="{00000000-0005-0000-0000-00004C3C0000}"/>
    <cellStyle name="Normal 12 3 6 4" xfId="15447" xr:uid="{00000000-0005-0000-0000-00004D3C0000}"/>
    <cellStyle name="Normal 12 3 6 5" xfId="15448" xr:uid="{00000000-0005-0000-0000-00004E3C0000}"/>
    <cellStyle name="Normal 12 3 7" xfId="15449" xr:uid="{00000000-0005-0000-0000-00004F3C0000}"/>
    <cellStyle name="Normal 12 3 7 2" xfId="15450" xr:uid="{00000000-0005-0000-0000-0000503C0000}"/>
    <cellStyle name="Normal 12 3 7 2 2" xfId="15451" xr:uid="{00000000-0005-0000-0000-0000513C0000}"/>
    <cellStyle name="Normal 12 3 7 3" xfId="15452" xr:uid="{00000000-0005-0000-0000-0000523C0000}"/>
    <cellStyle name="Normal 12 3 7 4" xfId="15453" xr:uid="{00000000-0005-0000-0000-0000533C0000}"/>
    <cellStyle name="Normal 12 3 8" xfId="15454" xr:uid="{00000000-0005-0000-0000-0000543C0000}"/>
    <cellStyle name="Normal 12 3 8 2" xfId="15455" xr:uid="{00000000-0005-0000-0000-0000553C0000}"/>
    <cellStyle name="Normal 12 3 9" xfId="15456" xr:uid="{00000000-0005-0000-0000-0000563C0000}"/>
    <cellStyle name="Normal 12 4" xfId="15457" xr:uid="{00000000-0005-0000-0000-0000573C0000}"/>
    <cellStyle name="Normal 12 4 2" xfId="15458" xr:uid="{00000000-0005-0000-0000-0000583C0000}"/>
    <cellStyle name="Normal 12 4 2 2" xfId="15459" xr:uid="{00000000-0005-0000-0000-0000593C0000}"/>
    <cellStyle name="Normal 12 4 2 2 2" xfId="15460" xr:uid="{00000000-0005-0000-0000-00005A3C0000}"/>
    <cellStyle name="Normal 12 4 2 2 2 2" xfId="15461" xr:uid="{00000000-0005-0000-0000-00005B3C0000}"/>
    <cellStyle name="Normal 12 4 2 2 2 2 2" xfId="15462" xr:uid="{00000000-0005-0000-0000-00005C3C0000}"/>
    <cellStyle name="Normal 12 4 2 2 2 2 2 2" xfId="15463" xr:uid="{00000000-0005-0000-0000-00005D3C0000}"/>
    <cellStyle name="Normal 12 4 2 2 2 2 3" xfId="15464" xr:uid="{00000000-0005-0000-0000-00005E3C0000}"/>
    <cellStyle name="Normal 12 4 2 2 2 2 4" xfId="15465" xr:uid="{00000000-0005-0000-0000-00005F3C0000}"/>
    <cellStyle name="Normal 12 4 2 2 2 3" xfId="15466" xr:uid="{00000000-0005-0000-0000-0000603C0000}"/>
    <cellStyle name="Normal 12 4 2 2 2 3 2" xfId="15467" xr:uid="{00000000-0005-0000-0000-0000613C0000}"/>
    <cellStyle name="Normal 12 4 2 2 2 4" xfId="15468" xr:uid="{00000000-0005-0000-0000-0000623C0000}"/>
    <cellStyle name="Normal 12 4 2 2 2 5" xfId="15469" xr:uid="{00000000-0005-0000-0000-0000633C0000}"/>
    <cellStyle name="Normal 12 4 2 2 3" xfId="15470" xr:uid="{00000000-0005-0000-0000-0000643C0000}"/>
    <cellStyle name="Normal 12 4 2 2 3 2" xfId="15471" xr:uid="{00000000-0005-0000-0000-0000653C0000}"/>
    <cellStyle name="Normal 12 4 2 2 3 2 2" xfId="15472" xr:uid="{00000000-0005-0000-0000-0000663C0000}"/>
    <cellStyle name="Normal 12 4 2 2 3 3" xfId="15473" xr:uid="{00000000-0005-0000-0000-0000673C0000}"/>
    <cellStyle name="Normal 12 4 2 2 3 4" xfId="15474" xr:uid="{00000000-0005-0000-0000-0000683C0000}"/>
    <cellStyle name="Normal 12 4 2 2 4" xfId="15475" xr:uid="{00000000-0005-0000-0000-0000693C0000}"/>
    <cellStyle name="Normal 12 4 2 2 4 2" xfId="15476" xr:uid="{00000000-0005-0000-0000-00006A3C0000}"/>
    <cellStyle name="Normal 12 4 2 2 5" xfId="15477" xr:uid="{00000000-0005-0000-0000-00006B3C0000}"/>
    <cellStyle name="Normal 12 4 2 2 6" xfId="15478" xr:uid="{00000000-0005-0000-0000-00006C3C0000}"/>
    <cellStyle name="Normal 12 4 2 3" xfId="15479" xr:uid="{00000000-0005-0000-0000-00006D3C0000}"/>
    <cellStyle name="Normal 12 4 2 3 2" xfId="15480" xr:uid="{00000000-0005-0000-0000-00006E3C0000}"/>
    <cellStyle name="Normal 12 4 2 3 2 2" xfId="15481" xr:uid="{00000000-0005-0000-0000-00006F3C0000}"/>
    <cellStyle name="Normal 12 4 2 3 2 2 2" xfId="15482" xr:uid="{00000000-0005-0000-0000-0000703C0000}"/>
    <cellStyle name="Normal 12 4 2 3 2 3" xfId="15483" xr:uid="{00000000-0005-0000-0000-0000713C0000}"/>
    <cellStyle name="Normal 12 4 2 3 2 4" xfId="15484" xr:uid="{00000000-0005-0000-0000-0000723C0000}"/>
    <cellStyle name="Normal 12 4 2 3 3" xfId="15485" xr:uid="{00000000-0005-0000-0000-0000733C0000}"/>
    <cellStyle name="Normal 12 4 2 3 3 2" xfId="15486" xr:uid="{00000000-0005-0000-0000-0000743C0000}"/>
    <cellStyle name="Normal 12 4 2 3 4" xfId="15487" xr:uid="{00000000-0005-0000-0000-0000753C0000}"/>
    <cellStyle name="Normal 12 4 2 3 5" xfId="15488" xr:uid="{00000000-0005-0000-0000-0000763C0000}"/>
    <cellStyle name="Normal 12 4 2 4" xfId="15489" xr:uid="{00000000-0005-0000-0000-0000773C0000}"/>
    <cellStyle name="Normal 12 4 2 4 2" xfId="15490" xr:uid="{00000000-0005-0000-0000-0000783C0000}"/>
    <cellStyle name="Normal 12 4 2 4 2 2" xfId="15491" xr:uid="{00000000-0005-0000-0000-0000793C0000}"/>
    <cellStyle name="Normal 12 4 2 4 3" xfId="15492" xr:uid="{00000000-0005-0000-0000-00007A3C0000}"/>
    <cellStyle name="Normal 12 4 2 4 4" xfId="15493" xr:uid="{00000000-0005-0000-0000-00007B3C0000}"/>
    <cellStyle name="Normal 12 4 2 5" xfId="15494" xr:uid="{00000000-0005-0000-0000-00007C3C0000}"/>
    <cellStyle name="Normal 12 4 2 5 2" xfId="15495" xr:uid="{00000000-0005-0000-0000-00007D3C0000}"/>
    <cellStyle name="Normal 12 4 2 5 2 2" xfId="15496" xr:uid="{00000000-0005-0000-0000-00007E3C0000}"/>
    <cellStyle name="Normal 12 4 2 5 3" xfId="15497" xr:uid="{00000000-0005-0000-0000-00007F3C0000}"/>
    <cellStyle name="Normal 12 4 2 5 4" xfId="15498" xr:uid="{00000000-0005-0000-0000-0000803C0000}"/>
    <cellStyle name="Normal 12 4 2 6" xfId="15499" xr:uid="{00000000-0005-0000-0000-0000813C0000}"/>
    <cellStyle name="Normal 12 4 2 6 2" xfId="15500" xr:uid="{00000000-0005-0000-0000-0000823C0000}"/>
    <cellStyle name="Normal 12 4 2 7" xfId="15501" xr:uid="{00000000-0005-0000-0000-0000833C0000}"/>
    <cellStyle name="Normal 12 4 2 8" xfId="15502" xr:uid="{00000000-0005-0000-0000-0000843C0000}"/>
    <cellStyle name="Normal 12 4 3" xfId="15503" xr:uid="{00000000-0005-0000-0000-0000853C0000}"/>
    <cellStyle name="Normal 12 4 3 2" xfId="15504" xr:uid="{00000000-0005-0000-0000-0000863C0000}"/>
    <cellStyle name="Normal 12 4 3 2 2" xfId="15505" xr:uid="{00000000-0005-0000-0000-0000873C0000}"/>
    <cellStyle name="Normal 12 4 3 2 2 2" xfId="15506" xr:uid="{00000000-0005-0000-0000-0000883C0000}"/>
    <cellStyle name="Normal 12 4 3 2 2 2 2" xfId="15507" xr:uid="{00000000-0005-0000-0000-0000893C0000}"/>
    <cellStyle name="Normal 12 4 3 2 2 3" xfId="15508" xr:uid="{00000000-0005-0000-0000-00008A3C0000}"/>
    <cellStyle name="Normal 12 4 3 2 2 4" xfId="15509" xr:uid="{00000000-0005-0000-0000-00008B3C0000}"/>
    <cellStyle name="Normal 12 4 3 2 3" xfId="15510" xr:uid="{00000000-0005-0000-0000-00008C3C0000}"/>
    <cellStyle name="Normal 12 4 3 2 3 2" xfId="15511" xr:uid="{00000000-0005-0000-0000-00008D3C0000}"/>
    <cellStyle name="Normal 12 4 3 2 4" xfId="15512" xr:uid="{00000000-0005-0000-0000-00008E3C0000}"/>
    <cellStyle name="Normal 12 4 3 2 5" xfId="15513" xr:uid="{00000000-0005-0000-0000-00008F3C0000}"/>
    <cellStyle name="Normal 12 4 3 3" xfId="15514" xr:uid="{00000000-0005-0000-0000-0000903C0000}"/>
    <cellStyle name="Normal 12 4 3 3 2" xfId="15515" xr:uid="{00000000-0005-0000-0000-0000913C0000}"/>
    <cellStyle name="Normal 12 4 3 3 2 2" xfId="15516" xr:uid="{00000000-0005-0000-0000-0000923C0000}"/>
    <cellStyle name="Normal 12 4 3 3 3" xfId="15517" xr:uid="{00000000-0005-0000-0000-0000933C0000}"/>
    <cellStyle name="Normal 12 4 3 3 4" xfId="15518" xr:uid="{00000000-0005-0000-0000-0000943C0000}"/>
    <cellStyle name="Normal 12 4 3 4" xfId="15519" xr:uid="{00000000-0005-0000-0000-0000953C0000}"/>
    <cellStyle name="Normal 12 4 3 4 2" xfId="15520" xr:uid="{00000000-0005-0000-0000-0000963C0000}"/>
    <cellStyle name="Normal 12 4 3 4 2 2" xfId="15521" xr:uid="{00000000-0005-0000-0000-0000973C0000}"/>
    <cellStyle name="Normal 12 4 3 4 3" xfId="15522" xr:uid="{00000000-0005-0000-0000-0000983C0000}"/>
    <cellStyle name="Normal 12 4 3 4 4" xfId="15523" xr:uid="{00000000-0005-0000-0000-0000993C0000}"/>
    <cellStyle name="Normal 12 4 3 5" xfId="15524" xr:uid="{00000000-0005-0000-0000-00009A3C0000}"/>
    <cellStyle name="Normal 12 4 3 5 2" xfId="15525" xr:uid="{00000000-0005-0000-0000-00009B3C0000}"/>
    <cellStyle name="Normal 12 4 3 6" xfId="15526" xr:uid="{00000000-0005-0000-0000-00009C3C0000}"/>
    <cellStyle name="Normal 12 4 3 7" xfId="15527" xr:uid="{00000000-0005-0000-0000-00009D3C0000}"/>
    <cellStyle name="Normal 12 4 4" xfId="15528" xr:uid="{00000000-0005-0000-0000-00009E3C0000}"/>
    <cellStyle name="Normal 12 4 4 2" xfId="15529" xr:uid="{00000000-0005-0000-0000-00009F3C0000}"/>
    <cellStyle name="Normal 12 4 4 2 2" xfId="15530" xr:uid="{00000000-0005-0000-0000-0000A03C0000}"/>
    <cellStyle name="Normal 12 4 4 2 2 2" xfId="15531" xr:uid="{00000000-0005-0000-0000-0000A13C0000}"/>
    <cellStyle name="Normal 12 4 4 2 3" xfId="15532" xr:uid="{00000000-0005-0000-0000-0000A23C0000}"/>
    <cellStyle name="Normal 12 4 4 2 4" xfId="15533" xr:uid="{00000000-0005-0000-0000-0000A33C0000}"/>
    <cellStyle name="Normal 12 4 4 3" xfId="15534" xr:uid="{00000000-0005-0000-0000-0000A43C0000}"/>
    <cellStyle name="Normal 12 4 4 3 2" xfId="15535" xr:uid="{00000000-0005-0000-0000-0000A53C0000}"/>
    <cellStyle name="Normal 12 4 4 3 2 2" xfId="15536" xr:uid="{00000000-0005-0000-0000-0000A63C0000}"/>
    <cellStyle name="Normal 12 4 4 3 3" xfId="15537" xr:uid="{00000000-0005-0000-0000-0000A73C0000}"/>
    <cellStyle name="Normal 12 4 4 3 4" xfId="15538" xr:uid="{00000000-0005-0000-0000-0000A83C0000}"/>
    <cellStyle name="Normal 12 4 4 4" xfId="15539" xr:uid="{00000000-0005-0000-0000-0000A93C0000}"/>
    <cellStyle name="Normal 12 4 4 4 2" xfId="15540" xr:uid="{00000000-0005-0000-0000-0000AA3C0000}"/>
    <cellStyle name="Normal 12 4 4 5" xfId="15541" xr:uid="{00000000-0005-0000-0000-0000AB3C0000}"/>
    <cellStyle name="Normal 12 4 4 6" xfId="15542" xr:uid="{00000000-0005-0000-0000-0000AC3C0000}"/>
    <cellStyle name="Normal 12 4 5" xfId="15543" xr:uid="{00000000-0005-0000-0000-0000AD3C0000}"/>
    <cellStyle name="Normal 12 4 5 2" xfId="15544" xr:uid="{00000000-0005-0000-0000-0000AE3C0000}"/>
    <cellStyle name="Normal 12 4 5 2 2" xfId="15545" xr:uid="{00000000-0005-0000-0000-0000AF3C0000}"/>
    <cellStyle name="Normal 12 4 5 2 2 2" xfId="15546" xr:uid="{00000000-0005-0000-0000-0000B03C0000}"/>
    <cellStyle name="Normal 12 4 5 2 3" xfId="15547" xr:uid="{00000000-0005-0000-0000-0000B13C0000}"/>
    <cellStyle name="Normal 12 4 5 2 4" xfId="15548" xr:uid="{00000000-0005-0000-0000-0000B23C0000}"/>
    <cellStyle name="Normal 12 4 5 3" xfId="15549" xr:uid="{00000000-0005-0000-0000-0000B33C0000}"/>
    <cellStyle name="Normal 12 4 5 3 2" xfId="15550" xr:uid="{00000000-0005-0000-0000-0000B43C0000}"/>
    <cellStyle name="Normal 12 4 5 4" xfId="15551" xr:uid="{00000000-0005-0000-0000-0000B53C0000}"/>
    <cellStyle name="Normal 12 4 5 5" xfId="15552" xr:uid="{00000000-0005-0000-0000-0000B63C0000}"/>
    <cellStyle name="Normal 12 4 6" xfId="15553" xr:uid="{00000000-0005-0000-0000-0000B73C0000}"/>
    <cellStyle name="Normal 12 4 6 2" xfId="15554" xr:uid="{00000000-0005-0000-0000-0000B83C0000}"/>
    <cellStyle name="Normal 12 4 6 2 2" xfId="15555" xr:uid="{00000000-0005-0000-0000-0000B93C0000}"/>
    <cellStyle name="Normal 12 4 6 3" xfId="15556" xr:uid="{00000000-0005-0000-0000-0000BA3C0000}"/>
    <cellStyle name="Normal 12 4 6 4" xfId="15557" xr:uid="{00000000-0005-0000-0000-0000BB3C0000}"/>
    <cellStyle name="Normal 12 4 7" xfId="15558" xr:uid="{00000000-0005-0000-0000-0000BC3C0000}"/>
    <cellStyle name="Normal 12 4 7 2" xfId="15559" xr:uid="{00000000-0005-0000-0000-0000BD3C0000}"/>
    <cellStyle name="Normal 12 4 8" xfId="15560" xr:uid="{00000000-0005-0000-0000-0000BE3C0000}"/>
    <cellStyle name="Normal 12 4 9" xfId="15561" xr:uid="{00000000-0005-0000-0000-0000BF3C0000}"/>
    <cellStyle name="Normal 12 5" xfId="15562" xr:uid="{00000000-0005-0000-0000-0000C03C0000}"/>
    <cellStyle name="Normal 12 5 2" xfId="15563" xr:uid="{00000000-0005-0000-0000-0000C13C0000}"/>
    <cellStyle name="Normal 12 5 2 2" xfId="15564" xr:uid="{00000000-0005-0000-0000-0000C23C0000}"/>
    <cellStyle name="Normal 12 5 2 2 2" xfId="15565" xr:uid="{00000000-0005-0000-0000-0000C33C0000}"/>
    <cellStyle name="Normal 12 5 2 2 2 2" xfId="15566" xr:uid="{00000000-0005-0000-0000-0000C43C0000}"/>
    <cellStyle name="Normal 12 5 2 2 2 2 2" xfId="15567" xr:uid="{00000000-0005-0000-0000-0000C53C0000}"/>
    <cellStyle name="Normal 12 5 2 2 2 2 2 2" xfId="15568" xr:uid="{00000000-0005-0000-0000-0000C63C0000}"/>
    <cellStyle name="Normal 12 5 2 2 2 2 3" xfId="15569" xr:uid="{00000000-0005-0000-0000-0000C73C0000}"/>
    <cellStyle name="Normal 12 5 2 2 2 2 4" xfId="15570" xr:uid="{00000000-0005-0000-0000-0000C83C0000}"/>
    <cellStyle name="Normal 12 5 2 2 2 3" xfId="15571" xr:uid="{00000000-0005-0000-0000-0000C93C0000}"/>
    <cellStyle name="Normal 12 5 2 2 2 3 2" xfId="15572" xr:uid="{00000000-0005-0000-0000-0000CA3C0000}"/>
    <cellStyle name="Normal 12 5 2 2 2 4" xfId="15573" xr:uid="{00000000-0005-0000-0000-0000CB3C0000}"/>
    <cellStyle name="Normal 12 5 2 2 2 5" xfId="15574" xr:uid="{00000000-0005-0000-0000-0000CC3C0000}"/>
    <cellStyle name="Normal 12 5 2 2 3" xfId="15575" xr:uid="{00000000-0005-0000-0000-0000CD3C0000}"/>
    <cellStyle name="Normal 12 5 2 2 3 2" xfId="15576" xr:uid="{00000000-0005-0000-0000-0000CE3C0000}"/>
    <cellStyle name="Normal 12 5 2 2 3 2 2" xfId="15577" xr:uid="{00000000-0005-0000-0000-0000CF3C0000}"/>
    <cellStyle name="Normal 12 5 2 2 3 3" xfId="15578" xr:uid="{00000000-0005-0000-0000-0000D03C0000}"/>
    <cellStyle name="Normal 12 5 2 2 3 4" xfId="15579" xr:uid="{00000000-0005-0000-0000-0000D13C0000}"/>
    <cellStyle name="Normal 12 5 2 2 4" xfId="15580" xr:uid="{00000000-0005-0000-0000-0000D23C0000}"/>
    <cellStyle name="Normal 12 5 2 2 4 2" xfId="15581" xr:uid="{00000000-0005-0000-0000-0000D33C0000}"/>
    <cellStyle name="Normal 12 5 2 2 5" xfId="15582" xr:uid="{00000000-0005-0000-0000-0000D43C0000}"/>
    <cellStyle name="Normal 12 5 2 2 6" xfId="15583" xr:uid="{00000000-0005-0000-0000-0000D53C0000}"/>
    <cellStyle name="Normal 12 5 2 3" xfId="15584" xr:uid="{00000000-0005-0000-0000-0000D63C0000}"/>
    <cellStyle name="Normal 12 5 2 3 2" xfId="15585" xr:uid="{00000000-0005-0000-0000-0000D73C0000}"/>
    <cellStyle name="Normal 12 5 2 3 2 2" xfId="15586" xr:uid="{00000000-0005-0000-0000-0000D83C0000}"/>
    <cellStyle name="Normal 12 5 2 3 2 2 2" xfId="15587" xr:uid="{00000000-0005-0000-0000-0000D93C0000}"/>
    <cellStyle name="Normal 12 5 2 3 2 3" xfId="15588" xr:uid="{00000000-0005-0000-0000-0000DA3C0000}"/>
    <cellStyle name="Normal 12 5 2 3 2 4" xfId="15589" xr:uid="{00000000-0005-0000-0000-0000DB3C0000}"/>
    <cellStyle name="Normal 12 5 2 3 3" xfId="15590" xr:uid="{00000000-0005-0000-0000-0000DC3C0000}"/>
    <cellStyle name="Normal 12 5 2 3 3 2" xfId="15591" xr:uid="{00000000-0005-0000-0000-0000DD3C0000}"/>
    <cellStyle name="Normal 12 5 2 3 4" xfId="15592" xr:uid="{00000000-0005-0000-0000-0000DE3C0000}"/>
    <cellStyle name="Normal 12 5 2 3 5" xfId="15593" xr:uid="{00000000-0005-0000-0000-0000DF3C0000}"/>
    <cellStyle name="Normal 12 5 2 4" xfId="15594" xr:uid="{00000000-0005-0000-0000-0000E03C0000}"/>
    <cellStyle name="Normal 12 5 2 4 2" xfId="15595" xr:uid="{00000000-0005-0000-0000-0000E13C0000}"/>
    <cellStyle name="Normal 12 5 2 4 2 2" xfId="15596" xr:uid="{00000000-0005-0000-0000-0000E23C0000}"/>
    <cellStyle name="Normal 12 5 2 4 3" xfId="15597" xr:uid="{00000000-0005-0000-0000-0000E33C0000}"/>
    <cellStyle name="Normal 12 5 2 4 4" xfId="15598" xr:uid="{00000000-0005-0000-0000-0000E43C0000}"/>
    <cellStyle name="Normal 12 5 2 5" xfId="15599" xr:uid="{00000000-0005-0000-0000-0000E53C0000}"/>
    <cellStyle name="Normal 12 5 2 5 2" xfId="15600" xr:uid="{00000000-0005-0000-0000-0000E63C0000}"/>
    <cellStyle name="Normal 12 5 2 5 2 2" xfId="15601" xr:uid="{00000000-0005-0000-0000-0000E73C0000}"/>
    <cellStyle name="Normal 12 5 2 5 3" xfId="15602" xr:uid="{00000000-0005-0000-0000-0000E83C0000}"/>
    <cellStyle name="Normal 12 5 2 5 4" xfId="15603" xr:uid="{00000000-0005-0000-0000-0000E93C0000}"/>
    <cellStyle name="Normal 12 5 2 6" xfId="15604" xr:uid="{00000000-0005-0000-0000-0000EA3C0000}"/>
    <cellStyle name="Normal 12 5 2 6 2" xfId="15605" xr:uid="{00000000-0005-0000-0000-0000EB3C0000}"/>
    <cellStyle name="Normal 12 5 2 7" xfId="15606" xr:uid="{00000000-0005-0000-0000-0000EC3C0000}"/>
    <cellStyle name="Normal 12 5 2 8" xfId="15607" xr:uid="{00000000-0005-0000-0000-0000ED3C0000}"/>
    <cellStyle name="Normal 12 5 3" xfId="15608" xr:uid="{00000000-0005-0000-0000-0000EE3C0000}"/>
    <cellStyle name="Normal 12 5 3 2" xfId="15609" xr:uid="{00000000-0005-0000-0000-0000EF3C0000}"/>
    <cellStyle name="Normal 12 5 3 2 2" xfId="15610" xr:uid="{00000000-0005-0000-0000-0000F03C0000}"/>
    <cellStyle name="Normal 12 5 3 2 2 2" xfId="15611" xr:uid="{00000000-0005-0000-0000-0000F13C0000}"/>
    <cellStyle name="Normal 12 5 3 2 2 2 2" xfId="15612" xr:uid="{00000000-0005-0000-0000-0000F23C0000}"/>
    <cellStyle name="Normal 12 5 3 2 2 3" xfId="15613" xr:uid="{00000000-0005-0000-0000-0000F33C0000}"/>
    <cellStyle name="Normal 12 5 3 2 2 4" xfId="15614" xr:uid="{00000000-0005-0000-0000-0000F43C0000}"/>
    <cellStyle name="Normal 12 5 3 2 3" xfId="15615" xr:uid="{00000000-0005-0000-0000-0000F53C0000}"/>
    <cellStyle name="Normal 12 5 3 2 3 2" xfId="15616" xr:uid="{00000000-0005-0000-0000-0000F63C0000}"/>
    <cellStyle name="Normal 12 5 3 2 4" xfId="15617" xr:uid="{00000000-0005-0000-0000-0000F73C0000}"/>
    <cellStyle name="Normal 12 5 3 2 5" xfId="15618" xr:uid="{00000000-0005-0000-0000-0000F83C0000}"/>
    <cellStyle name="Normal 12 5 3 3" xfId="15619" xr:uid="{00000000-0005-0000-0000-0000F93C0000}"/>
    <cellStyle name="Normal 12 5 3 3 2" xfId="15620" xr:uid="{00000000-0005-0000-0000-0000FA3C0000}"/>
    <cellStyle name="Normal 12 5 3 3 2 2" xfId="15621" xr:uid="{00000000-0005-0000-0000-0000FB3C0000}"/>
    <cellStyle name="Normal 12 5 3 3 3" xfId="15622" xr:uid="{00000000-0005-0000-0000-0000FC3C0000}"/>
    <cellStyle name="Normal 12 5 3 3 4" xfId="15623" xr:uid="{00000000-0005-0000-0000-0000FD3C0000}"/>
    <cellStyle name="Normal 12 5 3 4" xfId="15624" xr:uid="{00000000-0005-0000-0000-0000FE3C0000}"/>
    <cellStyle name="Normal 12 5 3 4 2" xfId="15625" xr:uid="{00000000-0005-0000-0000-0000FF3C0000}"/>
    <cellStyle name="Normal 12 5 3 4 2 2" xfId="15626" xr:uid="{00000000-0005-0000-0000-0000003D0000}"/>
    <cellStyle name="Normal 12 5 3 4 3" xfId="15627" xr:uid="{00000000-0005-0000-0000-0000013D0000}"/>
    <cellStyle name="Normal 12 5 3 4 4" xfId="15628" xr:uid="{00000000-0005-0000-0000-0000023D0000}"/>
    <cellStyle name="Normal 12 5 3 5" xfId="15629" xr:uid="{00000000-0005-0000-0000-0000033D0000}"/>
    <cellStyle name="Normal 12 5 3 5 2" xfId="15630" xr:uid="{00000000-0005-0000-0000-0000043D0000}"/>
    <cellStyle name="Normal 12 5 3 6" xfId="15631" xr:uid="{00000000-0005-0000-0000-0000053D0000}"/>
    <cellStyle name="Normal 12 5 3 7" xfId="15632" xr:uid="{00000000-0005-0000-0000-0000063D0000}"/>
    <cellStyle name="Normal 12 5 4" xfId="15633" xr:uid="{00000000-0005-0000-0000-0000073D0000}"/>
    <cellStyle name="Normal 12 5 4 2" xfId="15634" xr:uid="{00000000-0005-0000-0000-0000083D0000}"/>
    <cellStyle name="Normal 12 5 4 2 2" xfId="15635" xr:uid="{00000000-0005-0000-0000-0000093D0000}"/>
    <cellStyle name="Normal 12 5 4 2 2 2" xfId="15636" xr:uid="{00000000-0005-0000-0000-00000A3D0000}"/>
    <cellStyle name="Normal 12 5 4 2 3" xfId="15637" xr:uid="{00000000-0005-0000-0000-00000B3D0000}"/>
    <cellStyle name="Normal 12 5 4 2 4" xfId="15638" xr:uid="{00000000-0005-0000-0000-00000C3D0000}"/>
    <cellStyle name="Normal 12 5 4 3" xfId="15639" xr:uid="{00000000-0005-0000-0000-00000D3D0000}"/>
    <cellStyle name="Normal 12 5 4 3 2" xfId="15640" xr:uid="{00000000-0005-0000-0000-00000E3D0000}"/>
    <cellStyle name="Normal 12 5 4 3 2 2" xfId="15641" xr:uid="{00000000-0005-0000-0000-00000F3D0000}"/>
    <cellStyle name="Normal 12 5 4 3 3" xfId="15642" xr:uid="{00000000-0005-0000-0000-0000103D0000}"/>
    <cellStyle name="Normal 12 5 4 3 4" xfId="15643" xr:uid="{00000000-0005-0000-0000-0000113D0000}"/>
    <cellStyle name="Normal 12 5 4 4" xfId="15644" xr:uid="{00000000-0005-0000-0000-0000123D0000}"/>
    <cellStyle name="Normal 12 5 4 4 2" xfId="15645" xr:uid="{00000000-0005-0000-0000-0000133D0000}"/>
    <cellStyle name="Normal 12 5 4 5" xfId="15646" xr:uid="{00000000-0005-0000-0000-0000143D0000}"/>
    <cellStyle name="Normal 12 5 4 6" xfId="15647" xr:uid="{00000000-0005-0000-0000-0000153D0000}"/>
    <cellStyle name="Normal 12 5 5" xfId="15648" xr:uid="{00000000-0005-0000-0000-0000163D0000}"/>
    <cellStyle name="Normal 12 5 5 2" xfId="15649" xr:uid="{00000000-0005-0000-0000-0000173D0000}"/>
    <cellStyle name="Normal 12 5 5 2 2" xfId="15650" xr:uid="{00000000-0005-0000-0000-0000183D0000}"/>
    <cellStyle name="Normal 12 5 5 2 2 2" xfId="15651" xr:uid="{00000000-0005-0000-0000-0000193D0000}"/>
    <cellStyle name="Normal 12 5 5 2 3" xfId="15652" xr:uid="{00000000-0005-0000-0000-00001A3D0000}"/>
    <cellStyle name="Normal 12 5 5 2 4" xfId="15653" xr:uid="{00000000-0005-0000-0000-00001B3D0000}"/>
    <cellStyle name="Normal 12 5 5 3" xfId="15654" xr:uid="{00000000-0005-0000-0000-00001C3D0000}"/>
    <cellStyle name="Normal 12 5 5 3 2" xfId="15655" xr:uid="{00000000-0005-0000-0000-00001D3D0000}"/>
    <cellStyle name="Normal 12 5 5 4" xfId="15656" xr:uid="{00000000-0005-0000-0000-00001E3D0000}"/>
    <cellStyle name="Normal 12 5 5 5" xfId="15657" xr:uid="{00000000-0005-0000-0000-00001F3D0000}"/>
    <cellStyle name="Normal 12 5 6" xfId="15658" xr:uid="{00000000-0005-0000-0000-0000203D0000}"/>
    <cellStyle name="Normal 12 5 6 2" xfId="15659" xr:uid="{00000000-0005-0000-0000-0000213D0000}"/>
    <cellStyle name="Normal 12 5 6 2 2" xfId="15660" xr:uid="{00000000-0005-0000-0000-0000223D0000}"/>
    <cellStyle name="Normal 12 5 6 3" xfId="15661" xr:uid="{00000000-0005-0000-0000-0000233D0000}"/>
    <cellStyle name="Normal 12 5 6 4" xfId="15662" xr:uid="{00000000-0005-0000-0000-0000243D0000}"/>
    <cellStyle name="Normal 12 5 7" xfId="15663" xr:uid="{00000000-0005-0000-0000-0000253D0000}"/>
    <cellStyle name="Normal 12 5 7 2" xfId="15664" xr:uid="{00000000-0005-0000-0000-0000263D0000}"/>
    <cellStyle name="Normal 12 5 8" xfId="15665" xr:uid="{00000000-0005-0000-0000-0000273D0000}"/>
    <cellStyle name="Normal 12 5 9" xfId="15666" xr:uid="{00000000-0005-0000-0000-0000283D0000}"/>
    <cellStyle name="Normal 12 6" xfId="15667" xr:uid="{00000000-0005-0000-0000-0000293D0000}"/>
    <cellStyle name="Normal 12 6 2" xfId="15668" xr:uid="{00000000-0005-0000-0000-00002A3D0000}"/>
    <cellStyle name="Normal 12 6 2 2" xfId="15669" xr:uid="{00000000-0005-0000-0000-00002B3D0000}"/>
    <cellStyle name="Normal 12 6 2 2 2" xfId="15670" xr:uid="{00000000-0005-0000-0000-00002C3D0000}"/>
    <cellStyle name="Normal 12 6 2 2 2 2" xfId="15671" xr:uid="{00000000-0005-0000-0000-00002D3D0000}"/>
    <cellStyle name="Normal 12 6 2 2 2 2 2" xfId="15672" xr:uid="{00000000-0005-0000-0000-00002E3D0000}"/>
    <cellStyle name="Normal 12 6 2 2 2 3" xfId="15673" xr:uid="{00000000-0005-0000-0000-00002F3D0000}"/>
    <cellStyle name="Normal 12 6 2 2 2 4" xfId="15674" xr:uid="{00000000-0005-0000-0000-0000303D0000}"/>
    <cellStyle name="Normal 12 6 2 2 3" xfId="15675" xr:uid="{00000000-0005-0000-0000-0000313D0000}"/>
    <cellStyle name="Normal 12 6 2 2 3 2" xfId="15676" xr:uid="{00000000-0005-0000-0000-0000323D0000}"/>
    <cellStyle name="Normal 12 6 2 2 4" xfId="15677" xr:uid="{00000000-0005-0000-0000-0000333D0000}"/>
    <cellStyle name="Normal 12 6 2 2 5" xfId="15678" xr:uid="{00000000-0005-0000-0000-0000343D0000}"/>
    <cellStyle name="Normal 12 6 2 3" xfId="15679" xr:uid="{00000000-0005-0000-0000-0000353D0000}"/>
    <cellStyle name="Normal 12 6 2 3 2" xfId="15680" xr:uid="{00000000-0005-0000-0000-0000363D0000}"/>
    <cellStyle name="Normal 12 6 2 3 2 2" xfId="15681" xr:uid="{00000000-0005-0000-0000-0000373D0000}"/>
    <cellStyle name="Normal 12 6 2 3 3" xfId="15682" xr:uid="{00000000-0005-0000-0000-0000383D0000}"/>
    <cellStyle name="Normal 12 6 2 3 4" xfId="15683" xr:uid="{00000000-0005-0000-0000-0000393D0000}"/>
    <cellStyle name="Normal 12 6 2 4" xfId="15684" xr:uid="{00000000-0005-0000-0000-00003A3D0000}"/>
    <cellStyle name="Normal 12 6 2 4 2" xfId="15685" xr:uid="{00000000-0005-0000-0000-00003B3D0000}"/>
    <cellStyle name="Normal 12 6 2 5" xfId="15686" xr:uid="{00000000-0005-0000-0000-00003C3D0000}"/>
    <cellStyle name="Normal 12 6 2 6" xfId="15687" xr:uid="{00000000-0005-0000-0000-00003D3D0000}"/>
    <cellStyle name="Normal 12 6 3" xfId="15688" xr:uid="{00000000-0005-0000-0000-00003E3D0000}"/>
    <cellStyle name="Normal 12 6 3 2" xfId="15689" xr:uid="{00000000-0005-0000-0000-00003F3D0000}"/>
    <cellStyle name="Normal 12 6 3 2 2" xfId="15690" xr:uid="{00000000-0005-0000-0000-0000403D0000}"/>
    <cellStyle name="Normal 12 6 3 2 2 2" xfId="15691" xr:uid="{00000000-0005-0000-0000-0000413D0000}"/>
    <cellStyle name="Normal 12 6 3 2 3" xfId="15692" xr:uid="{00000000-0005-0000-0000-0000423D0000}"/>
    <cellStyle name="Normal 12 6 3 2 4" xfId="15693" xr:uid="{00000000-0005-0000-0000-0000433D0000}"/>
    <cellStyle name="Normal 12 6 3 3" xfId="15694" xr:uid="{00000000-0005-0000-0000-0000443D0000}"/>
    <cellStyle name="Normal 12 6 3 3 2" xfId="15695" xr:uid="{00000000-0005-0000-0000-0000453D0000}"/>
    <cellStyle name="Normal 12 6 3 4" xfId="15696" xr:uid="{00000000-0005-0000-0000-0000463D0000}"/>
    <cellStyle name="Normal 12 6 3 5" xfId="15697" xr:uid="{00000000-0005-0000-0000-0000473D0000}"/>
    <cellStyle name="Normal 12 6 4" xfId="15698" xr:uid="{00000000-0005-0000-0000-0000483D0000}"/>
    <cellStyle name="Normal 12 6 4 2" xfId="15699" xr:uid="{00000000-0005-0000-0000-0000493D0000}"/>
    <cellStyle name="Normal 12 6 4 2 2" xfId="15700" xr:uid="{00000000-0005-0000-0000-00004A3D0000}"/>
    <cellStyle name="Normal 12 6 4 3" xfId="15701" xr:uid="{00000000-0005-0000-0000-00004B3D0000}"/>
    <cellStyle name="Normal 12 6 4 4" xfId="15702" xr:uid="{00000000-0005-0000-0000-00004C3D0000}"/>
    <cellStyle name="Normal 12 6 5" xfId="15703" xr:uid="{00000000-0005-0000-0000-00004D3D0000}"/>
    <cellStyle name="Normal 12 6 5 2" xfId="15704" xr:uid="{00000000-0005-0000-0000-00004E3D0000}"/>
    <cellStyle name="Normal 12 6 5 2 2" xfId="15705" xr:uid="{00000000-0005-0000-0000-00004F3D0000}"/>
    <cellStyle name="Normal 12 6 5 3" xfId="15706" xr:uid="{00000000-0005-0000-0000-0000503D0000}"/>
    <cellStyle name="Normal 12 6 5 4" xfId="15707" xr:uid="{00000000-0005-0000-0000-0000513D0000}"/>
    <cellStyle name="Normal 12 7" xfId="15708" xr:uid="{00000000-0005-0000-0000-0000523D0000}"/>
    <cellStyle name="Normal 12 7 2" xfId="15709" xr:uid="{00000000-0005-0000-0000-0000533D0000}"/>
    <cellStyle name="Normal 12 7 2 2" xfId="15710" xr:uid="{00000000-0005-0000-0000-0000543D0000}"/>
    <cellStyle name="Normal 12 7 2 2 2" xfId="15711" xr:uid="{00000000-0005-0000-0000-0000553D0000}"/>
    <cellStyle name="Normal 12 7 2 2 2 2" xfId="15712" xr:uid="{00000000-0005-0000-0000-0000563D0000}"/>
    <cellStyle name="Normal 12 7 2 2 3" xfId="15713" xr:uid="{00000000-0005-0000-0000-0000573D0000}"/>
    <cellStyle name="Normal 12 7 2 2 4" xfId="15714" xr:uid="{00000000-0005-0000-0000-0000583D0000}"/>
    <cellStyle name="Normal 12 7 2 3" xfId="15715" xr:uid="{00000000-0005-0000-0000-0000593D0000}"/>
    <cellStyle name="Normal 12 7 2 3 2" xfId="15716" xr:uid="{00000000-0005-0000-0000-00005A3D0000}"/>
    <cellStyle name="Normal 12 7 2 3 2 2" xfId="15717" xr:uid="{00000000-0005-0000-0000-00005B3D0000}"/>
    <cellStyle name="Normal 12 7 2 3 3" xfId="15718" xr:uid="{00000000-0005-0000-0000-00005C3D0000}"/>
    <cellStyle name="Normal 12 7 2 3 4" xfId="15719" xr:uid="{00000000-0005-0000-0000-00005D3D0000}"/>
    <cellStyle name="Normal 12 7 2 4" xfId="15720" xr:uid="{00000000-0005-0000-0000-00005E3D0000}"/>
    <cellStyle name="Normal 12 7 2 4 2" xfId="15721" xr:uid="{00000000-0005-0000-0000-00005F3D0000}"/>
    <cellStyle name="Normal 12 7 2 5" xfId="15722" xr:uid="{00000000-0005-0000-0000-0000603D0000}"/>
    <cellStyle name="Normal 12 7 2 6" xfId="15723" xr:uid="{00000000-0005-0000-0000-0000613D0000}"/>
    <cellStyle name="Normal 12 7 3" xfId="15724" xr:uid="{00000000-0005-0000-0000-0000623D0000}"/>
    <cellStyle name="Normal 12 7 3 2" xfId="15725" xr:uid="{00000000-0005-0000-0000-0000633D0000}"/>
    <cellStyle name="Normal 12 7 3 2 2" xfId="15726" xr:uid="{00000000-0005-0000-0000-0000643D0000}"/>
    <cellStyle name="Normal 12 7 3 2 2 2" xfId="15727" xr:uid="{00000000-0005-0000-0000-0000653D0000}"/>
    <cellStyle name="Normal 12 7 3 2 3" xfId="15728" xr:uid="{00000000-0005-0000-0000-0000663D0000}"/>
    <cellStyle name="Normal 12 7 3 2 4" xfId="15729" xr:uid="{00000000-0005-0000-0000-0000673D0000}"/>
    <cellStyle name="Normal 12 7 3 3" xfId="15730" xr:uid="{00000000-0005-0000-0000-0000683D0000}"/>
    <cellStyle name="Normal 12 7 3 3 2" xfId="15731" xr:uid="{00000000-0005-0000-0000-0000693D0000}"/>
    <cellStyle name="Normal 12 7 3 4" xfId="15732" xr:uid="{00000000-0005-0000-0000-00006A3D0000}"/>
    <cellStyle name="Normal 12 7 3 5" xfId="15733" xr:uid="{00000000-0005-0000-0000-00006B3D0000}"/>
    <cellStyle name="Normal 12 7 4" xfId="15734" xr:uid="{00000000-0005-0000-0000-00006C3D0000}"/>
    <cellStyle name="Normal 12 7 4 2" xfId="15735" xr:uid="{00000000-0005-0000-0000-00006D3D0000}"/>
    <cellStyle name="Normal 12 7 4 2 2" xfId="15736" xr:uid="{00000000-0005-0000-0000-00006E3D0000}"/>
    <cellStyle name="Normal 12 7 4 3" xfId="15737" xr:uid="{00000000-0005-0000-0000-00006F3D0000}"/>
    <cellStyle name="Normal 12 7 4 4" xfId="15738" xr:uid="{00000000-0005-0000-0000-0000703D0000}"/>
    <cellStyle name="Normal 12 7 5" xfId="15739" xr:uid="{00000000-0005-0000-0000-0000713D0000}"/>
    <cellStyle name="Normal 12 7 5 2" xfId="15740" xr:uid="{00000000-0005-0000-0000-0000723D0000}"/>
    <cellStyle name="Normal 12 7 6" xfId="15741" xr:uid="{00000000-0005-0000-0000-0000733D0000}"/>
    <cellStyle name="Normal 12 7 7" xfId="15742" xr:uid="{00000000-0005-0000-0000-0000743D0000}"/>
    <cellStyle name="Normal 12 8" xfId="15743" xr:uid="{00000000-0005-0000-0000-0000753D0000}"/>
    <cellStyle name="Normal 12 8 2" xfId="15744" xr:uid="{00000000-0005-0000-0000-0000763D0000}"/>
    <cellStyle name="Normal 12 8 2 2" xfId="15745" xr:uid="{00000000-0005-0000-0000-0000773D0000}"/>
    <cellStyle name="Normal 12 8 2 2 2" xfId="15746" xr:uid="{00000000-0005-0000-0000-0000783D0000}"/>
    <cellStyle name="Normal 12 8 2 3" xfId="15747" xr:uid="{00000000-0005-0000-0000-0000793D0000}"/>
    <cellStyle name="Normal 12 8 2 4" xfId="15748" xr:uid="{00000000-0005-0000-0000-00007A3D0000}"/>
    <cellStyle name="Normal 12 8 3" xfId="15749" xr:uid="{00000000-0005-0000-0000-00007B3D0000}"/>
    <cellStyle name="Normal 12 8 3 2" xfId="15750" xr:uid="{00000000-0005-0000-0000-00007C3D0000}"/>
    <cellStyle name="Normal 12 8 4" xfId="15751" xr:uid="{00000000-0005-0000-0000-00007D3D0000}"/>
    <cellStyle name="Normal 12 8 5" xfId="15752" xr:uid="{00000000-0005-0000-0000-00007E3D0000}"/>
    <cellStyle name="Normal 12 9" xfId="15753" xr:uid="{00000000-0005-0000-0000-00007F3D0000}"/>
    <cellStyle name="Normal 12 9 2" xfId="15754" xr:uid="{00000000-0005-0000-0000-0000803D0000}"/>
    <cellStyle name="Normal 12 9 2 2" xfId="15755" xr:uid="{00000000-0005-0000-0000-0000813D0000}"/>
    <cellStyle name="Normal 12 9 2 2 2" xfId="15756" xr:uid="{00000000-0005-0000-0000-0000823D0000}"/>
    <cellStyle name="Normal 12 9 2 3" xfId="15757" xr:uid="{00000000-0005-0000-0000-0000833D0000}"/>
    <cellStyle name="Normal 12 9 2 4" xfId="15758" xr:uid="{00000000-0005-0000-0000-0000843D0000}"/>
    <cellStyle name="Normal 12 9 3" xfId="15759" xr:uid="{00000000-0005-0000-0000-0000853D0000}"/>
    <cellStyle name="Normal 12 9 3 2" xfId="15760" xr:uid="{00000000-0005-0000-0000-0000863D0000}"/>
    <cellStyle name="Normal 12 9 4" xfId="15761" xr:uid="{00000000-0005-0000-0000-0000873D0000}"/>
    <cellStyle name="Normal 12 9 5" xfId="15762" xr:uid="{00000000-0005-0000-0000-0000883D0000}"/>
    <cellStyle name="Normal 120" xfId="15763" xr:uid="{00000000-0005-0000-0000-0000893D0000}"/>
    <cellStyle name="Normal 120 2" xfId="15764" xr:uid="{00000000-0005-0000-0000-00008A3D0000}"/>
    <cellStyle name="Normal 121" xfId="15765" xr:uid="{00000000-0005-0000-0000-00008B3D0000}"/>
    <cellStyle name="Normal 121 2" xfId="15766" xr:uid="{00000000-0005-0000-0000-00008C3D0000}"/>
    <cellStyle name="Normal 122" xfId="15767" xr:uid="{00000000-0005-0000-0000-00008D3D0000}"/>
    <cellStyle name="Normal 122 2" xfId="15768" xr:uid="{00000000-0005-0000-0000-00008E3D0000}"/>
    <cellStyle name="Normal 123" xfId="15769" xr:uid="{00000000-0005-0000-0000-00008F3D0000}"/>
    <cellStyle name="Normal 123 2" xfId="15770" xr:uid="{00000000-0005-0000-0000-0000903D0000}"/>
    <cellStyle name="Normal 124" xfId="15771" xr:uid="{00000000-0005-0000-0000-0000913D0000}"/>
    <cellStyle name="Normal 124 2" xfId="15772" xr:uid="{00000000-0005-0000-0000-0000923D0000}"/>
    <cellStyle name="Normal 125" xfId="15773" xr:uid="{00000000-0005-0000-0000-0000933D0000}"/>
    <cellStyle name="Normal 125 2" xfId="15774" xr:uid="{00000000-0005-0000-0000-0000943D0000}"/>
    <cellStyle name="Normal 126" xfId="15775" xr:uid="{00000000-0005-0000-0000-0000953D0000}"/>
    <cellStyle name="Normal 126 2" xfId="15776" xr:uid="{00000000-0005-0000-0000-0000963D0000}"/>
    <cellStyle name="Normal 127" xfId="15777" xr:uid="{00000000-0005-0000-0000-0000973D0000}"/>
    <cellStyle name="Normal 127 2" xfId="15778" xr:uid="{00000000-0005-0000-0000-0000983D0000}"/>
    <cellStyle name="Normal 128" xfId="15779" xr:uid="{00000000-0005-0000-0000-0000993D0000}"/>
    <cellStyle name="Normal 128 2" xfId="15780" xr:uid="{00000000-0005-0000-0000-00009A3D0000}"/>
    <cellStyle name="Normal 129" xfId="15781" xr:uid="{00000000-0005-0000-0000-00009B3D0000}"/>
    <cellStyle name="Normal 129 2" xfId="15782" xr:uid="{00000000-0005-0000-0000-00009C3D0000}"/>
    <cellStyle name="Normal 13" xfId="15783" xr:uid="{00000000-0005-0000-0000-00009D3D0000}"/>
    <cellStyle name="Normal 13 10" xfId="15784" xr:uid="{00000000-0005-0000-0000-00009E3D0000}"/>
    <cellStyle name="Normal 13 11" xfId="15785" xr:uid="{00000000-0005-0000-0000-00009F3D0000}"/>
    <cellStyle name="Normal 13 11 2" xfId="15786" xr:uid="{00000000-0005-0000-0000-0000A03D0000}"/>
    <cellStyle name="Normal 13 11 2 2" xfId="15787" xr:uid="{00000000-0005-0000-0000-0000A13D0000}"/>
    <cellStyle name="Normal 13 11 3" xfId="15788" xr:uid="{00000000-0005-0000-0000-0000A23D0000}"/>
    <cellStyle name="Normal 13 11 4" xfId="15789" xr:uid="{00000000-0005-0000-0000-0000A33D0000}"/>
    <cellStyle name="Normal 13 12" xfId="15790" xr:uid="{00000000-0005-0000-0000-0000A43D0000}"/>
    <cellStyle name="Normal 13 12 2" xfId="15791" xr:uid="{00000000-0005-0000-0000-0000A53D0000}"/>
    <cellStyle name="Normal 13 12 2 2" xfId="15792" xr:uid="{00000000-0005-0000-0000-0000A63D0000}"/>
    <cellStyle name="Normal 13 12 3" xfId="15793" xr:uid="{00000000-0005-0000-0000-0000A73D0000}"/>
    <cellStyle name="Normal 13 12 4" xfId="15794" xr:uid="{00000000-0005-0000-0000-0000A83D0000}"/>
    <cellStyle name="Normal 13 13" xfId="15795" xr:uid="{00000000-0005-0000-0000-0000A93D0000}"/>
    <cellStyle name="Normal 13 13 2" xfId="15796" xr:uid="{00000000-0005-0000-0000-0000AA3D0000}"/>
    <cellStyle name="Normal 13 13 2 2" xfId="15797" xr:uid="{00000000-0005-0000-0000-0000AB3D0000}"/>
    <cellStyle name="Normal 13 13 3" xfId="15798" xr:uid="{00000000-0005-0000-0000-0000AC3D0000}"/>
    <cellStyle name="Normal 13 13 4" xfId="15799" xr:uid="{00000000-0005-0000-0000-0000AD3D0000}"/>
    <cellStyle name="Normal 13 14" xfId="15800" xr:uid="{00000000-0005-0000-0000-0000AE3D0000}"/>
    <cellStyle name="Normal 13 14 2" xfId="15801" xr:uid="{00000000-0005-0000-0000-0000AF3D0000}"/>
    <cellStyle name="Normal 13 14 2 2" xfId="15802" xr:uid="{00000000-0005-0000-0000-0000B03D0000}"/>
    <cellStyle name="Normal 13 14 3" xfId="15803" xr:uid="{00000000-0005-0000-0000-0000B13D0000}"/>
    <cellStyle name="Normal 13 14 4" xfId="15804" xr:uid="{00000000-0005-0000-0000-0000B23D0000}"/>
    <cellStyle name="Normal 13 15" xfId="15805" xr:uid="{00000000-0005-0000-0000-0000B33D0000}"/>
    <cellStyle name="Normal 13 15 2" xfId="15806" xr:uid="{00000000-0005-0000-0000-0000B43D0000}"/>
    <cellStyle name="Normal 13 16" xfId="15807" xr:uid="{00000000-0005-0000-0000-0000B53D0000}"/>
    <cellStyle name="Normal 13 17" xfId="15808" xr:uid="{00000000-0005-0000-0000-0000B63D0000}"/>
    <cellStyle name="Normal 13 18" xfId="15809" xr:uid="{00000000-0005-0000-0000-0000B73D0000}"/>
    <cellStyle name="Normal 13 2" xfId="15810" xr:uid="{00000000-0005-0000-0000-0000B83D0000}"/>
    <cellStyle name="Normal 13 2 10" xfId="15811" xr:uid="{00000000-0005-0000-0000-0000B93D0000}"/>
    <cellStyle name="Normal 13 2 10 2" xfId="15812" xr:uid="{00000000-0005-0000-0000-0000BA3D0000}"/>
    <cellStyle name="Normal 13 2 10 2 2" xfId="15813" xr:uid="{00000000-0005-0000-0000-0000BB3D0000}"/>
    <cellStyle name="Normal 13 2 10 3" xfId="15814" xr:uid="{00000000-0005-0000-0000-0000BC3D0000}"/>
    <cellStyle name="Normal 13 2 10 4" xfId="15815" xr:uid="{00000000-0005-0000-0000-0000BD3D0000}"/>
    <cellStyle name="Normal 13 2 11" xfId="15816" xr:uid="{00000000-0005-0000-0000-0000BE3D0000}"/>
    <cellStyle name="Normal 13 2 11 2" xfId="15817" xr:uid="{00000000-0005-0000-0000-0000BF3D0000}"/>
    <cellStyle name="Normal 13 2 11 2 2" xfId="15818" xr:uid="{00000000-0005-0000-0000-0000C03D0000}"/>
    <cellStyle name="Normal 13 2 11 3" xfId="15819" xr:uid="{00000000-0005-0000-0000-0000C13D0000}"/>
    <cellStyle name="Normal 13 2 11 4" xfId="15820" xr:uid="{00000000-0005-0000-0000-0000C23D0000}"/>
    <cellStyle name="Normal 13 2 12" xfId="15821" xr:uid="{00000000-0005-0000-0000-0000C33D0000}"/>
    <cellStyle name="Normal 13 2 12 2" xfId="15822" xr:uid="{00000000-0005-0000-0000-0000C43D0000}"/>
    <cellStyle name="Normal 13 2 12 2 2" xfId="15823" xr:uid="{00000000-0005-0000-0000-0000C53D0000}"/>
    <cellStyle name="Normal 13 2 12 3" xfId="15824" xr:uid="{00000000-0005-0000-0000-0000C63D0000}"/>
    <cellStyle name="Normal 13 2 12 4" xfId="15825" xr:uid="{00000000-0005-0000-0000-0000C73D0000}"/>
    <cellStyle name="Normal 13 2 13" xfId="15826" xr:uid="{00000000-0005-0000-0000-0000C83D0000}"/>
    <cellStyle name="Normal 13 2 13 2" xfId="15827" xr:uid="{00000000-0005-0000-0000-0000C93D0000}"/>
    <cellStyle name="Normal 13 2 13 2 2" xfId="15828" xr:uid="{00000000-0005-0000-0000-0000CA3D0000}"/>
    <cellStyle name="Normal 13 2 13 3" xfId="15829" xr:uid="{00000000-0005-0000-0000-0000CB3D0000}"/>
    <cellStyle name="Normal 13 2 13 4" xfId="15830" xr:uid="{00000000-0005-0000-0000-0000CC3D0000}"/>
    <cellStyle name="Normal 13 2 14" xfId="15831" xr:uid="{00000000-0005-0000-0000-0000CD3D0000}"/>
    <cellStyle name="Normal 13 2 14 2" xfId="15832" xr:uid="{00000000-0005-0000-0000-0000CE3D0000}"/>
    <cellStyle name="Normal 13 2 15" xfId="15833" xr:uid="{00000000-0005-0000-0000-0000CF3D0000}"/>
    <cellStyle name="Normal 13 2 16" xfId="15834" xr:uid="{00000000-0005-0000-0000-0000D03D0000}"/>
    <cellStyle name="Normal 13 2 2" xfId="15835" xr:uid="{00000000-0005-0000-0000-0000D13D0000}"/>
    <cellStyle name="Normal 13 2 2 10" xfId="15836" xr:uid="{00000000-0005-0000-0000-0000D23D0000}"/>
    <cellStyle name="Normal 13 2 2 10 2" xfId="15837" xr:uid="{00000000-0005-0000-0000-0000D33D0000}"/>
    <cellStyle name="Normal 13 2 2 10 2 2" xfId="15838" xr:uid="{00000000-0005-0000-0000-0000D43D0000}"/>
    <cellStyle name="Normal 13 2 2 10 3" xfId="15839" xr:uid="{00000000-0005-0000-0000-0000D53D0000}"/>
    <cellStyle name="Normal 13 2 2 10 4" xfId="15840" xr:uid="{00000000-0005-0000-0000-0000D63D0000}"/>
    <cellStyle name="Normal 13 2 2 11" xfId="15841" xr:uid="{00000000-0005-0000-0000-0000D73D0000}"/>
    <cellStyle name="Normal 13 2 2 11 2" xfId="15842" xr:uid="{00000000-0005-0000-0000-0000D83D0000}"/>
    <cellStyle name="Normal 13 2 2 11 2 2" xfId="15843" xr:uid="{00000000-0005-0000-0000-0000D93D0000}"/>
    <cellStyle name="Normal 13 2 2 11 3" xfId="15844" xr:uid="{00000000-0005-0000-0000-0000DA3D0000}"/>
    <cellStyle name="Normal 13 2 2 11 4" xfId="15845" xr:uid="{00000000-0005-0000-0000-0000DB3D0000}"/>
    <cellStyle name="Normal 13 2 2 12" xfId="15846" xr:uid="{00000000-0005-0000-0000-0000DC3D0000}"/>
    <cellStyle name="Normal 13 2 2 12 2" xfId="15847" xr:uid="{00000000-0005-0000-0000-0000DD3D0000}"/>
    <cellStyle name="Normal 13 2 2 12 2 2" xfId="15848" xr:uid="{00000000-0005-0000-0000-0000DE3D0000}"/>
    <cellStyle name="Normal 13 2 2 12 3" xfId="15849" xr:uid="{00000000-0005-0000-0000-0000DF3D0000}"/>
    <cellStyle name="Normal 13 2 2 12 4" xfId="15850" xr:uid="{00000000-0005-0000-0000-0000E03D0000}"/>
    <cellStyle name="Normal 13 2 2 13" xfId="15851" xr:uid="{00000000-0005-0000-0000-0000E13D0000}"/>
    <cellStyle name="Normal 13 2 2 13 2" xfId="15852" xr:uid="{00000000-0005-0000-0000-0000E23D0000}"/>
    <cellStyle name="Normal 13 2 2 14" xfId="15853" xr:uid="{00000000-0005-0000-0000-0000E33D0000}"/>
    <cellStyle name="Normal 13 2 2 15" xfId="15854" xr:uid="{00000000-0005-0000-0000-0000E43D0000}"/>
    <cellStyle name="Normal 13 2 2 2" xfId="15855" xr:uid="{00000000-0005-0000-0000-0000E53D0000}"/>
    <cellStyle name="Normal 13 2 2 2 10" xfId="15856" xr:uid="{00000000-0005-0000-0000-0000E63D0000}"/>
    <cellStyle name="Normal 13 2 2 2 10 2" xfId="15857" xr:uid="{00000000-0005-0000-0000-0000E73D0000}"/>
    <cellStyle name="Normal 13 2 2 2 10 2 2" xfId="15858" xr:uid="{00000000-0005-0000-0000-0000E83D0000}"/>
    <cellStyle name="Normal 13 2 2 2 10 3" xfId="15859" xr:uid="{00000000-0005-0000-0000-0000E93D0000}"/>
    <cellStyle name="Normal 13 2 2 2 10 4" xfId="15860" xr:uid="{00000000-0005-0000-0000-0000EA3D0000}"/>
    <cellStyle name="Normal 13 2 2 2 11" xfId="15861" xr:uid="{00000000-0005-0000-0000-0000EB3D0000}"/>
    <cellStyle name="Normal 13 2 2 2 11 2" xfId="15862" xr:uid="{00000000-0005-0000-0000-0000EC3D0000}"/>
    <cellStyle name="Normal 13 2 2 2 12" xfId="15863" xr:uid="{00000000-0005-0000-0000-0000ED3D0000}"/>
    <cellStyle name="Normal 13 2 2 2 13" xfId="15864" xr:uid="{00000000-0005-0000-0000-0000EE3D0000}"/>
    <cellStyle name="Normal 13 2 2 2 2" xfId="15865" xr:uid="{00000000-0005-0000-0000-0000EF3D0000}"/>
    <cellStyle name="Normal 13 2 2 2 2 10" xfId="15866" xr:uid="{00000000-0005-0000-0000-0000F03D0000}"/>
    <cellStyle name="Normal 13 2 2 2 2 2" xfId="15867" xr:uid="{00000000-0005-0000-0000-0000F13D0000}"/>
    <cellStyle name="Normal 13 2 2 2 2 2 2" xfId="15868" xr:uid="{00000000-0005-0000-0000-0000F23D0000}"/>
    <cellStyle name="Normal 13 2 2 2 2 2 2 2" xfId="15869" xr:uid="{00000000-0005-0000-0000-0000F33D0000}"/>
    <cellStyle name="Normal 13 2 2 2 2 2 2 2 2" xfId="15870" xr:uid="{00000000-0005-0000-0000-0000F43D0000}"/>
    <cellStyle name="Normal 13 2 2 2 2 2 2 2 2 2" xfId="15871" xr:uid="{00000000-0005-0000-0000-0000F53D0000}"/>
    <cellStyle name="Normal 13 2 2 2 2 2 2 2 3" xfId="15872" xr:uid="{00000000-0005-0000-0000-0000F63D0000}"/>
    <cellStyle name="Normal 13 2 2 2 2 2 2 2 4" xfId="15873" xr:uid="{00000000-0005-0000-0000-0000F73D0000}"/>
    <cellStyle name="Normal 13 2 2 2 2 2 2 3" xfId="15874" xr:uid="{00000000-0005-0000-0000-0000F83D0000}"/>
    <cellStyle name="Normal 13 2 2 2 2 2 2 3 2" xfId="15875" xr:uid="{00000000-0005-0000-0000-0000F93D0000}"/>
    <cellStyle name="Normal 13 2 2 2 2 2 2 3 2 2" xfId="15876" xr:uid="{00000000-0005-0000-0000-0000FA3D0000}"/>
    <cellStyle name="Normal 13 2 2 2 2 2 2 3 3" xfId="15877" xr:uid="{00000000-0005-0000-0000-0000FB3D0000}"/>
    <cellStyle name="Normal 13 2 2 2 2 2 2 3 4" xfId="15878" xr:uid="{00000000-0005-0000-0000-0000FC3D0000}"/>
    <cellStyle name="Normal 13 2 2 2 2 2 2 4" xfId="15879" xr:uid="{00000000-0005-0000-0000-0000FD3D0000}"/>
    <cellStyle name="Normal 13 2 2 2 2 2 2 4 2" xfId="15880" xr:uid="{00000000-0005-0000-0000-0000FE3D0000}"/>
    <cellStyle name="Normal 13 2 2 2 2 2 2 4 2 2" xfId="15881" xr:uid="{00000000-0005-0000-0000-0000FF3D0000}"/>
    <cellStyle name="Normal 13 2 2 2 2 2 2 4 3" xfId="15882" xr:uid="{00000000-0005-0000-0000-0000003E0000}"/>
    <cellStyle name="Normal 13 2 2 2 2 2 2 4 4" xfId="15883" xr:uid="{00000000-0005-0000-0000-0000013E0000}"/>
    <cellStyle name="Normal 13 2 2 2 2 2 2 5" xfId="15884" xr:uid="{00000000-0005-0000-0000-0000023E0000}"/>
    <cellStyle name="Normal 13 2 2 2 2 2 2 5 2" xfId="15885" xr:uid="{00000000-0005-0000-0000-0000033E0000}"/>
    <cellStyle name="Normal 13 2 2 2 2 2 2 6" xfId="15886" xr:uid="{00000000-0005-0000-0000-0000043E0000}"/>
    <cellStyle name="Normal 13 2 2 2 2 2 2 7" xfId="15887" xr:uid="{00000000-0005-0000-0000-0000053E0000}"/>
    <cellStyle name="Normal 13 2 2 2 2 2 3" xfId="15888" xr:uid="{00000000-0005-0000-0000-0000063E0000}"/>
    <cellStyle name="Normal 13 2 2 2 2 2 3 2" xfId="15889" xr:uid="{00000000-0005-0000-0000-0000073E0000}"/>
    <cellStyle name="Normal 13 2 2 2 2 2 3 2 2" xfId="15890" xr:uid="{00000000-0005-0000-0000-0000083E0000}"/>
    <cellStyle name="Normal 13 2 2 2 2 2 3 3" xfId="15891" xr:uid="{00000000-0005-0000-0000-0000093E0000}"/>
    <cellStyle name="Normal 13 2 2 2 2 2 3 4" xfId="15892" xr:uid="{00000000-0005-0000-0000-00000A3E0000}"/>
    <cellStyle name="Normal 13 2 2 2 2 2 4" xfId="15893" xr:uid="{00000000-0005-0000-0000-00000B3E0000}"/>
    <cellStyle name="Normal 13 2 2 2 2 2 4 2" xfId="15894" xr:uid="{00000000-0005-0000-0000-00000C3E0000}"/>
    <cellStyle name="Normal 13 2 2 2 2 2 4 2 2" xfId="15895" xr:uid="{00000000-0005-0000-0000-00000D3E0000}"/>
    <cellStyle name="Normal 13 2 2 2 2 2 4 3" xfId="15896" xr:uid="{00000000-0005-0000-0000-00000E3E0000}"/>
    <cellStyle name="Normal 13 2 2 2 2 2 4 4" xfId="15897" xr:uid="{00000000-0005-0000-0000-00000F3E0000}"/>
    <cellStyle name="Normal 13 2 2 2 2 2 5" xfId="15898" xr:uid="{00000000-0005-0000-0000-0000103E0000}"/>
    <cellStyle name="Normal 13 2 2 2 2 2 5 2" xfId="15899" xr:uid="{00000000-0005-0000-0000-0000113E0000}"/>
    <cellStyle name="Normal 13 2 2 2 2 2 5 2 2" xfId="15900" xr:uid="{00000000-0005-0000-0000-0000123E0000}"/>
    <cellStyle name="Normal 13 2 2 2 2 2 5 3" xfId="15901" xr:uid="{00000000-0005-0000-0000-0000133E0000}"/>
    <cellStyle name="Normal 13 2 2 2 2 2 5 4" xfId="15902" xr:uid="{00000000-0005-0000-0000-0000143E0000}"/>
    <cellStyle name="Normal 13 2 2 2 2 2 6" xfId="15903" xr:uid="{00000000-0005-0000-0000-0000153E0000}"/>
    <cellStyle name="Normal 13 2 2 2 2 2 6 2" xfId="15904" xr:uid="{00000000-0005-0000-0000-0000163E0000}"/>
    <cellStyle name="Normal 13 2 2 2 2 2 6 2 2" xfId="15905" xr:uid="{00000000-0005-0000-0000-0000173E0000}"/>
    <cellStyle name="Normal 13 2 2 2 2 2 6 3" xfId="15906" xr:uid="{00000000-0005-0000-0000-0000183E0000}"/>
    <cellStyle name="Normal 13 2 2 2 2 2 6 4" xfId="15907" xr:uid="{00000000-0005-0000-0000-0000193E0000}"/>
    <cellStyle name="Normal 13 2 2 2 2 2 7" xfId="15908" xr:uid="{00000000-0005-0000-0000-00001A3E0000}"/>
    <cellStyle name="Normal 13 2 2 2 2 2 7 2" xfId="15909" xr:uid="{00000000-0005-0000-0000-00001B3E0000}"/>
    <cellStyle name="Normal 13 2 2 2 2 2 8" xfId="15910" xr:uid="{00000000-0005-0000-0000-00001C3E0000}"/>
    <cellStyle name="Normal 13 2 2 2 2 2 9" xfId="15911" xr:uid="{00000000-0005-0000-0000-00001D3E0000}"/>
    <cellStyle name="Normal 13 2 2 2 2 3" xfId="15912" xr:uid="{00000000-0005-0000-0000-00001E3E0000}"/>
    <cellStyle name="Normal 13 2 2 2 2 3 2" xfId="15913" xr:uid="{00000000-0005-0000-0000-00001F3E0000}"/>
    <cellStyle name="Normal 13 2 2 2 2 3 2 2" xfId="15914" xr:uid="{00000000-0005-0000-0000-0000203E0000}"/>
    <cellStyle name="Normal 13 2 2 2 2 3 2 2 2" xfId="15915" xr:uid="{00000000-0005-0000-0000-0000213E0000}"/>
    <cellStyle name="Normal 13 2 2 2 2 3 2 3" xfId="15916" xr:uid="{00000000-0005-0000-0000-0000223E0000}"/>
    <cellStyle name="Normal 13 2 2 2 2 3 2 4" xfId="15917" xr:uid="{00000000-0005-0000-0000-0000233E0000}"/>
    <cellStyle name="Normal 13 2 2 2 2 3 3" xfId="15918" xr:uid="{00000000-0005-0000-0000-0000243E0000}"/>
    <cellStyle name="Normal 13 2 2 2 2 3 3 2" xfId="15919" xr:uid="{00000000-0005-0000-0000-0000253E0000}"/>
    <cellStyle name="Normal 13 2 2 2 2 3 3 2 2" xfId="15920" xr:uid="{00000000-0005-0000-0000-0000263E0000}"/>
    <cellStyle name="Normal 13 2 2 2 2 3 3 3" xfId="15921" xr:uid="{00000000-0005-0000-0000-0000273E0000}"/>
    <cellStyle name="Normal 13 2 2 2 2 3 3 4" xfId="15922" xr:uid="{00000000-0005-0000-0000-0000283E0000}"/>
    <cellStyle name="Normal 13 2 2 2 2 3 4" xfId="15923" xr:uid="{00000000-0005-0000-0000-0000293E0000}"/>
    <cellStyle name="Normal 13 2 2 2 2 3 4 2" xfId="15924" xr:uid="{00000000-0005-0000-0000-00002A3E0000}"/>
    <cellStyle name="Normal 13 2 2 2 2 3 4 2 2" xfId="15925" xr:uid="{00000000-0005-0000-0000-00002B3E0000}"/>
    <cellStyle name="Normal 13 2 2 2 2 3 4 3" xfId="15926" xr:uid="{00000000-0005-0000-0000-00002C3E0000}"/>
    <cellStyle name="Normal 13 2 2 2 2 3 4 4" xfId="15927" xr:uid="{00000000-0005-0000-0000-00002D3E0000}"/>
    <cellStyle name="Normal 13 2 2 2 2 3 5" xfId="15928" xr:uid="{00000000-0005-0000-0000-00002E3E0000}"/>
    <cellStyle name="Normal 13 2 2 2 2 3 5 2" xfId="15929" xr:uid="{00000000-0005-0000-0000-00002F3E0000}"/>
    <cellStyle name="Normal 13 2 2 2 2 3 6" xfId="15930" xr:uid="{00000000-0005-0000-0000-0000303E0000}"/>
    <cellStyle name="Normal 13 2 2 2 2 3 7" xfId="15931" xr:uid="{00000000-0005-0000-0000-0000313E0000}"/>
    <cellStyle name="Normal 13 2 2 2 2 4" xfId="15932" xr:uid="{00000000-0005-0000-0000-0000323E0000}"/>
    <cellStyle name="Normal 13 2 2 2 2 4 2" xfId="15933" xr:uid="{00000000-0005-0000-0000-0000333E0000}"/>
    <cellStyle name="Normal 13 2 2 2 2 4 2 2" xfId="15934" xr:uid="{00000000-0005-0000-0000-0000343E0000}"/>
    <cellStyle name="Normal 13 2 2 2 2 4 3" xfId="15935" xr:uid="{00000000-0005-0000-0000-0000353E0000}"/>
    <cellStyle name="Normal 13 2 2 2 2 4 4" xfId="15936" xr:uid="{00000000-0005-0000-0000-0000363E0000}"/>
    <cellStyle name="Normal 13 2 2 2 2 5" xfId="15937" xr:uid="{00000000-0005-0000-0000-0000373E0000}"/>
    <cellStyle name="Normal 13 2 2 2 2 5 2" xfId="15938" xr:uid="{00000000-0005-0000-0000-0000383E0000}"/>
    <cellStyle name="Normal 13 2 2 2 2 5 2 2" xfId="15939" xr:uid="{00000000-0005-0000-0000-0000393E0000}"/>
    <cellStyle name="Normal 13 2 2 2 2 5 3" xfId="15940" xr:uid="{00000000-0005-0000-0000-00003A3E0000}"/>
    <cellStyle name="Normal 13 2 2 2 2 5 4" xfId="15941" xr:uid="{00000000-0005-0000-0000-00003B3E0000}"/>
    <cellStyle name="Normal 13 2 2 2 2 6" xfId="15942" xr:uid="{00000000-0005-0000-0000-00003C3E0000}"/>
    <cellStyle name="Normal 13 2 2 2 2 6 2" xfId="15943" xr:uid="{00000000-0005-0000-0000-00003D3E0000}"/>
    <cellStyle name="Normal 13 2 2 2 2 6 2 2" xfId="15944" xr:uid="{00000000-0005-0000-0000-00003E3E0000}"/>
    <cellStyle name="Normal 13 2 2 2 2 6 3" xfId="15945" xr:uid="{00000000-0005-0000-0000-00003F3E0000}"/>
    <cellStyle name="Normal 13 2 2 2 2 6 4" xfId="15946" xr:uid="{00000000-0005-0000-0000-0000403E0000}"/>
    <cellStyle name="Normal 13 2 2 2 2 7" xfId="15947" xr:uid="{00000000-0005-0000-0000-0000413E0000}"/>
    <cellStyle name="Normal 13 2 2 2 2 7 2" xfId="15948" xr:uid="{00000000-0005-0000-0000-0000423E0000}"/>
    <cellStyle name="Normal 13 2 2 2 2 7 2 2" xfId="15949" xr:uid="{00000000-0005-0000-0000-0000433E0000}"/>
    <cellStyle name="Normal 13 2 2 2 2 7 3" xfId="15950" xr:uid="{00000000-0005-0000-0000-0000443E0000}"/>
    <cellStyle name="Normal 13 2 2 2 2 7 4" xfId="15951" xr:uid="{00000000-0005-0000-0000-0000453E0000}"/>
    <cellStyle name="Normal 13 2 2 2 2 8" xfId="15952" xr:uid="{00000000-0005-0000-0000-0000463E0000}"/>
    <cellStyle name="Normal 13 2 2 2 2 8 2" xfId="15953" xr:uid="{00000000-0005-0000-0000-0000473E0000}"/>
    <cellStyle name="Normal 13 2 2 2 2 9" xfId="15954" xr:uid="{00000000-0005-0000-0000-0000483E0000}"/>
    <cellStyle name="Normal 13 2 2 2 3" xfId="15955" xr:uid="{00000000-0005-0000-0000-0000493E0000}"/>
    <cellStyle name="Normal 13 2 2 2 3 10" xfId="15956" xr:uid="{00000000-0005-0000-0000-00004A3E0000}"/>
    <cellStyle name="Normal 13 2 2 2 3 2" xfId="15957" xr:uid="{00000000-0005-0000-0000-00004B3E0000}"/>
    <cellStyle name="Normal 13 2 2 2 3 2 2" xfId="15958" xr:uid="{00000000-0005-0000-0000-00004C3E0000}"/>
    <cellStyle name="Normal 13 2 2 2 3 2 2 2" xfId="15959" xr:uid="{00000000-0005-0000-0000-00004D3E0000}"/>
    <cellStyle name="Normal 13 2 2 2 3 2 2 2 2" xfId="15960" xr:uid="{00000000-0005-0000-0000-00004E3E0000}"/>
    <cellStyle name="Normal 13 2 2 2 3 2 2 2 2 2" xfId="15961" xr:uid="{00000000-0005-0000-0000-00004F3E0000}"/>
    <cellStyle name="Normal 13 2 2 2 3 2 2 2 3" xfId="15962" xr:uid="{00000000-0005-0000-0000-0000503E0000}"/>
    <cellStyle name="Normal 13 2 2 2 3 2 2 2 4" xfId="15963" xr:uid="{00000000-0005-0000-0000-0000513E0000}"/>
    <cellStyle name="Normal 13 2 2 2 3 2 2 3" xfId="15964" xr:uid="{00000000-0005-0000-0000-0000523E0000}"/>
    <cellStyle name="Normal 13 2 2 2 3 2 2 3 2" xfId="15965" xr:uid="{00000000-0005-0000-0000-0000533E0000}"/>
    <cellStyle name="Normal 13 2 2 2 3 2 2 3 2 2" xfId="15966" xr:uid="{00000000-0005-0000-0000-0000543E0000}"/>
    <cellStyle name="Normal 13 2 2 2 3 2 2 3 3" xfId="15967" xr:uid="{00000000-0005-0000-0000-0000553E0000}"/>
    <cellStyle name="Normal 13 2 2 2 3 2 2 3 4" xfId="15968" xr:uid="{00000000-0005-0000-0000-0000563E0000}"/>
    <cellStyle name="Normal 13 2 2 2 3 2 2 4" xfId="15969" xr:uid="{00000000-0005-0000-0000-0000573E0000}"/>
    <cellStyle name="Normal 13 2 2 2 3 2 2 4 2" xfId="15970" xr:uid="{00000000-0005-0000-0000-0000583E0000}"/>
    <cellStyle name="Normal 13 2 2 2 3 2 2 4 2 2" xfId="15971" xr:uid="{00000000-0005-0000-0000-0000593E0000}"/>
    <cellStyle name="Normal 13 2 2 2 3 2 2 4 3" xfId="15972" xr:uid="{00000000-0005-0000-0000-00005A3E0000}"/>
    <cellStyle name="Normal 13 2 2 2 3 2 2 4 4" xfId="15973" xr:uid="{00000000-0005-0000-0000-00005B3E0000}"/>
    <cellStyle name="Normal 13 2 2 2 3 2 2 5" xfId="15974" xr:uid="{00000000-0005-0000-0000-00005C3E0000}"/>
    <cellStyle name="Normal 13 2 2 2 3 2 2 5 2" xfId="15975" xr:uid="{00000000-0005-0000-0000-00005D3E0000}"/>
    <cellStyle name="Normal 13 2 2 2 3 2 2 6" xfId="15976" xr:uid="{00000000-0005-0000-0000-00005E3E0000}"/>
    <cellStyle name="Normal 13 2 2 2 3 2 2 7" xfId="15977" xr:uid="{00000000-0005-0000-0000-00005F3E0000}"/>
    <cellStyle name="Normal 13 2 2 2 3 2 3" xfId="15978" xr:uid="{00000000-0005-0000-0000-0000603E0000}"/>
    <cellStyle name="Normal 13 2 2 2 3 2 3 2" xfId="15979" xr:uid="{00000000-0005-0000-0000-0000613E0000}"/>
    <cellStyle name="Normal 13 2 2 2 3 2 3 2 2" xfId="15980" xr:uid="{00000000-0005-0000-0000-0000623E0000}"/>
    <cellStyle name="Normal 13 2 2 2 3 2 3 3" xfId="15981" xr:uid="{00000000-0005-0000-0000-0000633E0000}"/>
    <cellStyle name="Normal 13 2 2 2 3 2 3 4" xfId="15982" xr:uid="{00000000-0005-0000-0000-0000643E0000}"/>
    <cellStyle name="Normal 13 2 2 2 3 2 4" xfId="15983" xr:uid="{00000000-0005-0000-0000-0000653E0000}"/>
    <cellStyle name="Normal 13 2 2 2 3 2 4 2" xfId="15984" xr:uid="{00000000-0005-0000-0000-0000663E0000}"/>
    <cellStyle name="Normal 13 2 2 2 3 2 4 2 2" xfId="15985" xr:uid="{00000000-0005-0000-0000-0000673E0000}"/>
    <cellStyle name="Normal 13 2 2 2 3 2 4 3" xfId="15986" xr:uid="{00000000-0005-0000-0000-0000683E0000}"/>
    <cellStyle name="Normal 13 2 2 2 3 2 4 4" xfId="15987" xr:uid="{00000000-0005-0000-0000-0000693E0000}"/>
    <cellStyle name="Normal 13 2 2 2 3 2 5" xfId="15988" xr:uid="{00000000-0005-0000-0000-00006A3E0000}"/>
    <cellStyle name="Normal 13 2 2 2 3 2 5 2" xfId="15989" xr:uid="{00000000-0005-0000-0000-00006B3E0000}"/>
    <cellStyle name="Normal 13 2 2 2 3 2 5 2 2" xfId="15990" xr:uid="{00000000-0005-0000-0000-00006C3E0000}"/>
    <cellStyle name="Normal 13 2 2 2 3 2 5 3" xfId="15991" xr:uid="{00000000-0005-0000-0000-00006D3E0000}"/>
    <cellStyle name="Normal 13 2 2 2 3 2 5 4" xfId="15992" xr:uid="{00000000-0005-0000-0000-00006E3E0000}"/>
    <cellStyle name="Normal 13 2 2 2 3 2 6" xfId="15993" xr:uid="{00000000-0005-0000-0000-00006F3E0000}"/>
    <cellStyle name="Normal 13 2 2 2 3 2 6 2" xfId="15994" xr:uid="{00000000-0005-0000-0000-0000703E0000}"/>
    <cellStyle name="Normal 13 2 2 2 3 2 6 2 2" xfId="15995" xr:uid="{00000000-0005-0000-0000-0000713E0000}"/>
    <cellStyle name="Normal 13 2 2 2 3 2 6 3" xfId="15996" xr:uid="{00000000-0005-0000-0000-0000723E0000}"/>
    <cellStyle name="Normal 13 2 2 2 3 2 6 4" xfId="15997" xr:uid="{00000000-0005-0000-0000-0000733E0000}"/>
    <cellStyle name="Normal 13 2 2 2 3 2 7" xfId="15998" xr:uid="{00000000-0005-0000-0000-0000743E0000}"/>
    <cellStyle name="Normal 13 2 2 2 3 2 7 2" xfId="15999" xr:uid="{00000000-0005-0000-0000-0000753E0000}"/>
    <cellStyle name="Normal 13 2 2 2 3 2 8" xfId="16000" xr:uid="{00000000-0005-0000-0000-0000763E0000}"/>
    <cellStyle name="Normal 13 2 2 2 3 2 9" xfId="16001" xr:uid="{00000000-0005-0000-0000-0000773E0000}"/>
    <cellStyle name="Normal 13 2 2 2 3 3" xfId="16002" xr:uid="{00000000-0005-0000-0000-0000783E0000}"/>
    <cellStyle name="Normal 13 2 2 2 3 3 2" xfId="16003" xr:uid="{00000000-0005-0000-0000-0000793E0000}"/>
    <cellStyle name="Normal 13 2 2 2 3 3 2 2" xfId="16004" xr:uid="{00000000-0005-0000-0000-00007A3E0000}"/>
    <cellStyle name="Normal 13 2 2 2 3 3 2 2 2" xfId="16005" xr:uid="{00000000-0005-0000-0000-00007B3E0000}"/>
    <cellStyle name="Normal 13 2 2 2 3 3 2 3" xfId="16006" xr:uid="{00000000-0005-0000-0000-00007C3E0000}"/>
    <cellStyle name="Normal 13 2 2 2 3 3 2 4" xfId="16007" xr:uid="{00000000-0005-0000-0000-00007D3E0000}"/>
    <cellStyle name="Normal 13 2 2 2 3 3 3" xfId="16008" xr:uid="{00000000-0005-0000-0000-00007E3E0000}"/>
    <cellStyle name="Normal 13 2 2 2 3 3 3 2" xfId="16009" xr:uid="{00000000-0005-0000-0000-00007F3E0000}"/>
    <cellStyle name="Normal 13 2 2 2 3 3 3 2 2" xfId="16010" xr:uid="{00000000-0005-0000-0000-0000803E0000}"/>
    <cellStyle name="Normal 13 2 2 2 3 3 3 3" xfId="16011" xr:uid="{00000000-0005-0000-0000-0000813E0000}"/>
    <cellStyle name="Normal 13 2 2 2 3 3 3 4" xfId="16012" xr:uid="{00000000-0005-0000-0000-0000823E0000}"/>
    <cellStyle name="Normal 13 2 2 2 3 3 4" xfId="16013" xr:uid="{00000000-0005-0000-0000-0000833E0000}"/>
    <cellStyle name="Normal 13 2 2 2 3 3 4 2" xfId="16014" xr:uid="{00000000-0005-0000-0000-0000843E0000}"/>
    <cellStyle name="Normal 13 2 2 2 3 3 4 2 2" xfId="16015" xr:uid="{00000000-0005-0000-0000-0000853E0000}"/>
    <cellStyle name="Normal 13 2 2 2 3 3 4 3" xfId="16016" xr:uid="{00000000-0005-0000-0000-0000863E0000}"/>
    <cellStyle name="Normal 13 2 2 2 3 3 4 4" xfId="16017" xr:uid="{00000000-0005-0000-0000-0000873E0000}"/>
    <cellStyle name="Normal 13 2 2 2 3 3 5" xfId="16018" xr:uid="{00000000-0005-0000-0000-0000883E0000}"/>
    <cellStyle name="Normal 13 2 2 2 3 3 5 2" xfId="16019" xr:uid="{00000000-0005-0000-0000-0000893E0000}"/>
    <cellStyle name="Normal 13 2 2 2 3 3 6" xfId="16020" xr:uid="{00000000-0005-0000-0000-00008A3E0000}"/>
    <cellStyle name="Normal 13 2 2 2 3 3 7" xfId="16021" xr:uid="{00000000-0005-0000-0000-00008B3E0000}"/>
    <cellStyle name="Normal 13 2 2 2 3 4" xfId="16022" xr:uid="{00000000-0005-0000-0000-00008C3E0000}"/>
    <cellStyle name="Normal 13 2 2 2 3 4 2" xfId="16023" xr:uid="{00000000-0005-0000-0000-00008D3E0000}"/>
    <cellStyle name="Normal 13 2 2 2 3 4 2 2" xfId="16024" xr:uid="{00000000-0005-0000-0000-00008E3E0000}"/>
    <cellStyle name="Normal 13 2 2 2 3 4 3" xfId="16025" xr:uid="{00000000-0005-0000-0000-00008F3E0000}"/>
    <cellStyle name="Normal 13 2 2 2 3 4 4" xfId="16026" xr:uid="{00000000-0005-0000-0000-0000903E0000}"/>
    <cellStyle name="Normal 13 2 2 2 3 5" xfId="16027" xr:uid="{00000000-0005-0000-0000-0000913E0000}"/>
    <cellStyle name="Normal 13 2 2 2 3 5 2" xfId="16028" xr:uid="{00000000-0005-0000-0000-0000923E0000}"/>
    <cellStyle name="Normal 13 2 2 2 3 5 2 2" xfId="16029" xr:uid="{00000000-0005-0000-0000-0000933E0000}"/>
    <cellStyle name="Normal 13 2 2 2 3 5 3" xfId="16030" xr:uid="{00000000-0005-0000-0000-0000943E0000}"/>
    <cellStyle name="Normal 13 2 2 2 3 5 4" xfId="16031" xr:uid="{00000000-0005-0000-0000-0000953E0000}"/>
    <cellStyle name="Normal 13 2 2 2 3 6" xfId="16032" xr:uid="{00000000-0005-0000-0000-0000963E0000}"/>
    <cellStyle name="Normal 13 2 2 2 3 6 2" xfId="16033" xr:uid="{00000000-0005-0000-0000-0000973E0000}"/>
    <cellStyle name="Normal 13 2 2 2 3 6 2 2" xfId="16034" xr:uid="{00000000-0005-0000-0000-0000983E0000}"/>
    <cellStyle name="Normal 13 2 2 2 3 6 3" xfId="16035" xr:uid="{00000000-0005-0000-0000-0000993E0000}"/>
    <cellStyle name="Normal 13 2 2 2 3 6 4" xfId="16036" xr:uid="{00000000-0005-0000-0000-00009A3E0000}"/>
    <cellStyle name="Normal 13 2 2 2 3 7" xfId="16037" xr:uid="{00000000-0005-0000-0000-00009B3E0000}"/>
    <cellStyle name="Normal 13 2 2 2 3 7 2" xfId="16038" xr:uid="{00000000-0005-0000-0000-00009C3E0000}"/>
    <cellStyle name="Normal 13 2 2 2 3 7 2 2" xfId="16039" xr:uid="{00000000-0005-0000-0000-00009D3E0000}"/>
    <cellStyle name="Normal 13 2 2 2 3 7 3" xfId="16040" xr:uid="{00000000-0005-0000-0000-00009E3E0000}"/>
    <cellStyle name="Normal 13 2 2 2 3 7 4" xfId="16041" xr:uid="{00000000-0005-0000-0000-00009F3E0000}"/>
    <cellStyle name="Normal 13 2 2 2 3 8" xfId="16042" xr:uid="{00000000-0005-0000-0000-0000A03E0000}"/>
    <cellStyle name="Normal 13 2 2 2 3 8 2" xfId="16043" xr:uid="{00000000-0005-0000-0000-0000A13E0000}"/>
    <cellStyle name="Normal 13 2 2 2 3 9" xfId="16044" xr:uid="{00000000-0005-0000-0000-0000A23E0000}"/>
    <cellStyle name="Normal 13 2 2 2 4" xfId="16045" xr:uid="{00000000-0005-0000-0000-0000A33E0000}"/>
    <cellStyle name="Normal 13 2 2 2 4 2" xfId="16046" xr:uid="{00000000-0005-0000-0000-0000A43E0000}"/>
    <cellStyle name="Normal 13 2 2 2 4 2 2" xfId="16047" xr:uid="{00000000-0005-0000-0000-0000A53E0000}"/>
    <cellStyle name="Normal 13 2 2 2 4 2 2 2" xfId="16048" xr:uid="{00000000-0005-0000-0000-0000A63E0000}"/>
    <cellStyle name="Normal 13 2 2 2 4 2 2 2 2" xfId="16049" xr:uid="{00000000-0005-0000-0000-0000A73E0000}"/>
    <cellStyle name="Normal 13 2 2 2 4 2 2 3" xfId="16050" xr:uid="{00000000-0005-0000-0000-0000A83E0000}"/>
    <cellStyle name="Normal 13 2 2 2 4 2 2 4" xfId="16051" xr:uid="{00000000-0005-0000-0000-0000A93E0000}"/>
    <cellStyle name="Normal 13 2 2 2 4 2 3" xfId="16052" xr:uid="{00000000-0005-0000-0000-0000AA3E0000}"/>
    <cellStyle name="Normal 13 2 2 2 4 2 3 2" xfId="16053" xr:uid="{00000000-0005-0000-0000-0000AB3E0000}"/>
    <cellStyle name="Normal 13 2 2 2 4 2 3 2 2" xfId="16054" xr:uid="{00000000-0005-0000-0000-0000AC3E0000}"/>
    <cellStyle name="Normal 13 2 2 2 4 2 3 3" xfId="16055" xr:uid="{00000000-0005-0000-0000-0000AD3E0000}"/>
    <cellStyle name="Normal 13 2 2 2 4 2 3 4" xfId="16056" xr:uid="{00000000-0005-0000-0000-0000AE3E0000}"/>
    <cellStyle name="Normal 13 2 2 2 4 2 4" xfId="16057" xr:uid="{00000000-0005-0000-0000-0000AF3E0000}"/>
    <cellStyle name="Normal 13 2 2 2 4 2 4 2" xfId="16058" xr:uid="{00000000-0005-0000-0000-0000B03E0000}"/>
    <cellStyle name="Normal 13 2 2 2 4 2 4 2 2" xfId="16059" xr:uid="{00000000-0005-0000-0000-0000B13E0000}"/>
    <cellStyle name="Normal 13 2 2 2 4 2 4 3" xfId="16060" xr:uid="{00000000-0005-0000-0000-0000B23E0000}"/>
    <cellStyle name="Normal 13 2 2 2 4 2 4 4" xfId="16061" xr:uid="{00000000-0005-0000-0000-0000B33E0000}"/>
    <cellStyle name="Normal 13 2 2 2 4 2 5" xfId="16062" xr:uid="{00000000-0005-0000-0000-0000B43E0000}"/>
    <cellStyle name="Normal 13 2 2 2 4 2 5 2" xfId="16063" xr:uid="{00000000-0005-0000-0000-0000B53E0000}"/>
    <cellStyle name="Normal 13 2 2 2 4 2 6" xfId="16064" xr:uid="{00000000-0005-0000-0000-0000B63E0000}"/>
    <cellStyle name="Normal 13 2 2 2 4 2 7" xfId="16065" xr:uid="{00000000-0005-0000-0000-0000B73E0000}"/>
    <cellStyle name="Normal 13 2 2 2 4 3" xfId="16066" xr:uid="{00000000-0005-0000-0000-0000B83E0000}"/>
    <cellStyle name="Normal 13 2 2 2 4 3 2" xfId="16067" xr:uid="{00000000-0005-0000-0000-0000B93E0000}"/>
    <cellStyle name="Normal 13 2 2 2 4 3 2 2" xfId="16068" xr:uid="{00000000-0005-0000-0000-0000BA3E0000}"/>
    <cellStyle name="Normal 13 2 2 2 4 3 3" xfId="16069" xr:uid="{00000000-0005-0000-0000-0000BB3E0000}"/>
    <cellStyle name="Normal 13 2 2 2 4 3 4" xfId="16070" xr:uid="{00000000-0005-0000-0000-0000BC3E0000}"/>
    <cellStyle name="Normal 13 2 2 2 4 4" xfId="16071" xr:uid="{00000000-0005-0000-0000-0000BD3E0000}"/>
    <cellStyle name="Normal 13 2 2 2 4 4 2" xfId="16072" xr:uid="{00000000-0005-0000-0000-0000BE3E0000}"/>
    <cellStyle name="Normal 13 2 2 2 4 4 2 2" xfId="16073" xr:uid="{00000000-0005-0000-0000-0000BF3E0000}"/>
    <cellStyle name="Normal 13 2 2 2 4 4 3" xfId="16074" xr:uid="{00000000-0005-0000-0000-0000C03E0000}"/>
    <cellStyle name="Normal 13 2 2 2 4 4 4" xfId="16075" xr:uid="{00000000-0005-0000-0000-0000C13E0000}"/>
    <cellStyle name="Normal 13 2 2 2 4 5" xfId="16076" xr:uid="{00000000-0005-0000-0000-0000C23E0000}"/>
    <cellStyle name="Normal 13 2 2 2 4 5 2" xfId="16077" xr:uid="{00000000-0005-0000-0000-0000C33E0000}"/>
    <cellStyle name="Normal 13 2 2 2 4 5 2 2" xfId="16078" xr:uid="{00000000-0005-0000-0000-0000C43E0000}"/>
    <cellStyle name="Normal 13 2 2 2 4 5 3" xfId="16079" xr:uid="{00000000-0005-0000-0000-0000C53E0000}"/>
    <cellStyle name="Normal 13 2 2 2 4 5 4" xfId="16080" xr:uid="{00000000-0005-0000-0000-0000C63E0000}"/>
    <cellStyle name="Normal 13 2 2 2 4 6" xfId="16081" xr:uid="{00000000-0005-0000-0000-0000C73E0000}"/>
    <cellStyle name="Normal 13 2 2 2 4 6 2" xfId="16082" xr:uid="{00000000-0005-0000-0000-0000C83E0000}"/>
    <cellStyle name="Normal 13 2 2 2 4 6 2 2" xfId="16083" xr:uid="{00000000-0005-0000-0000-0000C93E0000}"/>
    <cellStyle name="Normal 13 2 2 2 4 6 3" xfId="16084" xr:uid="{00000000-0005-0000-0000-0000CA3E0000}"/>
    <cellStyle name="Normal 13 2 2 2 4 6 4" xfId="16085" xr:uid="{00000000-0005-0000-0000-0000CB3E0000}"/>
    <cellStyle name="Normal 13 2 2 2 4 7" xfId="16086" xr:uid="{00000000-0005-0000-0000-0000CC3E0000}"/>
    <cellStyle name="Normal 13 2 2 2 4 7 2" xfId="16087" xr:uid="{00000000-0005-0000-0000-0000CD3E0000}"/>
    <cellStyle name="Normal 13 2 2 2 4 8" xfId="16088" xr:uid="{00000000-0005-0000-0000-0000CE3E0000}"/>
    <cellStyle name="Normal 13 2 2 2 4 9" xfId="16089" xr:uid="{00000000-0005-0000-0000-0000CF3E0000}"/>
    <cellStyle name="Normal 13 2 2 2 5" xfId="16090" xr:uid="{00000000-0005-0000-0000-0000D03E0000}"/>
    <cellStyle name="Normal 13 2 2 2 5 2" xfId="16091" xr:uid="{00000000-0005-0000-0000-0000D13E0000}"/>
    <cellStyle name="Normal 13 2 2 2 5 2 2" xfId="16092" xr:uid="{00000000-0005-0000-0000-0000D23E0000}"/>
    <cellStyle name="Normal 13 2 2 2 5 2 2 2" xfId="16093" xr:uid="{00000000-0005-0000-0000-0000D33E0000}"/>
    <cellStyle name="Normal 13 2 2 2 5 2 2 2 2" xfId="16094" xr:uid="{00000000-0005-0000-0000-0000D43E0000}"/>
    <cellStyle name="Normal 13 2 2 2 5 2 2 3" xfId="16095" xr:uid="{00000000-0005-0000-0000-0000D53E0000}"/>
    <cellStyle name="Normal 13 2 2 2 5 2 2 4" xfId="16096" xr:uid="{00000000-0005-0000-0000-0000D63E0000}"/>
    <cellStyle name="Normal 13 2 2 2 5 2 3" xfId="16097" xr:uid="{00000000-0005-0000-0000-0000D73E0000}"/>
    <cellStyle name="Normal 13 2 2 2 5 2 3 2" xfId="16098" xr:uid="{00000000-0005-0000-0000-0000D83E0000}"/>
    <cellStyle name="Normal 13 2 2 2 5 2 3 2 2" xfId="16099" xr:uid="{00000000-0005-0000-0000-0000D93E0000}"/>
    <cellStyle name="Normal 13 2 2 2 5 2 3 3" xfId="16100" xr:uid="{00000000-0005-0000-0000-0000DA3E0000}"/>
    <cellStyle name="Normal 13 2 2 2 5 2 3 4" xfId="16101" xr:uid="{00000000-0005-0000-0000-0000DB3E0000}"/>
    <cellStyle name="Normal 13 2 2 2 5 2 4" xfId="16102" xr:uid="{00000000-0005-0000-0000-0000DC3E0000}"/>
    <cellStyle name="Normal 13 2 2 2 5 2 4 2" xfId="16103" xr:uid="{00000000-0005-0000-0000-0000DD3E0000}"/>
    <cellStyle name="Normal 13 2 2 2 5 2 4 2 2" xfId="16104" xr:uid="{00000000-0005-0000-0000-0000DE3E0000}"/>
    <cellStyle name="Normal 13 2 2 2 5 2 4 3" xfId="16105" xr:uid="{00000000-0005-0000-0000-0000DF3E0000}"/>
    <cellStyle name="Normal 13 2 2 2 5 2 4 4" xfId="16106" xr:uid="{00000000-0005-0000-0000-0000E03E0000}"/>
    <cellStyle name="Normal 13 2 2 2 5 2 5" xfId="16107" xr:uid="{00000000-0005-0000-0000-0000E13E0000}"/>
    <cellStyle name="Normal 13 2 2 2 5 2 5 2" xfId="16108" xr:uid="{00000000-0005-0000-0000-0000E23E0000}"/>
    <cellStyle name="Normal 13 2 2 2 5 2 6" xfId="16109" xr:uid="{00000000-0005-0000-0000-0000E33E0000}"/>
    <cellStyle name="Normal 13 2 2 2 5 2 7" xfId="16110" xr:uid="{00000000-0005-0000-0000-0000E43E0000}"/>
    <cellStyle name="Normal 13 2 2 2 5 3" xfId="16111" xr:uid="{00000000-0005-0000-0000-0000E53E0000}"/>
    <cellStyle name="Normal 13 2 2 2 5 3 2" xfId="16112" xr:uid="{00000000-0005-0000-0000-0000E63E0000}"/>
    <cellStyle name="Normal 13 2 2 2 5 3 2 2" xfId="16113" xr:uid="{00000000-0005-0000-0000-0000E73E0000}"/>
    <cellStyle name="Normal 13 2 2 2 5 3 3" xfId="16114" xr:uid="{00000000-0005-0000-0000-0000E83E0000}"/>
    <cellStyle name="Normal 13 2 2 2 5 3 4" xfId="16115" xr:uid="{00000000-0005-0000-0000-0000E93E0000}"/>
    <cellStyle name="Normal 13 2 2 2 5 4" xfId="16116" xr:uid="{00000000-0005-0000-0000-0000EA3E0000}"/>
    <cellStyle name="Normal 13 2 2 2 5 4 2" xfId="16117" xr:uid="{00000000-0005-0000-0000-0000EB3E0000}"/>
    <cellStyle name="Normal 13 2 2 2 5 4 2 2" xfId="16118" xr:uid="{00000000-0005-0000-0000-0000EC3E0000}"/>
    <cellStyle name="Normal 13 2 2 2 5 4 3" xfId="16119" xr:uid="{00000000-0005-0000-0000-0000ED3E0000}"/>
    <cellStyle name="Normal 13 2 2 2 5 4 4" xfId="16120" xr:uid="{00000000-0005-0000-0000-0000EE3E0000}"/>
    <cellStyle name="Normal 13 2 2 2 5 5" xfId="16121" xr:uid="{00000000-0005-0000-0000-0000EF3E0000}"/>
    <cellStyle name="Normal 13 2 2 2 5 5 2" xfId="16122" xr:uid="{00000000-0005-0000-0000-0000F03E0000}"/>
    <cellStyle name="Normal 13 2 2 2 5 5 2 2" xfId="16123" xr:uid="{00000000-0005-0000-0000-0000F13E0000}"/>
    <cellStyle name="Normal 13 2 2 2 5 5 3" xfId="16124" xr:uid="{00000000-0005-0000-0000-0000F23E0000}"/>
    <cellStyle name="Normal 13 2 2 2 5 5 4" xfId="16125" xr:uid="{00000000-0005-0000-0000-0000F33E0000}"/>
    <cellStyle name="Normal 13 2 2 2 5 6" xfId="16126" xr:uid="{00000000-0005-0000-0000-0000F43E0000}"/>
    <cellStyle name="Normal 13 2 2 2 5 6 2" xfId="16127" xr:uid="{00000000-0005-0000-0000-0000F53E0000}"/>
    <cellStyle name="Normal 13 2 2 2 5 6 2 2" xfId="16128" xr:uid="{00000000-0005-0000-0000-0000F63E0000}"/>
    <cellStyle name="Normal 13 2 2 2 5 6 3" xfId="16129" xr:uid="{00000000-0005-0000-0000-0000F73E0000}"/>
    <cellStyle name="Normal 13 2 2 2 5 6 4" xfId="16130" xr:uid="{00000000-0005-0000-0000-0000F83E0000}"/>
    <cellStyle name="Normal 13 2 2 2 5 7" xfId="16131" xr:uid="{00000000-0005-0000-0000-0000F93E0000}"/>
    <cellStyle name="Normal 13 2 2 2 5 7 2" xfId="16132" xr:uid="{00000000-0005-0000-0000-0000FA3E0000}"/>
    <cellStyle name="Normal 13 2 2 2 5 8" xfId="16133" xr:uid="{00000000-0005-0000-0000-0000FB3E0000}"/>
    <cellStyle name="Normal 13 2 2 2 5 9" xfId="16134" xr:uid="{00000000-0005-0000-0000-0000FC3E0000}"/>
    <cellStyle name="Normal 13 2 2 2 6" xfId="16135" xr:uid="{00000000-0005-0000-0000-0000FD3E0000}"/>
    <cellStyle name="Normal 13 2 2 2 6 2" xfId="16136" xr:uid="{00000000-0005-0000-0000-0000FE3E0000}"/>
    <cellStyle name="Normal 13 2 2 2 6 2 2" xfId="16137" xr:uid="{00000000-0005-0000-0000-0000FF3E0000}"/>
    <cellStyle name="Normal 13 2 2 2 6 2 2 2" xfId="16138" xr:uid="{00000000-0005-0000-0000-0000003F0000}"/>
    <cellStyle name="Normal 13 2 2 2 6 2 3" xfId="16139" xr:uid="{00000000-0005-0000-0000-0000013F0000}"/>
    <cellStyle name="Normal 13 2 2 2 6 2 4" xfId="16140" xr:uid="{00000000-0005-0000-0000-0000023F0000}"/>
    <cellStyle name="Normal 13 2 2 2 6 3" xfId="16141" xr:uid="{00000000-0005-0000-0000-0000033F0000}"/>
    <cellStyle name="Normal 13 2 2 2 6 3 2" xfId="16142" xr:uid="{00000000-0005-0000-0000-0000043F0000}"/>
    <cellStyle name="Normal 13 2 2 2 6 3 2 2" xfId="16143" xr:uid="{00000000-0005-0000-0000-0000053F0000}"/>
    <cellStyle name="Normal 13 2 2 2 6 3 3" xfId="16144" xr:uid="{00000000-0005-0000-0000-0000063F0000}"/>
    <cellStyle name="Normal 13 2 2 2 6 3 4" xfId="16145" xr:uid="{00000000-0005-0000-0000-0000073F0000}"/>
    <cellStyle name="Normal 13 2 2 2 6 4" xfId="16146" xr:uid="{00000000-0005-0000-0000-0000083F0000}"/>
    <cellStyle name="Normal 13 2 2 2 6 4 2" xfId="16147" xr:uid="{00000000-0005-0000-0000-0000093F0000}"/>
    <cellStyle name="Normal 13 2 2 2 6 4 2 2" xfId="16148" xr:uid="{00000000-0005-0000-0000-00000A3F0000}"/>
    <cellStyle name="Normal 13 2 2 2 6 4 3" xfId="16149" xr:uid="{00000000-0005-0000-0000-00000B3F0000}"/>
    <cellStyle name="Normal 13 2 2 2 6 4 4" xfId="16150" xr:uid="{00000000-0005-0000-0000-00000C3F0000}"/>
    <cellStyle name="Normal 13 2 2 2 6 5" xfId="16151" xr:uid="{00000000-0005-0000-0000-00000D3F0000}"/>
    <cellStyle name="Normal 13 2 2 2 6 5 2" xfId="16152" xr:uid="{00000000-0005-0000-0000-00000E3F0000}"/>
    <cellStyle name="Normal 13 2 2 2 6 6" xfId="16153" xr:uid="{00000000-0005-0000-0000-00000F3F0000}"/>
    <cellStyle name="Normal 13 2 2 2 6 7" xfId="16154" xr:uid="{00000000-0005-0000-0000-0000103F0000}"/>
    <cellStyle name="Normal 13 2 2 2 7" xfId="16155" xr:uid="{00000000-0005-0000-0000-0000113F0000}"/>
    <cellStyle name="Normal 13 2 2 2 7 2" xfId="16156" xr:uid="{00000000-0005-0000-0000-0000123F0000}"/>
    <cellStyle name="Normal 13 2 2 2 7 2 2" xfId="16157" xr:uid="{00000000-0005-0000-0000-0000133F0000}"/>
    <cellStyle name="Normal 13 2 2 2 7 3" xfId="16158" xr:uid="{00000000-0005-0000-0000-0000143F0000}"/>
    <cellStyle name="Normal 13 2 2 2 7 4" xfId="16159" xr:uid="{00000000-0005-0000-0000-0000153F0000}"/>
    <cellStyle name="Normal 13 2 2 2 8" xfId="16160" xr:uid="{00000000-0005-0000-0000-0000163F0000}"/>
    <cellStyle name="Normal 13 2 2 2 8 2" xfId="16161" xr:uid="{00000000-0005-0000-0000-0000173F0000}"/>
    <cellStyle name="Normal 13 2 2 2 8 2 2" xfId="16162" xr:uid="{00000000-0005-0000-0000-0000183F0000}"/>
    <cellStyle name="Normal 13 2 2 2 8 3" xfId="16163" xr:uid="{00000000-0005-0000-0000-0000193F0000}"/>
    <cellStyle name="Normal 13 2 2 2 8 4" xfId="16164" xr:uid="{00000000-0005-0000-0000-00001A3F0000}"/>
    <cellStyle name="Normal 13 2 2 2 9" xfId="16165" xr:uid="{00000000-0005-0000-0000-00001B3F0000}"/>
    <cellStyle name="Normal 13 2 2 2 9 2" xfId="16166" xr:uid="{00000000-0005-0000-0000-00001C3F0000}"/>
    <cellStyle name="Normal 13 2 2 2 9 2 2" xfId="16167" xr:uid="{00000000-0005-0000-0000-00001D3F0000}"/>
    <cellStyle name="Normal 13 2 2 2 9 3" xfId="16168" xr:uid="{00000000-0005-0000-0000-00001E3F0000}"/>
    <cellStyle name="Normal 13 2 2 2 9 4" xfId="16169" xr:uid="{00000000-0005-0000-0000-00001F3F0000}"/>
    <cellStyle name="Normal 13 2 2 3" xfId="16170" xr:uid="{00000000-0005-0000-0000-0000203F0000}"/>
    <cellStyle name="Normal 13 2 2 3 10" xfId="16171" xr:uid="{00000000-0005-0000-0000-0000213F0000}"/>
    <cellStyle name="Normal 13 2 2 3 2" xfId="16172" xr:uid="{00000000-0005-0000-0000-0000223F0000}"/>
    <cellStyle name="Normal 13 2 2 3 2 2" xfId="16173" xr:uid="{00000000-0005-0000-0000-0000233F0000}"/>
    <cellStyle name="Normal 13 2 2 3 2 2 2" xfId="16174" xr:uid="{00000000-0005-0000-0000-0000243F0000}"/>
    <cellStyle name="Normal 13 2 2 3 2 2 2 2" xfId="16175" xr:uid="{00000000-0005-0000-0000-0000253F0000}"/>
    <cellStyle name="Normal 13 2 2 3 2 2 2 2 2" xfId="16176" xr:uid="{00000000-0005-0000-0000-0000263F0000}"/>
    <cellStyle name="Normal 13 2 2 3 2 2 2 3" xfId="16177" xr:uid="{00000000-0005-0000-0000-0000273F0000}"/>
    <cellStyle name="Normal 13 2 2 3 2 2 2 4" xfId="16178" xr:uid="{00000000-0005-0000-0000-0000283F0000}"/>
    <cellStyle name="Normal 13 2 2 3 2 2 3" xfId="16179" xr:uid="{00000000-0005-0000-0000-0000293F0000}"/>
    <cellStyle name="Normal 13 2 2 3 2 2 3 2" xfId="16180" xr:uid="{00000000-0005-0000-0000-00002A3F0000}"/>
    <cellStyle name="Normal 13 2 2 3 2 2 3 2 2" xfId="16181" xr:uid="{00000000-0005-0000-0000-00002B3F0000}"/>
    <cellStyle name="Normal 13 2 2 3 2 2 3 3" xfId="16182" xr:uid="{00000000-0005-0000-0000-00002C3F0000}"/>
    <cellStyle name="Normal 13 2 2 3 2 2 3 4" xfId="16183" xr:uid="{00000000-0005-0000-0000-00002D3F0000}"/>
    <cellStyle name="Normal 13 2 2 3 2 2 4" xfId="16184" xr:uid="{00000000-0005-0000-0000-00002E3F0000}"/>
    <cellStyle name="Normal 13 2 2 3 2 2 4 2" xfId="16185" xr:uid="{00000000-0005-0000-0000-00002F3F0000}"/>
    <cellStyle name="Normal 13 2 2 3 2 2 4 2 2" xfId="16186" xr:uid="{00000000-0005-0000-0000-0000303F0000}"/>
    <cellStyle name="Normal 13 2 2 3 2 2 4 3" xfId="16187" xr:uid="{00000000-0005-0000-0000-0000313F0000}"/>
    <cellStyle name="Normal 13 2 2 3 2 2 4 4" xfId="16188" xr:uid="{00000000-0005-0000-0000-0000323F0000}"/>
    <cellStyle name="Normal 13 2 2 3 2 2 5" xfId="16189" xr:uid="{00000000-0005-0000-0000-0000333F0000}"/>
    <cellStyle name="Normal 13 2 2 3 2 2 5 2" xfId="16190" xr:uid="{00000000-0005-0000-0000-0000343F0000}"/>
    <cellStyle name="Normal 13 2 2 3 2 2 6" xfId="16191" xr:uid="{00000000-0005-0000-0000-0000353F0000}"/>
    <cellStyle name="Normal 13 2 2 3 2 2 7" xfId="16192" xr:uid="{00000000-0005-0000-0000-0000363F0000}"/>
    <cellStyle name="Normal 13 2 2 3 2 3" xfId="16193" xr:uid="{00000000-0005-0000-0000-0000373F0000}"/>
    <cellStyle name="Normal 13 2 2 3 2 3 2" xfId="16194" xr:uid="{00000000-0005-0000-0000-0000383F0000}"/>
    <cellStyle name="Normal 13 2 2 3 2 3 2 2" xfId="16195" xr:uid="{00000000-0005-0000-0000-0000393F0000}"/>
    <cellStyle name="Normal 13 2 2 3 2 3 3" xfId="16196" xr:uid="{00000000-0005-0000-0000-00003A3F0000}"/>
    <cellStyle name="Normal 13 2 2 3 2 3 4" xfId="16197" xr:uid="{00000000-0005-0000-0000-00003B3F0000}"/>
    <cellStyle name="Normal 13 2 2 3 2 4" xfId="16198" xr:uid="{00000000-0005-0000-0000-00003C3F0000}"/>
    <cellStyle name="Normal 13 2 2 3 2 4 2" xfId="16199" xr:uid="{00000000-0005-0000-0000-00003D3F0000}"/>
    <cellStyle name="Normal 13 2 2 3 2 4 2 2" xfId="16200" xr:uid="{00000000-0005-0000-0000-00003E3F0000}"/>
    <cellStyle name="Normal 13 2 2 3 2 4 3" xfId="16201" xr:uid="{00000000-0005-0000-0000-00003F3F0000}"/>
    <cellStyle name="Normal 13 2 2 3 2 4 4" xfId="16202" xr:uid="{00000000-0005-0000-0000-0000403F0000}"/>
    <cellStyle name="Normal 13 2 2 3 2 5" xfId="16203" xr:uid="{00000000-0005-0000-0000-0000413F0000}"/>
    <cellStyle name="Normal 13 2 2 3 2 5 2" xfId="16204" xr:uid="{00000000-0005-0000-0000-0000423F0000}"/>
    <cellStyle name="Normal 13 2 2 3 2 5 2 2" xfId="16205" xr:uid="{00000000-0005-0000-0000-0000433F0000}"/>
    <cellStyle name="Normal 13 2 2 3 2 5 3" xfId="16206" xr:uid="{00000000-0005-0000-0000-0000443F0000}"/>
    <cellStyle name="Normal 13 2 2 3 2 5 4" xfId="16207" xr:uid="{00000000-0005-0000-0000-0000453F0000}"/>
    <cellStyle name="Normal 13 2 2 3 2 6" xfId="16208" xr:uid="{00000000-0005-0000-0000-0000463F0000}"/>
    <cellStyle name="Normal 13 2 2 3 2 6 2" xfId="16209" xr:uid="{00000000-0005-0000-0000-0000473F0000}"/>
    <cellStyle name="Normal 13 2 2 3 2 6 2 2" xfId="16210" xr:uid="{00000000-0005-0000-0000-0000483F0000}"/>
    <cellStyle name="Normal 13 2 2 3 2 6 3" xfId="16211" xr:uid="{00000000-0005-0000-0000-0000493F0000}"/>
    <cellStyle name="Normal 13 2 2 3 2 6 4" xfId="16212" xr:uid="{00000000-0005-0000-0000-00004A3F0000}"/>
    <cellStyle name="Normal 13 2 2 3 2 7" xfId="16213" xr:uid="{00000000-0005-0000-0000-00004B3F0000}"/>
    <cellStyle name="Normal 13 2 2 3 2 7 2" xfId="16214" xr:uid="{00000000-0005-0000-0000-00004C3F0000}"/>
    <cellStyle name="Normal 13 2 2 3 2 8" xfId="16215" xr:uid="{00000000-0005-0000-0000-00004D3F0000}"/>
    <cellStyle name="Normal 13 2 2 3 2 9" xfId="16216" xr:uid="{00000000-0005-0000-0000-00004E3F0000}"/>
    <cellStyle name="Normal 13 2 2 3 3" xfId="16217" xr:uid="{00000000-0005-0000-0000-00004F3F0000}"/>
    <cellStyle name="Normal 13 2 2 3 3 2" xfId="16218" xr:uid="{00000000-0005-0000-0000-0000503F0000}"/>
    <cellStyle name="Normal 13 2 2 3 3 2 2" xfId="16219" xr:uid="{00000000-0005-0000-0000-0000513F0000}"/>
    <cellStyle name="Normal 13 2 2 3 3 2 2 2" xfId="16220" xr:uid="{00000000-0005-0000-0000-0000523F0000}"/>
    <cellStyle name="Normal 13 2 2 3 3 2 3" xfId="16221" xr:uid="{00000000-0005-0000-0000-0000533F0000}"/>
    <cellStyle name="Normal 13 2 2 3 3 2 4" xfId="16222" xr:uid="{00000000-0005-0000-0000-0000543F0000}"/>
    <cellStyle name="Normal 13 2 2 3 3 3" xfId="16223" xr:uid="{00000000-0005-0000-0000-0000553F0000}"/>
    <cellStyle name="Normal 13 2 2 3 3 3 2" xfId="16224" xr:uid="{00000000-0005-0000-0000-0000563F0000}"/>
    <cellStyle name="Normal 13 2 2 3 3 3 2 2" xfId="16225" xr:uid="{00000000-0005-0000-0000-0000573F0000}"/>
    <cellStyle name="Normal 13 2 2 3 3 3 3" xfId="16226" xr:uid="{00000000-0005-0000-0000-0000583F0000}"/>
    <cellStyle name="Normal 13 2 2 3 3 3 4" xfId="16227" xr:uid="{00000000-0005-0000-0000-0000593F0000}"/>
    <cellStyle name="Normal 13 2 2 3 3 4" xfId="16228" xr:uid="{00000000-0005-0000-0000-00005A3F0000}"/>
    <cellStyle name="Normal 13 2 2 3 3 4 2" xfId="16229" xr:uid="{00000000-0005-0000-0000-00005B3F0000}"/>
    <cellStyle name="Normal 13 2 2 3 3 4 2 2" xfId="16230" xr:uid="{00000000-0005-0000-0000-00005C3F0000}"/>
    <cellStyle name="Normal 13 2 2 3 3 4 3" xfId="16231" xr:uid="{00000000-0005-0000-0000-00005D3F0000}"/>
    <cellStyle name="Normal 13 2 2 3 3 4 4" xfId="16232" xr:uid="{00000000-0005-0000-0000-00005E3F0000}"/>
    <cellStyle name="Normal 13 2 2 3 3 5" xfId="16233" xr:uid="{00000000-0005-0000-0000-00005F3F0000}"/>
    <cellStyle name="Normal 13 2 2 3 3 5 2" xfId="16234" xr:uid="{00000000-0005-0000-0000-0000603F0000}"/>
    <cellStyle name="Normal 13 2 2 3 3 6" xfId="16235" xr:uid="{00000000-0005-0000-0000-0000613F0000}"/>
    <cellStyle name="Normal 13 2 2 3 3 7" xfId="16236" xr:uid="{00000000-0005-0000-0000-0000623F0000}"/>
    <cellStyle name="Normal 13 2 2 3 4" xfId="16237" xr:uid="{00000000-0005-0000-0000-0000633F0000}"/>
    <cellStyle name="Normal 13 2 2 3 4 2" xfId="16238" xr:uid="{00000000-0005-0000-0000-0000643F0000}"/>
    <cellStyle name="Normal 13 2 2 3 4 2 2" xfId="16239" xr:uid="{00000000-0005-0000-0000-0000653F0000}"/>
    <cellStyle name="Normal 13 2 2 3 4 3" xfId="16240" xr:uid="{00000000-0005-0000-0000-0000663F0000}"/>
    <cellStyle name="Normal 13 2 2 3 4 4" xfId="16241" xr:uid="{00000000-0005-0000-0000-0000673F0000}"/>
    <cellStyle name="Normal 13 2 2 3 5" xfId="16242" xr:uid="{00000000-0005-0000-0000-0000683F0000}"/>
    <cellStyle name="Normal 13 2 2 3 5 2" xfId="16243" xr:uid="{00000000-0005-0000-0000-0000693F0000}"/>
    <cellStyle name="Normal 13 2 2 3 5 2 2" xfId="16244" xr:uid="{00000000-0005-0000-0000-00006A3F0000}"/>
    <cellStyle name="Normal 13 2 2 3 5 3" xfId="16245" xr:uid="{00000000-0005-0000-0000-00006B3F0000}"/>
    <cellStyle name="Normal 13 2 2 3 5 4" xfId="16246" xr:uid="{00000000-0005-0000-0000-00006C3F0000}"/>
    <cellStyle name="Normal 13 2 2 3 6" xfId="16247" xr:uid="{00000000-0005-0000-0000-00006D3F0000}"/>
    <cellStyle name="Normal 13 2 2 3 6 2" xfId="16248" xr:uid="{00000000-0005-0000-0000-00006E3F0000}"/>
    <cellStyle name="Normal 13 2 2 3 6 2 2" xfId="16249" xr:uid="{00000000-0005-0000-0000-00006F3F0000}"/>
    <cellStyle name="Normal 13 2 2 3 6 3" xfId="16250" xr:uid="{00000000-0005-0000-0000-0000703F0000}"/>
    <cellStyle name="Normal 13 2 2 3 6 4" xfId="16251" xr:uid="{00000000-0005-0000-0000-0000713F0000}"/>
    <cellStyle name="Normal 13 2 2 3 7" xfId="16252" xr:uid="{00000000-0005-0000-0000-0000723F0000}"/>
    <cellStyle name="Normal 13 2 2 3 7 2" xfId="16253" xr:uid="{00000000-0005-0000-0000-0000733F0000}"/>
    <cellStyle name="Normal 13 2 2 3 7 2 2" xfId="16254" xr:uid="{00000000-0005-0000-0000-0000743F0000}"/>
    <cellStyle name="Normal 13 2 2 3 7 3" xfId="16255" xr:uid="{00000000-0005-0000-0000-0000753F0000}"/>
    <cellStyle name="Normal 13 2 2 3 7 4" xfId="16256" xr:uid="{00000000-0005-0000-0000-0000763F0000}"/>
    <cellStyle name="Normal 13 2 2 3 8" xfId="16257" xr:uid="{00000000-0005-0000-0000-0000773F0000}"/>
    <cellStyle name="Normal 13 2 2 3 8 2" xfId="16258" xr:uid="{00000000-0005-0000-0000-0000783F0000}"/>
    <cellStyle name="Normal 13 2 2 3 9" xfId="16259" xr:uid="{00000000-0005-0000-0000-0000793F0000}"/>
    <cellStyle name="Normal 13 2 2 4" xfId="16260" xr:uid="{00000000-0005-0000-0000-00007A3F0000}"/>
    <cellStyle name="Normal 13 2 2 4 10" xfId="16261" xr:uid="{00000000-0005-0000-0000-00007B3F0000}"/>
    <cellStyle name="Normal 13 2 2 4 2" xfId="16262" xr:uid="{00000000-0005-0000-0000-00007C3F0000}"/>
    <cellStyle name="Normal 13 2 2 4 2 2" xfId="16263" xr:uid="{00000000-0005-0000-0000-00007D3F0000}"/>
    <cellStyle name="Normal 13 2 2 4 2 2 2" xfId="16264" xr:uid="{00000000-0005-0000-0000-00007E3F0000}"/>
    <cellStyle name="Normal 13 2 2 4 2 2 2 2" xfId="16265" xr:uid="{00000000-0005-0000-0000-00007F3F0000}"/>
    <cellStyle name="Normal 13 2 2 4 2 2 2 2 2" xfId="16266" xr:uid="{00000000-0005-0000-0000-0000803F0000}"/>
    <cellStyle name="Normal 13 2 2 4 2 2 2 3" xfId="16267" xr:uid="{00000000-0005-0000-0000-0000813F0000}"/>
    <cellStyle name="Normal 13 2 2 4 2 2 2 4" xfId="16268" xr:uid="{00000000-0005-0000-0000-0000823F0000}"/>
    <cellStyle name="Normal 13 2 2 4 2 2 3" xfId="16269" xr:uid="{00000000-0005-0000-0000-0000833F0000}"/>
    <cellStyle name="Normal 13 2 2 4 2 2 3 2" xfId="16270" xr:uid="{00000000-0005-0000-0000-0000843F0000}"/>
    <cellStyle name="Normal 13 2 2 4 2 2 3 2 2" xfId="16271" xr:uid="{00000000-0005-0000-0000-0000853F0000}"/>
    <cellStyle name="Normal 13 2 2 4 2 2 3 3" xfId="16272" xr:uid="{00000000-0005-0000-0000-0000863F0000}"/>
    <cellStyle name="Normal 13 2 2 4 2 2 3 4" xfId="16273" xr:uid="{00000000-0005-0000-0000-0000873F0000}"/>
    <cellStyle name="Normal 13 2 2 4 2 2 4" xfId="16274" xr:uid="{00000000-0005-0000-0000-0000883F0000}"/>
    <cellStyle name="Normal 13 2 2 4 2 2 4 2" xfId="16275" xr:uid="{00000000-0005-0000-0000-0000893F0000}"/>
    <cellStyle name="Normal 13 2 2 4 2 2 4 2 2" xfId="16276" xr:uid="{00000000-0005-0000-0000-00008A3F0000}"/>
    <cellStyle name="Normal 13 2 2 4 2 2 4 3" xfId="16277" xr:uid="{00000000-0005-0000-0000-00008B3F0000}"/>
    <cellStyle name="Normal 13 2 2 4 2 2 4 4" xfId="16278" xr:uid="{00000000-0005-0000-0000-00008C3F0000}"/>
    <cellStyle name="Normal 13 2 2 4 2 2 5" xfId="16279" xr:uid="{00000000-0005-0000-0000-00008D3F0000}"/>
    <cellStyle name="Normal 13 2 2 4 2 2 5 2" xfId="16280" xr:uid="{00000000-0005-0000-0000-00008E3F0000}"/>
    <cellStyle name="Normal 13 2 2 4 2 2 6" xfId="16281" xr:uid="{00000000-0005-0000-0000-00008F3F0000}"/>
    <cellStyle name="Normal 13 2 2 4 2 2 7" xfId="16282" xr:uid="{00000000-0005-0000-0000-0000903F0000}"/>
    <cellStyle name="Normal 13 2 2 4 2 3" xfId="16283" xr:uid="{00000000-0005-0000-0000-0000913F0000}"/>
    <cellStyle name="Normal 13 2 2 4 2 3 2" xfId="16284" xr:uid="{00000000-0005-0000-0000-0000923F0000}"/>
    <cellStyle name="Normal 13 2 2 4 2 3 2 2" xfId="16285" xr:uid="{00000000-0005-0000-0000-0000933F0000}"/>
    <cellStyle name="Normal 13 2 2 4 2 3 3" xfId="16286" xr:uid="{00000000-0005-0000-0000-0000943F0000}"/>
    <cellStyle name="Normal 13 2 2 4 2 3 4" xfId="16287" xr:uid="{00000000-0005-0000-0000-0000953F0000}"/>
    <cellStyle name="Normal 13 2 2 4 2 4" xfId="16288" xr:uid="{00000000-0005-0000-0000-0000963F0000}"/>
    <cellStyle name="Normal 13 2 2 4 2 4 2" xfId="16289" xr:uid="{00000000-0005-0000-0000-0000973F0000}"/>
    <cellStyle name="Normal 13 2 2 4 2 4 2 2" xfId="16290" xr:uid="{00000000-0005-0000-0000-0000983F0000}"/>
    <cellStyle name="Normal 13 2 2 4 2 4 3" xfId="16291" xr:uid="{00000000-0005-0000-0000-0000993F0000}"/>
    <cellStyle name="Normal 13 2 2 4 2 4 4" xfId="16292" xr:uid="{00000000-0005-0000-0000-00009A3F0000}"/>
    <cellStyle name="Normal 13 2 2 4 2 5" xfId="16293" xr:uid="{00000000-0005-0000-0000-00009B3F0000}"/>
    <cellStyle name="Normal 13 2 2 4 2 5 2" xfId="16294" xr:uid="{00000000-0005-0000-0000-00009C3F0000}"/>
    <cellStyle name="Normal 13 2 2 4 2 5 2 2" xfId="16295" xr:uid="{00000000-0005-0000-0000-00009D3F0000}"/>
    <cellStyle name="Normal 13 2 2 4 2 5 3" xfId="16296" xr:uid="{00000000-0005-0000-0000-00009E3F0000}"/>
    <cellStyle name="Normal 13 2 2 4 2 5 4" xfId="16297" xr:uid="{00000000-0005-0000-0000-00009F3F0000}"/>
    <cellStyle name="Normal 13 2 2 4 2 6" xfId="16298" xr:uid="{00000000-0005-0000-0000-0000A03F0000}"/>
    <cellStyle name="Normal 13 2 2 4 2 6 2" xfId="16299" xr:uid="{00000000-0005-0000-0000-0000A13F0000}"/>
    <cellStyle name="Normal 13 2 2 4 2 6 2 2" xfId="16300" xr:uid="{00000000-0005-0000-0000-0000A23F0000}"/>
    <cellStyle name="Normal 13 2 2 4 2 6 3" xfId="16301" xr:uid="{00000000-0005-0000-0000-0000A33F0000}"/>
    <cellStyle name="Normal 13 2 2 4 2 6 4" xfId="16302" xr:uid="{00000000-0005-0000-0000-0000A43F0000}"/>
    <cellStyle name="Normal 13 2 2 4 2 7" xfId="16303" xr:uid="{00000000-0005-0000-0000-0000A53F0000}"/>
    <cellStyle name="Normal 13 2 2 4 2 7 2" xfId="16304" xr:uid="{00000000-0005-0000-0000-0000A63F0000}"/>
    <cellStyle name="Normal 13 2 2 4 2 8" xfId="16305" xr:uid="{00000000-0005-0000-0000-0000A73F0000}"/>
    <cellStyle name="Normal 13 2 2 4 2 9" xfId="16306" xr:uid="{00000000-0005-0000-0000-0000A83F0000}"/>
    <cellStyle name="Normal 13 2 2 4 3" xfId="16307" xr:uid="{00000000-0005-0000-0000-0000A93F0000}"/>
    <cellStyle name="Normal 13 2 2 4 3 2" xfId="16308" xr:uid="{00000000-0005-0000-0000-0000AA3F0000}"/>
    <cellStyle name="Normal 13 2 2 4 3 2 2" xfId="16309" xr:uid="{00000000-0005-0000-0000-0000AB3F0000}"/>
    <cellStyle name="Normal 13 2 2 4 3 2 2 2" xfId="16310" xr:uid="{00000000-0005-0000-0000-0000AC3F0000}"/>
    <cellStyle name="Normal 13 2 2 4 3 2 3" xfId="16311" xr:uid="{00000000-0005-0000-0000-0000AD3F0000}"/>
    <cellStyle name="Normal 13 2 2 4 3 2 4" xfId="16312" xr:uid="{00000000-0005-0000-0000-0000AE3F0000}"/>
    <cellStyle name="Normal 13 2 2 4 3 3" xfId="16313" xr:uid="{00000000-0005-0000-0000-0000AF3F0000}"/>
    <cellStyle name="Normal 13 2 2 4 3 3 2" xfId="16314" xr:uid="{00000000-0005-0000-0000-0000B03F0000}"/>
    <cellStyle name="Normal 13 2 2 4 3 3 2 2" xfId="16315" xr:uid="{00000000-0005-0000-0000-0000B13F0000}"/>
    <cellStyle name="Normal 13 2 2 4 3 3 3" xfId="16316" xr:uid="{00000000-0005-0000-0000-0000B23F0000}"/>
    <cellStyle name="Normal 13 2 2 4 3 3 4" xfId="16317" xr:uid="{00000000-0005-0000-0000-0000B33F0000}"/>
    <cellStyle name="Normal 13 2 2 4 3 4" xfId="16318" xr:uid="{00000000-0005-0000-0000-0000B43F0000}"/>
    <cellStyle name="Normal 13 2 2 4 3 4 2" xfId="16319" xr:uid="{00000000-0005-0000-0000-0000B53F0000}"/>
    <cellStyle name="Normal 13 2 2 4 3 4 2 2" xfId="16320" xr:uid="{00000000-0005-0000-0000-0000B63F0000}"/>
    <cellStyle name="Normal 13 2 2 4 3 4 3" xfId="16321" xr:uid="{00000000-0005-0000-0000-0000B73F0000}"/>
    <cellStyle name="Normal 13 2 2 4 3 4 4" xfId="16322" xr:uid="{00000000-0005-0000-0000-0000B83F0000}"/>
    <cellStyle name="Normal 13 2 2 4 3 5" xfId="16323" xr:uid="{00000000-0005-0000-0000-0000B93F0000}"/>
    <cellStyle name="Normal 13 2 2 4 3 5 2" xfId="16324" xr:uid="{00000000-0005-0000-0000-0000BA3F0000}"/>
    <cellStyle name="Normal 13 2 2 4 3 6" xfId="16325" xr:uid="{00000000-0005-0000-0000-0000BB3F0000}"/>
    <cellStyle name="Normal 13 2 2 4 3 7" xfId="16326" xr:uid="{00000000-0005-0000-0000-0000BC3F0000}"/>
    <cellStyle name="Normal 13 2 2 4 4" xfId="16327" xr:uid="{00000000-0005-0000-0000-0000BD3F0000}"/>
    <cellStyle name="Normal 13 2 2 4 4 2" xfId="16328" xr:uid="{00000000-0005-0000-0000-0000BE3F0000}"/>
    <cellStyle name="Normal 13 2 2 4 4 2 2" xfId="16329" xr:uid="{00000000-0005-0000-0000-0000BF3F0000}"/>
    <cellStyle name="Normal 13 2 2 4 4 3" xfId="16330" xr:uid="{00000000-0005-0000-0000-0000C03F0000}"/>
    <cellStyle name="Normal 13 2 2 4 4 4" xfId="16331" xr:uid="{00000000-0005-0000-0000-0000C13F0000}"/>
    <cellStyle name="Normal 13 2 2 4 5" xfId="16332" xr:uid="{00000000-0005-0000-0000-0000C23F0000}"/>
    <cellStyle name="Normal 13 2 2 4 5 2" xfId="16333" xr:uid="{00000000-0005-0000-0000-0000C33F0000}"/>
    <cellStyle name="Normal 13 2 2 4 5 2 2" xfId="16334" xr:uid="{00000000-0005-0000-0000-0000C43F0000}"/>
    <cellStyle name="Normal 13 2 2 4 5 3" xfId="16335" xr:uid="{00000000-0005-0000-0000-0000C53F0000}"/>
    <cellStyle name="Normal 13 2 2 4 5 4" xfId="16336" xr:uid="{00000000-0005-0000-0000-0000C63F0000}"/>
    <cellStyle name="Normal 13 2 2 4 6" xfId="16337" xr:uid="{00000000-0005-0000-0000-0000C73F0000}"/>
    <cellStyle name="Normal 13 2 2 4 6 2" xfId="16338" xr:uid="{00000000-0005-0000-0000-0000C83F0000}"/>
    <cellStyle name="Normal 13 2 2 4 6 2 2" xfId="16339" xr:uid="{00000000-0005-0000-0000-0000C93F0000}"/>
    <cellStyle name="Normal 13 2 2 4 6 3" xfId="16340" xr:uid="{00000000-0005-0000-0000-0000CA3F0000}"/>
    <cellStyle name="Normal 13 2 2 4 6 4" xfId="16341" xr:uid="{00000000-0005-0000-0000-0000CB3F0000}"/>
    <cellStyle name="Normal 13 2 2 4 7" xfId="16342" xr:uid="{00000000-0005-0000-0000-0000CC3F0000}"/>
    <cellStyle name="Normal 13 2 2 4 7 2" xfId="16343" xr:uid="{00000000-0005-0000-0000-0000CD3F0000}"/>
    <cellStyle name="Normal 13 2 2 4 7 2 2" xfId="16344" xr:uid="{00000000-0005-0000-0000-0000CE3F0000}"/>
    <cellStyle name="Normal 13 2 2 4 7 3" xfId="16345" xr:uid="{00000000-0005-0000-0000-0000CF3F0000}"/>
    <cellStyle name="Normal 13 2 2 4 7 4" xfId="16346" xr:uid="{00000000-0005-0000-0000-0000D03F0000}"/>
    <cellStyle name="Normal 13 2 2 4 8" xfId="16347" xr:uid="{00000000-0005-0000-0000-0000D13F0000}"/>
    <cellStyle name="Normal 13 2 2 4 8 2" xfId="16348" xr:uid="{00000000-0005-0000-0000-0000D23F0000}"/>
    <cellStyle name="Normal 13 2 2 4 9" xfId="16349" xr:uid="{00000000-0005-0000-0000-0000D33F0000}"/>
    <cellStyle name="Normal 13 2 2 5" xfId="16350" xr:uid="{00000000-0005-0000-0000-0000D43F0000}"/>
    <cellStyle name="Normal 13 2 2 5 2" xfId="16351" xr:uid="{00000000-0005-0000-0000-0000D53F0000}"/>
    <cellStyle name="Normal 13 2 2 5 2 2" xfId="16352" xr:uid="{00000000-0005-0000-0000-0000D63F0000}"/>
    <cellStyle name="Normal 13 2 2 5 2 2 2" xfId="16353" xr:uid="{00000000-0005-0000-0000-0000D73F0000}"/>
    <cellStyle name="Normal 13 2 2 5 2 2 2 2" xfId="16354" xr:uid="{00000000-0005-0000-0000-0000D83F0000}"/>
    <cellStyle name="Normal 13 2 2 5 2 2 3" xfId="16355" xr:uid="{00000000-0005-0000-0000-0000D93F0000}"/>
    <cellStyle name="Normal 13 2 2 5 2 2 4" xfId="16356" xr:uid="{00000000-0005-0000-0000-0000DA3F0000}"/>
    <cellStyle name="Normal 13 2 2 5 2 3" xfId="16357" xr:uid="{00000000-0005-0000-0000-0000DB3F0000}"/>
    <cellStyle name="Normal 13 2 2 5 2 3 2" xfId="16358" xr:uid="{00000000-0005-0000-0000-0000DC3F0000}"/>
    <cellStyle name="Normal 13 2 2 5 2 3 2 2" xfId="16359" xr:uid="{00000000-0005-0000-0000-0000DD3F0000}"/>
    <cellStyle name="Normal 13 2 2 5 2 3 3" xfId="16360" xr:uid="{00000000-0005-0000-0000-0000DE3F0000}"/>
    <cellStyle name="Normal 13 2 2 5 2 3 4" xfId="16361" xr:uid="{00000000-0005-0000-0000-0000DF3F0000}"/>
    <cellStyle name="Normal 13 2 2 5 2 4" xfId="16362" xr:uid="{00000000-0005-0000-0000-0000E03F0000}"/>
    <cellStyle name="Normal 13 2 2 5 2 4 2" xfId="16363" xr:uid="{00000000-0005-0000-0000-0000E13F0000}"/>
    <cellStyle name="Normal 13 2 2 5 2 4 2 2" xfId="16364" xr:uid="{00000000-0005-0000-0000-0000E23F0000}"/>
    <cellStyle name="Normal 13 2 2 5 2 4 3" xfId="16365" xr:uid="{00000000-0005-0000-0000-0000E33F0000}"/>
    <cellStyle name="Normal 13 2 2 5 2 4 4" xfId="16366" xr:uid="{00000000-0005-0000-0000-0000E43F0000}"/>
    <cellStyle name="Normal 13 2 2 5 2 5" xfId="16367" xr:uid="{00000000-0005-0000-0000-0000E53F0000}"/>
    <cellStyle name="Normal 13 2 2 5 2 5 2" xfId="16368" xr:uid="{00000000-0005-0000-0000-0000E63F0000}"/>
    <cellStyle name="Normal 13 2 2 5 2 6" xfId="16369" xr:uid="{00000000-0005-0000-0000-0000E73F0000}"/>
    <cellStyle name="Normal 13 2 2 5 2 7" xfId="16370" xr:uid="{00000000-0005-0000-0000-0000E83F0000}"/>
    <cellStyle name="Normal 13 2 2 5 3" xfId="16371" xr:uid="{00000000-0005-0000-0000-0000E93F0000}"/>
    <cellStyle name="Normal 13 2 2 5 3 2" xfId="16372" xr:uid="{00000000-0005-0000-0000-0000EA3F0000}"/>
    <cellStyle name="Normal 13 2 2 5 3 2 2" xfId="16373" xr:uid="{00000000-0005-0000-0000-0000EB3F0000}"/>
    <cellStyle name="Normal 13 2 2 5 3 3" xfId="16374" xr:uid="{00000000-0005-0000-0000-0000EC3F0000}"/>
    <cellStyle name="Normal 13 2 2 5 3 4" xfId="16375" xr:uid="{00000000-0005-0000-0000-0000ED3F0000}"/>
    <cellStyle name="Normal 13 2 2 5 4" xfId="16376" xr:uid="{00000000-0005-0000-0000-0000EE3F0000}"/>
    <cellStyle name="Normal 13 2 2 5 4 2" xfId="16377" xr:uid="{00000000-0005-0000-0000-0000EF3F0000}"/>
    <cellStyle name="Normal 13 2 2 5 4 2 2" xfId="16378" xr:uid="{00000000-0005-0000-0000-0000F03F0000}"/>
    <cellStyle name="Normal 13 2 2 5 4 3" xfId="16379" xr:uid="{00000000-0005-0000-0000-0000F13F0000}"/>
    <cellStyle name="Normal 13 2 2 5 4 4" xfId="16380" xr:uid="{00000000-0005-0000-0000-0000F23F0000}"/>
    <cellStyle name="Normal 13 2 2 5 5" xfId="16381" xr:uid="{00000000-0005-0000-0000-0000F33F0000}"/>
    <cellStyle name="Normal 13 2 2 5 5 2" xfId="16382" xr:uid="{00000000-0005-0000-0000-0000F43F0000}"/>
    <cellStyle name="Normal 13 2 2 5 5 2 2" xfId="16383" xr:uid="{00000000-0005-0000-0000-0000F53F0000}"/>
    <cellStyle name="Normal 13 2 2 5 5 3" xfId="16384" xr:uid="{00000000-0005-0000-0000-0000F63F0000}"/>
    <cellStyle name="Normal 13 2 2 5 5 4" xfId="16385" xr:uid="{00000000-0005-0000-0000-0000F73F0000}"/>
    <cellStyle name="Normal 13 2 2 5 6" xfId="16386" xr:uid="{00000000-0005-0000-0000-0000F83F0000}"/>
    <cellStyle name="Normal 13 2 2 5 6 2" xfId="16387" xr:uid="{00000000-0005-0000-0000-0000F93F0000}"/>
    <cellStyle name="Normal 13 2 2 5 6 2 2" xfId="16388" xr:uid="{00000000-0005-0000-0000-0000FA3F0000}"/>
    <cellStyle name="Normal 13 2 2 5 6 3" xfId="16389" xr:uid="{00000000-0005-0000-0000-0000FB3F0000}"/>
    <cellStyle name="Normal 13 2 2 5 6 4" xfId="16390" xr:uid="{00000000-0005-0000-0000-0000FC3F0000}"/>
    <cellStyle name="Normal 13 2 2 5 7" xfId="16391" xr:uid="{00000000-0005-0000-0000-0000FD3F0000}"/>
    <cellStyle name="Normal 13 2 2 5 7 2" xfId="16392" xr:uid="{00000000-0005-0000-0000-0000FE3F0000}"/>
    <cellStyle name="Normal 13 2 2 5 8" xfId="16393" xr:uid="{00000000-0005-0000-0000-0000FF3F0000}"/>
    <cellStyle name="Normal 13 2 2 5 9" xfId="16394" xr:uid="{00000000-0005-0000-0000-000000400000}"/>
    <cellStyle name="Normal 13 2 2 6" xfId="16395" xr:uid="{00000000-0005-0000-0000-000001400000}"/>
    <cellStyle name="Normal 13 2 2 6 2" xfId="16396" xr:uid="{00000000-0005-0000-0000-000002400000}"/>
    <cellStyle name="Normal 13 2 2 6 2 2" xfId="16397" xr:uid="{00000000-0005-0000-0000-000003400000}"/>
    <cellStyle name="Normal 13 2 2 6 2 2 2" xfId="16398" xr:uid="{00000000-0005-0000-0000-000004400000}"/>
    <cellStyle name="Normal 13 2 2 6 2 2 2 2" xfId="16399" xr:uid="{00000000-0005-0000-0000-000005400000}"/>
    <cellStyle name="Normal 13 2 2 6 2 2 3" xfId="16400" xr:uid="{00000000-0005-0000-0000-000006400000}"/>
    <cellStyle name="Normal 13 2 2 6 2 2 4" xfId="16401" xr:uid="{00000000-0005-0000-0000-000007400000}"/>
    <cellStyle name="Normal 13 2 2 6 2 3" xfId="16402" xr:uid="{00000000-0005-0000-0000-000008400000}"/>
    <cellStyle name="Normal 13 2 2 6 2 3 2" xfId="16403" xr:uid="{00000000-0005-0000-0000-000009400000}"/>
    <cellStyle name="Normal 13 2 2 6 2 3 2 2" xfId="16404" xr:uid="{00000000-0005-0000-0000-00000A400000}"/>
    <cellStyle name="Normal 13 2 2 6 2 3 3" xfId="16405" xr:uid="{00000000-0005-0000-0000-00000B400000}"/>
    <cellStyle name="Normal 13 2 2 6 2 3 4" xfId="16406" xr:uid="{00000000-0005-0000-0000-00000C400000}"/>
    <cellStyle name="Normal 13 2 2 6 2 4" xfId="16407" xr:uid="{00000000-0005-0000-0000-00000D400000}"/>
    <cellStyle name="Normal 13 2 2 6 2 4 2" xfId="16408" xr:uid="{00000000-0005-0000-0000-00000E400000}"/>
    <cellStyle name="Normal 13 2 2 6 2 4 2 2" xfId="16409" xr:uid="{00000000-0005-0000-0000-00000F400000}"/>
    <cellStyle name="Normal 13 2 2 6 2 4 3" xfId="16410" xr:uid="{00000000-0005-0000-0000-000010400000}"/>
    <cellStyle name="Normal 13 2 2 6 2 4 4" xfId="16411" xr:uid="{00000000-0005-0000-0000-000011400000}"/>
    <cellStyle name="Normal 13 2 2 6 2 5" xfId="16412" xr:uid="{00000000-0005-0000-0000-000012400000}"/>
    <cellStyle name="Normal 13 2 2 6 2 5 2" xfId="16413" xr:uid="{00000000-0005-0000-0000-000013400000}"/>
    <cellStyle name="Normal 13 2 2 6 2 6" xfId="16414" xr:uid="{00000000-0005-0000-0000-000014400000}"/>
    <cellStyle name="Normal 13 2 2 6 2 7" xfId="16415" xr:uid="{00000000-0005-0000-0000-000015400000}"/>
    <cellStyle name="Normal 13 2 2 6 3" xfId="16416" xr:uid="{00000000-0005-0000-0000-000016400000}"/>
    <cellStyle name="Normal 13 2 2 6 3 2" xfId="16417" xr:uid="{00000000-0005-0000-0000-000017400000}"/>
    <cellStyle name="Normal 13 2 2 6 3 2 2" xfId="16418" xr:uid="{00000000-0005-0000-0000-000018400000}"/>
    <cellStyle name="Normal 13 2 2 6 3 3" xfId="16419" xr:uid="{00000000-0005-0000-0000-000019400000}"/>
    <cellStyle name="Normal 13 2 2 6 3 4" xfId="16420" xr:uid="{00000000-0005-0000-0000-00001A400000}"/>
    <cellStyle name="Normal 13 2 2 6 4" xfId="16421" xr:uid="{00000000-0005-0000-0000-00001B400000}"/>
    <cellStyle name="Normal 13 2 2 6 4 2" xfId="16422" xr:uid="{00000000-0005-0000-0000-00001C400000}"/>
    <cellStyle name="Normal 13 2 2 6 4 2 2" xfId="16423" xr:uid="{00000000-0005-0000-0000-00001D400000}"/>
    <cellStyle name="Normal 13 2 2 6 4 3" xfId="16424" xr:uid="{00000000-0005-0000-0000-00001E400000}"/>
    <cellStyle name="Normal 13 2 2 6 4 4" xfId="16425" xr:uid="{00000000-0005-0000-0000-00001F400000}"/>
    <cellStyle name="Normal 13 2 2 6 5" xfId="16426" xr:uid="{00000000-0005-0000-0000-000020400000}"/>
    <cellStyle name="Normal 13 2 2 6 5 2" xfId="16427" xr:uid="{00000000-0005-0000-0000-000021400000}"/>
    <cellStyle name="Normal 13 2 2 6 5 2 2" xfId="16428" xr:uid="{00000000-0005-0000-0000-000022400000}"/>
    <cellStyle name="Normal 13 2 2 6 5 3" xfId="16429" xr:uid="{00000000-0005-0000-0000-000023400000}"/>
    <cellStyle name="Normal 13 2 2 6 5 4" xfId="16430" xr:uid="{00000000-0005-0000-0000-000024400000}"/>
    <cellStyle name="Normal 13 2 2 6 6" xfId="16431" xr:uid="{00000000-0005-0000-0000-000025400000}"/>
    <cellStyle name="Normal 13 2 2 6 6 2" xfId="16432" xr:uid="{00000000-0005-0000-0000-000026400000}"/>
    <cellStyle name="Normal 13 2 2 6 6 2 2" xfId="16433" xr:uid="{00000000-0005-0000-0000-000027400000}"/>
    <cellStyle name="Normal 13 2 2 6 6 3" xfId="16434" xr:uid="{00000000-0005-0000-0000-000028400000}"/>
    <cellStyle name="Normal 13 2 2 6 6 4" xfId="16435" xr:uid="{00000000-0005-0000-0000-000029400000}"/>
    <cellStyle name="Normal 13 2 2 6 7" xfId="16436" xr:uid="{00000000-0005-0000-0000-00002A400000}"/>
    <cellStyle name="Normal 13 2 2 6 7 2" xfId="16437" xr:uid="{00000000-0005-0000-0000-00002B400000}"/>
    <cellStyle name="Normal 13 2 2 6 8" xfId="16438" xr:uid="{00000000-0005-0000-0000-00002C400000}"/>
    <cellStyle name="Normal 13 2 2 6 9" xfId="16439" xr:uid="{00000000-0005-0000-0000-00002D400000}"/>
    <cellStyle name="Normal 13 2 2 7" xfId="16440" xr:uid="{00000000-0005-0000-0000-00002E400000}"/>
    <cellStyle name="Normal 13 2 2 7 2" xfId="16441" xr:uid="{00000000-0005-0000-0000-00002F400000}"/>
    <cellStyle name="Normal 13 2 2 7 2 2" xfId="16442" xr:uid="{00000000-0005-0000-0000-000030400000}"/>
    <cellStyle name="Normal 13 2 2 7 2 2 2" xfId="16443" xr:uid="{00000000-0005-0000-0000-000031400000}"/>
    <cellStyle name="Normal 13 2 2 7 2 3" xfId="16444" xr:uid="{00000000-0005-0000-0000-000032400000}"/>
    <cellStyle name="Normal 13 2 2 7 2 4" xfId="16445" xr:uid="{00000000-0005-0000-0000-000033400000}"/>
    <cellStyle name="Normal 13 2 2 7 3" xfId="16446" xr:uid="{00000000-0005-0000-0000-000034400000}"/>
    <cellStyle name="Normal 13 2 2 7 3 2" xfId="16447" xr:uid="{00000000-0005-0000-0000-000035400000}"/>
    <cellStyle name="Normal 13 2 2 7 3 2 2" xfId="16448" xr:uid="{00000000-0005-0000-0000-000036400000}"/>
    <cellStyle name="Normal 13 2 2 7 3 3" xfId="16449" xr:uid="{00000000-0005-0000-0000-000037400000}"/>
    <cellStyle name="Normal 13 2 2 7 3 4" xfId="16450" xr:uid="{00000000-0005-0000-0000-000038400000}"/>
    <cellStyle name="Normal 13 2 2 7 4" xfId="16451" xr:uid="{00000000-0005-0000-0000-000039400000}"/>
    <cellStyle name="Normal 13 2 2 7 4 2" xfId="16452" xr:uid="{00000000-0005-0000-0000-00003A400000}"/>
    <cellStyle name="Normal 13 2 2 7 4 2 2" xfId="16453" xr:uid="{00000000-0005-0000-0000-00003B400000}"/>
    <cellStyle name="Normal 13 2 2 7 4 3" xfId="16454" xr:uid="{00000000-0005-0000-0000-00003C400000}"/>
    <cellStyle name="Normal 13 2 2 7 4 4" xfId="16455" xr:uid="{00000000-0005-0000-0000-00003D400000}"/>
    <cellStyle name="Normal 13 2 2 7 5" xfId="16456" xr:uid="{00000000-0005-0000-0000-00003E400000}"/>
    <cellStyle name="Normal 13 2 2 7 5 2" xfId="16457" xr:uid="{00000000-0005-0000-0000-00003F400000}"/>
    <cellStyle name="Normal 13 2 2 7 6" xfId="16458" xr:uid="{00000000-0005-0000-0000-000040400000}"/>
    <cellStyle name="Normal 13 2 2 7 7" xfId="16459" xr:uid="{00000000-0005-0000-0000-000041400000}"/>
    <cellStyle name="Normal 13 2 2 8" xfId="16460" xr:uid="{00000000-0005-0000-0000-000042400000}"/>
    <cellStyle name="Normal 13 2 2 9" xfId="16461" xr:uid="{00000000-0005-0000-0000-000043400000}"/>
    <cellStyle name="Normal 13 2 2 9 2" xfId="16462" xr:uid="{00000000-0005-0000-0000-000044400000}"/>
    <cellStyle name="Normal 13 2 2 9 2 2" xfId="16463" xr:uid="{00000000-0005-0000-0000-000045400000}"/>
    <cellStyle name="Normal 13 2 2 9 3" xfId="16464" xr:uid="{00000000-0005-0000-0000-000046400000}"/>
    <cellStyle name="Normal 13 2 2 9 4" xfId="16465" xr:uid="{00000000-0005-0000-0000-000047400000}"/>
    <cellStyle name="Normal 13 2 3" xfId="16466" xr:uid="{00000000-0005-0000-0000-000048400000}"/>
    <cellStyle name="Normal 13 2 3 10" xfId="16467" xr:uid="{00000000-0005-0000-0000-000049400000}"/>
    <cellStyle name="Normal 13 2 3 10 2" xfId="16468" xr:uid="{00000000-0005-0000-0000-00004A400000}"/>
    <cellStyle name="Normal 13 2 3 10 2 2" xfId="16469" xr:uid="{00000000-0005-0000-0000-00004B400000}"/>
    <cellStyle name="Normal 13 2 3 10 3" xfId="16470" xr:uid="{00000000-0005-0000-0000-00004C400000}"/>
    <cellStyle name="Normal 13 2 3 10 4" xfId="16471" xr:uid="{00000000-0005-0000-0000-00004D400000}"/>
    <cellStyle name="Normal 13 2 3 11" xfId="16472" xr:uid="{00000000-0005-0000-0000-00004E400000}"/>
    <cellStyle name="Normal 13 2 3 11 2" xfId="16473" xr:uid="{00000000-0005-0000-0000-00004F400000}"/>
    <cellStyle name="Normal 13 2 3 11 2 2" xfId="16474" xr:uid="{00000000-0005-0000-0000-000050400000}"/>
    <cellStyle name="Normal 13 2 3 11 3" xfId="16475" xr:uid="{00000000-0005-0000-0000-000051400000}"/>
    <cellStyle name="Normal 13 2 3 11 4" xfId="16476" xr:uid="{00000000-0005-0000-0000-000052400000}"/>
    <cellStyle name="Normal 13 2 3 12" xfId="16477" xr:uid="{00000000-0005-0000-0000-000053400000}"/>
    <cellStyle name="Normal 13 2 3 12 2" xfId="16478" xr:uid="{00000000-0005-0000-0000-000054400000}"/>
    <cellStyle name="Normal 13 2 3 13" xfId="16479" xr:uid="{00000000-0005-0000-0000-000055400000}"/>
    <cellStyle name="Normal 13 2 3 14" xfId="16480" xr:uid="{00000000-0005-0000-0000-000056400000}"/>
    <cellStyle name="Normal 13 2 3 2" xfId="16481" xr:uid="{00000000-0005-0000-0000-000057400000}"/>
    <cellStyle name="Normal 13 2 3 2 10" xfId="16482" xr:uid="{00000000-0005-0000-0000-000058400000}"/>
    <cellStyle name="Normal 13 2 3 2 2" xfId="16483" xr:uid="{00000000-0005-0000-0000-000059400000}"/>
    <cellStyle name="Normal 13 2 3 2 2 2" xfId="16484" xr:uid="{00000000-0005-0000-0000-00005A400000}"/>
    <cellStyle name="Normal 13 2 3 2 2 2 2" xfId="16485" xr:uid="{00000000-0005-0000-0000-00005B400000}"/>
    <cellStyle name="Normal 13 2 3 2 2 2 2 2" xfId="16486" xr:uid="{00000000-0005-0000-0000-00005C400000}"/>
    <cellStyle name="Normal 13 2 3 2 2 2 2 2 2" xfId="16487" xr:uid="{00000000-0005-0000-0000-00005D400000}"/>
    <cellStyle name="Normal 13 2 3 2 2 2 2 3" xfId="16488" xr:uid="{00000000-0005-0000-0000-00005E400000}"/>
    <cellStyle name="Normal 13 2 3 2 2 2 2 4" xfId="16489" xr:uid="{00000000-0005-0000-0000-00005F400000}"/>
    <cellStyle name="Normal 13 2 3 2 2 2 3" xfId="16490" xr:uid="{00000000-0005-0000-0000-000060400000}"/>
    <cellStyle name="Normal 13 2 3 2 2 2 3 2" xfId="16491" xr:uid="{00000000-0005-0000-0000-000061400000}"/>
    <cellStyle name="Normal 13 2 3 2 2 2 3 2 2" xfId="16492" xr:uid="{00000000-0005-0000-0000-000062400000}"/>
    <cellStyle name="Normal 13 2 3 2 2 2 3 3" xfId="16493" xr:uid="{00000000-0005-0000-0000-000063400000}"/>
    <cellStyle name="Normal 13 2 3 2 2 2 3 4" xfId="16494" xr:uid="{00000000-0005-0000-0000-000064400000}"/>
    <cellStyle name="Normal 13 2 3 2 2 2 4" xfId="16495" xr:uid="{00000000-0005-0000-0000-000065400000}"/>
    <cellStyle name="Normal 13 2 3 2 2 2 4 2" xfId="16496" xr:uid="{00000000-0005-0000-0000-000066400000}"/>
    <cellStyle name="Normal 13 2 3 2 2 2 4 2 2" xfId="16497" xr:uid="{00000000-0005-0000-0000-000067400000}"/>
    <cellStyle name="Normal 13 2 3 2 2 2 4 3" xfId="16498" xr:uid="{00000000-0005-0000-0000-000068400000}"/>
    <cellStyle name="Normal 13 2 3 2 2 2 4 4" xfId="16499" xr:uid="{00000000-0005-0000-0000-000069400000}"/>
    <cellStyle name="Normal 13 2 3 2 2 2 5" xfId="16500" xr:uid="{00000000-0005-0000-0000-00006A400000}"/>
    <cellStyle name="Normal 13 2 3 2 2 2 5 2" xfId="16501" xr:uid="{00000000-0005-0000-0000-00006B400000}"/>
    <cellStyle name="Normal 13 2 3 2 2 2 6" xfId="16502" xr:uid="{00000000-0005-0000-0000-00006C400000}"/>
    <cellStyle name="Normal 13 2 3 2 2 2 7" xfId="16503" xr:uid="{00000000-0005-0000-0000-00006D400000}"/>
    <cellStyle name="Normal 13 2 3 2 2 3" xfId="16504" xr:uid="{00000000-0005-0000-0000-00006E400000}"/>
    <cellStyle name="Normal 13 2 3 2 2 3 2" xfId="16505" xr:uid="{00000000-0005-0000-0000-00006F400000}"/>
    <cellStyle name="Normal 13 2 3 2 2 3 2 2" xfId="16506" xr:uid="{00000000-0005-0000-0000-000070400000}"/>
    <cellStyle name="Normal 13 2 3 2 2 3 3" xfId="16507" xr:uid="{00000000-0005-0000-0000-000071400000}"/>
    <cellStyle name="Normal 13 2 3 2 2 3 4" xfId="16508" xr:uid="{00000000-0005-0000-0000-000072400000}"/>
    <cellStyle name="Normal 13 2 3 2 2 4" xfId="16509" xr:uid="{00000000-0005-0000-0000-000073400000}"/>
    <cellStyle name="Normal 13 2 3 2 2 4 2" xfId="16510" xr:uid="{00000000-0005-0000-0000-000074400000}"/>
    <cellStyle name="Normal 13 2 3 2 2 4 2 2" xfId="16511" xr:uid="{00000000-0005-0000-0000-000075400000}"/>
    <cellStyle name="Normal 13 2 3 2 2 4 3" xfId="16512" xr:uid="{00000000-0005-0000-0000-000076400000}"/>
    <cellStyle name="Normal 13 2 3 2 2 4 4" xfId="16513" xr:uid="{00000000-0005-0000-0000-000077400000}"/>
    <cellStyle name="Normal 13 2 3 2 2 5" xfId="16514" xr:uid="{00000000-0005-0000-0000-000078400000}"/>
    <cellStyle name="Normal 13 2 3 2 2 5 2" xfId="16515" xr:uid="{00000000-0005-0000-0000-000079400000}"/>
    <cellStyle name="Normal 13 2 3 2 2 5 2 2" xfId="16516" xr:uid="{00000000-0005-0000-0000-00007A400000}"/>
    <cellStyle name="Normal 13 2 3 2 2 5 3" xfId="16517" xr:uid="{00000000-0005-0000-0000-00007B400000}"/>
    <cellStyle name="Normal 13 2 3 2 2 5 4" xfId="16518" xr:uid="{00000000-0005-0000-0000-00007C400000}"/>
    <cellStyle name="Normal 13 2 3 2 2 6" xfId="16519" xr:uid="{00000000-0005-0000-0000-00007D400000}"/>
    <cellStyle name="Normal 13 2 3 2 2 6 2" xfId="16520" xr:uid="{00000000-0005-0000-0000-00007E400000}"/>
    <cellStyle name="Normal 13 2 3 2 2 6 2 2" xfId="16521" xr:uid="{00000000-0005-0000-0000-00007F400000}"/>
    <cellStyle name="Normal 13 2 3 2 2 6 3" xfId="16522" xr:uid="{00000000-0005-0000-0000-000080400000}"/>
    <cellStyle name="Normal 13 2 3 2 2 6 4" xfId="16523" xr:uid="{00000000-0005-0000-0000-000081400000}"/>
    <cellStyle name="Normal 13 2 3 2 2 7" xfId="16524" xr:uid="{00000000-0005-0000-0000-000082400000}"/>
    <cellStyle name="Normal 13 2 3 2 2 7 2" xfId="16525" xr:uid="{00000000-0005-0000-0000-000083400000}"/>
    <cellStyle name="Normal 13 2 3 2 2 8" xfId="16526" xr:uid="{00000000-0005-0000-0000-000084400000}"/>
    <cellStyle name="Normal 13 2 3 2 2 9" xfId="16527" xr:uid="{00000000-0005-0000-0000-000085400000}"/>
    <cellStyle name="Normal 13 2 3 2 3" xfId="16528" xr:uid="{00000000-0005-0000-0000-000086400000}"/>
    <cellStyle name="Normal 13 2 3 2 3 2" xfId="16529" xr:uid="{00000000-0005-0000-0000-000087400000}"/>
    <cellStyle name="Normal 13 2 3 2 3 2 2" xfId="16530" xr:uid="{00000000-0005-0000-0000-000088400000}"/>
    <cellStyle name="Normal 13 2 3 2 3 2 2 2" xfId="16531" xr:uid="{00000000-0005-0000-0000-000089400000}"/>
    <cellStyle name="Normal 13 2 3 2 3 2 3" xfId="16532" xr:uid="{00000000-0005-0000-0000-00008A400000}"/>
    <cellStyle name="Normal 13 2 3 2 3 2 4" xfId="16533" xr:uid="{00000000-0005-0000-0000-00008B400000}"/>
    <cellStyle name="Normal 13 2 3 2 3 3" xfId="16534" xr:uid="{00000000-0005-0000-0000-00008C400000}"/>
    <cellStyle name="Normal 13 2 3 2 3 3 2" xfId="16535" xr:uid="{00000000-0005-0000-0000-00008D400000}"/>
    <cellStyle name="Normal 13 2 3 2 3 3 2 2" xfId="16536" xr:uid="{00000000-0005-0000-0000-00008E400000}"/>
    <cellStyle name="Normal 13 2 3 2 3 3 3" xfId="16537" xr:uid="{00000000-0005-0000-0000-00008F400000}"/>
    <cellStyle name="Normal 13 2 3 2 3 3 4" xfId="16538" xr:uid="{00000000-0005-0000-0000-000090400000}"/>
    <cellStyle name="Normal 13 2 3 2 3 4" xfId="16539" xr:uid="{00000000-0005-0000-0000-000091400000}"/>
    <cellStyle name="Normal 13 2 3 2 3 4 2" xfId="16540" xr:uid="{00000000-0005-0000-0000-000092400000}"/>
    <cellStyle name="Normal 13 2 3 2 3 4 2 2" xfId="16541" xr:uid="{00000000-0005-0000-0000-000093400000}"/>
    <cellStyle name="Normal 13 2 3 2 3 4 3" xfId="16542" xr:uid="{00000000-0005-0000-0000-000094400000}"/>
    <cellStyle name="Normal 13 2 3 2 3 4 4" xfId="16543" xr:uid="{00000000-0005-0000-0000-000095400000}"/>
    <cellStyle name="Normal 13 2 3 2 3 5" xfId="16544" xr:uid="{00000000-0005-0000-0000-000096400000}"/>
    <cellStyle name="Normal 13 2 3 2 3 5 2" xfId="16545" xr:uid="{00000000-0005-0000-0000-000097400000}"/>
    <cellStyle name="Normal 13 2 3 2 3 6" xfId="16546" xr:uid="{00000000-0005-0000-0000-000098400000}"/>
    <cellStyle name="Normal 13 2 3 2 3 7" xfId="16547" xr:uid="{00000000-0005-0000-0000-000099400000}"/>
    <cellStyle name="Normal 13 2 3 2 4" xfId="16548" xr:uid="{00000000-0005-0000-0000-00009A400000}"/>
    <cellStyle name="Normal 13 2 3 2 4 2" xfId="16549" xr:uid="{00000000-0005-0000-0000-00009B400000}"/>
    <cellStyle name="Normal 13 2 3 2 4 2 2" xfId="16550" xr:uid="{00000000-0005-0000-0000-00009C400000}"/>
    <cellStyle name="Normal 13 2 3 2 4 3" xfId="16551" xr:uid="{00000000-0005-0000-0000-00009D400000}"/>
    <cellStyle name="Normal 13 2 3 2 4 4" xfId="16552" xr:uid="{00000000-0005-0000-0000-00009E400000}"/>
    <cellStyle name="Normal 13 2 3 2 5" xfId="16553" xr:uid="{00000000-0005-0000-0000-00009F400000}"/>
    <cellStyle name="Normal 13 2 3 2 5 2" xfId="16554" xr:uid="{00000000-0005-0000-0000-0000A0400000}"/>
    <cellStyle name="Normal 13 2 3 2 5 2 2" xfId="16555" xr:uid="{00000000-0005-0000-0000-0000A1400000}"/>
    <cellStyle name="Normal 13 2 3 2 5 3" xfId="16556" xr:uid="{00000000-0005-0000-0000-0000A2400000}"/>
    <cellStyle name="Normal 13 2 3 2 5 4" xfId="16557" xr:uid="{00000000-0005-0000-0000-0000A3400000}"/>
    <cellStyle name="Normal 13 2 3 2 6" xfId="16558" xr:uid="{00000000-0005-0000-0000-0000A4400000}"/>
    <cellStyle name="Normal 13 2 3 2 6 2" xfId="16559" xr:uid="{00000000-0005-0000-0000-0000A5400000}"/>
    <cellStyle name="Normal 13 2 3 2 6 2 2" xfId="16560" xr:uid="{00000000-0005-0000-0000-0000A6400000}"/>
    <cellStyle name="Normal 13 2 3 2 6 3" xfId="16561" xr:uid="{00000000-0005-0000-0000-0000A7400000}"/>
    <cellStyle name="Normal 13 2 3 2 6 4" xfId="16562" xr:uid="{00000000-0005-0000-0000-0000A8400000}"/>
    <cellStyle name="Normal 13 2 3 2 7" xfId="16563" xr:uid="{00000000-0005-0000-0000-0000A9400000}"/>
    <cellStyle name="Normal 13 2 3 2 7 2" xfId="16564" xr:uid="{00000000-0005-0000-0000-0000AA400000}"/>
    <cellStyle name="Normal 13 2 3 2 7 2 2" xfId="16565" xr:uid="{00000000-0005-0000-0000-0000AB400000}"/>
    <cellStyle name="Normal 13 2 3 2 7 3" xfId="16566" xr:uid="{00000000-0005-0000-0000-0000AC400000}"/>
    <cellStyle name="Normal 13 2 3 2 7 4" xfId="16567" xr:uid="{00000000-0005-0000-0000-0000AD400000}"/>
    <cellStyle name="Normal 13 2 3 2 8" xfId="16568" xr:uid="{00000000-0005-0000-0000-0000AE400000}"/>
    <cellStyle name="Normal 13 2 3 2 8 2" xfId="16569" xr:uid="{00000000-0005-0000-0000-0000AF400000}"/>
    <cellStyle name="Normal 13 2 3 2 9" xfId="16570" xr:uid="{00000000-0005-0000-0000-0000B0400000}"/>
    <cellStyle name="Normal 13 2 3 3" xfId="16571" xr:uid="{00000000-0005-0000-0000-0000B1400000}"/>
    <cellStyle name="Normal 13 2 3 3 10" xfId="16572" xr:uid="{00000000-0005-0000-0000-0000B2400000}"/>
    <cellStyle name="Normal 13 2 3 3 2" xfId="16573" xr:uid="{00000000-0005-0000-0000-0000B3400000}"/>
    <cellStyle name="Normal 13 2 3 3 2 2" xfId="16574" xr:uid="{00000000-0005-0000-0000-0000B4400000}"/>
    <cellStyle name="Normal 13 2 3 3 2 2 2" xfId="16575" xr:uid="{00000000-0005-0000-0000-0000B5400000}"/>
    <cellStyle name="Normal 13 2 3 3 2 2 2 2" xfId="16576" xr:uid="{00000000-0005-0000-0000-0000B6400000}"/>
    <cellStyle name="Normal 13 2 3 3 2 2 2 2 2" xfId="16577" xr:uid="{00000000-0005-0000-0000-0000B7400000}"/>
    <cellStyle name="Normal 13 2 3 3 2 2 2 3" xfId="16578" xr:uid="{00000000-0005-0000-0000-0000B8400000}"/>
    <cellStyle name="Normal 13 2 3 3 2 2 2 4" xfId="16579" xr:uid="{00000000-0005-0000-0000-0000B9400000}"/>
    <cellStyle name="Normal 13 2 3 3 2 2 3" xfId="16580" xr:uid="{00000000-0005-0000-0000-0000BA400000}"/>
    <cellStyle name="Normal 13 2 3 3 2 2 3 2" xfId="16581" xr:uid="{00000000-0005-0000-0000-0000BB400000}"/>
    <cellStyle name="Normal 13 2 3 3 2 2 3 2 2" xfId="16582" xr:uid="{00000000-0005-0000-0000-0000BC400000}"/>
    <cellStyle name="Normal 13 2 3 3 2 2 3 3" xfId="16583" xr:uid="{00000000-0005-0000-0000-0000BD400000}"/>
    <cellStyle name="Normal 13 2 3 3 2 2 3 4" xfId="16584" xr:uid="{00000000-0005-0000-0000-0000BE400000}"/>
    <cellStyle name="Normal 13 2 3 3 2 2 4" xfId="16585" xr:uid="{00000000-0005-0000-0000-0000BF400000}"/>
    <cellStyle name="Normal 13 2 3 3 2 2 4 2" xfId="16586" xr:uid="{00000000-0005-0000-0000-0000C0400000}"/>
    <cellStyle name="Normal 13 2 3 3 2 2 4 2 2" xfId="16587" xr:uid="{00000000-0005-0000-0000-0000C1400000}"/>
    <cellStyle name="Normal 13 2 3 3 2 2 4 3" xfId="16588" xr:uid="{00000000-0005-0000-0000-0000C2400000}"/>
    <cellStyle name="Normal 13 2 3 3 2 2 4 4" xfId="16589" xr:uid="{00000000-0005-0000-0000-0000C3400000}"/>
    <cellStyle name="Normal 13 2 3 3 2 2 5" xfId="16590" xr:uid="{00000000-0005-0000-0000-0000C4400000}"/>
    <cellStyle name="Normal 13 2 3 3 2 2 5 2" xfId="16591" xr:uid="{00000000-0005-0000-0000-0000C5400000}"/>
    <cellStyle name="Normal 13 2 3 3 2 2 6" xfId="16592" xr:uid="{00000000-0005-0000-0000-0000C6400000}"/>
    <cellStyle name="Normal 13 2 3 3 2 2 7" xfId="16593" xr:uid="{00000000-0005-0000-0000-0000C7400000}"/>
    <cellStyle name="Normal 13 2 3 3 2 3" xfId="16594" xr:uid="{00000000-0005-0000-0000-0000C8400000}"/>
    <cellStyle name="Normal 13 2 3 3 2 3 2" xfId="16595" xr:uid="{00000000-0005-0000-0000-0000C9400000}"/>
    <cellStyle name="Normal 13 2 3 3 2 3 2 2" xfId="16596" xr:uid="{00000000-0005-0000-0000-0000CA400000}"/>
    <cellStyle name="Normal 13 2 3 3 2 3 3" xfId="16597" xr:uid="{00000000-0005-0000-0000-0000CB400000}"/>
    <cellStyle name="Normal 13 2 3 3 2 3 4" xfId="16598" xr:uid="{00000000-0005-0000-0000-0000CC400000}"/>
    <cellStyle name="Normal 13 2 3 3 2 4" xfId="16599" xr:uid="{00000000-0005-0000-0000-0000CD400000}"/>
    <cellStyle name="Normal 13 2 3 3 2 4 2" xfId="16600" xr:uid="{00000000-0005-0000-0000-0000CE400000}"/>
    <cellStyle name="Normal 13 2 3 3 2 4 2 2" xfId="16601" xr:uid="{00000000-0005-0000-0000-0000CF400000}"/>
    <cellStyle name="Normal 13 2 3 3 2 4 3" xfId="16602" xr:uid="{00000000-0005-0000-0000-0000D0400000}"/>
    <cellStyle name="Normal 13 2 3 3 2 4 4" xfId="16603" xr:uid="{00000000-0005-0000-0000-0000D1400000}"/>
    <cellStyle name="Normal 13 2 3 3 2 5" xfId="16604" xr:uid="{00000000-0005-0000-0000-0000D2400000}"/>
    <cellStyle name="Normal 13 2 3 3 2 5 2" xfId="16605" xr:uid="{00000000-0005-0000-0000-0000D3400000}"/>
    <cellStyle name="Normal 13 2 3 3 2 5 2 2" xfId="16606" xr:uid="{00000000-0005-0000-0000-0000D4400000}"/>
    <cellStyle name="Normal 13 2 3 3 2 5 3" xfId="16607" xr:uid="{00000000-0005-0000-0000-0000D5400000}"/>
    <cellStyle name="Normal 13 2 3 3 2 5 4" xfId="16608" xr:uid="{00000000-0005-0000-0000-0000D6400000}"/>
    <cellStyle name="Normal 13 2 3 3 2 6" xfId="16609" xr:uid="{00000000-0005-0000-0000-0000D7400000}"/>
    <cellStyle name="Normal 13 2 3 3 2 6 2" xfId="16610" xr:uid="{00000000-0005-0000-0000-0000D8400000}"/>
    <cellStyle name="Normal 13 2 3 3 2 6 2 2" xfId="16611" xr:uid="{00000000-0005-0000-0000-0000D9400000}"/>
    <cellStyle name="Normal 13 2 3 3 2 6 3" xfId="16612" xr:uid="{00000000-0005-0000-0000-0000DA400000}"/>
    <cellStyle name="Normal 13 2 3 3 2 6 4" xfId="16613" xr:uid="{00000000-0005-0000-0000-0000DB400000}"/>
    <cellStyle name="Normal 13 2 3 3 2 7" xfId="16614" xr:uid="{00000000-0005-0000-0000-0000DC400000}"/>
    <cellStyle name="Normal 13 2 3 3 2 7 2" xfId="16615" xr:uid="{00000000-0005-0000-0000-0000DD400000}"/>
    <cellStyle name="Normal 13 2 3 3 2 8" xfId="16616" xr:uid="{00000000-0005-0000-0000-0000DE400000}"/>
    <cellStyle name="Normal 13 2 3 3 2 9" xfId="16617" xr:uid="{00000000-0005-0000-0000-0000DF400000}"/>
    <cellStyle name="Normal 13 2 3 3 3" xfId="16618" xr:uid="{00000000-0005-0000-0000-0000E0400000}"/>
    <cellStyle name="Normal 13 2 3 3 3 2" xfId="16619" xr:uid="{00000000-0005-0000-0000-0000E1400000}"/>
    <cellStyle name="Normal 13 2 3 3 3 2 2" xfId="16620" xr:uid="{00000000-0005-0000-0000-0000E2400000}"/>
    <cellStyle name="Normal 13 2 3 3 3 2 2 2" xfId="16621" xr:uid="{00000000-0005-0000-0000-0000E3400000}"/>
    <cellStyle name="Normal 13 2 3 3 3 2 3" xfId="16622" xr:uid="{00000000-0005-0000-0000-0000E4400000}"/>
    <cellStyle name="Normal 13 2 3 3 3 2 4" xfId="16623" xr:uid="{00000000-0005-0000-0000-0000E5400000}"/>
    <cellStyle name="Normal 13 2 3 3 3 3" xfId="16624" xr:uid="{00000000-0005-0000-0000-0000E6400000}"/>
    <cellStyle name="Normal 13 2 3 3 3 3 2" xfId="16625" xr:uid="{00000000-0005-0000-0000-0000E7400000}"/>
    <cellStyle name="Normal 13 2 3 3 3 3 2 2" xfId="16626" xr:uid="{00000000-0005-0000-0000-0000E8400000}"/>
    <cellStyle name="Normal 13 2 3 3 3 3 3" xfId="16627" xr:uid="{00000000-0005-0000-0000-0000E9400000}"/>
    <cellStyle name="Normal 13 2 3 3 3 3 4" xfId="16628" xr:uid="{00000000-0005-0000-0000-0000EA400000}"/>
    <cellStyle name="Normal 13 2 3 3 3 4" xfId="16629" xr:uid="{00000000-0005-0000-0000-0000EB400000}"/>
    <cellStyle name="Normal 13 2 3 3 3 4 2" xfId="16630" xr:uid="{00000000-0005-0000-0000-0000EC400000}"/>
    <cellStyle name="Normal 13 2 3 3 3 4 2 2" xfId="16631" xr:uid="{00000000-0005-0000-0000-0000ED400000}"/>
    <cellStyle name="Normal 13 2 3 3 3 4 3" xfId="16632" xr:uid="{00000000-0005-0000-0000-0000EE400000}"/>
    <cellStyle name="Normal 13 2 3 3 3 4 4" xfId="16633" xr:uid="{00000000-0005-0000-0000-0000EF400000}"/>
    <cellStyle name="Normal 13 2 3 3 3 5" xfId="16634" xr:uid="{00000000-0005-0000-0000-0000F0400000}"/>
    <cellStyle name="Normal 13 2 3 3 3 5 2" xfId="16635" xr:uid="{00000000-0005-0000-0000-0000F1400000}"/>
    <cellStyle name="Normal 13 2 3 3 3 6" xfId="16636" xr:uid="{00000000-0005-0000-0000-0000F2400000}"/>
    <cellStyle name="Normal 13 2 3 3 3 7" xfId="16637" xr:uid="{00000000-0005-0000-0000-0000F3400000}"/>
    <cellStyle name="Normal 13 2 3 3 4" xfId="16638" xr:uid="{00000000-0005-0000-0000-0000F4400000}"/>
    <cellStyle name="Normal 13 2 3 3 4 2" xfId="16639" xr:uid="{00000000-0005-0000-0000-0000F5400000}"/>
    <cellStyle name="Normal 13 2 3 3 4 2 2" xfId="16640" xr:uid="{00000000-0005-0000-0000-0000F6400000}"/>
    <cellStyle name="Normal 13 2 3 3 4 3" xfId="16641" xr:uid="{00000000-0005-0000-0000-0000F7400000}"/>
    <cellStyle name="Normal 13 2 3 3 4 4" xfId="16642" xr:uid="{00000000-0005-0000-0000-0000F8400000}"/>
    <cellStyle name="Normal 13 2 3 3 5" xfId="16643" xr:uid="{00000000-0005-0000-0000-0000F9400000}"/>
    <cellStyle name="Normal 13 2 3 3 5 2" xfId="16644" xr:uid="{00000000-0005-0000-0000-0000FA400000}"/>
    <cellStyle name="Normal 13 2 3 3 5 2 2" xfId="16645" xr:uid="{00000000-0005-0000-0000-0000FB400000}"/>
    <cellStyle name="Normal 13 2 3 3 5 3" xfId="16646" xr:uid="{00000000-0005-0000-0000-0000FC400000}"/>
    <cellStyle name="Normal 13 2 3 3 5 4" xfId="16647" xr:uid="{00000000-0005-0000-0000-0000FD400000}"/>
    <cellStyle name="Normal 13 2 3 3 6" xfId="16648" xr:uid="{00000000-0005-0000-0000-0000FE400000}"/>
    <cellStyle name="Normal 13 2 3 3 6 2" xfId="16649" xr:uid="{00000000-0005-0000-0000-0000FF400000}"/>
    <cellStyle name="Normal 13 2 3 3 6 2 2" xfId="16650" xr:uid="{00000000-0005-0000-0000-000000410000}"/>
    <cellStyle name="Normal 13 2 3 3 6 3" xfId="16651" xr:uid="{00000000-0005-0000-0000-000001410000}"/>
    <cellStyle name="Normal 13 2 3 3 6 4" xfId="16652" xr:uid="{00000000-0005-0000-0000-000002410000}"/>
    <cellStyle name="Normal 13 2 3 3 7" xfId="16653" xr:uid="{00000000-0005-0000-0000-000003410000}"/>
    <cellStyle name="Normal 13 2 3 3 7 2" xfId="16654" xr:uid="{00000000-0005-0000-0000-000004410000}"/>
    <cellStyle name="Normal 13 2 3 3 7 2 2" xfId="16655" xr:uid="{00000000-0005-0000-0000-000005410000}"/>
    <cellStyle name="Normal 13 2 3 3 7 3" xfId="16656" xr:uid="{00000000-0005-0000-0000-000006410000}"/>
    <cellStyle name="Normal 13 2 3 3 7 4" xfId="16657" xr:uid="{00000000-0005-0000-0000-000007410000}"/>
    <cellStyle name="Normal 13 2 3 3 8" xfId="16658" xr:uid="{00000000-0005-0000-0000-000008410000}"/>
    <cellStyle name="Normal 13 2 3 3 8 2" xfId="16659" xr:uid="{00000000-0005-0000-0000-000009410000}"/>
    <cellStyle name="Normal 13 2 3 3 9" xfId="16660" xr:uid="{00000000-0005-0000-0000-00000A410000}"/>
    <cellStyle name="Normal 13 2 3 4" xfId="16661" xr:uid="{00000000-0005-0000-0000-00000B410000}"/>
    <cellStyle name="Normal 13 2 3 4 2" xfId="16662" xr:uid="{00000000-0005-0000-0000-00000C410000}"/>
    <cellStyle name="Normal 13 2 3 4 2 2" xfId="16663" xr:uid="{00000000-0005-0000-0000-00000D410000}"/>
    <cellStyle name="Normal 13 2 3 4 2 2 2" xfId="16664" xr:uid="{00000000-0005-0000-0000-00000E410000}"/>
    <cellStyle name="Normal 13 2 3 4 2 2 2 2" xfId="16665" xr:uid="{00000000-0005-0000-0000-00000F410000}"/>
    <cellStyle name="Normal 13 2 3 4 2 2 3" xfId="16666" xr:uid="{00000000-0005-0000-0000-000010410000}"/>
    <cellStyle name="Normal 13 2 3 4 2 2 4" xfId="16667" xr:uid="{00000000-0005-0000-0000-000011410000}"/>
    <cellStyle name="Normal 13 2 3 4 2 3" xfId="16668" xr:uid="{00000000-0005-0000-0000-000012410000}"/>
    <cellStyle name="Normal 13 2 3 4 2 3 2" xfId="16669" xr:uid="{00000000-0005-0000-0000-000013410000}"/>
    <cellStyle name="Normal 13 2 3 4 2 3 2 2" xfId="16670" xr:uid="{00000000-0005-0000-0000-000014410000}"/>
    <cellStyle name="Normal 13 2 3 4 2 3 3" xfId="16671" xr:uid="{00000000-0005-0000-0000-000015410000}"/>
    <cellStyle name="Normal 13 2 3 4 2 3 4" xfId="16672" xr:uid="{00000000-0005-0000-0000-000016410000}"/>
    <cellStyle name="Normal 13 2 3 4 2 4" xfId="16673" xr:uid="{00000000-0005-0000-0000-000017410000}"/>
    <cellStyle name="Normal 13 2 3 4 2 4 2" xfId="16674" xr:uid="{00000000-0005-0000-0000-000018410000}"/>
    <cellStyle name="Normal 13 2 3 4 2 4 2 2" xfId="16675" xr:uid="{00000000-0005-0000-0000-000019410000}"/>
    <cellStyle name="Normal 13 2 3 4 2 4 3" xfId="16676" xr:uid="{00000000-0005-0000-0000-00001A410000}"/>
    <cellStyle name="Normal 13 2 3 4 2 4 4" xfId="16677" xr:uid="{00000000-0005-0000-0000-00001B410000}"/>
    <cellStyle name="Normal 13 2 3 4 2 5" xfId="16678" xr:uid="{00000000-0005-0000-0000-00001C410000}"/>
    <cellStyle name="Normal 13 2 3 4 2 5 2" xfId="16679" xr:uid="{00000000-0005-0000-0000-00001D410000}"/>
    <cellStyle name="Normal 13 2 3 4 2 6" xfId="16680" xr:uid="{00000000-0005-0000-0000-00001E410000}"/>
    <cellStyle name="Normal 13 2 3 4 2 7" xfId="16681" xr:uid="{00000000-0005-0000-0000-00001F410000}"/>
    <cellStyle name="Normal 13 2 3 4 3" xfId="16682" xr:uid="{00000000-0005-0000-0000-000020410000}"/>
    <cellStyle name="Normal 13 2 3 4 3 2" xfId="16683" xr:uid="{00000000-0005-0000-0000-000021410000}"/>
    <cellStyle name="Normal 13 2 3 4 3 2 2" xfId="16684" xr:uid="{00000000-0005-0000-0000-000022410000}"/>
    <cellStyle name="Normal 13 2 3 4 3 3" xfId="16685" xr:uid="{00000000-0005-0000-0000-000023410000}"/>
    <cellStyle name="Normal 13 2 3 4 3 4" xfId="16686" xr:uid="{00000000-0005-0000-0000-000024410000}"/>
    <cellStyle name="Normal 13 2 3 4 4" xfId="16687" xr:uid="{00000000-0005-0000-0000-000025410000}"/>
    <cellStyle name="Normal 13 2 3 4 4 2" xfId="16688" xr:uid="{00000000-0005-0000-0000-000026410000}"/>
    <cellStyle name="Normal 13 2 3 4 4 2 2" xfId="16689" xr:uid="{00000000-0005-0000-0000-000027410000}"/>
    <cellStyle name="Normal 13 2 3 4 4 3" xfId="16690" xr:uid="{00000000-0005-0000-0000-000028410000}"/>
    <cellStyle name="Normal 13 2 3 4 4 4" xfId="16691" xr:uid="{00000000-0005-0000-0000-000029410000}"/>
    <cellStyle name="Normal 13 2 3 4 5" xfId="16692" xr:uid="{00000000-0005-0000-0000-00002A410000}"/>
    <cellStyle name="Normal 13 2 3 4 5 2" xfId="16693" xr:uid="{00000000-0005-0000-0000-00002B410000}"/>
    <cellStyle name="Normal 13 2 3 4 5 2 2" xfId="16694" xr:uid="{00000000-0005-0000-0000-00002C410000}"/>
    <cellStyle name="Normal 13 2 3 4 5 3" xfId="16695" xr:uid="{00000000-0005-0000-0000-00002D410000}"/>
    <cellStyle name="Normal 13 2 3 4 5 4" xfId="16696" xr:uid="{00000000-0005-0000-0000-00002E410000}"/>
    <cellStyle name="Normal 13 2 3 4 6" xfId="16697" xr:uid="{00000000-0005-0000-0000-00002F410000}"/>
    <cellStyle name="Normal 13 2 3 4 6 2" xfId="16698" xr:uid="{00000000-0005-0000-0000-000030410000}"/>
    <cellStyle name="Normal 13 2 3 4 6 2 2" xfId="16699" xr:uid="{00000000-0005-0000-0000-000031410000}"/>
    <cellStyle name="Normal 13 2 3 4 6 3" xfId="16700" xr:uid="{00000000-0005-0000-0000-000032410000}"/>
    <cellStyle name="Normal 13 2 3 4 6 4" xfId="16701" xr:uid="{00000000-0005-0000-0000-000033410000}"/>
    <cellStyle name="Normal 13 2 3 4 7" xfId="16702" xr:uid="{00000000-0005-0000-0000-000034410000}"/>
    <cellStyle name="Normal 13 2 3 4 7 2" xfId="16703" xr:uid="{00000000-0005-0000-0000-000035410000}"/>
    <cellStyle name="Normal 13 2 3 4 8" xfId="16704" xr:uid="{00000000-0005-0000-0000-000036410000}"/>
    <cellStyle name="Normal 13 2 3 4 9" xfId="16705" xr:uid="{00000000-0005-0000-0000-000037410000}"/>
    <cellStyle name="Normal 13 2 3 5" xfId="16706" xr:uid="{00000000-0005-0000-0000-000038410000}"/>
    <cellStyle name="Normal 13 2 3 5 2" xfId="16707" xr:uid="{00000000-0005-0000-0000-000039410000}"/>
    <cellStyle name="Normal 13 2 3 5 2 2" xfId="16708" xr:uid="{00000000-0005-0000-0000-00003A410000}"/>
    <cellStyle name="Normal 13 2 3 5 2 2 2" xfId="16709" xr:uid="{00000000-0005-0000-0000-00003B410000}"/>
    <cellStyle name="Normal 13 2 3 5 2 2 2 2" xfId="16710" xr:uid="{00000000-0005-0000-0000-00003C410000}"/>
    <cellStyle name="Normal 13 2 3 5 2 2 3" xfId="16711" xr:uid="{00000000-0005-0000-0000-00003D410000}"/>
    <cellStyle name="Normal 13 2 3 5 2 2 4" xfId="16712" xr:uid="{00000000-0005-0000-0000-00003E410000}"/>
    <cellStyle name="Normal 13 2 3 5 2 3" xfId="16713" xr:uid="{00000000-0005-0000-0000-00003F410000}"/>
    <cellStyle name="Normal 13 2 3 5 2 3 2" xfId="16714" xr:uid="{00000000-0005-0000-0000-000040410000}"/>
    <cellStyle name="Normal 13 2 3 5 2 3 2 2" xfId="16715" xr:uid="{00000000-0005-0000-0000-000041410000}"/>
    <cellStyle name="Normal 13 2 3 5 2 3 3" xfId="16716" xr:uid="{00000000-0005-0000-0000-000042410000}"/>
    <cellStyle name="Normal 13 2 3 5 2 3 4" xfId="16717" xr:uid="{00000000-0005-0000-0000-000043410000}"/>
    <cellStyle name="Normal 13 2 3 5 2 4" xfId="16718" xr:uid="{00000000-0005-0000-0000-000044410000}"/>
    <cellStyle name="Normal 13 2 3 5 2 4 2" xfId="16719" xr:uid="{00000000-0005-0000-0000-000045410000}"/>
    <cellStyle name="Normal 13 2 3 5 2 4 2 2" xfId="16720" xr:uid="{00000000-0005-0000-0000-000046410000}"/>
    <cellStyle name="Normal 13 2 3 5 2 4 3" xfId="16721" xr:uid="{00000000-0005-0000-0000-000047410000}"/>
    <cellStyle name="Normal 13 2 3 5 2 4 4" xfId="16722" xr:uid="{00000000-0005-0000-0000-000048410000}"/>
    <cellStyle name="Normal 13 2 3 5 2 5" xfId="16723" xr:uid="{00000000-0005-0000-0000-000049410000}"/>
    <cellStyle name="Normal 13 2 3 5 2 5 2" xfId="16724" xr:uid="{00000000-0005-0000-0000-00004A410000}"/>
    <cellStyle name="Normal 13 2 3 5 2 6" xfId="16725" xr:uid="{00000000-0005-0000-0000-00004B410000}"/>
    <cellStyle name="Normal 13 2 3 5 2 7" xfId="16726" xr:uid="{00000000-0005-0000-0000-00004C410000}"/>
    <cellStyle name="Normal 13 2 3 5 3" xfId="16727" xr:uid="{00000000-0005-0000-0000-00004D410000}"/>
    <cellStyle name="Normal 13 2 3 5 3 2" xfId="16728" xr:uid="{00000000-0005-0000-0000-00004E410000}"/>
    <cellStyle name="Normal 13 2 3 5 3 2 2" xfId="16729" xr:uid="{00000000-0005-0000-0000-00004F410000}"/>
    <cellStyle name="Normal 13 2 3 5 3 3" xfId="16730" xr:uid="{00000000-0005-0000-0000-000050410000}"/>
    <cellStyle name="Normal 13 2 3 5 3 4" xfId="16731" xr:uid="{00000000-0005-0000-0000-000051410000}"/>
    <cellStyle name="Normal 13 2 3 5 4" xfId="16732" xr:uid="{00000000-0005-0000-0000-000052410000}"/>
    <cellStyle name="Normal 13 2 3 5 4 2" xfId="16733" xr:uid="{00000000-0005-0000-0000-000053410000}"/>
    <cellStyle name="Normal 13 2 3 5 4 2 2" xfId="16734" xr:uid="{00000000-0005-0000-0000-000054410000}"/>
    <cellStyle name="Normal 13 2 3 5 4 3" xfId="16735" xr:uid="{00000000-0005-0000-0000-000055410000}"/>
    <cellStyle name="Normal 13 2 3 5 4 4" xfId="16736" xr:uid="{00000000-0005-0000-0000-000056410000}"/>
    <cellStyle name="Normal 13 2 3 5 5" xfId="16737" xr:uid="{00000000-0005-0000-0000-000057410000}"/>
    <cellStyle name="Normal 13 2 3 5 5 2" xfId="16738" xr:uid="{00000000-0005-0000-0000-000058410000}"/>
    <cellStyle name="Normal 13 2 3 5 5 2 2" xfId="16739" xr:uid="{00000000-0005-0000-0000-000059410000}"/>
    <cellStyle name="Normal 13 2 3 5 5 3" xfId="16740" xr:uid="{00000000-0005-0000-0000-00005A410000}"/>
    <cellStyle name="Normal 13 2 3 5 5 4" xfId="16741" xr:uid="{00000000-0005-0000-0000-00005B410000}"/>
    <cellStyle name="Normal 13 2 3 5 6" xfId="16742" xr:uid="{00000000-0005-0000-0000-00005C410000}"/>
    <cellStyle name="Normal 13 2 3 5 6 2" xfId="16743" xr:uid="{00000000-0005-0000-0000-00005D410000}"/>
    <cellStyle name="Normal 13 2 3 5 6 2 2" xfId="16744" xr:uid="{00000000-0005-0000-0000-00005E410000}"/>
    <cellStyle name="Normal 13 2 3 5 6 3" xfId="16745" xr:uid="{00000000-0005-0000-0000-00005F410000}"/>
    <cellStyle name="Normal 13 2 3 5 6 4" xfId="16746" xr:uid="{00000000-0005-0000-0000-000060410000}"/>
    <cellStyle name="Normal 13 2 3 5 7" xfId="16747" xr:uid="{00000000-0005-0000-0000-000061410000}"/>
    <cellStyle name="Normal 13 2 3 5 7 2" xfId="16748" xr:uid="{00000000-0005-0000-0000-000062410000}"/>
    <cellStyle name="Normal 13 2 3 5 8" xfId="16749" xr:uid="{00000000-0005-0000-0000-000063410000}"/>
    <cellStyle name="Normal 13 2 3 5 9" xfId="16750" xr:uid="{00000000-0005-0000-0000-000064410000}"/>
    <cellStyle name="Normal 13 2 3 6" xfId="16751" xr:uid="{00000000-0005-0000-0000-000065410000}"/>
    <cellStyle name="Normal 13 2 3 6 2" xfId="16752" xr:uid="{00000000-0005-0000-0000-000066410000}"/>
    <cellStyle name="Normal 13 2 3 6 2 2" xfId="16753" xr:uid="{00000000-0005-0000-0000-000067410000}"/>
    <cellStyle name="Normal 13 2 3 6 2 2 2" xfId="16754" xr:uid="{00000000-0005-0000-0000-000068410000}"/>
    <cellStyle name="Normal 13 2 3 6 2 3" xfId="16755" xr:uid="{00000000-0005-0000-0000-000069410000}"/>
    <cellStyle name="Normal 13 2 3 6 2 4" xfId="16756" xr:uid="{00000000-0005-0000-0000-00006A410000}"/>
    <cellStyle name="Normal 13 2 3 6 3" xfId="16757" xr:uid="{00000000-0005-0000-0000-00006B410000}"/>
    <cellStyle name="Normal 13 2 3 6 3 2" xfId="16758" xr:uid="{00000000-0005-0000-0000-00006C410000}"/>
    <cellStyle name="Normal 13 2 3 6 3 2 2" xfId="16759" xr:uid="{00000000-0005-0000-0000-00006D410000}"/>
    <cellStyle name="Normal 13 2 3 6 3 3" xfId="16760" xr:uid="{00000000-0005-0000-0000-00006E410000}"/>
    <cellStyle name="Normal 13 2 3 6 3 4" xfId="16761" xr:uid="{00000000-0005-0000-0000-00006F410000}"/>
    <cellStyle name="Normal 13 2 3 6 4" xfId="16762" xr:uid="{00000000-0005-0000-0000-000070410000}"/>
    <cellStyle name="Normal 13 2 3 6 4 2" xfId="16763" xr:uid="{00000000-0005-0000-0000-000071410000}"/>
    <cellStyle name="Normal 13 2 3 6 4 2 2" xfId="16764" xr:uid="{00000000-0005-0000-0000-000072410000}"/>
    <cellStyle name="Normal 13 2 3 6 4 3" xfId="16765" xr:uid="{00000000-0005-0000-0000-000073410000}"/>
    <cellStyle name="Normal 13 2 3 6 4 4" xfId="16766" xr:uid="{00000000-0005-0000-0000-000074410000}"/>
    <cellStyle name="Normal 13 2 3 6 5" xfId="16767" xr:uid="{00000000-0005-0000-0000-000075410000}"/>
    <cellStyle name="Normal 13 2 3 6 5 2" xfId="16768" xr:uid="{00000000-0005-0000-0000-000076410000}"/>
    <cellStyle name="Normal 13 2 3 6 6" xfId="16769" xr:uid="{00000000-0005-0000-0000-000077410000}"/>
    <cellStyle name="Normal 13 2 3 6 7" xfId="16770" xr:uid="{00000000-0005-0000-0000-000078410000}"/>
    <cellStyle name="Normal 13 2 3 7" xfId="16771" xr:uid="{00000000-0005-0000-0000-000079410000}"/>
    <cellStyle name="Normal 13 2 3 8" xfId="16772" xr:uid="{00000000-0005-0000-0000-00007A410000}"/>
    <cellStyle name="Normal 13 2 3 8 2" xfId="16773" xr:uid="{00000000-0005-0000-0000-00007B410000}"/>
    <cellStyle name="Normal 13 2 3 8 2 2" xfId="16774" xr:uid="{00000000-0005-0000-0000-00007C410000}"/>
    <cellStyle name="Normal 13 2 3 8 3" xfId="16775" xr:uid="{00000000-0005-0000-0000-00007D410000}"/>
    <cellStyle name="Normal 13 2 3 8 4" xfId="16776" xr:uid="{00000000-0005-0000-0000-00007E410000}"/>
    <cellStyle name="Normal 13 2 3 9" xfId="16777" xr:uid="{00000000-0005-0000-0000-00007F410000}"/>
    <cellStyle name="Normal 13 2 3 9 2" xfId="16778" xr:uid="{00000000-0005-0000-0000-000080410000}"/>
    <cellStyle name="Normal 13 2 3 9 2 2" xfId="16779" xr:uid="{00000000-0005-0000-0000-000081410000}"/>
    <cellStyle name="Normal 13 2 3 9 3" xfId="16780" xr:uid="{00000000-0005-0000-0000-000082410000}"/>
    <cellStyle name="Normal 13 2 3 9 4" xfId="16781" xr:uid="{00000000-0005-0000-0000-000083410000}"/>
    <cellStyle name="Normal 13 2 4" xfId="16782" xr:uid="{00000000-0005-0000-0000-000084410000}"/>
    <cellStyle name="Normal 13 2 4 10" xfId="16783" xr:uid="{00000000-0005-0000-0000-000085410000}"/>
    <cellStyle name="Normal 13 2 4 11" xfId="16784" xr:uid="{00000000-0005-0000-0000-000086410000}"/>
    <cellStyle name="Normal 13 2 4 2" xfId="16785" xr:uid="{00000000-0005-0000-0000-000087410000}"/>
    <cellStyle name="Normal 13 2 4 2 2" xfId="16786" xr:uid="{00000000-0005-0000-0000-000088410000}"/>
    <cellStyle name="Normal 13 2 4 2 2 2" xfId="16787" xr:uid="{00000000-0005-0000-0000-000089410000}"/>
    <cellStyle name="Normal 13 2 4 2 2 2 2" xfId="16788" xr:uid="{00000000-0005-0000-0000-00008A410000}"/>
    <cellStyle name="Normal 13 2 4 2 2 2 2 2" xfId="16789" xr:uid="{00000000-0005-0000-0000-00008B410000}"/>
    <cellStyle name="Normal 13 2 4 2 2 2 3" xfId="16790" xr:uid="{00000000-0005-0000-0000-00008C410000}"/>
    <cellStyle name="Normal 13 2 4 2 2 2 4" xfId="16791" xr:uid="{00000000-0005-0000-0000-00008D410000}"/>
    <cellStyle name="Normal 13 2 4 2 2 3" xfId="16792" xr:uid="{00000000-0005-0000-0000-00008E410000}"/>
    <cellStyle name="Normal 13 2 4 2 2 3 2" xfId="16793" xr:uid="{00000000-0005-0000-0000-00008F410000}"/>
    <cellStyle name="Normal 13 2 4 2 2 3 2 2" xfId="16794" xr:uid="{00000000-0005-0000-0000-000090410000}"/>
    <cellStyle name="Normal 13 2 4 2 2 3 3" xfId="16795" xr:uid="{00000000-0005-0000-0000-000091410000}"/>
    <cellStyle name="Normal 13 2 4 2 2 3 4" xfId="16796" xr:uid="{00000000-0005-0000-0000-000092410000}"/>
    <cellStyle name="Normal 13 2 4 2 2 4" xfId="16797" xr:uid="{00000000-0005-0000-0000-000093410000}"/>
    <cellStyle name="Normal 13 2 4 2 2 4 2" xfId="16798" xr:uid="{00000000-0005-0000-0000-000094410000}"/>
    <cellStyle name="Normal 13 2 4 2 2 4 2 2" xfId="16799" xr:uid="{00000000-0005-0000-0000-000095410000}"/>
    <cellStyle name="Normal 13 2 4 2 2 4 3" xfId="16800" xr:uid="{00000000-0005-0000-0000-000096410000}"/>
    <cellStyle name="Normal 13 2 4 2 2 4 4" xfId="16801" xr:uid="{00000000-0005-0000-0000-000097410000}"/>
    <cellStyle name="Normal 13 2 4 2 2 5" xfId="16802" xr:uid="{00000000-0005-0000-0000-000098410000}"/>
    <cellStyle name="Normal 13 2 4 2 2 5 2" xfId="16803" xr:uid="{00000000-0005-0000-0000-000099410000}"/>
    <cellStyle name="Normal 13 2 4 2 2 6" xfId="16804" xr:uid="{00000000-0005-0000-0000-00009A410000}"/>
    <cellStyle name="Normal 13 2 4 2 2 7" xfId="16805" xr:uid="{00000000-0005-0000-0000-00009B410000}"/>
    <cellStyle name="Normal 13 2 4 2 3" xfId="16806" xr:uid="{00000000-0005-0000-0000-00009C410000}"/>
    <cellStyle name="Normal 13 2 4 2 3 2" xfId="16807" xr:uid="{00000000-0005-0000-0000-00009D410000}"/>
    <cellStyle name="Normal 13 2 4 2 3 2 2" xfId="16808" xr:uid="{00000000-0005-0000-0000-00009E410000}"/>
    <cellStyle name="Normal 13 2 4 2 3 3" xfId="16809" xr:uid="{00000000-0005-0000-0000-00009F410000}"/>
    <cellStyle name="Normal 13 2 4 2 3 4" xfId="16810" xr:uid="{00000000-0005-0000-0000-0000A0410000}"/>
    <cellStyle name="Normal 13 2 4 2 4" xfId="16811" xr:uid="{00000000-0005-0000-0000-0000A1410000}"/>
    <cellStyle name="Normal 13 2 4 2 4 2" xfId="16812" xr:uid="{00000000-0005-0000-0000-0000A2410000}"/>
    <cellStyle name="Normal 13 2 4 2 4 2 2" xfId="16813" xr:uid="{00000000-0005-0000-0000-0000A3410000}"/>
    <cellStyle name="Normal 13 2 4 2 4 3" xfId="16814" xr:uid="{00000000-0005-0000-0000-0000A4410000}"/>
    <cellStyle name="Normal 13 2 4 2 4 4" xfId="16815" xr:uid="{00000000-0005-0000-0000-0000A5410000}"/>
    <cellStyle name="Normal 13 2 4 2 5" xfId="16816" xr:uid="{00000000-0005-0000-0000-0000A6410000}"/>
    <cellStyle name="Normal 13 2 4 2 5 2" xfId="16817" xr:uid="{00000000-0005-0000-0000-0000A7410000}"/>
    <cellStyle name="Normal 13 2 4 2 5 2 2" xfId="16818" xr:uid="{00000000-0005-0000-0000-0000A8410000}"/>
    <cellStyle name="Normal 13 2 4 2 5 3" xfId="16819" xr:uid="{00000000-0005-0000-0000-0000A9410000}"/>
    <cellStyle name="Normal 13 2 4 2 5 4" xfId="16820" xr:uid="{00000000-0005-0000-0000-0000AA410000}"/>
    <cellStyle name="Normal 13 2 4 2 6" xfId="16821" xr:uid="{00000000-0005-0000-0000-0000AB410000}"/>
    <cellStyle name="Normal 13 2 4 2 6 2" xfId="16822" xr:uid="{00000000-0005-0000-0000-0000AC410000}"/>
    <cellStyle name="Normal 13 2 4 2 6 2 2" xfId="16823" xr:uid="{00000000-0005-0000-0000-0000AD410000}"/>
    <cellStyle name="Normal 13 2 4 2 6 3" xfId="16824" xr:uid="{00000000-0005-0000-0000-0000AE410000}"/>
    <cellStyle name="Normal 13 2 4 2 6 4" xfId="16825" xr:uid="{00000000-0005-0000-0000-0000AF410000}"/>
    <cellStyle name="Normal 13 2 4 2 7" xfId="16826" xr:uid="{00000000-0005-0000-0000-0000B0410000}"/>
    <cellStyle name="Normal 13 2 4 2 7 2" xfId="16827" xr:uid="{00000000-0005-0000-0000-0000B1410000}"/>
    <cellStyle name="Normal 13 2 4 2 8" xfId="16828" xr:uid="{00000000-0005-0000-0000-0000B2410000}"/>
    <cellStyle name="Normal 13 2 4 2 9" xfId="16829" xr:uid="{00000000-0005-0000-0000-0000B3410000}"/>
    <cellStyle name="Normal 13 2 4 3" xfId="16830" xr:uid="{00000000-0005-0000-0000-0000B4410000}"/>
    <cellStyle name="Normal 13 2 4 3 2" xfId="16831" xr:uid="{00000000-0005-0000-0000-0000B5410000}"/>
    <cellStyle name="Normal 13 2 4 3 2 2" xfId="16832" xr:uid="{00000000-0005-0000-0000-0000B6410000}"/>
    <cellStyle name="Normal 13 2 4 3 2 2 2" xfId="16833" xr:uid="{00000000-0005-0000-0000-0000B7410000}"/>
    <cellStyle name="Normal 13 2 4 3 2 3" xfId="16834" xr:uid="{00000000-0005-0000-0000-0000B8410000}"/>
    <cellStyle name="Normal 13 2 4 3 2 4" xfId="16835" xr:uid="{00000000-0005-0000-0000-0000B9410000}"/>
    <cellStyle name="Normal 13 2 4 3 3" xfId="16836" xr:uid="{00000000-0005-0000-0000-0000BA410000}"/>
    <cellStyle name="Normal 13 2 4 3 3 2" xfId="16837" xr:uid="{00000000-0005-0000-0000-0000BB410000}"/>
    <cellStyle name="Normal 13 2 4 3 3 2 2" xfId="16838" xr:uid="{00000000-0005-0000-0000-0000BC410000}"/>
    <cellStyle name="Normal 13 2 4 3 3 3" xfId="16839" xr:uid="{00000000-0005-0000-0000-0000BD410000}"/>
    <cellStyle name="Normal 13 2 4 3 3 4" xfId="16840" xr:uid="{00000000-0005-0000-0000-0000BE410000}"/>
    <cellStyle name="Normal 13 2 4 3 4" xfId="16841" xr:uid="{00000000-0005-0000-0000-0000BF410000}"/>
    <cellStyle name="Normal 13 2 4 3 4 2" xfId="16842" xr:uid="{00000000-0005-0000-0000-0000C0410000}"/>
    <cellStyle name="Normal 13 2 4 3 4 2 2" xfId="16843" xr:uid="{00000000-0005-0000-0000-0000C1410000}"/>
    <cellStyle name="Normal 13 2 4 3 4 3" xfId="16844" xr:uid="{00000000-0005-0000-0000-0000C2410000}"/>
    <cellStyle name="Normal 13 2 4 3 4 4" xfId="16845" xr:uid="{00000000-0005-0000-0000-0000C3410000}"/>
    <cellStyle name="Normal 13 2 4 3 5" xfId="16846" xr:uid="{00000000-0005-0000-0000-0000C4410000}"/>
    <cellStyle name="Normal 13 2 4 3 5 2" xfId="16847" xr:uid="{00000000-0005-0000-0000-0000C5410000}"/>
    <cellStyle name="Normal 13 2 4 3 6" xfId="16848" xr:uid="{00000000-0005-0000-0000-0000C6410000}"/>
    <cellStyle name="Normal 13 2 4 3 7" xfId="16849" xr:uid="{00000000-0005-0000-0000-0000C7410000}"/>
    <cellStyle name="Normal 13 2 4 4" xfId="16850" xr:uid="{00000000-0005-0000-0000-0000C8410000}"/>
    <cellStyle name="Normal 13 2 4 5" xfId="16851" xr:uid="{00000000-0005-0000-0000-0000C9410000}"/>
    <cellStyle name="Normal 13 2 4 5 2" xfId="16852" xr:uid="{00000000-0005-0000-0000-0000CA410000}"/>
    <cellStyle name="Normal 13 2 4 5 2 2" xfId="16853" xr:uid="{00000000-0005-0000-0000-0000CB410000}"/>
    <cellStyle name="Normal 13 2 4 5 3" xfId="16854" xr:uid="{00000000-0005-0000-0000-0000CC410000}"/>
    <cellStyle name="Normal 13 2 4 5 4" xfId="16855" xr:uid="{00000000-0005-0000-0000-0000CD410000}"/>
    <cellStyle name="Normal 13 2 4 6" xfId="16856" xr:uid="{00000000-0005-0000-0000-0000CE410000}"/>
    <cellStyle name="Normal 13 2 4 6 2" xfId="16857" xr:uid="{00000000-0005-0000-0000-0000CF410000}"/>
    <cellStyle name="Normal 13 2 4 6 2 2" xfId="16858" xr:uid="{00000000-0005-0000-0000-0000D0410000}"/>
    <cellStyle name="Normal 13 2 4 6 3" xfId="16859" xr:uid="{00000000-0005-0000-0000-0000D1410000}"/>
    <cellStyle name="Normal 13 2 4 6 4" xfId="16860" xr:uid="{00000000-0005-0000-0000-0000D2410000}"/>
    <cellStyle name="Normal 13 2 4 7" xfId="16861" xr:uid="{00000000-0005-0000-0000-0000D3410000}"/>
    <cellStyle name="Normal 13 2 4 7 2" xfId="16862" xr:uid="{00000000-0005-0000-0000-0000D4410000}"/>
    <cellStyle name="Normal 13 2 4 7 2 2" xfId="16863" xr:uid="{00000000-0005-0000-0000-0000D5410000}"/>
    <cellStyle name="Normal 13 2 4 7 3" xfId="16864" xr:uid="{00000000-0005-0000-0000-0000D6410000}"/>
    <cellStyle name="Normal 13 2 4 7 4" xfId="16865" xr:uid="{00000000-0005-0000-0000-0000D7410000}"/>
    <cellStyle name="Normal 13 2 4 8" xfId="16866" xr:uid="{00000000-0005-0000-0000-0000D8410000}"/>
    <cellStyle name="Normal 13 2 4 8 2" xfId="16867" xr:uid="{00000000-0005-0000-0000-0000D9410000}"/>
    <cellStyle name="Normal 13 2 4 8 2 2" xfId="16868" xr:uid="{00000000-0005-0000-0000-0000DA410000}"/>
    <cellStyle name="Normal 13 2 4 8 3" xfId="16869" xr:uid="{00000000-0005-0000-0000-0000DB410000}"/>
    <cellStyle name="Normal 13 2 4 8 4" xfId="16870" xr:uid="{00000000-0005-0000-0000-0000DC410000}"/>
    <cellStyle name="Normal 13 2 4 9" xfId="16871" xr:uid="{00000000-0005-0000-0000-0000DD410000}"/>
    <cellStyle name="Normal 13 2 4 9 2" xfId="16872" xr:uid="{00000000-0005-0000-0000-0000DE410000}"/>
    <cellStyle name="Normal 13 2 5" xfId="16873" xr:uid="{00000000-0005-0000-0000-0000DF410000}"/>
    <cellStyle name="Normal 13 2 5 10" xfId="16874" xr:uid="{00000000-0005-0000-0000-0000E0410000}"/>
    <cellStyle name="Normal 13 2 5 2" xfId="16875" xr:uid="{00000000-0005-0000-0000-0000E1410000}"/>
    <cellStyle name="Normal 13 2 5 2 2" xfId="16876" xr:uid="{00000000-0005-0000-0000-0000E2410000}"/>
    <cellStyle name="Normal 13 2 5 2 2 2" xfId="16877" xr:uid="{00000000-0005-0000-0000-0000E3410000}"/>
    <cellStyle name="Normal 13 2 5 2 2 2 2" xfId="16878" xr:uid="{00000000-0005-0000-0000-0000E4410000}"/>
    <cellStyle name="Normal 13 2 5 2 2 2 2 2" xfId="16879" xr:uid="{00000000-0005-0000-0000-0000E5410000}"/>
    <cellStyle name="Normal 13 2 5 2 2 2 3" xfId="16880" xr:uid="{00000000-0005-0000-0000-0000E6410000}"/>
    <cellStyle name="Normal 13 2 5 2 2 2 4" xfId="16881" xr:uid="{00000000-0005-0000-0000-0000E7410000}"/>
    <cellStyle name="Normal 13 2 5 2 2 3" xfId="16882" xr:uid="{00000000-0005-0000-0000-0000E8410000}"/>
    <cellStyle name="Normal 13 2 5 2 2 3 2" xfId="16883" xr:uid="{00000000-0005-0000-0000-0000E9410000}"/>
    <cellStyle name="Normal 13 2 5 2 2 3 2 2" xfId="16884" xr:uid="{00000000-0005-0000-0000-0000EA410000}"/>
    <cellStyle name="Normal 13 2 5 2 2 3 3" xfId="16885" xr:uid="{00000000-0005-0000-0000-0000EB410000}"/>
    <cellStyle name="Normal 13 2 5 2 2 3 4" xfId="16886" xr:uid="{00000000-0005-0000-0000-0000EC410000}"/>
    <cellStyle name="Normal 13 2 5 2 2 4" xfId="16887" xr:uid="{00000000-0005-0000-0000-0000ED410000}"/>
    <cellStyle name="Normal 13 2 5 2 2 4 2" xfId="16888" xr:uid="{00000000-0005-0000-0000-0000EE410000}"/>
    <cellStyle name="Normal 13 2 5 2 2 4 2 2" xfId="16889" xr:uid="{00000000-0005-0000-0000-0000EF410000}"/>
    <cellStyle name="Normal 13 2 5 2 2 4 3" xfId="16890" xr:uid="{00000000-0005-0000-0000-0000F0410000}"/>
    <cellStyle name="Normal 13 2 5 2 2 4 4" xfId="16891" xr:uid="{00000000-0005-0000-0000-0000F1410000}"/>
    <cellStyle name="Normal 13 2 5 2 2 5" xfId="16892" xr:uid="{00000000-0005-0000-0000-0000F2410000}"/>
    <cellStyle name="Normal 13 2 5 2 2 5 2" xfId="16893" xr:uid="{00000000-0005-0000-0000-0000F3410000}"/>
    <cellStyle name="Normal 13 2 5 2 2 6" xfId="16894" xr:uid="{00000000-0005-0000-0000-0000F4410000}"/>
    <cellStyle name="Normal 13 2 5 2 2 7" xfId="16895" xr:uid="{00000000-0005-0000-0000-0000F5410000}"/>
    <cellStyle name="Normal 13 2 5 2 3" xfId="16896" xr:uid="{00000000-0005-0000-0000-0000F6410000}"/>
    <cellStyle name="Normal 13 2 5 2 3 2" xfId="16897" xr:uid="{00000000-0005-0000-0000-0000F7410000}"/>
    <cellStyle name="Normal 13 2 5 2 3 2 2" xfId="16898" xr:uid="{00000000-0005-0000-0000-0000F8410000}"/>
    <cellStyle name="Normal 13 2 5 2 3 3" xfId="16899" xr:uid="{00000000-0005-0000-0000-0000F9410000}"/>
    <cellStyle name="Normal 13 2 5 2 3 4" xfId="16900" xr:uid="{00000000-0005-0000-0000-0000FA410000}"/>
    <cellStyle name="Normal 13 2 5 2 4" xfId="16901" xr:uid="{00000000-0005-0000-0000-0000FB410000}"/>
    <cellStyle name="Normal 13 2 5 2 4 2" xfId="16902" xr:uid="{00000000-0005-0000-0000-0000FC410000}"/>
    <cellStyle name="Normal 13 2 5 2 4 2 2" xfId="16903" xr:uid="{00000000-0005-0000-0000-0000FD410000}"/>
    <cellStyle name="Normal 13 2 5 2 4 3" xfId="16904" xr:uid="{00000000-0005-0000-0000-0000FE410000}"/>
    <cellStyle name="Normal 13 2 5 2 4 4" xfId="16905" xr:uid="{00000000-0005-0000-0000-0000FF410000}"/>
    <cellStyle name="Normal 13 2 5 2 5" xfId="16906" xr:uid="{00000000-0005-0000-0000-000000420000}"/>
    <cellStyle name="Normal 13 2 5 2 5 2" xfId="16907" xr:uid="{00000000-0005-0000-0000-000001420000}"/>
    <cellStyle name="Normal 13 2 5 2 5 2 2" xfId="16908" xr:uid="{00000000-0005-0000-0000-000002420000}"/>
    <cellStyle name="Normal 13 2 5 2 5 3" xfId="16909" xr:uid="{00000000-0005-0000-0000-000003420000}"/>
    <cellStyle name="Normal 13 2 5 2 5 4" xfId="16910" xr:uid="{00000000-0005-0000-0000-000004420000}"/>
    <cellStyle name="Normal 13 2 5 2 6" xfId="16911" xr:uid="{00000000-0005-0000-0000-000005420000}"/>
    <cellStyle name="Normal 13 2 5 2 6 2" xfId="16912" xr:uid="{00000000-0005-0000-0000-000006420000}"/>
    <cellStyle name="Normal 13 2 5 2 6 2 2" xfId="16913" xr:uid="{00000000-0005-0000-0000-000007420000}"/>
    <cellStyle name="Normal 13 2 5 2 6 3" xfId="16914" xr:uid="{00000000-0005-0000-0000-000008420000}"/>
    <cellStyle name="Normal 13 2 5 2 6 4" xfId="16915" xr:uid="{00000000-0005-0000-0000-000009420000}"/>
    <cellStyle name="Normal 13 2 5 2 7" xfId="16916" xr:uid="{00000000-0005-0000-0000-00000A420000}"/>
    <cellStyle name="Normal 13 2 5 2 7 2" xfId="16917" xr:uid="{00000000-0005-0000-0000-00000B420000}"/>
    <cellStyle name="Normal 13 2 5 2 8" xfId="16918" xr:uid="{00000000-0005-0000-0000-00000C420000}"/>
    <cellStyle name="Normal 13 2 5 2 9" xfId="16919" xr:uid="{00000000-0005-0000-0000-00000D420000}"/>
    <cellStyle name="Normal 13 2 5 3" xfId="16920" xr:uid="{00000000-0005-0000-0000-00000E420000}"/>
    <cellStyle name="Normal 13 2 5 3 2" xfId="16921" xr:uid="{00000000-0005-0000-0000-00000F420000}"/>
    <cellStyle name="Normal 13 2 5 3 2 2" xfId="16922" xr:uid="{00000000-0005-0000-0000-000010420000}"/>
    <cellStyle name="Normal 13 2 5 3 2 2 2" xfId="16923" xr:uid="{00000000-0005-0000-0000-000011420000}"/>
    <cellStyle name="Normal 13 2 5 3 2 3" xfId="16924" xr:uid="{00000000-0005-0000-0000-000012420000}"/>
    <cellStyle name="Normal 13 2 5 3 2 4" xfId="16925" xr:uid="{00000000-0005-0000-0000-000013420000}"/>
    <cellStyle name="Normal 13 2 5 3 3" xfId="16926" xr:uid="{00000000-0005-0000-0000-000014420000}"/>
    <cellStyle name="Normal 13 2 5 3 3 2" xfId="16927" xr:uid="{00000000-0005-0000-0000-000015420000}"/>
    <cellStyle name="Normal 13 2 5 3 3 2 2" xfId="16928" xr:uid="{00000000-0005-0000-0000-000016420000}"/>
    <cellStyle name="Normal 13 2 5 3 3 3" xfId="16929" xr:uid="{00000000-0005-0000-0000-000017420000}"/>
    <cellStyle name="Normal 13 2 5 3 3 4" xfId="16930" xr:uid="{00000000-0005-0000-0000-000018420000}"/>
    <cellStyle name="Normal 13 2 5 3 4" xfId="16931" xr:uid="{00000000-0005-0000-0000-000019420000}"/>
    <cellStyle name="Normal 13 2 5 3 4 2" xfId="16932" xr:uid="{00000000-0005-0000-0000-00001A420000}"/>
    <cellStyle name="Normal 13 2 5 3 4 2 2" xfId="16933" xr:uid="{00000000-0005-0000-0000-00001B420000}"/>
    <cellStyle name="Normal 13 2 5 3 4 3" xfId="16934" xr:uid="{00000000-0005-0000-0000-00001C420000}"/>
    <cellStyle name="Normal 13 2 5 3 4 4" xfId="16935" xr:uid="{00000000-0005-0000-0000-00001D420000}"/>
    <cellStyle name="Normal 13 2 5 3 5" xfId="16936" xr:uid="{00000000-0005-0000-0000-00001E420000}"/>
    <cellStyle name="Normal 13 2 5 3 5 2" xfId="16937" xr:uid="{00000000-0005-0000-0000-00001F420000}"/>
    <cellStyle name="Normal 13 2 5 3 6" xfId="16938" xr:uid="{00000000-0005-0000-0000-000020420000}"/>
    <cellStyle name="Normal 13 2 5 3 7" xfId="16939" xr:uid="{00000000-0005-0000-0000-000021420000}"/>
    <cellStyle name="Normal 13 2 5 4" xfId="16940" xr:uid="{00000000-0005-0000-0000-000022420000}"/>
    <cellStyle name="Normal 13 2 5 4 2" xfId="16941" xr:uid="{00000000-0005-0000-0000-000023420000}"/>
    <cellStyle name="Normal 13 2 5 4 2 2" xfId="16942" xr:uid="{00000000-0005-0000-0000-000024420000}"/>
    <cellStyle name="Normal 13 2 5 4 3" xfId="16943" xr:uid="{00000000-0005-0000-0000-000025420000}"/>
    <cellStyle name="Normal 13 2 5 4 4" xfId="16944" xr:uid="{00000000-0005-0000-0000-000026420000}"/>
    <cellStyle name="Normal 13 2 5 5" xfId="16945" xr:uid="{00000000-0005-0000-0000-000027420000}"/>
    <cellStyle name="Normal 13 2 5 5 2" xfId="16946" xr:uid="{00000000-0005-0000-0000-000028420000}"/>
    <cellStyle name="Normal 13 2 5 5 2 2" xfId="16947" xr:uid="{00000000-0005-0000-0000-000029420000}"/>
    <cellStyle name="Normal 13 2 5 5 3" xfId="16948" xr:uid="{00000000-0005-0000-0000-00002A420000}"/>
    <cellStyle name="Normal 13 2 5 5 4" xfId="16949" xr:uid="{00000000-0005-0000-0000-00002B420000}"/>
    <cellStyle name="Normal 13 2 5 6" xfId="16950" xr:uid="{00000000-0005-0000-0000-00002C420000}"/>
    <cellStyle name="Normal 13 2 5 6 2" xfId="16951" xr:uid="{00000000-0005-0000-0000-00002D420000}"/>
    <cellStyle name="Normal 13 2 5 6 2 2" xfId="16952" xr:uid="{00000000-0005-0000-0000-00002E420000}"/>
    <cellStyle name="Normal 13 2 5 6 3" xfId="16953" xr:uid="{00000000-0005-0000-0000-00002F420000}"/>
    <cellStyle name="Normal 13 2 5 6 4" xfId="16954" xr:uid="{00000000-0005-0000-0000-000030420000}"/>
    <cellStyle name="Normal 13 2 5 7" xfId="16955" xr:uid="{00000000-0005-0000-0000-000031420000}"/>
    <cellStyle name="Normal 13 2 5 7 2" xfId="16956" xr:uid="{00000000-0005-0000-0000-000032420000}"/>
    <cellStyle name="Normal 13 2 5 7 2 2" xfId="16957" xr:uid="{00000000-0005-0000-0000-000033420000}"/>
    <cellStyle name="Normal 13 2 5 7 3" xfId="16958" xr:uid="{00000000-0005-0000-0000-000034420000}"/>
    <cellStyle name="Normal 13 2 5 7 4" xfId="16959" xr:uid="{00000000-0005-0000-0000-000035420000}"/>
    <cellStyle name="Normal 13 2 5 8" xfId="16960" xr:uid="{00000000-0005-0000-0000-000036420000}"/>
    <cellStyle name="Normal 13 2 5 8 2" xfId="16961" xr:uid="{00000000-0005-0000-0000-000037420000}"/>
    <cellStyle name="Normal 13 2 5 9" xfId="16962" xr:uid="{00000000-0005-0000-0000-000038420000}"/>
    <cellStyle name="Normal 13 2 6" xfId="16963" xr:uid="{00000000-0005-0000-0000-000039420000}"/>
    <cellStyle name="Normal 13 2 6 2" xfId="16964" xr:uid="{00000000-0005-0000-0000-00003A420000}"/>
    <cellStyle name="Normal 13 2 6 2 2" xfId="16965" xr:uid="{00000000-0005-0000-0000-00003B420000}"/>
    <cellStyle name="Normal 13 2 6 2 2 2" xfId="16966" xr:uid="{00000000-0005-0000-0000-00003C420000}"/>
    <cellStyle name="Normal 13 2 6 2 2 2 2" xfId="16967" xr:uid="{00000000-0005-0000-0000-00003D420000}"/>
    <cellStyle name="Normal 13 2 6 2 2 3" xfId="16968" xr:uid="{00000000-0005-0000-0000-00003E420000}"/>
    <cellStyle name="Normal 13 2 6 2 2 4" xfId="16969" xr:uid="{00000000-0005-0000-0000-00003F420000}"/>
    <cellStyle name="Normal 13 2 6 2 3" xfId="16970" xr:uid="{00000000-0005-0000-0000-000040420000}"/>
    <cellStyle name="Normal 13 2 6 2 3 2" xfId="16971" xr:uid="{00000000-0005-0000-0000-000041420000}"/>
    <cellStyle name="Normal 13 2 6 2 3 2 2" xfId="16972" xr:uid="{00000000-0005-0000-0000-000042420000}"/>
    <cellStyle name="Normal 13 2 6 2 3 3" xfId="16973" xr:uid="{00000000-0005-0000-0000-000043420000}"/>
    <cellStyle name="Normal 13 2 6 2 3 4" xfId="16974" xr:uid="{00000000-0005-0000-0000-000044420000}"/>
    <cellStyle name="Normal 13 2 6 2 4" xfId="16975" xr:uid="{00000000-0005-0000-0000-000045420000}"/>
    <cellStyle name="Normal 13 2 6 2 4 2" xfId="16976" xr:uid="{00000000-0005-0000-0000-000046420000}"/>
    <cellStyle name="Normal 13 2 6 2 4 2 2" xfId="16977" xr:uid="{00000000-0005-0000-0000-000047420000}"/>
    <cellStyle name="Normal 13 2 6 2 4 3" xfId="16978" xr:uid="{00000000-0005-0000-0000-000048420000}"/>
    <cellStyle name="Normal 13 2 6 2 4 4" xfId="16979" xr:uid="{00000000-0005-0000-0000-000049420000}"/>
    <cellStyle name="Normal 13 2 6 2 5" xfId="16980" xr:uid="{00000000-0005-0000-0000-00004A420000}"/>
    <cellStyle name="Normal 13 2 6 2 5 2" xfId="16981" xr:uid="{00000000-0005-0000-0000-00004B420000}"/>
    <cellStyle name="Normal 13 2 6 2 6" xfId="16982" xr:uid="{00000000-0005-0000-0000-00004C420000}"/>
    <cellStyle name="Normal 13 2 6 2 7" xfId="16983" xr:uid="{00000000-0005-0000-0000-00004D420000}"/>
    <cellStyle name="Normal 13 2 6 3" xfId="16984" xr:uid="{00000000-0005-0000-0000-00004E420000}"/>
    <cellStyle name="Normal 13 2 6 3 2" xfId="16985" xr:uid="{00000000-0005-0000-0000-00004F420000}"/>
    <cellStyle name="Normal 13 2 6 3 2 2" xfId="16986" xr:uid="{00000000-0005-0000-0000-000050420000}"/>
    <cellStyle name="Normal 13 2 6 3 3" xfId="16987" xr:uid="{00000000-0005-0000-0000-000051420000}"/>
    <cellStyle name="Normal 13 2 6 3 4" xfId="16988" xr:uid="{00000000-0005-0000-0000-000052420000}"/>
    <cellStyle name="Normal 13 2 6 4" xfId="16989" xr:uid="{00000000-0005-0000-0000-000053420000}"/>
    <cellStyle name="Normal 13 2 6 4 2" xfId="16990" xr:uid="{00000000-0005-0000-0000-000054420000}"/>
    <cellStyle name="Normal 13 2 6 4 2 2" xfId="16991" xr:uid="{00000000-0005-0000-0000-000055420000}"/>
    <cellStyle name="Normal 13 2 6 4 3" xfId="16992" xr:uid="{00000000-0005-0000-0000-000056420000}"/>
    <cellStyle name="Normal 13 2 6 4 4" xfId="16993" xr:uid="{00000000-0005-0000-0000-000057420000}"/>
    <cellStyle name="Normal 13 2 6 5" xfId="16994" xr:uid="{00000000-0005-0000-0000-000058420000}"/>
    <cellStyle name="Normal 13 2 6 5 2" xfId="16995" xr:uid="{00000000-0005-0000-0000-000059420000}"/>
    <cellStyle name="Normal 13 2 6 5 2 2" xfId="16996" xr:uid="{00000000-0005-0000-0000-00005A420000}"/>
    <cellStyle name="Normal 13 2 6 5 3" xfId="16997" xr:uid="{00000000-0005-0000-0000-00005B420000}"/>
    <cellStyle name="Normal 13 2 6 5 4" xfId="16998" xr:uid="{00000000-0005-0000-0000-00005C420000}"/>
    <cellStyle name="Normal 13 2 6 6" xfId="16999" xr:uid="{00000000-0005-0000-0000-00005D420000}"/>
    <cellStyle name="Normal 13 2 6 6 2" xfId="17000" xr:uid="{00000000-0005-0000-0000-00005E420000}"/>
    <cellStyle name="Normal 13 2 6 6 2 2" xfId="17001" xr:uid="{00000000-0005-0000-0000-00005F420000}"/>
    <cellStyle name="Normal 13 2 6 6 3" xfId="17002" xr:uid="{00000000-0005-0000-0000-000060420000}"/>
    <cellStyle name="Normal 13 2 6 6 4" xfId="17003" xr:uid="{00000000-0005-0000-0000-000061420000}"/>
    <cellStyle name="Normal 13 2 6 7" xfId="17004" xr:uid="{00000000-0005-0000-0000-000062420000}"/>
    <cellStyle name="Normal 13 2 6 7 2" xfId="17005" xr:uid="{00000000-0005-0000-0000-000063420000}"/>
    <cellStyle name="Normal 13 2 6 8" xfId="17006" xr:uid="{00000000-0005-0000-0000-000064420000}"/>
    <cellStyle name="Normal 13 2 6 9" xfId="17007" xr:uid="{00000000-0005-0000-0000-000065420000}"/>
    <cellStyle name="Normal 13 2 7" xfId="17008" xr:uid="{00000000-0005-0000-0000-000066420000}"/>
    <cellStyle name="Normal 13 2 7 2" xfId="17009" xr:uid="{00000000-0005-0000-0000-000067420000}"/>
    <cellStyle name="Normal 13 2 7 2 2" xfId="17010" xr:uid="{00000000-0005-0000-0000-000068420000}"/>
    <cellStyle name="Normal 13 2 7 2 2 2" xfId="17011" xr:uid="{00000000-0005-0000-0000-000069420000}"/>
    <cellStyle name="Normal 13 2 7 2 2 2 2" xfId="17012" xr:uid="{00000000-0005-0000-0000-00006A420000}"/>
    <cellStyle name="Normal 13 2 7 2 2 3" xfId="17013" xr:uid="{00000000-0005-0000-0000-00006B420000}"/>
    <cellStyle name="Normal 13 2 7 2 2 4" xfId="17014" xr:uid="{00000000-0005-0000-0000-00006C420000}"/>
    <cellStyle name="Normal 13 2 7 2 3" xfId="17015" xr:uid="{00000000-0005-0000-0000-00006D420000}"/>
    <cellStyle name="Normal 13 2 7 2 3 2" xfId="17016" xr:uid="{00000000-0005-0000-0000-00006E420000}"/>
    <cellStyle name="Normal 13 2 7 2 3 2 2" xfId="17017" xr:uid="{00000000-0005-0000-0000-00006F420000}"/>
    <cellStyle name="Normal 13 2 7 2 3 3" xfId="17018" xr:uid="{00000000-0005-0000-0000-000070420000}"/>
    <cellStyle name="Normal 13 2 7 2 3 4" xfId="17019" xr:uid="{00000000-0005-0000-0000-000071420000}"/>
    <cellStyle name="Normal 13 2 7 2 4" xfId="17020" xr:uid="{00000000-0005-0000-0000-000072420000}"/>
    <cellStyle name="Normal 13 2 7 2 4 2" xfId="17021" xr:uid="{00000000-0005-0000-0000-000073420000}"/>
    <cellStyle name="Normal 13 2 7 2 4 2 2" xfId="17022" xr:uid="{00000000-0005-0000-0000-000074420000}"/>
    <cellStyle name="Normal 13 2 7 2 4 3" xfId="17023" xr:uid="{00000000-0005-0000-0000-000075420000}"/>
    <cellStyle name="Normal 13 2 7 2 4 4" xfId="17024" xr:uid="{00000000-0005-0000-0000-000076420000}"/>
    <cellStyle name="Normal 13 2 7 2 5" xfId="17025" xr:uid="{00000000-0005-0000-0000-000077420000}"/>
    <cellStyle name="Normal 13 2 7 2 5 2" xfId="17026" xr:uid="{00000000-0005-0000-0000-000078420000}"/>
    <cellStyle name="Normal 13 2 7 2 6" xfId="17027" xr:uid="{00000000-0005-0000-0000-000079420000}"/>
    <cellStyle name="Normal 13 2 7 2 7" xfId="17028" xr:uid="{00000000-0005-0000-0000-00007A420000}"/>
    <cellStyle name="Normal 13 2 7 3" xfId="17029" xr:uid="{00000000-0005-0000-0000-00007B420000}"/>
    <cellStyle name="Normal 13 2 7 3 2" xfId="17030" xr:uid="{00000000-0005-0000-0000-00007C420000}"/>
    <cellStyle name="Normal 13 2 7 3 2 2" xfId="17031" xr:uid="{00000000-0005-0000-0000-00007D420000}"/>
    <cellStyle name="Normal 13 2 7 3 3" xfId="17032" xr:uid="{00000000-0005-0000-0000-00007E420000}"/>
    <cellStyle name="Normal 13 2 7 3 4" xfId="17033" xr:uid="{00000000-0005-0000-0000-00007F420000}"/>
    <cellStyle name="Normal 13 2 7 4" xfId="17034" xr:uid="{00000000-0005-0000-0000-000080420000}"/>
    <cellStyle name="Normal 13 2 7 4 2" xfId="17035" xr:uid="{00000000-0005-0000-0000-000081420000}"/>
    <cellStyle name="Normal 13 2 7 4 2 2" xfId="17036" xr:uid="{00000000-0005-0000-0000-000082420000}"/>
    <cellStyle name="Normal 13 2 7 4 3" xfId="17037" xr:uid="{00000000-0005-0000-0000-000083420000}"/>
    <cellStyle name="Normal 13 2 7 4 4" xfId="17038" xr:uid="{00000000-0005-0000-0000-000084420000}"/>
    <cellStyle name="Normal 13 2 7 5" xfId="17039" xr:uid="{00000000-0005-0000-0000-000085420000}"/>
    <cellStyle name="Normal 13 2 7 5 2" xfId="17040" xr:uid="{00000000-0005-0000-0000-000086420000}"/>
    <cellStyle name="Normal 13 2 7 5 2 2" xfId="17041" xr:uid="{00000000-0005-0000-0000-000087420000}"/>
    <cellStyle name="Normal 13 2 7 5 3" xfId="17042" xr:uid="{00000000-0005-0000-0000-000088420000}"/>
    <cellStyle name="Normal 13 2 7 5 4" xfId="17043" xr:uid="{00000000-0005-0000-0000-000089420000}"/>
    <cellStyle name="Normal 13 2 7 6" xfId="17044" xr:uid="{00000000-0005-0000-0000-00008A420000}"/>
    <cellStyle name="Normal 13 2 7 6 2" xfId="17045" xr:uid="{00000000-0005-0000-0000-00008B420000}"/>
    <cellStyle name="Normal 13 2 7 6 2 2" xfId="17046" xr:uid="{00000000-0005-0000-0000-00008C420000}"/>
    <cellStyle name="Normal 13 2 7 6 3" xfId="17047" xr:uid="{00000000-0005-0000-0000-00008D420000}"/>
    <cellStyle name="Normal 13 2 7 6 4" xfId="17048" xr:uid="{00000000-0005-0000-0000-00008E420000}"/>
    <cellStyle name="Normal 13 2 7 7" xfId="17049" xr:uid="{00000000-0005-0000-0000-00008F420000}"/>
    <cellStyle name="Normal 13 2 7 7 2" xfId="17050" xr:uid="{00000000-0005-0000-0000-000090420000}"/>
    <cellStyle name="Normal 13 2 7 8" xfId="17051" xr:uid="{00000000-0005-0000-0000-000091420000}"/>
    <cellStyle name="Normal 13 2 7 9" xfId="17052" xr:uid="{00000000-0005-0000-0000-000092420000}"/>
    <cellStyle name="Normal 13 2 8" xfId="17053" xr:uid="{00000000-0005-0000-0000-000093420000}"/>
    <cellStyle name="Normal 13 2 8 2" xfId="17054" xr:uid="{00000000-0005-0000-0000-000094420000}"/>
    <cellStyle name="Normal 13 2 8 2 2" xfId="17055" xr:uid="{00000000-0005-0000-0000-000095420000}"/>
    <cellStyle name="Normal 13 2 8 2 2 2" xfId="17056" xr:uid="{00000000-0005-0000-0000-000096420000}"/>
    <cellStyle name="Normal 13 2 8 2 3" xfId="17057" xr:uid="{00000000-0005-0000-0000-000097420000}"/>
    <cellStyle name="Normal 13 2 8 2 4" xfId="17058" xr:uid="{00000000-0005-0000-0000-000098420000}"/>
    <cellStyle name="Normal 13 2 8 3" xfId="17059" xr:uid="{00000000-0005-0000-0000-000099420000}"/>
    <cellStyle name="Normal 13 2 8 3 2" xfId="17060" xr:uid="{00000000-0005-0000-0000-00009A420000}"/>
    <cellStyle name="Normal 13 2 8 3 2 2" xfId="17061" xr:uid="{00000000-0005-0000-0000-00009B420000}"/>
    <cellStyle name="Normal 13 2 8 3 3" xfId="17062" xr:uid="{00000000-0005-0000-0000-00009C420000}"/>
    <cellStyle name="Normal 13 2 8 3 4" xfId="17063" xr:uid="{00000000-0005-0000-0000-00009D420000}"/>
    <cellStyle name="Normal 13 2 8 4" xfId="17064" xr:uid="{00000000-0005-0000-0000-00009E420000}"/>
    <cellStyle name="Normal 13 2 8 4 2" xfId="17065" xr:uid="{00000000-0005-0000-0000-00009F420000}"/>
    <cellStyle name="Normal 13 2 8 4 2 2" xfId="17066" xr:uid="{00000000-0005-0000-0000-0000A0420000}"/>
    <cellStyle name="Normal 13 2 8 4 3" xfId="17067" xr:uid="{00000000-0005-0000-0000-0000A1420000}"/>
    <cellStyle name="Normal 13 2 8 4 4" xfId="17068" xr:uid="{00000000-0005-0000-0000-0000A2420000}"/>
    <cellStyle name="Normal 13 2 8 5" xfId="17069" xr:uid="{00000000-0005-0000-0000-0000A3420000}"/>
    <cellStyle name="Normal 13 2 8 5 2" xfId="17070" xr:uid="{00000000-0005-0000-0000-0000A4420000}"/>
    <cellStyle name="Normal 13 2 8 6" xfId="17071" xr:uid="{00000000-0005-0000-0000-0000A5420000}"/>
    <cellStyle name="Normal 13 2 8 7" xfId="17072" xr:uid="{00000000-0005-0000-0000-0000A6420000}"/>
    <cellStyle name="Normal 13 2 9" xfId="17073" xr:uid="{00000000-0005-0000-0000-0000A7420000}"/>
    <cellStyle name="Normal 13 3" xfId="17074" xr:uid="{00000000-0005-0000-0000-0000A8420000}"/>
    <cellStyle name="Normal 13 3 10" xfId="17075" xr:uid="{00000000-0005-0000-0000-0000A9420000}"/>
    <cellStyle name="Normal 13 3 10 2" xfId="17076" xr:uid="{00000000-0005-0000-0000-0000AA420000}"/>
    <cellStyle name="Normal 13 3 10 2 2" xfId="17077" xr:uid="{00000000-0005-0000-0000-0000AB420000}"/>
    <cellStyle name="Normal 13 3 10 3" xfId="17078" xr:uid="{00000000-0005-0000-0000-0000AC420000}"/>
    <cellStyle name="Normal 13 3 10 4" xfId="17079" xr:uid="{00000000-0005-0000-0000-0000AD420000}"/>
    <cellStyle name="Normal 13 3 11" xfId="17080" xr:uid="{00000000-0005-0000-0000-0000AE420000}"/>
    <cellStyle name="Normal 13 3 11 2" xfId="17081" xr:uid="{00000000-0005-0000-0000-0000AF420000}"/>
    <cellStyle name="Normal 13 3 11 2 2" xfId="17082" xr:uid="{00000000-0005-0000-0000-0000B0420000}"/>
    <cellStyle name="Normal 13 3 11 3" xfId="17083" xr:uid="{00000000-0005-0000-0000-0000B1420000}"/>
    <cellStyle name="Normal 13 3 11 4" xfId="17084" xr:uid="{00000000-0005-0000-0000-0000B2420000}"/>
    <cellStyle name="Normal 13 3 12" xfId="17085" xr:uid="{00000000-0005-0000-0000-0000B3420000}"/>
    <cellStyle name="Normal 13 3 12 2" xfId="17086" xr:uid="{00000000-0005-0000-0000-0000B4420000}"/>
    <cellStyle name="Normal 13 3 12 2 2" xfId="17087" xr:uid="{00000000-0005-0000-0000-0000B5420000}"/>
    <cellStyle name="Normal 13 3 12 3" xfId="17088" xr:uid="{00000000-0005-0000-0000-0000B6420000}"/>
    <cellStyle name="Normal 13 3 12 4" xfId="17089" xr:uid="{00000000-0005-0000-0000-0000B7420000}"/>
    <cellStyle name="Normal 13 3 13" xfId="17090" xr:uid="{00000000-0005-0000-0000-0000B8420000}"/>
    <cellStyle name="Normal 13 3 13 2" xfId="17091" xr:uid="{00000000-0005-0000-0000-0000B9420000}"/>
    <cellStyle name="Normal 13 3 14" xfId="17092" xr:uid="{00000000-0005-0000-0000-0000BA420000}"/>
    <cellStyle name="Normal 13 3 15" xfId="17093" xr:uid="{00000000-0005-0000-0000-0000BB420000}"/>
    <cellStyle name="Normal 13 3 2" xfId="17094" xr:uid="{00000000-0005-0000-0000-0000BC420000}"/>
    <cellStyle name="Normal 13 3 2 10" xfId="17095" xr:uid="{00000000-0005-0000-0000-0000BD420000}"/>
    <cellStyle name="Normal 13 3 2 10 2" xfId="17096" xr:uid="{00000000-0005-0000-0000-0000BE420000}"/>
    <cellStyle name="Normal 13 3 2 10 2 2" xfId="17097" xr:uid="{00000000-0005-0000-0000-0000BF420000}"/>
    <cellStyle name="Normal 13 3 2 10 3" xfId="17098" xr:uid="{00000000-0005-0000-0000-0000C0420000}"/>
    <cellStyle name="Normal 13 3 2 10 4" xfId="17099" xr:uid="{00000000-0005-0000-0000-0000C1420000}"/>
    <cellStyle name="Normal 13 3 2 11" xfId="17100" xr:uid="{00000000-0005-0000-0000-0000C2420000}"/>
    <cellStyle name="Normal 13 3 2 11 2" xfId="17101" xr:uid="{00000000-0005-0000-0000-0000C3420000}"/>
    <cellStyle name="Normal 13 3 2 12" xfId="17102" xr:uid="{00000000-0005-0000-0000-0000C4420000}"/>
    <cellStyle name="Normal 13 3 2 13" xfId="17103" xr:uid="{00000000-0005-0000-0000-0000C5420000}"/>
    <cellStyle name="Normal 13 3 2 2" xfId="17104" xr:uid="{00000000-0005-0000-0000-0000C6420000}"/>
    <cellStyle name="Normal 13 3 2 2 10" xfId="17105" xr:uid="{00000000-0005-0000-0000-0000C7420000}"/>
    <cellStyle name="Normal 13 3 2 2 2" xfId="17106" xr:uid="{00000000-0005-0000-0000-0000C8420000}"/>
    <cellStyle name="Normal 13 3 2 2 2 2" xfId="17107" xr:uid="{00000000-0005-0000-0000-0000C9420000}"/>
    <cellStyle name="Normal 13 3 2 2 2 2 2" xfId="17108" xr:uid="{00000000-0005-0000-0000-0000CA420000}"/>
    <cellStyle name="Normal 13 3 2 2 2 2 2 2" xfId="17109" xr:uid="{00000000-0005-0000-0000-0000CB420000}"/>
    <cellStyle name="Normal 13 3 2 2 2 2 2 2 2" xfId="17110" xr:uid="{00000000-0005-0000-0000-0000CC420000}"/>
    <cellStyle name="Normal 13 3 2 2 2 2 2 3" xfId="17111" xr:uid="{00000000-0005-0000-0000-0000CD420000}"/>
    <cellStyle name="Normal 13 3 2 2 2 2 2 4" xfId="17112" xr:uid="{00000000-0005-0000-0000-0000CE420000}"/>
    <cellStyle name="Normal 13 3 2 2 2 2 3" xfId="17113" xr:uid="{00000000-0005-0000-0000-0000CF420000}"/>
    <cellStyle name="Normal 13 3 2 2 2 2 3 2" xfId="17114" xr:uid="{00000000-0005-0000-0000-0000D0420000}"/>
    <cellStyle name="Normal 13 3 2 2 2 2 3 2 2" xfId="17115" xr:uid="{00000000-0005-0000-0000-0000D1420000}"/>
    <cellStyle name="Normal 13 3 2 2 2 2 3 3" xfId="17116" xr:uid="{00000000-0005-0000-0000-0000D2420000}"/>
    <cellStyle name="Normal 13 3 2 2 2 2 3 4" xfId="17117" xr:uid="{00000000-0005-0000-0000-0000D3420000}"/>
    <cellStyle name="Normal 13 3 2 2 2 2 4" xfId="17118" xr:uid="{00000000-0005-0000-0000-0000D4420000}"/>
    <cellStyle name="Normal 13 3 2 2 2 2 4 2" xfId="17119" xr:uid="{00000000-0005-0000-0000-0000D5420000}"/>
    <cellStyle name="Normal 13 3 2 2 2 2 4 2 2" xfId="17120" xr:uid="{00000000-0005-0000-0000-0000D6420000}"/>
    <cellStyle name="Normal 13 3 2 2 2 2 4 3" xfId="17121" xr:uid="{00000000-0005-0000-0000-0000D7420000}"/>
    <cellStyle name="Normal 13 3 2 2 2 2 4 4" xfId="17122" xr:uid="{00000000-0005-0000-0000-0000D8420000}"/>
    <cellStyle name="Normal 13 3 2 2 2 2 5" xfId="17123" xr:uid="{00000000-0005-0000-0000-0000D9420000}"/>
    <cellStyle name="Normal 13 3 2 2 2 2 5 2" xfId="17124" xr:uid="{00000000-0005-0000-0000-0000DA420000}"/>
    <cellStyle name="Normal 13 3 2 2 2 2 6" xfId="17125" xr:uid="{00000000-0005-0000-0000-0000DB420000}"/>
    <cellStyle name="Normal 13 3 2 2 2 2 7" xfId="17126" xr:uid="{00000000-0005-0000-0000-0000DC420000}"/>
    <cellStyle name="Normal 13 3 2 2 2 3" xfId="17127" xr:uid="{00000000-0005-0000-0000-0000DD420000}"/>
    <cellStyle name="Normal 13 3 2 2 2 3 2" xfId="17128" xr:uid="{00000000-0005-0000-0000-0000DE420000}"/>
    <cellStyle name="Normal 13 3 2 2 2 3 2 2" xfId="17129" xr:uid="{00000000-0005-0000-0000-0000DF420000}"/>
    <cellStyle name="Normal 13 3 2 2 2 3 3" xfId="17130" xr:uid="{00000000-0005-0000-0000-0000E0420000}"/>
    <cellStyle name="Normal 13 3 2 2 2 3 4" xfId="17131" xr:uid="{00000000-0005-0000-0000-0000E1420000}"/>
    <cellStyle name="Normal 13 3 2 2 2 4" xfId="17132" xr:uid="{00000000-0005-0000-0000-0000E2420000}"/>
    <cellStyle name="Normal 13 3 2 2 2 4 2" xfId="17133" xr:uid="{00000000-0005-0000-0000-0000E3420000}"/>
    <cellStyle name="Normal 13 3 2 2 2 4 2 2" xfId="17134" xr:uid="{00000000-0005-0000-0000-0000E4420000}"/>
    <cellStyle name="Normal 13 3 2 2 2 4 3" xfId="17135" xr:uid="{00000000-0005-0000-0000-0000E5420000}"/>
    <cellStyle name="Normal 13 3 2 2 2 4 4" xfId="17136" xr:uid="{00000000-0005-0000-0000-0000E6420000}"/>
    <cellStyle name="Normal 13 3 2 2 2 5" xfId="17137" xr:uid="{00000000-0005-0000-0000-0000E7420000}"/>
    <cellStyle name="Normal 13 3 2 2 2 5 2" xfId="17138" xr:uid="{00000000-0005-0000-0000-0000E8420000}"/>
    <cellStyle name="Normal 13 3 2 2 2 5 2 2" xfId="17139" xr:uid="{00000000-0005-0000-0000-0000E9420000}"/>
    <cellStyle name="Normal 13 3 2 2 2 5 3" xfId="17140" xr:uid="{00000000-0005-0000-0000-0000EA420000}"/>
    <cellStyle name="Normal 13 3 2 2 2 5 4" xfId="17141" xr:uid="{00000000-0005-0000-0000-0000EB420000}"/>
    <cellStyle name="Normal 13 3 2 2 2 6" xfId="17142" xr:uid="{00000000-0005-0000-0000-0000EC420000}"/>
    <cellStyle name="Normal 13 3 2 2 2 6 2" xfId="17143" xr:uid="{00000000-0005-0000-0000-0000ED420000}"/>
    <cellStyle name="Normal 13 3 2 2 2 6 2 2" xfId="17144" xr:uid="{00000000-0005-0000-0000-0000EE420000}"/>
    <cellStyle name="Normal 13 3 2 2 2 6 3" xfId="17145" xr:uid="{00000000-0005-0000-0000-0000EF420000}"/>
    <cellStyle name="Normal 13 3 2 2 2 6 4" xfId="17146" xr:uid="{00000000-0005-0000-0000-0000F0420000}"/>
    <cellStyle name="Normal 13 3 2 2 2 7" xfId="17147" xr:uid="{00000000-0005-0000-0000-0000F1420000}"/>
    <cellStyle name="Normal 13 3 2 2 2 7 2" xfId="17148" xr:uid="{00000000-0005-0000-0000-0000F2420000}"/>
    <cellStyle name="Normal 13 3 2 2 2 8" xfId="17149" xr:uid="{00000000-0005-0000-0000-0000F3420000}"/>
    <cellStyle name="Normal 13 3 2 2 2 9" xfId="17150" xr:uid="{00000000-0005-0000-0000-0000F4420000}"/>
    <cellStyle name="Normal 13 3 2 2 3" xfId="17151" xr:uid="{00000000-0005-0000-0000-0000F5420000}"/>
    <cellStyle name="Normal 13 3 2 2 3 2" xfId="17152" xr:uid="{00000000-0005-0000-0000-0000F6420000}"/>
    <cellStyle name="Normal 13 3 2 2 3 2 2" xfId="17153" xr:uid="{00000000-0005-0000-0000-0000F7420000}"/>
    <cellStyle name="Normal 13 3 2 2 3 2 2 2" xfId="17154" xr:uid="{00000000-0005-0000-0000-0000F8420000}"/>
    <cellStyle name="Normal 13 3 2 2 3 2 3" xfId="17155" xr:uid="{00000000-0005-0000-0000-0000F9420000}"/>
    <cellStyle name="Normal 13 3 2 2 3 2 4" xfId="17156" xr:uid="{00000000-0005-0000-0000-0000FA420000}"/>
    <cellStyle name="Normal 13 3 2 2 3 3" xfId="17157" xr:uid="{00000000-0005-0000-0000-0000FB420000}"/>
    <cellStyle name="Normal 13 3 2 2 3 3 2" xfId="17158" xr:uid="{00000000-0005-0000-0000-0000FC420000}"/>
    <cellStyle name="Normal 13 3 2 2 3 3 2 2" xfId="17159" xr:uid="{00000000-0005-0000-0000-0000FD420000}"/>
    <cellStyle name="Normal 13 3 2 2 3 3 3" xfId="17160" xr:uid="{00000000-0005-0000-0000-0000FE420000}"/>
    <cellStyle name="Normal 13 3 2 2 3 3 4" xfId="17161" xr:uid="{00000000-0005-0000-0000-0000FF420000}"/>
    <cellStyle name="Normal 13 3 2 2 3 4" xfId="17162" xr:uid="{00000000-0005-0000-0000-000000430000}"/>
    <cellStyle name="Normal 13 3 2 2 3 4 2" xfId="17163" xr:uid="{00000000-0005-0000-0000-000001430000}"/>
    <cellStyle name="Normal 13 3 2 2 3 4 2 2" xfId="17164" xr:uid="{00000000-0005-0000-0000-000002430000}"/>
    <cellStyle name="Normal 13 3 2 2 3 4 3" xfId="17165" xr:uid="{00000000-0005-0000-0000-000003430000}"/>
    <cellStyle name="Normal 13 3 2 2 3 4 4" xfId="17166" xr:uid="{00000000-0005-0000-0000-000004430000}"/>
    <cellStyle name="Normal 13 3 2 2 3 5" xfId="17167" xr:uid="{00000000-0005-0000-0000-000005430000}"/>
    <cellStyle name="Normal 13 3 2 2 3 5 2" xfId="17168" xr:uid="{00000000-0005-0000-0000-000006430000}"/>
    <cellStyle name="Normal 13 3 2 2 3 6" xfId="17169" xr:uid="{00000000-0005-0000-0000-000007430000}"/>
    <cellStyle name="Normal 13 3 2 2 3 7" xfId="17170" xr:uid="{00000000-0005-0000-0000-000008430000}"/>
    <cellStyle name="Normal 13 3 2 2 4" xfId="17171" xr:uid="{00000000-0005-0000-0000-000009430000}"/>
    <cellStyle name="Normal 13 3 2 2 4 2" xfId="17172" xr:uid="{00000000-0005-0000-0000-00000A430000}"/>
    <cellStyle name="Normal 13 3 2 2 4 2 2" xfId="17173" xr:uid="{00000000-0005-0000-0000-00000B430000}"/>
    <cellStyle name="Normal 13 3 2 2 4 3" xfId="17174" xr:uid="{00000000-0005-0000-0000-00000C430000}"/>
    <cellStyle name="Normal 13 3 2 2 4 4" xfId="17175" xr:uid="{00000000-0005-0000-0000-00000D430000}"/>
    <cellStyle name="Normal 13 3 2 2 5" xfId="17176" xr:uid="{00000000-0005-0000-0000-00000E430000}"/>
    <cellStyle name="Normal 13 3 2 2 5 2" xfId="17177" xr:uid="{00000000-0005-0000-0000-00000F430000}"/>
    <cellStyle name="Normal 13 3 2 2 5 2 2" xfId="17178" xr:uid="{00000000-0005-0000-0000-000010430000}"/>
    <cellStyle name="Normal 13 3 2 2 5 3" xfId="17179" xr:uid="{00000000-0005-0000-0000-000011430000}"/>
    <cellStyle name="Normal 13 3 2 2 5 4" xfId="17180" xr:uid="{00000000-0005-0000-0000-000012430000}"/>
    <cellStyle name="Normal 13 3 2 2 6" xfId="17181" xr:uid="{00000000-0005-0000-0000-000013430000}"/>
    <cellStyle name="Normal 13 3 2 2 6 2" xfId="17182" xr:uid="{00000000-0005-0000-0000-000014430000}"/>
    <cellStyle name="Normal 13 3 2 2 6 2 2" xfId="17183" xr:uid="{00000000-0005-0000-0000-000015430000}"/>
    <cellStyle name="Normal 13 3 2 2 6 3" xfId="17184" xr:uid="{00000000-0005-0000-0000-000016430000}"/>
    <cellStyle name="Normal 13 3 2 2 6 4" xfId="17185" xr:uid="{00000000-0005-0000-0000-000017430000}"/>
    <cellStyle name="Normal 13 3 2 2 7" xfId="17186" xr:uid="{00000000-0005-0000-0000-000018430000}"/>
    <cellStyle name="Normal 13 3 2 2 7 2" xfId="17187" xr:uid="{00000000-0005-0000-0000-000019430000}"/>
    <cellStyle name="Normal 13 3 2 2 7 2 2" xfId="17188" xr:uid="{00000000-0005-0000-0000-00001A430000}"/>
    <cellStyle name="Normal 13 3 2 2 7 3" xfId="17189" xr:uid="{00000000-0005-0000-0000-00001B430000}"/>
    <cellStyle name="Normal 13 3 2 2 7 4" xfId="17190" xr:uid="{00000000-0005-0000-0000-00001C430000}"/>
    <cellStyle name="Normal 13 3 2 2 8" xfId="17191" xr:uid="{00000000-0005-0000-0000-00001D430000}"/>
    <cellStyle name="Normal 13 3 2 2 8 2" xfId="17192" xr:uid="{00000000-0005-0000-0000-00001E430000}"/>
    <cellStyle name="Normal 13 3 2 2 9" xfId="17193" xr:uid="{00000000-0005-0000-0000-00001F430000}"/>
    <cellStyle name="Normal 13 3 2 3" xfId="17194" xr:uid="{00000000-0005-0000-0000-000020430000}"/>
    <cellStyle name="Normal 13 3 2 3 10" xfId="17195" xr:uid="{00000000-0005-0000-0000-000021430000}"/>
    <cellStyle name="Normal 13 3 2 3 2" xfId="17196" xr:uid="{00000000-0005-0000-0000-000022430000}"/>
    <cellStyle name="Normal 13 3 2 3 2 2" xfId="17197" xr:uid="{00000000-0005-0000-0000-000023430000}"/>
    <cellStyle name="Normal 13 3 2 3 2 2 2" xfId="17198" xr:uid="{00000000-0005-0000-0000-000024430000}"/>
    <cellStyle name="Normal 13 3 2 3 2 2 2 2" xfId="17199" xr:uid="{00000000-0005-0000-0000-000025430000}"/>
    <cellStyle name="Normal 13 3 2 3 2 2 2 2 2" xfId="17200" xr:uid="{00000000-0005-0000-0000-000026430000}"/>
    <cellStyle name="Normal 13 3 2 3 2 2 2 3" xfId="17201" xr:uid="{00000000-0005-0000-0000-000027430000}"/>
    <cellStyle name="Normal 13 3 2 3 2 2 2 4" xfId="17202" xr:uid="{00000000-0005-0000-0000-000028430000}"/>
    <cellStyle name="Normal 13 3 2 3 2 2 3" xfId="17203" xr:uid="{00000000-0005-0000-0000-000029430000}"/>
    <cellStyle name="Normal 13 3 2 3 2 2 3 2" xfId="17204" xr:uid="{00000000-0005-0000-0000-00002A430000}"/>
    <cellStyle name="Normal 13 3 2 3 2 2 3 2 2" xfId="17205" xr:uid="{00000000-0005-0000-0000-00002B430000}"/>
    <cellStyle name="Normal 13 3 2 3 2 2 3 3" xfId="17206" xr:uid="{00000000-0005-0000-0000-00002C430000}"/>
    <cellStyle name="Normal 13 3 2 3 2 2 3 4" xfId="17207" xr:uid="{00000000-0005-0000-0000-00002D430000}"/>
    <cellStyle name="Normal 13 3 2 3 2 2 4" xfId="17208" xr:uid="{00000000-0005-0000-0000-00002E430000}"/>
    <cellStyle name="Normal 13 3 2 3 2 2 4 2" xfId="17209" xr:uid="{00000000-0005-0000-0000-00002F430000}"/>
    <cellStyle name="Normal 13 3 2 3 2 2 4 2 2" xfId="17210" xr:uid="{00000000-0005-0000-0000-000030430000}"/>
    <cellStyle name="Normal 13 3 2 3 2 2 4 3" xfId="17211" xr:uid="{00000000-0005-0000-0000-000031430000}"/>
    <cellStyle name="Normal 13 3 2 3 2 2 4 4" xfId="17212" xr:uid="{00000000-0005-0000-0000-000032430000}"/>
    <cellStyle name="Normal 13 3 2 3 2 2 5" xfId="17213" xr:uid="{00000000-0005-0000-0000-000033430000}"/>
    <cellStyle name="Normal 13 3 2 3 2 2 5 2" xfId="17214" xr:uid="{00000000-0005-0000-0000-000034430000}"/>
    <cellStyle name="Normal 13 3 2 3 2 2 6" xfId="17215" xr:uid="{00000000-0005-0000-0000-000035430000}"/>
    <cellStyle name="Normal 13 3 2 3 2 2 7" xfId="17216" xr:uid="{00000000-0005-0000-0000-000036430000}"/>
    <cellStyle name="Normal 13 3 2 3 2 3" xfId="17217" xr:uid="{00000000-0005-0000-0000-000037430000}"/>
    <cellStyle name="Normal 13 3 2 3 2 3 2" xfId="17218" xr:uid="{00000000-0005-0000-0000-000038430000}"/>
    <cellStyle name="Normal 13 3 2 3 2 3 2 2" xfId="17219" xr:uid="{00000000-0005-0000-0000-000039430000}"/>
    <cellStyle name="Normal 13 3 2 3 2 3 3" xfId="17220" xr:uid="{00000000-0005-0000-0000-00003A430000}"/>
    <cellStyle name="Normal 13 3 2 3 2 3 4" xfId="17221" xr:uid="{00000000-0005-0000-0000-00003B430000}"/>
    <cellStyle name="Normal 13 3 2 3 2 4" xfId="17222" xr:uid="{00000000-0005-0000-0000-00003C430000}"/>
    <cellStyle name="Normal 13 3 2 3 2 4 2" xfId="17223" xr:uid="{00000000-0005-0000-0000-00003D430000}"/>
    <cellStyle name="Normal 13 3 2 3 2 4 2 2" xfId="17224" xr:uid="{00000000-0005-0000-0000-00003E430000}"/>
    <cellStyle name="Normal 13 3 2 3 2 4 3" xfId="17225" xr:uid="{00000000-0005-0000-0000-00003F430000}"/>
    <cellStyle name="Normal 13 3 2 3 2 4 4" xfId="17226" xr:uid="{00000000-0005-0000-0000-000040430000}"/>
    <cellStyle name="Normal 13 3 2 3 2 5" xfId="17227" xr:uid="{00000000-0005-0000-0000-000041430000}"/>
    <cellStyle name="Normal 13 3 2 3 2 5 2" xfId="17228" xr:uid="{00000000-0005-0000-0000-000042430000}"/>
    <cellStyle name="Normal 13 3 2 3 2 5 2 2" xfId="17229" xr:uid="{00000000-0005-0000-0000-000043430000}"/>
    <cellStyle name="Normal 13 3 2 3 2 5 3" xfId="17230" xr:uid="{00000000-0005-0000-0000-000044430000}"/>
    <cellStyle name="Normal 13 3 2 3 2 5 4" xfId="17231" xr:uid="{00000000-0005-0000-0000-000045430000}"/>
    <cellStyle name="Normal 13 3 2 3 2 6" xfId="17232" xr:uid="{00000000-0005-0000-0000-000046430000}"/>
    <cellStyle name="Normal 13 3 2 3 2 6 2" xfId="17233" xr:uid="{00000000-0005-0000-0000-000047430000}"/>
    <cellStyle name="Normal 13 3 2 3 2 6 2 2" xfId="17234" xr:uid="{00000000-0005-0000-0000-000048430000}"/>
    <cellStyle name="Normal 13 3 2 3 2 6 3" xfId="17235" xr:uid="{00000000-0005-0000-0000-000049430000}"/>
    <cellStyle name="Normal 13 3 2 3 2 6 4" xfId="17236" xr:uid="{00000000-0005-0000-0000-00004A430000}"/>
    <cellStyle name="Normal 13 3 2 3 2 7" xfId="17237" xr:uid="{00000000-0005-0000-0000-00004B430000}"/>
    <cellStyle name="Normal 13 3 2 3 2 7 2" xfId="17238" xr:uid="{00000000-0005-0000-0000-00004C430000}"/>
    <cellStyle name="Normal 13 3 2 3 2 8" xfId="17239" xr:uid="{00000000-0005-0000-0000-00004D430000}"/>
    <cellStyle name="Normal 13 3 2 3 2 9" xfId="17240" xr:uid="{00000000-0005-0000-0000-00004E430000}"/>
    <cellStyle name="Normal 13 3 2 3 3" xfId="17241" xr:uid="{00000000-0005-0000-0000-00004F430000}"/>
    <cellStyle name="Normal 13 3 2 3 3 2" xfId="17242" xr:uid="{00000000-0005-0000-0000-000050430000}"/>
    <cellStyle name="Normal 13 3 2 3 3 2 2" xfId="17243" xr:uid="{00000000-0005-0000-0000-000051430000}"/>
    <cellStyle name="Normal 13 3 2 3 3 2 2 2" xfId="17244" xr:uid="{00000000-0005-0000-0000-000052430000}"/>
    <cellStyle name="Normal 13 3 2 3 3 2 3" xfId="17245" xr:uid="{00000000-0005-0000-0000-000053430000}"/>
    <cellStyle name="Normal 13 3 2 3 3 2 4" xfId="17246" xr:uid="{00000000-0005-0000-0000-000054430000}"/>
    <cellStyle name="Normal 13 3 2 3 3 3" xfId="17247" xr:uid="{00000000-0005-0000-0000-000055430000}"/>
    <cellStyle name="Normal 13 3 2 3 3 3 2" xfId="17248" xr:uid="{00000000-0005-0000-0000-000056430000}"/>
    <cellStyle name="Normal 13 3 2 3 3 3 2 2" xfId="17249" xr:uid="{00000000-0005-0000-0000-000057430000}"/>
    <cellStyle name="Normal 13 3 2 3 3 3 3" xfId="17250" xr:uid="{00000000-0005-0000-0000-000058430000}"/>
    <cellStyle name="Normal 13 3 2 3 3 3 4" xfId="17251" xr:uid="{00000000-0005-0000-0000-000059430000}"/>
    <cellStyle name="Normal 13 3 2 3 3 4" xfId="17252" xr:uid="{00000000-0005-0000-0000-00005A430000}"/>
    <cellStyle name="Normal 13 3 2 3 3 4 2" xfId="17253" xr:uid="{00000000-0005-0000-0000-00005B430000}"/>
    <cellStyle name="Normal 13 3 2 3 3 4 2 2" xfId="17254" xr:uid="{00000000-0005-0000-0000-00005C430000}"/>
    <cellStyle name="Normal 13 3 2 3 3 4 3" xfId="17255" xr:uid="{00000000-0005-0000-0000-00005D430000}"/>
    <cellStyle name="Normal 13 3 2 3 3 4 4" xfId="17256" xr:uid="{00000000-0005-0000-0000-00005E430000}"/>
    <cellStyle name="Normal 13 3 2 3 3 5" xfId="17257" xr:uid="{00000000-0005-0000-0000-00005F430000}"/>
    <cellStyle name="Normal 13 3 2 3 3 5 2" xfId="17258" xr:uid="{00000000-0005-0000-0000-000060430000}"/>
    <cellStyle name="Normal 13 3 2 3 3 6" xfId="17259" xr:uid="{00000000-0005-0000-0000-000061430000}"/>
    <cellStyle name="Normal 13 3 2 3 3 7" xfId="17260" xr:uid="{00000000-0005-0000-0000-000062430000}"/>
    <cellStyle name="Normal 13 3 2 3 4" xfId="17261" xr:uid="{00000000-0005-0000-0000-000063430000}"/>
    <cellStyle name="Normal 13 3 2 3 4 2" xfId="17262" xr:uid="{00000000-0005-0000-0000-000064430000}"/>
    <cellStyle name="Normal 13 3 2 3 4 2 2" xfId="17263" xr:uid="{00000000-0005-0000-0000-000065430000}"/>
    <cellStyle name="Normal 13 3 2 3 4 3" xfId="17264" xr:uid="{00000000-0005-0000-0000-000066430000}"/>
    <cellStyle name="Normal 13 3 2 3 4 4" xfId="17265" xr:uid="{00000000-0005-0000-0000-000067430000}"/>
    <cellStyle name="Normal 13 3 2 3 5" xfId="17266" xr:uid="{00000000-0005-0000-0000-000068430000}"/>
    <cellStyle name="Normal 13 3 2 3 5 2" xfId="17267" xr:uid="{00000000-0005-0000-0000-000069430000}"/>
    <cellStyle name="Normal 13 3 2 3 5 2 2" xfId="17268" xr:uid="{00000000-0005-0000-0000-00006A430000}"/>
    <cellStyle name="Normal 13 3 2 3 5 3" xfId="17269" xr:uid="{00000000-0005-0000-0000-00006B430000}"/>
    <cellStyle name="Normal 13 3 2 3 5 4" xfId="17270" xr:uid="{00000000-0005-0000-0000-00006C430000}"/>
    <cellStyle name="Normal 13 3 2 3 6" xfId="17271" xr:uid="{00000000-0005-0000-0000-00006D430000}"/>
    <cellStyle name="Normal 13 3 2 3 6 2" xfId="17272" xr:uid="{00000000-0005-0000-0000-00006E430000}"/>
    <cellStyle name="Normal 13 3 2 3 6 2 2" xfId="17273" xr:uid="{00000000-0005-0000-0000-00006F430000}"/>
    <cellStyle name="Normal 13 3 2 3 6 3" xfId="17274" xr:uid="{00000000-0005-0000-0000-000070430000}"/>
    <cellStyle name="Normal 13 3 2 3 6 4" xfId="17275" xr:uid="{00000000-0005-0000-0000-000071430000}"/>
    <cellStyle name="Normal 13 3 2 3 7" xfId="17276" xr:uid="{00000000-0005-0000-0000-000072430000}"/>
    <cellStyle name="Normal 13 3 2 3 7 2" xfId="17277" xr:uid="{00000000-0005-0000-0000-000073430000}"/>
    <cellStyle name="Normal 13 3 2 3 7 2 2" xfId="17278" xr:uid="{00000000-0005-0000-0000-000074430000}"/>
    <cellStyle name="Normal 13 3 2 3 7 3" xfId="17279" xr:uid="{00000000-0005-0000-0000-000075430000}"/>
    <cellStyle name="Normal 13 3 2 3 7 4" xfId="17280" xr:uid="{00000000-0005-0000-0000-000076430000}"/>
    <cellStyle name="Normal 13 3 2 3 8" xfId="17281" xr:uid="{00000000-0005-0000-0000-000077430000}"/>
    <cellStyle name="Normal 13 3 2 3 8 2" xfId="17282" xr:uid="{00000000-0005-0000-0000-000078430000}"/>
    <cellStyle name="Normal 13 3 2 3 9" xfId="17283" xr:uid="{00000000-0005-0000-0000-000079430000}"/>
    <cellStyle name="Normal 13 3 2 4" xfId="17284" xr:uid="{00000000-0005-0000-0000-00007A430000}"/>
    <cellStyle name="Normal 13 3 2 4 2" xfId="17285" xr:uid="{00000000-0005-0000-0000-00007B430000}"/>
    <cellStyle name="Normal 13 3 2 4 2 2" xfId="17286" xr:uid="{00000000-0005-0000-0000-00007C430000}"/>
    <cellStyle name="Normal 13 3 2 4 2 2 2" xfId="17287" xr:uid="{00000000-0005-0000-0000-00007D430000}"/>
    <cellStyle name="Normal 13 3 2 4 2 2 2 2" xfId="17288" xr:uid="{00000000-0005-0000-0000-00007E430000}"/>
    <cellStyle name="Normal 13 3 2 4 2 2 3" xfId="17289" xr:uid="{00000000-0005-0000-0000-00007F430000}"/>
    <cellStyle name="Normal 13 3 2 4 2 2 4" xfId="17290" xr:uid="{00000000-0005-0000-0000-000080430000}"/>
    <cellStyle name="Normal 13 3 2 4 2 3" xfId="17291" xr:uid="{00000000-0005-0000-0000-000081430000}"/>
    <cellStyle name="Normal 13 3 2 4 2 3 2" xfId="17292" xr:uid="{00000000-0005-0000-0000-000082430000}"/>
    <cellStyle name="Normal 13 3 2 4 2 3 2 2" xfId="17293" xr:uid="{00000000-0005-0000-0000-000083430000}"/>
    <cellStyle name="Normal 13 3 2 4 2 3 3" xfId="17294" xr:uid="{00000000-0005-0000-0000-000084430000}"/>
    <cellStyle name="Normal 13 3 2 4 2 3 4" xfId="17295" xr:uid="{00000000-0005-0000-0000-000085430000}"/>
    <cellStyle name="Normal 13 3 2 4 2 4" xfId="17296" xr:uid="{00000000-0005-0000-0000-000086430000}"/>
    <cellStyle name="Normal 13 3 2 4 2 4 2" xfId="17297" xr:uid="{00000000-0005-0000-0000-000087430000}"/>
    <cellStyle name="Normal 13 3 2 4 2 4 2 2" xfId="17298" xr:uid="{00000000-0005-0000-0000-000088430000}"/>
    <cellStyle name="Normal 13 3 2 4 2 4 3" xfId="17299" xr:uid="{00000000-0005-0000-0000-000089430000}"/>
    <cellStyle name="Normal 13 3 2 4 2 4 4" xfId="17300" xr:uid="{00000000-0005-0000-0000-00008A430000}"/>
    <cellStyle name="Normal 13 3 2 4 2 5" xfId="17301" xr:uid="{00000000-0005-0000-0000-00008B430000}"/>
    <cellStyle name="Normal 13 3 2 4 2 5 2" xfId="17302" xr:uid="{00000000-0005-0000-0000-00008C430000}"/>
    <cellStyle name="Normal 13 3 2 4 2 6" xfId="17303" xr:uid="{00000000-0005-0000-0000-00008D430000}"/>
    <cellStyle name="Normal 13 3 2 4 2 7" xfId="17304" xr:uid="{00000000-0005-0000-0000-00008E430000}"/>
    <cellStyle name="Normal 13 3 2 4 3" xfId="17305" xr:uid="{00000000-0005-0000-0000-00008F430000}"/>
    <cellStyle name="Normal 13 3 2 4 3 2" xfId="17306" xr:uid="{00000000-0005-0000-0000-000090430000}"/>
    <cellStyle name="Normal 13 3 2 4 3 2 2" xfId="17307" xr:uid="{00000000-0005-0000-0000-000091430000}"/>
    <cellStyle name="Normal 13 3 2 4 3 3" xfId="17308" xr:uid="{00000000-0005-0000-0000-000092430000}"/>
    <cellStyle name="Normal 13 3 2 4 3 4" xfId="17309" xr:uid="{00000000-0005-0000-0000-000093430000}"/>
    <cellStyle name="Normal 13 3 2 4 4" xfId="17310" xr:uid="{00000000-0005-0000-0000-000094430000}"/>
    <cellStyle name="Normal 13 3 2 4 4 2" xfId="17311" xr:uid="{00000000-0005-0000-0000-000095430000}"/>
    <cellStyle name="Normal 13 3 2 4 4 2 2" xfId="17312" xr:uid="{00000000-0005-0000-0000-000096430000}"/>
    <cellStyle name="Normal 13 3 2 4 4 3" xfId="17313" xr:uid="{00000000-0005-0000-0000-000097430000}"/>
    <cellStyle name="Normal 13 3 2 4 4 4" xfId="17314" xr:uid="{00000000-0005-0000-0000-000098430000}"/>
    <cellStyle name="Normal 13 3 2 4 5" xfId="17315" xr:uid="{00000000-0005-0000-0000-000099430000}"/>
    <cellStyle name="Normal 13 3 2 4 5 2" xfId="17316" xr:uid="{00000000-0005-0000-0000-00009A430000}"/>
    <cellStyle name="Normal 13 3 2 4 5 2 2" xfId="17317" xr:uid="{00000000-0005-0000-0000-00009B430000}"/>
    <cellStyle name="Normal 13 3 2 4 5 3" xfId="17318" xr:uid="{00000000-0005-0000-0000-00009C430000}"/>
    <cellStyle name="Normal 13 3 2 4 5 4" xfId="17319" xr:uid="{00000000-0005-0000-0000-00009D430000}"/>
    <cellStyle name="Normal 13 3 2 4 6" xfId="17320" xr:uid="{00000000-0005-0000-0000-00009E430000}"/>
    <cellStyle name="Normal 13 3 2 4 6 2" xfId="17321" xr:uid="{00000000-0005-0000-0000-00009F430000}"/>
    <cellStyle name="Normal 13 3 2 4 6 2 2" xfId="17322" xr:uid="{00000000-0005-0000-0000-0000A0430000}"/>
    <cellStyle name="Normal 13 3 2 4 6 3" xfId="17323" xr:uid="{00000000-0005-0000-0000-0000A1430000}"/>
    <cellStyle name="Normal 13 3 2 4 6 4" xfId="17324" xr:uid="{00000000-0005-0000-0000-0000A2430000}"/>
    <cellStyle name="Normal 13 3 2 4 7" xfId="17325" xr:uid="{00000000-0005-0000-0000-0000A3430000}"/>
    <cellStyle name="Normal 13 3 2 4 7 2" xfId="17326" xr:uid="{00000000-0005-0000-0000-0000A4430000}"/>
    <cellStyle name="Normal 13 3 2 4 8" xfId="17327" xr:uid="{00000000-0005-0000-0000-0000A5430000}"/>
    <cellStyle name="Normal 13 3 2 4 9" xfId="17328" xr:uid="{00000000-0005-0000-0000-0000A6430000}"/>
    <cellStyle name="Normal 13 3 2 5" xfId="17329" xr:uid="{00000000-0005-0000-0000-0000A7430000}"/>
    <cellStyle name="Normal 13 3 2 5 2" xfId="17330" xr:uid="{00000000-0005-0000-0000-0000A8430000}"/>
    <cellStyle name="Normal 13 3 2 5 2 2" xfId="17331" xr:uid="{00000000-0005-0000-0000-0000A9430000}"/>
    <cellStyle name="Normal 13 3 2 5 2 2 2" xfId="17332" xr:uid="{00000000-0005-0000-0000-0000AA430000}"/>
    <cellStyle name="Normal 13 3 2 5 2 2 2 2" xfId="17333" xr:uid="{00000000-0005-0000-0000-0000AB430000}"/>
    <cellStyle name="Normal 13 3 2 5 2 2 3" xfId="17334" xr:uid="{00000000-0005-0000-0000-0000AC430000}"/>
    <cellStyle name="Normal 13 3 2 5 2 2 4" xfId="17335" xr:uid="{00000000-0005-0000-0000-0000AD430000}"/>
    <cellStyle name="Normal 13 3 2 5 2 3" xfId="17336" xr:uid="{00000000-0005-0000-0000-0000AE430000}"/>
    <cellStyle name="Normal 13 3 2 5 2 3 2" xfId="17337" xr:uid="{00000000-0005-0000-0000-0000AF430000}"/>
    <cellStyle name="Normal 13 3 2 5 2 3 2 2" xfId="17338" xr:uid="{00000000-0005-0000-0000-0000B0430000}"/>
    <cellStyle name="Normal 13 3 2 5 2 3 3" xfId="17339" xr:uid="{00000000-0005-0000-0000-0000B1430000}"/>
    <cellStyle name="Normal 13 3 2 5 2 3 4" xfId="17340" xr:uid="{00000000-0005-0000-0000-0000B2430000}"/>
    <cellStyle name="Normal 13 3 2 5 2 4" xfId="17341" xr:uid="{00000000-0005-0000-0000-0000B3430000}"/>
    <cellStyle name="Normal 13 3 2 5 2 4 2" xfId="17342" xr:uid="{00000000-0005-0000-0000-0000B4430000}"/>
    <cellStyle name="Normal 13 3 2 5 2 4 2 2" xfId="17343" xr:uid="{00000000-0005-0000-0000-0000B5430000}"/>
    <cellStyle name="Normal 13 3 2 5 2 4 3" xfId="17344" xr:uid="{00000000-0005-0000-0000-0000B6430000}"/>
    <cellStyle name="Normal 13 3 2 5 2 4 4" xfId="17345" xr:uid="{00000000-0005-0000-0000-0000B7430000}"/>
    <cellStyle name="Normal 13 3 2 5 2 5" xfId="17346" xr:uid="{00000000-0005-0000-0000-0000B8430000}"/>
    <cellStyle name="Normal 13 3 2 5 2 5 2" xfId="17347" xr:uid="{00000000-0005-0000-0000-0000B9430000}"/>
    <cellStyle name="Normal 13 3 2 5 2 6" xfId="17348" xr:uid="{00000000-0005-0000-0000-0000BA430000}"/>
    <cellStyle name="Normal 13 3 2 5 2 7" xfId="17349" xr:uid="{00000000-0005-0000-0000-0000BB430000}"/>
    <cellStyle name="Normal 13 3 2 5 3" xfId="17350" xr:uid="{00000000-0005-0000-0000-0000BC430000}"/>
    <cellStyle name="Normal 13 3 2 5 3 2" xfId="17351" xr:uid="{00000000-0005-0000-0000-0000BD430000}"/>
    <cellStyle name="Normal 13 3 2 5 3 2 2" xfId="17352" xr:uid="{00000000-0005-0000-0000-0000BE430000}"/>
    <cellStyle name="Normal 13 3 2 5 3 3" xfId="17353" xr:uid="{00000000-0005-0000-0000-0000BF430000}"/>
    <cellStyle name="Normal 13 3 2 5 3 4" xfId="17354" xr:uid="{00000000-0005-0000-0000-0000C0430000}"/>
    <cellStyle name="Normal 13 3 2 5 4" xfId="17355" xr:uid="{00000000-0005-0000-0000-0000C1430000}"/>
    <cellStyle name="Normal 13 3 2 5 4 2" xfId="17356" xr:uid="{00000000-0005-0000-0000-0000C2430000}"/>
    <cellStyle name="Normal 13 3 2 5 4 2 2" xfId="17357" xr:uid="{00000000-0005-0000-0000-0000C3430000}"/>
    <cellStyle name="Normal 13 3 2 5 4 3" xfId="17358" xr:uid="{00000000-0005-0000-0000-0000C4430000}"/>
    <cellStyle name="Normal 13 3 2 5 4 4" xfId="17359" xr:uid="{00000000-0005-0000-0000-0000C5430000}"/>
    <cellStyle name="Normal 13 3 2 5 5" xfId="17360" xr:uid="{00000000-0005-0000-0000-0000C6430000}"/>
    <cellStyle name="Normal 13 3 2 5 5 2" xfId="17361" xr:uid="{00000000-0005-0000-0000-0000C7430000}"/>
    <cellStyle name="Normal 13 3 2 5 5 2 2" xfId="17362" xr:uid="{00000000-0005-0000-0000-0000C8430000}"/>
    <cellStyle name="Normal 13 3 2 5 5 3" xfId="17363" xr:uid="{00000000-0005-0000-0000-0000C9430000}"/>
    <cellStyle name="Normal 13 3 2 5 5 4" xfId="17364" xr:uid="{00000000-0005-0000-0000-0000CA430000}"/>
    <cellStyle name="Normal 13 3 2 5 6" xfId="17365" xr:uid="{00000000-0005-0000-0000-0000CB430000}"/>
    <cellStyle name="Normal 13 3 2 5 6 2" xfId="17366" xr:uid="{00000000-0005-0000-0000-0000CC430000}"/>
    <cellStyle name="Normal 13 3 2 5 6 2 2" xfId="17367" xr:uid="{00000000-0005-0000-0000-0000CD430000}"/>
    <cellStyle name="Normal 13 3 2 5 6 3" xfId="17368" xr:uid="{00000000-0005-0000-0000-0000CE430000}"/>
    <cellStyle name="Normal 13 3 2 5 6 4" xfId="17369" xr:uid="{00000000-0005-0000-0000-0000CF430000}"/>
    <cellStyle name="Normal 13 3 2 5 7" xfId="17370" xr:uid="{00000000-0005-0000-0000-0000D0430000}"/>
    <cellStyle name="Normal 13 3 2 5 7 2" xfId="17371" xr:uid="{00000000-0005-0000-0000-0000D1430000}"/>
    <cellStyle name="Normal 13 3 2 5 8" xfId="17372" xr:uid="{00000000-0005-0000-0000-0000D2430000}"/>
    <cellStyle name="Normal 13 3 2 5 9" xfId="17373" xr:uid="{00000000-0005-0000-0000-0000D3430000}"/>
    <cellStyle name="Normal 13 3 2 6" xfId="17374" xr:uid="{00000000-0005-0000-0000-0000D4430000}"/>
    <cellStyle name="Normal 13 3 2 6 2" xfId="17375" xr:uid="{00000000-0005-0000-0000-0000D5430000}"/>
    <cellStyle name="Normal 13 3 2 6 2 2" xfId="17376" xr:uid="{00000000-0005-0000-0000-0000D6430000}"/>
    <cellStyle name="Normal 13 3 2 6 2 2 2" xfId="17377" xr:uid="{00000000-0005-0000-0000-0000D7430000}"/>
    <cellStyle name="Normal 13 3 2 6 2 3" xfId="17378" xr:uid="{00000000-0005-0000-0000-0000D8430000}"/>
    <cellStyle name="Normal 13 3 2 6 2 4" xfId="17379" xr:uid="{00000000-0005-0000-0000-0000D9430000}"/>
    <cellStyle name="Normal 13 3 2 6 3" xfId="17380" xr:uid="{00000000-0005-0000-0000-0000DA430000}"/>
    <cellStyle name="Normal 13 3 2 6 3 2" xfId="17381" xr:uid="{00000000-0005-0000-0000-0000DB430000}"/>
    <cellStyle name="Normal 13 3 2 6 3 2 2" xfId="17382" xr:uid="{00000000-0005-0000-0000-0000DC430000}"/>
    <cellStyle name="Normal 13 3 2 6 3 3" xfId="17383" xr:uid="{00000000-0005-0000-0000-0000DD430000}"/>
    <cellStyle name="Normal 13 3 2 6 3 4" xfId="17384" xr:uid="{00000000-0005-0000-0000-0000DE430000}"/>
    <cellStyle name="Normal 13 3 2 6 4" xfId="17385" xr:uid="{00000000-0005-0000-0000-0000DF430000}"/>
    <cellStyle name="Normal 13 3 2 6 4 2" xfId="17386" xr:uid="{00000000-0005-0000-0000-0000E0430000}"/>
    <cellStyle name="Normal 13 3 2 6 4 2 2" xfId="17387" xr:uid="{00000000-0005-0000-0000-0000E1430000}"/>
    <cellStyle name="Normal 13 3 2 6 4 3" xfId="17388" xr:uid="{00000000-0005-0000-0000-0000E2430000}"/>
    <cellStyle name="Normal 13 3 2 6 4 4" xfId="17389" xr:uid="{00000000-0005-0000-0000-0000E3430000}"/>
    <cellStyle name="Normal 13 3 2 6 5" xfId="17390" xr:uid="{00000000-0005-0000-0000-0000E4430000}"/>
    <cellStyle name="Normal 13 3 2 6 5 2" xfId="17391" xr:uid="{00000000-0005-0000-0000-0000E5430000}"/>
    <cellStyle name="Normal 13 3 2 6 6" xfId="17392" xr:uid="{00000000-0005-0000-0000-0000E6430000}"/>
    <cellStyle name="Normal 13 3 2 6 7" xfId="17393" xr:uid="{00000000-0005-0000-0000-0000E7430000}"/>
    <cellStyle name="Normal 13 3 2 7" xfId="17394" xr:uid="{00000000-0005-0000-0000-0000E8430000}"/>
    <cellStyle name="Normal 13 3 2 7 2" xfId="17395" xr:uid="{00000000-0005-0000-0000-0000E9430000}"/>
    <cellStyle name="Normal 13 3 2 7 2 2" xfId="17396" xr:uid="{00000000-0005-0000-0000-0000EA430000}"/>
    <cellStyle name="Normal 13 3 2 7 3" xfId="17397" xr:uid="{00000000-0005-0000-0000-0000EB430000}"/>
    <cellStyle name="Normal 13 3 2 7 4" xfId="17398" xr:uid="{00000000-0005-0000-0000-0000EC430000}"/>
    <cellStyle name="Normal 13 3 2 8" xfId="17399" xr:uid="{00000000-0005-0000-0000-0000ED430000}"/>
    <cellStyle name="Normal 13 3 2 8 2" xfId="17400" xr:uid="{00000000-0005-0000-0000-0000EE430000}"/>
    <cellStyle name="Normal 13 3 2 8 2 2" xfId="17401" xr:uid="{00000000-0005-0000-0000-0000EF430000}"/>
    <cellStyle name="Normal 13 3 2 8 3" xfId="17402" xr:uid="{00000000-0005-0000-0000-0000F0430000}"/>
    <cellStyle name="Normal 13 3 2 8 4" xfId="17403" xr:uid="{00000000-0005-0000-0000-0000F1430000}"/>
    <cellStyle name="Normal 13 3 2 9" xfId="17404" xr:uid="{00000000-0005-0000-0000-0000F2430000}"/>
    <cellStyle name="Normal 13 3 2 9 2" xfId="17405" xr:uid="{00000000-0005-0000-0000-0000F3430000}"/>
    <cellStyle name="Normal 13 3 2 9 2 2" xfId="17406" xr:uid="{00000000-0005-0000-0000-0000F4430000}"/>
    <cellStyle name="Normal 13 3 2 9 3" xfId="17407" xr:uid="{00000000-0005-0000-0000-0000F5430000}"/>
    <cellStyle name="Normal 13 3 2 9 4" xfId="17408" xr:uid="{00000000-0005-0000-0000-0000F6430000}"/>
    <cellStyle name="Normal 13 3 3" xfId="17409" xr:uid="{00000000-0005-0000-0000-0000F7430000}"/>
    <cellStyle name="Normal 13 3 3 10" xfId="17410" xr:uid="{00000000-0005-0000-0000-0000F8430000}"/>
    <cellStyle name="Normal 13 3 3 2" xfId="17411" xr:uid="{00000000-0005-0000-0000-0000F9430000}"/>
    <cellStyle name="Normal 13 3 3 2 2" xfId="17412" xr:uid="{00000000-0005-0000-0000-0000FA430000}"/>
    <cellStyle name="Normal 13 3 3 2 2 2" xfId="17413" xr:uid="{00000000-0005-0000-0000-0000FB430000}"/>
    <cellStyle name="Normal 13 3 3 2 2 2 2" xfId="17414" xr:uid="{00000000-0005-0000-0000-0000FC430000}"/>
    <cellStyle name="Normal 13 3 3 2 2 2 2 2" xfId="17415" xr:uid="{00000000-0005-0000-0000-0000FD430000}"/>
    <cellStyle name="Normal 13 3 3 2 2 2 3" xfId="17416" xr:uid="{00000000-0005-0000-0000-0000FE430000}"/>
    <cellStyle name="Normal 13 3 3 2 2 2 4" xfId="17417" xr:uid="{00000000-0005-0000-0000-0000FF430000}"/>
    <cellStyle name="Normal 13 3 3 2 2 3" xfId="17418" xr:uid="{00000000-0005-0000-0000-000000440000}"/>
    <cellStyle name="Normal 13 3 3 2 2 3 2" xfId="17419" xr:uid="{00000000-0005-0000-0000-000001440000}"/>
    <cellStyle name="Normal 13 3 3 2 2 3 2 2" xfId="17420" xr:uid="{00000000-0005-0000-0000-000002440000}"/>
    <cellStyle name="Normal 13 3 3 2 2 3 3" xfId="17421" xr:uid="{00000000-0005-0000-0000-000003440000}"/>
    <cellStyle name="Normal 13 3 3 2 2 3 4" xfId="17422" xr:uid="{00000000-0005-0000-0000-000004440000}"/>
    <cellStyle name="Normal 13 3 3 2 2 4" xfId="17423" xr:uid="{00000000-0005-0000-0000-000005440000}"/>
    <cellStyle name="Normal 13 3 3 2 2 4 2" xfId="17424" xr:uid="{00000000-0005-0000-0000-000006440000}"/>
    <cellStyle name="Normal 13 3 3 2 2 4 2 2" xfId="17425" xr:uid="{00000000-0005-0000-0000-000007440000}"/>
    <cellStyle name="Normal 13 3 3 2 2 4 3" xfId="17426" xr:uid="{00000000-0005-0000-0000-000008440000}"/>
    <cellStyle name="Normal 13 3 3 2 2 4 4" xfId="17427" xr:uid="{00000000-0005-0000-0000-000009440000}"/>
    <cellStyle name="Normal 13 3 3 2 2 5" xfId="17428" xr:uid="{00000000-0005-0000-0000-00000A440000}"/>
    <cellStyle name="Normal 13 3 3 2 2 5 2" xfId="17429" xr:uid="{00000000-0005-0000-0000-00000B440000}"/>
    <cellStyle name="Normal 13 3 3 2 2 6" xfId="17430" xr:uid="{00000000-0005-0000-0000-00000C440000}"/>
    <cellStyle name="Normal 13 3 3 2 2 7" xfId="17431" xr:uid="{00000000-0005-0000-0000-00000D440000}"/>
    <cellStyle name="Normal 13 3 3 2 3" xfId="17432" xr:uid="{00000000-0005-0000-0000-00000E440000}"/>
    <cellStyle name="Normal 13 3 3 2 3 2" xfId="17433" xr:uid="{00000000-0005-0000-0000-00000F440000}"/>
    <cellStyle name="Normal 13 3 3 2 3 2 2" xfId="17434" xr:uid="{00000000-0005-0000-0000-000010440000}"/>
    <cellStyle name="Normal 13 3 3 2 3 3" xfId="17435" xr:uid="{00000000-0005-0000-0000-000011440000}"/>
    <cellStyle name="Normal 13 3 3 2 3 4" xfId="17436" xr:uid="{00000000-0005-0000-0000-000012440000}"/>
    <cellStyle name="Normal 13 3 3 2 4" xfId="17437" xr:uid="{00000000-0005-0000-0000-000013440000}"/>
    <cellStyle name="Normal 13 3 3 2 4 2" xfId="17438" xr:uid="{00000000-0005-0000-0000-000014440000}"/>
    <cellStyle name="Normal 13 3 3 2 4 2 2" xfId="17439" xr:uid="{00000000-0005-0000-0000-000015440000}"/>
    <cellStyle name="Normal 13 3 3 2 4 3" xfId="17440" xr:uid="{00000000-0005-0000-0000-000016440000}"/>
    <cellStyle name="Normal 13 3 3 2 4 4" xfId="17441" xr:uid="{00000000-0005-0000-0000-000017440000}"/>
    <cellStyle name="Normal 13 3 3 2 5" xfId="17442" xr:uid="{00000000-0005-0000-0000-000018440000}"/>
    <cellStyle name="Normal 13 3 3 2 5 2" xfId="17443" xr:uid="{00000000-0005-0000-0000-000019440000}"/>
    <cellStyle name="Normal 13 3 3 2 5 2 2" xfId="17444" xr:uid="{00000000-0005-0000-0000-00001A440000}"/>
    <cellStyle name="Normal 13 3 3 2 5 3" xfId="17445" xr:uid="{00000000-0005-0000-0000-00001B440000}"/>
    <cellStyle name="Normal 13 3 3 2 5 4" xfId="17446" xr:uid="{00000000-0005-0000-0000-00001C440000}"/>
    <cellStyle name="Normal 13 3 3 2 6" xfId="17447" xr:uid="{00000000-0005-0000-0000-00001D440000}"/>
    <cellStyle name="Normal 13 3 3 2 6 2" xfId="17448" xr:uid="{00000000-0005-0000-0000-00001E440000}"/>
    <cellStyle name="Normal 13 3 3 2 6 2 2" xfId="17449" xr:uid="{00000000-0005-0000-0000-00001F440000}"/>
    <cellStyle name="Normal 13 3 3 2 6 3" xfId="17450" xr:uid="{00000000-0005-0000-0000-000020440000}"/>
    <cellStyle name="Normal 13 3 3 2 6 4" xfId="17451" xr:uid="{00000000-0005-0000-0000-000021440000}"/>
    <cellStyle name="Normal 13 3 3 2 7" xfId="17452" xr:uid="{00000000-0005-0000-0000-000022440000}"/>
    <cellStyle name="Normal 13 3 3 2 7 2" xfId="17453" xr:uid="{00000000-0005-0000-0000-000023440000}"/>
    <cellStyle name="Normal 13 3 3 2 8" xfId="17454" xr:uid="{00000000-0005-0000-0000-000024440000}"/>
    <cellStyle name="Normal 13 3 3 2 9" xfId="17455" xr:uid="{00000000-0005-0000-0000-000025440000}"/>
    <cellStyle name="Normal 13 3 3 3" xfId="17456" xr:uid="{00000000-0005-0000-0000-000026440000}"/>
    <cellStyle name="Normal 13 3 3 3 2" xfId="17457" xr:uid="{00000000-0005-0000-0000-000027440000}"/>
    <cellStyle name="Normal 13 3 3 3 2 2" xfId="17458" xr:uid="{00000000-0005-0000-0000-000028440000}"/>
    <cellStyle name="Normal 13 3 3 3 2 2 2" xfId="17459" xr:uid="{00000000-0005-0000-0000-000029440000}"/>
    <cellStyle name="Normal 13 3 3 3 2 3" xfId="17460" xr:uid="{00000000-0005-0000-0000-00002A440000}"/>
    <cellStyle name="Normal 13 3 3 3 2 4" xfId="17461" xr:uid="{00000000-0005-0000-0000-00002B440000}"/>
    <cellStyle name="Normal 13 3 3 3 3" xfId="17462" xr:uid="{00000000-0005-0000-0000-00002C440000}"/>
    <cellStyle name="Normal 13 3 3 3 3 2" xfId="17463" xr:uid="{00000000-0005-0000-0000-00002D440000}"/>
    <cellStyle name="Normal 13 3 3 3 3 2 2" xfId="17464" xr:uid="{00000000-0005-0000-0000-00002E440000}"/>
    <cellStyle name="Normal 13 3 3 3 3 3" xfId="17465" xr:uid="{00000000-0005-0000-0000-00002F440000}"/>
    <cellStyle name="Normal 13 3 3 3 3 4" xfId="17466" xr:uid="{00000000-0005-0000-0000-000030440000}"/>
    <cellStyle name="Normal 13 3 3 3 4" xfId="17467" xr:uid="{00000000-0005-0000-0000-000031440000}"/>
    <cellStyle name="Normal 13 3 3 3 4 2" xfId="17468" xr:uid="{00000000-0005-0000-0000-000032440000}"/>
    <cellStyle name="Normal 13 3 3 3 4 2 2" xfId="17469" xr:uid="{00000000-0005-0000-0000-000033440000}"/>
    <cellStyle name="Normal 13 3 3 3 4 3" xfId="17470" xr:uid="{00000000-0005-0000-0000-000034440000}"/>
    <cellStyle name="Normal 13 3 3 3 4 4" xfId="17471" xr:uid="{00000000-0005-0000-0000-000035440000}"/>
    <cellStyle name="Normal 13 3 3 3 5" xfId="17472" xr:uid="{00000000-0005-0000-0000-000036440000}"/>
    <cellStyle name="Normal 13 3 3 3 5 2" xfId="17473" xr:uid="{00000000-0005-0000-0000-000037440000}"/>
    <cellStyle name="Normal 13 3 3 3 6" xfId="17474" xr:uid="{00000000-0005-0000-0000-000038440000}"/>
    <cellStyle name="Normal 13 3 3 3 7" xfId="17475" xr:uid="{00000000-0005-0000-0000-000039440000}"/>
    <cellStyle name="Normal 13 3 3 4" xfId="17476" xr:uid="{00000000-0005-0000-0000-00003A440000}"/>
    <cellStyle name="Normal 13 3 3 4 2" xfId="17477" xr:uid="{00000000-0005-0000-0000-00003B440000}"/>
    <cellStyle name="Normal 13 3 3 4 2 2" xfId="17478" xr:uid="{00000000-0005-0000-0000-00003C440000}"/>
    <cellStyle name="Normal 13 3 3 4 3" xfId="17479" xr:uid="{00000000-0005-0000-0000-00003D440000}"/>
    <cellStyle name="Normal 13 3 3 4 4" xfId="17480" xr:uid="{00000000-0005-0000-0000-00003E440000}"/>
    <cellStyle name="Normal 13 3 3 5" xfId="17481" xr:uid="{00000000-0005-0000-0000-00003F440000}"/>
    <cellStyle name="Normal 13 3 3 5 2" xfId="17482" xr:uid="{00000000-0005-0000-0000-000040440000}"/>
    <cellStyle name="Normal 13 3 3 5 2 2" xfId="17483" xr:uid="{00000000-0005-0000-0000-000041440000}"/>
    <cellStyle name="Normal 13 3 3 5 3" xfId="17484" xr:uid="{00000000-0005-0000-0000-000042440000}"/>
    <cellStyle name="Normal 13 3 3 5 4" xfId="17485" xr:uid="{00000000-0005-0000-0000-000043440000}"/>
    <cellStyle name="Normal 13 3 3 6" xfId="17486" xr:uid="{00000000-0005-0000-0000-000044440000}"/>
    <cellStyle name="Normal 13 3 3 6 2" xfId="17487" xr:uid="{00000000-0005-0000-0000-000045440000}"/>
    <cellStyle name="Normal 13 3 3 6 2 2" xfId="17488" xr:uid="{00000000-0005-0000-0000-000046440000}"/>
    <cellStyle name="Normal 13 3 3 6 3" xfId="17489" xr:uid="{00000000-0005-0000-0000-000047440000}"/>
    <cellStyle name="Normal 13 3 3 6 4" xfId="17490" xr:uid="{00000000-0005-0000-0000-000048440000}"/>
    <cellStyle name="Normal 13 3 3 7" xfId="17491" xr:uid="{00000000-0005-0000-0000-000049440000}"/>
    <cellStyle name="Normal 13 3 3 7 2" xfId="17492" xr:uid="{00000000-0005-0000-0000-00004A440000}"/>
    <cellStyle name="Normal 13 3 3 7 2 2" xfId="17493" xr:uid="{00000000-0005-0000-0000-00004B440000}"/>
    <cellStyle name="Normal 13 3 3 7 3" xfId="17494" xr:uid="{00000000-0005-0000-0000-00004C440000}"/>
    <cellStyle name="Normal 13 3 3 7 4" xfId="17495" xr:uid="{00000000-0005-0000-0000-00004D440000}"/>
    <cellStyle name="Normal 13 3 3 8" xfId="17496" xr:uid="{00000000-0005-0000-0000-00004E440000}"/>
    <cellStyle name="Normal 13 3 3 8 2" xfId="17497" xr:uid="{00000000-0005-0000-0000-00004F440000}"/>
    <cellStyle name="Normal 13 3 3 9" xfId="17498" xr:uid="{00000000-0005-0000-0000-000050440000}"/>
    <cellStyle name="Normal 13 3 4" xfId="17499" xr:uid="{00000000-0005-0000-0000-000051440000}"/>
    <cellStyle name="Normal 13 3 4 10" xfId="17500" xr:uid="{00000000-0005-0000-0000-000052440000}"/>
    <cellStyle name="Normal 13 3 4 2" xfId="17501" xr:uid="{00000000-0005-0000-0000-000053440000}"/>
    <cellStyle name="Normal 13 3 4 2 2" xfId="17502" xr:uid="{00000000-0005-0000-0000-000054440000}"/>
    <cellStyle name="Normal 13 3 4 2 2 2" xfId="17503" xr:uid="{00000000-0005-0000-0000-000055440000}"/>
    <cellStyle name="Normal 13 3 4 2 2 2 2" xfId="17504" xr:uid="{00000000-0005-0000-0000-000056440000}"/>
    <cellStyle name="Normal 13 3 4 2 2 2 2 2" xfId="17505" xr:uid="{00000000-0005-0000-0000-000057440000}"/>
    <cellStyle name="Normal 13 3 4 2 2 2 3" xfId="17506" xr:uid="{00000000-0005-0000-0000-000058440000}"/>
    <cellStyle name="Normal 13 3 4 2 2 2 4" xfId="17507" xr:uid="{00000000-0005-0000-0000-000059440000}"/>
    <cellStyle name="Normal 13 3 4 2 2 3" xfId="17508" xr:uid="{00000000-0005-0000-0000-00005A440000}"/>
    <cellStyle name="Normal 13 3 4 2 2 3 2" xfId="17509" xr:uid="{00000000-0005-0000-0000-00005B440000}"/>
    <cellStyle name="Normal 13 3 4 2 2 3 2 2" xfId="17510" xr:uid="{00000000-0005-0000-0000-00005C440000}"/>
    <cellStyle name="Normal 13 3 4 2 2 3 3" xfId="17511" xr:uid="{00000000-0005-0000-0000-00005D440000}"/>
    <cellStyle name="Normal 13 3 4 2 2 3 4" xfId="17512" xr:uid="{00000000-0005-0000-0000-00005E440000}"/>
    <cellStyle name="Normal 13 3 4 2 2 4" xfId="17513" xr:uid="{00000000-0005-0000-0000-00005F440000}"/>
    <cellStyle name="Normal 13 3 4 2 2 4 2" xfId="17514" xr:uid="{00000000-0005-0000-0000-000060440000}"/>
    <cellStyle name="Normal 13 3 4 2 2 4 2 2" xfId="17515" xr:uid="{00000000-0005-0000-0000-000061440000}"/>
    <cellStyle name="Normal 13 3 4 2 2 4 3" xfId="17516" xr:uid="{00000000-0005-0000-0000-000062440000}"/>
    <cellStyle name="Normal 13 3 4 2 2 4 4" xfId="17517" xr:uid="{00000000-0005-0000-0000-000063440000}"/>
    <cellStyle name="Normal 13 3 4 2 2 5" xfId="17518" xr:uid="{00000000-0005-0000-0000-000064440000}"/>
    <cellStyle name="Normal 13 3 4 2 2 5 2" xfId="17519" xr:uid="{00000000-0005-0000-0000-000065440000}"/>
    <cellStyle name="Normal 13 3 4 2 2 6" xfId="17520" xr:uid="{00000000-0005-0000-0000-000066440000}"/>
    <cellStyle name="Normal 13 3 4 2 2 7" xfId="17521" xr:uid="{00000000-0005-0000-0000-000067440000}"/>
    <cellStyle name="Normal 13 3 4 2 3" xfId="17522" xr:uid="{00000000-0005-0000-0000-000068440000}"/>
    <cellStyle name="Normal 13 3 4 2 3 2" xfId="17523" xr:uid="{00000000-0005-0000-0000-000069440000}"/>
    <cellStyle name="Normal 13 3 4 2 3 2 2" xfId="17524" xr:uid="{00000000-0005-0000-0000-00006A440000}"/>
    <cellStyle name="Normal 13 3 4 2 3 3" xfId="17525" xr:uid="{00000000-0005-0000-0000-00006B440000}"/>
    <cellStyle name="Normal 13 3 4 2 3 4" xfId="17526" xr:uid="{00000000-0005-0000-0000-00006C440000}"/>
    <cellStyle name="Normal 13 3 4 2 4" xfId="17527" xr:uid="{00000000-0005-0000-0000-00006D440000}"/>
    <cellStyle name="Normal 13 3 4 2 4 2" xfId="17528" xr:uid="{00000000-0005-0000-0000-00006E440000}"/>
    <cellStyle name="Normal 13 3 4 2 4 2 2" xfId="17529" xr:uid="{00000000-0005-0000-0000-00006F440000}"/>
    <cellStyle name="Normal 13 3 4 2 4 3" xfId="17530" xr:uid="{00000000-0005-0000-0000-000070440000}"/>
    <cellStyle name="Normal 13 3 4 2 4 4" xfId="17531" xr:uid="{00000000-0005-0000-0000-000071440000}"/>
    <cellStyle name="Normal 13 3 4 2 5" xfId="17532" xr:uid="{00000000-0005-0000-0000-000072440000}"/>
    <cellStyle name="Normal 13 3 4 2 5 2" xfId="17533" xr:uid="{00000000-0005-0000-0000-000073440000}"/>
    <cellStyle name="Normal 13 3 4 2 5 2 2" xfId="17534" xr:uid="{00000000-0005-0000-0000-000074440000}"/>
    <cellStyle name="Normal 13 3 4 2 5 3" xfId="17535" xr:uid="{00000000-0005-0000-0000-000075440000}"/>
    <cellStyle name="Normal 13 3 4 2 5 4" xfId="17536" xr:uid="{00000000-0005-0000-0000-000076440000}"/>
    <cellStyle name="Normal 13 3 4 2 6" xfId="17537" xr:uid="{00000000-0005-0000-0000-000077440000}"/>
    <cellStyle name="Normal 13 3 4 2 6 2" xfId="17538" xr:uid="{00000000-0005-0000-0000-000078440000}"/>
    <cellStyle name="Normal 13 3 4 2 6 2 2" xfId="17539" xr:uid="{00000000-0005-0000-0000-000079440000}"/>
    <cellStyle name="Normal 13 3 4 2 6 3" xfId="17540" xr:uid="{00000000-0005-0000-0000-00007A440000}"/>
    <cellStyle name="Normal 13 3 4 2 6 4" xfId="17541" xr:uid="{00000000-0005-0000-0000-00007B440000}"/>
    <cellStyle name="Normal 13 3 4 2 7" xfId="17542" xr:uid="{00000000-0005-0000-0000-00007C440000}"/>
    <cellStyle name="Normal 13 3 4 2 7 2" xfId="17543" xr:uid="{00000000-0005-0000-0000-00007D440000}"/>
    <cellStyle name="Normal 13 3 4 2 8" xfId="17544" xr:uid="{00000000-0005-0000-0000-00007E440000}"/>
    <cellStyle name="Normal 13 3 4 2 9" xfId="17545" xr:uid="{00000000-0005-0000-0000-00007F440000}"/>
    <cellStyle name="Normal 13 3 4 3" xfId="17546" xr:uid="{00000000-0005-0000-0000-000080440000}"/>
    <cellStyle name="Normal 13 3 4 3 2" xfId="17547" xr:uid="{00000000-0005-0000-0000-000081440000}"/>
    <cellStyle name="Normal 13 3 4 3 2 2" xfId="17548" xr:uid="{00000000-0005-0000-0000-000082440000}"/>
    <cellStyle name="Normal 13 3 4 3 2 2 2" xfId="17549" xr:uid="{00000000-0005-0000-0000-000083440000}"/>
    <cellStyle name="Normal 13 3 4 3 2 3" xfId="17550" xr:uid="{00000000-0005-0000-0000-000084440000}"/>
    <cellStyle name="Normal 13 3 4 3 2 4" xfId="17551" xr:uid="{00000000-0005-0000-0000-000085440000}"/>
    <cellStyle name="Normal 13 3 4 3 3" xfId="17552" xr:uid="{00000000-0005-0000-0000-000086440000}"/>
    <cellStyle name="Normal 13 3 4 3 3 2" xfId="17553" xr:uid="{00000000-0005-0000-0000-000087440000}"/>
    <cellStyle name="Normal 13 3 4 3 3 2 2" xfId="17554" xr:uid="{00000000-0005-0000-0000-000088440000}"/>
    <cellStyle name="Normal 13 3 4 3 3 3" xfId="17555" xr:uid="{00000000-0005-0000-0000-000089440000}"/>
    <cellStyle name="Normal 13 3 4 3 3 4" xfId="17556" xr:uid="{00000000-0005-0000-0000-00008A440000}"/>
    <cellStyle name="Normal 13 3 4 3 4" xfId="17557" xr:uid="{00000000-0005-0000-0000-00008B440000}"/>
    <cellStyle name="Normal 13 3 4 3 4 2" xfId="17558" xr:uid="{00000000-0005-0000-0000-00008C440000}"/>
    <cellStyle name="Normal 13 3 4 3 4 2 2" xfId="17559" xr:uid="{00000000-0005-0000-0000-00008D440000}"/>
    <cellStyle name="Normal 13 3 4 3 4 3" xfId="17560" xr:uid="{00000000-0005-0000-0000-00008E440000}"/>
    <cellStyle name="Normal 13 3 4 3 4 4" xfId="17561" xr:uid="{00000000-0005-0000-0000-00008F440000}"/>
    <cellStyle name="Normal 13 3 4 3 5" xfId="17562" xr:uid="{00000000-0005-0000-0000-000090440000}"/>
    <cellStyle name="Normal 13 3 4 3 5 2" xfId="17563" xr:uid="{00000000-0005-0000-0000-000091440000}"/>
    <cellStyle name="Normal 13 3 4 3 6" xfId="17564" xr:uid="{00000000-0005-0000-0000-000092440000}"/>
    <cellStyle name="Normal 13 3 4 3 7" xfId="17565" xr:uid="{00000000-0005-0000-0000-000093440000}"/>
    <cellStyle name="Normal 13 3 4 4" xfId="17566" xr:uid="{00000000-0005-0000-0000-000094440000}"/>
    <cellStyle name="Normal 13 3 4 4 2" xfId="17567" xr:uid="{00000000-0005-0000-0000-000095440000}"/>
    <cellStyle name="Normal 13 3 4 4 2 2" xfId="17568" xr:uid="{00000000-0005-0000-0000-000096440000}"/>
    <cellStyle name="Normal 13 3 4 4 3" xfId="17569" xr:uid="{00000000-0005-0000-0000-000097440000}"/>
    <cellStyle name="Normal 13 3 4 4 4" xfId="17570" xr:uid="{00000000-0005-0000-0000-000098440000}"/>
    <cellStyle name="Normal 13 3 4 5" xfId="17571" xr:uid="{00000000-0005-0000-0000-000099440000}"/>
    <cellStyle name="Normal 13 3 4 5 2" xfId="17572" xr:uid="{00000000-0005-0000-0000-00009A440000}"/>
    <cellStyle name="Normal 13 3 4 5 2 2" xfId="17573" xr:uid="{00000000-0005-0000-0000-00009B440000}"/>
    <cellStyle name="Normal 13 3 4 5 3" xfId="17574" xr:uid="{00000000-0005-0000-0000-00009C440000}"/>
    <cellStyle name="Normal 13 3 4 5 4" xfId="17575" xr:uid="{00000000-0005-0000-0000-00009D440000}"/>
    <cellStyle name="Normal 13 3 4 6" xfId="17576" xr:uid="{00000000-0005-0000-0000-00009E440000}"/>
    <cellStyle name="Normal 13 3 4 6 2" xfId="17577" xr:uid="{00000000-0005-0000-0000-00009F440000}"/>
    <cellStyle name="Normal 13 3 4 6 2 2" xfId="17578" xr:uid="{00000000-0005-0000-0000-0000A0440000}"/>
    <cellStyle name="Normal 13 3 4 6 3" xfId="17579" xr:uid="{00000000-0005-0000-0000-0000A1440000}"/>
    <cellStyle name="Normal 13 3 4 6 4" xfId="17580" xr:uid="{00000000-0005-0000-0000-0000A2440000}"/>
    <cellStyle name="Normal 13 3 4 7" xfId="17581" xr:uid="{00000000-0005-0000-0000-0000A3440000}"/>
    <cellStyle name="Normal 13 3 4 7 2" xfId="17582" xr:uid="{00000000-0005-0000-0000-0000A4440000}"/>
    <cellStyle name="Normal 13 3 4 7 2 2" xfId="17583" xr:uid="{00000000-0005-0000-0000-0000A5440000}"/>
    <cellStyle name="Normal 13 3 4 7 3" xfId="17584" xr:uid="{00000000-0005-0000-0000-0000A6440000}"/>
    <cellStyle name="Normal 13 3 4 7 4" xfId="17585" xr:uid="{00000000-0005-0000-0000-0000A7440000}"/>
    <cellStyle name="Normal 13 3 4 8" xfId="17586" xr:uid="{00000000-0005-0000-0000-0000A8440000}"/>
    <cellStyle name="Normal 13 3 4 8 2" xfId="17587" xr:uid="{00000000-0005-0000-0000-0000A9440000}"/>
    <cellStyle name="Normal 13 3 4 9" xfId="17588" xr:uid="{00000000-0005-0000-0000-0000AA440000}"/>
    <cellStyle name="Normal 13 3 5" xfId="17589" xr:uid="{00000000-0005-0000-0000-0000AB440000}"/>
    <cellStyle name="Normal 13 3 5 2" xfId="17590" xr:uid="{00000000-0005-0000-0000-0000AC440000}"/>
    <cellStyle name="Normal 13 3 5 2 2" xfId="17591" xr:uid="{00000000-0005-0000-0000-0000AD440000}"/>
    <cellStyle name="Normal 13 3 5 2 2 2" xfId="17592" xr:uid="{00000000-0005-0000-0000-0000AE440000}"/>
    <cellStyle name="Normal 13 3 5 2 2 2 2" xfId="17593" xr:uid="{00000000-0005-0000-0000-0000AF440000}"/>
    <cellStyle name="Normal 13 3 5 2 2 3" xfId="17594" xr:uid="{00000000-0005-0000-0000-0000B0440000}"/>
    <cellStyle name="Normal 13 3 5 2 2 4" xfId="17595" xr:uid="{00000000-0005-0000-0000-0000B1440000}"/>
    <cellStyle name="Normal 13 3 5 2 3" xfId="17596" xr:uid="{00000000-0005-0000-0000-0000B2440000}"/>
    <cellStyle name="Normal 13 3 5 2 3 2" xfId="17597" xr:uid="{00000000-0005-0000-0000-0000B3440000}"/>
    <cellStyle name="Normal 13 3 5 2 3 2 2" xfId="17598" xr:uid="{00000000-0005-0000-0000-0000B4440000}"/>
    <cellStyle name="Normal 13 3 5 2 3 3" xfId="17599" xr:uid="{00000000-0005-0000-0000-0000B5440000}"/>
    <cellStyle name="Normal 13 3 5 2 3 4" xfId="17600" xr:uid="{00000000-0005-0000-0000-0000B6440000}"/>
    <cellStyle name="Normal 13 3 5 2 4" xfId="17601" xr:uid="{00000000-0005-0000-0000-0000B7440000}"/>
    <cellStyle name="Normal 13 3 5 2 4 2" xfId="17602" xr:uid="{00000000-0005-0000-0000-0000B8440000}"/>
    <cellStyle name="Normal 13 3 5 2 4 2 2" xfId="17603" xr:uid="{00000000-0005-0000-0000-0000B9440000}"/>
    <cellStyle name="Normal 13 3 5 2 4 3" xfId="17604" xr:uid="{00000000-0005-0000-0000-0000BA440000}"/>
    <cellStyle name="Normal 13 3 5 2 4 4" xfId="17605" xr:uid="{00000000-0005-0000-0000-0000BB440000}"/>
    <cellStyle name="Normal 13 3 5 2 5" xfId="17606" xr:uid="{00000000-0005-0000-0000-0000BC440000}"/>
    <cellStyle name="Normal 13 3 5 2 5 2" xfId="17607" xr:uid="{00000000-0005-0000-0000-0000BD440000}"/>
    <cellStyle name="Normal 13 3 5 2 6" xfId="17608" xr:uid="{00000000-0005-0000-0000-0000BE440000}"/>
    <cellStyle name="Normal 13 3 5 2 7" xfId="17609" xr:uid="{00000000-0005-0000-0000-0000BF440000}"/>
    <cellStyle name="Normal 13 3 5 3" xfId="17610" xr:uid="{00000000-0005-0000-0000-0000C0440000}"/>
    <cellStyle name="Normal 13 3 5 3 2" xfId="17611" xr:uid="{00000000-0005-0000-0000-0000C1440000}"/>
    <cellStyle name="Normal 13 3 5 3 2 2" xfId="17612" xr:uid="{00000000-0005-0000-0000-0000C2440000}"/>
    <cellStyle name="Normal 13 3 5 3 3" xfId="17613" xr:uid="{00000000-0005-0000-0000-0000C3440000}"/>
    <cellStyle name="Normal 13 3 5 3 4" xfId="17614" xr:uid="{00000000-0005-0000-0000-0000C4440000}"/>
    <cellStyle name="Normal 13 3 5 4" xfId="17615" xr:uid="{00000000-0005-0000-0000-0000C5440000}"/>
    <cellStyle name="Normal 13 3 5 4 2" xfId="17616" xr:uid="{00000000-0005-0000-0000-0000C6440000}"/>
    <cellStyle name="Normal 13 3 5 4 2 2" xfId="17617" xr:uid="{00000000-0005-0000-0000-0000C7440000}"/>
    <cellStyle name="Normal 13 3 5 4 3" xfId="17618" xr:uid="{00000000-0005-0000-0000-0000C8440000}"/>
    <cellStyle name="Normal 13 3 5 4 4" xfId="17619" xr:uid="{00000000-0005-0000-0000-0000C9440000}"/>
    <cellStyle name="Normal 13 3 5 5" xfId="17620" xr:uid="{00000000-0005-0000-0000-0000CA440000}"/>
    <cellStyle name="Normal 13 3 5 5 2" xfId="17621" xr:uid="{00000000-0005-0000-0000-0000CB440000}"/>
    <cellStyle name="Normal 13 3 5 5 2 2" xfId="17622" xr:uid="{00000000-0005-0000-0000-0000CC440000}"/>
    <cellStyle name="Normal 13 3 5 5 3" xfId="17623" xr:uid="{00000000-0005-0000-0000-0000CD440000}"/>
    <cellStyle name="Normal 13 3 5 5 4" xfId="17624" xr:uid="{00000000-0005-0000-0000-0000CE440000}"/>
    <cellStyle name="Normal 13 3 5 6" xfId="17625" xr:uid="{00000000-0005-0000-0000-0000CF440000}"/>
    <cellStyle name="Normal 13 3 5 6 2" xfId="17626" xr:uid="{00000000-0005-0000-0000-0000D0440000}"/>
    <cellStyle name="Normal 13 3 5 6 2 2" xfId="17627" xr:uid="{00000000-0005-0000-0000-0000D1440000}"/>
    <cellStyle name="Normal 13 3 5 6 3" xfId="17628" xr:uid="{00000000-0005-0000-0000-0000D2440000}"/>
    <cellStyle name="Normal 13 3 5 6 4" xfId="17629" xr:uid="{00000000-0005-0000-0000-0000D3440000}"/>
    <cellStyle name="Normal 13 3 5 7" xfId="17630" xr:uid="{00000000-0005-0000-0000-0000D4440000}"/>
    <cellStyle name="Normal 13 3 5 7 2" xfId="17631" xr:uid="{00000000-0005-0000-0000-0000D5440000}"/>
    <cellStyle name="Normal 13 3 5 8" xfId="17632" xr:uid="{00000000-0005-0000-0000-0000D6440000}"/>
    <cellStyle name="Normal 13 3 5 9" xfId="17633" xr:uid="{00000000-0005-0000-0000-0000D7440000}"/>
    <cellStyle name="Normal 13 3 6" xfId="17634" xr:uid="{00000000-0005-0000-0000-0000D8440000}"/>
    <cellStyle name="Normal 13 3 6 2" xfId="17635" xr:uid="{00000000-0005-0000-0000-0000D9440000}"/>
    <cellStyle name="Normal 13 3 6 2 2" xfId="17636" xr:uid="{00000000-0005-0000-0000-0000DA440000}"/>
    <cellStyle name="Normal 13 3 6 2 2 2" xfId="17637" xr:uid="{00000000-0005-0000-0000-0000DB440000}"/>
    <cellStyle name="Normal 13 3 6 2 2 2 2" xfId="17638" xr:uid="{00000000-0005-0000-0000-0000DC440000}"/>
    <cellStyle name="Normal 13 3 6 2 2 3" xfId="17639" xr:uid="{00000000-0005-0000-0000-0000DD440000}"/>
    <cellStyle name="Normal 13 3 6 2 2 4" xfId="17640" xr:uid="{00000000-0005-0000-0000-0000DE440000}"/>
    <cellStyle name="Normal 13 3 6 2 3" xfId="17641" xr:uid="{00000000-0005-0000-0000-0000DF440000}"/>
    <cellStyle name="Normal 13 3 6 2 3 2" xfId="17642" xr:uid="{00000000-0005-0000-0000-0000E0440000}"/>
    <cellStyle name="Normal 13 3 6 2 3 2 2" xfId="17643" xr:uid="{00000000-0005-0000-0000-0000E1440000}"/>
    <cellStyle name="Normal 13 3 6 2 3 3" xfId="17644" xr:uid="{00000000-0005-0000-0000-0000E2440000}"/>
    <cellStyle name="Normal 13 3 6 2 3 4" xfId="17645" xr:uid="{00000000-0005-0000-0000-0000E3440000}"/>
    <cellStyle name="Normal 13 3 6 2 4" xfId="17646" xr:uid="{00000000-0005-0000-0000-0000E4440000}"/>
    <cellStyle name="Normal 13 3 6 2 4 2" xfId="17647" xr:uid="{00000000-0005-0000-0000-0000E5440000}"/>
    <cellStyle name="Normal 13 3 6 2 4 2 2" xfId="17648" xr:uid="{00000000-0005-0000-0000-0000E6440000}"/>
    <cellStyle name="Normal 13 3 6 2 4 3" xfId="17649" xr:uid="{00000000-0005-0000-0000-0000E7440000}"/>
    <cellStyle name="Normal 13 3 6 2 4 4" xfId="17650" xr:uid="{00000000-0005-0000-0000-0000E8440000}"/>
    <cellStyle name="Normal 13 3 6 2 5" xfId="17651" xr:uid="{00000000-0005-0000-0000-0000E9440000}"/>
    <cellStyle name="Normal 13 3 6 2 5 2" xfId="17652" xr:uid="{00000000-0005-0000-0000-0000EA440000}"/>
    <cellStyle name="Normal 13 3 6 2 6" xfId="17653" xr:uid="{00000000-0005-0000-0000-0000EB440000}"/>
    <cellStyle name="Normal 13 3 6 2 7" xfId="17654" xr:uid="{00000000-0005-0000-0000-0000EC440000}"/>
    <cellStyle name="Normal 13 3 6 3" xfId="17655" xr:uid="{00000000-0005-0000-0000-0000ED440000}"/>
    <cellStyle name="Normal 13 3 6 3 2" xfId="17656" xr:uid="{00000000-0005-0000-0000-0000EE440000}"/>
    <cellStyle name="Normal 13 3 6 3 2 2" xfId="17657" xr:uid="{00000000-0005-0000-0000-0000EF440000}"/>
    <cellStyle name="Normal 13 3 6 3 3" xfId="17658" xr:uid="{00000000-0005-0000-0000-0000F0440000}"/>
    <cellStyle name="Normal 13 3 6 3 4" xfId="17659" xr:uid="{00000000-0005-0000-0000-0000F1440000}"/>
    <cellStyle name="Normal 13 3 6 4" xfId="17660" xr:uid="{00000000-0005-0000-0000-0000F2440000}"/>
    <cellStyle name="Normal 13 3 6 4 2" xfId="17661" xr:uid="{00000000-0005-0000-0000-0000F3440000}"/>
    <cellStyle name="Normal 13 3 6 4 2 2" xfId="17662" xr:uid="{00000000-0005-0000-0000-0000F4440000}"/>
    <cellStyle name="Normal 13 3 6 4 3" xfId="17663" xr:uid="{00000000-0005-0000-0000-0000F5440000}"/>
    <cellStyle name="Normal 13 3 6 4 4" xfId="17664" xr:uid="{00000000-0005-0000-0000-0000F6440000}"/>
    <cellStyle name="Normal 13 3 6 5" xfId="17665" xr:uid="{00000000-0005-0000-0000-0000F7440000}"/>
    <cellStyle name="Normal 13 3 6 5 2" xfId="17666" xr:uid="{00000000-0005-0000-0000-0000F8440000}"/>
    <cellStyle name="Normal 13 3 6 5 2 2" xfId="17667" xr:uid="{00000000-0005-0000-0000-0000F9440000}"/>
    <cellStyle name="Normal 13 3 6 5 3" xfId="17668" xr:uid="{00000000-0005-0000-0000-0000FA440000}"/>
    <cellStyle name="Normal 13 3 6 5 4" xfId="17669" xr:uid="{00000000-0005-0000-0000-0000FB440000}"/>
    <cellStyle name="Normal 13 3 6 6" xfId="17670" xr:uid="{00000000-0005-0000-0000-0000FC440000}"/>
    <cellStyle name="Normal 13 3 6 6 2" xfId="17671" xr:uid="{00000000-0005-0000-0000-0000FD440000}"/>
    <cellStyle name="Normal 13 3 6 6 2 2" xfId="17672" xr:uid="{00000000-0005-0000-0000-0000FE440000}"/>
    <cellStyle name="Normal 13 3 6 6 3" xfId="17673" xr:uid="{00000000-0005-0000-0000-0000FF440000}"/>
    <cellStyle name="Normal 13 3 6 6 4" xfId="17674" xr:uid="{00000000-0005-0000-0000-000000450000}"/>
    <cellStyle name="Normal 13 3 6 7" xfId="17675" xr:uid="{00000000-0005-0000-0000-000001450000}"/>
    <cellStyle name="Normal 13 3 6 7 2" xfId="17676" xr:uid="{00000000-0005-0000-0000-000002450000}"/>
    <cellStyle name="Normal 13 3 6 8" xfId="17677" xr:uid="{00000000-0005-0000-0000-000003450000}"/>
    <cellStyle name="Normal 13 3 6 9" xfId="17678" xr:uid="{00000000-0005-0000-0000-000004450000}"/>
    <cellStyle name="Normal 13 3 7" xfId="17679" xr:uid="{00000000-0005-0000-0000-000005450000}"/>
    <cellStyle name="Normal 13 3 7 2" xfId="17680" xr:uid="{00000000-0005-0000-0000-000006450000}"/>
    <cellStyle name="Normal 13 3 7 2 2" xfId="17681" xr:uid="{00000000-0005-0000-0000-000007450000}"/>
    <cellStyle name="Normal 13 3 7 2 2 2" xfId="17682" xr:uid="{00000000-0005-0000-0000-000008450000}"/>
    <cellStyle name="Normal 13 3 7 2 3" xfId="17683" xr:uid="{00000000-0005-0000-0000-000009450000}"/>
    <cellStyle name="Normal 13 3 7 2 4" xfId="17684" xr:uid="{00000000-0005-0000-0000-00000A450000}"/>
    <cellStyle name="Normal 13 3 7 3" xfId="17685" xr:uid="{00000000-0005-0000-0000-00000B450000}"/>
    <cellStyle name="Normal 13 3 7 3 2" xfId="17686" xr:uid="{00000000-0005-0000-0000-00000C450000}"/>
    <cellStyle name="Normal 13 3 7 3 2 2" xfId="17687" xr:uid="{00000000-0005-0000-0000-00000D450000}"/>
    <cellStyle name="Normal 13 3 7 3 3" xfId="17688" xr:uid="{00000000-0005-0000-0000-00000E450000}"/>
    <cellStyle name="Normal 13 3 7 3 4" xfId="17689" xr:uid="{00000000-0005-0000-0000-00000F450000}"/>
    <cellStyle name="Normal 13 3 7 4" xfId="17690" xr:uid="{00000000-0005-0000-0000-000010450000}"/>
    <cellStyle name="Normal 13 3 7 4 2" xfId="17691" xr:uid="{00000000-0005-0000-0000-000011450000}"/>
    <cellStyle name="Normal 13 3 7 4 2 2" xfId="17692" xr:uid="{00000000-0005-0000-0000-000012450000}"/>
    <cellStyle name="Normal 13 3 7 4 3" xfId="17693" xr:uid="{00000000-0005-0000-0000-000013450000}"/>
    <cellStyle name="Normal 13 3 7 4 4" xfId="17694" xr:uid="{00000000-0005-0000-0000-000014450000}"/>
    <cellStyle name="Normal 13 3 7 5" xfId="17695" xr:uid="{00000000-0005-0000-0000-000015450000}"/>
    <cellStyle name="Normal 13 3 7 5 2" xfId="17696" xr:uid="{00000000-0005-0000-0000-000016450000}"/>
    <cellStyle name="Normal 13 3 7 6" xfId="17697" xr:uid="{00000000-0005-0000-0000-000017450000}"/>
    <cellStyle name="Normal 13 3 7 7" xfId="17698" xr:uid="{00000000-0005-0000-0000-000018450000}"/>
    <cellStyle name="Normal 13 3 8" xfId="17699" xr:uid="{00000000-0005-0000-0000-000019450000}"/>
    <cellStyle name="Normal 13 3 9" xfId="17700" xr:uid="{00000000-0005-0000-0000-00001A450000}"/>
    <cellStyle name="Normal 13 3 9 2" xfId="17701" xr:uid="{00000000-0005-0000-0000-00001B450000}"/>
    <cellStyle name="Normal 13 3 9 2 2" xfId="17702" xr:uid="{00000000-0005-0000-0000-00001C450000}"/>
    <cellStyle name="Normal 13 3 9 3" xfId="17703" xr:uid="{00000000-0005-0000-0000-00001D450000}"/>
    <cellStyle name="Normal 13 3 9 4" xfId="17704" xr:uid="{00000000-0005-0000-0000-00001E450000}"/>
    <cellStyle name="Normal 13 4" xfId="17705" xr:uid="{00000000-0005-0000-0000-00001F450000}"/>
    <cellStyle name="Normal 13 4 10" xfId="17706" xr:uid="{00000000-0005-0000-0000-000020450000}"/>
    <cellStyle name="Normal 13 4 10 2" xfId="17707" xr:uid="{00000000-0005-0000-0000-000021450000}"/>
    <cellStyle name="Normal 13 4 10 2 2" xfId="17708" xr:uid="{00000000-0005-0000-0000-000022450000}"/>
    <cellStyle name="Normal 13 4 10 3" xfId="17709" xr:uid="{00000000-0005-0000-0000-000023450000}"/>
    <cellStyle name="Normal 13 4 10 4" xfId="17710" xr:uid="{00000000-0005-0000-0000-000024450000}"/>
    <cellStyle name="Normal 13 4 11" xfId="17711" xr:uid="{00000000-0005-0000-0000-000025450000}"/>
    <cellStyle name="Normal 13 4 11 2" xfId="17712" xr:uid="{00000000-0005-0000-0000-000026450000}"/>
    <cellStyle name="Normal 13 4 12" xfId="17713" xr:uid="{00000000-0005-0000-0000-000027450000}"/>
    <cellStyle name="Normal 13 4 13" xfId="17714" xr:uid="{00000000-0005-0000-0000-000028450000}"/>
    <cellStyle name="Normal 13 4 2" xfId="17715" xr:uid="{00000000-0005-0000-0000-000029450000}"/>
    <cellStyle name="Normal 13 4 2 10" xfId="17716" xr:uid="{00000000-0005-0000-0000-00002A450000}"/>
    <cellStyle name="Normal 13 4 2 2" xfId="17717" xr:uid="{00000000-0005-0000-0000-00002B450000}"/>
    <cellStyle name="Normal 13 4 2 2 2" xfId="17718" xr:uid="{00000000-0005-0000-0000-00002C450000}"/>
    <cellStyle name="Normal 13 4 2 2 2 2" xfId="17719" xr:uid="{00000000-0005-0000-0000-00002D450000}"/>
    <cellStyle name="Normal 13 4 2 2 2 2 2" xfId="17720" xr:uid="{00000000-0005-0000-0000-00002E450000}"/>
    <cellStyle name="Normal 13 4 2 2 2 2 2 2" xfId="17721" xr:uid="{00000000-0005-0000-0000-00002F450000}"/>
    <cellStyle name="Normal 13 4 2 2 2 2 3" xfId="17722" xr:uid="{00000000-0005-0000-0000-000030450000}"/>
    <cellStyle name="Normal 13 4 2 2 2 2 4" xfId="17723" xr:uid="{00000000-0005-0000-0000-000031450000}"/>
    <cellStyle name="Normal 13 4 2 2 2 3" xfId="17724" xr:uid="{00000000-0005-0000-0000-000032450000}"/>
    <cellStyle name="Normal 13 4 2 2 2 3 2" xfId="17725" xr:uid="{00000000-0005-0000-0000-000033450000}"/>
    <cellStyle name="Normal 13 4 2 2 2 3 2 2" xfId="17726" xr:uid="{00000000-0005-0000-0000-000034450000}"/>
    <cellStyle name="Normal 13 4 2 2 2 3 3" xfId="17727" xr:uid="{00000000-0005-0000-0000-000035450000}"/>
    <cellStyle name="Normal 13 4 2 2 2 3 4" xfId="17728" xr:uid="{00000000-0005-0000-0000-000036450000}"/>
    <cellStyle name="Normal 13 4 2 2 2 4" xfId="17729" xr:uid="{00000000-0005-0000-0000-000037450000}"/>
    <cellStyle name="Normal 13 4 2 2 2 4 2" xfId="17730" xr:uid="{00000000-0005-0000-0000-000038450000}"/>
    <cellStyle name="Normal 13 4 2 2 2 4 2 2" xfId="17731" xr:uid="{00000000-0005-0000-0000-000039450000}"/>
    <cellStyle name="Normal 13 4 2 2 2 4 3" xfId="17732" xr:uid="{00000000-0005-0000-0000-00003A450000}"/>
    <cellStyle name="Normal 13 4 2 2 2 4 4" xfId="17733" xr:uid="{00000000-0005-0000-0000-00003B450000}"/>
    <cellStyle name="Normal 13 4 2 2 2 5" xfId="17734" xr:uid="{00000000-0005-0000-0000-00003C450000}"/>
    <cellStyle name="Normal 13 4 2 2 2 5 2" xfId="17735" xr:uid="{00000000-0005-0000-0000-00003D450000}"/>
    <cellStyle name="Normal 13 4 2 2 2 6" xfId="17736" xr:uid="{00000000-0005-0000-0000-00003E450000}"/>
    <cellStyle name="Normal 13 4 2 2 2 7" xfId="17737" xr:uid="{00000000-0005-0000-0000-00003F450000}"/>
    <cellStyle name="Normal 13 4 2 2 3" xfId="17738" xr:uid="{00000000-0005-0000-0000-000040450000}"/>
    <cellStyle name="Normal 13 4 2 2 3 2" xfId="17739" xr:uid="{00000000-0005-0000-0000-000041450000}"/>
    <cellStyle name="Normal 13 4 2 2 3 2 2" xfId="17740" xr:uid="{00000000-0005-0000-0000-000042450000}"/>
    <cellStyle name="Normal 13 4 2 2 3 3" xfId="17741" xr:uid="{00000000-0005-0000-0000-000043450000}"/>
    <cellStyle name="Normal 13 4 2 2 3 4" xfId="17742" xr:uid="{00000000-0005-0000-0000-000044450000}"/>
    <cellStyle name="Normal 13 4 2 2 4" xfId="17743" xr:uid="{00000000-0005-0000-0000-000045450000}"/>
    <cellStyle name="Normal 13 4 2 2 4 2" xfId="17744" xr:uid="{00000000-0005-0000-0000-000046450000}"/>
    <cellStyle name="Normal 13 4 2 2 4 2 2" xfId="17745" xr:uid="{00000000-0005-0000-0000-000047450000}"/>
    <cellStyle name="Normal 13 4 2 2 4 3" xfId="17746" xr:uid="{00000000-0005-0000-0000-000048450000}"/>
    <cellStyle name="Normal 13 4 2 2 4 4" xfId="17747" xr:uid="{00000000-0005-0000-0000-000049450000}"/>
    <cellStyle name="Normal 13 4 2 2 5" xfId="17748" xr:uid="{00000000-0005-0000-0000-00004A450000}"/>
    <cellStyle name="Normal 13 4 2 2 5 2" xfId="17749" xr:uid="{00000000-0005-0000-0000-00004B450000}"/>
    <cellStyle name="Normal 13 4 2 2 5 2 2" xfId="17750" xr:uid="{00000000-0005-0000-0000-00004C450000}"/>
    <cellStyle name="Normal 13 4 2 2 5 3" xfId="17751" xr:uid="{00000000-0005-0000-0000-00004D450000}"/>
    <cellStyle name="Normal 13 4 2 2 5 4" xfId="17752" xr:uid="{00000000-0005-0000-0000-00004E450000}"/>
    <cellStyle name="Normal 13 4 2 2 6" xfId="17753" xr:uid="{00000000-0005-0000-0000-00004F450000}"/>
    <cellStyle name="Normal 13 4 2 2 6 2" xfId="17754" xr:uid="{00000000-0005-0000-0000-000050450000}"/>
    <cellStyle name="Normal 13 4 2 2 6 2 2" xfId="17755" xr:uid="{00000000-0005-0000-0000-000051450000}"/>
    <cellStyle name="Normal 13 4 2 2 6 3" xfId="17756" xr:uid="{00000000-0005-0000-0000-000052450000}"/>
    <cellStyle name="Normal 13 4 2 2 6 4" xfId="17757" xr:uid="{00000000-0005-0000-0000-000053450000}"/>
    <cellStyle name="Normal 13 4 2 2 7" xfId="17758" xr:uid="{00000000-0005-0000-0000-000054450000}"/>
    <cellStyle name="Normal 13 4 2 2 7 2" xfId="17759" xr:uid="{00000000-0005-0000-0000-000055450000}"/>
    <cellStyle name="Normal 13 4 2 2 8" xfId="17760" xr:uid="{00000000-0005-0000-0000-000056450000}"/>
    <cellStyle name="Normal 13 4 2 2 9" xfId="17761" xr:uid="{00000000-0005-0000-0000-000057450000}"/>
    <cellStyle name="Normal 13 4 2 3" xfId="17762" xr:uid="{00000000-0005-0000-0000-000058450000}"/>
    <cellStyle name="Normal 13 4 2 3 2" xfId="17763" xr:uid="{00000000-0005-0000-0000-000059450000}"/>
    <cellStyle name="Normal 13 4 2 3 2 2" xfId="17764" xr:uid="{00000000-0005-0000-0000-00005A450000}"/>
    <cellStyle name="Normal 13 4 2 3 2 2 2" xfId="17765" xr:uid="{00000000-0005-0000-0000-00005B450000}"/>
    <cellStyle name="Normal 13 4 2 3 2 3" xfId="17766" xr:uid="{00000000-0005-0000-0000-00005C450000}"/>
    <cellStyle name="Normal 13 4 2 3 2 4" xfId="17767" xr:uid="{00000000-0005-0000-0000-00005D450000}"/>
    <cellStyle name="Normal 13 4 2 3 3" xfId="17768" xr:uid="{00000000-0005-0000-0000-00005E450000}"/>
    <cellStyle name="Normal 13 4 2 3 3 2" xfId="17769" xr:uid="{00000000-0005-0000-0000-00005F450000}"/>
    <cellStyle name="Normal 13 4 2 3 3 2 2" xfId="17770" xr:uid="{00000000-0005-0000-0000-000060450000}"/>
    <cellStyle name="Normal 13 4 2 3 3 3" xfId="17771" xr:uid="{00000000-0005-0000-0000-000061450000}"/>
    <cellStyle name="Normal 13 4 2 3 3 4" xfId="17772" xr:uid="{00000000-0005-0000-0000-000062450000}"/>
    <cellStyle name="Normal 13 4 2 3 4" xfId="17773" xr:uid="{00000000-0005-0000-0000-000063450000}"/>
    <cellStyle name="Normal 13 4 2 3 4 2" xfId="17774" xr:uid="{00000000-0005-0000-0000-000064450000}"/>
    <cellStyle name="Normal 13 4 2 3 4 2 2" xfId="17775" xr:uid="{00000000-0005-0000-0000-000065450000}"/>
    <cellStyle name="Normal 13 4 2 3 4 3" xfId="17776" xr:uid="{00000000-0005-0000-0000-000066450000}"/>
    <cellStyle name="Normal 13 4 2 3 4 4" xfId="17777" xr:uid="{00000000-0005-0000-0000-000067450000}"/>
    <cellStyle name="Normal 13 4 2 3 5" xfId="17778" xr:uid="{00000000-0005-0000-0000-000068450000}"/>
    <cellStyle name="Normal 13 4 2 3 5 2" xfId="17779" xr:uid="{00000000-0005-0000-0000-000069450000}"/>
    <cellStyle name="Normal 13 4 2 3 6" xfId="17780" xr:uid="{00000000-0005-0000-0000-00006A450000}"/>
    <cellStyle name="Normal 13 4 2 3 7" xfId="17781" xr:uid="{00000000-0005-0000-0000-00006B450000}"/>
    <cellStyle name="Normal 13 4 2 4" xfId="17782" xr:uid="{00000000-0005-0000-0000-00006C450000}"/>
    <cellStyle name="Normal 13 4 2 4 2" xfId="17783" xr:uid="{00000000-0005-0000-0000-00006D450000}"/>
    <cellStyle name="Normal 13 4 2 4 2 2" xfId="17784" xr:uid="{00000000-0005-0000-0000-00006E450000}"/>
    <cellStyle name="Normal 13 4 2 4 3" xfId="17785" xr:uid="{00000000-0005-0000-0000-00006F450000}"/>
    <cellStyle name="Normal 13 4 2 4 4" xfId="17786" xr:uid="{00000000-0005-0000-0000-000070450000}"/>
    <cellStyle name="Normal 13 4 2 5" xfId="17787" xr:uid="{00000000-0005-0000-0000-000071450000}"/>
    <cellStyle name="Normal 13 4 2 5 2" xfId="17788" xr:uid="{00000000-0005-0000-0000-000072450000}"/>
    <cellStyle name="Normal 13 4 2 5 2 2" xfId="17789" xr:uid="{00000000-0005-0000-0000-000073450000}"/>
    <cellStyle name="Normal 13 4 2 5 3" xfId="17790" xr:uid="{00000000-0005-0000-0000-000074450000}"/>
    <cellStyle name="Normal 13 4 2 5 4" xfId="17791" xr:uid="{00000000-0005-0000-0000-000075450000}"/>
    <cellStyle name="Normal 13 4 2 6" xfId="17792" xr:uid="{00000000-0005-0000-0000-000076450000}"/>
    <cellStyle name="Normal 13 4 2 6 2" xfId="17793" xr:uid="{00000000-0005-0000-0000-000077450000}"/>
    <cellStyle name="Normal 13 4 2 6 2 2" xfId="17794" xr:uid="{00000000-0005-0000-0000-000078450000}"/>
    <cellStyle name="Normal 13 4 2 6 3" xfId="17795" xr:uid="{00000000-0005-0000-0000-000079450000}"/>
    <cellStyle name="Normal 13 4 2 6 4" xfId="17796" xr:uid="{00000000-0005-0000-0000-00007A450000}"/>
    <cellStyle name="Normal 13 4 2 7" xfId="17797" xr:uid="{00000000-0005-0000-0000-00007B450000}"/>
    <cellStyle name="Normal 13 4 2 7 2" xfId="17798" xr:uid="{00000000-0005-0000-0000-00007C450000}"/>
    <cellStyle name="Normal 13 4 2 7 2 2" xfId="17799" xr:uid="{00000000-0005-0000-0000-00007D450000}"/>
    <cellStyle name="Normal 13 4 2 7 3" xfId="17800" xr:uid="{00000000-0005-0000-0000-00007E450000}"/>
    <cellStyle name="Normal 13 4 2 7 4" xfId="17801" xr:uid="{00000000-0005-0000-0000-00007F450000}"/>
    <cellStyle name="Normal 13 4 2 8" xfId="17802" xr:uid="{00000000-0005-0000-0000-000080450000}"/>
    <cellStyle name="Normal 13 4 2 8 2" xfId="17803" xr:uid="{00000000-0005-0000-0000-000081450000}"/>
    <cellStyle name="Normal 13 4 2 9" xfId="17804" xr:uid="{00000000-0005-0000-0000-000082450000}"/>
    <cellStyle name="Normal 13 4 3" xfId="17805" xr:uid="{00000000-0005-0000-0000-000083450000}"/>
    <cellStyle name="Normal 13 4 3 10" xfId="17806" xr:uid="{00000000-0005-0000-0000-000084450000}"/>
    <cellStyle name="Normal 13 4 3 2" xfId="17807" xr:uid="{00000000-0005-0000-0000-000085450000}"/>
    <cellStyle name="Normal 13 4 3 2 2" xfId="17808" xr:uid="{00000000-0005-0000-0000-000086450000}"/>
    <cellStyle name="Normal 13 4 3 2 2 2" xfId="17809" xr:uid="{00000000-0005-0000-0000-000087450000}"/>
    <cellStyle name="Normal 13 4 3 2 2 2 2" xfId="17810" xr:uid="{00000000-0005-0000-0000-000088450000}"/>
    <cellStyle name="Normal 13 4 3 2 2 2 2 2" xfId="17811" xr:uid="{00000000-0005-0000-0000-000089450000}"/>
    <cellStyle name="Normal 13 4 3 2 2 2 3" xfId="17812" xr:uid="{00000000-0005-0000-0000-00008A450000}"/>
    <cellStyle name="Normal 13 4 3 2 2 2 4" xfId="17813" xr:uid="{00000000-0005-0000-0000-00008B450000}"/>
    <cellStyle name="Normal 13 4 3 2 2 3" xfId="17814" xr:uid="{00000000-0005-0000-0000-00008C450000}"/>
    <cellStyle name="Normal 13 4 3 2 2 3 2" xfId="17815" xr:uid="{00000000-0005-0000-0000-00008D450000}"/>
    <cellStyle name="Normal 13 4 3 2 2 3 2 2" xfId="17816" xr:uid="{00000000-0005-0000-0000-00008E450000}"/>
    <cellStyle name="Normal 13 4 3 2 2 3 3" xfId="17817" xr:uid="{00000000-0005-0000-0000-00008F450000}"/>
    <cellStyle name="Normal 13 4 3 2 2 3 4" xfId="17818" xr:uid="{00000000-0005-0000-0000-000090450000}"/>
    <cellStyle name="Normal 13 4 3 2 2 4" xfId="17819" xr:uid="{00000000-0005-0000-0000-000091450000}"/>
    <cellStyle name="Normal 13 4 3 2 2 4 2" xfId="17820" xr:uid="{00000000-0005-0000-0000-000092450000}"/>
    <cellStyle name="Normal 13 4 3 2 2 4 2 2" xfId="17821" xr:uid="{00000000-0005-0000-0000-000093450000}"/>
    <cellStyle name="Normal 13 4 3 2 2 4 3" xfId="17822" xr:uid="{00000000-0005-0000-0000-000094450000}"/>
    <cellStyle name="Normal 13 4 3 2 2 4 4" xfId="17823" xr:uid="{00000000-0005-0000-0000-000095450000}"/>
    <cellStyle name="Normal 13 4 3 2 2 5" xfId="17824" xr:uid="{00000000-0005-0000-0000-000096450000}"/>
    <cellStyle name="Normal 13 4 3 2 2 5 2" xfId="17825" xr:uid="{00000000-0005-0000-0000-000097450000}"/>
    <cellStyle name="Normal 13 4 3 2 2 6" xfId="17826" xr:uid="{00000000-0005-0000-0000-000098450000}"/>
    <cellStyle name="Normal 13 4 3 2 2 7" xfId="17827" xr:uid="{00000000-0005-0000-0000-000099450000}"/>
    <cellStyle name="Normal 13 4 3 2 3" xfId="17828" xr:uid="{00000000-0005-0000-0000-00009A450000}"/>
    <cellStyle name="Normal 13 4 3 2 3 2" xfId="17829" xr:uid="{00000000-0005-0000-0000-00009B450000}"/>
    <cellStyle name="Normal 13 4 3 2 3 2 2" xfId="17830" xr:uid="{00000000-0005-0000-0000-00009C450000}"/>
    <cellStyle name="Normal 13 4 3 2 3 3" xfId="17831" xr:uid="{00000000-0005-0000-0000-00009D450000}"/>
    <cellStyle name="Normal 13 4 3 2 3 4" xfId="17832" xr:uid="{00000000-0005-0000-0000-00009E450000}"/>
    <cellStyle name="Normal 13 4 3 2 4" xfId="17833" xr:uid="{00000000-0005-0000-0000-00009F450000}"/>
    <cellStyle name="Normal 13 4 3 2 4 2" xfId="17834" xr:uid="{00000000-0005-0000-0000-0000A0450000}"/>
    <cellStyle name="Normal 13 4 3 2 4 2 2" xfId="17835" xr:uid="{00000000-0005-0000-0000-0000A1450000}"/>
    <cellStyle name="Normal 13 4 3 2 4 3" xfId="17836" xr:uid="{00000000-0005-0000-0000-0000A2450000}"/>
    <cellStyle name="Normal 13 4 3 2 4 4" xfId="17837" xr:uid="{00000000-0005-0000-0000-0000A3450000}"/>
    <cellStyle name="Normal 13 4 3 2 5" xfId="17838" xr:uid="{00000000-0005-0000-0000-0000A4450000}"/>
    <cellStyle name="Normal 13 4 3 2 5 2" xfId="17839" xr:uid="{00000000-0005-0000-0000-0000A5450000}"/>
    <cellStyle name="Normal 13 4 3 2 5 2 2" xfId="17840" xr:uid="{00000000-0005-0000-0000-0000A6450000}"/>
    <cellStyle name="Normal 13 4 3 2 5 3" xfId="17841" xr:uid="{00000000-0005-0000-0000-0000A7450000}"/>
    <cellStyle name="Normal 13 4 3 2 5 4" xfId="17842" xr:uid="{00000000-0005-0000-0000-0000A8450000}"/>
    <cellStyle name="Normal 13 4 3 2 6" xfId="17843" xr:uid="{00000000-0005-0000-0000-0000A9450000}"/>
    <cellStyle name="Normal 13 4 3 2 6 2" xfId="17844" xr:uid="{00000000-0005-0000-0000-0000AA450000}"/>
    <cellStyle name="Normal 13 4 3 2 6 2 2" xfId="17845" xr:uid="{00000000-0005-0000-0000-0000AB450000}"/>
    <cellStyle name="Normal 13 4 3 2 6 3" xfId="17846" xr:uid="{00000000-0005-0000-0000-0000AC450000}"/>
    <cellStyle name="Normal 13 4 3 2 6 4" xfId="17847" xr:uid="{00000000-0005-0000-0000-0000AD450000}"/>
    <cellStyle name="Normal 13 4 3 2 7" xfId="17848" xr:uid="{00000000-0005-0000-0000-0000AE450000}"/>
    <cellStyle name="Normal 13 4 3 2 7 2" xfId="17849" xr:uid="{00000000-0005-0000-0000-0000AF450000}"/>
    <cellStyle name="Normal 13 4 3 2 8" xfId="17850" xr:uid="{00000000-0005-0000-0000-0000B0450000}"/>
    <cellStyle name="Normal 13 4 3 2 9" xfId="17851" xr:uid="{00000000-0005-0000-0000-0000B1450000}"/>
    <cellStyle name="Normal 13 4 3 3" xfId="17852" xr:uid="{00000000-0005-0000-0000-0000B2450000}"/>
    <cellStyle name="Normal 13 4 3 3 2" xfId="17853" xr:uid="{00000000-0005-0000-0000-0000B3450000}"/>
    <cellStyle name="Normal 13 4 3 3 2 2" xfId="17854" xr:uid="{00000000-0005-0000-0000-0000B4450000}"/>
    <cellStyle name="Normal 13 4 3 3 2 2 2" xfId="17855" xr:uid="{00000000-0005-0000-0000-0000B5450000}"/>
    <cellStyle name="Normal 13 4 3 3 2 3" xfId="17856" xr:uid="{00000000-0005-0000-0000-0000B6450000}"/>
    <cellStyle name="Normal 13 4 3 3 2 4" xfId="17857" xr:uid="{00000000-0005-0000-0000-0000B7450000}"/>
    <cellStyle name="Normal 13 4 3 3 3" xfId="17858" xr:uid="{00000000-0005-0000-0000-0000B8450000}"/>
    <cellStyle name="Normal 13 4 3 3 3 2" xfId="17859" xr:uid="{00000000-0005-0000-0000-0000B9450000}"/>
    <cellStyle name="Normal 13 4 3 3 3 2 2" xfId="17860" xr:uid="{00000000-0005-0000-0000-0000BA450000}"/>
    <cellStyle name="Normal 13 4 3 3 3 3" xfId="17861" xr:uid="{00000000-0005-0000-0000-0000BB450000}"/>
    <cellStyle name="Normal 13 4 3 3 3 4" xfId="17862" xr:uid="{00000000-0005-0000-0000-0000BC450000}"/>
    <cellStyle name="Normal 13 4 3 3 4" xfId="17863" xr:uid="{00000000-0005-0000-0000-0000BD450000}"/>
    <cellStyle name="Normal 13 4 3 3 4 2" xfId="17864" xr:uid="{00000000-0005-0000-0000-0000BE450000}"/>
    <cellStyle name="Normal 13 4 3 3 4 2 2" xfId="17865" xr:uid="{00000000-0005-0000-0000-0000BF450000}"/>
    <cellStyle name="Normal 13 4 3 3 4 3" xfId="17866" xr:uid="{00000000-0005-0000-0000-0000C0450000}"/>
    <cellStyle name="Normal 13 4 3 3 4 4" xfId="17867" xr:uid="{00000000-0005-0000-0000-0000C1450000}"/>
    <cellStyle name="Normal 13 4 3 3 5" xfId="17868" xr:uid="{00000000-0005-0000-0000-0000C2450000}"/>
    <cellStyle name="Normal 13 4 3 3 5 2" xfId="17869" xr:uid="{00000000-0005-0000-0000-0000C3450000}"/>
    <cellStyle name="Normal 13 4 3 3 6" xfId="17870" xr:uid="{00000000-0005-0000-0000-0000C4450000}"/>
    <cellStyle name="Normal 13 4 3 3 7" xfId="17871" xr:uid="{00000000-0005-0000-0000-0000C5450000}"/>
    <cellStyle name="Normal 13 4 3 4" xfId="17872" xr:uid="{00000000-0005-0000-0000-0000C6450000}"/>
    <cellStyle name="Normal 13 4 3 4 2" xfId="17873" xr:uid="{00000000-0005-0000-0000-0000C7450000}"/>
    <cellStyle name="Normal 13 4 3 4 2 2" xfId="17874" xr:uid="{00000000-0005-0000-0000-0000C8450000}"/>
    <cellStyle name="Normal 13 4 3 4 3" xfId="17875" xr:uid="{00000000-0005-0000-0000-0000C9450000}"/>
    <cellStyle name="Normal 13 4 3 4 4" xfId="17876" xr:uid="{00000000-0005-0000-0000-0000CA450000}"/>
    <cellStyle name="Normal 13 4 3 5" xfId="17877" xr:uid="{00000000-0005-0000-0000-0000CB450000}"/>
    <cellStyle name="Normal 13 4 3 5 2" xfId="17878" xr:uid="{00000000-0005-0000-0000-0000CC450000}"/>
    <cellStyle name="Normal 13 4 3 5 2 2" xfId="17879" xr:uid="{00000000-0005-0000-0000-0000CD450000}"/>
    <cellStyle name="Normal 13 4 3 5 3" xfId="17880" xr:uid="{00000000-0005-0000-0000-0000CE450000}"/>
    <cellStyle name="Normal 13 4 3 5 4" xfId="17881" xr:uid="{00000000-0005-0000-0000-0000CF450000}"/>
    <cellStyle name="Normal 13 4 3 6" xfId="17882" xr:uid="{00000000-0005-0000-0000-0000D0450000}"/>
    <cellStyle name="Normal 13 4 3 6 2" xfId="17883" xr:uid="{00000000-0005-0000-0000-0000D1450000}"/>
    <cellStyle name="Normal 13 4 3 6 2 2" xfId="17884" xr:uid="{00000000-0005-0000-0000-0000D2450000}"/>
    <cellStyle name="Normal 13 4 3 6 3" xfId="17885" xr:uid="{00000000-0005-0000-0000-0000D3450000}"/>
    <cellStyle name="Normal 13 4 3 6 4" xfId="17886" xr:uid="{00000000-0005-0000-0000-0000D4450000}"/>
    <cellStyle name="Normal 13 4 3 7" xfId="17887" xr:uid="{00000000-0005-0000-0000-0000D5450000}"/>
    <cellStyle name="Normal 13 4 3 7 2" xfId="17888" xr:uid="{00000000-0005-0000-0000-0000D6450000}"/>
    <cellStyle name="Normal 13 4 3 7 2 2" xfId="17889" xr:uid="{00000000-0005-0000-0000-0000D7450000}"/>
    <cellStyle name="Normal 13 4 3 7 3" xfId="17890" xr:uid="{00000000-0005-0000-0000-0000D8450000}"/>
    <cellStyle name="Normal 13 4 3 7 4" xfId="17891" xr:uid="{00000000-0005-0000-0000-0000D9450000}"/>
    <cellStyle name="Normal 13 4 3 8" xfId="17892" xr:uid="{00000000-0005-0000-0000-0000DA450000}"/>
    <cellStyle name="Normal 13 4 3 8 2" xfId="17893" xr:uid="{00000000-0005-0000-0000-0000DB450000}"/>
    <cellStyle name="Normal 13 4 3 9" xfId="17894" xr:uid="{00000000-0005-0000-0000-0000DC450000}"/>
    <cellStyle name="Normal 13 4 4" xfId="17895" xr:uid="{00000000-0005-0000-0000-0000DD450000}"/>
    <cellStyle name="Normal 13 4 4 2" xfId="17896" xr:uid="{00000000-0005-0000-0000-0000DE450000}"/>
    <cellStyle name="Normal 13 4 4 2 2" xfId="17897" xr:uid="{00000000-0005-0000-0000-0000DF450000}"/>
    <cellStyle name="Normal 13 4 4 2 2 2" xfId="17898" xr:uid="{00000000-0005-0000-0000-0000E0450000}"/>
    <cellStyle name="Normal 13 4 4 2 2 2 2" xfId="17899" xr:uid="{00000000-0005-0000-0000-0000E1450000}"/>
    <cellStyle name="Normal 13 4 4 2 2 3" xfId="17900" xr:uid="{00000000-0005-0000-0000-0000E2450000}"/>
    <cellStyle name="Normal 13 4 4 2 2 4" xfId="17901" xr:uid="{00000000-0005-0000-0000-0000E3450000}"/>
    <cellStyle name="Normal 13 4 4 2 3" xfId="17902" xr:uid="{00000000-0005-0000-0000-0000E4450000}"/>
    <cellStyle name="Normal 13 4 4 2 3 2" xfId="17903" xr:uid="{00000000-0005-0000-0000-0000E5450000}"/>
    <cellStyle name="Normal 13 4 4 2 3 2 2" xfId="17904" xr:uid="{00000000-0005-0000-0000-0000E6450000}"/>
    <cellStyle name="Normal 13 4 4 2 3 3" xfId="17905" xr:uid="{00000000-0005-0000-0000-0000E7450000}"/>
    <cellStyle name="Normal 13 4 4 2 3 4" xfId="17906" xr:uid="{00000000-0005-0000-0000-0000E8450000}"/>
    <cellStyle name="Normal 13 4 4 2 4" xfId="17907" xr:uid="{00000000-0005-0000-0000-0000E9450000}"/>
    <cellStyle name="Normal 13 4 4 2 4 2" xfId="17908" xr:uid="{00000000-0005-0000-0000-0000EA450000}"/>
    <cellStyle name="Normal 13 4 4 2 4 2 2" xfId="17909" xr:uid="{00000000-0005-0000-0000-0000EB450000}"/>
    <cellStyle name="Normal 13 4 4 2 4 3" xfId="17910" xr:uid="{00000000-0005-0000-0000-0000EC450000}"/>
    <cellStyle name="Normal 13 4 4 2 4 4" xfId="17911" xr:uid="{00000000-0005-0000-0000-0000ED450000}"/>
    <cellStyle name="Normal 13 4 4 2 5" xfId="17912" xr:uid="{00000000-0005-0000-0000-0000EE450000}"/>
    <cellStyle name="Normal 13 4 4 2 5 2" xfId="17913" xr:uid="{00000000-0005-0000-0000-0000EF450000}"/>
    <cellStyle name="Normal 13 4 4 2 6" xfId="17914" xr:uid="{00000000-0005-0000-0000-0000F0450000}"/>
    <cellStyle name="Normal 13 4 4 2 7" xfId="17915" xr:uid="{00000000-0005-0000-0000-0000F1450000}"/>
    <cellStyle name="Normal 13 4 4 3" xfId="17916" xr:uid="{00000000-0005-0000-0000-0000F2450000}"/>
    <cellStyle name="Normal 13 4 4 3 2" xfId="17917" xr:uid="{00000000-0005-0000-0000-0000F3450000}"/>
    <cellStyle name="Normal 13 4 4 3 2 2" xfId="17918" xr:uid="{00000000-0005-0000-0000-0000F4450000}"/>
    <cellStyle name="Normal 13 4 4 3 3" xfId="17919" xr:uid="{00000000-0005-0000-0000-0000F5450000}"/>
    <cellStyle name="Normal 13 4 4 3 4" xfId="17920" xr:uid="{00000000-0005-0000-0000-0000F6450000}"/>
    <cellStyle name="Normal 13 4 4 4" xfId="17921" xr:uid="{00000000-0005-0000-0000-0000F7450000}"/>
    <cellStyle name="Normal 13 4 4 4 2" xfId="17922" xr:uid="{00000000-0005-0000-0000-0000F8450000}"/>
    <cellStyle name="Normal 13 4 4 4 2 2" xfId="17923" xr:uid="{00000000-0005-0000-0000-0000F9450000}"/>
    <cellStyle name="Normal 13 4 4 4 3" xfId="17924" xr:uid="{00000000-0005-0000-0000-0000FA450000}"/>
    <cellStyle name="Normal 13 4 4 4 4" xfId="17925" xr:uid="{00000000-0005-0000-0000-0000FB450000}"/>
    <cellStyle name="Normal 13 4 4 5" xfId="17926" xr:uid="{00000000-0005-0000-0000-0000FC450000}"/>
    <cellStyle name="Normal 13 4 4 5 2" xfId="17927" xr:uid="{00000000-0005-0000-0000-0000FD450000}"/>
    <cellStyle name="Normal 13 4 4 5 2 2" xfId="17928" xr:uid="{00000000-0005-0000-0000-0000FE450000}"/>
    <cellStyle name="Normal 13 4 4 5 3" xfId="17929" xr:uid="{00000000-0005-0000-0000-0000FF450000}"/>
    <cellStyle name="Normal 13 4 4 5 4" xfId="17930" xr:uid="{00000000-0005-0000-0000-000000460000}"/>
    <cellStyle name="Normal 13 4 4 6" xfId="17931" xr:uid="{00000000-0005-0000-0000-000001460000}"/>
    <cellStyle name="Normal 13 4 4 6 2" xfId="17932" xr:uid="{00000000-0005-0000-0000-000002460000}"/>
    <cellStyle name="Normal 13 4 4 6 2 2" xfId="17933" xr:uid="{00000000-0005-0000-0000-000003460000}"/>
    <cellStyle name="Normal 13 4 4 6 3" xfId="17934" xr:uid="{00000000-0005-0000-0000-000004460000}"/>
    <cellStyle name="Normal 13 4 4 6 4" xfId="17935" xr:uid="{00000000-0005-0000-0000-000005460000}"/>
    <cellStyle name="Normal 13 4 4 7" xfId="17936" xr:uid="{00000000-0005-0000-0000-000006460000}"/>
    <cellStyle name="Normal 13 4 4 7 2" xfId="17937" xr:uid="{00000000-0005-0000-0000-000007460000}"/>
    <cellStyle name="Normal 13 4 4 8" xfId="17938" xr:uid="{00000000-0005-0000-0000-000008460000}"/>
    <cellStyle name="Normal 13 4 4 9" xfId="17939" xr:uid="{00000000-0005-0000-0000-000009460000}"/>
    <cellStyle name="Normal 13 4 5" xfId="17940" xr:uid="{00000000-0005-0000-0000-00000A460000}"/>
    <cellStyle name="Normal 13 4 5 2" xfId="17941" xr:uid="{00000000-0005-0000-0000-00000B460000}"/>
    <cellStyle name="Normal 13 4 5 2 2" xfId="17942" xr:uid="{00000000-0005-0000-0000-00000C460000}"/>
    <cellStyle name="Normal 13 4 5 2 2 2" xfId="17943" xr:uid="{00000000-0005-0000-0000-00000D460000}"/>
    <cellStyle name="Normal 13 4 5 2 2 2 2" xfId="17944" xr:uid="{00000000-0005-0000-0000-00000E460000}"/>
    <cellStyle name="Normal 13 4 5 2 2 3" xfId="17945" xr:uid="{00000000-0005-0000-0000-00000F460000}"/>
    <cellStyle name="Normal 13 4 5 2 2 4" xfId="17946" xr:uid="{00000000-0005-0000-0000-000010460000}"/>
    <cellStyle name="Normal 13 4 5 2 3" xfId="17947" xr:uid="{00000000-0005-0000-0000-000011460000}"/>
    <cellStyle name="Normal 13 4 5 2 3 2" xfId="17948" xr:uid="{00000000-0005-0000-0000-000012460000}"/>
    <cellStyle name="Normal 13 4 5 2 3 2 2" xfId="17949" xr:uid="{00000000-0005-0000-0000-000013460000}"/>
    <cellStyle name="Normal 13 4 5 2 3 3" xfId="17950" xr:uid="{00000000-0005-0000-0000-000014460000}"/>
    <cellStyle name="Normal 13 4 5 2 3 4" xfId="17951" xr:uid="{00000000-0005-0000-0000-000015460000}"/>
    <cellStyle name="Normal 13 4 5 2 4" xfId="17952" xr:uid="{00000000-0005-0000-0000-000016460000}"/>
    <cellStyle name="Normal 13 4 5 2 4 2" xfId="17953" xr:uid="{00000000-0005-0000-0000-000017460000}"/>
    <cellStyle name="Normal 13 4 5 2 4 2 2" xfId="17954" xr:uid="{00000000-0005-0000-0000-000018460000}"/>
    <cellStyle name="Normal 13 4 5 2 4 3" xfId="17955" xr:uid="{00000000-0005-0000-0000-000019460000}"/>
    <cellStyle name="Normal 13 4 5 2 4 4" xfId="17956" xr:uid="{00000000-0005-0000-0000-00001A460000}"/>
    <cellStyle name="Normal 13 4 5 2 5" xfId="17957" xr:uid="{00000000-0005-0000-0000-00001B460000}"/>
    <cellStyle name="Normal 13 4 5 2 5 2" xfId="17958" xr:uid="{00000000-0005-0000-0000-00001C460000}"/>
    <cellStyle name="Normal 13 4 5 2 6" xfId="17959" xr:uid="{00000000-0005-0000-0000-00001D460000}"/>
    <cellStyle name="Normal 13 4 5 2 7" xfId="17960" xr:uid="{00000000-0005-0000-0000-00001E460000}"/>
    <cellStyle name="Normal 13 4 5 3" xfId="17961" xr:uid="{00000000-0005-0000-0000-00001F460000}"/>
    <cellStyle name="Normal 13 4 5 3 2" xfId="17962" xr:uid="{00000000-0005-0000-0000-000020460000}"/>
    <cellStyle name="Normal 13 4 5 3 2 2" xfId="17963" xr:uid="{00000000-0005-0000-0000-000021460000}"/>
    <cellStyle name="Normal 13 4 5 3 3" xfId="17964" xr:uid="{00000000-0005-0000-0000-000022460000}"/>
    <cellStyle name="Normal 13 4 5 3 4" xfId="17965" xr:uid="{00000000-0005-0000-0000-000023460000}"/>
    <cellStyle name="Normal 13 4 5 4" xfId="17966" xr:uid="{00000000-0005-0000-0000-000024460000}"/>
    <cellStyle name="Normal 13 4 5 4 2" xfId="17967" xr:uid="{00000000-0005-0000-0000-000025460000}"/>
    <cellStyle name="Normal 13 4 5 4 2 2" xfId="17968" xr:uid="{00000000-0005-0000-0000-000026460000}"/>
    <cellStyle name="Normal 13 4 5 4 3" xfId="17969" xr:uid="{00000000-0005-0000-0000-000027460000}"/>
    <cellStyle name="Normal 13 4 5 4 4" xfId="17970" xr:uid="{00000000-0005-0000-0000-000028460000}"/>
    <cellStyle name="Normal 13 4 5 5" xfId="17971" xr:uid="{00000000-0005-0000-0000-000029460000}"/>
    <cellStyle name="Normal 13 4 5 5 2" xfId="17972" xr:uid="{00000000-0005-0000-0000-00002A460000}"/>
    <cellStyle name="Normal 13 4 5 5 2 2" xfId="17973" xr:uid="{00000000-0005-0000-0000-00002B460000}"/>
    <cellStyle name="Normal 13 4 5 5 3" xfId="17974" xr:uid="{00000000-0005-0000-0000-00002C460000}"/>
    <cellStyle name="Normal 13 4 5 5 4" xfId="17975" xr:uid="{00000000-0005-0000-0000-00002D460000}"/>
    <cellStyle name="Normal 13 4 5 6" xfId="17976" xr:uid="{00000000-0005-0000-0000-00002E460000}"/>
    <cellStyle name="Normal 13 4 5 6 2" xfId="17977" xr:uid="{00000000-0005-0000-0000-00002F460000}"/>
    <cellStyle name="Normal 13 4 5 6 2 2" xfId="17978" xr:uid="{00000000-0005-0000-0000-000030460000}"/>
    <cellStyle name="Normal 13 4 5 6 3" xfId="17979" xr:uid="{00000000-0005-0000-0000-000031460000}"/>
    <cellStyle name="Normal 13 4 5 6 4" xfId="17980" xr:uid="{00000000-0005-0000-0000-000032460000}"/>
    <cellStyle name="Normal 13 4 5 7" xfId="17981" xr:uid="{00000000-0005-0000-0000-000033460000}"/>
    <cellStyle name="Normal 13 4 5 7 2" xfId="17982" xr:uid="{00000000-0005-0000-0000-000034460000}"/>
    <cellStyle name="Normal 13 4 5 8" xfId="17983" xr:uid="{00000000-0005-0000-0000-000035460000}"/>
    <cellStyle name="Normal 13 4 5 9" xfId="17984" xr:uid="{00000000-0005-0000-0000-000036460000}"/>
    <cellStyle name="Normal 13 4 6" xfId="17985" xr:uid="{00000000-0005-0000-0000-000037460000}"/>
    <cellStyle name="Normal 13 4 6 2" xfId="17986" xr:uid="{00000000-0005-0000-0000-000038460000}"/>
    <cellStyle name="Normal 13 4 6 2 2" xfId="17987" xr:uid="{00000000-0005-0000-0000-000039460000}"/>
    <cellStyle name="Normal 13 4 6 2 2 2" xfId="17988" xr:uid="{00000000-0005-0000-0000-00003A460000}"/>
    <cellStyle name="Normal 13 4 6 2 3" xfId="17989" xr:uid="{00000000-0005-0000-0000-00003B460000}"/>
    <cellStyle name="Normal 13 4 6 2 4" xfId="17990" xr:uid="{00000000-0005-0000-0000-00003C460000}"/>
    <cellStyle name="Normal 13 4 6 3" xfId="17991" xr:uid="{00000000-0005-0000-0000-00003D460000}"/>
    <cellStyle name="Normal 13 4 6 3 2" xfId="17992" xr:uid="{00000000-0005-0000-0000-00003E460000}"/>
    <cellStyle name="Normal 13 4 6 3 2 2" xfId="17993" xr:uid="{00000000-0005-0000-0000-00003F460000}"/>
    <cellStyle name="Normal 13 4 6 3 3" xfId="17994" xr:uid="{00000000-0005-0000-0000-000040460000}"/>
    <cellStyle name="Normal 13 4 6 3 4" xfId="17995" xr:uid="{00000000-0005-0000-0000-000041460000}"/>
    <cellStyle name="Normal 13 4 6 4" xfId="17996" xr:uid="{00000000-0005-0000-0000-000042460000}"/>
    <cellStyle name="Normal 13 4 6 4 2" xfId="17997" xr:uid="{00000000-0005-0000-0000-000043460000}"/>
    <cellStyle name="Normal 13 4 6 4 2 2" xfId="17998" xr:uid="{00000000-0005-0000-0000-000044460000}"/>
    <cellStyle name="Normal 13 4 6 4 3" xfId="17999" xr:uid="{00000000-0005-0000-0000-000045460000}"/>
    <cellStyle name="Normal 13 4 6 4 4" xfId="18000" xr:uid="{00000000-0005-0000-0000-000046460000}"/>
    <cellStyle name="Normal 13 4 6 5" xfId="18001" xr:uid="{00000000-0005-0000-0000-000047460000}"/>
    <cellStyle name="Normal 13 4 6 5 2" xfId="18002" xr:uid="{00000000-0005-0000-0000-000048460000}"/>
    <cellStyle name="Normal 13 4 6 6" xfId="18003" xr:uid="{00000000-0005-0000-0000-000049460000}"/>
    <cellStyle name="Normal 13 4 6 7" xfId="18004" xr:uid="{00000000-0005-0000-0000-00004A460000}"/>
    <cellStyle name="Normal 13 4 7" xfId="18005" xr:uid="{00000000-0005-0000-0000-00004B460000}"/>
    <cellStyle name="Normal 13 4 7 2" xfId="18006" xr:uid="{00000000-0005-0000-0000-00004C460000}"/>
    <cellStyle name="Normal 13 4 7 2 2" xfId="18007" xr:uid="{00000000-0005-0000-0000-00004D460000}"/>
    <cellStyle name="Normal 13 4 7 3" xfId="18008" xr:uid="{00000000-0005-0000-0000-00004E460000}"/>
    <cellStyle name="Normal 13 4 7 4" xfId="18009" xr:uid="{00000000-0005-0000-0000-00004F460000}"/>
    <cellStyle name="Normal 13 4 8" xfId="18010" xr:uid="{00000000-0005-0000-0000-000050460000}"/>
    <cellStyle name="Normal 13 4 8 2" xfId="18011" xr:uid="{00000000-0005-0000-0000-000051460000}"/>
    <cellStyle name="Normal 13 4 8 2 2" xfId="18012" xr:uid="{00000000-0005-0000-0000-000052460000}"/>
    <cellStyle name="Normal 13 4 8 3" xfId="18013" xr:uid="{00000000-0005-0000-0000-000053460000}"/>
    <cellStyle name="Normal 13 4 8 4" xfId="18014" xr:uid="{00000000-0005-0000-0000-000054460000}"/>
    <cellStyle name="Normal 13 4 9" xfId="18015" xr:uid="{00000000-0005-0000-0000-000055460000}"/>
    <cellStyle name="Normal 13 4 9 2" xfId="18016" xr:uid="{00000000-0005-0000-0000-000056460000}"/>
    <cellStyle name="Normal 13 4 9 2 2" xfId="18017" xr:uid="{00000000-0005-0000-0000-000057460000}"/>
    <cellStyle name="Normal 13 4 9 3" xfId="18018" xr:uid="{00000000-0005-0000-0000-000058460000}"/>
    <cellStyle name="Normal 13 4 9 4" xfId="18019" xr:uid="{00000000-0005-0000-0000-000059460000}"/>
    <cellStyle name="Normal 13 5" xfId="18020" xr:uid="{00000000-0005-0000-0000-00005A460000}"/>
    <cellStyle name="Normal 13 5 10" xfId="18021" xr:uid="{00000000-0005-0000-0000-00005B460000}"/>
    <cellStyle name="Normal 13 5 2" xfId="18022" xr:uid="{00000000-0005-0000-0000-00005C460000}"/>
    <cellStyle name="Normal 13 5 2 2" xfId="18023" xr:uid="{00000000-0005-0000-0000-00005D460000}"/>
    <cellStyle name="Normal 13 5 2 2 2" xfId="18024" xr:uid="{00000000-0005-0000-0000-00005E460000}"/>
    <cellStyle name="Normal 13 5 2 2 2 2" xfId="18025" xr:uid="{00000000-0005-0000-0000-00005F460000}"/>
    <cellStyle name="Normal 13 5 2 2 2 2 2" xfId="18026" xr:uid="{00000000-0005-0000-0000-000060460000}"/>
    <cellStyle name="Normal 13 5 2 2 2 3" xfId="18027" xr:uid="{00000000-0005-0000-0000-000061460000}"/>
    <cellStyle name="Normal 13 5 2 2 2 4" xfId="18028" xr:uid="{00000000-0005-0000-0000-000062460000}"/>
    <cellStyle name="Normal 13 5 2 2 3" xfId="18029" xr:uid="{00000000-0005-0000-0000-000063460000}"/>
    <cellStyle name="Normal 13 5 2 2 3 2" xfId="18030" xr:uid="{00000000-0005-0000-0000-000064460000}"/>
    <cellStyle name="Normal 13 5 2 2 3 2 2" xfId="18031" xr:uid="{00000000-0005-0000-0000-000065460000}"/>
    <cellStyle name="Normal 13 5 2 2 3 3" xfId="18032" xr:uid="{00000000-0005-0000-0000-000066460000}"/>
    <cellStyle name="Normal 13 5 2 2 3 4" xfId="18033" xr:uid="{00000000-0005-0000-0000-000067460000}"/>
    <cellStyle name="Normal 13 5 2 2 4" xfId="18034" xr:uid="{00000000-0005-0000-0000-000068460000}"/>
    <cellStyle name="Normal 13 5 2 2 4 2" xfId="18035" xr:uid="{00000000-0005-0000-0000-000069460000}"/>
    <cellStyle name="Normal 13 5 2 2 4 2 2" xfId="18036" xr:uid="{00000000-0005-0000-0000-00006A460000}"/>
    <cellStyle name="Normal 13 5 2 2 4 3" xfId="18037" xr:uid="{00000000-0005-0000-0000-00006B460000}"/>
    <cellStyle name="Normal 13 5 2 2 4 4" xfId="18038" xr:uid="{00000000-0005-0000-0000-00006C460000}"/>
    <cellStyle name="Normal 13 5 2 2 5" xfId="18039" xr:uid="{00000000-0005-0000-0000-00006D460000}"/>
    <cellStyle name="Normal 13 5 2 2 5 2" xfId="18040" xr:uid="{00000000-0005-0000-0000-00006E460000}"/>
    <cellStyle name="Normal 13 5 2 2 6" xfId="18041" xr:uid="{00000000-0005-0000-0000-00006F460000}"/>
    <cellStyle name="Normal 13 5 2 2 7" xfId="18042" xr:uid="{00000000-0005-0000-0000-000070460000}"/>
    <cellStyle name="Normal 13 5 2 3" xfId="18043" xr:uid="{00000000-0005-0000-0000-000071460000}"/>
    <cellStyle name="Normal 13 5 2 3 2" xfId="18044" xr:uid="{00000000-0005-0000-0000-000072460000}"/>
    <cellStyle name="Normal 13 5 2 3 2 2" xfId="18045" xr:uid="{00000000-0005-0000-0000-000073460000}"/>
    <cellStyle name="Normal 13 5 2 3 3" xfId="18046" xr:uid="{00000000-0005-0000-0000-000074460000}"/>
    <cellStyle name="Normal 13 5 2 3 4" xfId="18047" xr:uid="{00000000-0005-0000-0000-000075460000}"/>
    <cellStyle name="Normal 13 5 2 4" xfId="18048" xr:uid="{00000000-0005-0000-0000-000076460000}"/>
    <cellStyle name="Normal 13 5 2 4 2" xfId="18049" xr:uid="{00000000-0005-0000-0000-000077460000}"/>
    <cellStyle name="Normal 13 5 2 4 2 2" xfId="18050" xr:uid="{00000000-0005-0000-0000-000078460000}"/>
    <cellStyle name="Normal 13 5 2 4 3" xfId="18051" xr:uid="{00000000-0005-0000-0000-000079460000}"/>
    <cellStyle name="Normal 13 5 2 4 4" xfId="18052" xr:uid="{00000000-0005-0000-0000-00007A460000}"/>
    <cellStyle name="Normal 13 5 2 5" xfId="18053" xr:uid="{00000000-0005-0000-0000-00007B460000}"/>
    <cellStyle name="Normal 13 5 2 5 2" xfId="18054" xr:uid="{00000000-0005-0000-0000-00007C460000}"/>
    <cellStyle name="Normal 13 5 2 5 2 2" xfId="18055" xr:uid="{00000000-0005-0000-0000-00007D460000}"/>
    <cellStyle name="Normal 13 5 2 5 3" xfId="18056" xr:uid="{00000000-0005-0000-0000-00007E460000}"/>
    <cellStyle name="Normal 13 5 2 5 4" xfId="18057" xr:uid="{00000000-0005-0000-0000-00007F460000}"/>
    <cellStyle name="Normal 13 5 2 6" xfId="18058" xr:uid="{00000000-0005-0000-0000-000080460000}"/>
    <cellStyle name="Normal 13 5 2 6 2" xfId="18059" xr:uid="{00000000-0005-0000-0000-000081460000}"/>
    <cellStyle name="Normal 13 5 2 6 2 2" xfId="18060" xr:uid="{00000000-0005-0000-0000-000082460000}"/>
    <cellStyle name="Normal 13 5 2 6 3" xfId="18061" xr:uid="{00000000-0005-0000-0000-000083460000}"/>
    <cellStyle name="Normal 13 5 2 6 4" xfId="18062" xr:uid="{00000000-0005-0000-0000-000084460000}"/>
    <cellStyle name="Normal 13 5 2 7" xfId="18063" xr:uid="{00000000-0005-0000-0000-000085460000}"/>
    <cellStyle name="Normal 13 5 2 7 2" xfId="18064" xr:uid="{00000000-0005-0000-0000-000086460000}"/>
    <cellStyle name="Normal 13 5 2 8" xfId="18065" xr:uid="{00000000-0005-0000-0000-000087460000}"/>
    <cellStyle name="Normal 13 5 2 9" xfId="18066" xr:uid="{00000000-0005-0000-0000-000088460000}"/>
    <cellStyle name="Normal 13 5 3" xfId="18067" xr:uid="{00000000-0005-0000-0000-000089460000}"/>
    <cellStyle name="Normal 13 5 3 2" xfId="18068" xr:uid="{00000000-0005-0000-0000-00008A460000}"/>
    <cellStyle name="Normal 13 5 3 2 2" xfId="18069" xr:uid="{00000000-0005-0000-0000-00008B460000}"/>
    <cellStyle name="Normal 13 5 3 2 2 2" xfId="18070" xr:uid="{00000000-0005-0000-0000-00008C460000}"/>
    <cellStyle name="Normal 13 5 3 2 3" xfId="18071" xr:uid="{00000000-0005-0000-0000-00008D460000}"/>
    <cellStyle name="Normal 13 5 3 2 4" xfId="18072" xr:uid="{00000000-0005-0000-0000-00008E460000}"/>
    <cellStyle name="Normal 13 5 3 3" xfId="18073" xr:uid="{00000000-0005-0000-0000-00008F460000}"/>
    <cellStyle name="Normal 13 5 3 3 2" xfId="18074" xr:uid="{00000000-0005-0000-0000-000090460000}"/>
    <cellStyle name="Normal 13 5 3 3 2 2" xfId="18075" xr:uid="{00000000-0005-0000-0000-000091460000}"/>
    <cellStyle name="Normal 13 5 3 3 3" xfId="18076" xr:uid="{00000000-0005-0000-0000-000092460000}"/>
    <cellStyle name="Normal 13 5 3 3 4" xfId="18077" xr:uid="{00000000-0005-0000-0000-000093460000}"/>
    <cellStyle name="Normal 13 5 3 4" xfId="18078" xr:uid="{00000000-0005-0000-0000-000094460000}"/>
    <cellStyle name="Normal 13 5 3 4 2" xfId="18079" xr:uid="{00000000-0005-0000-0000-000095460000}"/>
    <cellStyle name="Normal 13 5 3 4 2 2" xfId="18080" xr:uid="{00000000-0005-0000-0000-000096460000}"/>
    <cellStyle name="Normal 13 5 3 4 3" xfId="18081" xr:uid="{00000000-0005-0000-0000-000097460000}"/>
    <cellStyle name="Normal 13 5 3 4 4" xfId="18082" xr:uid="{00000000-0005-0000-0000-000098460000}"/>
    <cellStyle name="Normal 13 5 3 5" xfId="18083" xr:uid="{00000000-0005-0000-0000-000099460000}"/>
    <cellStyle name="Normal 13 5 3 5 2" xfId="18084" xr:uid="{00000000-0005-0000-0000-00009A460000}"/>
    <cellStyle name="Normal 13 5 3 6" xfId="18085" xr:uid="{00000000-0005-0000-0000-00009B460000}"/>
    <cellStyle name="Normal 13 5 3 7" xfId="18086" xr:uid="{00000000-0005-0000-0000-00009C460000}"/>
    <cellStyle name="Normal 13 5 4" xfId="18087" xr:uid="{00000000-0005-0000-0000-00009D460000}"/>
    <cellStyle name="Normal 13 5 4 2" xfId="18088" xr:uid="{00000000-0005-0000-0000-00009E460000}"/>
    <cellStyle name="Normal 13 5 4 2 2" xfId="18089" xr:uid="{00000000-0005-0000-0000-00009F460000}"/>
    <cellStyle name="Normal 13 5 4 3" xfId="18090" xr:uid="{00000000-0005-0000-0000-0000A0460000}"/>
    <cellStyle name="Normal 13 5 4 4" xfId="18091" xr:uid="{00000000-0005-0000-0000-0000A1460000}"/>
    <cellStyle name="Normal 13 5 5" xfId="18092" xr:uid="{00000000-0005-0000-0000-0000A2460000}"/>
    <cellStyle name="Normal 13 5 5 2" xfId="18093" xr:uid="{00000000-0005-0000-0000-0000A3460000}"/>
    <cellStyle name="Normal 13 5 5 2 2" xfId="18094" xr:uid="{00000000-0005-0000-0000-0000A4460000}"/>
    <cellStyle name="Normal 13 5 5 3" xfId="18095" xr:uid="{00000000-0005-0000-0000-0000A5460000}"/>
    <cellStyle name="Normal 13 5 5 4" xfId="18096" xr:uid="{00000000-0005-0000-0000-0000A6460000}"/>
    <cellStyle name="Normal 13 5 6" xfId="18097" xr:uid="{00000000-0005-0000-0000-0000A7460000}"/>
    <cellStyle name="Normal 13 5 6 2" xfId="18098" xr:uid="{00000000-0005-0000-0000-0000A8460000}"/>
    <cellStyle name="Normal 13 5 6 2 2" xfId="18099" xr:uid="{00000000-0005-0000-0000-0000A9460000}"/>
    <cellStyle name="Normal 13 5 6 3" xfId="18100" xr:uid="{00000000-0005-0000-0000-0000AA460000}"/>
    <cellStyle name="Normal 13 5 6 4" xfId="18101" xr:uid="{00000000-0005-0000-0000-0000AB460000}"/>
    <cellStyle name="Normal 13 5 7" xfId="18102" xr:uid="{00000000-0005-0000-0000-0000AC460000}"/>
    <cellStyle name="Normal 13 5 7 2" xfId="18103" xr:uid="{00000000-0005-0000-0000-0000AD460000}"/>
    <cellStyle name="Normal 13 5 7 2 2" xfId="18104" xr:uid="{00000000-0005-0000-0000-0000AE460000}"/>
    <cellStyle name="Normal 13 5 7 3" xfId="18105" xr:uid="{00000000-0005-0000-0000-0000AF460000}"/>
    <cellStyle name="Normal 13 5 7 4" xfId="18106" xr:uid="{00000000-0005-0000-0000-0000B0460000}"/>
    <cellStyle name="Normal 13 5 8" xfId="18107" xr:uid="{00000000-0005-0000-0000-0000B1460000}"/>
    <cellStyle name="Normal 13 5 8 2" xfId="18108" xr:uid="{00000000-0005-0000-0000-0000B2460000}"/>
    <cellStyle name="Normal 13 5 9" xfId="18109" xr:uid="{00000000-0005-0000-0000-0000B3460000}"/>
    <cellStyle name="Normal 13 6" xfId="18110" xr:uid="{00000000-0005-0000-0000-0000B4460000}"/>
    <cellStyle name="Normal 13 6 10" xfId="18111" xr:uid="{00000000-0005-0000-0000-0000B5460000}"/>
    <cellStyle name="Normal 13 6 2" xfId="18112" xr:uid="{00000000-0005-0000-0000-0000B6460000}"/>
    <cellStyle name="Normal 13 6 2 2" xfId="18113" xr:uid="{00000000-0005-0000-0000-0000B7460000}"/>
    <cellStyle name="Normal 13 6 2 2 2" xfId="18114" xr:uid="{00000000-0005-0000-0000-0000B8460000}"/>
    <cellStyle name="Normal 13 6 2 2 2 2" xfId="18115" xr:uid="{00000000-0005-0000-0000-0000B9460000}"/>
    <cellStyle name="Normal 13 6 2 2 2 2 2" xfId="18116" xr:uid="{00000000-0005-0000-0000-0000BA460000}"/>
    <cellStyle name="Normal 13 6 2 2 2 3" xfId="18117" xr:uid="{00000000-0005-0000-0000-0000BB460000}"/>
    <cellStyle name="Normal 13 6 2 2 2 4" xfId="18118" xr:uid="{00000000-0005-0000-0000-0000BC460000}"/>
    <cellStyle name="Normal 13 6 2 2 3" xfId="18119" xr:uid="{00000000-0005-0000-0000-0000BD460000}"/>
    <cellStyle name="Normal 13 6 2 2 3 2" xfId="18120" xr:uid="{00000000-0005-0000-0000-0000BE460000}"/>
    <cellStyle name="Normal 13 6 2 2 3 2 2" xfId="18121" xr:uid="{00000000-0005-0000-0000-0000BF460000}"/>
    <cellStyle name="Normal 13 6 2 2 3 3" xfId="18122" xr:uid="{00000000-0005-0000-0000-0000C0460000}"/>
    <cellStyle name="Normal 13 6 2 2 3 4" xfId="18123" xr:uid="{00000000-0005-0000-0000-0000C1460000}"/>
    <cellStyle name="Normal 13 6 2 2 4" xfId="18124" xr:uid="{00000000-0005-0000-0000-0000C2460000}"/>
    <cellStyle name="Normal 13 6 2 2 4 2" xfId="18125" xr:uid="{00000000-0005-0000-0000-0000C3460000}"/>
    <cellStyle name="Normal 13 6 2 2 4 2 2" xfId="18126" xr:uid="{00000000-0005-0000-0000-0000C4460000}"/>
    <cellStyle name="Normal 13 6 2 2 4 3" xfId="18127" xr:uid="{00000000-0005-0000-0000-0000C5460000}"/>
    <cellStyle name="Normal 13 6 2 2 4 4" xfId="18128" xr:uid="{00000000-0005-0000-0000-0000C6460000}"/>
    <cellStyle name="Normal 13 6 2 2 5" xfId="18129" xr:uid="{00000000-0005-0000-0000-0000C7460000}"/>
    <cellStyle name="Normal 13 6 2 2 5 2" xfId="18130" xr:uid="{00000000-0005-0000-0000-0000C8460000}"/>
    <cellStyle name="Normal 13 6 2 2 6" xfId="18131" xr:uid="{00000000-0005-0000-0000-0000C9460000}"/>
    <cellStyle name="Normal 13 6 2 2 7" xfId="18132" xr:uid="{00000000-0005-0000-0000-0000CA460000}"/>
    <cellStyle name="Normal 13 6 2 3" xfId="18133" xr:uid="{00000000-0005-0000-0000-0000CB460000}"/>
    <cellStyle name="Normal 13 6 2 3 2" xfId="18134" xr:uid="{00000000-0005-0000-0000-0000CC460000}"/>
    <cellStyle name="Normal 13 6 2 3 2 2" xfId="18135" xr:uid="{00000000-0005-0000-0000-0000CD460000}"/>
    <cellStyle name="Normal 13 6 2 3 3" xfId="18136" xr:uid="{00000000-0005-0000-0000-0000CE460000}"/>
    <cellStyle name="Normal 13 6 2 3 4" xfId="18137" xr:uid="{00000000-0005-0000-0000-0000CF460000}"/>
    <cellStyle name="Normal 13 6 2 4" xfId="18138" xr:uid="{00000000-0005-0000-0000-0000D0460000}"/>
    <cellStyle name="Normal 13 6 2 4 2" xfId="18139" xr:uid="{00000000-0005-0000-0000-0000D1460000}"/>
    <cellStyle name="Normal 13 6 2 4 2 2" xfId="18140" xr:uid="{00000000-0005-0000-0000-0000D2460000}"/>
    <cellStyle name="Normal 13 6 2 4 3" xfId="18141" xr:uid="{00000000-0005-0000-0000-0000D3460000}"/>
    <cellStyle name="Normal 13 6 2 4 4" xfId="18142" xr:uid="{00000000-0005-0000-0000-0000D4460000}"/>
    <cellStyle name="Normal 13 6 2 5" xfId="18143" xr:uid="{00000000-0005-0000-0000-0000D5460000}"/>
    <cellStyle name="Normal 13 6 2 5 2" xfId="18144" xr:uid="{00000000-0005-0000-0000-0000D6460000}"/>
    <cellStyle name="Normal 13 6 2 5 2 2" xfId="18145" xr:uid="{00000000-0005-0000-0000-0000D7460000}"/>
    <cellStyle name="Normal 13 6 2 5 3" xfId="18146" xr:uid="{00000000-0005-0000-0000-0000D8460000}"/>
    <cellStyle name="Normal 13 6 2 5 4" xfId="18147" xr:uid="{00000000-0005-0000-0000-0000D9460000}"/>
    <cellStyle name="Normal 13 6 2 6" xfId="18148" xr:uid="{00000000-0005-0000-0000-0000DA460000}"/>
    <cellStyle name="Normal 13 6 2 6 2" xfId="18149" xr:uid="{00000000-0005-0000-0000-0000DB460000}"/>
    <cellStyle name="Normal 13 6 2 6 2 2" xfId="18150" xr:uid="{00000000-0005-0000-0000-0000DC460000}"/>
    <cellStyle name="Normal 13 6 2 6 3" xfId="18151" xr:uid="{00000000-0005-0000-0000-0000DD460000}"/>
    <cellStyle name="Normal 13 6 2 6 4" xfId="18152" xr:uid="{00000000-0005-0000-0000-0000DE460000}"/>
    <cellStyle name="Normal 13 6 2 7" xfId="18153" xr:uid="{00000000-0005-0000-0000-0000DF460000}"/>
    <cellStyle name="Normal 13 6 2 7 2" xfId="18154" xr:uid="{00000000-0005-0000-0000-0000E0460000}"/>
    <cellStyle name="Normal 13 6 2 8" xfId="18155" xr:uid="{00000000-0005-0000-0000-0000E1460000}"/>
    <cellStyle name="Normal 13 6 2 9" xfId="18156" xr:uid="{00000000-0005-0000-0000-0000E2460000}"/>
    <cellStyle name="Normal 13 6 3" xfId="18157" xr:uid="{00000000-0005-0000-0000-0000E3460000}"/>
    <cellStyle name="Normal 13 6 3 2" xfId="18158" xr:uid="{00000000-0005-0000-0000-0000E4460000}"/>
    <cellStyle name="Normal 13 6 3 2 2" xfId="18159" xr:uid="{00000000-0005-0000-0000-0000E5460000}"/>
    <cellStyle name="Normal 13 6 3 2 2 2" xfId="18160" xr:uid="{00000000-0005-0000-0000-0000E6460000}"/>
    <cellStyle name="Normal 13 6 3 2 3" xfId="18161" xr:uid="{00000000-0005-0000-0000-0000E7460000}"/>
    <cellStyle name="Normal 13 6 3 2 4" xfId="18162" xr:uid="{00000000-0005-0000-0000-0000E8460000}"/>
    <cellStyle name="Normal 13 6 3 3" xfId="18163" xr:uid="{00000000-0005-0000-0000-0000E9460000}"/>
    <cellStyle name="Normal 13 6 3 3 2" xfId="18164" xr:uid="{00000000-0005-0000-0000-0000EA460000}"/>
    <cellStyle name="Normal 13 6 3 3 2 2" xfId="18165" xr:uid="{00000000-0005-0000-0000-0000EB460000}"/>
    <cellStyle name="Normal 13 6 3 3 3" xfId="18166" xr:uid="{00000000-0005-0000-0000-0000EC460000}"/>
    <cellStyle name="Normal 13 6 3 3 4" xfId="18167" xr:uid="{00000000-0005-0000-0000-0000ED460000}"/>
    <cellStyle name="Normal 13 6 3 4" xfId="18168" xr:uid="{00000000-0005-0000-0000-0000EE460000}"/>
    <cellStyle name="Normal 13 6 3 4 2" xfId="18169" xr:uid="{00000000-0005-0000-0000-0000EF460000}"/>
    <cellStyle name="Normal 13 6 3 4 2 2" xfId="18170" xr:uid="{00000000-0005-0000-0000-0000F0460000}"/>
    <cellStyle name="Normal 13 6 3 4 3" xfId="18171" xr:uid="{00000000-0005-0000-0000-0000F1460000}"/>
    <cellStyle name="Normal 13 6 3 4 4" xfId="18172" xr:uid="{00000000-0005-0000-0000-0000F2460000}"/>
    <cellStyle name="Normal 13 6 3 5" xfId="18173" xr:uid="{00000000-0005-0000-0000-0000F3460000}"/>
    <cellStyle name="Normal 13 6 3 5 2" xfId="18174" xr:uid="{00000000-0005-0000-0000-0000F4460000}"/>
    <cellStyle name="Normal 13 6 3 6" xfId="18175" xr:uid="{00000000-0005-0000-0000-0000F5460000}"/>
    <cellStyle name="Normal 13 6 3 7" xfId="18176" xr:uid="{00000000-0005-0000-0000-0000F6460000}"/>
    <cellStyle name="Normal 13 6 4" xfId="18177" xr:uid="{00000000-0005-0000-0000-0000F7460000}"/>
    <cellStyle name="Normal 13 6 4 2" xfId="18178" xr:uid="{00000000-0005-0000-0000-0000F8460000}"/>
    <cellStyle name="Normal 13 6 4 2 2" xfId="18179" xr:uid="{00000000-0005-0000-0000-0000F9460000}"/>
    <cellStyle name="Normal 13 6 4 3" xfId="18180" xr:uid="{00000000-0005-0000-0000-0000FA460000}"/>
    <cellStyle name="Normal 13 6 4 4" xfId="18181" xr:uid="{00000000-0005-0000-0000-0000FB460000}"/>
    <cellStyle name="Normal 13 6 5" xfId="18182" xr:uid="{00000000-0005-0000-0000-0000FC460000}"/>
    <cellStyle name="Normal 13 6 5 2" xfId="18183" xr:uid="{00000000-0005-0000-0000-0000FD460000}"/>
    <cellStyle name="Normal 13 6 5 2 2" xfId="18184" xr:uid="{00000000-0005-0000-0000-0000FE460000}"/>
    <cellStyle name="Normal 13 6 5 3" xfId="18185" xr:uid="{00000000-0005-0000-0000-0000FF460000}"/>
    <cellStyle name="Normal 13 6 5 4" xfId="18186" xr:uid="{00000000-0005-0000-0000-000000470000}"/>
    <cellStyle name="Normal 13 6 6" xfId="18187" xr:uid="{00000000-0005-0000-0000-000001470000}"/>
    <cellStyle name="Normal 13 6 6 2" xfId="18188" xr:uid="{00000000-0005-0000-0000-000002470000}"/>
    <cellStyle name="Normal 13 6 6 2 2" xfId="18189" xr:uid="{00000000-0005-0000-0000-000003470000}"/>
    <cellStyle name="Normal 13 6 6 3" xfId="18190" xr:uid="{00000000-0005-0000-0000-000004470000}"/>
    <cellStyle name="Normal 13 6 6 4" xfId="18191" xr:uid="{00000000-0005-0000-0000-000005470000}"/>
    <cellStyle name="Normal 13 6 7" xfId="18192" xr:uid="{00000000-0005-0000-0000-000006470000}"/>
    <cellStyle name="Normal 13 6 7 2" xfId="18193" xr:uid="{00000000-0005-0000-0000-000007470000}"/>
    <cellStyle name="Normal 13 6 7 2 2" xfId="18194" xr:uid="{00000000-0005-0000-0000-000008470000}"/>
    <cellStyle name="Normal 13 6 7 3" xfId="18195" xr:uid="{00000000-0005-0000-0000-000009470000}"/>
    <cellStyle name="Normal 13 6 7 4" xfId="18196" xr:uid="{00000000-0005-0000-0000-00000A470000}"/>
    <cellStyle name="Normal 13 6 8" xfId="18197" xr:uid="{00000000-0005-0000-0000-00000B470000}"/>
    <cellStyle name="Normal 13 6 8 2" xfId="18198" xr:uid="{00000000-0005-0000-0000-00000C470000}"/>
    <cellStyle name="Normal 13 6 9" xfId="18199" xr:uid="{00000000-0005-0000-0000-00000D470000}"/>
    <cellStyle name="Normal 13 7" xfId="18200" xr:uid="{00000000-0005-0000-0000-00000E470000}"/>
    <cellStyle name="Normal 13 7 2" xfId="18201" xr:uid="{00000000-0005-0000-0000-00000F470000}"/>
    <cellStyle name="Normal 13 7 2 2" xfId="18202" xr:uid="{00000000-0005-0000-0000-000010470000}"/>
    <cellStyle name="Normal 13 7 2 2 2" xfId="18203" xr:uid="{00000000-0005-0000-0000-000011470000}"/>
    <cellStyle name="Normal 13 7 2 2 2 2" xfId="18204" xr:uid="{00000000-0005-0000-0000-000012470000}"/>
    <cellStyle name="Normal 13 7 2 2 3" xfId="18205" xr:uid="{00000000-0005-0000-0000-000013470000}"/>
    <cellStyle name="Normal 13 7 2 2 4" xfId="18206" xr:uid="{00000000-0005-0000-0000-000014470000}"/>
    <cellStyle name="Normal 13 7 2 3" xfId="18207" xr:uid="{00000000-0005-0000-0000-000015470000}"/>
    <cellStyle name="Normal 13 7 2 3 2" xfId="18208" xr:uid="{00000000-0005-0000-0000-000016470000}"/>
    <cellStyle name="Normal 13 7 2 3 2 2" xfId="18209" xr:uid="{00000000-0005-0000-0000-000017470000}"/>
    <cellStyle name="Normal 13 7 2 3 3" xfId="18210" xr:uid="{00000000-0005-0000-0000-000018470000}"/>
    <cellStyle name="Normal 13 7 2 3 4" xfId="18211" xr:uid="{00000000-0005-0000-0000-000019470000}"/>
    <cellStyle name="Normal 13 7 2 4" xfId="18212" xr:uid="{00000000-0005-0000-0000-00001A470000}"/>
    <cellStyle name="Normal 13 7 2 4 2" xfId="18213" xr:uid="{00000000-0005-0000-0000-00001B470000}"/>
    <cellStyle name="Normal 13 7 2 4 2 2" xfId="18214" xr:uid="{00000000-0005-0000-0000-00001C470000}"/>
    <cellStyle name="Normal 13 7 2 4 3" xfId="18215" xr:uid="{00000000-0005-0000-0000-00001D470000}"/>
    <cellStyle name="Normal 13 7 2 4 4" xfId="18216" xr:uid="{00000000-0005-0000-0000-00001E470000}"/>
    <cellStyle name="Normal 13 7 2 5" xfId="18217" xr:uid="{00000000-0005-0000-0000-00001F470000}"/>
    <cellStyle name="Normal 13 7 2 5 2" xfId="18218" xr:uid="{00000000-0005-0000-0000-000020470000}"/>
    <cellStyle name="Normal 13 7 2 6" xfId="18219" xr:uid="{00000000-0005-0000-0000-000021470000}"/>
    <cellStyle name="Normal 13 7 2 7" xfId="18220" xr:uid="{00000000-0005-0000-0000-000022470000}"/>
    <cellStyle name="Normal 13 7 3" xfId="18221" xr:uid="{00000000-0005-0000-0000-000023470000}"/>
    <cellStyle name="Normal 13 7 3 2" xfId="18222" xr:uid="{00000000-0005-0000-0000-000024470000}"/>
    <cellStyle name="Normal 13 7 3 2 2" xfId="18223" xr:uid="{00000000-0005-0000-0000-000025470000}"/>
    <cellStyle name="Normal 13 7 3 3" xfId="18224" xr:uid="{00000000-0005-0000-0000-000026470000}"/>
    <cellStyle name="Normal 13 7 3 4" xfId="18225" xr:uid="{00000000-0005-0000-0000-000027470000}"/>
    <cellStyle name="Normal 13 7 4" xfId="18226" xr:uid="{00000000-0005-0000-0000-000028470000}"/>
    <cellStyle name="Normal 13 7 4 2" xfId="18227" xr:uid="{00000000-0005-0000-0000-000029470000}"/>
    <cellStyle name="Normal 13 7 4 2 2" xfId="18228" xr:uid="{00000000-0005-0000-0000-00002A470000}"/>
    <cellStyle name="Normal 13 7 4 3" xfId="18229" xr:uid="{00000000-0005-0000-0000-00002B470000}"/>
    <cellStyle name="Normal 13 7 4 4" xfId="18230" xr:uid="{00000000-0005-0000-0000-00002C470000}"/>
    <cellStyle name="Normal 13 7 5" xfId="18231" xr:uid="{00000000-0005-0000-0000-00002D470000}"/>
    <cellStyle name="Normal 13 7 5 2" xfId="18232" xr:uid="{00000000-0005-0000-0000-00002E470000}"/>
    <cellStyle name="Normal 13 7 5 2 2" xfId="18233" xr:uid="{00000000-0005-0000-0000-00002F470000}"/>
    <cellStyle name="Normal 13 7 5 3" xfId="18234" xr:uid="{00000000-0005-0000-0000-000030470000}"/>
    <cellStyle name="Normal 13 7 5 4" xfId="18235" xr:uid="{00000000-0005-0000-0000-000031470000}"/>
    <cellStyle name="Normal 13 7 6" xfId="18236" xr:uid="{00000000-0005-0000-0000-000032470000}"/>
    <cellStyle name="Normal 13 7 6 2" xfId="18237" xr:uid="{00000000-0005-0000-0000-000033470000}"/>
    <cellStyle name="Normal 13 7 6 2 2" xfId="18238" xr:uid="{00000000-0005-0000-0000-000034470000}"/>
    <cellStyle name="Normal 13 7 6 3" xfId="18239" xr:uid="{00000000-0005-0000-0000-000035470000}"/>
    <cellStyle name="Normal 13 7 6 4" xfId="18240" xr:uid="{00000000-0005-0000-0000-000036470000}"/>
    <cellStyle name="Normal 13 7 7" xfId="18241" xr:uid="{00000000-0005-0000-0000-000037470000}"/>
    <cellStyle name="Normal 13 7 7 2" xfId="18242" xr:uid="{00000000-0005-0000-0000-000038470000}"/>
    <cellStyle name="Normal 13 7 8" xfId="18243" xr:uid="{00000000-0005-0000-0000-000039470000}"/>
    <cellStyle name="Normal 13 7 9" xfId="18244" xr:uid="{00000000-0005-0000-0000-00003A470000}"/>
    <cellStyle name="Normal 13 8" xfId="18245" xr:uid="{00000000-0005-0000-0000-00003B470000}"/>
    <cellStyle name="Normal 13 8 2" xfId="18246" xr:uid="{00000000-0005-0000-0000-00003C470000}"/>
    <cellStyle name="Normal 13 8 2 2" xfId="18247" xr:uid="{00000000-0005-0000-0000-00003D470000}"/>
    <cellStyle name="Normal 13 8 2 2 2" xfId="18248" xr:uid="{00000000-0005-0000-0000-00003E470000}"/>
    <cellStyle name="Normal 13 8 2 2 2 2" xfId="18249" xr:uid="{00000000-0005-0000-0000-00003F470000}"/>
    <cellStyle name="Normal 13 8 2 2 3" xfId="18250" xr:uid="{00000000-0005-0000-0000-000040470000}"/>
    <cellStyle name="Normal 13 8 2 2 4" xfId="18251" xr:uid="{00000000-0005-0000-0000-000041470000}"/>
    <cellStyle name="Normal 13 8 2 3" xfId="18252" xr:uid="{00000000-0005-0000-0000-000042470000}"/>
    <cellStyle name="Normal 13 8 2 3 2" xfId="18253" xr:uid="{00000000-0005-0000-0000-000043470000}"/>
    <cellStyle name="Normal 13 8 2 3 2 2" xfId="18254" xr:uid="{00000000-0005-0000-0000-000044470000}"/>
    <cellStyle name="Normal 13 8 2 3 3" xfId="18255" xr:uid="{00000000-0005-0000-0000-000045470000}"/>
    <cellStyle name="Normal 13 8 2 3 4" xfId="18256" xr:uid="{00000000-0005-0000-0000-000046470000}"/>
    <cellStyle name="Normal 13 8 2 4" xfId="18257" xr:uid="{00000000-0005-0000-0000-000047470000}"/>
    <cellStyle name="Normal 13 8 2 4 2" xfId="18258" xr:uid="{00000000-0005-0000-0000-000048470000}"/>
    <cellStyle name="Normal 13 8 2 4 2 2" xfId="18259" xr:uid="{00000000-0005-0000-0000-000049470000}"/>
    <cellStyle name="Normal 13 8 2 4 3" xfId="18260" xr:uid="{00000000-0005-0000-0000-00004A470000}"/>
    <cellStyle name="Normal 13 8 2 4 4" xfId="18261" xr:uid="{00000000-0005-0000-0000-00004B470000}"/>
    <cellStyle name="Normal 13 8 2 5" xfId="18262" xr:uid="{00000000-0005-0000-0000-00004C470000}"/>
    <cellStyle name="Normal 13 8 2 5 2" xfId="18263" xr:uid="{00000000-0005-0000-0000-00004D470000}"/>
    <cellStyle name="Normal 13 8 2 6" xfId="18264" xr:uid="{00000000-0005-0000-0000-00004E470000}"/>
    <cellStyle name="Normal 13 8 2 7" xfId="18265" xr:uid="{00000000-0005-0000-0000-00004F470000}"/>
    <cellStyle name="Normal 13 8 3" xfId="18266" xr:uid="{00000000-0005-0000-0000-000050470000}"/>
    <cellStyle name="Normal 13 8 3 2" xfId="18267" xr:uid="{00000000-0005-0000-0000-000051470000}"/>
    <cellStyle name="Normal 13 8 3 2 2" xfId="18268" xr:uid="{00000000-0005-0000-0000-000052470000}"/>
    <cellStyle name="Normal 13 8 3 3" xfId="18269" xr:uid="{00000000-0005-0000-0000-000053470000}"/>
    <cellStyle name="Normal 13 8 3 4" xfId="18270" xr:uid="{00000000-0005-0000-0000-000054470000}"/>
    <cellStyle name="Normal 13 8 4" xfId="18271" xr:uid="{00000000-0005-0000-0000-000055470000}"/>
    <cellStyle name="Normal 13 8 4 2" xfId="18272" xr:uid="{00000000-0005-0000-0000-000056470000}"/>
    <cellStyle name="Normal 13 8 4 2 2" xfId="18273" xr:uid="{00000000-0005-0000-0000-000057470000}"/>
    <cellStyle name="Normal 13 8 4 3" xfId="18274" xr:uid="{00000000-0005-0000-0000-000058470000}"/>
    <cellStyle name="Normal 13 8 4 4" xfId="18275" xr:uid="{00000000-0005-0000-0000-000059470000}"/>
    <cellStyle name="Normal 13 8 5" xfId="18276" xr:uid="{00000000-0005-0000-0000-00005A470000}"/>
    <cellStyle name="Normal 13 8 5 2" xfId="18277" xr:uid="{00000000-0005-0000-0000-00005B470000}"/>
    <cellStyle name="Normal 13 8 5 2 2" xfId="18278" xr:uid="{00000000-0005-0000-0000-00005C470000}"/>
    <cellStyle name="Normal 13 8 5 3" xfId="18279" xr:uid="{00000000-0005-0000-0000-00005D470000}"/>
    <cellStyle name="Normal 13 8 5 4" xfId="18280" xr:uid="{00000000-0005-0000-0000-00005E470000}"/>
    <cellStyle name="Normal 13 8 6" xfId="18281" xr:uid="{00000000-0005-0000-0000-00005F470000}"/>
    <cellStyle name="Normal 13 8 6 2" xfId="18282" xr:uid="{00000000-0005-0000-0000-000060470000}"/>
    <cellStyle name="Normal 13 8 6 2 2" xfId="18283" xr:uid="{00000000-0005-0000-0000-000061470000}"/>
    <cellStyle name="Normal 13 8 6 3" xfId="18284" xr:uid="{00000000-0005-0000-0000-000062470000}"/>
    <cellStyle name="Normal 13 8 6 4" xfId="18285" xr:uid="{00000000-0005-0000-0000-000063470000}"/>
    <cellStyle name="Normal 13 8 7" xfId="18286" xr:uid="{00000000-0005-0000-0000-000064470000}"/>
    <cellStyle name="Normal 13 8 7 2" xfId="18287" xr:uid="{00000000-0005-0000-0000-000065470000}"/>
    <cellStyle name="Normal 13 8 8" xfId="18288" xr:uid="{00000000-0005-0000-0000-000066470000}"/>
    <cellStyle name="Normal 13 8 9" xfId="18289" xr:uid="{00000000-0005-0000-0000-000067470000}"/>
    <cellStyle name="Normal 13 9" xfId="18290" xr:uid="{00000000-0005-0000-0000-000068470000}"/>
    <cellStyle name="Normal 13 9 2" xfId="18291" xr:uid="{00000000-0005-0000-0000-000069470000}"/>
    <cellStyle name="Normal 13 9 2 2" xfId="18292" xr:uid="{00000000-0005-0000-0000-00006A470000}"/>
    <cellStyle name="Normal 13 9 2 2 2" xfId="18293" xr:uid="{00000000-0005-0000-0000-00006B470000}"/>
    <cellStyle name="Normal 13 9 2 3" xfId="18294" xr:uid="{00000000-0005-0000-0000-00006C470000}"/>
    <cellStyle name="Normal 13 9 2 4" xfId="18295" xr:uid="{00000000-0005-0000-0000-00006D470000}"/>
    <cellStyle name="Normal 13 9 3" xfId="18296" xr:uid="{00000000-0005-0000-0000-00006E470000}"/>
    <cellStyle name="Normal 13 9 3 2" xfId="18297" xr:uid="{00000000-0005-0000-0000-00006F470000}"/>
    <cellStyle name="Normal 13 9 3 2 2" xfId="18298" xr:uid="{00000000-0005-0000-0000-000070470000}"/>
    <cellStyle name="Normal 13 9 3 3" xfId="18299" xr:uid="{00000000-0005-0000-0000-000071470000}"/>
    <cellStyle name="Normal 13 9 3 4" xfId="18300" xr:uid="{00000000-0005-0000-0000-000072470000}"/>
    <cellStyle name="Normal 13 9 4" xfId="18301" xr:uid="{00000000-0005-0000-0000-000073470000}"/>
    <cellStyle name="Normal 13 9 4 2" xfId="18302" xr:uid="{00000000-0005-0000-0000-000074470000}"/>
    <cellStyle name="Normal 13 9 4 2 2" xfId="18303" xr:uid="{00000000-0005-0000-0000-000075470000}"/>
    <cellStyle name="Normal 13 9 4 3" xfId="18304" xr:uid="{00000000-0005-0000-0000-000076470000}"/>
    <cellStyle name="Normal 13 9 4 4" xfId="18305" xr:uid="{00000000-0005-0000-0000-000077470000}"/>
    <cellStyle name="Normal 13 9 5" xfId="18306" xr:uid="{00000000-0005-0000-0000-000078470000}"/>
    <cellStyle name="Normal 13 9 5 2" xfId="18307" xr:uid="{00000000-0005-0000-0000-000079470000}"/>
    <cellStyle name="Normal 13 9 6" xfId="18308" xr:uid="{00000000-0005-0000-0000-00007A470000}"/>
    <cellStyle name="Normal 13 9 7" xfId="18309" xr:uid="{00000000-0005-0000-0000-00007B470000}"/>
    <cellStyle name="Normal 130" xfId="18310" xr:uid="{00000000-0005-0000-0000-00007C470000}"/>
    <cellStyle name="Normal 130 2" xfId="18311" xr:uid="{00000000-0005-0000-0000-00007D470000}"/>
    <cellStyle name="Normal 131" xfId="18312" xr:uid="{00000000-0005-0000-0000-00007E470000}"/>
    <cellStyle name="Normal 131 2" xfId="18313" xr:uid="{00000000-0005-0000-0000-00007F470000}"/>
    <cellStyle name="Normal 132" xfId="18314" xr:uid="{00000000-0005-0000-0000-000080470000}"/>
    <cellStyle name="Normal 132 2" xfId="18315" xr:uid="{00000000-0005-0000-0000-000081470000}"/>
    <cellStyle name="Normal 133" xfId="18316" xr:uid="{00000000-0005-0000-0000-000082470000}"/>
    <cellStyle name="Normal 133 2" xfId="18317" xr:uid="{00000000-0005-0000-0000-000083470000}"/>
    <cellStyle name="Normal 134" xfId="18318" xr:uid="{00000000-0005-0000-0000-000084470000}"/>
    <cellStyle name="Normal 134 2" xfId="18319" xr:uid="{00000000-0005-0000-0000-000085470000}"/>
    <cellStyle name="Normal 135" xfId="18320" xr:uid="{00000000-0005-0000-0000-000086470000}"/>
    <cellStyle name="Normal 135 2" xfId="18321" xr:uid="{00000000-0005-0000-0000-000087470000}"/>
    <cellStyle name="Normal 136" xfId="18322" xr:uid="{00000000-0005-0000-0000-000088470000}"/>
    <cellStyle name="Normal 136 2" xfId="18323" xr:uid="{00000000-0005-0000-0000-000089470000}"/>
    <cellStyle name="Normal 137" xfId="18324" xr:uid="{00000000-0005-0000-0000-00008A470000}"/>
    <cellStyle name="Normal 138" xfId="18325" xr:uid="{00000000-0005-0000-0000-00008B470000}"/>
    <cellStyle name="Normal 138 2" xfId="18326" xr:uid="{00000000-0005-0000-0000-00008C470000}"/>
    <cellStyle name="Normal 139" xfId="18327" xr:uid="{00000000-0005-0000-0000-00008D470000}"/>
    <cellStyle name="Normal 139 2" xfId="18328" xr:uid="{00000000-0005-0000-0000-00008E470000}"/>
    <cellStyle name="Normal 139 3" xfId="18329" xr:uid="{00000000-0005-0000-0000-00008F470000}"/>
    <cellStyle name="Normal 14" xfId="18330" xr:uid="{00000000-0005-0000-0000-000090470000}"/>
    <cellStyle name="Normal 14 10" xfId="18331" xr:uid="{00000000-0005-0000-0000-000091470000}"/>
    <cellStyle name="Normal 14 11" xfId="18332" xr:uid="{00000000-0005-0000-0000-000092470000}"/>
    <cellStyle name="Normal 14 2" xfId="18333" xr:uid="{00000000-0005-0000-0000-000093470000}"/>
    <cellStyle name="Normal 14 2 2" xfId="18334" xr:uid="{00000000-0005-0000-0000-000094470000}"/>
    <cellStyle name="Normal 14 3" xfId="18335" xr:uid="{00000000-0005-0000-0000-000095470000}"/>
    <cellStyle name="Normal 14 3 2" xfId="18336" xr:uid="{00000000-0005-0000-0000-000096470000}"/>
    <cellStyle name="Normal 14 4" xfId="18337" xr:uid="{00000000-0005-0000-0000-000097470000}"/>
    <cellStyle name="Normal 14 4 2" xfId="18338" xr:uid="{00000000-0005-0000-0000-000098470000}"/>
    <cellStyle name="Normal 14 5" xfId="18339" xr:uid="{00000000-0005-0000-0000-000099470000}"/>
    <cellStyle name="Normal 14 5 2" xfId="18340" xr:uid="{00000000-0005-0000-0000-00009A470000}"/>
    <cellStyle name="Normal 14 6" xfId="18341" xr:uid="{00000000-0005-0000-0000-00009B470000}"/>
    <cellStyle name="Normal 14 7" xfId="18342" xr:uid="{00000000-0005-0000-0000-00009C470000}"/>
    <cellStyle name="Normal 14 8" xfId="18343" xr:uid="{00000000-0005-0000-0000-00009D470000}"/>
    <cellStyle name="Normal 14 9" xfId="18344" xr:uid="{00000000-0005-0000-0000-00009E470000}"/>
    <cellStyle name="Normal 140" xfId="18345" xr:uid="{00000000-0005-0000-0000-00009F470000}"/>
    <cellStyle name="Normal 141" xfId="18346" xr:uid="{00000000-0005-0000-0000-0000A0470000}"/>
    <cellStyle name="Normal 141 2" xfId="18347" xr:uid="{00000000-0005-0000-0000-0000A1470000}"/>
    <cellStyle name="Normal 142" xfId="18348" xr:uid="{00000000-0005-0000-0000-0000A2470000}"/>
    <cellStyle name="Normal 143" xfId="57886" xr:uid="{00000000-0005-0000-0000-0000A3470000}"/>
    <cellStyle name="Normal 143 2" xfId="57896" xr:uid="{00000000-0005-0000-0000-0000A4470000}"/>
    <cellStyle name="Normal 144" xfId="57887" xr:uid="{00000000-0005-0000-0000-0000A5470000}"/>
    <cellStyle name="Normal 145" xfId="57888" xr:uid="{00000000-0005-0000-0000-0000A6470000}"/>
    <cellStyle name="Normal 146" xfId="57891" xr:uid="{00000000-0005-0000-0000-0000A7470000}"/>
    <cellStyle name="Normal 147" xfId="18349" xr:uid="{00000000-0005-0000-0000-0000A8470000}"/>
    <cellStyle name="Normal 148" xfId="57898" xr:uid="{00000000-0005-0000-0000-0000A9470000}"/>
    <cellStyle name="Normal 149" xfId="18350" xr:uid="{00000000-0005-0000-0000-0000AA470000}"/>
    <cellStyle name="Normal 149 2" xfId="18351" xr:uid="{00000000-0005-0000-0000-0000AB470000}"/>
    <cellStyle name="Normal 15" xfId="18352" xr:uid="{00000000-0005-0000-0000-0000AC470000}"/>
    <cellStyle name="Normal 15 10" xfId="18353" xr:uid="{00000000-0005-0000-0000-0000AD470000}"/>
    <cellStyle name="Normal 15 11" xfId="18354" xr:uid="{00000000-0005-0000-0000-0000AE470000}"/>
    <cellStyle name="Normal 15 2" xfId="18355" xr:uid="{00000000-0005-0000-0000-0000AF470000}"/>
    <cellStyle name="Normal 15 2 2" xfId="18356" xr:uid="{00000000-0005-0000-0000-0000B0470000}"/>
    <cellStyle name="Normal 15 2 2 2" xfId="18357" xr:uid="{00000000-0005-0000-0000-0000B1470000}"/>
    <cellStyle name="Normal 15 2 3" xfId="18358" xr:uid="{00000000-0005-0000-0000-0000B2470000}"/>
    <cellStyle name="Normal 15 3" xfId="18359" xr:uid="{00000000-0005-0000-0000-0000B3470000}"/>
    <cellStyle name="Normal 15 3 2" xfId="18360" xr:uid="{00000000-0005-0000-0000-0000B4470000}"/>
    <cellStyle name="Normal 15 3 2 2" xfId="18361" xr:uid="{00000000-0005-0000-0000-0000B5470000}"/>
    <cellStyle name="Normal 15 3 3" xfId="18362" xr:uid="{00000000-0005-0000-0000-0000B6470000}"/>
    <cellStyle name="Normal 15 4" xfId="18363" xr:uid="{00000000-0005-0000-0000-0000B7470000}"/>
    <cellStyle name="Normal 15 4 2" xfId="18364" xr:uid="{00000000-0005-0000-0000-0000B8470000}"/>
    <cellStyle name="Normal 15 4 3" xfId="18365" xr:uid="{00000000-0005-0000-0000-0000B9470000}"/>
    <cellStyle name="Normal 15 5" xfId="18366" xr:uid="{00000000-0005-0000-0000-0000BA470000}"/>
    <cellStyle name="Normal 15 5 2" xfId="18367" xr:uid="{00000000-0005-0000-0000-0000BB470000}"/>
    <cellStyle name="Normal 15 6" xfId="18368" xr:uid="{00000000-0005-0000-0000-0000BC470000}"/>
    <cellStyle name="Normal 15 7" xfId="18369" xr:uid="{00000000-0005-0000-0000-0000BD470000}"/>
    <cellStyle name="Normal 15 8" xfId="18370" xr:uid="{00000000-0005-0000-0000-0000BE470000}"/>
    <cellStyle name="Normal 15 9" xfId="18371" xr:uid="{00000000-0005-0000-0000-0000BF470000}"/>
    <cellStyle name="Normal 150" xfId="18372" xr:uid="{00000000-0005-0000-0000-0000C0470000}"/>
    <cellStyle name="Normal 150 2" xfId="18373" xr:uid="{00000000-0005-0000-0000-0000C1470000}"/>
    <cellStyle name="Normal 151" xfId="18374" xr:uid="{00000000-0005-0000-0000-0000C2470000}"/>
    <cellStyle name="Normal 151 2" xfId="18375" xr:uid="{00000000-0005-0000-0000-0000C3470000}"/>
    <cellStyle name="Normal 152" xfId="18376" xr:uid="{00000000-0005-0000-0000-0000C4470000}"/>
    <cellStyle name="Normal 152 2" xfId="18377" xr:uid="{00000000-0005-0000-0000-0000C5470000}"/>
    <cellStyle name="Normal 153" xfId="18378" xr:uid="{00000000-0005-0000-0000-0000C6470000}"/>
    <cellStyle name="Normal 153 2" xfId="18379" xr:uid="{00000000-0005-0000-0000-0000C7470000}"/>
    <cellStyle name="Normal 155" xfId="18380" xr:uid="{00000000-0005-0000-0000-0000C8470000}"/>
    <cellStyle name="Normal 155 2" xfId="18381" xr:uid="{00000000-0005-0000-0000-0000C9470000}"/>
    <cellStyle name="Normal 157" xfId="57899" xr:uid="{00000000-0005-0000-0000-0000CA470000}"/>
    <cellStyle name="Normal 16" xfId="18382" xr:uid="{00000000-0005-0000-0000-0000CB470000}"/>
    <cellStyle name="Normal 16 10" xfId="18383" xr:uid="{00000000-0005-0000-0000-0000CC470000}"/>
    <cellStyle name="Normal 16 10 2" xfId="18384" xr:uid="{00000000-0005-0000-0000-0000CD470000}"/>
    <cellStyle name="Normal 16 10 2 2" xfId="18385" xr:uid="{00000000-0005-0000-0000-0000CE470000}"/>
    <cellStyle name="Normal 16 10 3" xfId="18386" xr:uid="{00000000-0005-0000-0000-0000CF470000}"/>
    <cellStyle name="Normal 16 10 4" xfId="18387" xr:uid="{00000000-0005-0000-0000-0000D0470000}"/>
    <cellStyle name="Normal 16 11" xfId="18388" xr:uid="{00000000-0005-0000-0000-0000D1470000}"/>
    <cellStyle name="Normal 16 11 2" xfId="18389" xr:uid="{00000000-0005-0000-0000-0000D2470000}"/>
    <cellStyle name="Normal 16 11 3" xfId="18390" xr:uid="{00000000-0005-0000-0000-0000D3470000}"/>
    <cellStyle name="Normal 16 11 3 2" xfId="18391" xr:uid="{00000000-0005-0000-0000-0000D4470000}"/>
    <cellStyle name="Normal 16 11 4" xfId="18392" xr:uid="{00000000-0005-0000-0000-0000D5470000}"/>
    <cellStyle name="Normal 16 11_Control Caps" xfId="18393" xr:uid="{00000000-0005-0000-0000-0000D6470000}"/>
    <cellStyle name="Normal 16 12" xfId="18394" xr:uid="{00000000-0005-0000-0000-0000D7470000}"/>
    <cellStyle name="Normal 16 12 2" xfId="18395" xr:uid="{00000000-0005-0000-0000-0000D8470000}"/>
    <cellStyle name="Normal 16 12 3" xfId="18396" xr:uid="{00000000-0005-0000-0000-0000D9470000}"/>
    <cellStyle name="Normal 16 12_Control Caps" xfId="18397" xr:uid="{00000000-0005-0000-0000-0000DA470000}"/>
    <cellStyle name="Normal 16 13" xfId="18398" xr:uid="{00000000-0005-0000-0000-0000DB470000}"/>
    <cellStyle name="Normal 16 13 2" xfId="18399" xr:uid="{00000000-0005-0000-0000-0000DC470000}"/>
    <cellStyle name="Normal 16 13 2 2" xfId="18400" xr:uid="{00000000-0005-0000-0000-0000DD470000}"/>
    <cellStyle name="Normal 16 13 3" xfId="18401" xr:uid="{00000000-0005-0000-0000-0000DE470000}"/>
    <cellStyle name="Normal 16 13_Control Caps" xfId="18402" xr:uid="{00000000-0005-0000-0000-0000DF470000}"/>
    <cellStyle name="Normal 16 14" xfId="18403" xr:uid="{00000000-0005-0000-0000-0000E0470000}"/>
    <cellStyle name="Normal 16 15" xfId="18404" xr:uid="{00000000-0005-0000-0000-0000E1470000}"/>
    <cellStyle name="Normal 16 16" xfId="18405" xr:uid="{00000000-0005-0000-0000-0000E2470000}"/>
    <cellStyle name="Normal 16 17" xfId="18406" xr:uid="{00000000-0005-0000-0000-0000E3470000}"/>
    <cellStyle name="Normal 16 18" xfId="18407" xr:uid="{00000000-0005-0000-0000-0000E4470000}"/>
    <cellStyle name="Normal 16 19" xfId="18408" xr:uid="{00000000-0005-0000-0000-0000E5470000}"/>
    <cellStyle name="Normal 16 2" xfId="18409" xr:uid="{00000000-0005-0000-0000-0000E6470000}"/>
    <cellStyle name="Normal 16 2 10" xfId="18410" xr:uid="{00000000-0005-0000-0000-0000E7470000}"/>
    <cellStyle name="Normal 16 2 2" xfId="18411" xr:uid="{00000000-0005-0000-0000-0000E8470000}"/>
    <cellStyle name="Normal 16 2 2 2" xfId="18412" xr:uid="{00000000-0005-0000-0000-0000E9470000}"/>
    <cellStyle name="Normal 16 2 2 2 2" xfId="18413" xr:uid="{00000000-0005-0000-0000-0000EA470000}"/>
    <cellStyle name="Normal 16 2 2 2 2 2" xfId="18414" xr:uid="{00000000-0005-0000-0000-0000EB470000}"/>
    <cellStyle name="Normal 16 2 2 2 2 2 2" xfId="18415" xr:uid="{00000000-0005-0000-0000-0000EC470000}"/>
    <cellStyle name="Normal 16 2 2 2 2 2 2 2" xfId="18416" xr:uid="{00000000-0005-0000-0000-0000ED470000}"/>
    <cellStyle name="Normal 16 2 2 2 2 2 2 2 2" xfId="18417" xr:uid="{00000000-0005-0000-0000-0000EE470000}"/>
    <cellStyle name="Normal 16 2 2 2 2 2 2 3" xfId="18418" xr:uid="{00000000-0005-0000-0000-0000EF470000}"/>
    <cellStyle name="Normal 16 2 2 2 2 2 2 4" xfId="18419" xr:uid="{00000000-0005-0000-0000-0000F0470000}"/>
    <cellStyle name="Normal 16 2 2 2 2 2 3" xfId="18420" xr:uid="{00000000-0005-0000-0000-0000F1470000}"/>
    <cellStyle name="Normal 16 2 2 2 2 2 3 2" xfId="18421" xr:uid="{00000000-0005-0000-0000-0000F2470000}"/>
    <cellStyle name="Normal 16 2 2 2 2 2 4" xfId="18422" xr:uid="{00000000-0005-0000-0000-0000F3470000}"/>
    <cellStyle name="Normal 16 2 2 2 2 2 5" xfId="18423" xr:uid="{00000000-0005-0000-0000-0000F4470000}"/>
    <cellStyle name="Normal 16 2 2 2 2 3" xfId="18424" xr:uid="{00000000-0005-0000-0000-0000F5470000}"/>
    <cellStyle name="Normal 16 2 2 2 2 3 2" xfId="18425" xr:uid="{00000000-0005-0000-0000-0000F6470000}"/>
    <cellStyle name="Normal 16 2 2 2 2 3 2 2" xfId="18426" xr:uid="{00000000-0005-0000-0000-0000F7470000}"/>
    <cellStyle name="Normal 16 2 2 2 2 3 3" xfId="18427" xr:uid="{00000000-0005-0000-0000-0000F8470000}"/>
    <cellStyle name="Normal 16 2 2 2 2 3 4" xfId="18428" xr:uid="{00000000-0005-0000-0000-0000F9470000}"/>
    <cellStyle name="Normal 16 2 2 2 2 4" xfId="18429" xr:uid="{00000000-0005-0000-0000-0000FA470000}"/>
    <cellStyle name="Normal 16 2 2 2 2 4 2" xfId="18430" xr:uid="{00000000-0005-0000-0000-0000FB470000}"/>
    <cellStyle name="Normal 16 2 2 2 2 5" xfId="18431" xr:uid="{00000000-0005-0000-0000-0000FC470000}"/>
    <cellStyle name="Normal 16 2 2 2 2 6" xfId="18432" xr:uid="{00000000-0005-0000-0000-0000FD470000}"/>
    <cellStyle name="Normal 16 2 2 2 3" xfId="18433" xr:uid="{00000000-0005-0000-0000-0000FE470000}"/>
    <cellStyle name="Normal 16 2 2 2 3 2" xfId="18434" xr:uid="{00000000-0005-0000-0000-0000FF470000}"/>
    <cellStyle name="Normal 16 2 2 2 3 2 2" xfId="18435" xr:uid="{00000000-0005-0000-0000-000000480000}"/>
    <cellStyle name="Normal 16 2 2 2 3 2 2 2" xfId="18436" xr:uid="{00000000-0005-0000-0000-000001480000}"/>
    <cellStyle name="Normal 16 2 2 2 3 2 3" xfId="18437" xr:uid="{00000000-0005-0000-0000-000002480000}"/>
    <cellStyle name="Normal 16 2 2 2 3 2 4" xfId="18438" xr:uid="{00000000-0005-0000-0000-000003480000}"/>
    <cellStyle name="Normal 16 2 2 2 3 3" xfId="18439" xr:uid="{00000000-0005-0000-0000-000004480000}"/>
    <cellStyle name="Normal 16 2 2 2 3 3 2" xfId="18440" xr:uid="{00000000-0005-0000-0000-000005480000}"/>
    <cellStyle name="Normal 16 2 2 2 3 4" xfId="18441" xr:uid="{00000000-0005-0000-0000-000006480000}"/>
    <cellStyle name="Normal 16 2 2 2 3 5" xfId="18442" xr:uid="{00000000-0005-0000-0000-000007480000}"/>
    <cellStyle name="Normal 16 2 2 2 4" xfId="18443" xr:uid="{00000000-0005-0000-0000-000008480000}"/>
    <cellStyle name="Normal 16 2 2 2 4 2" xfId="18444" xr:uid="{00000000-0005-0000-0000-000009480000}"/>
    <cellStyle name="Normal 16 2 2 2 4 2 2" xfId="18445" xr:uid="{00000000-0005-0000-0000-00000A480000}"/>
    <cellStyle name="Normal 16 2 2 2 4 3" xfId="18446" xr:uid="{00000000-0005-0000-0000-00000B480000}"/>
    <cellStyle name="Normal 16 2 2 2 4 4" xfId="18447" xr:uid="{00000000-0005-0000-0000-00000C480000}"/>
    <cellStyle name="Normal 16 2 2 2 5" xfId="18448" xr:uid="{00000000-0005-0000-0000-00000D480000}"/>
    <cellStyle name="Normal 16 2 2 2 5 2" xfId="18449" xr:uid="{00000000-0005-0000-0000-00000E480000}"/>
    <cellStyle name="Normal 16 2 2 2 5 2 2" xfId="18450" xr:uid="{00000000-0005-0000-0000-00000F480000}"/>
    <cellStyle name="Normal 16 2 2 2 5 3" xfId="18451" xr:uid="{00000000-0005-0000-0000-000010480000}"/>
    <cellStyle name="Normal 16 2 2 2 5 4" xfId="18452" xr:uid="{00000000-0005-0000-0000-000011480000}"/>
    <cellStyle name="Normal 16 2 2 2 6" xfId="18453" xr:uid="{00000000-0005-0000-0000-000012480000}"/>
    <cellStyle name="Normal 16 2 2 2 6 2" xfId="18454" xr:uid="{00000000-0005-0000-0000-000013480000}"/>
    <cellStyle name="Normal 16 2 2 2 7" xfId="18455" xr:uid="{00000000-0005-0000-0000-000014480000}"/>
    <cellStyle name="Normal 16 2 2 2 8" xfId="18456" xr:uid="{00000000-0005-0000-0000-000015480000}"/>
    <cellStyle name="Normal 16 2 2 3" xfId="18457" xr:uid="{00000000-0005-0000-0000-000016480000}"/>
    <cellStyle name="Normal 16 2 2 3 2" xfId="18458" xr:uid="{00000000-0005-0000-0000-000017480000}"/>
    <cellStyle name="Normal 16 2 2 3 2 2" xfId="18459" xr:uid="{00000000-0005-0000-0000-000018480000}"/>
    <cellStyle name="Normal 16 2 2 3 2 2 2" xfId="18460" xr:uid="{00000000-0005-0000-0000-000019480000}"/>
    <cellStyle name="Normal 16 2 2 3 2 2 2 2" xfId="18461" xr:uid="{00000000-0005-0000-0000-00001A480000}"/>
    <cellStyle name="Normal 16 2 2 3 2 2 3" xfId="18462" xr:uid="{00000000-0005-0000-0000-00001B480000}"/>
    <cellStyle name="Normal 16 2 2 3 2 2 4" xfId="18463" xr:uid="{00000000-0005-0000-0000-00001C480000}"/>
    <cellStyle name="Normal 16 2 2 3 2 3" xfId="18464" xr:uid="{00000000-0005-0000-0000-00001D480000}"/>
    <cellStyle name="Normal 16 2 2 3 2 3 2" xfId="18465" xr:uid="{00000000-0005-0000-0000-00001E480000}"/>
    <cellStyle name="Normal 16 2 2 3 2 4" xfId="18466" xr:uid="{00000000-0005-0000-0000-00001F480000}"/>
    <cellStyle name="Normal 16 2 2 3 2 5" xfId="18467" xr:uid="{00000000-0005-0000-0000-000020480000}"/>
    <cellStyle name="Normal 16 2 2 3 3" xfId="18468" xr:uid="{00000000-0005-0000-0000-000021480000}"/>
    <cellStyle name="Normal 16 2 2 3 3 2" xfId="18469" xr:uid="{00000000-0005-0000-0000-000022480000}"/>
    <cellStyle name="Normal 16 2 2 3 3 2 2" xfId="18470" xr:uid="{00000000-0005-0000-0000-000023480000}"/>
    <cellStyle name="Normal 16 2 2 3 3 3" xfId="18471" xr:uid="{00000000-0005-0000-0000-000024480000}"/>
    <cellStyle name="Normal 16 2 2 3 3 4" xfId="18472" xr:uid="{00000000-0005-0000-0000-000025480000}"/>
    <cellStyle name="Normal 16 2 2 3 4" xfId="18473" xr:uid="{00000000-0005-0000-0000-000026480000}"/>
    <cellStyle name="Normal 16 2 2 3 4 2" xfId="18474" xr:uid="{00000000-0005-0000-0000-000027480000}"/>
    <cellStyle name="Normal 16 2 2 3 4 2 2" xfId="18475" xr:uid="{00000000-0005-0000-0000-000028480000}"/>
    <cellStyle name="Normal 16 2 2 3 4 3" xfId="18476" xr:uid="{00000000-0005-0000-0000-000029480000}"/>
    <cellStyle name="Normal 16 2 2 3 4 4" xfId="18477" xr:uid="{00000000-0005-0000-0000-00002A480000}"/>
    <cellStyle name="Normal 16 2 2 3 5" xfId="18478" xr:uid="{00000000-0005-0000-0000-00002B480000}"/>
    <cellStyle name="Normal 16 2 2 3 5 2" xfId="18479" xr:uid="{00000000-0005-0000-0000-00002C480000}"/>
    <cellStyle name="Normal 16 2 2 3 6" xfId="18480" xr:uid="{00000000-0005-0000-0000-00002D480000}"/>
    <cellStyle name="Normal 16 2 2 3 7" xfId="18481" xr:uid="{00000000-0005-0000-0000-00002E480000}"/>
    <cellStyle name="Normal 16 2 2 4" xfId="18482" xr:uid="{00000000-0005-0000-0000-00002F480000}"/>
    <cellStyle name="Normal 16 2 2 4 2" xfId="18483" xr:uid="{00000000-0005-0000-0000-000030480000}"/>
    <cellStyle name="Normal 16 2 2 4 2 2" xfId="18484" xr:uid="{00000000-0005-0000-0000-000031480000}"/>
    <cellStyle name="Normal 16 2 2 4 2 2 2" xfId="18485" xr:uid="{00000000-0005-0000-0000-000032480000}"/>
    <cellStyle name="Normal 16 2 2 4 2 3" xfId="18486" xr:uid="{00000000-0005-0000-0000-000033480000}"/>
    <cellStyle name="Normal 16 2 2 4 2 4" xfId="18487" xr:uid="{00000000-0005-0000-0000-000034480000}"/>
    <cellStyle name="Normal 16 2 2 4 3" xfId="18488" xr:uid="{00000000-0005-0000-0000-000035480000}"/>
    <cellStyle name="Normal 16 2 2 4 3 2" xfId="18489" xr:uid="{00000000-0005-0000-0000-000036480000}"/>
    <cellStyle name="Normal 16 2 2 4 3 2 2" xfId="18490" xr:uid="{00000000-0005-0000-0000-000037480000}"/>
    <cellStyle name="Normal 16 2 2 4 3 3" xfId="18491" xr:uid="{00000000-0005-0000-0000-000038480000}"/>
    <cellStyle name="Normal 16 2 2 4 3 4" xfId="18492" xr:uid="{00000000-0005-0000-0000-000039480000}"/>
    <cellStyle name="Normal 16 2 2 4 4" xfId="18493" xr:uid="{00000000-0005-0000-0000-00003A480000}"/>
    <cellStyle name="Normal 16 2 2 4 4 2" xfId="18494" xr:uid="{00000000-0005-0000-0000-00003B480000}"/>
    <cellStyle name="Normal 16 2 2 4 5" xfId="18495" xr:uid="{00000000-0005-0000-0000-00003C480000}"/>
    <cellStyle name="Normal 16 2 2 4 6" xfId="18496" xr:uid="{00000000-0005-0000-0000-00003D480000}"/>
    <cellStyle name="Normal 16 2 2 5" xfId="18497" xr:uid="{00000000-0005-0000-0000-00003E480000}"/>
    <cellStyle name="Normal 16 2 2 5 2" xfId="18498" xr:uid="{00000000-0005-0000-0000-00003F480000}"/>
    <cellStyle name="Normal 16 2 2 5 2 2" xfId="18499" xr:uid="{00000000-0005-0000-0000-000040480000}"/>
    <cellStyle name="Normal 16 2 2 5 2 2 2" xfId="18500" xr:uid="{00000000-0005-0000-0000-000041480000}"/>
    <cellStyle name="Normal 16 2 2 5 2 3" xfId="18501" xr:uid="{00000000-0005-0000-0000-000042480000}"/>
    <cellStyle name="Normal 16 2 2 5 2 4" xfId="18502" xr:uid="{00000000-0005-0000-0000-000043480000}"/>
    <cellStyle name="Normal 16 2 2 5 3" xfId="18503" xr:uid="{00000000-0005-0000-0000-000044480000}"/>
    <cellStyle name="Normal 16 2 2 5 3 2" xfId="18504" xr:uid="{00000000-0005-0000-0000-000045480000}"/>
    <cellStyle name="Normal 16 2 2 5 4" xfId="18505" xr:uid="{00000000-0005-0000-0000-000046480000}"/>
    <cellStyle name="Normal 16 2 2 5 5" xfId="18506" xr:uid="{00000000-0005-0000-0000-000047480000}"/>
    <cellStyle name="Normal 16 2 2 6" xfId="18507" xr:uid="{00000000-0005-0000-0000-000048480000}"/>
    <cellStyle name="Normal 16 2 2 6 2" xfId="18508" xr:uid="{00000000-0005-0000-0000-000049480000}"/>
    <cellStyle name="Normal 16 2 2 6 2 2" xfId="18509" xr:uid="{00000000-0005-0000-0000-00004A480000}"/>
    <cellStyle name="Normal 16 2 2 6 3" xfId="18510" xr:uid="{00000000-0005-0000-0000-00004B480000}"/>
    <cellStyle name="Normal 16 2 2 6 4" xfId="18511" xr:uid="{00000000-0005-0000-0000-00004C480000}"/>
    <cellStyle name="Normal 16 2 2 7" xfId="18512" xr:uid="{00000000-0005-0000-0000-00004D480000}"/>
    <cellStyle name="Normal 16 2 2 7 2" xfId="18513" xr:uid="{00000000-0005-0000-0000-00004E480000}"/>
    <cellStyle name="Normal 16 2 2 8" xfId="18514" xr:uid="{00000000-0005-0000-0000-00004F480000}"/>
    <cellStyle name="Normal 16 2 2 9" xfId="18515" xr:uid="{00000000-0005-0000-0000-000050480000}"/>
    <cellStyle name="Normal 16 2 3" xfId="18516" xr:uid="{00000000-0005-0000-0000-000051480000}"/>
    <cellStyle name="Normal 16 2 3 2" xfId="18517" xr:uid="{00000000-0005-0000-0000-000052480000}"/>
    <cellStyle name="Normal 16 2 3 2 2" xfId="18518" xr:uid="{00000000-0005-0000-0000-000053480000}"/>
    <cellStyle name="Normal 16 2 3 2 2 2" xfId="18519" xr:uid="{00000000-0005-0000-0000-000054480000}"/>
    <cellStyle name="Normal 16 2 3 2 2 2 2" xfId="18520" xr:uid="{00000000-0005-0000-0000-000055480000}"/>
    <cellStyle name="Normal 16 2 3 2 2 2 2 2" xfId="18521" xr:uid="{00000000-0005-0000-0000-000056480000}"/>
    <cellStyle name="Normal 16 2 3 2 2 2 3" xfId="18522" xr:uid="{00000000-0005-0000-0000-000057480000}"/>
    <cellStyle name="Normal 16 2 3 2 2 2 4" xfId="18523" xr:uid="{00000000-0005-0000-0000-000058480000}"/>
    <cellStyle name="Normal 16 2 3 2 2 3" xfId="18524" xr:uid="{00000000-0005-0000-0000-000059480000}"/>
    <cellStyle name="Normal 16 2 3 2 2 3 2" xfId="18525" xr:uid="{00000000-0005-0000-0000-00005A480000}"/>
    <cellStyle name="Normal 16 2 3 2 2 4" xfId="18526" xr:uid="{00000000-0005-0000-0000-00005B480000}"/>
    <cellStyle name="Normal 16 2 3 2 2 5" xfId="18527" xr:uid="{00000000-0005-0000-0000-00005C480000}"/>
    <cellStyle name="Normal 16 2 3 2 3" xfId="18528" xr:uid="{00000000-0005-0000-0000-00005D480000}"/>
    <cellStyle name="Normal 16 2 3 2 3 2" xfId="18529" xr:uid="{00000000-0005-0000-0000-00005E480000}"/>
    <cellStyle name="Normal 16 2 3 2 3 2 2" xfId="18530" xr:uid="{00000000-0005-0000-0000-00005F480000}"/>
    <cellStyle name="Normal 16 2 3 2 3 3" xfId="18531" xr:uid="{00000000-0005-0000-0000-000060480000}"/>
    <cellStyle name="Normal 16 2 3 2 3 4" xfId="18532" xr:uid="{00000000-0005-0000-0000-000061480000}"/>
    <cellStyle name="Normal 16 2 3 2 4" xfId="18533" xr:uid="{00000000-0005-0000-0000-000062480000}"/>
    <cellStyle name="Normal 16 2 3 2 4 2" xfId="18534" xr:uid="{00000000-0005-0000-0000-000063480000}"/>
    <cellStyle name="Normal 16 2 3 2 5" xfId="18535" xr:uid="{00000000-0005-0000-0000-000064480000}"/>
    <cellStyle name="Normal 16 2 3 2 6" xfId="18536" xr:uid="{00000000-0005-0000-0000-000065480000}"/>
    <cellStyle name="Normal 16 2 3 3" xfId="18537" xr:uid="{00000000-0005-0000-0000-000066480000}"/>
    <cellStyle name="Normal 16 2 3 3 2" xfId="18538" xr:uid="{00000000-0005-0000-0000-000067480000}"/>
    <cellStyle name="Normal 16 2 3 3 2 2" xfId="18539" xr:uid="{00000000-0005-0000-0000-000068480000}"/>
    <cellStyle name="Normal 16 2 3 3 2 2 2" xfId="18540" xr:uid="{00000000-0005-0000-0000-000069480000}"/>
    <cellStyle name="Normal 16 2 3 3 2 3" xfId="18541" xr:uid="{00000000-0005-0000-0000-00006A480000}"/>
    <cellStyle name="Normal 16 2 3 3 2 4" xfId="18542" xr:uid="{00000000-0005-0000-0000-00006B480000}"/>
    <cellStyle name="Normal 16 2 3 3 3" xfId="18543" xr:uid="{00000000-0005-0000-0000-00006C480000}"/>
    <cellStyle name="Normal 16 2 3 3 3 2" xfId="18544" xr:uid="{00000000-0005-0000-0000-00006D480000}"/>
    <cellStyle name="Normal 16 2 3 3 4" xfId="18545" xr:uid="{00000000-0005-0000-0000-00006E480000}"/>
    <cellStyle name="Normal 16 2 3 3 5" xfId="18546" xr:uid="{00000000-0005-0000-0000-00006F480000}"/>
    <cellStyle name="Normal 16 2 3 4" xfId="18547" xr:uid="{00000000-0005-0000-0000-000070480000}"/>
    <cellStyle name="Normal 16 2 3 4 2" xfId="18548" xr:uid="{00000000-0005-0000-0000-000071480000}"/>
    <cellStyle name="Normal 16 2 3 4 2 2" xfId="18549" xr:uid="{00000000-0005-0000-0000-000072480000}"/>
    <cellStyle name="Normal 16 2 3 4 3" xfId="18550" xr:uid="{00000000-0005-0000-0000-000073480000}"/>
    <cellStyle name="Normal 16 2 3 4 4" xfId="18551" xr:uid="{00000000-0005-0000-0000-000074480000}"/>
    <cellStyle name="Normal 16 2 3 5" xfId="18552" xr:uid="{00000000-0005-0000-0000-000075480000}"/>
    <cellStyle name="Normal 16 2 3 5 2" xfId="18553" xr:uid="{00000000-0005-0000-0000-000076480000}"/>
    <cellStyle name="Normal 16 2 3 5 2 2" xfId="18554" xr:uid="{00000000-0005-0000-0000-000077480000}"/>
    <cellStyle name="Normal 16 2 3 5 3" xfId="18555" xr:uid="{00000000-0005-0000-0000-000078480000}"/>
    <cellStyle name="Normal 16 2 3 5 4" xfId="18556" xr:uid="{00000000-0005-0000-0000-000079480000}"/>
    <cellStyle name="Normal 16 2 3 6" xfId="18557" xr:uid="{00000000-0005-0000-0000-00007A480000}"/>
    <cellStyle name="Normal 16 2 3 6 2" xfId="18558" xr:uid="{00000000-0005-0000-0000-00007B480000}"/>
    <cellStyle name="Normal 16 2 3 7" xfId="18559" xr:uid="{00000000-0005-0000-0000-00007C480000}"/>
    <cellStyle name="Normal 16 2 3 8" xfId="18560" xr:uid="{00000000-0005-0000-0000-00007D480000}"/>
    <cellStyle name="Normal 16 2 4" xfId="18561" xr:uid="{00000000-0005-0000-0000-00007E480000}"/>
    <cellStyle name="Normal 16 2 4 2" xfId="18562" xr:uid="{00000000-0005-0000-0000-00007F480000}"/>
    <cellStyle name="Normal 16 2 4 2 2" xfId="18563" xr:uid="{00000000-0005-0000-0000-000080480000}"/>
    <cellStyle name="Normal 16 2 4 2 2 2" xfId="18564" xr:uid="{00000000-0005-0000-0000-000081480000}"/>
    <cellStyle name="Normal 16 2 4 2 2 2 2" xfId="18565" xr:uid="{00000000-0005-0000-0000-000082480000}"/>
    <cellStyle name="Normal 16 2 4 2 2 3" xfId="18566" xr:uid="{00000000-0005-0000-0000-000083480000}"/>
    <cellStyle name="Normal 16 2 4 2 2 4" xfId="18567" xr:uid="{00000000-0005-0000-0000-000084480000}"/>
    <cellStyle name="Normal 16 2 4 2 3" xfId="18568" xr:uid="{00000000-0005-0000-0000-000085480000}"/>
    <cellStyle name="Normal 16 2 4 2 3 2" xfId="18569" xr:uid="{00000000-0005-0000-0000-000086480000}"/>
    <cellStyle name="Normal 16 2 4 2 4" xfId="18570" xr:uid="{00000000-0005-0000-0000-000087480000}"/>
    <cellStyle name="Normal 16 2 4 2 5" xfId="18571" xr:uid="{00000000-0005-0000-0000-000088480000}"/>
    <cellStyle name="Normal 16 2 4 3" xfId="18572" xr:uid="{00000000-0005-0000-0000-000089480000}"/>
    <cellStyle name="Normal 16 2 4 3 2" xfId="18573" xr:uid="{00000000-0005-0000-0000-00008A480000}"/>
    <cellStyle name="Normal 16 2 4 3 2 2" xfId="18574" xr:uid="{00000000-0005-0000-0000-00008B480000}"/>
    <cellStyle name="Normal 16 2 4 3 3" xfId="18575" xr:uid="{00000000-0005-0000-0000-00008C480000}"/>
    <cellStyle name="Normal 16 2 4 3 4" xfId="18576" xr:uid="{00000000-0005-0000-0000-00008D480000}"/>
    <cellStyle name="Normal 16 2 4 4" xfId="18577" xr:uid="{00000000-0005-0000-0000-00008E480000}"/>
    <cellStyle name="Normal 16 2 4 4 2" xfId="18578" xr:uid="{00000000-0005-0000-0000-00008F480000}"/>
    <cellStyle name="Normal 16 2 4 4 2 2" xfId="18579" xr:uid="{00000000-0005-0000-0000-000090480000}"/>
    <cellStyle name="Normal 16 2 4 4 3" xfId="18580" xr:uid="{00000000-0005-0000-0000-000091480000}"/>
    <cellStyle name="Normal 16 2 4 4 4" xfId="18581" xr:uid="{00000000-0005-0000-0000-000092480000}"/>
    <cellStyle name="Normal 16 2 4 5" xfId="18582" xr:uid="{00000000-0005-0000-0000-000093480000}"/>
    <cellStyle name="Normal 16 2 4 5 2" xfId="18583" xr:uid="{00000000-0005-0000-0000-000094480000}"/>
    <cellStyle name="Normal 16 2 4 6" xfId="18584" xr:uid="{00000000-0005-0000-0000-000095480000}"/>
    <cellStyle name="Normal 16 2 4 7" xfId="18585" xr:uid="{00000000-0005-0000-0000-000096480000}"/>
    <cellStyle name="Normal 16 2 5" xfId="18586" xr:uid="{00000000-0005-0000-0000-000097480000}"/>
    <cellStyle name="Normal 16 2 5 2" xfId="18587" xr:uid="{00000000-0005-0000-0000-000098480000}"/>
    <cellStyle name="Normal 16 2 5 2 2" xfId="18588" xr:uid="{00000000-0005-0000-0000-000099480000}"/>
    <cellStyle name="Normal 16 2 5 2 2 2" xfId="18589" xr:uid="{00000000-0005-0000-0000-00009A480000}"/>
    <cellStyle name="Normal 16 2 5 2 3" xfId="18590" xr:uid="{00000000-0005-0000-0000-00009B480000}"/>
    <cellStyle name="Normal 16 2 5 2 4" xfId="18591" xr:uid="{00000000-0005-0000-0000-00009C480000}"/>
    <cellStyle name="Normal 16 2 5 3" xfId="18592" xr:uid="{00000000-0005-0000-0000-00009D480000}"/>
    <cellStyle name="Normal 16 2 5 3 2" xfId="18593" xr:uid="{00000000-0005-0000-0000-00009E480000}"/>
    <cellStyle name="Normal 16 2 5 3 2 2" xfId="18594" xr:uid="{00000000-0005-0000-0000-00009F480000}"/>
    <cellStyle name="Normal 16 2 5 3 3" xfId="18595" xr:uid="{00000000-0005-0000-0000-0000A0480000}"/>
    <cellStyle name="Normal 16 2 5 3 4" xfId="18596" xr:uid="{00000000-0005-0000-0000-0000A1480000}"/>
    <cellStyle name="Normal 16 2 5 4" xfId="18597" xr:uid="{00000000-0005-0000-0000-0000A2480000}"/>
    <cellStyle name="Normal 16 2 5 4 2" xfId="18598" xr:uid="{00000000-0005-0000-0000-0000A3480000}"/>
    <cellStyle name="Normal 16 2 5 5" xfId="18599" xr:uid="{00000000-0005-0000-0000-0000A4480000}"/>
    <cellStyle name="Normal 16 2 5 6" xfId="18600" xr:uid="{00000000-0005-0000-0000-0000A5480000}"/>
    <cellStyle name="Normal 16 2 6" xfId="18601" xr:uid="{00000000-0005-0000-0000-0000A6480000}"/>
    <cellStyle name="Normal 16 2 6 2" xfId="18602" xr:uid="{00000000-0005-0000-0000-0000A7480000}"/>
    <cellStyle name="Normal 16 2 6 2 2" xfId="18603" xr:uid="{00000000-0005-0000-0000-0000A8480000}"/>
    <cellStyle name="Normal 16 2 6 2 2 2" xfId="18604" xr:uid="{00000000-0005-0000-0000-0000A9480000}"/>
    <cellStyle name="Normal 16 2 6 2 3" xfId="18605" xr:uid="{00000000-0005-0000-0000-0000AA480000}"/>
    <cellStyle name="Normal 16 2 6 2 4" xfId="18606" xr:uid="{00000000-0005-0000-0000-0000AB480000}"/>
    <cellStyle name="Normal 16 2 6 3" xfId="18607" xr:uid="{00000000-0005-0000-0000-0000AC480000}"/>
    <cellStyle name="Normal 16 2 6 3 2" xfId="18608" xr:uid="{00000000-0005-0000-0000-0000AD480000}"/>
    <cellStyle name="Normal 16 2 6 4" xfId="18609" xr:uid="{00000000-0005-0000-0000-0000AE480000}"/>
    <cellStyle name="Normal 16 2 6 5" xfId="18610" xr:uid="{00000000-0005-0000-0000-0000AF480000}"/>
    <cellStyle name="Normal 16 2 7" xfId="18611" xr:uid="{00000000-0005-0000-0000-0000B0480000}"/>
    <cellStyle name="Normal 16 2 7 2" xfId="18612" xr:uid="{00000000-0005-0000-0000-0000B1480000}"/>
    <cellStyle name="Normal 16 2 7 2 2" xfId="18613" xr:uid="{00000000-0005-0000-0000-0000B2480000}"/>
    <cellStyle name="Normal 16 2 7 3" xfId="18614" xr:uid="{00000000-0005-0000-0000-0000B3480000}"/>
    <cellStyle name="Normal 16 2 7 4" xfId="18615" xr:uid="{00000000-0005-0000-0000-0000B4480000}"/>
    <cellStyle name="Normal 16 2 8" xfId="18616" xr:uid="{00000000-0005-0000-0000-0000B5480000}"/>
    <cellStyle name="Normal 16 2 8 2" xfId="18617" xr:uid="{00000000-0005-0000-0000-0000B6480000}"/>
    <cellStyle name="Normal 16 2 9" xfId="18618" xr:uid="{00000000-0005-0000-0000-0000B7480000}"/>
    <cellStyle name="Normal 16 20" xfId="18619" xr:uid="{00000000-0005-0000-0000-0000B8480000}"/>
    <cellStyle name="Normal 16 21" xfId="18620" xr:uid="{00000000-0005-0000-0000-0000B9480000}"/>
    <cellStyle name="Normal 16 22" xfId="18621" xr:uid="{00000000-0005-0000-0000-0000BA480000}"/>
    <cellStyle name="Normal 16 3" xfId="18622" xr:uid="{00000000-0005-0000-0000-0000BB480000}"/>
    <cellStyle name="Normal 16 3 10" xfId="18623" xr:uid="{00000000-0005-0000-0000-0000BC480000}"/>
    <cellStyle name="Normal 16 3 2" xfId="18624" xr:uid="{00000000-0005-0000-0000-0000BD480000}"/>
    <cellStyle name="Normal 16 3 2 2" xfId="18625" xr:uid="{00000000-0005-0000-0000-0000BE480000}"/>
    <cellStyle name="Normal 16 3 2 2 2" xfId="18626" xr:uid="{00000000-0005-0000-0000-0000BF480000}"/>
    <cellStyle name="Normal 16 3 2 2 2 2" xfId="18627" xr:uid="{00000000-0005-0000-0000-0000C0480000}"/>
    <cellStyle name="Normal 16 3 2 2 2 2 2" xfId="18628" xr:uid="{00000000-0005-0000-0000-0000C1480000}"/>
    <cellStyle name="Normal 16 3 2 2 2 2 2 2" xfId="18629" xr:uid="{00000000-0005-0000-0000-0000C2480000}"/>
    <cellStyle name="Normal 16 3 2 2 2 2 2 2 2" xfId="18630" xr:uid="{00000000-0005-0000-0000-0000C3480000}"/>
    <cellStyle name="Normal 16 3 2 2 2 2 2 3" xfId="18631" xr:uid="{00000000-0005-0000-0000-0000C4480000}"/>
    <cellStyle name="Normal 16 3 2 2 2 2 2 4" xfId="18632" xr:uid="{00000000-0005-0000-0000-0000C5480000}"/>
    <cellStyle name="Normal 16 3 2 2 2 2 3" xfId="18633" xr:uid="{00000000-0005-0000-0000-0000C6480000}"/>
    <cellStyle name="Normal 16 3 2 2 2 2 3 2" xfId="18634" xr:uid="{00000000-0005-0000-0000-0000C7480000}"/>
    <cellStyle name="Normal 16 3 2 2 2 2 4" xfId="18635" xr:uid="{00000000-0005-0000-0000-0000C8480000}"/>
    <cellStyle name="Normal 16 3 2 2 2 2 5" xfId="18636" xr:uid="{00000000-0005-0000-0000-0000C9480000}"/>
    <cellStyle name="Normal 16 3 2 2 2 3" xfId="18637" xr:uid="{00000000-0005-0000-0000-0000CA480000}"/>
    <cellStyle name="Normal 16 3 2 2 2 3 2" xfId="18638" xr:uid="{00000000-0005-0000-0000-0000CB480000}"/>
    <cellStyle name="Normal 16 3 2 2 2 3 2 2" xfId="18639" xr:uid="{00000000-0005-0000-0000-0000CC480000}"/>
    <cellStyle name="Normal 16 3 2 2 2 3 3" xfId="18640" xr:uid="{00000000-0005-0000-0000-0000CD480000}"/>
    <cellStyle name="Normal 16 3 2 2 2 3 4" xfId="18641" xr:uid="{00000000-0005-0000-0000-0000CE480000}"/>
    <cellStyle name="Normal 16 3 2 2 2 4" xfId="18642" xr:uid="{00000000-0005-0000-0000-0000CF480000}"/>
    <cellStyle name="Normal 16 3 2 2 2 4 2" xfId="18643" xr:uid="{00000000-0005-0000-0000-0000D0480000}"/>
    <cellStyle name="Normal 16 3 2 2 2 5" xfId="18644" xr:uid="{00000000-0005-0000-0000-0000D1480000}"/>
    <cellStyle name="Normal 16 3 2 2 2 6" xfId="18645" xr:uid="{00000000-0005-0000-0000-0000D2480000}"/>
    <cellStyle name="Normal 16 3 2 2 3" xfId="18646" xr:uid="{00000000-0005-0000-0000-0000D3480000}"/>
    <cellStyle name="Normal 16 3 2 2 3 2" xfId="18647" xr:uid="{00000000-0005-0000-0000-0000D4480000}"/>
    <cellStyle name="Normal 16 3 2 2 3 2 2" xfId="18648" xr:uid="{00000000-0005-0000-0000-0000D5480000}"/>
    <cellStyle name="Normal 16 3 2 2 3 2 2 2" xfId="18649" xr:uid="{00000000-0005-0000-0000-0000D6480000}"/>
    <cellStyle name="Normal 16 3 2 2 3 2 3" xfId="18650" xr:uid="{00000000-0005-0000-0000-0000D7480000}"/>
    <cellStyle name="Normal 16 3 2 2 3 2 4" xfId="18651" xr:uid="{00000000-0005-0000-0000-0000D8480000}"/>
    <cellStyle name="Normal 16 3 2 2 3 3" xfId="18652" xr:uid="{00000000-0005-0000-0000-0000D9480000}"/>
    <cellStyle name="Normal 16 3 2 2 3 3 2" xfId="18653" xr:uid="{00000000-0005-0000-0000-0000DA480000}"/>
    <cellStyle name="Normal 16 3 2 2 3 4" xfId="18654" xr:uid="{00000000-0005-0000-0000-0000DB480000}"/>
    <cellStyle name="Normal 16 3 2 2 3 5" xfId="18655" xr:uid="{00000000-0005-0000-0000-0000DC480000}"/>
    <cellStyle name="Normal 16 3 2 2 4" xfId="18656" xr:uid="{00000000-0005-0000-0000-0000DD480000}"/>
    <cellStyle name="Normal 16 3 2 2 4 2" xfId="18657" xr:uid="{00000000-0005-0000-0000-0000DE480000}"/>
    <cellStyle name="Normal 16 3 2 2 4 2 2" xfId="18658" xr:uid="{00000000-0005-0000-0000-0000DF480000}"/>
    <cellStyle name="Normal 16 3 2 2 4 3" xfId="18659" xr:uid="{00000000-0005-0000-0000-0000E0480000}"/>
    <cellStyle name="Normal 16 3 2 2 4 4" xfId="18660" xr:uid="{00000000-0005-0000-0000-0000E1480000}"/>
    <cellStyle name="Normal 16 3 2 2 5" xfId="18661" xr:uid="{00000000-0005-0000-0000-0000E2480000}"/>
    <cellStyle name="Normal 16 3 2 2 5 2" xfId="18662" xr:uid="{00000000-0005-0000-0000-0000E3480000}"/>
    <cellStyle name="Normal 16 3 2 2 5 2 2" xfId="18663" xr:uid="{00000000-0005-0000-0000-0000E4480000}"/>
    <cellStyle name="Normal 16 3 2 2 5 3" xfId="18664" xr:uid="{00000000-0005-0000-0000-0000E5480000}"/>
    <cellStyle name="Normal 16 3 2 2 5 4" xfId="18665" xr:uid="{00000000-0005-0000-0000-0000E6480000}"/>
    <cellStyle name="Normal 16 3 2 2 6" xfId="18666" xr:uid="{00000000-0005-0000-0000-0000E7480000}"/>
    <cellStyle name="Normal 16 3 2 2 6 2" xfId="18667" xr:uid="{00000000-0005-0000-0000-0000E8480000}"/>
    <cellStyle name="Normal 16 3 2 2 7" xfId="18668" xr:uid="{00000000-0005-0000-0000-0000E9480000}"/>
    <cellStyle name="Normal 16 3 2 2 8" xfId="18669" xr:uid="{00000000-0005-0000-0000-0000EA480000}"/>
    <cellStyle name="Normal 16 3 2 3" xfId="18670" xr:uid="{00000000-0005-0000-0000-0000EB480000}"/>
    <cellStyle name="Normal 16 3 2 3 2" xfId="18671" xr:uid="{00000000-0005-0000-0000-0000EC480000}"/>
    <cellStyle name="Normal 16 3 2 3 2 2" xfId="18672" xr:uid="{00000000-0005-0000-0000-0000ED480000}"/>
    <cellStyle name="Normal 16 3 2 3 2 2 2" xfId="18673" xr:uid="{00000000-0005-0000-0000-0000EE480000}"/>
    <cellStyle name="Normal 16 3 2 3 2 2 2 2" xfId="18674" xr:uid="{00000000-0005-0000-0000-0000EF480000}"/>
    <cellStyle name="Normal 16 3 2 3 2 2 3" xfId="18675" xr:uid="{00000000-0005-0000-0000-0000F0480000}"/>
    <cellStyle name="Normal 16 3 2 3 2 2 4" xfId="18676" xr:uid="{00000000-0005-0000-0000-0000F1480000}"/>
    <cellStyle name="Normal 16 3 2 3 2 3" xfId="18677" xr:uid="{00000000-0005-0000-0000-0000F2480000}"/>
    <cellStyle name="Normal 16 3 2 3 2 3 2" xfId="18678" xr:uid="{00000000-0005-0000-0000-0000F3480000}"/>
    <cellStyle name="Normal 16 3 2 3 2 4" xfId="18679" xr:uid="{00000000-0005-0000-0000-0000F4480000}"/>
    <cellStyle name="Normal 16 3 2 3 2 5" xfId="18680" xr:uid="{00000000-0005-0000-0000-0000F5480000}"/>
    <cellStyle name="Normal 16 3 2 3 3" xfId="18681" xr:uid="{00000000-0005-0000-0000-0000F6480000}"/>
    <cellStyle name="Normal 16 3 2 3 3 2" xfId="18682" xr:uid="{00000000-0005-0000-0000-0000F7480000}"/>
    <cellStyle name="Normal 16 3 2 3 3 2 2" xfId="18683" xr:uid="{00000000-0005-0000-0000-0000F8480000}"/>
    <cellStyle name="Normal 16 3 2 3 3 3" xfId="18684" xr:uid="{00000000-0005-0000-0000-0000F9480000}"/>
    <cellStyle name="Normal 16 3 2 3 3 4" xfId="18685" xr:uid="{00000000-0005-0000-0000-0000FA480000}"/>
    <cellStyle name="Normal 16 3 2 3 4" xfId="18686" xr:uid="{00000000-0005-0000-0000-0000FB480000}"/>
    <cellStyle name="Normal 16 3 2 3 4 2" xfId="18687" xr:uid="{00000000-0005-0000-0000-0000FC480000}"/>
    <cellStyle name="Normal 16 3 2 3 4 2 2" xfId="18688" xr:uid="{00000000-0005-0000-0000-0000FD480000}"/>
    <cellStyle name="Normal 16 3 2 3 4 3" xfId="18689" xr:uid="{00000000-0005-0000-0000-0000FE480000}"/>
    <cellStyle name="Normal 16 3 2 3 4 4" xfId="18690" xr:uid="{00000000-0005-0000-0000-0000FF480000}"/>
    <cellStyle name="Normal 16 3 2 3 5" xfId="18691" xr:uid="{00000000-0005-0000-0000-000000490000}"/>
    <cellStyle name="Normal 16 3 2 3 5 2" xfId="18692" xr:uid="{00000000-0005-0000-0000-000001490000}"/>
    <cellStyle name="Normal 16 3 2 3 6" xfId="18693" xr:uid="{00000000-0005-0000-0000-000002490000}"/>
    <cellStyle name="Normal 16 3 2 3 7" xfId="18694" xr:uid="{00000000-0005-0000-0000-000003490000}"/>
    <cellStyle name="Normal 16 3 2 4" xfId="18695" xr:uid="{00000000-0005-0000-0000-000004490000}"/>
    <cellStyle name="Normal 16 3 2 4 2" xfId="18696" xr:uid="{00000000-0005-0000-0000-000005490000}"/>
    <cellStyle name="Normal 16 3 2 4 2 2" xfId="18697" xr:uid="{00000000-0005-0000-0000-000006490000}"/>
    <cellStyle name="Normal 16 3 2 4 2 2 2" xfId="18698" xr:uid="{00000000-0005-0000-0000-000007490000}"/>
    <cellStyle name="Normal 16 3 2 4 2 3" xfId="18699" xr:uid="{00000000-0005-0000-0000-000008490000}"/>
    <cellStyle name="Normal 16 3 2 4 2 4" xfId="18700" xr:uid="{00000000-0005-0000-0000-000009490000}"/>
    <cellStyle name="Normal 16 3 2 4 3" xfId="18701" xr:uid="{00000000-0005-0000-0000-00000A490000}"/>
    <cellStyle name="Normal 16 3 2 4 3 2" xfId="18702" xr:uid="{00000000-0005-0000-0000-00000B490000}"/>
    <cellStyle name="Normal 16 3 2 4 3 2 2" xfId="18703" xr:uid="{00000000-0005-0000-0000-00000C490000}"/>
    <cellStyle name="Normal 16 3 2 4 3 3" xfId="18704" xr:uid="{00000000-0005-0000-0000-00000D490000}"/>
    <cellStyle name="Normal 16 3 2 4 3 4" xfId="18705" xr:uid="{00000000-0005-0000-0000-00000E490000}"/>
    <cellStyle name="Normal 16 3 2 4 4" xfId="18706" xr:uid="{00000000-0005-0000-0000-00000F490000}"/>
    <cellStyle name="Normal 16 3 2 4 4 2" xfId="18707" xr:uid="{00000000-0005-0000-0000-000010490000}"/>
    <cellStyle name="Normal 16 3 2 4 5" xfId="18708" xr:uid="{00000000-0005-0000-0000-000011490000}"/>
    <cellStyle name="Normal 16 3 2 4 6" xfId="18709" xr:uid="{00000000-0005-0000-0000-000012490000}"/>
    <cellStyle name="Normal 16 3 2 5" xfId="18710" xr:uid="{00000000-0005-0000-0000-000013490000}"/>
    <cellStyle name="Normal 16 3 2 5 2" xfId="18711" xr:uid="{00000000-0005-0000-0000-000014490000}"/>
    <cellStyle name="Normal 16 3 2 5 2 2" xfId="18712" xr:uid="{00000000-0005-0000-0000-000015490000}"/>
    <cellStyle name="Normal 16 3 2 5 2 2 2" xfId="18713" xr:uid="{00000000-0005-0000-0000-000016490000}"/>
    <cellStyle name="Normal 16 3 2 5 2 3" xfId="18714" xr:uid="{00000000-0005-0000-0000-000017490000}"/>
    <cellStyle name="Normal 16 3 2 5 2 4" xfId="18715" xr:uid="{00000000-0005-0000-0000-000018490000}"/>
    <cellStyle name="Normal 16 3 2 5 3" xfId="18716" xr:uid="{00000000-0005-0000-0000-000019490000}"/>
    <cellStyle name="Normal 16 3 2 5 3 2" xfId="18717" xr:uid="{00000000-0005-0000-0000-00001A490000}"/>
    <cellStyle name="Normal 16 3 2 5 4" xfId="18718" xr:uid="{00000000-0005-0000-0000-00001B490000}"/>
    <cellStyle name="Normal 16 3 2 5 5" xfId="18719" xr:uid="{00000000-0005-0000-0000-00001C490000}"/>
    <cellStyle name="Normal 16 3 2 6" xfId="18720" xr:uid="{00000000-0005-0000-0000-00001D490000}"/>
    <cellStyle name="Normal 16 3 2 6 2" xfId="18721" xr:uid="{00000000-0005-0000-0000-00001E490000}"/>
    <cellStyle name="Normal 16 3 2 6 2 2" xfId="18722" xr:uid="{00000000-0005-0000-0000-00001F490000}"/>
    <cellStyle name="Normal 16 3 2 6 3" xfId="18723" xr:uid="{00000000-0005-0000-0000-000020490000}"/>
    <cellStyle name="Normal 16 3 2 6 4" xfId="18724" xr:uid="{00000000-0005-0000-0000-000021490000}"/>
    <cellStyle name="Normal 16 3 2 7" xfId="18725" xr:uid="{00000000-0005-0000-0000-000022490000}"/>
    <cellStyle name="Normal 16 3 2 7 2" xfId="18726" xr:uid="{00000000-0005-0000-0000-000023490000}"/>
    <cellStyle name="Normal 16 3 2 8" xfId="18727" xr:uid="{00000000-0005-0000-0000-000024490000}"/>
    <cellStyle name="Normal 16 3 2 9" xfId="18728" xr:uid="{00000000-0005-0000-0000-000025490000}"/>
    <cellStyle name="Normal 16 3 3" xfId="18729" xr:uid="{00000000-0005-0000-0000-000026490000}"/>
    <cellStyle name="Normal 16 3 3 2" xfId="18730" xr:uid="{00000000-0005-0000-0000-000027490000}"/>
    <cellStyle name="Normal 16 3 3 2 2" xfId="18731" xr:uid="{00000000-0005-0000-0000-000028490000}"/>
    <cellStyle name="Normal 16 3 3 2 2 2" xfId="18732" xr:uid="{00000000-0005-0000-0000-000029490000}"/>
    <cellStyle name="Normal 16 3 3 2 2 2 2" xfId="18733" xr:uid="{00000000-0005-0000-0000-00002A490000}"/>
    <cellStyle name="Normal 16 3 3 2 2 2 2 2" xfId="18734" xr:uid="{00000000-0005-0000-0000-00002B490000}"/>
    <cellStyle name="Normal 16 3 3 2 2 2 3" xfId="18735" xr:uid="{00000000-0005-0000-0000-00002C490000}"/>
    <cellStyle name="Normal 16 3 3 2 2 2 4" xfId="18736" xr:uid="{00000000-0005-0000-0000-00002D490000}"/>
    <cellStyle name="Normal 16 3 3 2 2 3" xfId="18737" xr:uid="{00000000-0005-0000-0000-00002E490000}"/>
    <cellStyle name="Normal 16 3 3 2 2 3 2" xfId="18738" xr:uid="{00000000-0005-0000-0000-00002F490000}"/>
    <cellStyle name="Normal 16 3 3 2 2 4" xfId="18739" xr:uid="{00000000-0005-0000-0000-000030490000}"/>
    <cellStyle name="Normal 16 3 3 2 2 5" xfId="18740" xr:uid="{00000000-0005-0000-0000-000031490000}"/>
    <cellStyle name="Normal 16 3 3 2 3" xfId="18741" xr:uid="{00000000-0005-0000-0000-000032490000}"/>
    <cellStyle name="Normal 16 3 3 2 3 2" xfId="18742" xr:uid="{00000000-0005-0000-0000-000033490000}"/>
    <cellStyle name="Normal 16 3 3 2 3 2 2" xfId="18743" xr:uid="{00000000-0005-0000-0000-000034490000}"/>
    <cellStyle name="Normal 16 3 3 2 3 3" xfId="18744" xr:uid="{00000000-0005-0000-0000-000035490000}"/>
    <cellStyle name="Normal 16 3 3 2 3 4" xfId="18745" xr:uid="{00000000-0005-0000-0000-000036490000}"/>
    <cellStyle name="Normal 16 3 3 2 4" xfId="18746" xr:uid="{00000000-0005-0000-0000-000037490000}"/>
    <cellStyle name="Normal 16 3 3 2 4 2" xfId="18747" xr:uid="{00000000-0005-0000-0000-000038490000}"/>
    <cellStyle name="Normal 16 3 3 2 5" xfId="18748" xr:uid="{00000000-0005-0000-0000-000039490000}"/>
    <cellStyle name="Normal 16 3 3 2 6" xfId="18749" xr:uid="{00000000-0005-0000-0000-00003A490000}"/>
    <cellStyle name="Normal 16 3 3 3" xfId="18750" xr:uid="{00000000-0005-0000-0000-00003B490000}"/>
    <cellStyle name="Normal 16 3 3 3 2" xfId="18751" xr:uid="{00000000-0005-0000-0000-00003C490000}"/>
    <cellStyle name="Normal 16 3 3 3 2 2" xfId="18752" xr:uid="{00000000-0005-0000-0000-00003D490000}"/>
    <cellStyle name="Normal 16 3 3 3 2 2 2" xfId="18753" xr:uid="{00000000-0005-0000-0000-00003E490000}"/>
    <cellStyle name="Normal 16 3 3 3 2 3" xfId="18754" xr:uid="{00000000-0005-0000-0000-00003F490000}"/>
    <cellStyle name="Normal 16 3 3 3 2 4" xfId="18755" xr:uid="{00000000-0005-0000-0000-000040490000}"/>
    <cellStyle name="Normal 16 3 3 3 3" xfId="18756" xr:uid="{00000000-0005-0000-0000-000041490000}"/>
    <cellStyle name="Normal 16 3 3 3 3 2" xfId="18757" xr:uid="{00000000-0005-0000-0000-000042490000}"/>
    <cellStyle name="Normal 16 3 3 3 4" xfId="18758" xr:uid="{00000000-0005-0000-0000-000043490000}"/>
    <cellStyle name="Normal 16 3 3 3 5" xfId="18759" xr:uid="{00000000-0005-0000-0000-000044490000}"/>
    <cellStyle name="Normal 16 3 3 4" xfId="18760" xr:uid="{00000000-0005-0000-0000-000045490000}"/>
    <cellStyle name="Normal 16 3 3 4 2" xfId="18761" xr:uid="{00000000-0005-0000-0000-000046490000}"/>
    <cellStyle name="Normal 16 3 3 4 2 2" xfId="18762" xr:uid="{00000000-0005-0000-0000-000047490000}"/>
    <cellStyle name="Normal 16 3 3 4 3" xfId="18763" xr:uid="{00000000-0005-0000-0000-000048490000}"/>
    <cellStyle name="Normal 16 3 3 4 4" xfId="18764" xr:uid="{00000000-0005-0000-0000-000049490000}"/>
    <cellStyle name="Normal 16 3 3 5" xfId="18765" xr:uid="{00000000-0005-0000-0000-00004A490000}"/>
    <cellStyle name="Normal 16 3 3 5 2" xfId="18766" xr:uid="{00000000-0005-0000-0000-00004B490000}"/>
    <cellStyle name="Normal 16 3 3 5 2 2" xfId="18767" xr:uid="{00000000-0005-0000-0000-00004C490000}"/>
    <cellStyle name="Normal 16 3 3 5 3" xfId="18768" xr:uid="{00000000-0005-0000-0000-00004D490000}"/>
    <cellStyle name="Normal 16 3 3 5 4" xfId="18769" xr:uid="{00000000-0005-0000-0000-00004E490000}"/>
    <cellStyle name="Normal 16 3 3 6" xfId="18770" xr:uid="{00000000-0005-0000-0000-00004F490000}"/>
    <cellStyle name="Normal 16 3 3 6 2" xfId="18771" xr:uid="{00000000-0005-0000-0000-000050490000}"/>
    <cellStyle name="Normal 16 3 3 7" xfId="18772" xr:uid="{00000000-0005-0000-0000-000051490000}"/>
    <cellStyle name="Normal 16 3 3 8" xfId="18773" xr:uid="{00000000-0005-0000-0000-000052490000}"/>
    <cellStyle name="Normal 16 3 4" xfId="18774" xr:uid="{00000000-0005-0000-0000-000053490000}"/>
    <cellStyle name="Normal 16 3 4 2" xfId="18775" xr:uid="{00000000-0005-0000-0000-000054490000}"/>
    <cellStyle name="Normal 16 3 4 2 2" xfId="18776" xr:uid="{00000000-0005-0000-0000-000055490000}"/>
    <cellStyle name="Normal 16 3 4 2 2 2" xfId="18777" xr:uid="{00000000-0005-0000-0000-000056490000}"/>
    <cellStyle name="Normal 16 3 4 2 2 2 2" xfId="18778" xr:uid="{00000000-0005-0000-0000-000057490000}"/>
    <cellStyle name="Normal 16 3 4 2 2 3" xfId="18779" xr:uid="{00000000-0005-0000-0000-000058490000}"/>
    <cellStyle name="Normal 16 3 4 2 2 4" xfId="18780" xr:uid="{00000000-0005-0000-0000-000059490000}"/>
    <cellStyle name="Normal 16 3 4 2 3" xfId="18781" xr:uid="{00000000-0005-0000-0000-00005A490000}"/>
    <cellStyle name="Normal 16 3 4 2 3 2" xfId="18782" xr:uid="{00000000-0005-0000-0000-00005B490000}"/>
    <cellStyle name="Normal 16 3 4 2 4" xfId="18783" xr:uid="{00000000-0005-0000-0000-00005C490000}"/>
    <cellStyle name="Normal 16 3 4 2 5" xfId="18784" xr:uid="{00000000-0005-0000-0000-00005D490000}"/>
    <cellStyle name="Normal 16 3 4 3" xfId="18785" xr:uid="{00000000-0005-0000-0000-00005E490000}"/>
    <cellStyle name="Normal 16 3 4 3 2" xfId="18786" xr:uid="{00000000-0005-0000-0000-00005F490000}"/>
    <cellStyle name="Normal 16 3 4 3 2 2" xfId="18787" xr:uid="{00000000-0005-0000-0000-000060490000}"/>
    <cellStyle name="Normal 16 3 4 3 3" xfId="18788" xr:uid="{00000000-0005-0000-0000-000061490000}"/>
    <cellStyle name="Normal 16 3 4 3 4" xfId="18789" xr:uid="{00000000-0005-0000-0000-000062490000}"/>
    <cellStyle name="Normal 16 3 4 4" xfId="18790" xr:uid="{00000000-0005-0000-0000-000063490000}"/>
    <cellStyle name="Normal 16 3 4 4 2" xfId="18791" xr:uid="{00000000-0005-0000-0000-000064490000}"/>
    <cellStyle name="Normal 16 3 4 4 2 2" xfId="18792" xr:uid="{00000000-0005-0000-0000-000065490000}"/>
    <cellStyle name="Normal 16 3 4 4 3" xfId="18793" xr:uid="{00000000-0005-0000-0000-000066490000}"/>
    <cellStyle name="Normal 16 3 4 4 4" xfId="18794" xr:uid="{00000000-0005-0000-0000-000067490000}"/>
    <cellStyle name="Normal 16 3 4 5" xfId="18795" xr:uid="{00000000-0005-0000-0000-000068490000}"/>
    <cellStyle name="Normal 16 3 4 5 2" xfId="18796" xr:uid="{00000000-0005-0000-0000-000069490000}"/>
    <cellStyle name="Normal 16 3 4 6" xfId="18797" xr:uid="{00000000-0005-0000-0000-00006A490000}"/>
    <cellStyle name="Normal 16 3 4 7" xfId="18798" xr:uid="{00000000-0005-0000-0000-00006B490000}"/>
    <cellStyle name="Normal 16 3 5" xfId="18799" xr:uid="{00000000-0005-0000-0000-00006C490000}"/>
    <cellStyle name="Normal 16 3 5 2" xfId="18800" xr:uid="{00000000-0005-0000-0000-00006D490000}"/>
    <cellStyle name="Normal 16 3 5 2 2" xfId="18801" xr:uid="{00000000-0005-0000-0000-00006E490000}"/>
    <cellStyle name="Normal 16 3 5 2 2 2" xfId="18802" xr:uid="{00000000-0005-0000-0000-00006F490000}"/>
    <cellStyle name="Normal 16 3 5 2 3" xfId="18803" xr:uid="{00000000-0005-0000-0000-000070490000}"/>
    <cellStyle name="Normal 16 3 5 2 4" xfId="18804" xr:uid="{00000000-0005-0000-0000-000071490000}"/>
    <cellStyle name="Normal 16 3 5 3" xfId="18805" xr:uid="{00000000-0005-0000-0000-000072490000}"/>
    <cellStyle name="Normal 16 3 5 3 2" xfId="18806" xr:uid="{00000000-0005-0000-0000-000073490000}"/>
    <cellStyle name="Normal 16 3 5 3 2 2" xfId="18807" xr:uid="{00000000-0005-0000-0000-000074490000}"/>
    <cellStyle name="Normal 16 3 5 3 3" xfId="18808" xr:uid="{00000000-0005-0000-0000-000075490000}"/>
    <cellStyle name="Normal 16 3 5 3 4" xfId="18809" xr:uid="{00000000-0005-0000-0000-000076490000}"/>
    <cellStyle name="Normal 16 3 5 4" xfId="18810" xr:uid="{00000000-0005-0000-0000-000077490000}"/>
    <cellStyle name="Normal 16 3 5 4 2" xfId="18811" xr:uid="{00000000-0005-0000-0000-000078490000}"/>
    <cellStyle name="Normal 16 3 5 5" xfId="18812" xr:uid="{00000000-0005-0000-0000-000079490000}"/>
    <cellStyle name="Normal 16 3 5 6" xfId="18813" xr:uid="{00000000-0005-0000-0000-00007A490000}"/>
    <cellStyle name="Normal 16 3 6" xfId="18814" xr:uid="{00000000-0005-0000-0000-00007B490000}"/>
    <cellStyle name="Normal 16 3 6 2" xfId="18815" xr:uid="{00000000-0005-0000-0000-00007C490000}"/>
    <cellStyle name="Normal 16 3 6 2 2" xfId="18816" xr:uid="{00000000-0005-0000-0000-00007D490000}"/>
    <cellStyle name="Normal 16 3 6 2 2 2" xfId="18817" xr:uid="{00000000-0005-0000-0000-00007E490000}"/>
    <cellStyle name="Normal 16 3 6 2 3" xfId="18818" xr:uid="{00000000-0005-0000-0000-00007F490000}"/>
    <cellStyle name="Normal 16 3 6 2 4" xfId="18819" xr:uid="{00000000-0005-0000-0000-000080490000}"/>
    <cellStyle name="Normal 16 3 6 3" xfId="18820" xr:uid="{00000000-0005-0000-0000-000081490000}"/>
    <cellStyle name="Normal 16 3 6 3 2" xfId="18821" xr:uid="{00000000-0005-0000-0000-000082490000}"/>
    <cellStyle name="Normal 16 3 6 4" xfId="18822" xr:uid="{00000000-0005-0000-0000-000083490000}"/>
    <cellStyle name="Normal 16 3 6 5" xfId="18823" xr:uid="{00000000-0005-0000-0000-000084490000}"/>
    <cellStyle name="Normal 16 3 7" xfId="18824" xr:uid="{00000000-0005-0000-0000-000085490000}"/>
    <cellStyle name="Normal 16 3 7 2" xfId="18825" xr:uid="{00000000-0005-0000-0000-000086490000}"/>
    <cellStyle name="Normal 16 3 7 2 2" xfId="18826" xr:uid="{00000000-0005-0000-0000-000087490000}"/>
    <cellStyle name="Normal 16 3 7 3" xfId="18827" xr:uid="{00000000-0005-0000-0000-000088490000}"/>
    <cellStyle name="Normal 16 3 7 4" xfId="18828" xr:uid="{00000000-0005-0000-0000-000089490000}"/>
    <cellStyle name="Normal 16 3 8" xfId="18829" xr:uid="{00000000-0005-0000-0000-00008A490000}"/>
    <cellStyle name="Normal 16 3 8 2" xfId="18830" xr:uid="{00000000-0005-0000-0000-00008B490000}"/>
    <cellStyle name="Normal 16 3 9" xfId="18831" xr:uid="{00000000-0005-0000-0000-00008C490000}"/>
    <cellStyle name="Normal 16 4" xfId="18832" xr:uid="{00000000-0005-0000-0000-00008D490000}"/>
    <cellStyle name="Normal 16 4 2" xfId="18833" xr:uid="{00000000-0005-0000-0000-00008E490000}"/>
    <cellStyle name="Normal 16 4 2 2" xfId="18834" xr:uid="{00000000-0005-0000-0000-00008F490000}"/>
    <cellStyle name="Normal 16 4 2 2 2" xfId="18835" xr:uid="{00000000-0005-0000-0000-000090490000}"/>
    <cellStyle name="Normal 16 4 2 2 2 2" xfId="18836" xr:uid="{00000000-0005-0000-0000-000091490000}"/>
    <cellStyle name="Normal 16 4 2 2 2 2 2" xfId="18837" xr:uid="{00000000-0005-0000-0000-000092490000}"/>
    <cellStyle name="Normal 16 4 2 2 2 2 2 2" xfId="18838" xr:uid="{00000000-0005-0000-0000-000093490000}"/>
    <cellStyle name="Normal 16 4 2 2 2 2 3" xfId="18839" xr:uid="{00000000-0005-0000-0000-000094490000}"/>
    <cellStyle name="Normal 16 4 2 2 2 2 4" xfId="18840" xr:uid="{00000000-0005-0000-0000-000095490000}"/>
    <cellStyle name="Normal 16 4 2 2 2 3" xfId="18841" xr:uid="{00000000-0005-0000-0000-000096490000}"/>
    <cellStyle name="Normal 16 4 2 2 2 3 2" xfId="18842" xr:uid="{00000000-0005-0000-0000-000097490000}"/>
    <cellStyle name="Normal 16 4 2 2 2 4" xfId="18843" xr:uid="{00000000-0005-0000-0000-000098490000}"/>
    <cellStyle name="Normal 16 4 2 2 2 5" xfId="18844" xr:uid="{00000000-0005-0000-0000-000099490000}"/>
    <cellStyle name="Normal 16 4 2 2 3" xfId="18845" xr:uid="{00000000-0005-0000-0000-00009A490000}"/>
    <cellStyle name="Normal 16 4 2 2 3 2" xfId="18846" xr:uid="{00000000-0005-0000-0000-00009B490000}"/>
    <cellStyle name="Normal 16 4 2 2 3 2 2" xfId="18847" xr:uid="{00000000-0005-0000-0000-00009C490000}"/>
    <cellStyle name="Normal 16 4 2 2 3 3" xfId="18848" xr:uid="{00000000-0005-0000-0000-00009D490000}"/>
    <cellStyle name="Normal 16 4 2 2 3 4" xfId="18849" xr:uid="{00000000-0005-0000-0000-00009E490000}"/>
    <cellStyle name="Normal 16 4 2 2 4" xfId="18850" xr:uid="{00000000-0005-0000-0000-00009F490000}"/>
    <cellStyle name="Normal 16 4 2 2 4 2" xfId="18851" xr:uid="{00000000-0005-0000-0000-0000A0490000}"/>
    <cellStyle name="Normal 16 4 2 2 5" xfId="18852" xr:uid="{00000000-0005-0000-0000-0000A1490000}"/>
    <cellStyle name="Normal 16 4 2 2 6" xfId="18853" xr:uid="{00000000-0005-0000-0000-0000A2490000}"/>
    <cellStyle name="Normal 16 4 2 3" xfId="18854" xr:uid="{00000000-0005-0000-0000-0000A3490000}"/>
    <cellStyle name="Normal 16 4 2 3 2" xfId="18855" xr:uid="{00000000-0005-0000-0000-0000A4490000}"/>
    <cellStyle name="Normal 16 4 2 3 2 2" xfId="18856" xr:uid="{00000000-0005-0000-0000-0000A5490000}"/>
    <cellStyle name="Normal 16 4 2 3 2 2 2" xfId="18857" xr:uid="{00000000-0005-0000-0000-0000A6490000}"/>
    <cellStyle name="Normal 16 4 2 3 2 3" xfId="18858" xr:uid="{00000000-0005-0000-0000-0000A7490000}"/>
    <cellStyle name="Normal 16 4 2 3 2 4" xfId="18859" xr:uid="{00000000-0005-0000-0000-0000A8490000}"/>
    <cellStyle name="Normal 16 4 2 3 3" xfId="18860" xr:uid="{00000000-0005-0000-0000-0000A9490000}"/>
    <cellStyle name="Normal 16 4 2 3 3 2" xfId="18861" xr:uid="{00000000-0005-0000-0000-0000AA490000}"/>
    <cellStyle name="Normal 16 4 2 3 4" xfId="18862" xr:uid="{00000000-0005-0000-0000-0000AB490000}"/>
    <cellStyle name="Normal 16 4 2 3 5" xfId="18863" xr:uid="{00000000-0005-0000-0000-0000AC490000}"/>
    <cellStyle name="Normal 16 4 2 4" xfId="18864" xr:uid="{00000000-0005-0000-0000-0000AD490000}"/>
    <cellStyle name="Normal 16 4 2 4 2" xfId="18865" xr:uid="{00000000-0005-0000-0000-0000AE490000}"/>
    <cellStyle name="Normal 16 4 2 4 2 2" xfId="18866" xr:uid="{00000000-0005-0000-0000-0000AF490000}"/>
    <cellStyle name="Normal 16 4 2 4 3" xfId="18867" xr:uid="{00000000-0005-0000-0000-0000B0490000}"/>
    <cellStyle name="Normal 16 4 2 4 4" xfId="18868" xr:uid="{00000000-0005-0000-0000-0000B1490000}"/>
    <cellStyle name="Normal 16 4 2 5" xfId="18869" xr:uid="{00000000-0005-0000-0000-0000B2490000}"/>
    <cellStyle name="Normal 16 4 2 5 2" xfId="18870" xr:uid="{00000000-0005-0000-0000-0000B3490000}"/>
    <cellStyle name="Normal 16 4 2 5 2 2" xfId="18871" xr:uid="{00000000-0005-0000-0000-0000B4490000}"/>
    <cellStyle name="Normal 16 4 2 5 3" xfId="18872" xr:uid="{00000000-0005-0000-0000-0000B5490000}"/>
    <cellStyle name="Normal 16 4 2 5 4" xfId="18873" xr:uid="{00000000-0005-0000-0000-0000B6490000}"/>
    <cellStyle name="Normal 16 4 2 6" xfId="18874" xr:uid="{00000000-0005-0000-0000-0000B7490000}"/>
    <cellStyle name="Normal 16 4 2 6 2" xfId="18875" xr:uid="{00000000-0005-0000-0000-0000B8490000}"/>
    <cellStyle name="Normal 16 4 2 7" xfId="18876" xr:uid="{00000000-0005-0000-0000-0000B9490000}"/>
    <cellStyle name="Normal 16 4 2 8" xfId="18877" xr:uid="{00000000-0005-0000-0000-0000BA490000}"/>
    <cellStyle name="Normal 16 4 3" xfId="18878" xr:uid="{00000000-0005-0000-0000-0000BB490000}"/>
    <cellStyle name="Normal 16 4 3 2" xfId="18879" xr:uid="{00000000-0005-0000-0000-0000BC490000}"/>
    <cellStyle name="Normal 16 4 3 2 2" xfId="18880" xr:uid="{00000000-0005-0000-0000-0000BD490000}"/>
    <cellStyle name="Normal 16 4 3 2 2 2" xfId="18881" xr:uid="{00000000-0005-0000-0000-0000BE490000}"/>
    <cellStyle name="Normal 16 4 3 2 2 2 2" xfId="18882" xr:uid="{00000000-0005-0000-0000-0000BF490000}"/>
    <cellStyle name="Normal 16 4 3 2 2 3" xfId="18883" xr:uid="{00000000-0005-0000-0000-0000C0490000}"/>
    <cellStyle name="Normal 16 4 3 2 2 4" xfId="18884" xr:uid="{00000000-0005-0000-0000-0000C1490000}"/>
    <cellStyle name="Normal 16 4 3 2 3" xfId="18885" xr:uid="{00000000-0005-0000-0000-0000C2490000}"/>
    <cellStyle name="Normal 16 4 3 2 3 2" xfId="18886" xr:uid="{00000000-0005-0000-0000-0000C3490000}"/>
    <cellStyle name="Normal 16 4 3 2 4" xfId="18887" xr:uid="{00000000-0005-0000-0000-0000C4490000}"/>
    <cellStyle name="Normal 16 4 3 2 5" xfId="18888" xr:uid="{00000000-0005-0000-0000-0000C5490000}"/>
    <cellStyle name="Normal 16 4 3 3" xfId="18889" xr:uid="{00000000-0005-0000-0000-0000C6490000}"/>
    <cellStyle name="Normal 16 4 3 3 2" xfId="18890" xr:uid="{00000000-0005-0000-0000-0000C7490000}"/>
    <cellStyle name="Normal 16 4 3 3 2 2" xfId="18891" xr:uid="{00000000-0005-0000-0000-0000C8490000}"/>
    <cellStyle name="Normal 16 4 3 3 3" xfId="18892" xr:uid="{00000000-0005-0000-0000-0000C9490000}"/>
    <cellStyle name="Normal 16 4 3 3 4" xfId="18893" xr:uid="{00000000-0005-0000-0000-0000CA490000}"/>
    <cellStyle name="Normal 16 4 3 4" xfId="18894" xr:uid="{00000000-0005-0000-0000-0000CB490000}"/>
    <cellStyle name="Normal 16 4 3 4 2" xfId="18895" xr:uid="{00000000-0005-0000-0000-0000CC490000}"/>
    <cellStyle name="Normal 16 4 3 4 2 2" xfId="18896" xr:uid="{00000000-0005-0000-0000-0000CD490000}"/>
    <cellStyle name="Normal 16 4 3 4 3" xfId="18897" xr:uid="{00000000-0005-0000-0000-0000CE490000}"/>
    <cellStyle name="Normal 16 4 3 4 4" xfId="18898" xr:uid="{00000000-0005-0000-0000-0000CF490000}"/>
    <cellStyle name="Normal 16 4 3 5" xfId="18899" xr:uid="{00000000-0005-0000-0000-0000D0490000}"/>
    <cellStyle name="Normal 16 4 3 5 2" xfId="18900" xr:uid="{00000000-0005-0000-0000-0000D1490000}"/>
    <cellStyle name="Normal 16 4 3 6" xfId="18901" xr:uid="{00000000-0005-0000-0000-0000D2490000}"/>
    <cellStyle name="Normal 16 4 3 7" xfId="18902" xr:uid="{00000000-0005-0000-0000-0000D3490000}"/>
    <cellStyle name="Normal 16 4 4" xfId="18903" xr:uid="{00000000-0005-0000-0000-0000D4490000}"/>
    <cellStyle name="Normal 16 4 4 2" xfId="18904" xr:uid="{00000000-0005-0000-0000-0000D5490000}"/>
    <cellStyle name="Normal 16 4 4 2 2" xfId="18905" xr:uid="{00000000-0005-0000-0000-0000D6490000}"/>
    <cellStyle name="Normal 16 4 4 2 2 2" xfId="18906" xr:uid="{00000000-0005-0000-0000-0000D7490000}"/>
    <cellStyle name="Normal 16 4 4 2 3" xfId="18907" xr:uid="{00000000-0005-0000-0000-0000D8490000}"/>
    <cellStyle name="Normal 16 4 4 2 4" xfId="18908" xr:uid="{00000000-0005-0000-0000-0000D9490000}"/>
    <cellStyle name="Normal 16 4 4 3" xfId="18909" xr:uid="{00000000-0005-0000-0000-0000DA490000}"/>
    <cellStyle name="Normal 16 4 4 3 2" xfId="18910" xr:uid="{00000000-0005-0000-0000-0000DB490000}"/>
    <cellStyle name="Normal 16 4 4 3 2 2" xfId="18911" xr:uid="{00000000-0005-0000-0000-0000DC490000}"/>
    <cellStyle name="Normal 16 4 4 3 3" xfId="18912" xr:uid="{00000000-0005-0000-0000-0000DD490000}"/>
    <cellStyle name="Normal 16 4 4 3 4" xfId="18913" xr:uid="{00000000-0005-0000-0000-0000DE490000}"/>
    <cellStyle name="Normal 16 4 4 4" xfId="18914" xr:uid="{00000000-0005-0000-0000-0000DF490000}"/>
    <cellStyle name="Normal 16 4 4 4 2" xfId="18915" xr:uid="{00000000-0005-0000-0000-0000E0490000}"/>
    <cellStyle name="Normal 16 4 4 5" xfId="18916" xr:uid="{00000000-0005-0000-0000-0000E1490000}"/>
    <cellStyle name="Normal 16 4 4 6" xfId="18917" xr:uid="{00000000-0005-0000-0000-0000E2490000}"/>
    <cellStyle name="Normal 16 4 5" xfId="18918" xr:uid="{00000000-0005-0000-0000-0000E3490000}"/>
    <cellStyle name="Normal 16 4 5 2" xfId="18919" xr:uid="{00000000-0005-0000-0000-0000E4490000}"/>
    <cellStyle name="Normal 16 4 5 2 2" xfId="18920" xr:uid="{00000000-0005-0000-0000-0000E5490000}"/>
    <cellStyle name="Normal 16 4 5 2 2 2" xfId="18921" xr:uid="{00000000-0005-0000-0000-0000E6490000}"/>
    <cellStyle name="Normal 16 4 5 2 3" xfId="18922" xr:uid="{00000000-0005-0000-0000-0000E7490000}"/>
    <cellStyle name="Normal 16 4 5 2 4" xfId="18923" xr:uid="{00000000-0005-0000-0000-0000E8490000}"/>
    <cellStyle name="Normal 16 4 5 3" xfId="18924" xr:uid="{00000000-0005-0000-0000-0000E9490000}"/>
    <cellStyle name="Normal 16 4 5 3 2" xfId="18925" xr:uid="{00000000-0005-0000-0000-0000EA490000}"/>
    <cellStyle name="Normal 16 4 5 4" xfId="18926" xr:uid="{00000000-0005-0000-0000-0000EB490000}"/>
    <cellStyle name="Normal 16 4 5 5" xfId="18927" xr:uid="{00000000-0005-0000-0000-0000EC490000}"/>
    <cellStyle name="Normal 16 4 6" xfId="18928" xr:uid="{00000000-0005-0000-0000-0000ED490000}"/>
    <cellStyle name="Normal 16 4 6 2" xfId="18929" xr:uid="{00000000-0005-0000-0000-0000EE490000}"/>
    <cellStyle name="Normal 16 4 6 2 2" xfId="18930" xr:uid="{00000000-0005-0000-0000-0000EF490000}"/>
    <cellStyle name="Normal 16 4 6 3" xfId="18931" xr:uid="{00000000-0005-0000-0000-0000F0490000}"/>
    <cellStyle name="Normal 16 4 6 4" xfId="18932" xr:uid="{00000000-0005-0000-0000-0000F1490000}"/>
    <cellStyle name="Normal 16 4 7" xfId="18933" xr:uid="{00000000-0005-0000-0000-0000F2490000}"/>
    <cellStyle name="Normal 16 4 7 2" xfId="18934" xr:uid="{00000000-0005-0000-0000-0000F3490000}"/>
    <cellStyle name="Normal 16 4 8" xfId="18935" xr:uid="{00000000-0005-0000-0000-0000F4490000}"/>
    <cellStyle name="Normal 16 4 9" xfId="18936" xr:uid="{00000000-0005-0000-0000-0000F5490000}"/>
    <cellStyle name="Normal 16 5" xfId="18937" xr:uid="{00000000-0005-0000-0000-0000F6490000}"/>
    <cellStyle name="Normal 16 5 2" xfId="18938" xr:uid="{00000000-0005-0000-0000-0000F7490000}"/>
    <cellStyle name="Normal 16 5 2 2" xfId="18939" xr:uid="{00000000-0005-0000-0000-0000F8490000}"/>
    <cellStyle name="Normal 16 5 2 2 2" xfId="18940" xr:uid="{00000000-0005-0000-0000-0000F9490000}"/>
    <cellStyle name="Normal 16 5 2 2 2 2" xfId="18941" xr:uid="{00000000-0005-0000-0000-0000FA490000}"/>
    <cellStyle name="Normal 16 5 2 2 2 2 2" xfId="18942" xr:uid="{00000000-0005-0000-0000-0000FB490000}"/>
    <cellStyle name="Normal 16 5 2 2 2 2 2 2" xfId="18943" xr:uid="{00000000-0005-0000-0000-0000FC490000}"/>
    <cellStyle name="Normal 16 5 2 2 2 2 3" xfId="18944" xr:uid="{00000000-0005-0000-0000-0000FD490000}"/>
    <cellStyle name="Normal 16 5 2 2 2 2 4" xfId="18945" xr:uid="{00000000-0005-0000-0000-0000FE490000}"/>
    <cellStyle name="Normal 16 5 2 2 2 3" xfId="18946" xr:uid="{00000000-0005-0000-0000-0000FF490000}"/>
    <cellStyle name="Normal 16 5 2 2 2 3 2" xfId="18947" xr:uid="{00000000-0005-0000-0000-0000004A0000}"/>
    <cellStyle name="Normal 16 5 2 2 2 4" xfId="18948" xr:uid="{00000000-0005-0000-0000-0000014A0000}"/>
    <cellStyle name="Normal 16 5 2 2 2 5" xfId="18949" xr:uid="{00000000-0005-0000-0000-0000024A0000}"/>
    <cellStyle name="Normal 16 5 2 2 3" xfId="18950" xr:uid="{00000000-0005-0000-0000-0000034A0000}"/>
    <cellStyle name="Normal 16 5 2 2 3 2" xfId="18951" xr:uid="{00000000-0005-0000-0000-0000044A0000}"/>
    <cellStyle name="Normal 16 5 2 2 3 2 2" xfId="18952" xr:uid="{00000000-0005-0000-0000-0000054A0000}"/>
    <cellStyle name="Normal 16 5 2 2 3 3" xfId="18953" xr:uid="{00000000-0005-0000-0000-0000064A0000}"/>
    <cellStyle name="Normal 16 5 2 2 3 4" xfId="18954" xr:uid="{00000000-0005-0000-0000-0000074A0000}"/>
    <cellStyle name="Normal 16 5 2 2 4" xfId="18955" xr:uid="{00000000-0005-0000-0000-0000084A0000}"/>
    <cellStyle name="Normal 16 5 2 2 4 2" xfId="18956" xr:uid="{00000000-0005-0000-0000-0000094A0000}"/>
    <cellStyle name="Normal 16 5 2 2 5" xfId="18957" xr:uid="{00000000-0005-0000-0000-00000A4A0000}"/>
    <cellStyle name="Normal 16 5 2 2 6" xfId="18958" xr:uid="{00000000-0005-0000-0000-00000B4A0000}"/>
    <cellStyle name="Normal 16 5 2 3" xfId="18959" xr:uid="{00000000-0005-0000-0000-00000C4A0000}"/>
    <cellStyle name="Normal 16 5 2 3 2" xfId="18960" xr:uid="{00000000-0005-0000-0000-00000D4A0000}"/>
    <cellStyle name="Normal 16 5 2 3 2 2" xfId="18961" xr:uid="{00000000-0005-0000-0000-00000E4A0000}"/>
    <cellStyle name="Normal 16 5 2 3 2 2 2" xfId="18962" xr:uid="{00000000-0005-0000-0000-00000F4A0000}"/>
    <cellStyle name="Normal 16 5 2 3 2 3" xfId="18963" xr:uid="{00000000-0005-0000-0000-0000104A0000}"/>
    <cellStyle name="Normal 16 5 2 3 2 4" xfId="18964" xr:uid="{00000000-0005-0000-0000-0000114A0000}"/>
    <cellStyle name="Normal 16 5 2 3 3" xfId="18965" xr:uid="{00000000-0005-0000-0000-0000124A0000}"/>
    <cellStyle name="Normal 16 5 2 3 3 2" xfId="18966" xr:uid="{00000000-0005-0000-0000-0000134A0000}"/>
    <cellStyle name="Normal 16 5 2 3 4" xfId="18967" xr:uid="{00000000-0005-0000-0000-0000144A0000}"/>
    <cellStyle name="Normal 16 5 2 3 5" xfId="18968" xr:uid="{00000000-0005-0000-0000-0000154A0000}"/>
    <cellStyle name="Normal 16 5 2 4" xfId="18969" xr:uid="{00000000-0005-0000-0000-0000164A0000}"/>
    <cellStyle name="Normal 16 5 2 4 2" xfId="18970" xr:uid="{00000000-0005-0000-0000-0000174A0000}"/>
    <cellStyle name="Normal 16 5 2 4 2 2" xfId="18971" xr:uid="{00000000-0005-0000-0000-0000184A0000}"/>
    <cellStyle name="Normal 16 5 2 4 3" xfId="18972" xr:uid="{00000000-0005-0000-0000-0000194A0000}"/>
    <cellStyle name="Normal 16 5 2 4 4" xfId="18973" xr:uid="{00000000-0005-0000-0000-00001A4A0000}"/>
    <cellStyle name="Normal 16 5 2 5" xfId="18974" xr:uid="{00000000-0005-0000-0000-00001B4A0000}"/>
    <cellStyle name="Normal 16 5 2 5 2" xfId="18975" xr:uid="{00000000-0005-0000-0000-00001C4A0000}"/>
    <cellStyle name="Normal 16 5 2 5 2 2" xfId="18976" xr:uid="{00000000-0005-0000-0000-00001D4A0000}"/>
    <cellStyle name="Normal 16 5 2 5 3" xfId="18977" xr:uid="{00000000-0005-0000-0000-00001E4A0000}"/>
    <cellStyle name="Normal 16 5 2 5 4" xfId="18978" xr:uid="{00000000-0005-0000-0000-00001F4A0000}"/>
    <cellStyle name="Normal 16 5 2 6" xfId="18979" xr:uid="{00000000-0005-0000-0000-0000204A0000}"/>
    <cellStyle name="Normal 16 5 2 6 2" xfId="18980" xr:uid="{00000000-0005-0000-0000-0000214A0000}"/>
    <cellStyle name="Normal 16 5 2 7" xfId="18981" xr:uid="{00000000-0005-0000-0000-0000224A0000}"/>
    <cellStyle name="Normal 16 5 2 8" xfId="18982" xr:uid="{00000000-0005-0000-0000-0000234A0000}"/>
    <cellStyle name="Normal 16 5 3" xfId="18983" xr:uid="{00000000-0005-0000-0000-0000244A0000}"/>
    <cellStyle name="Normal 16 5 3 2" xfId="18984" xr:uid="{00000000-0005-0000-0000-0000254A0000}"/>
    <cellStyle name="Normal 16 5 3 2 2" xfId="18985" xr:uid="{00000000-0005-0000-0000-0000264A0000}"/>
    <cellStyle name="Normal 16 5 3 2 2 2" xfId="18986" xr:uid="{00000000-0005-0000-0000-0000274A0000}"/>
    <cellStyle name="Normal 16 5 3 2 2 2 2" xfId="18987" xr:uid="{00000000-0005-0000-0000-0000284A0000}"/>
    <cellStyle name="Normal 16 5 3 2 2 3" xfId="18988" xr:uid="{00000000-0005-0000-0000-0000294A0000}"/>
    <cellStyle name="Normal 16 5 3 2 2 4" xfId="18989" xr:uid="{00000000-0005-0000-0000-00002A4A0000}"/>
    <cellStyle name="Normal 16 5 3 2 3" xfId="18990" xr:uid="{00000000-0005-0000-0000-00002B4A0000}"/>
    <cellStyle name="Normal 16 5 3 2 3 2" xfId="18991" xr:uid="{00000000-0005-0000-0000-00002C4A0000}"/>
    <cellStyle name="Normal 16 5 3 2 4" xfId="18992" xr:uid="{00000000-0005-0000-0000-00002D4A0000}"/>
    <cellStyle name="Normal 16 5 3 2 5" xfId="18993" xr:uid="{00000000-0005-0000-0000-00002E4A0000}"/>
    <cellStyle name="Normal 16 5 3 3" xfId="18994" xr:uid="{00000000-0005-0000-0000-00002F4A0000}"/>
    <cellStyle name="Normal 16 5 3 3 2" xfId="18995" xr:uid="{00000000-0005-0000-0000-0000304A0000}"/>
    <cellStyle name="Normal 16 5 3 3 2 2" xfId="18996" xr:uid="{00000000-0005-0000-0000-0000314A0000}"/>
    <cellStyle name="Normal 16 5 3 3 3" xfId="18997" xr:uid="{00000000-0005-0000-0000-0000324A0000}"/>
    <cellStyle name="Normal 16 5 3 3 4" xfId="18998" xr:uid="{00000000-0005-0000-0000-0000334A0000}"/>
    <cellStyle name="Normal 16 5 3 4" xfId="18999" xr:uid="{00000000-0005-0000-0000-0000344A0000}"/>
    <cellStyle name="Normal 16 5 3 4 2" xfId="19000" xr:uid="{00000000-0005-0000-0000-0000354A0000}"/>
    <cellStyle name="Normal 16 5 3 4 2 2" xfId="19001" xr:uid="{00000000-0005-0000-0000-0000364A0000}"/>
    <cellStyle name="Normal 16 5 3 4 3" xfId="19002" xr:uid="{00000000-0005-0000-0000-0000374A0000}"/>
    <cellStyle name="Normal 16 5 3 4 4" xfId="19003" xr:uid="{00000000-0005-0000-0000-0000384A0000}"/>
    <cellStyle name="Normal 16 5 3 5" xfId="19004" xr:uid="{00000000-0005-0000-0000-0000394A0000}"/>
    <cellStyle name="Normal 16 5 3 5 2" xfId="19005" xr:uid="{00000000-0005-0000-0000-00003A4A0000}"/>
    <cellStyle name="Normal 16 5 3 6" xfId="19006" xr:uid="{00000000-0005-0000-0000-00003B4A0000}"/>
    <cellStyle name="Normal 16 5 3 7" xfId="19007" xr:uid="{00000000-0005-0000-0000-00003C4A0000}"/>
    <cellStyle name="Normal 16 5 4" xfId="19008" xr:uid="{00000000-0005-0000-0000-00003D4A0000}"/>
    <cellStyle name="Normal 16 5 4 2" xfId="19009" xr:uid="{00000000-0005-0000-0000-00003E4A0000}"/>
    <cellStyle name="Normal 16 5 4 2 2" xfId="19010" xr:uid="{00000000-0005-0000-0000-00003F4A0000}"/>
    <cellStyle name="Normal 16 5 4 2 2 2" xfId="19011" xr:uid="{00000000-0005-0000-0000-0000404A0000}"/>
    <cellStyle name="Normal 16 5 4 2 3" xfId="19012" xr:uid="{00000000-0005-0000-0000-0000414A0000}"/>
    <cellStyle name="Normal 16 5 4 2 4" xfId="19013" xr:uid="{00000000-0005-0000-0000-0000424A0000}"/>
    <cellStyle name="Normal 16 5 4 3" xfId="19014" xr:uid="{00000000-0005-0000-0000-0000434A0000}"/>
    <cellStyle name="Normal 16 5 4 3 2" xfId="19015" xr:uid="{00000000-0005-0000-0000-0000444A0000}"/>
    <cellStyle name="Normal 16 5 4 3 2 2" xfId="19016" xr:uid="{00000000-0005-0000-0000-0000454A0000}"/>
    <cellStyle name="Normal 16 5 4 3 3" xfId="19017" xr:uid="{00000000-0005-0000-0000-0000464A0000}"/>
    <cellStyle name="Normal 16 5 4 3 4" xfId="19018" xr:uid="{00000000-0005-0000-0000-0000474A0000}"/>
    <cellStyle name="Normal 16 5 4 4" xfId="19019" xr:uid="{00000000-0005-0000-0000-0000484A0000}"/>
    <cellStyle name="Normal 16 5 4 4 2" xfId="19020" xr:uid="{00000000-0005-0000-0000-0000494A0000}"/>
    <cellStyle name="Normal 16 5 4 5" xfId="19021" xr:uid="{00000000-0005-0000-0000-00004A4A0000}"/>
    <cellStyle name="Normal 16 5 4 6" xfId="19022" xr:uid="{00000000-0005-0000-0000-00004B4A0000}"/>
    <cellStyle name="Normal 16 5 5" xfId="19023" xr:uid="{00000000-0005-0000-0000-00004C4A0000}"/>
    <cellStyle name="Normal 16 5 5 2" xfId="19024" xr:uid="{00000000-0005-0000-0000-00004D4A0000}"/>
    <cellStyle name="Normal 16 5 5 2 2" xfId="19025" xr:uid="{00000000-0005-0000-0000-00004E4A0000}"/>
    <cellStyle name="Normal 16 5 5 2 2 2" xfId="19026" xr:uid="{00000000-0005-0000-0000-00004F4A0000}"/>
    <cellStyle name="Normal 16 5 5 2 3" xfId="19027" xr:uid="{00000000-0005-0000-0000-0000504A0000}"/>
    <cellStyle name="Normal 16 5 5 2 4" xfId="19028" xr:uid="{00000000-0005-0000-0000-0000514A0000}"/>
    <cellStyle name="Normal 16 5 5 3" xfId="19029" xr:uid="{00000000-0005-0000-0000-0000524A0000}"/>
    <cellStyle name="Normal 16 5 5 3 2" xfId="19030" xr:uid="{00000000-0005-0000-0000-0000534A0000}"/>
    <cellStyle name="Normal 16 5 5 4" xfId="19031" xr:uid="{00000000-0005-0000-0000-0000544A0000}"/>
    <cellStyle name="Normal 16 5 5 5" xfId="19032" xr:uid="{00000000-0005-0000-0000-0000554A0000}"/>
    <cellStyle name="Normal 16 5 6" xfId="19033" xr:uid="{00000000-0005-0000-0000-0000564A0000}"/>
    <cellStyle name="Normal 16 5 6 2" xfId="19034" xr:uid="{00000000-0005-0000-0000-0000574A0000}"/>
    <cellStyle name="Normal 16 5 6 2 2" xfId="19035" xr:uid="{00000000-0005-0000-0000-0000584A0000}"/>
    <cellStyle name="Normal 16 5 6 3" xfId="19036" xr:uid="{00000000-0005-0000-0000-0000594A0000}"/>
    <cellStyle name="Normal 16 5 6 4" xfId="19037" xr:uid="{00000000-0005-0000-0000-00005A4A0000}"/>
    <cellStyle name="Normal 16 5 7" xfId="19038" xr:uid="{00000000-0005-0000-0000-00005B4A0000}"/>
    <cellStyle name="Normal 16 5 7 2" xfId="19039" xr:uid="{00000000-0005-0000-0000-00005C4A0000}"/>
    <cellStyle name="Normal 16 5 8" xfId="19040" xr:uid="{00000000-0005-0000-0000-00005D4A0000}"/>
    <cellStyle name="Normal 16 5 9" xfId="19041" xr:uid="{00000000-0005-0000-0000-00005E4A0000}"/>
    <cellStyle name="Normal 16 6" xfId="19042" xr:uid="{00000000-0005-0000-0000-00005F4A0000}"/>
    <cellStyle name="Normal 16 6 2" xfId="19043" xr:uid="{00000000-0005-0000-0000-0000604A0000}"/>
    <cellStyle name="Normal 16 6 2 2" xfId="19044" xr:uid="{00000000-0005-0000-0000-0000614A0000}"/>
    <cellStyle name="Normal 16 6 2 2 2" xfId="19045" xr:uid="{00000000-0005-0000-0000-0000624A0000}"/>
    <cellStyle name="Normal 16 6 2 2 2 2" xfId="19046" xr:uid="{00000000-0005-0000-0000-0000634A0000}"/>
    <cellStyle name="Normal 16 6 2 2 2 2 2" xfId="19047" xr:uid="{00000000-0005-0000-0000-0000644A0000}"/>
    <cellStyle name="Normal 16 6 2 2 2 3" xfId="19048" xr:uid="{00000000-0005-0000-0000-0000654A0000}"/>
    <cellStyle name="Normal 16 6 2 2 2 4" xfId="19049" xr:uid="{00000000-0005-0000-0000-0000664A0000}"/>
    <cellStyle name="Normal 16 6 2 2 3" xfId="19050" xr:uid="{00000000-0005-0000-0000-0000674A0000}"/>
    <cellStyle name="Normal 16 6 2 2 3 2" xfId="19051" xr:uid="{00000000-0005-0000-0000-0000684A0000}"/>
    <cellStyle name="Normal 16 6 2 2 4" xfId="19052" xr:uid="{00000000-0005-0000-0000-0000694A0000}"/>
    <cellStyle name="Normal 16 6 2 2 5" xfId="19053" xr:uid="{00000000-0005-0000-0000-00006A4A0000}"/>
    <cellStyle name="Normal 16 6 2 3" xfId="19054" xr:uid="{00000000-0005-0000-0000-00006B4A0000}"/>
    <cellStyle name="Normal 16 6 2 3 2" xfId="19055" xr:uid="{00000000-0005-0000-0000-00006C4A0000}"/>
    <cellStyle name="Normal 16 6 2 3 2 2" xfId="19056" xr:uid="{00000000-0005-0000-0000-00006D4A0000}"/>
    <cellStyle name="Normal 16 6 2 3 3" xfId="19057" xr:uid="{00000000-0005-0000-0000-00006E4A0000}"/>
    <cellStyle name="Normal 16 6 2 3 4" xfId="19058" xr:uid="{00000000-0005-0000-0000-00006F4A0000}"/>
    <cellStyle name="Normal 16 6 2 4" xfId="19059" xr:uid="{00000000-0005-0000-0000-0000704A0000}"/>
    <cellStyle name="Normal 16 6 2 4 2" xfId="19060" xr:uid="{00000000-0005-0000-0000-0000714A0000}"/>
    <cellStyle name="Normal 16 6 2 5" xfId="19061" xr:uid="{00000000-0005-0000-0000-0000724A0000}"/>
    <cellStyle name="Normal 16 6 2 6" xfId="19062" xr:uid="{00000000-0005-0000-0000-0000734A0000}"/>
    <cellStyle name="Normal 16 6 3" xfId="19063" xr:uid="{00000000-0005-0000-0000-0000744A0000}"/>
    <cellStyle name="Normal 16 6 3 2" xfId="19064" xr:uid="{00000000-0005-0000-0000-0000754A0000}"/>
    <cellStyle name="Normal 16 6 3 2 2" xfId="19065" xr:uid="{00000000-0005-0000-0000-0000764A0000}"/>
    <cellStyle name="Normal 16 6 3 2 2 2" xfId="19066" xr:uid="{00000000-0005-0000-0000-0000774A0000}"/>
    <cellStyle name="Normal 16 6 3 2 3" xfId="19067" xr:uid="{00000000-0005-0000-0000-0000784A0000}"/>
    <cellStyle name="Normal 16 6 3 2 4" xfId="19068" xr:uid="{00000000-0005-0000-0000-0000794A0000}"/>
    <cellStyle name="Normal 16 6 3 3" xfId="19069" xr:uid="{00000000-0005-0000-0000-00007A4A0000}"/>
    <cellStyle name="Normal 16 6 3 3 2" xfId="19070" xr:uid="{00000000-0005-0000-0000-00007B4A0000}"/>
    <cellStyle name="Normal 16 6 3 4" xfId="19071" xr:uid="{00000000-0005-0000-0000-00007C4A0000}"/>
    <cellStyle name="Normal 16 6 3 5" xfId="19072" xr:uid="{00000000-0005-0000-0000-00007D4A0000}"/>
    <cellStyle name="Normal 16 6 4" xfId="19073" xr:uid="{00000000-0005-0000-0000-00007E4A0000}"/>
    <cellStyle name="Normal 16 6 4 2" xfId="19074" xr:uid="{00000000-0005-0000-0000-00007F4A0000}"/>
    <cellStyle name="Normal 16 6 4 2 2" xfId="19075" xr:uid="{00000000-0005-0000-0000-0000804A0000}"/>
    <cellStyle name="Normal 16 6 4 3" xfId="19076" xr:uid="{00000000-0005-0000-0000-0000814A0000}"/>
    <cellStyle name="Normal 16 6 4 4" xfId="19077" xr:uid="{00000000-0005-0000-0000-0000824A0000}"/>
    <cellStyle name="Normal 16 6 5" xfId="19078" xr:uid="{00000000-0005-0000-0000-0000834A0000}"/>
    <cellStyle name="Normal 16 6 5 2" xfId="19079" xr:uid="{00000000-0005-0000-0000-0000844A0000}"/>
    <cellStyle name="Normal 16 6 5 2 2" xfId="19080" xr:uid="{00000000-0005-0000-0000-0000854A0000}"/>
    <cellStyle name="Normal 16 6 5 3" xfId="19081" xr:uid="{00000000-0005-0000-0000-0000864A0000}"/>
    <cellStyle name="Normal 16 6 5 4" xfId="19082" xr:uid="{00000000-0005-0000-0000-0000874A0000}"/>
    <cellStyle name="Normal 16 7" xfId="19083" xr:uid="{00000000-0005-0000-0000-0000884A0000}"/>
    <cellStyle name="Normal 16 7 2" xfId="19084" xr:uid="{00000000-0005-0000-0000-0000894A0000}"/>
    <cellStyle name="Normal 16 7 2 2" xfId="19085" xr:uid="{00000000-0005-0000-0000-00008A4A0000}"/>
    <cellStyle name="Normal 16 7 2 2 2" xfId="19086" xr:uid="{00000000-0005-0000-0000-00008B4A0000}"/>
    <cellStyle name="Normal 16 7 2 2 2 2" xfId="19087" xr:uid="{00000000-0005-0000-0000-00008C4A0000}"/>
    <cellStyle name="Normal 16 7 2 2 3" xfId="19088" xr:uid="{00000000-0005-0000-0000-00008D4A0000}"/>
    <cellStyle name="Normal 16 7 2 2 4" xfId="19089" xr:uid="{00000000-0005-0000-0000-00008E4A0000}"/>
    <cellStyle name="Normal 16 7 2 3" xfId="19090" xr:uid="{00000000-0005-0000-0000-00008F4A0000}"/>
    <cellStyle name="Normal 16 7 2 3 2" xfId="19091" xr:uid="{00000000-0005-0000-0000-0000904A0000}"/>
    <cellStyle name="Normal 16 7 2 3 2 2" xfId="19092" xr:uid="{00000000-0005-0000-0000-0000914A0000}"/>
    <cellStyle name="Normal 16 7 2 3 3" xfId="19093" xr:uid="{00000000-0005-0000-0000-0000924A0000}"/>
    <cellStyle name="Normal 16 7 2 3 4" xfId="19094" xr:uid="{00000000-0005-0000-0000-0000934A0000}"/>
    <cellStyle name="Normal 16 7 2 4" xfId="19095" xr:uid="{00000000-0005-0000-0000-0000944A0000}"/>
    <cellStyle name="Normal 16 7 2 4 2" xfId="19096" xr:uid="{00000000-0005-0000-0000-0000954A0000}"/>
    <cellStyle name="Normal 16 7 2 5" xfId="19097" xr:uid="{00000000-0005-0000-0000-0000964A0000}"/>
    <cellStyle name="Normal 16 7 2 6" xfId="19098" xr:uid="{00000000-0005-0000-0000-0000974A0000}"/>
    <cellStyle name="Normal 16 7 3" xfId="19099" xr:uid="{00000000-0005-0000-0000-0000984A0000}"/>
    <cellStyle name="Normal 16 7 3 2" xfId="19100" xr:uid="{00000000-0005-0000-0000-0000994A0000}"/>
    <cellStyle name="Normal 16 7 3 2 2" xfId="19101" xr:uid="{00000000-0005-0000-0000-00009A4A0000}"/>
    <cellStyle name="Normal 16 7 3 2 2 2" xfId="19102" xr:uid="{00000000-0005-0000-0000-00009B4A0000}"/>
    <cellStyle name="Normal 16 7 3 2 3" xfId="19103" xr:uid="{00000000-0005-0000-0000-00009C4A0000}"/>
    <cellStyle name="Normal 16 7 3 2 4" xfId="19104" xr:uid="{00000000-0005-0000-0000-00009D4A0000}"/>
    <cellStyle name="Normal 16 7 3 3" xfId="19105" xr:uid="{00000000-0005-0000-0000-00009E4A0000}"/>
    <cellStyle name="Normal 16 7 3 3 2" xfId="19106" xr:uid="{00000000-0005-0000-0000-00009F4A0000}"/>
    <cellStyle name="Normal 16 7 3 4" xfId="19107" xr:uid="{00000000-0005-0000-0000-0000A04A0000}"/>
    <cellStyle name="Normal 16 7 3 5" xfId="19108" xr:uid="{00000000-0005-0000-0000-0000A14A0000}"/>
    <cellStyle name="Normal 16 7 4" xfId="19109" xr:uid="{00000000-0005-0000-0000-0000A24A0000}"/>
    <cellStyle name="Normal 16 7 4 2" xfId="19110" xr:uid="{00000000-0005-0000-0000-0000A34A0000}"/>
    <cellStyle name="Normal 16 7 4 2 2" xfId="19111" xr:uid="{00000000-0005-0000-0000-0000A44A0000}"/>
    <cellStyle name="Normal 16 7 4 3" xfId="19112" xr:uid="{00000000-0005-0000-0000-0000A54A0000}"/>
    <cellStyle name="Normal 16 7 4 4" xfId="19113" xr:uid="{00000000-0005-0000-0000-0000A64A0000}"/>
    <cellStyle name="Normal 16 7 5" xfId="19114" xr:uid="{00000000-0005-0000-0000-0000A74A0000}"/>
    <cellStyle name="Normal 16 7 5 2" xfId="19115" xr:uid="{00000000-0005-0000-0000-0000A84A0000}"/>
    <cellStyle name="Normal 16 7 6" xfId="19116" xr:uid="{00000000-0005-0000-0000-0000A94A0000}"/>
    <cellStyle name="Normal 16 7 7" xfId="19117" xr:uid="{00000000-0005-0000-0000-0000AA4A0000}"/>
    <cellStyle name="Normal 16 8" xfId="19118" xr:uid="{00000000-0005-0000-0000-0000AB4A0000}"/>
    <cellStyle name="Normal 16 8 2" xfId="19119" xr:uid="{00000000-0005-0000-0000-0000AC4A0000}"/>
    <cellStyle name="Normal 16 8 2 2" xfId="19120" xr:uid="{00000000-0005-0000-0000-0000AD4A0000}"/>
    <cellStyle name="Normal 16 8 2 2 2" xfId="19121" xr:uid="{00000000-0005-0000-0000-0000AE4A0000}"/>
    <cellStyle name="Normal 16 8 2 3" xfId="19122" xr:uid="{00000000-0005-0000-0000-0000AF4A0000}"/>
    <cellStyle name="Normal 16 8 2 4" xfId="19123" xr:uid="{00000000-0005-0000-0000-0000B04A0000}"/>
    <cellStyle name="Normal 16 8 3" xfId="19124" xr:uid="{00000000-0005-0000-0000-0000B14A0000}"/>
    <cellStyle name="Normal 16 8 3 2" xfId="19125" xr:uid="{00000000-0005-0000-0000-0000B24A0000}"/>
    <cellStyle name="Normal 16 8 4" xfId="19126" xr:uid="{00000000-0005-0000-0000-0000B34A0000}"/>
    <cellStyle name="Normal 16 8 5" xfId="19127" xr:uid="{00000000-0005-0000-0000-0000B44A0000}"/>
    <cellStyle name="Normal 16 9" xfId="19128" xr:uid="{00000000-0005-0000-0000-0000B54A0000}"/>
    <cellStyle name="Normal 16 9 2" xfId="19129" xr:uid="{00000000-0005-0000-0000-0000B64A0000}"/>
    <cellStyle name="Normal 16 9 2 2" xfId="19130" xr:uid="{00000000-0005-0000-0000-0000B74A0000}"/>
    <cellStyle name="Normal 16 9 2 2 2" xfId="19131" xr:uid="{00000000-0005-0000-0000-0000B84A0000}"/>
    <cellStyle name="Normal 16 9 2 3" xfId="19132" xr:uid="{00000000-0005-0000-0000-0000B94A0000}"/>
    <cellStyle name="Normal 16 9 2 4" xfId="19133" xr:uid="{00000000-0005-0000-0000-0000BA4A0000}"/>
    <cellStyle name="Normal 16 9 3" xfId="19134" xr:uid="{00000000-0005-0000-0000-0000BB4A0000}"/>
    <cellStyle name="Normal 16 9 3 2" xfId="19135" xr:uid="{00000000-0005-0000-0000-0000BC4A0000}"/>
    <cellStyle name="Normal 16 9 4" xfId="19136" xr:uid="{00000000-0005-0000-0000-0000BD4A0000}"/>
    <cellStyle name="Normal 16 9 5" xfId="19137" xr:uid="{00000000-0005-0000-0000-0000BE4A0000}"/>
    <cellStyle name="Normal 17" xfId="19138" xr:uid="{00000000-0005-0000-0000-0000BF4A0000}"/>
    <cellStyle name="Normal 17 10" xfId="19139" xr:uid="{00000000-0005-0000-0000-0000C04A0000}"/>
    <cellStyle name="Normal 17 10 2" xfId="19140" xr:uid="{00000000-0005-0000-0000-0000C14A0000}"/>
    <cellStyle name="Normal 17 10 2 2" xfId="19141" xr:uid="{00000000-0005-0000-0000-0000C24A0000}"/>
    <cellStyle name="Normal 17 10 3" xfId="19142" xr:uid="{00000000-0005-0000-0000-0000C34A0000}"/>
    <cellStyle name="Normal 17 10 4" xfId="19143" xr:uid="{00000000-0005-0000-0000-0000C44A0000}"/>
    <cellStyle name="Normal 17 11" xfId="19144" xr:uid="{00000000-0005-0000-0000-0000C54A0000}"/>
    <cellStyle name="Normal 17 2" xfId="19145" xr:uid="{00000000-0005-0000-0000-0000C64A0000}"/>
    <cellStyle name="Normal 17 2 10" xfId="19146" xr:uid="{00000000-0005-0000-0000-0000C74A0000}"/>
    <cellStyle name="Normal 17 2 11" xfId="19147" xr:uid="{00000000-0005-0000-0000-0000C84A0000}"/>
    <cellStyle name="Normal 17 2 2" xfId="19148" xr:uid="{00000000-0005-0000-0000-0000C94A0000}"/>
    <cellStyle name="Normal 17 2 2 2" xfId="19149" xr:uid="{00000000-0005-0000-0000-0000CA4A0000}"/>
    <cellStyle name="Normal 17 2 2 2 2" xfId="19150" xr:uid="{00000000-0005-0000-0000-0000CB4A0000}"/>
    <cellStyle name="Normal 17 2 2 2 2 2" xfId="19151" xr:uid="{00000000-0005-0000-0000-0000CC4A0000}"/>
    <cellStyle name="Normal 17 2 2 2 2 2 2" xfId="19152" xr:uid="{00000000-0005-0000-0000-0000CD4A0000}"/>
    <cellStyle name="Normal 17 2 2 2 2 2 2 2" xfId="19153" xr:uid="{00000000-0005-0000-0000-0000CE4A0000}"/>
    <cellStyle name="Normal 17 2 2 2 2 2 2 2 2" xfId="19154" xr:uid="{00000000-0005-0000-0000-0000CF4A0000}"/>
    <cellStyle name="Normal 17 2 2 2 2 2 2 3" xfId="19155" xr:uid="{00000000-0005-0000-0000-0000D04A0000}"/>
    <cellStyle name="Normal 17 2 2 2 2 2 2 4" xfId="19156" xr:uid="{00000000-0005-0000-0000-0000D14A0000}"/>
    <cellStyle name="Normal 17 2 2 2 2 2 3" xfId="19157" xr:uid="{00000000-0005-0000-0000-0000D24A0000}"/>
    <cellStyle name="Normal 17 2 2 2 2 2 3 2" xfId="19158" xr:uid="{00000000-0005-0000-0000-0000D34A0000}"/>
    <cellStyle name="Normal 17 2 2 2 2 2 4" xfId="19159" xr:uid="{00000000-0005-0000-0000-0000D44A0000}"/>
    <cellStyle name="Normal 17 2 2 2 2 2 5" xfId="19160" xr:uid="{00000000-0005-0000-0000-0000D54A0000}"/>
    <cellStyle name="Normal 17 2 2 2 2 3" xfId="19161" xr:uid="{00000000-0005-0000-0000-0000D64A0000}"/>
    <cellStyle name="Normal 17 2 2 2 2 3 2" xfId="19162" xr:uid="{00000000-0005-0000-0000-0000D74A0000}"/>
    <cellStyle name="Normal 17 2 2 2 2 3 2 2" xfId="19163" xr:uid="{00000000-0005-0000-0000-0000D84A0000}"/>
    <cellStyle name="Normal 17 2 2 2 2 3 3" xfId="19164" xr:uid="{00000000-0005-0000-0000-0000D94A0000}"/>
    <cellStyle name="Normal 17 2 2 2 2 3 4" xfId="19165" xr:uid="{00000000-0005-0000-0000-0000DA4A0000}"/>
    <cellStyle name="Normal 17 2 2 2 2 4" xfId="19166" xr:uid="{00000000-0005-0000-0000-0000DB4A0000}"/>
    <cellStyle name="Normal 17 2 2 2 2 4 2" xfId="19167" xr:uid="{00000000-0005-0000-0000-0000DC4A0000}"/>
    <cellStyle name="Normal 17 2 2 2 2 5" xfId="19168" xr:uid="{00000000-0005-0000-0000-0000DD4A0000}"/>
    <cellStyle name="Normal 17 2 2 2 2 6" xfId="19169" xr:uid="{00000000-0005-0000-0000-0000DE4A0000}"/>
    <cellStyle name="Normal 17 2 2 2 3" xfId="19170" xr:uid="{00000000-0005-0000-0000-0000DF4A0000}"/>
    <cellStyle name="Normal 17 2 2 2 3 2" xfId="19171" xr:uid="{00000000-0005-0000-0000-0000E04A0000}"/>
    <cellStyle name="Normal 17 2 2 2 3 2 2" xfId="19172" xr:uid="{00000000-0005-0000-0000-0000E14A0000}"/>
    <cellStyle name="Normal 17 2 2 2 3 2 2 2" xfId="19173" xr:uid="{00000000-0005-0000-0000-0000E24A0000}"/>
    <cellStyle name="Normal 17 2 2 2 3 2 3" xfId="19174" xr:uid="{00000000-0005-0000-0000-0000E34A0000}"/>
    <cellStyle name="Normal 17 2 2 2 3 2 4" xfId="19175" xr:uid="{00000000-0005-0000-0000-0000E44A0000}"/>
    <cellStyle name="Normal 17 2 2 2 3 3" xfId="19176" xr:uid="{00000000-0005-0000-0000-0000E54A0000}"/>
    <cellStyle name="Normal 17 2 2 2 3 3 2" xfId="19177" xr:uid="{00000000-0005-0000-0000-0000E64A0000}"/>
    <cellStyle name="Normal 17 2 2 2 3 4" xfId="19178" xr:uid="{00000000-0005-0000-0000-0000E74A0000}"/>
    <cellStyle name="Normal 17 2 2 2 3 5" xfId="19179" xr:uid="{00000000-0005-0000-0000-0000E84A0000}"/>
    <cellStyle name="Normal 17 2 2 2 4" xfId="19180" xr:uid="{00000000-0005-0000-0000-0000E94A0000}"/>
    <cellStyle name="Normal 17 2 2 2 4 2" xfId="19181" xr:uid="{00000000-0005-0000-0000-0000EA4A0000}"/>
    <cellStyle name="Normal 17 2 2 2 4 2 2" xfId="19182" xr:uid="{00000000-0005-0000-0000-0000EB4A0000}"/>
    <cellStyle name="Normal 17 2 2 2 4 3" xfId="19183" xr:uid="{00000000-0005-0000-0000-0000EC4A0000}"/>
    <cellStyle name="Normal 17 2 2 2 4 4" xfId="19184" xr:uid="{00000000-0005-0000-0000-0000ED4A0000}"/>
    <cellStyle name="Normal 17 2 2 2 5" xfId="19185" xr:uid="{00000000-0005-0000-0000-0000EE4A0000}"/>
    <cellStyle name="Normal 17 2 2 2 5 2" xfId="19186" xr:uid="{00000000-0005-0000-0000-0000EF4A0000}"/>
    <cellStyle name="Normal 17 2 2 2 5 2 2" xfId="19187" xr:uid="{00000000-0005-0000-0000-0000F04A0000}"/>
    <cellStyle name="Normal 17 2 2 2 5 3" xfId="19188" xr:uid="{00000000-0005-0000-0000-0000F14A0000}"/>
    <cellStyle name="Normal 17 2 2 2 5 4" xfId="19189" xr:uid="{00000000-0005-0000-0000-0000F24A0000}"/>
    <cellStyle name="Normal 17 2 2 2 6" xfId="19190" xr:uid="{00000000-0005-0000-0000-0000F34A0000}"/>
    <cellStyle name="Normal 17 2 2 2 6 2" xfId="19191" xr:uid="{00000000-0005-0000-0000-0000F44A0000}"/>
    <cellStyle name="Normal 17 2 2 2 7" xfId="19192" xr:uid="{00000000-0005-0000-0000-0000F54A0000}"/>
    <cellStyle name="Normal 17 2 2 2 8" xfId="19193" xr:uid="{00000000-0005-0000-0000-0000F64A0000}"/>
    <cellStyle name="Normal 17 2 2 3" xfId="19194" xr:uid="{00000000-0005-0000-0000-0000F74A0000}"/>
    <cellStyle name="Normal 17 2 2 3 2" xfId="19195" xr:uid="{00000000-0005-0000-0000-0000F84A0000}"/>
    <cellStyle name="Normal 17 2 2 3 2 2" xfId="19196" xr:uid="{00000000-0005-0000-0000-0000F94A0000}"/>
    <cellStyle name="Normal 17 2 2 3 2 2 2" xfId="19197" xr:uid="{00000000-0005-0000-0000-0000FA4A0000}"/>
    <cellStyle name="Normal 17 2 2 3 2 2 2 2" xfId="19198" xr:uid="{00000000-0005-0000-0000-0000FB4A0000}"/>
    <cellStyle name="Normal 17 2 2 3 2 2 3" xfId="19199" xr:uid="{00000000-0005-0000-0000-0000FC4A0000}"/>
    <cellStyle name="Normal 17 2 2 3 2 2 4" xfId="19200" xr:uid="{00000000-0005-0000-0000-0000FD4A0000}"/>
    <cellStyle name="Normal 17 2 2 3 2 3" xfId="19201" xr:uid="{00000000-0005-0000-0000-0000FE4A0000}"/>
    <cellStyle name="Normal 17 2 2 3 2 3 2" xfId="19202" xr:uid="{00000000-0005-0000-0000-0000FF4A0000}"/>
    <cellStyle name="Normal 17 2 2 3 2 4" xfId="19203" xr:uid="{00000000-0005-0000-0000-0000004B0000}"/>
    <cellStyle name="Normal 17 2 2 3 2 5" xfId="19204" xr:uid="{00000000-0005-0000-0000-0000014B0000}"/>
    <cellStyle name="Normal 17 2 2 3 3" xfId="19205" xr:uid="{00000000-0005-0000-0000-0000024B0000}"/>
    <cellStyle name="Normal 17 2 2 3 3 2" xfId="19206" xr:uid="{00000000-0005-0000-0000-0000034B0000}"/>
    <cellStyle name="Normal 17 2 2 3 3 2 2" xfId="19207" xr:uid="{00000000-0005-0000-0000-0000044B0000}"/>
    <cellStyle name="Normal 17 2 2 3 3 3" xfId="19208" xr:uid="{00000000-0005-0000-0000-0000054B0000}"/>
    <cellStyle name="Normal 17 2 2 3 3 4" xfId="19209" xr:uid="{00000000-0005-0000-0000-0000064B0000}"/>
    <cellStyle name="Normal 17 2 2 3 4" xfId="19210" xr:uid="{00000000-0005-0000-0000-0000074B0000}"/>
    <cellStyle name="Normal 17 2 2 3 4 2" xfId="19211" xr:uid="{00000000-0005-0000-0000-0000084B0000}"/>
    <cellStyle name="Normal 17 2 2 3 4 2 2" xfId="19212" xr:uid="{00000000-0005-0000-0000-0000094B0000}"/>
    <cellStyle name="Normal 17 2 2 3 4 3" xfId="19213" xr:uid="{00000000-0005-0000-0000-00000A4B0000}"/>
    <cellStyle name="Normal 17 2 2 3 4 4" xfId="19214" xr:uid="{00000000-0005-0000-0000-00000B4B0000}"/>
    <cellStyle name="Normal 17 2 2 3 5" xfId="19215" xr:uid="{00000000-0005-0000-0000-00000C4B0000}"/>
    <cellStyle name="Normal 17 2 2 3 5 2" xfId="19216" xr:uid="{00000000-0005-0000-0000-00000D4B0000}"/>
    <cellStyle name="Normal 17 2 2 3 6" xfId="19217" xr:uid="{00000000-0005-0000-0000-00000E4B0000}"/>
    <cellStyle name="Normal 17 2 2 3 7" xfId="19218" xr:uid="{00000000-0005-0000-0000-00000F4B0000}"/>
    <cellStyle name="Normal 17 2 2 4" xfId="19219" xr:uid="{00000000-0005-0000-0000-0000104B0000}"/>
    <cellStyle name="Normal 17 2 2 4 2" xfId="19220" xr:uid="{00000000-0005-0000-0000-0000114B0000}"/>
    <cellStyle name="Normal 17 2 2 4 2 2" xfId="19221" xr:uid="{00000000-0005-0000-0000-0000124B0000}"/>
    <cellStyle name="Normal 17 2 2 4 2 2 2" xfId="19222" xr:uid="{00000000-0005-0000-0000-0000134B0000}"/>
    <cellStyle name="Normal 17 2 2 4 2 3" xfId="19223" xr:uid="{00000000-0005-0000-0000-0000144B0000}"/>
    <cellStyle name="Normal 17 2 2 4 2 4" xfId="19224" xr:uid="{00000000-0005-0000-0000-0000154B0000}"/>
    <cellStyle name="Normal 17 2 2 4 3" xfId="19225" xr:uid="{00000000-0005-0000-0000-0000164B0000}"/>
    <cellStyle name="Normal 17 2 2 4 3 2" xfId="19226" xr:uid="{00000000-0005-0000-0000-0000174B0000}"/>
    <cellStyle name="Normal 17 2 2 4 3 2 2" xfId="19227" xr:uid="{00000000-0005-0000-0000-0000184B0000}"/>
    <cellStyle name="Normal 17 2 2 4 3 3" xfId="19228" xr:uid="{00000000-0005-0000-0000-0000194B0000}"/>
    <cellStyle name="Normal 17 2 2 4 3 4" xfId="19229" xr:uid="{00000000-0005-0000-0000-00001A4B0000}"/>
    <cellStyle name="Normal 17 2 2 4 4" xfId="19230" xr:uid="{00000000-0005-0000-0000-00001B4B0000}"/>
    <cellStyle name="Normal 17 2 2 4 4 2" xfId="19231" xr:uid="{00000000-0005-0000-0000-00001C4B0000}"/>
    <cellStyle name="Normal 17 2 2 4 5" xfId="19232" xr:uid="{00000000-0005-0000-0000-00001D4B0000}"/>
    <cellStyle name="Normal 17 2 2 4 6" xfId="19233" xr:uid="{00000000-0005-0000-0000-00001E4B0000}"/>
    <cellStyle name="Normal 17 2 2 5" xfId="19234" xr:uid="{00000000-0005-0000-0000-00001F4B0000}"/>
    <cellStyle name="Normal 17 2 2 5 2" xfId="19235" xr:uid="{00000000-0005-0000-0000-0000204B0000}"/>
    <cellStyle name="Normal 17 2 2 5 2 2" xfId="19236" xr:uid="{00000000-0005-0000-0000-0000214B0000}"/>
    <cellStyle name="Normal 17 2 2 5 2 2 2" xfId="19237" xr:uid="{00000000-0005-0000-0000-0000224B0000}"/>
    <cellStyle name="Normal 17 2 2 5 2 3" xfId="19238" xr:uid="{00000000-0005-0000-0000-0000234B0000}"/>
    <cellStyle name="Normal 17 2 2 5 2 4" xfId="19239" xr:uid="{00000000-0005-0000-0000-0000244B0000}"/>
    <cellStyle name="Normal 17 2 2 5 3" xfId="19240" xr:uid="{00000000-0005-0000-0000-0000254B0000}"/>
    <cellStyle name="Normal 17 2 2 5 3 2" xfId="19241" xr:uid="{00000000-0005-0000-0000-0000264B0000}"/>
    <cellStyle name="Normal 17 2 2 5 4" xfId="19242" xr:uid="{00000000-0005-0000-0000-0000274B0000}"/>
    <cellStyle name="Normal 17 2 2 5 5" xfId="19243" xr:uid="{00000000-0005-0000-0000-0000284B0000}"/>
    <cellStyle name="Normal 17 2 2 6" xfId="19244" xr:uid="{00000000-0005-0000-0000-0000294B0000}"/>
    <cellStyle name="Normal 17 2 2 6 2" xfId="19245" xr:uid="{00000000-0005-0000-0000-00002A4B0000}"/>
    <cellStyle name="Normal 17 2 2 6 2 2" xfId="19246" xr:uid="{00000000-0005-0000-0000-00002B4B0000}"/>
    <cellStyle name="Normal 17 2 2 6 3" xfId="19247" xr:uid="{00000000-0005-0000-0000-00002C4B0000}"/>
    <cellStyle name="Normal 17 2 2 6 4" xfId="19248" xr:uid="{00000000-0005-0000-0000-00002D4B0000}"/>
    <cellStyle name="Normal 17 2 2 7" xfId="19249" xr:uid="{00000000-0005-0000-0000-00002E4B0000}"/>
    <cellStyle name="Normal 17 2 2 7 2" xfId="19250" xr:uid="{00000000-0005-0000-0000-00002F4B0000}"/>
    <cellStyle name="Normal 17 2 2 8" xfId="19251" xr:uid="{00000000-0005-0000-0000-0000304B0000}"/>
    <cellStyle name="Normal 17 2 2 9" xfId="19252" xr:uid="{00000000-0005-0000-0000-0000314B0000}"/>
    <cellStyle name="Normal 17 2 3" xfId="19253" xr:uid="{00000000-0005-0000-0000-0000324B0000}"/>
    <cellStyle name="Normal 17 2 3 2" xfId="19254" xr:uid="{00000000-0005-0000-0000-0000334B0000}"/>
    <cellStyle name="Normal 17 2 3 2 2" xfId="19255" xr:uid="{00000000-0005-0000-0000-0000344B0000}"/>
    <cellStyle name="Normal 17 2 3 2 2 2" xfId="19256" xr:uid="{00000000-0005-0000-0000-0000354B0000}"/>
    <cellStyle name="Normal 17 2 3 2 2 2 2" xfId="19257" xr:uid="{00000000-0005-0000-0000-0000364B0000}"/>
    <cellStyle name="Normal 17 2 3 2 2 2 2 2" xfId="19258" xr:uid="{00000000-0005-0000-0000-0000374B0000}"/>
    <cellStyle name="Normal 17 2 3 2 2 2 2 2 2" xfId="19259" xr:uid="{00000000-0005-0000-0000-0000384B0000}"/>
    <cellStyle name="Normal 17 2 3 2 2 2 2 3" xfId="19260" xr:uid="{00000000-0005-0000-0000-0000394B0000}"/>
    <cellStyle name="Normal 17 2 3 2 2 2 2 4" xfId="19261" xr:uid="{00000000-0005-0000-0000-00003A4B0000}"/>
    <cellStyle name="Normal 17 2 3 2 2 2 3" xfId="19262" xr:uid="{00000000-0005-0000-0000-00003B4B0000}"/>
    <cellStyle name="Normal 17 2 3 2 2 2 3 2" xfId="19263" xr:uid="{00000000-0005-0000-0000-00003C4B0000}"/>
    <cellStyle name="Normal 17 2 3 2 2 2 4" xfId="19264" xr:uid="{00000000-0005-0000-0000-00003D4B0000}"/>
    <cellStyle name="Normal 17 2 3 2 2 2 5" xfId="19265" xr:uid="{00000000-0005-0000-0000-00003E4B0000}"/>
    <cellStyle name="Normal 17 2 3 2 2 3" xfId="19266" xr:uid="{00000000-0005-0000-0000-00003F4B0000}"/>
    <cellStyle name="Normal 17 2 3 2 2 3 2" xfId="19267" xr:uid="{00000000-0005-0000-0000-0000404B0000}"/>
    <cellStyle name="Normal 17 2 3 2 2 3 2 2" xfId="19268" xr:uid="{00000000-0005-0000-0000-0000414B0000}"/>
    <cellStyle name="Normal 17 2 3 2 2 3 3" xfId="19269" xr:uid="{00000000-0005-0000-0000-0000424B0000}"/>
    <cellStyle name="Normal 17 2 3 2 2 3 4" xfId="19270" xr:uid="{00000000-0005-0000-0000-0000434B0000}"/>
    <cellStyle name="Normal 17 2 3 2 2 4" xfId="19271" xr:uid="{00000000-0005-0000-0000-0000444B0000}"/>
    <cellStyle name="Normal 17 2 3 2 2 4 2" xfId="19272" xr:uid="{00000000-0005-0000-0000-0000454B0000}"/>
    <cellStyle name="Normal 17 2 3 2 2 5" xfId="19273" xr:uid="{00000000-0005-0000-0000-0000464B0000}"/>
    <cellStyle name="Normal 17 2 3 2 2 6" xfId="19274" xr:uid="{00000000-0005-0000-0000-0000474B0000}"/>
    <cellStyle name="Normal 17 2 3 2 3" xfId="19275" xr:uid="{00000000-0005-0000-0000-0000484B0000}"/>
    <cellStyle name="Normal 17 2 3 2 3 2" xfId="19276" xr:uid="{00000000-0005-0000-0000-0000494B0000}"/>
    <cellStyle name="Normal 17 2 3 2 3 2 2" xfId="19277" xr:uid="{00000000-0005-0000-0000-00004A4B0000}"/>
    <cellStyle name="Normal 17 2 3 2 3 2 2 2" xfId="19278" xr:uid="{00000000-0005-0000-0000-00004B4B0000}"/>
    <cellStyle name="Normal 17 2 3 2 3 2 3" xfId="19279" xr:uid="{00000000-0005-0000-0000-00004C4B0000}"/>
    <cellStyle name="Normal 17 2 3 2 3 2 4" xfId="19280" xr:uid="{00000000-0005-0000-0000-00004D4B0000}"/>
    <cellStyle name="Normal 17 2 3 2 3 3" xfId="19281" xr:uid="{00000000-0005-0000-0000-00004E4B0000}"/>
    <cellStyle name="Normal 17 2 3 2 3 3 2" xfId="19282" xr:uid="{00000000-0005-0000-0000-00004F4B0000}"/>
    <cellStyle name="Normal 17 2 3 2 3 4" xfId="19283" xr:uid="{00000000-0005-0000-0000-0000504B0000}"/>
    <cellStyle name="Normal 17 2 3 2 3 5" xfId="19284" xr:uid="{00000000-0005-0000-0000-0000514B0000}"/>
    <cellStyle name="Normal 17 2 3 2 4" xfId="19285" xr:uid="{00000000-0005-0000-0000-0000524B0000}"/>
    <cellStyle name="Normal 17 2 3 2 4 2" xfId="19286" xr:uid="{00000000-0005-0000-0000-0000534B0000}"/>
    <cellStyle name="Normal 17 2 3 2 4 2 2" xfId="19287" xr:uid="{00000000-0005-0000-0000-0000544B0000}"/>
    <cellStyle name="Normal 17 2 3 2 4 3" xfId="19288" xr:uid="{00000000-0005-0000-0000-0000554B0000}"/>
    <cellStyle name="Normal 17 2 3 2 4 4" xfId="19289" xr:uid="{00000000-0005-0000-0000-0000564B0000}"/>
    <cellStyle name="Normal 17 2 3 2 5" xfId="19290" xr:uid="{00000000-0005-0000-0000-0000574B0000}"/>
    <cellStyle name="Normal 17 2 3 2 5 2" xfId="19291" xr:uid="{00000000-0005-0000-0000-0000584B0000}"/>
    <cellStyle name="Normal 17 2 3 2 5 2 2" xfId="19292" xr:uid="{00000000-0005-0000-0000-0000594B0000}"/>
    <cellStyle name="Normal 17 2 3 2 5 3" xfId="19293" xr:uid="{00000000-0005-0000-0000-00005A4B0000}"/>
    <cellStyle name="Normal 17 2 3 2 5 4" xfId="19294" xr:uid="{00000000-0005-0000-0000-00005B4B0000}"/>
    <cellStyle name="Normal 17 2 3 2 6" xfId="19295" xr:uid="{00000000-0005-0000-0000-00005C4B0000}"/>
    <cellStyle name="Normal 17 2 3 2 6 2" xfId="19296" xr:uid="{00000000-0005-0000-0000-00005D4B0000}"/>
    <cellStyle name="Normal 17 2 3 2 7" xfId="19297" xr:uid="{00000000-0005-0000-0000-00005E4B0000}"/>
    <cellStyle name="Normal 17 2 3 2 8" xfId="19298" xr:uid="{00000000-0005-0000-0000-00005F4B0000}"/>
    <cellStyle name="Normal 17 2 3 3" xfId="19299" xr:uid="{00000000-0005-0000-0000-0000604B0000}"/>
    <cellStyle name="Normal 17 2 3 3 2" xfId="19300" xr:uid="{00000000-0005-0000-0000-0000614B0000}"/>
    <cellStyle name="Normal 17 2 3 3 2 2" xfId="19301" xr:uid="{00000000-0005-0000-0000-0000624B0000}"/>
    <cellStyle name="Normal 17 2 3 3 2 2 2" xfId="19302" xr:uid="{00000000-0005-0000-0000-0000634B0000}"/>
    <cellStyle name="Normal 17 2 3 3 2 2 2 2" xfId="19303" xr:uid="{00000000-0005-0000-0000-0000644B0000}"/>
    <cellStyle name="Normal 17 2 3 3 2 2 3" xfId="19304" xr:uid="{00000000-0005-0000-0000-0000654B0000}"/>
    <cellStyle name="Normal 17 2 3 3 2 2 4" xfId="19305" xr:uid="{00000000-0005-0000-0000-0000664B0000}"/>
    <cellStyle name="Normal 17 2 3 3 2 3" xfId="19306" xr:uid="{00000000-0005-0000-0000-0000674B0000}"/>
    <cellStyle name="Normal 17 2 3 3 2 3 2" xfId="19307" xr:uid="{00000000-0005-0000-0000-0000684B0000}"/>
    <cellStyle name="Normal 17 2 3 3 2 4" xfId="19308" xr:uid="{00000000-0005-0000-0000-0000694B0000}"/>
    <cellStyle name="Normal 17 2 3 3 2 5" xfId="19309" xr:uid="{00000000-0005-0000-0000-00006A4B0000}"/>
    <cellStyle name="Normal 17 2 3 3 3" xfId="19310" xr:uid="{00000000-0005-0000-0000-00006B4B0000}"/>
    <cellStyle name="Normal 17 2 3 3 3 2" xfId="19311" xr:uid="{00000000-0005-0000-0000-00006C4B0000}"/>
    <cellStyle name="Normal 17 2 3 3 3 2 2" xfId="19312" xr:uid="{00000000-0005-0000-0000-00006D4B0000}"/>
    <cellStyle name="Normal 17 2 3 3 3 3" xfId="19313" xr:uid="{00000000-0005-0000-0000-00006E4B0000}"/>
    <cellStyle name="Normal 17 2 3 3 3 4" xfId="19314" xr:uid="{00000000-0005-0000-0000-00006F4B0000}"/>
    <cellStyle name="Normal 17 2 3 3 4" xfId="19315" xr:uid="{00000000-0005-0000-0000-0000704B0000}"/>
    <cellStyle name="Normal 17 2 3 3 4 2" xfId="19316" xr:uid="{00000000-0005-0000-0000-0000714B0000}"/>
    <cellStyle name="Normal 17 2 3 3 4 2 2" xfId="19317" xr:uid="{00000000-0005-0000-0000-0000724B0000}"/>
    <cellStyle name="Normal 17 2 3 3 4 3" xfId="19318" xr:uid="{00000000-0005-0000-0000-0000734B0000}"/>
    <cellStyle name="Normal 17 2 3 3 4 4" xfId="19319" xr:uid="{00000000-0005-0000-0000-0000744B0000}"/>
    <cellStyle name="Normal 17 2 3 3 5" xfId="19320" xr:uid="{00000000-0005-0000-0000-0000754B0000}"/>
    <cellStyle name="Normal 17 2 3 3 5 2" xfId="19321" xr:uid="{00000000-0005-0000-0000-0000764B0000}"/>
    <cellStyle name="Normal 17 2 3 3 6" xfId="19322" xr:uid="{00000000-0005-0000-0000-0000774B0000}"/>
    <cellStyle name="Normal 17 2 3 3 7" xfId="19323" xr:uid="{00000000-0005-0000-0000-0000784B0000}"/>
    <cellStyle name="Normal 17 2 3 4" xfId="19324" xr:uid="{00000000-0005-0000-0000-0000794B0000}"/>
    <cellStyle name="Normal 17 2 3 4 2" xfId="19325" xr:uid="{00000000-0005-0000-0000-00007A4B0000}"/>
    <cellStyle name="Normal 17 2 3 4 2 2" xfId="19326" xr:uid="{00000000-0005-0000-0000-00007B4B0000}"/>
    <cellStyle name="Normal 17 2 3 4 2 2 2" xfId="19327" xr:uid="{00000000-0005-0000-0000-00007C4B0000}"/>
    <cellStyle name="Normal 17 2 3 4 2 3" xfId="19328" xr:uid="{00000000-0005-0000-0000-00007D4B0000}"/>
    <cellStyle name="Normal 17 2 3 4 2 4" xfId="19329" xr:uid="{00000000-0005-0000-0000-00007E4B0000}"/>
    <cellStyle name="Normal 17 2 3 4 3" xfId="19330" xr:uid="{00000000-0005-0000-0000-00007F4B0000}"/>
    <cellStyle name="Normal 17 2 3 4 3 2" xfId="19331" xr:uid="{00000000-0005-0000-0000-0000804B0000}"/>
    <cellStyle name="Normal 17 2 3 4 3 2 2" xfId="19332" xr:uid="{00000000-0005-0000-0000-0000814B0000}"/>
    <cellStyle name="Normal 17 2 3 4 3 3" xfId="19333" xr:uid="{00000000-0005-0000-0000-0000824B0000}"/>
    <cellStyle name="Normal 17 2 3 4 3 4" xfId="19334" xr:uid="{00000000-0005-0000-0000-0000834B0000}"/>
    <cellStyle name="Normal 17 2 3 4 4" xfId="19335" xr:uid="{00000000-0005-0000-0000-0000844B0000}"/>
    <cellStyle name="Normal 17 2 3 4 4 2" xfId="19336" xr:uid="{00000000-0005-0000-0000-0000854B0000}"/>
    <cellStyle name="Normal 17 2 3 4 5" xfId="19337" xr:uid="{00000000-0005-0000-0000-0000864B0000}"/>
    <cellStyle name="Normal 17 2 3 4 6" xfId="19338" xr:uid="{00000000-0005-0000-0000-0000874B0000}"/>
    <cellStyle name="Normal 17 2 3 5" xfId="19339" xr:uid="{00000000-0005-0000-0000-0000884B0000}"/>
    <cellStyle name="Normal 17 2 3 5 2" xfId="19340" xr:uid="{00000000-0005-0000-0000-0000894B0000}"/>
    <cellStyle name="Normal 17 2 3 5 2 2" xfId="19341" xr:uid="{00000000-0005-0000-0000-00008A4B0000}"/>
    <cellStyle name="Normal 17 2 3 5 2 2 2" xfId="19342" xr:uid="{00000000-0005-0000-0000-00008B4B0000}"/>
    <cellStyle name="Normal 17 2 3 5 2 3" xfId="19343" xr:uid="{00000000-0005-0000-0000-00008C4B0000}"/>
    <cellStyle name="Normal 17 2 3 5 2 4" xfId="19344" xr:uid="{00000000-0005-0000-0000-00008D4B0000}"/>
    <cellStyle name="Normal 17 2 3 5 3" xfId="19345" xr:uid="{00000000-0005-0000-0000-00008E4B0000}"/>
    <cellStyle name="Normal 17 2 3 5 3 2" xfId="19346" xr:uid="{00000000-0005-0000-0000-00008F4B0000}"/>
    <cellStyle name="Normal 17 2 3 5 4" xfId="19347" xr:uid="{00000000-0005-0000-0000-0000904B0000}"/>
    <cellStyle name="Normal 17 2 3 5 5" xfId="19348" xr:uid="{00000000-0005-0000-0000-0000914B0000}"/>
    <cellStyle name="Normal 17 2 3 6" xfId="19349" xr:uid="{00000000-0005-0000-0000-0000924B0000}"/>
    <cellStyle name="Normal 17 2 3 6 2" xfId="19350" xr:uid="{00000000-0005-0000-0000-0000934B0000}"/>
    <cellStyle name="Normal 17 2 3 6 2 2" xfId="19351" xr:uid="{00000000-0005-0000-0000-0000944B0000}"/>
    <cellStyle name="Normal 17 2 3 6 3" xfId="19352" xr:uid="{00000000-0005-0000-0000-0000954B0000}"/>
    <cellStyle name="Normal 17 2 3 6 4" xfId="19353" xr:uid="{00000000-0005-0000-0000-0000964B0000}"/>
    <cellStyle name="Normal 17 2 3 7" xfId="19354" xr:uid="{00000000-0005-0000-0000-0000974B0000}"/>
    <cellStyle name="Normal 17 2 3 7 2" xfId="19355" xr:uid="{00000000-0005-0000-0000-0000984B0000}"/>
    <cellStyle name="Normal 17 2 3 8" xfId="19356" xr:uid="{00000000-0005-0000-0000-0000994B0000}"/>
    <cellStyle name="Normal 17 2 3 9" xfId="19357" xr:uid="{00000000-0005-0000-0000-00009A4B0000}"/>
    <cellStyle name="Normal 17 2 4" xfId="19358" xr:uid="{00000000-0005-0000-0000-00009B4B0000}"/>
    <cellStyle name="Normal 17 2 4 2" xfId="19359" xr:uid="{00000000-0005-0000-0000-00009C4B0000}"/>
    <cellStyle name="Normal 17 2 4 2 2" xfId="19360" xr:uid="{00000000-0005-0000-0000-00009D4B0000}"/>
    <cellStyle name="Normal 17 2 4 2 2 2" xfId="19361" xr:uid="{00000000-0005-0000-0000-00009E4B0000}"/>
    <cellStyle name="Normal 17 2 4 2 2 2 2" xfId="19362" xr:uid="{00000000-0005-0000-0000-00009F4B0000}"/>
    <cellStyle name="Normal 17 2 4 2 2 2 2 2" xfId="19363" xr:uid="{00000000-0005-0000-0000-0000A04B0000}"/>
    <cellStyle name="Normal 17 2 4 2 2 2 3" xfId="19364" xr:uid="{00000000-0005-0000-0000-0000A14B0000}"/>
    <cellStyle name="Normal 17 2 4 2 2 2 4" xfId="19365" xr:uid="{00000000-0005-0000-0000-0000A24B0000}"/>
    <cellStyle name="Normal 17 2 4 2 2 3" xfId="19366" xr:uid="{00000000-0005-0000-0000-0000A34B0000}"/>
    <cellStyle name="Normal 17 2 4 2 2 3 2" xfId="19367" xr:uid="{00000000-0005-0000-0000-0000A44B0000}"/>
    <cellStyle name="Normal 17 2 4 2 2 4" xfId="19368" xr:uid="{00000000-0005-0000-0000-0000A54B0000}"/>
    <cellStyle name="Normal 17 2 4 2 2 5" xfId="19369" xr:uid="{00000000-0005-0000-0000-0000A64B0000}"/>
    <cellStyle name="Normal 17 2 4 2 3" xfId="19370" xr:uid="{00000000-0005-0000-0000-0000A74B0000}"/>
    <cellStyle name="Normal 17 2 4 2 3 2" xfId="19371" xr:uid="{00000000-0005-0000-0000-0000A84B0000}"/>
    <cellStyle name="Normal 17 2 4 2 3 2 2" xfId="19372" xr:uid="{00000000-0005-0000-0000-0000A94B0000}"/>
    <cellStyle name="Normal 17 2 4 2 3 3" xfId="19373" xr:uid="{00000000-0005-0000-0000-0000AA4B0000}"/>
    <cellStyle name="Normal 17 2 4 2 3 4" xfId="19374" xr:uid="{00000000-0005-0000-0000-0000AB4B0000}"/>
    <cellStyle name="Normal 17 2 4 2 4" xfId="19375" xr:uid="{00000000-0005-0000-0000-0000AC4B0000}"/>
    <cellStyle name="Normal 17 2 4 2 4 2" xfId="19376" xr:uid="{00000000-0005-0000-0000-0000AD4B0000}"/>
    <cellStyle name="Normal 17 2 4 2 5" xfId="19377" xr:uid="{00000000-0005-0000-0000-0000AE4B0000}"/>
    <cellStyle name="Normal 17 2 4 2 6" xfId="19378" xr:uid="{00000000-0005-0000-0000-0000AF4B0000}"/>
    <cellStyle name="Normal 17 2 4 3" xfId="19379" xr:uid="{00000000-0005-0000-0000-0000B04B0000}"/>
    <cellStyle name="Normal 17 2 4 3 2" xfId="19380" xr:uid="{00000000-0005-0000-0000-0000B14B0000}"/>
    <cellStyle name="Normal 17 2 4 3 2 2" xfId="19381" xr:uid="{00000000-0005-0000-0000-0000B24B0000}"/>
    <cellStyle name="Normal 17 2 4 3 2 2 2" xfId="19382" xr:uid="{00000000-0005-0000-0000-0000B34B0000}"/>
    <cellStyle name="Normal 17 2 4 3 2 3" xfId="19383" xr:uid="{00000000-0005-0000-0000-0000B44B0000}"/>
    <cellStyle name="Normal 17 2 4 3 2 4" xfId="19384" xr:uid="{00000000-0005-0000-0000-0000B54B0000}"/>
    <cellStyle name="Normal 17 2 4 3 3" xfId="19385" xr:uid="{00000000-0005-0000-0000-0000B64B0000}"/>
    <cellStyle name="Normal 17 2 4 3 3 2" xfId="19386" xr:uid="{00000000-0005-0000-0000-0000B74B0000}"/>
    <cellStyle name="Normal 17 2 4 3 4" xfId="19387" xr:uid="{00000000-0005-0000-0000-0000B84B0000}"/>
    <cellStyle name="Normal 17 2 4 3 5" xfId="19388" xr:uid="{00000000-0005-0000-0000-0000B94B0000}"/>
    <cellStyle name="Normal 17 2 4 4" xfId="19389" xr:uid="{00000000-0005-0000-0000-0000BA4B0000}"/>
    <cellStyle name="Normal 17 2 4 4 2" xfId="19390" xr:uid="{00000000-0005-0000-0000-0000BB4B0000}"/>
    <cellStyle name="Normal 17 2 4 4 2 2" xfId="19391" xr:uid="{00000000-0005-0000-0000-0000BC4B0000}"/>
    <cellStyle name="Normal 17 2 4 4 3" xfId="19392" xr:uid="{00000000-0005-0000-0000-0000BD4B0000}"/>
    <cellStyle name="Normal 17 2 4 4 4" xfId="19393" xr:uid="{00000000-0005-0000-0000-0000BE4B0000}"/>
    <cellStyle name="Normal 17 2 4 5" xfId="19394" xr:uid="{00000000-0005-0000-0000-0000BF4B0000}"/>
    <cellStyle name="Normal 17 2 4 5 2" xfId="19395" xr:uid="{00000000-0005-0000-0000-0000C04B0000}"/>
    <cellStyle name="Normal 17 2 4 5 2 2" xfId="19396" xr:uid="{00000000-0005-0000-0000-0000C14B0000}"/>
    <cellStyle name="Normal 17 2 4 5 3" xfId="19397" xr:uid="{00000000-0005-0000-0000-0000C24B0000}"/>
    <cellStyle name="Normal 17 2 4 5 4" xfId="19398" xr:uid="{00000000-0005-0000-0000-0000C34B0000}"/>
    <cellStyle name="Normal 17 2 4 6" xfId="19399" xr:uid="{00000000-0005-0000-0000-0000C44B0000}"/>
    <cellStyle name="Normal 17 2 4 6 2" xfId="19400" xr:uid="{00000000-0005-0000-0000-0000C54B0000}"/>
    <cellStyle name="Normal 17 2 4 7" xfId="19401" xr:uid="{00000000-0005-0000-0000-0000C64B0000}"/>
    <cellStyle name="Normal 17 2 4 8" xfId="19402" xr:uid="{00000000-0005-0000-0000-0000C74B0000}"/>
    <cellStyle name="Normal 17 2 5" xfId="19403" xr:uid="{00000000-0005-0000-0000-0000C84B0000}"/>
    <cellStyle name="Normal 17 2 5 2" xfId="19404" xr:uid="{00000000-0005-0000-0000-0000C94B0000}"/>
    <cellStyle name="Normal 17 2 5 2 2" xfId="19405" xr:uid="{00000000-0005-0000-0000-0000CA4B0000}"/>
    <cellStyle name="Normal 17 2 5 2 2 2" xfId="19406" xr:uid="{00000000-0005-0000-0000-0000CB4B0000}"/>
    <cellStyle name="Normal 17 2 5 2 2 2 2" xfId="19407" xr:uid="{00000000-0005-0000-0000-0000CC4B0000}"/>
    <cellStyle name="Normal 17 2 5 2 2 3" xfId="19408" xr:uid="{00000000-0005-0000-0000-0000CD4B0000}"/>
    <cellStyle name="Normal 17 2 5 2 2 4" xfId="19409" xr:uid="{00000000-0005-0000-0000-0000CE4B0000}"/>
    <cellStyle name="Normal 17 2 5 2 3" xfId="19410" xr:uid="{00000000-0005-0000-0000-0000CF4B0000}"/>
    <cellStyle name="Normal 17 2 5 2 3 2" xfId="19411" xr:uid="{00000000-0005-0000-0000-0000D04B0000}"/>
    <cellStyle name="Normal 17 2 5 2 4" xfId="19412" xr:uid="{00000000-0005-0000-0000-0000D14B0000}"/>
    <cellStyle name="Normal 17 2 5 2 5" xfId="19413" xr:uid="{00000000-0005-0000-0000-0000D24B0000}"/>
    <cellStyle name="Normal 17 2 5 3" xfId="19414" xr:uid="{00000000-0005-0000-0000-0000D34B0000}"/>
    <cellStyle name="Normal 17 2 5 3 2" xfId="19415" xr:uid="{00000000-0005-0000-0000-0000D44B0000}"/>
    <cellStyle name="Normal 17 2 5 3 2 2" xfId="19416" xr:uid="{00000000-0005-0000-0000-0000D54B0000}"/>
    <cellStyle name="Normal 17 2 5 3 3" xfId="19417" xr:uid="{00000000-0005-0000-0000-0000D64B0000}"/>
    <cellStyle name="Normal 17 2 5 3 4" xfId="19418" xr:uid="{00000000-0005-0000-0000-0000D74B0000}"/>
    <cellStyle name="Normal 17 2 5 4" xfId="19419" xr:uid="{00000000-0005-0000-0000-0000D84B0000}"/>
    <cellStyle name="Normal 17 2 5 4 2" xfId="19420" xr:uid="{00000000-0005-0000-0000-0000D94B0000}"/>
    <cellStyle name="Normal 17 2 5 4 2 2" xfId="19421" xr:uid="{00000000-0005-0000-0000-0000DA4B0000}"/>
    <cellStyle name="Normal 17 2 5 4 3" xfId="19422" xr:uid="{00000000-0005-0000-0000-0000DB4B0000}"/>
    <cellStyle name="Normal 17 2 5 4 4" xfId="19423" xr:uid="{00000000-0005-0000-0000-0000DC4B0000}"/>
    <cellStyle name="Normal 17 2 5 5" xfId="19424" xr:uid="{00000000-0005-0000-0000-0000DD4B0000}"/>
    <cellStyle name="Normal 17 2 5 5 2" xfId="19425" xr:uid="{00000000-0005-0000-0000-0000DE4B0000}"/>
    <cellStyle name="Normal 17 2 5 6" xfId="19426" xr:uid="{00000000-0005-0000-0000-0000DF4B0000}"/>
    <cellStyle name="Normal 17 2 5 7" xfId="19427" xr:uid="{00000000-0005-0000-0000-0000E04B0000}"/>
    <cellStyle name="Normal 17 2 6" xfId="19428" xr:uid="{00000000-0005-0000-0000-0000E14B0000}"/>
    <cellStyle name="Normal 17 2 6 2" xfId="19429" xr:uid="{00000000-0005-0000-0000-0000E24B0000}"/>
    <cellStyle name="Normal 17 2 6 2 2" xfId="19430" xr:uid="{00000000-0005-0000-0000-0000E34B0000}"/>
    <cellStyle name="Normal 17 2 6 2 2 2" xfId="19431" xr:uid="{00000000-0005-0000-0000-0000E44B0000}"/>
    <cellStyle name="Normal 17 2 6 2 3" xfId="19432" xr:uid="{00000000-0005-0000-0000-0000E54B0000}"/>
    <cellStyle name="Normal 17 2 6 2 4" xfId="19433" xr:uid="{00000000-0005-0000-0000-0000E64B0000}"/>
    <cellStyle name="Normal 17 2 6 3" xfId="19434" xr:uid="{00000000-0005-0000-0000-0000E74B0000}"/>
    <cellStyle name="Normal 17 2 6 3 2" xfId="19435" xr:uid="{00000000-0005-0000-0000-0000E84B0000}"/>
    <cellStyle name="Normal 17 2 6 3 2 2" xfId="19436" xr:uid="{00000000-0005-0000-0000-0000E94B0000}"/>
    <cellStyle name="Normal 17 2 6 3 3" xfId="19437" xr:uid="{00000000-0005-0000-0000-0000EA4B0000}"/>
    <cellStyle name="Normal 17 2 6 3 4" xfId="19438" xr:uid="{00000000-0005-0000-0000-0000EB4B0000}"/>
    <cellStyle name="Normal 17 2 6 4" xfId="19439" xr:uid="{00000000-0005-0000-0000-0000EC4B0000}"/>
    <cellStyle name="Normal 17 2 6 4 2" xfId="19440" xr:uid="{00000000-0005-0000-0000-0000ED4B0000}"/>
    <cellStyle name="Normal 17 2 6 5" xfId="19441" xr:uid="{00000000-0005-0000-0000-0000EE4B0000}"/>
    <cellStyle name="Normal 17 2 6 6" xfId="19442" xr:uid="{00000000-0005-0000-0000-0000EF4B0000}"/>
    <cellStyle name="Normal 17 2 7" xfId="19443" xr:uid="{00000000-0005-0000-0000-0000F04B0000}"/>
    <cellStyle name="Normal 17 2 7 2" xfId="19444" xr:uid="{00000000-0005-0000-0000-0000F14B0000}"/>
    <cellStyle name="Normal 17 2 7 2 2" xfId="19445" xr:uid="{00000000-0005-0000-0000-0000F24B0000}"/>
    <cellStyle name="Normal 17 2 7 2 2 2" xfId="19446" xr:uid="{00000000-0005-0000-0000-0000F34B0000}"/>
    <cellStyle name="Normal 17 2 7 2 3" xfId="19447" xr:uid="{00000000-0005-0000-0000-0000F44B0000}"/>
    <cellStyle name="Normal 17 2 7 2 4" xfId="19448" xr:uid="{00000000-0005-0000-0000-0000F54B0000}"/>
    <cellStyle name="Normal 17 2 7 3" xfId="19449" xr:uid="{00000000-0005-0000-0000-0000F64B0000}"/>
    <cellStyle name="Normal 17 2 7 3 2" xfId="19450" xr:uid="{00000000-0005-0000-0000-0000F74B0000}"/>
    <cellStyle name="Normal 17 2 7 4" xfId="19451" xr:uid="{00000000-0005-0000-0000-0000F84B0000}"/>
    <cellStyle name="Normal 17 2 7 5" xfId="19452" xr:uid="{00000000-0005-0000-0000-0000F94B0000}"/>
    <cellStyle name="Normal 17 2 8" xfId="19453" xr:uid="{00000000-0005-0000-0000-0000FA4B0000}"/>
    <cellStyle name="Normal 17 2 8 2" xfId="19454" xr:uid="{00000000-0005-0000-0000-0000FB4B0000}"/>
    <cellStyle name="Normal 17 2 8 2 2" xfId="19455" xr:uid="{00000000-0005-0000-0000-0000FC4B0000}"/>
    <cellStyle name="Normal 17 2 8 3" xfId="19456" xr:uid="{00000000-0005-0000-0000-0000FD4B0000}"/>
    <cellStyle name="Normal 17 2 8 4" xfId="19457" xr:uid="{00000000-0005-0000-0000-0000FE4B0000}"/>
    <cellStyle name="Normal 17 2 9" xfId="19458" xr:uid="{00000000-0005-0000-0000-0000FF4B0000}"/>
    <cellStyle name="Normal 17 2 9 2" xfId="19459" xr:uid="{00000000-0005-0000-0000-0000004C0000}"/>
    <cellStyle name="Normal 17 3" xfId="19460" xr:uid="{00000000-0005-0000-0000-0000014C0000}"/>
    <cellStyle name="Normal 17 3 10" xfId="19461" xr:uid="{00000000-0005-0000-0000-0000024C0000}"/>
    <cellStyle name="Normal 17 3 2" xfId="19462" xr:uid="{00000000-0005-0000-0000-0000034C0000}"/>
    <cellStyle name="Normal 17 3 2 2" xfId="19463" xr:uid="{00000000-0005-0000-0000-0000044C0000}"/>
    <cellStyle name="Normal 17 3 2 2 2" xfId="19464" xr:uid="{00000000-0005-0000-0000-0000054C0000}"/>
    <cellStyle name="Normal 17 3 2 2 2 2" xfId="19465" xr:uid="{00000000-0005-0000-0000-0000064C0000}"/>
    <cellStyle name="Normal 17 3 2 2 2 2 2" xfId="19466" xr:uid="{00000000-0005-0000-0000-0000074C0000}"/>
    <cellStyle name="Normal 17 3 2 2 2 2 2 2" xfId="19467" xr:uid="{00000000-0005-0000-0000-0000084C0000}"/>
    <cellStyle name="Normal 17 3 2 2 2 2 2 2 2" xfId="19468" xr:uid="{00000000-0005-0000-0000-0000094C0000}"/>
    <cellStyle name="Normal 17 3 2 2 2 2 2 3" xfId="19469" xr:uid="{00000000-0005-0000-0000-00000A4C0000}"/>
    <cellStyle name="Normal 17 3 2 2 2 2 2 4" xfId="19470" xr:uid="{00000000-0005-0000-0000-00000B4C0000}"/>
    <cellStyle name="Normal 17 3 2 2 2 2 3" xfId="19471" xr:uid="{00000000-0005-0000-0000-00000C4C0000}"/>
    <cellStyle name="Normal 17 3 2 2 2 2 3 2" xfId="19472" xr:uid="{00000000-0005-0000-0000-00000D4C0000}"/>
    <cellStyle name="Normal 17 3 2 2 2 2 4" xfId="19473" xr:uid="{00000000-0005-0000-0000-00000E4C0000}"/>
    <cellStyle name="Normal 17 3 2 2 2 2 5" xfId="19474" xr:uid="{00000000-0005-0000-0000-00000F4C0000}"/>
    <cellStyle name="Normal 17 3 2 2 2 3" xfId="19475" xr:uid="{00000000-0005-0000-0000-0000104C0000}"/>
    <cellStyle name="Normal 17 3 2 2 2 3 2" xfId="19476" xr:uid="{00000000-0005-0000-0000-0000114C0000}"/>
    <cellStyle name="Normal 17 3 2 2 2 3 2 2" xfId="19477" xr:uid="{00000000-0005-0000-0000-0000124C0000}"/>
    <cellStyle name="Normal 17 3 2 2 2 3 3" xfId="19478" xr:uid="{00000000-0005-0000-0000-0000134C0000}"/>
    <cellStyle name="Normal 17 3 2 2 2 3 4" xfId="19479" xr:uid="{00000000-0005-0000-0000-0000144C0000}"/>
    <cellStyle name="Normal 17 3 2 2 2 4" xfId="19480" xr:uid="{00000000-0005-0000-0000-0000154C0000}"/>
    <cellStyle name="Normal 17 3 2 2 2 4 2" xfId="19481" xr:uid="{00000000-0005-0000-0000-0000164C0000}"/>
    <cellStyle name="Normal 17 3 2 2 2 5" xfId="19482" xr:uid="{00000000-0005-0000-0000-0000174C0000}"/>
    <cellStyle name="Normal 17 3 2 2 2 6" xfId="19483" xr:uid="{00000000-0005-0000-0000-0000184C0000}"/>
    <cellStyle name="Normal 17 3 2 2 3" xfId="19484" xr:uid="{00000000-0005-0000-0000-0000194C0000}"/>
    <cellStyle name="Normal 17 3 2 2 3 2" xfId="19485" xr:uid="{00000000-0005-0000-0000-00001A4C0000}"/>
    <cellStyle name="Normal 17 3 2 2 3 2 2" xfId="19486" xr:uid="{00000000-0005-0000-0000-00001B4C0000}"/>
    <cellStyle name="Normal 17 3 2 2 3 2 2 2" xfId="19487" xr:uid="{00000000-0005-0000-0000-00001C4C0000}"/>
    <cellStyle name="Normal 17 3 2 2 3 2 3" xfId="19488" xr:uid="{00000000-0005-0000-0000-00001D4C0000}"/>
    <cellStyle name="Normal 17 3 2 2 3 2 4" xfId="19489" xr:uid="{00000000-0005-0000-0000-00001E4C0000}"/>
    <cellStyle name="Normal 17 3 2 2 3 3" xfId="19490" xr:uid="{00000000-0005-0000-0000-00001F4C0000}"/>
    <cellStyle name="Normal 17 3 2 2 3 3 2" xfId="19491" xr:uid="{00000000-0005-0000-0000-0000204C0000}"/>
    <cellStyle name="Normal 17 3 2 2 3 4" xfId="19492" xr:uid="{00000000-0005-0000-0000-0000214C0000}"/>
    <cellStyle name="Normal 17 3 2 2 3 5" xfId="19493" xr:uid="{00000000-0005-0000-0000-0000224C0000}"/>
    <cellStyle name="Normal 17 3 2 2 4" xfId="19494" xr:uid="{00000000-0005-0000-0000-0000234C0000}"/>
    <cellStyle name="Normal 17 3 2 2 4 2" xfId="19495" xr:uid="{00000000-0005-0000-0000-0000244C0000}"/>
    <cellStyle name="Normal 17 3 2 2 4 2 2" xfId="19496" xr:uid="{00000000-0005-0000-0000-0000254C0000}"/>
    <cellStyle name="Normal 17 3 2 2 4 3" xfId="19497" xr:uid="{00000000-0005-0000-0000-0000264C0000}"/>
    <cellStyle name="Normal 17 3 2 2 4 4" xfId="19498" xr:uid="{00000000-0005-0000-0000-0000274C0000}"/>
    <cellStyle name="Normal 17 3 2 2 5" xfId="19499" xr:uid="{00000000-0005-0000-0000-0000284C0000}"/>
    <cellStyle name="Normal 17 3 2 2 5 2" xfId="19500" xr:uid="{00000000-0005-0000-0000-0000294C0000}"/>
    <cellStyle name="Normal 17 3 2 2 5 2 2" xfId="19501" xr:uid="{00000000-0005-0000-0000-00002A4C0000}"/>
    <cellStyle name="Normal 17 3 2 2 5 3" xfId="19502" xr:uid="{00000000-0005-0000-0000-00002B4C0000}"/>
    <cellStyle name="Normal 17 3 2 2 5 4" xfId="19503" xr:uid="{00000000-0005-0000-0000-00002C4C0000}"/>
    <cellStyle name="Normal 17 3 2 2 6" xfId="19504" xr:uid="{00000000-0005-0000-0000-00002D4C0000}"/>
    <cellStyle name="Normal 17 3 2 2 6 2" xfId="19505" xr:uid="{00000000-0005-0000-0000-00002E4C0000}"/>
    <cellStyle name="Normal 17 3 2 2 7" xfId="19506" xr:uid="{00000000-0005-0000-0000-00002F4C0000}"/>
    <cellStyle name="Normal 17 3 2 2 8" xfId="19507" xr:uid="{00000000-0005-0000-0000-0000304C0000}"/>
    <cellStyle name="Normal 17 3 2 3" xfId="19508" xr:uid="{00000000-0005-0000-0000-0000314C0000}"/>
    <cellStyle name="Normal 17 3 2 3 2" xfId="19509" xr:uid="{00000000-0005-0000-0000-0000324C0000}"/>
    <cellStyle name="Normal 17 3 2 3 2 2" xfId="19510" xr:uid="{00000000-0005-0000-0000-0000334C0000}"/>
    <cellStyle name="Normal 17 3 2 3 2 2 2" xfId="19511" xr:uid="{00000000-0005-0000-0000-0000344C0000}"/>
    <cellStyle name="Normal 17 3 2 3 2 2 2 2" xfId="19512" xr:uid="{00000000-0005-0000-0000-0000354C0000}"/>
    <cellStyle name="Normal 17 3 2 3 2 2 3" xfId="19513" xr:uid="{00000000-0005-0000-0000-0000364C0000}"/>
    <cellStyle name="Normal 17 3 2 3 2 2 4" xfId="19514" xr:uid="{00000000-0005-0000-0000-0000374C0000}"/>
    <cellStyle name="Normal 17 3 2 3 2 3" xfId="19515" xr:uid="{00000000-0005-0000-0000-0000384C0000}"/>
    <cellStyle name="Normal 17 3 2 3 2 3 2" xfId="19516" xr:uid="{00000000-0005-0000-0000-0000394C0000}"/>
    <cellStyle name="Normal 17 3 2 3 2 4" xfId="19517" xr:uid="{00000000-0005-0000-0000-00003A4C0000}"/>
    <cellStyle name="Normal 17 3 2 3 2 5" xfId="19518" xr:uid="{00000000-0005-0000-0000-00003B4C0000}"/>
    <cellStyle name="Normal 17 3 2 3 3" xfId="19519" xr:uid="{00000000-0005-0000-0000-00003C4C0000}"/>
    <cellStyle name="Normal 17 3 2 3 3 2" xfId="19520" xr:uid="{00000000-0005-0000-0000-00003D4C0000}"/>
    <cellStyle name="Normal 17 3 2 3 3 2 2" xfId="19521" xr:uid="{00000000-0005-0000-0000-00003E4C0000}"/>
    <cellStyle name="Normal 17 3 2 3 3 3" xfId="19522" xr:uid="{00000000-0005-0000-0000-00003F4C0000}"/>
    <cellStyle name="Normal 17 3 2 3 3 4" xfId="19523" xr:uid="{00000000-0005-0000-0000-0000404C0000}"/>
    <cellStyle name="Normal 17 3 2 3 4" xfId="19524" xr:uid="{00000000-0005-0000-0000-0000414C0000}"/>
    <cellStyle name="Normal 17 3 2 3 4 2" xfId="19525" xr:uid="{00000000-0005-0000-0000-0000424C0000}"/>
    <cellStyle name="Normal 17 3 2 3 4 2 2" xfId="19526" xr:uid="{00000000-0005-0000-0000-0000434C0000}"/>
    <cellStyle name="Normal 17 3 2 3 4 3" xfId="19527" xr:uid="{00000000-0005-0000-0000-0000444C0000}"/>
    <cellStyle name="Normal 17 3 2 3 4 4" xfId="19528" xr:uid="{00000000-0005-0000-0000-0000454C0000}"/>
    <cellStyle name="Normal 17 3 2 3 5" xfId="19529" xr:uid="{00000000-0005-0000-0000-0000464C0000}"/>
    <cellStyle name="Normal 17 3 2 3 5 2" xfId="19530" xr:uid="{00000000-0005-0000-0000-0000474C0000}"/>
    <cellStyle name="Normal 17 3 2 3 6" xfId="19531" xr:uid="{00000000-0005-0000-0000-0000484C0000}"/>
    <cellStyle name="Normal 17 3 2 3 7" xfId="19532" xr:uid="{00000000-0005-0000-0000-0000494C0000}"/>
    <cellStyle name="Normal 17 3 2 4" xfId="19533" xr:uid="{00000000-0005-0000-0000-00004A4C0000}"/>
    <cellStyle name="Normal 17 3 2 4 2" xfId="19534" xr:uid="{00000000-0005-0000-0000-00004B4C0000}"/>
    <cellStyle name="Normal 17 3 2 4 2 2" xfId="19535" xr:uid="{00000000-0005-0000-0000-00004C4C0000}"/>
    <cellStyle name="Normal 17 3 2 4 2 2 2" xfId="19536" xr:uid="{00000000-0005-0000-0000-00004D4C0000}"/>
    <cellStyle name="Normal 17 3 2 4 2 3" xfId="19537" xr:uid="{00000000-0005-0000-0000-00004E4C0000}"/>
    <cellStyle name="Normal 17 3 2 4 2 4" xfId="19538" xr:uid="{00000000-0005-0000-0000-00004F4C0000}"/>
    <cellStyle name="Normal 17 3 2 4 3" xfId="19539" xr:uid="{00000000-0005-0000-0000-0000504C0000}"/>
    <cellStyle name="Normal 17 3 2 4 3 2" xfId="19540" xr:uid="{00000000-0005-0000-0000-0000514C0000}"/>
    <cellStyle name="Normal 17 3 2 4 3 2 2" xfId="19541" xr:uid="{00000000-0005-0000-0000-0000524C0000}"/>
    <cellStyle name="Normal 17 3 2 4 3 3" xfId="19542" xr:uid="{00000000-0005-0000-0000-0000534C0000}"/>
    <cellStyle name="Normal 17 3 2 4 3 4" xfId="19543" xr:uid="{00000000-0005-0000-0000-0000544C0000}"/>
    <cellStyle name="Normal 17 3 2 4 4" xfId="19544" xr:uid="{00000000-0005-0000-0000-0000554C0000}"/>
    <cellStyle name="Normal 17 3 2 4 4 2" xfId="19545" xr:uid="{00000000-0005-0000-0000-0000564C0000}"/>
    <cellStyle name="Normal 17 3 2 4 5" xfId="19546" xr:uid="{00000000-0005-0000-0000-0000574C0000}"/>
    <cellStyle name="Normal 17 3 2 4 6" xfId="19547" xr:uid="{00000000-0005-0000-0000-0000584C0000}"/>
    <cellStyle name="Normal 17 3 2 5" xfId="19548" xr:uid="{00000000-0005-0000-0000-0000594C0000}"/>
    <cellStyle name="Normal 17 3 2 5 2" xfId="19549" xr:uid="{00000000-0005-0000-0000-00005A4C0000}"/>
    <cellStyle name="Normal 17 3 2 5 2 2" xfId="19550" xr:uid="{00000000-0005-0000-0000-00005B4C0000}"/>
    <cellStyle name="Normal 17 3 2 5 2 2 2" xfId="19551" xr:uid="{00000000-0005-0000-0000-00005C4C0000}"/>
    <cellStyle name="Normal 17 3 2 5 2 3" xfId="19552" xr:uid="{00000000-0005-0000-0000-00005D4C0000}"/>
    <cellStyle name="Normal 17 3 2 5 2 4" xfId="19553" xr:uid="{00000000-0005-0000-0000-00005E4C0000}"/>
    <cellStyle name="Normal 17 3 2 5 3" xfId="19554" xr:uid="{00000000-0005-0000-0000-00005F4C0000}"/>
    <cellStyle name="Normal 17 3 2 5 3 2" xfId="19555" xr:uid="{00000000-0005-0000-0000-0000604C0000}"/>
    <cellStyle name="Normal 17 3 2 5 4" xfId="19556" xr:uid="{00000000-0005-0000-0000-0000614C0000}"/>
    <cellStyle name="Normal 17 3 2 5 5" xfId="19557" xr:uid="{00000000-0005-0000-0000-0000624C0000}"/>
    <cellStyle name="Normal 17 3 2 6" xfId="19558" xr:uid="{00000000-0005-0000-0000-0000634C0000}"/>
    <cellStyle name="Normal 17 3 2 6 2" xfId="19559" xr:uid="{00000000-0005-0000-0000-0000644C0000}"/>
    <cellStyle name="Normal 17 3 2 6 2 2" xfId="19560" xr:uid="{00000000-0005-0000-0000-0000654C0000}"/>
    <cellStyle name="Normal 17 3 2 6 3" xfId="19561" xr:uid="{00000000-0005-0000-0000-0000664C0000}"/>
    <cellStyle name="Normal 17 3 2 6 4" xfId="19562" xr:uid="{00000000-0005-0000-0000-0000674C0000}"/>
    <cellStyle name="Normal 17 3 2 7" xfId="19563" xr:uid="{00000000-0005-0000-0000-0000684C0000}"/>
    <cellStyle name="Normal 17 3 2 7 2" xfId="19564" xr:uid="{00000000-0005-0000-0000-0000694C0000}"/>
    <cellStyle name="Normal 17 3 2 8" xfId="19565" xr:uid="{00000000-0005-0000-0000-00006A4C0000}"/>
    <cellStyle name="Normal 17 3 2 9" xfId="19566" xr:uid="{00000000-0005-0000-0000-00006B4C0000}"/>
    <cellStyle name="Normal 17 3 3" xfId="19567" xr:uid="{00000000-0005-0000-0000-00006C4C0000}"/>
    <cellStyle name="Normal 17 3 3 2" xfId="19568" xr:uid="{00000000-0005-0000-0000-00006D4C0000}"/>
    <cellStyle name="Normal 17 3 3 2 2" xfId="19569" xr:uid="{00000000-0005-0000-0000-00006E4C0000}"/>
    <cellStyle name="Normal 17 3 3 2 2 2" xfId="19570" xr:uid="{00000000-0005-0000-0000-00006F4C0000}"/>
    <cellStyle name="Normal 17 3 3 2 2 2 2" xfId="19571" xr:uid="{00000000-0005-0000-0000-0000704C0000}"/>
    <cellStyle name="Normal 17 3 3 2 2 2 2 2" xfId="19572" xr:uid="{00000000-0005-0000-0000-0000714C0000}"/>
    <cellStyle name="Normal 17 3 3 2 2 2 3" xfId="19573" xr:uid="{00000000-0005-0000-0000-0000724C0000}"/>
    <cellStyle name="Normal 17 3 3 2 2 2 4" xfId="19574" xr:uid="{00000000-0005-0000-0000-0000734C0000}"/>
    <cellStyle name="Normal 17 3 3 2 2 3" xfId="19575" xr:uid="{00000000-0005-0000-0000-0000744C0000}"/>
    <cellStyle name="Normal 17 3 3 2 2 3 2" xfId="19576" xr:uid="{00000000-0005-0000-0000-0000754C0000}"/>
    <cellStyle name="Normal 17 3 3 2 2 4" xfId="19577" xr:uid="{00000000-0005-0000-0000-0000764C0000}"/>
    <cellStyle name="Normal 17 3 3 2 2 5" xfId="19578" xr:uid="{00000000-0005-0000-0000-0000774C0000}"/>
    <cellStyle name="Normal 17 3 3 2 3" xfId="19579" xr:uid="{00000000-0005-0000-0000-0000784C0000}"/>
    <cellStyle name="Normal 17 3 3 2 3 2" xfId="19580" xr:uid="{00000000-0005-0000-0000-0000794C0000}"/>
    <cellStyle name="Normal 17 3 3 2 3 2 2" xfId="19581" xr:uid="{00000000-0005-0000-0000-00007A4C0000}"/>
    <cellStyle name="Normal 17 3 3 2 3 3" xfId="19582" xr:uid="{00000000-0005-0000-0000-00007B4C0000}"/>
    <cellStyle name="Normal 17 3 3 2 3 4" xfId="19583" xr:uid="{00000000-0005-0000-0000-00007C4C0000}"/>
    <cellStyle name="Normal 17 3 3 2 4" xfId="19584" xr:uid="{00000000-0005-0000-0000-00007D4C0000}"/>
    <cellStyle name="Normal 17 3 3 2 4 2" xfId="19585" xr:uid="{00000000-0005-0000-0000-00007E4C0000}"/>
    <cellStyle name="Normal 17 3 3 2 5" xfId="19586" xr:uid="{00000000-0005-0000-0000-00007F4C0000}"/>
    <cellStyle name="Normal 17 3 3 2 6" xfId="19587" xr:uid="{00000000-0005-0000-0000-0000804C0000}"/>
    <cellStyle name="Normal 17 3 3 3" xfId="19588" xr:uid="{00000000-0005-0000-0000-0000814C0000}"/>
    <cellStyle name="Normal 17 3 3 3 2" xfId="19589" xr:uid="{00000000-0005-0000-0000-0000824C0000}"/>
    <cellStyle name="Normal 17 3 3 3 2 2" xfId="19590" xr:uid="{00000000-0005-0000-0000-0000834C0000}"/>
    <cellStyle name="Normal 17 3 3 3 2 2 2" xfId="19591" xr:uid="{00000000-0005-0000-0000-0000844C0000}"/>
    <cellStyle name="Normal 17 3 3 3 2 3" xfId="19592" xr:uid="{00000000-0005-0000-0000-0000854C0000}"/>
    <cellStyle name="Normal 17 3 3 3 2 4" xfId="19593" xr:uid="{00000000-0005-0000-0000-0000864C0000}"/>
    <cellStyle name="Normal 17 3 3 3 3" xfId="19594" xr:uid="{00000000-0005-0000-0000-0000874C0000}"/>
    <cellStyle name="Normal 17 3 3 3 3 2" xfId="19595" xr:uid="{00000000-0005-0000-0000-0000884C0000}"/>
    <cellStyle name="Normal 17 3 3 3 4" xfId="19596" xr:uid="{00000000-0005-0000-0000-0000894C0000}"/>
    <cellStyle name="Normal 17 3 3 3 5" xfId="19597" xr:uid="{00000000-0005-0000-0000-00008A4C0000}"/>
    <cellStyle name="Normal 17 3 3 4" xfId="19598" xr:uid="{00000000-0005-0000-0000-00008B4C0000}"/>
    <cellStyle name="Normal 17 3 3 4 2" xfId="19599" xr:uid="{00000000-0005-0000-0000-00008C4C0000}"/>
    <cellStyle name="Normal 17 3 3 4 2 2" xfId="19600" xr:uid="{00000000-0005-0000-0000-00008D4C0000}"/>
    <cellStyle name="Normal 17 3 3 4 3" xfId="19601" xr:uid="{00000000-0005-0000-0000-00008E4C0000}"/>
    <cellStyle name="Normal 17 3 3 4 4" xfId="19602" xr:uid="{00000000-0005-0000-0000-00008F4C0000}"/>
    <cellStyle name="Normal 17 3 3 5" xfId="19603" xr:uid="{00000000-0005-0000-0000-0000904C0000}"/>
    <cellStyle name="Normal 17 3 3 5 2" xfId="19604" xr:uid="{00000000-0005-0000-0000-0000914C0000}"/>
    <cellStyle name="Normal 17 3 3 5 2 2" xfId="19605" xr:uid="{00000000-0005-0000-0000-0000924C0000}"/>
    <cellStyle name="Normal 17 3 3 5 3" xfId="19606" xr:uid="{00000000-0005-0000-0000-0000934C0000}"/>
    <cellStyle name="Normal 17 3 3 5 4" xfId="19607" xr:uid="{00000000-0005-0000-0000-0000944C0000}"/>
    <cellStyle name="Normal 17 3 3 6" xfId="19608" xr:uid="{00000000-0005-0000-0000-0000954C0000}"/>
    <cellStyle name="Normal 17 3 3 6 2" xfId="19609" xr:uid="{00000000-0005-0000-0000-0000964C0000}"/>
    <cellStyle name="Normal 17 3 3 7" xfId="19610" xr:uid="{00000000-0005-0000-0000-0000974C0000}"/>
    <cellStyle name="Normal 17 3 3 8" xfId="19611" xr:uid="{00000000-0005-0000-0000-0000984C0000}"/>
    <cellStyle name="Normal 17 3 4" xfId="19612" xr:uid="{00000000-0005-0000-0000-0000994C0000}"/>
    <cellStyle name="Normal 17 3 4 2" xfId="19613" xr:uid="{00000000-0005-0000-0000-00009A4C0000}"/>
    <cellStyle name="Normal 17 3 4 2 2" xfId="19614" xr:uid="{00000000-0005-0000-0000-00009B4C0000}"/>
    <cellStyle name="Normal 17 3 4 2 2 2" xfId="19615" xr:uid="{00000000-0005-0000-0000-00009C4C0000}"/>
    <cellStyle name="Normal 17 3 4 2 2 2 2" xfId="19616" xr:uid="{00000000-0005-0000-0000-00009D4C0000}"/>
    <cellStyle name="Normal 17 3 4 2 2 3" xfId="19617" xr:uid="{00000000-0005-0000-0000-00009E4C0000}"/>
    <cellStyle name="Normal 17 3 4 2 2 4" xfId="19618" xr:uid="{00000000-0005-0000-0000-00009F4C0000}"/>
    <cellStyle name="Normal 17 3 4 2 3" xfId="19619" xr:uid="{00000000-0005-0000-0000-0000A04C0000}"/>
    <cellStyle name="Normal 17 3 4 2 3 2" xfId="19620" xr:uid="{00000000-0005-0000-0000-0000A14C0000}"/>
    <cellStyle name="Normal 17 3 4 2 4" xfId="19621" xr:uid="{00000000-0005-0000-0000-0000A24C0000}"/>
    <cellStyle name="Normal 17 3 4 2 5" xfId="19622" xr:uid="{00000000-0005-0000-0000-0000A34C0000}"/>
    <cellStyle name="Normal 17 3 4 3" xfId="19623" xr:uid="{00000000-0005-0000-0000-0000A44C0000}"/>
    <cellStyle name="Normal 17 3 4 3 2" xfId="19624" xr:uid="{00000000-0005-0000-0000-0000A54C0000}"/>
    <cellStyle name="Normal 17 3 4 3 2 2" xfId="19625" xr:uid="{00000000-0005-0000-0000-0000A64C0000}"/>
    <cellStyle name="Normal 17 3 4 3 3" xfId="19626" xr:uid="{00000000-0005-0000-0000-0000A74C0000}"/>
    <cellStyle name="Normal 17 3 4 3 4" xfId="19627" xr:uid="{00000000-0005-0000-0000-0000A84C0000}"/>
    <cellStyle name="Normal 17 3 4 4" xfId="19628" xr:uid="{00000000-0005-0000-0000-0000A94C0000}"/>
    <cellStyle name="Normal 17 3 4 4 2" xfId="19629" xr:uid="{00000000-0005-0000-0000-0000AA4C0000}"/>
    <cellStyle name="Normal 17 3 4 4 2 2" xfId="19630" xr:uid="{00000000-0005-0000-0000-0000AB4C0000}"/>
    <cellStyle name="Normal 17 3 4 4 3" xfId="19631" xr:uid="{00000000-0005-0000-0000-0000AC4C0000}"/>
    <cellStyle name="Normal 17 3 4 4 4" xfId="19632" xr:uid="{00000000-0005-0000-0000-0000AD4C0000}"/>
    <cellStyle name="Normal 17 3 4 5" xfId="19633" xr:uid="{00000000-0005-0000-0000-0000AE4C0000}"/>
    <cellStyle name="Normal 17 3 4 5 2" xfId="19634" xr:uid="{00000000-0005-0000-0000-0000AF4C0000}"/>
    <cellStyle name="Normal 17 3 4 6" xfId="19635" xr:uid="{00000000-0005-0000-0000-0000B04C0000}"/>
    <cellStyle name="Normal 17 3 4 7" xfId="19636" xr:uid="{00000000-0005-0000-0000-0000B14C0000}"/>
    <cellStyle name="Normal 17 3 5" xfId="19637" xr:uid="{00000000-0005-0000-0000-0000B24C0000}"/>
    <cellStyle name="Normal 17 3 5 2" xfId="19638" xr:uid="{00000000-0005-0000-0000-0000B34C0000}"/>
    <cellStyle name="Normal 17 3 5 2 2" xfId="19639" xr:uid="{00000000-0005-0000-0000-0000B44C0000}"/>
    <cellStyle name="Normal 17 3 5 2 2 2" xfId="19640" xr:uid="{00000000-0005-0000-0000-0000B54C0000}"/>
    <cellStyle name="Normal 17 3 5 2 3" xfId="19641" xr:uid="{00000000-0005-0000-0000-0000B64C0000}"/>
    <cellStyle name="Normal 17 3 5 2 4" xfId="19642" xr:uid="{00000000-0005-0000-0000-0000B74C0000}"/>
    <cellStyle name="Normal 17 3 5 3" xfId="19643" xr:uid="{00000000-0005-0000-0000-0000B84C0000}"/>
    <cellStyle name="Normal 17 3 5 3 2" xfId="19644" xr:uid="{00000000-0005-0000-0000-0000B94C0000}"/>
    <cellStyle name="Normal 17 3 5 3 2 2" xfId="19645" xr:uid="{00000000-0005-0000-0000-0000BA4C0000}"/>
    <cellStyle name="Normal 17 3 5 3 3" xfId="19646" xr:uid="{00000000-0005-0000-0000-0000BB4C0000}"/>
    <cellStyle name="Normal 17 3 5 3 4" xfId="19647" xr:uid="{00000000-0005-0000-0000-0000BC4C0000}"/>
    <cellStyle name="Normal 17 3 5 4" xfId="19648" xr:uid="{00000000-0005-0000-0000-0000BD4C0000}"/>
    <cellStyle name="Normal 17 3 5 4 2" xfId="19649" xr:uid="{00000000-0005-0000-0000-0000BE4C0000}"/>
    <cellStyle name="Normal 17 3 5 5" xfId="19650" xr:uid="{00000000-0005-0000-0000-0000BF4C0000}"/>
    <cellStyle name="Normal 17 3 5 6" xfId="19651" xr:uid="{00000000-0005-0000-0000-0000C04C0000}"/>
    <cellStyle name="Normal 17 3 6" xfId="19652" xr:uid="{00000000-0005-0000-0000-0000C14C0000}"/>
    <cellStyle name="Normal 17 3 6 2" xfId="19653" xr:uid="{00000000-0005-0000-0000-0000C24C0000}"/>
    <cellStyle name="Normal 17 3 6 2 2" xfId="19654" xr:uid="{00000000-0005-0000-0000-0000C34C0000}"/>
    <cellStyle name="Normal 17 3 6 2 2 2" xfId="19655" xr:uid="{00000000-0005-0000-0000-0000C44C0000}"/>
    <cellStyle name="Normal 17 3 6 2 3" xfId="19656" xr:uid="{00000000-0005-0000-0000-0000C54C0000}"/>
    <cellStyle name="Normal 17 3 6 2 4" xfId="19657" xr:uid="{00000000-0005-0000-0000-0000C64C0000}"/>
    <cellStyle name="Normal 17 3 6 3" xfId="19658" xr:uid="{00000000-0005-0000-0000-0000C74C0000}"/>
    <cellStyle name="Normal 17 3 6 3 2" xfId="19659" xr:uid="{00000000-0005-0000-0000-0000C84C0000}"/>
    <cellStyle name="Normal 17 3 6 4" xfId="19660" xr:uid="{00000000-0005-0000-0000-0000C94C0000}"/>
    <cellStyle name="Normal 17 3 6 5" xfId="19661" xr:uid="{00000000-0005-0000-0000-0000CA4C0000}"/>
    <cellStyle name="Normal 17 3 7" xfId="19662" xr:uid="{00000000-0005-0000-0000-0000CB4C0000}"/>
    <cellStyle name="Normal 17 3 7 2" xfId="19663" xr:uid="{00000000-0005-0000-0000-0000CC4C0000}"/>
    <cellStyle name="Normal 17 3 7 2 2" xfId="19664" xr:uid="{00000000-0005-0000-0000-0000CD4C0000}"/>
    <cellStyle name="Normal 17 3 7 3" xfId="19665" xr:uid="{00000000-0005-0000-0000-0000CE4C0000}"/>
    <cellStyle name="Normal 17 3 7 4" xfId="19666" xr:uid="{00000000-0005-0000-0000-0000CF4C0000}"/>
    <cellStyle name="Normal 17 3 8" xfId="19667" xr:uid="{00000000-0005-0000-0000-0000D04C0000}"/>
    <cellStyle name="Normal 17 3 8 2" xfId="19668" xr:uid="{00000000-0005-0000-0000-0000D14C0000}"/>
    <cellStyle name="Normal 17 3 9" xfId="19669" xr:uid="{00000000-0005-0000-0000-0000D24C0000}"/>
    <cellStyle name="Normal 17 4" xfId="19670" xr:uid="{00000000-0005-0000-0000-0000D34C0000}"/>
    <cellStyle name="Normal 17 4 2" xfId="19671" xr:uid="{00000000-0005-0000-0000-0000D44C0000}"/>
    <cellStyle name="Normal 17 4 2 2" xfId="19672" xr:uid="{00000000-0005-0000-0000-0000D54C0000}"/>
    <cellStyle name="Normal 17 4 2 2 2" xfId="19673" xr:uid="{00000000-0005-0000-0000-0000D64C0000}"/>
    <cellStyle name="Normal 17 4 2 2 2 2" xfId="19674" xr:uid="{00000000-0005-0000-0000-0000D74C0000}"/>
    <cellStyle name="Normal 17 4 2 2 2 2 2" xfId="19675" xr:uid="{00000000-0005-0000-0000-0000D84C0000}"/>
    <cellStyle name="Normal 17 4 2 2 2 2 2 2" xfId="19676" xr:uid="{00000000-0005-0000-0000-0000D94C0000}"/>
    <cellStyle name="Normal 17 4 2 2 2 2 3" xfId="19677" xr:uid="{00000000-0005-0000-0000-0000DA4C0000}"/>
    <cellStyle name="Normal 17 4 2 2 2 2 4" xfId="19678" xr:uid="{00000000-0005-0000-0000-0000DB4C0000}"/>
    <cellStyle name="Normal 17 4 2 2 2 3" xfId="19679" xr:uid="{00000000-0005-0000-0000-0000DC4C0000}"/>
    <cellStyle name="Normal 17 4 2 2 2 3 2" xfId="19680" xr:uid="{00000000-0005-0000-0000-0000DD4C0000}"/>
    <cellStyle name="Normal 17 4 2 2 2 4" xfId="19681" xr:uid="{00000000-0005-0000-0000-0000DE4C0000}"/>
    <cellStyle name="Normal 17 4 2 2 2 5" xfId="19682" xr:uid="{00000000-0005-0000-0000-0000DF4C0000}"/>
    <cellStyle name="Normal 17 4 2 2 3" xfId="19683" xr:uid="{00000000-0005-0000-0000-0000E04C0000}"/>
    <cellStyle name="Normal 17 4 2 2 3 2" xfId="19684" xr:uid="{00000000-0005-0000-0000-0000E14C0000}"/>
    <cellStyle name="Normal 17 4 2 2 3 2 2" xfId="19685" xr:uid="{00000000-0005-0000-0000-0000E24C0000}"/>
    <cellStyle name="Normal 17 4 2 2 3 3" xfId="19686" xr:uid="{00000000-0005-0000-0000-0000E34C0000}"/>
    <cellStyle name="Normal 17 4 2 2 3 4" xfId="19687" xr:uid="{00000000-0005-0000-0000-0000E44C0000}"/>
    <cellStyle name="Normal 17 4 2 2 4" xfId="19688" xr:uid="{00000000-0005-0000-0000-0000E54C0000}"/>
    <cellStyle name="Normal 17 4 2 2 4 2" xfId="19689" xr:uid="{00000000-0005-0000-0000-0000E64C0000}"/>
    <cellStyle name="Normal 17 4 2 2 5" xfId="19690" xr:uid="{00000000-0005-0000-0000-0000E74C0000}"/>
    <cellStyle name="Normal 17 4 2 2 6" xfId="19691" xr:uid="{00000000-0005-0000-0000-0000E84C0000}"/>
    <cellStyle name="Normal 17 4 2 3" xfId="19692" xr:uid="{00000000-0005-0000-0000-0000E94C0000}"/>
    <cellStyle name="Normal 17 4 2 3 2" xfId="19693" xr:uid="{00000000-0005-0000-0000-0000EA4C0000}"/>
    <cellStyle name="Normal 17 4 2 3 2 2" xfId="19694" xr:uid="{00000000-0005-0000-0000-0000EB4C0000}"/>
    <cellStyle name="Normal 17 4 2 3 2 2 2" xfId="19695" xr:uid="{00000000-0005-0000-0000-0000EC4C0000}"/>
    <cellStyle name="Normal 17 4 2 3 2 3" xfId="19696" xr:uid="{00000000-0005-0000-0000-0000ED4C0000}"/>
    <cellStyle name="Normal 17 4 2 3 2 4" xfId="19697" xr:uid="{00000000-0005-0000-0000-0000EE4C0000}"/>
    <cellStyle name="Normal 17 4 2 3 3" xfId="19698" xr:uid="{00000000-0005-0000-0000-0000EF4C0000}"/>
    <cellStyle name="Normal 17 4 2 3 3 2" xfId="19699" xr:uid="{00000000-0005-0000-0000-0000F04C0000}"/>
    <cellStyle name="Normal 17 4 2 3 4" xfId="19700" xr:uid="{00000000-0005-0000-0000-0000F14C0000}"/>
    <cellStyle name="Normal 17 4 2 3 5" xfId="19701" xr:uid="{00000000-0005-0000-0000-0000F24C0000}"/>
    <cellStyle name="Normal 17 4 2 4" xfId="19702" xr:uid="{00000000-0005-0000-0000-0000F34C0000}"/>
    <cellStyle name="Normal 17 4 2 4 2" xfId="19703" xr:uid="{00000000-0005-0000-0000-0000F44C0000}"/>
    <cellStyle name="Normal 17 4 2 4 2 2" xfId="19704" xr:uid="{00000000-0005-0000-0000-0000F54C0000}"/>
    <cellStyle name="Normal 17 4 2 4 3" xfId="19705" xr:uid="{00000000-0005-0000-0000-0000F64C0000}"/>
    <cellStyle name="Normal 17 4 2 4 4" xfId="19706" xr:uid="{00000000-0005-0000-0000-0000F74C0000}"/>
    <cellStyle name="Normal 17 4 2 5" xfId="19707" xr:uid="{00000000-0005-0000-0000-0000F84C0000}"/>
    <cellStyle name="Normal 17 4 2 5 2" xfId="19708" xr:uid="{00000000-0005-0000-0000-0000F94C0000}"/>
    <cellStyle name="Normal 17 4 2 5 2 2" xfId="19709" xr:uid="{00000000-0005-0000-0000-0000FA4C0000}"/>
    <cellStyle name="Normal 17 4 2 5 3" xfId="19710" xr:uid="{00000000-0005-0000-0000-0000FB4C0000}"/>
    <cellStyle name="Normal 17 4 2 5 4" xfId="19711" xr:uid="{00000000-0005-0000-0000-0000FC4C0000}"/>
    <cellStyle name="Normal 17 4 2 6" xfId="19712" xr:uid="{00000000-0005-0000-0000-0000FD4C0000}"/>
    <cellStyle name="Normal 17 4 2 6 2" xfId="19713" xr:uid="{00000000-0005-0000-0000-0000FE4C0000}"/>
    <cellStyle name="Normal 17 4 2 7" xfId="19714" xr:uid="{00000000-0005-0000-0000-0000FF4C0000}"/>
    <cellStyle name="Normal 17 4 2 8" xfId="19715" xr:uid="{00000000-0005-0000-0000-0000004D0000}"/>
    <cellStyle name="Normal 17 4 3" xfId="19716" xr:uid="{00000000-0005-0000-0000-0000014D0000}"/>
    <cellStyle name="Normal 17 4 3 2" xfId="19717" xr:uid="{00000000-0005-0000-0000-0000024D0000}"/>
    <cellStyle name="Normal 17 4 3 2 2" xfId="19718" xr:uid="{00000000-0005-0000-0000-0000034D0000}"/>
    <cellStyle name="Normal 17 4 3 2 2 2" xfId="19719" xr:uid="{00000000-0005-0000-0000-0000044D0000}"/>
    <cellStyle name="Normal 17 4 3 2 2 2 2" xfId="19720" xr:uid="{00000000-0005-0000-0000-0000054D0000}"/>
    <cellStyle name="Normal 17 4 3 2 2 3" xfId="19721" xr:uid="{00000000-0005-0000-0000-0000064D0000}"/>
    <cellStyle name="Normal 17 4 3 2 2 4" xfId="19722" xr:uid="{00000000-0005-0000-0000-0000074D0000}"/>
    <cellStyle name="Normal 17 4 3 2 3" xfId="19723" xr:uid="{00000000-0005-0000-0000-0000084D0000}"/>
    <cellStyle name="Normal 17 4 3 2 3 2" xfId="19724" xr:uid="{00000000-0005-0000-0000-0000094D0000}"/>
    <cellStyle name="Normal 17 4 3 2 4" xfId="19725" xr:uid="{00000000-0005-0000-0000-00000A4D0000}"/>
    <cellStyle name="Normal 17 4 3 2 5" xfId="19726" xr:uid="{00000000-0005-0000-0000-00000B4D0000}"/>
    <cellStyle name="Normal 17 4 3 3" xfId="19727" xr:uid="{00000000-0005-0000-0000-00000C4D0000}"/>
    <cellStyle name="Normal 17 4 3 3 2" xfId="19728" xr:uid="{00000000-0005-0000-0000-00000D4D0000}"/>
    <cellStyle name="Normal 17 4 3 3 2 2" xfId="19729" xr:uid="{00000000-0005-0000-0000-00000E4D0000}"/>
    <cellStyle name="Normal 17 4 3 3 3" xfId="19730" xr:uid="{00000000-0005-0000-0000-00000F4D0000}"/>
    <cellStyle name="Normal 17 4 3 3 4" xfId="19731" xr:uid="{00000000-0005-0000-0000-0000104D0000}"/>
    <cellStyle name="Normal 17 4 3 4" xfId="19732" xr:uid="{00000000-0005-0000-0000-0000114D0000}"/>
    <cellStyle name="Normal 17 4 3 4 2" xfId="19733" xr:uid="{00000000-0005-0000-0000-0000124D0000}"/>
    <cellStyle name="Normal 17 4 3 4 2 2" xfId="19734" xr:uid="{00000000-0005-0000-0000-0000134D0000}"/>
    <cellStyle name="Normal 17 4 3 4 3" xfId="19735" xr:uid="{00000000-0005-0000-0000-0000144D0000}"/>
    <cellStyle name="Normal 17 4 3 4 4" xfId="19736" xr:uid="{00000000-0005-0000-0000-0000154D0000}"/>
    <cellStyle name="Normal 17 4 3 5" xfId="19737" xr:uid="{00000000-0005-0000-0000-0000164D0000}"/>
    <cellStyle name="Normal 17 4 3 5 2" xfId="19738" xr:uid="{00000000-0005-0000-0000-0000174D0000}"/>
    <cellStyle name="Normal 17 4 3 6" xfId="19739" xr:uid="{00000000-0005-0000-0000-0000184D0000}"/>
    <cellStyle name="Normal 17 4 3 7" xfId="19740" xr:uid="{00000000-0005-0000-0000-0000194D0000}"/>
    <cellStyle name="Normal 17 4 4" xfId="19741" xr:uid="{00000000-0005-0000-0000-00001A4D0000}"/>
    <cellStyle name="Normal 17 4 4 2" xfId="19742" xr:uid="{00000000-0005-0000-0000-00001B4D0000}"/>
    <cellStyle name="Normal 17 4 4 2 2" xfId="19743" xr:uid="{00000000-0005-0000-0000-00001C4D0000}"/>
    <cellStyle name="Normal 17 4 4 2 2 2" xfId="19744" xr:uid="{00000000-0005-0000-0000-00001D4D0000}"/>
    <cellStyle name="Normal 17 4 4 2 3" xfId="19745" xr:uid="{00000000-0005-0000-0000-00001E4D0000}"/>
    <cellStyle name="Normal 17 4 4 2 4" xfId="19746" xr:uid="{00000000-0005-0000-0000-00001F4D0000}"/>
    <cellStyle name="Normal 17 4 4 3" xfId="19747" xr:uid="{00000000-0005-0000-0000-0000204D0000}"/>
    <cellStyle name="Normal 17 4 4 3 2" xfId="19748" xr:uid="{00000000-0005-0000-0000-0000214D0000}"/>
    <cellStyle name="Normal 17 4 4 3 2 2" xfId="19749" xr:uid="{00000000-0005-0000-0000-0000224D0000}"/>
    <cellStyle name="Normal 17 4 4 3 3" xfId="19750" xr:uid="{00000000-0005-0000-0000-0000234D0000}"/>
    <cellStyle name="Normal 17 4 4 3 4" xfId="19751" xr:uid="{00000000-0005-0000-0000-0000244D0000}"/>
    <cellStyle name="Normal 17 4 4 4" xfId="19752" xr:uid="{00000000-0005-0000-0000-0000254D0000}"/>
    <cellStyle name="Normal 17 4 4 4 2" xfId="19753" xr:uid="{00000000-0005-0000-0000-0000264D0000}"/>
    <cellStyle name="Normal 17 4 4 5" xfId="19754" xr:uid="{00000000-0005-0000-0000-0000274D0000}"/>
    <cellStyle name="Normal 17 4 4 6" xfId="19755" xr:uid="{00000000-0005-0000-0000-0000284D0000}"/>
    <cellStyle name="Normal 17 4 5" xfId="19756" xr:uid="{00000000-0005-0000-0000-0000294D0000}"/>
    <cellStyle name="Normal 17 4 5 2" xfId="19757" xr:uid="{00000000-0005-0000-0000-00002A4D0000}"/>
    <cellStyle name="Normal 17 4 5 2 2" xfId="19758" xr:uid="{00000000-0005-0000-0000-00002B4D0000}"/>
    <cellStyle name="Normal 17 4 5 2 2 2" xfId="19759" xr:uid="{00000000-0005-0000-0000-00002C4D0000}"/>
    <cellStyle name="Normal 17 4 5 2 3" xfId="19760" xr:uid="{00000000-0005-0000-0000-00002D4D0000}"/>
    <cellStyle name="Normal 17 4 5 2 4" xfId="19761" xr:uid="{00000000-0005-0000-0000-00002E4D0000}"/>
    <cellStyle name="Normal 17 4 5 3" xfId="19762" xr:uid="{00000000-0005-0000-0000-00002F4D0000}"/>
    <cellStyle name="Normal 17 4 5 3 2" xfId="19763" xr:uid="{00000000-0005-0000-0000-0000304D0000}"/>
    <cellStyle name="Normal 17 4 5 4" xfId="19764" xr:uid="{00000000-0005-0000-0000-0000314D0000}"/>
    <cellStyle name="Normal 17 4 5 5" xfId="19765" xr:uid="{00000000-0005-0000-0000-0000324D0000}"/>
    <cellStyle name="Normal 17 4 6" xfId="19766" xr:uid="{00000000-0005-0000-0000-0000334D0000}"/>
    <cellStyle name="Normal 17 4 6 2" xfId="19767" xr:uid="{00000000-0005-0000-0000-0000344D0000}"/>
    <cellStyle name="Normal 17 4 6 2 2" xfId="19768" xr:uid="{00000000-0005-0000-0000-0000354D0000}"/>
    <cellStyle name="Normal 17 4 6 3" xfId="19769" xr:uid="{00000000-0005-0000-0000-0000364D0000}"/>
    <cellStyle name="Normal 17 4 6 4" xfId="19770" xr:uid="{00000000-0005-0000-0000-0000374D0000}"/>
    <cellStyle name="Normal 17 4 7" xfId="19771" xr:uid="{00000000-0005-0000-0000-0000384D0000}"/>
    <cellStyle name="Normal 17 4 7 2" xfId="19772" xr:uid="{00000000-0005-0000-0000-0000394D0000}"/>
    <cellStyle name="Normal 17 4 8" xfId="19773" xr:uid="{00000000-0005-0000-0000-00003A4D0000}"/>
    <cellStyle name="Normal 17 4 9" xfId="19774" xr:uid="{00000000-0005-0000-0000-00003B4D0000}"/>
    <cellStyle name="Normal 17 5" xfId="19775" xr:uid="{00000000-0005-0000-0000-00003C4D0000}"/>
    <cellStyle name="Normal 17 5 2" xfId="19776" xr:uid="{00000000-0005-0000-0000-00003D4D0000}"/>
    <cellStyle name="Normal 17 5 2 2" xfId="19777" xr:uid="{00000000-0005-0000-0000-00003E4D0000}"/>
    <cellStyle name="Normal 17 5 2 2 2" xfId="19778" xr:uid="{00000000-0005-0000-0000-00003F4D0000}"/>
    <cellStyle name="Normal 17 5 2 2 2 2" xfId="19779" xr:uid="{00000000-0005-0000-0000-0000404D0000}"/>
    <cellStyle name="Normal 17 5 2 2 2 2 2" xfId="19780" xr:uid="{00000000-0005-0000-0000-0000414D0000}"/>
    <cellStyle name="Normal 17 5 2 2 2 2 2 2" xfId="19781" xr:uid="{00000000-0005-0000-0000-0000424D0000}"/>
    <cellStyle name="Normal 17 5 2 2 2 2 3" xfId="19782" xr:uid="{00000000-0005-0000-0000-0000434D0000}"/>
    <cellStyle name="Normal 17 5 2 2 2 2 4" xfId="19783" xr:uid="{00000000-0005-0000-0000-0000444D0000}"/>
    <cellStyle name="Normal 17 5 2 2 2 3" xfId="19784" xr:uid="{00000000-0005-0000-0000-0000454D0000}"/>
    <cellStyle name="Normal 17 5 2 2 2 3 2" xfId="19785" xr:uid="{00000000-0005-0000-0000-0000464D0000}"/>
    <cellStyle name="Normal 17 5 2 2 2 4" xfId="19786" xr:uid="{00000000-0005-0000-0000-0000474D0000}"/>
    <cellStyle name="Normal 17 5 2 2 2 5" xfId="19787" xr:uid="{00000000-0005-0000-0000-0000484D0000}"/>
    <cellStyle name="Normal 17 5 2 2 3" xfId="19788" xr:uid="{00000000-0005-0000-0000-0000494D0000}"/>
    <cellStyle name="Normal 17 5 2 2 3 2" xfId="19789" xr:uid="{00000000-0005-0000-0000-00004A4D0000}"/>
    <cellStyle name="Normal 17 5 2 2 3 2 2" xfId="19790" xr:uid="{00000000-0005-0000-0000-00004B4D0000}"/>
    <cellStyle name="Normal 17 5 2 2 3 3" xfId="19791" xr:uid="{00000000-0005-0000-0000-00004C4D0000}"/>
    <cellStyle name="Normal 17 5 2 2 3 4" xfId="19792" xr:uid="{00000000-0005-0000-0000-00004D4D0000}"/>
    <cellStyle name="Normal 17 5 2 2 4" xfId="19793" xr:uid="{00000000-0005-0000-0000-00004E4D0000}"/>
    <cellStyle name="Normal 17 5 2 2 4 2" xfId="19794" xr:uid="{00000000-0005-0000-0000-00004F4D0000}"/>
    <cellStyle name="Normal 17 5 2 2 5" xfId="19795" xr:uid="{00000000-0005-0000-0000-0000504D0000}"/>
    <cellStyle name="Normal 17 5 2 2 6" xfId="19796" xr:uid="{00000000-0005-0000-0000-0000514D0000}"/>
    <cellStyle name="Normal 17 5 2 3" xfId="19797" xr:uid="{00000000-0005-0000-0000-0000524D0000}"/>
    <cellStyle name="Normal 17 5 2 3 2" xfId="19798" xr:uid="{00000000-0005-0000-0000-0000534D0000}"/>
    <cellStyle name="Normal 17 5 2 3 2 2" xfId="19799" xr:uid="{00000000-0005-0000-0000-0000544D0000}"/>
    <cellStyle name="Normal 17 5 2 3 2 2 2" xfId="19800" xr:uid="{00000000-0005-0000-0000-0000554D0000}"/>
    <cellStyle name="Normal 17 5 2 3 2 3" xfId="19801" xr:uid="{00000000-0005-0000-0000-0000564D0000}"/>
    <cellStyle name="Normal 17 5 2 3 2 4" xfId="19802" xr:uid="{00000000-0005-0000-0000-0000574D0000}"/>
    <cellStyle name="Normal 17 5 2 3 3" xfId="19803" xr:uid="{00000000-0005-0000-0000-0000584D0000}"/>
    <cellStyle name="Normal 17 5 2 3 3 2" xfId="19804" xr:uid="{00000000-0005-0000-0000-0000594D0000}"/>
    <cellStyle name="Normal 17 5 2 3 4" xfId="19805" xr:uid="{00000000-0005-0000-0000-00005A4D0000}"/>
    <cellStyle name="Normal 17 5 2 3 5" xfId="19806" xr:uid="{00000000-0005-0000-0000-00005B4D0000}"/>
    <cellStyle name="Normal 17 5 2 4" xfId="19807" xr:uid="{00000000-0005-0000-0000-00005C4D0000}"/>
    <cellStyle name="Normal 17 5 2 4 2" xfId="19808" xr:uid="{00000000-0005-0000-0000-00005D4D0000}"/>
    <cellStyle name="Normal 17 5 2 4 2 2" xfId="19809" xr:uid="{00000000-0005-0000-0000-00005E4D0000}"/>
    <cellStyle name="Normal 17 5 2 4 3" xfId="19810" xr:uid="{00000000-0005-0000-0000-00005F4D0000}"/>
    <cellStyle name="Normal 17 5 2 4 4" xfId="19811" xr:uid="{00000000-0005-0000-0000-0000604D0000}"/>
    <cellStyle name="Normal 17 5 2 5" xfId="19812" xr:uid="{00000000-0005-0000-0000-0000614D0000}"/>
    <cellStyle name="Normal 17 5 2 5 2" xfId="19813" xr:uid="{00000000-0005-0000-0000-0000624D0000}"/>
    <cellStyle name="Normal 17 5 2 5 2 2" xfId="19814" xr:uid="{00000000-0005-0000-0000-0000634D0000}"/>
    <cellStyle name="Normal 17 5 2 5 3" xfId="19815" xr:uid="{00000000-0005-0000-0000-0000644D0000}"/>
    <cellStyle name="Normal 17 5 2 5 4" xfId="19816" xr:uid="{00000000-0005-0000-0000-0000654D0000}"/>
    <cellStyle name="Normal 17 5 2 6" xfId="19817" xr:uid="{00000000-0005-0000-0000-0000664D0000}"/>
    <cellStyle name="Normal 17 5 2 6 2" xfId="19818" xr:uid="{00000000-0005-0000-0000-0000674D0000}"/>
    <cellStyle name="Normal 17 5 2 7" xfId="19819" xr:uid="{00000000-0005-0000-0000-0000684D0000}"/>
    <cellStyle name="Normal 17 5 2 8" xfId="19820" xr:uid="{00000000-0005-0000-0000-0000694D0000}"/>
    <cellStyle name="Normal 17 5 3" xfId="19821" xr:uid="{00000000-0005-0000-0000-00006A4D0000}"/>
    <cellStyle name="Normal 17 5 3 2" xfId="19822" xr:uid="{00000000-0005-0000-0000-00006B4D0000}"/>
    <cellStyle name="Normal 17 5 3 2 2" xfId="19823" xr:uid="{00000000-0005-0000-0000-00006C4D0000}"/>
    <cellStyle name="Normal 17 5 3 2 2 2" xfId="19824" xr:uid="{00000000-0005-0000-0000-00006D4D0000}"/>
    <cellStyle name="Normal 17 5 3 2 2 2 2" xfId="19825" xr:uid="{00000000-0005-0000-0000-00006E4D0000}"/>
    <cellStyle name="Normal 17 5 3 2 2 3" xfId="19826" xr:uid="{00000000-0005-0000-0000-00006F4D0000}"/>
    <cellStyle name="Normal 17 5 3 2 2 4" xfId="19827" xr:uid="{00000000-0005-0000-0000-0000704D0000}"/>
    <cellStyle name="Normal 17 5 3 2 3" xfId="19828" xr:uid="{00000000-0005-0000-0000-0000714D0000}"/>
    <cellStyle name="Normal 17 5 3 2 3 2" xfId="19829" xr:uid="{00000000-0005-0000-0000-0000724D0000}"/>
    <cellStyle name="Normal 17 5 3 2 4" xfId="19830" xr:uid="{00000000-0005-0000-0000-0000734D0000}"/>
    <cellStyle name="Normal 17 5 3 2 5" xfId="19831" xr:uid="{00000000-0005-0000-0000-0000744D0000}"/>
    <cellStyle name="Normal 17 5 3 3" xfId="19832" xr:uid="{00000000-0005-0000-0000-0000754D0000}"/>
    <cellStyle name="Normal 17 5 3 3 2" xfId="19833" xr:uid="{00000000-0005-0000-0000-0000764D0000}"/>
    <cellStyle name="Normal 17 5 3 3 2 2" xfId="19834" xr:uid="{00000000-0005-0000-0000-0000774D0000}"/>
    <cellStyle name="Normal 17 5 3 3 3" xfId="19835" xr:uid="{00000000-0005-0000-0000-0000784D0000}"/>
    <cellStyle name="Normal 17 5 3 3 4" xfId="19836" xr:uid="{00000000-0005-0000-0000-0000794D0000}"/>
    <cellStyle name="Normal 17 5 3 4" xfId="19837" xr:uid="{00000000-0005-0000-0000-00007A4D0000}"/>
    <cellStyle name="Normal 17 5 3 4 2" xfId="19838" xr:uid="{00000000-0005-0000-0000-00007B4D0000}"/>
    <cellStyle name="Normal 17 5 3 4 2 2" xfId="19839" xr:uid="{00000000-0005-0000-0000-00007C4D0000}"/>
    <cellStyle name="Normal 17 5 3 4 3" xfId="19840" xr:uid="{00000000-0005-0000-0000-00007D4D0000}"/>
    <cellStyle name="Normal 17 5 3 4 4" xfId="19841" xr:uid="{00000000-0005-0000-0000-00007E4D0000}"/>
    <cellStyle name="Normal 17 5 3 5" xfId="19842" xr:uid="{00000000-0005-0000-0000-00007F4D0000}"/>
    <cellStyle name="Normal 17 5 3 5 2" xfId="19843" xr:uid="{00000000-0005-0000-0000-0000804D0000}"/>
    <cellStyle name="Normal 17 5 3 6" xfId="19844" xr:uid="{00000000-0005-0000-0000-0000814D0000}"/>
    <cellStyle name="Normal 17 5 3 7" xfId="19845" xr:uid="{00000000-0005-0000-0000-0000824D0000}"/>
    <cellStyle name="Normal 17 5 4" xfId="19846" xr:uid="{00000000-0005-0000-0000-0000834D0000}"/>
    <cellStyle name="Normal 17 5 4 2" xfId="19847" xr:uid="{00000000-0005-0000-0000-0000844D0000}"/>
    <cellStyle name="Normal 17 5 4 2 2" xfId="19848" xr:uid="{00000000-0005-0000-0000-0000854D0000}"/>
    <cellStyle name="Normal 17 5 4 2 2 2" xfId="19849" xr:uid="{00000000-0005-0000-0000-0000864D0000}"/>
    <cellStyle name="Normal 17 5 4 2 3" xfId="19850" xr:uid="{00000000-0005-0000-0000-0000874D0000}"/>
    <cellStyle name="Normal 17 5 4 2 4" xfId="19851" xr:uid="{00000000-0005-0000-0000-0000884D0000}"/>
    <cellStyle name="Normal 17 5 4 3" xfId="19852" xr:uid="{00000000-0005-0000-0000-0000894D0000}"/>
    <cellStyle name="Normal 17 5 4 3 2" xfId="19853" xr:uid="{00000000-0005-0000-0000-00008A4D0000}"/>
    <cellStyle name="Normal 17 5 4 3 2 2" xfId="19854" xr:uid="{00000000-0005-0000-0000-00008B4D0000}"/>
    <cellStyle name="Normal 17 5 4 3 3" xfId="19855" xr:uid="{00000000-0005-0000-0000-00008C4D0000}"/>
    <cellStyle name="Normal 17 5 4 3 4" xfId="19856" xr:uid="{00000000-0005-0000-0000-00008D4D0000}"/>
    <cellStyle name="Normal 17 5 4 4" xfId="19857" xr:uid="{00000000-0005-0000-0000-00008E4D0000}"/>
    <cellStyle name="Normal 17 5 4 4 2" xfId="19858" xr:uid="{00000000-0005-0000-0000-00008F4D0000}"/>
    <cellStyle name="Normal 17 5 4 5" xfId="19859" xr:uid="{00000000-0005-0000-0000-0000904D0000}"/>
    <cellStyle name="Normal 17 5 4 6" xfId="19860" xr:uid="{00000000-0005-0000-0000-0000914D0000}"/>
    <cellStyle name="Normal 17 5 5" xfId="19861" xr:uid="{00000000-0005-0000-0000-0000924D0000}"/>
    <cellStyle name="Normal 17 5 5 2" xfId="19862" xr:uid="{00000000-0005-0000-0000-0000934D0000}"/>
    <cellStyle name="Normal 17 5 5 2 2" xfId="19863" xr:uid="{00000000-0005-0000-0000-0000944D0000}"/>
    <cellStyle name="Normal 17 5 5 2 2 2" xfId="19864" xr:uid="{00000000-0005-0000-0000-0000954D0000}"/>
    <cellStyle name="Normal 17 5 5 2 3" xfId="19865" xr:uid="{00000000-0005-0000-0000-0000964D0000}"/>
    <cellStyle name="Normal 17 5 5 2 4" xfId="19866" xr:uid="{00000000-0005-0000-0000-0000974D0000}"/>
    <cellStyle name="Normal 17 5 5 3" xfId="19867" xr:uid="{00000000-0005-0000-0000-0000984D0000}"/>
    <cellStyle name="Normal 17 5 5 3 2" xfId="19868" xr:uid="{00000000-0005-0000-0000-0000994D0000}"/>
    <cellStyle name="Normal 17 5 5 4" xfId="19869" xr:uid="{00000000-0005-0000-0000-00009A4D0000}"/>
    <cellStyle name="Normal 17 5 5 5" xfId="19870" xr:uid="{00000000-0005-0000-0000-00009B4D0000}"/>
    <cellStyle name="Normal 17 5 6" xfId="19871" xr:uid="{00000000-0005-0000-0000-00009C4D0000}"/>
    <cellStyle name="Normal 17 5 6 2" xfId="19872" xr:uid="{00000000-0005-0000-0000-00009D4D0000}"/>
    <cellStyle name="Normal 17 5 6 2 2" xfId="19873" xr:uid="{00000000-0005-0000-0000-00009E4D0000}"/>
    <cellStyle name="Normal 17 5 6 3" xfId="19874" xr:uid="{00000000-0005-0000-0000-00009F4D0000}"/>
    <cellStyle name="Normal 17 5 6 4" xfId="19875" xr:uid="{00000000-0005-0000-0000-0000A04D0000}"/>
    <cellStyle name="Normal 17 5 7" xfId="19876" xr:uid="{00000000-0005-0000-0000-0000A14D0000}"/>
    <cellStyle name="Normal 17 5 7 2" xfId="19877" xr:uid="{00000000-0005-0000-0000-0000A24D0000}"/>
    <cellStyle name="Normal 17 5 8" xfId="19878" xr:uid="{00000000-0005-0000-0000-0000A34D0000}"/>
    <cellStyle name="Normal 17 5 9" xfId="19879" xr:uid="{00000000-0005-0000-0000-0000A44D0000}"/>
    <cellStyle name="Normal 17 6" xfId="19880" xr:uid="{00000000-0005-0000-0000-0000A54D0000}"/>
    <cellStyle name="Normal 17 6 2" xfId="19881" xr:uid="{00000000-0005-0000-0000-0000A64D0000}"/>
    <cellStyle name="Normal 17 6 2 2" xfId="19882" xr:uid="{00000000-0005-0000-0000-0000A74D0000}"/>
    <cellStyle name="Normal 17 6 2 2 2" xfId="19883" xr:uid="{00000000-0005-0000-0000-0000A84D0000}"/>
    <cellStyle name="Normal 17 6 2 2 2 2" xfId="19884" xr:uid="{00000000-0005-0000-0000-0000A94D0000}"/>
    <cellStyle name="Normal 17 6 2 2 2 2 2" xfId="19885" xr:uid="{00000000-0005-0000-0000-0000AA4D0000}"/>
    <cellStyle name="Normal 17 6 2 2 2 3" xfId="19886" xr:uid="{00000000-0005-0000-0000-0000AB4D0000}"/>
    <cellStyle name="Normal 17 6 2 2 2 4" xfId="19887" xr:uid="{00000000-0005-0000-0000-0000AC4D0000}"/>
    <cellStyle name="Normal 17 6 2 2 3" xfId="19888" xr:uid="{00000000-0005-0000-0000-0000AD4D0000}"/>
    <cellStyle name="Normal 17 6 2 2 3 2" xfId="19889" xr:uid="{00000000-0005-0000-0000-0000AE4D0000}"/>
    <cellStyle name="Normal 17 6 2 2 4" xfId="19890" xr:uid="{00000000-0005-0000-0000-0000AF4D0000}"/>
    <cellStyle name="Normal 17 6 2 2 5" xfId="19891" xr:uid="{00000000-0005-0000-0000-0000B04D0000}"/>
    <cellStyle name="Normal 17 6 2 3" xfId="19892" xr:uid="{00000000-0005-0000-0000-0000B14D0000}"/>
    <cellStyle name="Normal 17 6 2 3 2" xfId="19893" xr:uid="{00000000-0005-0000-0000-0000B24D0000}"/>
    <cellStyle name="Normal 17 6 2 3 2 2" xfId="19894" xr:uid="{00000000-0005-0000-0000-0000B34D0000}"/>
    <cellStyle name="Normal 17 6 2 3 3" xfId="19895" xr:uid="{00000000-0005-0000-0000-0000B44D0000}"/>
    <cellStyle name="Normal 17 6 2 3 4" xfId="19896" xr:uid="{00000000-0005-0000-0000-0000B54D0000}"/>
    <cellStyle name="Normal 17 6 2 4" xfId="19897" xr:uid="{00000000-0005-0000-0000-0000B64D0000}"/>
    <cellStyle name="Normal 17 6 2 4 2" xfId="19898" xr:uid="{00000000-0005-0000-0000-0000B74D0000}"/>
    <cellStyle name="Normal 17 6 2 5" xfId="19899" xr:uid="{00000000-0005-0000-0000-0000B84D0000}"/>
    <cellStyle name="Normal 17 6 2 6" xfId="19900" xr:uid="{00000000-0005-0000-0000-0000B94D0000}"/>
    <cellStyle name="Normal 17 6 3" xfId="19901" xr:uid="{00000000-0005-0000-0000-0000BA4D0000}"/>
    <cellStyle name="Normal 17 6 3 2" xfId="19902" xr:uid="{00000000-0005-0000-0000-0000BB4D0000}"/>
    <cellStyle name="Normal 17 6 3 2 2" xfId="19903" xr:uid="{00000000-0005-0000-0000-0000BC4D0000}"/>
    <cellStyle name="Normal 17 6 3 2 2 2" xfId="19904" xr:uid="{00000000-0005-0000-0000-0000BD4D0000}"/>
    <cellStyle name="Normal 17 6 3 2 3" xfId="19905" xr:uid="{00000000-0005-0000-0000-0000BE4D0000}"/>
    <cellStyle name="Normal 17 6 3 2 4" xfId="19906" xr:uid="{00000000-0005-0000-0000-0000BF4D0000}"/>
    <cellStyle name="Normal 17 6 3 3" xfId="19907" xr:uid="{00000000-0005-0000-0000-0000C04D0000}"/>
    <cellStyle name="Normal 17 6 3 3 2" xfId="19908" xr:uid="{00000000-0005-0000-0000-0000C14D0000}"/>
    <cellStyle name="Normal 17 6 3 4" xfId="19909" xr:uid="{00000000-0005-0000-0000-0000C24D0000}"/>
    <cellStyle name="Normal 17 6 3 5" xfId="19910" xr:uid="{00000000-0005-0000-0000-0000C34D0000}"/>
    <cellStyle name="Normal 17 6 4" xfId="19911" xr:uid="{00000000-0005-0000-0000-0000C44D0000}"/>
    <cellStyle name="Normal 17 6 4 2" xfId="19912" xr:uid="{00000000-0005-0000-0000-0000C54D0000}"/>
    <cellStyle name="Normal 17 6 4 2 2" xfId="19913" xr:uid="{00000000-0005-0000-0000-0000C64D0000}"/>
    <cellStyle name="Normal 17 6 4 3" xfId="19914" xr:uid="{00000000-0005-0000-0000-0000C74D0000}"/>
    <cellStyle name="Normal 17 6 4 4" xfId="19915" xr:uid="{00000000-0005-0000-0000-0000C84D0000}"/>
    <cellStyle name="Normal 17 6 5" xfId="19916" xr:uid="{00000000-0005-0000-0000-0000C94D0000}"/>
    <cellStyle name="Normal 17 6 5 2" xfId="19917" xr:uid="{00000000-0005-0000-0000-0000CA4D0000}"/>
    <cellStyle name="Normal 17 6 5 2 2" xfId="19918" xr:uid="{00000000-0005-0000-0000-0000CB4D0000}"/>
    <cellStyle name="Normal 17 6 5 3" xfId="19919" xr:uid="{00000000-0005-0000-0000-0000CC4D0000}"/>
    <cellStyle name="Normal 17 6 5 4" xfId="19920" xr:uid="{00000000-0005-0000-0000-0000CD4D0000}"/>
    <cellStyle name="Normal 17 7" xfId="19921" xr:uid="{00000000-0005-0000-0000-0000CE4D0000}"/>
    <cellStyle name="Normal 17 7 2" xfId="19922" xr:uid="{00000000-0005-0000-0000-0000CF4D0000}"/>
    <cellStyle name="Normal 17 7 2 2" xfId="19923" xr:uid="{00000000-0005-0000-0000-0000D04D0000}"/>
    <cellStyle name="Normal 17 7 2 2 2" xfId="19924" xr:uid="{00000000-0005-0000-0000-0000D14D0000}"/>
    <cellStyle name="Normal 17 7 2 2 2 2" xfId="19925" xr:uid="{00000000-0005-0000-0000-0000D24D0000}"/>
    <cellStyle name="Normal 17 7 2 2 3" xfId="19926" xr:uid="{00000000-0005-0000-0000-0000D34D0000}"/>
    <cellStyle name="Normal 17 7 2 2 4" xfId="19927" xr:uid="{00000000-0005-0000-0000-0000D44D0000}"/>
    <cellStyle name="Normal 17 7 2 3" xfId="19928" xr:uid="{00000000-0005-0000-0000-0000D54D0000}"/>
    <cellStyle name="Normal 17 7 2 3 2" xfId="19929" xr:uid="{00000000-0005-0000-0000-0000D64D0000}"/>
    <cellStyle name="Normal 17 7 2 3 2 2" xfId="19930" xr:uid="{00000000-0005-0000-0000-0000D74D0000}"/>
    <cellStyle name="Normal 17 7 2 3 3" xfId="19931" xr:uid="{00000000-0005-0000-0000-0000D84D0000}"/>
    <cellStyle name="Normal 17 7 2 3 4" xfId="19932" xr:uid="{00000000-0005-0000-0000-0000D94D0000}"/>
    <cellStyle name="Normal 17 7 2 4" xfId="19933" xr:uid="{00000000-0005-0000-0000-0000DA4D0000}"/>
    <cellStyle name="Normal 17 7 2 4 2" xfId="19934" xr:uid="{00000000-0005-0000-0000-0000DB4D0000}"/>
    <cellStyle name="Normal 17 7 2 5" xfId="19935" xr:uid="{00000000-0005-0000-0000-0000DC4D0000}"/>
    <cellStyle name="Normal 17 7 2 6" xfId="19936" xr:uid="{00000000-0005-0000-0000-0000DD4D0000}"/>
    <cellStyle name="Normal 17 7 3" xfId="19937" xr:uid="{00000000-0005-0000-0000-0000DE4D0000}"/>
    <cellStyle name="Normal 17 7 3 2" xfId="19938" xr:uid="{00000000-0005-0000-0000-0000DF4D0000}"/>
    <cellStyle name="Normal 17 7 3 2 2" xfId="19939" xr:uid="{00000000-0005-0000-0000-0000E04D0000}"/>
    <cellStyle name="Normal 17 7 3 2 2 2" xfId="19940" xr:uid="{00000000-0005-0000-0000-0000E14D0000}"/>
    <cellStyle name="Normal 17 7 3 2 3" xfId="19941" xr:uid="{00000000-0005-0000-0000-0000E24D0000}"/>
    <cellStyle name="Normal 17 7 3 2 4" xfId="19942" xr:uid="{00000000-0005-0000-0000-0000E34D0000}"/>
    <cellStyle name="Normal 17 7 3 3" xfId="19943" xr:uid="{00000000-0005-0000-0000-0000E44D0000}"/>
    <cellStyle name="Normal 17 7 3 3 2" xfId="19944" xr:uid="{00000000-0005-0000-0000-0000E54D0000}"/>
    <cellStyle name="Normal 17 7 3 4" xfId="19945" xr:uid="{00000000-0005-0000-0000-0000E64D0000}"/>
    <cellStyle name="Normal 17 7 3 5" xfId="19946" xr:uid="{00000000-0005-0000-0000-0000E74D0000}"/>
    <cellStyle name="Normal 17 7 4" xfId="19947" xr:uid="{00000000-0005-0000-0000-0000E84D0000}"/>
    <cellStyle name="Normal 17 7 4 2" xfId="19948" xr:uid="{00000000-0005-0000-0000-0000E94D0000}"/>
    <cellStyle name="Normal 17 7 4 2 2" xfId="19949" xr:uid="{00000000-0005-0000-0000-0000EA4D0000}"/>
    <cellStyle name="Normal 17 7 4 3" xfId="19950" xr:uid="{00000000-0005-0000-0000-0000EB4D0000}"/>
    <cellStyle name="Normal 17 7 4 4" xfId="19951" xr:uid="{00000000-0005-0000-0000-0000EC4D0000}"/>
    <cellStyle name="Normal 17 7 5" xfId="19952" xr:uid="{00000000-0005-0000-0000-0000ED4D0000}"/>
    <cellStyle name="Normal 17 7 5 2" xfId="19953" xr:uid="{00000000-0005-0000-0000-0000EE4D0000}"/>
    <cellStyle name="Normal 17 7 6" xfId="19954" xr:uid="{00000000-0005-0000-0000-0000EF4D0000}"/>
    <cellStyle name="Normal 17 7 7" xfId="19955" xr:uid="{00000000-0005-0000-0000-0000F04D0000}"/>
    <cellStyle name="Normal 17 8" xfId="19956" xr:uid="{00000000-0005-0000-0000-0000F14D0000}"/>
    <cellStyle name="Normal 17 8 2" xfId="19957" xr:uid="{00000000-0005-0000-0000-0000F24D0000}"/>
    <cellStyle name="Normal 17 8 2 2" xfId="19958" xr:uid="{00000000-0005-0000-0000-0000F34D0000}"/>
    <cellStyle name="Normal 17 8 2 2 2" xfId="19959" xr:uid="{00000000-0005-0000-0000-0000F44D0000}"/>
    <cellStyle name="Normal 17 8 2 3" xfId="19960" xr:uid="{00000000-0005-0000-0000-0000F54D0000}"/>
    <cellStyle name="Normal 17 8 2 4" xfId="19961" xr:uid="{00000000-0005-0000-0000-0000F64D0000}"/>
    <cellStyle name="Normal 17 8 3" xfId="19962" xr:uid="{00000000-0005-0000-0000-0000F74D0000}"/>
    <cellStyle name="Normal 17 8 3 2" xfId="19963" xr:uid="{00000000-0005-0000-0000-0000F84D0000}"/>
    <cellStyle name="Normal 17 8 4" xfId="19964" xr:uid="{00000000-0005-0000-0000-0000F94D0000}"/>
    <cellStyle name="Normal 17 8 5" xfId="19965" xr:uid="{00000000-0005-0000-0000-0000FA4D0000}"/>
    <cellStyle name="Normal 17 9" xfId="19966" xr:uid="{00000000-0005-0000-0000-0000FB4D0000}"/>
    <cellStyle name="Normal 17 9 2" xfId="19967" xr:uid="{00000000-0005-0000-0000-0000FC4D0000}"/>
    <cellStyle name="Normal 17 9 2 2" xfId="19968" xr:uid="{00000000-0005-0000-0000-0000FD4D0000}"/>
    <cellStyle name="Normal 17 9 2 2 2" xfId="19969" xr:uid="{00000000-0005-0000-0000-0000FE4D0000}"/>
    <cellStyle name="Normal 17 9 2 3" xfId="19970" xr:uid="{00000000-0005-0000-0000-0000FF4D0000}"/>
    <cellStyle name="Normal 17 9 2 4" xfId="19971" xr:uid="{00000000-0005-0000-0000-0000004E0000}"/>
    <cellStyle name="Normal 17 9 3" xfId="19972" xr:uid="{00000000-0005-0000-0000-0000014E0000}"/>
    <cellStyle name="Normal 17 9 3 2" xfId="19973" xr:uid="{00000000-0005-0000-0000-0000024E0000}"/>
    <cellStyle name="Normal 17 9 4" xfId="19974" xr:uid="{00000000-0005-0000-0000-0000034E0000}"/>
    <cellStyle name="Normal 17 9 5" xfId="19975" xr:uid="{00000000-0005-0000-0000-0000044E0000}"/>
    <cellStyle name="Normal 18" xfId="19976" xr:uid="{00000000-0005-0000-0000-0000054E0000}"/>
    <cellStyle name="Normal 18 2" xfId="19977" xr:uid="{00000000-0005-0000-0000-0000064E0000}"/>
    <cellStyle name="Normal 18 2 2" xfId="19978" xr:uid="{00000000-0005-0000-0000-0000074E0000}"/>
    <cellStyle name="Normal 18 2 2 2" xfId="19979" xr:uid="{00000000-0005-0000-0000-0000084E0000}"/>
    <cellStyle name="Normal 18 2 3" xfId="19980" xr:uid="{00000000-0005-0000-0000-0000094E0000}"/>
    <cellStyle name="Normal 18 3" xfId="19981" xr:uid="{00000000-0005-0000-0000-00000A4E0000}"/>
    <cellStyle name="Normal 18 3 2" xfId="19982" xr:uid="{00000000-0005-0000-0000-00000B4E0000}"/>
    <cellStyle name="Normal 18 3 2 2" xfId="19983" xr:uid="{00000000-0005-0000-0000-00000C4E0000}"/>
    <cellStyle name="Normal 18 3 3" xfId="19984" xr:uid="{00000000-0005-0000-0000-00000D4E0000}"/>
    <cellStyle name="Normal 18 4" xfId="19985" xr:uid="{00000000-0005-0000-0000-00000E4E0000}"/>
    <cellStyle name="Normal 18 4 2" xfId="19986" xr:uid="{00000000-0005-0000-0000-00000F4E0000}"/>
    <cellStyle name="Normal 18 4 3" xfId="19987" xr:uid="{00000000-0005-0000-0000-0000104E0000}"/>
    <cellStyle name="Normal 18 5" xfId="19988" xr:uid="{00000000-0005-0000-0000-0000114E0000}"/>
    <cellStyle name="Normal 18 5 2" xfId="19989" xr:uid="{00000000-0005-0000-0000-0000124E0000}"/>
    <cellStyle name="Normal 18 6" xfId="19990" xr:uid="{00000000-0005-0000-0000-0000134E0000}"/>
    <cellStyle name="Normal 18 7" xfId="19991" xr:uid="{00000000-0005-0000-0000-0000144E0000}"/>
    <cellStyle name="Normal 19" xfId="19992" xr:uid="{00000000-0005-0000-0000-0000154E0000}"/>
    <cellStyle name="Normal 19 10" xfId="19993" xr:uid="{00000000-0005-0000-0000-0000164E0000}"/>
    <cellStyle name="Normal 19 10 2" xfId="19994" xr:uid="{00000000-0005-0000-0000-0000174E0000}"/>
    <cellStyle name="Normal 19 10 2 2" xfId="19995" xr:uid="{00000000-0005-0000-0000-0000184E0000}"/>
    <cellStyle name="Normal 19 10 3" xfId="19996" xr:uid="{00000000-0005-0000-0000-0000194E0000}"/>
    <cellStyle name="Normal 19 10 4" xfId="19997" xr:uid="{00000000-0005-0000-0000-00001A4E0000}"/>
    <cellStyle name="Normal 19 11" xfId="19998" xr:uid="{00000000-0005-0000-0000-00001B4E0000}"/>
    <cellStyle name="Normal 19 11 2" xfId="19999" xr:uid="{00000000-0005-0000-0000-00001C4E0000}"/>
    <cellStyle name="Normal 19 11 2 2" xfId="20000" xr:uid="{00000000-0005-0000-0000-00001D4E0000}"/>
    <cellStyle name="Normal 19 11 3" xfId="20001" xr:uid="{00000000-0005-0000-0000-00001E4E0000}"/>
    <cellStyle name="Normal 19 11 4" xfId="20002" xr:uid="{00000000-0005-0000-0000-00001F4E0000}"/>
    <cellStyle name="Normal 19 12" xfId="20003" xr:uid="{00000000-0005-0000-0000-0000204E0000}"/>
    <cellStyle name="Normal 19 12 2" xfId="20004" xr:uid="{00000000-0005-0000-0000-0000214E0000}"/>
    <cellStyle name="Normal 19 13" xfId="20005" xr:uid="{00000000-0005-0000-0000-0000224E0000}"/>
    <cellStyle name="Normal 19 14" xfId="20006" xr:uid="{00000000-0005-0000-0000-0000234E0000}"/>
    <cellStyle name="Normal 19 15" xfId="20007" xr:uid="{00000000-0005-0000-0000-0000244E0000}"/>
    <cellStyle name="Normal 19 2" xfId="20008" xr:uid="{00000000-0005-0000-0000-0000254E0000}"/>
    <cellStyle name="Normal 19 2 10" xfId="20009" xr:uid="{00000000-0005-0000-0000-0000264E0000}"/>
    <cellStyle name="Normal 19 2 2" xfId="20010" xr:uid="{00000000-0005-0000-0000-0000274E0000}"/>
    <cellStyle name="Normal 19 2 2 2" xfId="20011" xr:uid="{00000000-0005-0000-0000-0000284E0000}"/>
    <cellStyle name="Normal 19 2 2 2 2" xfId="20012" xr:uid="{00000000-0005-0000-0000-0000294E0000}"/>
    <cellStyle name="Normal 19 2 2 2 2 2" xfId="20013" xr:uid="{00000000-0005-0000-0000-00002A4E0000}"/>
    <cellStyle name="Normal 19 2 2 2 2 2 2" xfId="20014" xr:uid="{00000000-0005-0000-0000-00002B4E0000}"/>
    <cellStyle name="Normal 19 2 2 2 2 2 2 2" xfId="20015" xr:uid="{00000000-0005-0000-0000-00002C4E0000}"/>
    <cellStyle name="Normal 19 2 2 2 2 2 2 2 2" xfId="20016" xr:uid="{00000000-0005-0000-0000-00002D4E0000}"/>
    <cellStyle name="Normal 19 2 2 2 2 2 2 3" xfId="20017" xr:uid="{00000000-0005-0000-0000-00002E4E0000}"/>
    <cellStyle name="Normal 19 2 2 2 2 2 2 4" xfId="20018" xr:uid="{00000000-0005-0000-0000-00002F4E0000}"/>
    <cellStyle name="Normal 19 2 2 2 2 2 3" xfId="20019" xr:uid="{00000000-0005-0000-0000-0000304E0000}"/>
    <cellStyle name="Normal 19 2 2 2 2 2 3 2" xfId="20020" xr:uid="{00000000-0005-0000-0000-0000314E0000}"/>
    <cellStyle name="Normal 19 2 2 2 2 2 4" xfId="20021" xr:uid="{00000000-0005-0000-0000-0000324E0000}"/>
    <cellStyle name="Normal 19 2 2 2 2 2 5" xfId="20022" xr:uid="{00000000-0005-0000-0000-0000334E0000}"/>
    <cellStyle name="Normal 19 2 2 2 2 3" xfId="20023" xr:uid="{00000000-0005-0000-0000-0000344E0000}"/>
    <cellStyle name="Normal 19 2 2 2 2 3 2" xfId="20024" xr:uid="{00000000-0005-0000-0000-0000354E0000}"/>
    <cellStyle name="Normal 19 2 2 2 2 3 2 2" xfId="20025" xr:uid="{00000000-0005-0000-0000-0000364E0000}"/>
    <cellStyle name="Normal 19 2 2 2 2 3 3" xfId="20026" xr:uid="{00000000-0005-0000-0000-0000374E0000}"/>
    <cellStyle name="Normal 19 2 2 2 2 3 4" xfId="20027" xr:uid="{00000000-0005-0000-0000-0000384E0000}"/>
    <cellStyle name="Normal 19 2 2 2 2 4" xfId="20028" xr:uid="{00000000-0005-0000-0000-0000394E0000}"/>
    <cellStyle name="Normal 19 2 2 2 2 4 2" xfId="20029" xr:uid="{00000000-0005-0000-0000-00003A4E0000}"/>
    <cellStyle name="Normal 19 2 2 2 2 5" xfId="20030" xr:uid="{00000000-0005-0000-0000-00003B4E0000}"/>
    <cellStyle name="Normal 19 2 2 2 2 6" xfId="20031" xr:uid="{00000000-0005-0000-0000-00003C4E0000}"/>
    <cellStyle name="Normal 19 2 2 2 3" xfId="20032" xr:uid="{00000000-0005-0000-0000-00003D4E0000}"/>
    <cellStyle name="Normal 19 2 2 2 3 2" xfId="20033" xr:uid="{00000000-0005-0000-0000-00003E4E0000}"/>
    <cellStyle name="Normal 19 2 2 2 3 2 2" xfId="20034" xr:uid="{00000000-0005-0000-0000-00003F4E0000}"/>
    <cellStyle name="Normal 19 2 2 2 3 2 2 2" xfId="20035" xr:uid="{00000000-0005-0000-0000-0000404E0000}"/>
    <cellStyle name="Normal 19 2 2 2 3 2 3" xfId="20036" xr:uid="{00000000-0005-0000-0000-0000414E0000}"/>
    <cellStyle name="Normal 19 2 2 2 3 2 4" xfId="20037" xr:uid="{00000000-0005-0000-0000-0000424E0000}"/>
    <cellStyle name="Normal 19 2 2 2 3 3" xfId="20038" xr:uid="{00000000-0005-0000-0000-0000434E0000}"/>
    <cellStyle name="Normal 19 2 2 2 3 3 2" xfId="20039" xr:uid="{00000000-0005-0000-0000-0000444E0000}"/>
    <cellStyle name="Normal 19 2 2 2 3 4" xfId="20040" xr:uid="{00000000-0005-0000-0000-0000454E0000}"/>
    <cellStyle name="Normal 19 2 2 2 3 5" xfId="20041" xr:uid="{00000000-0005-0000-0000-0000464E0000}"/>
    <cellStyle name="Normal 19 2 2 2 4" xfId="20042" xr:uid="{00000000-0005-0000-0000-0000474E0000}"/>
    <cellStyle name="Normal 19 2 2 2 4 2" xfId="20043" xr:uid="{00000000-0005-0000-0000-0000484E0000}"/>
    <cellStyle name="Normal 19 2 2 2 4 2 2" xfId="20044" xr:uid="{00000000-0005-0000-0000-0000494E0000}"/>
    <cellStyle name="Normal 19 2 2 2 4 3" xfId="20045" xr:uid="{00000000-0005-0000-0000-00004A4E0000}"/>
    <cellStyle name="Normal 19 2 2 2 4 4" xfId="20046" xr:uid="{00000000-0005-0000-0000-00004B4E0000}"/>
    <cellStyle name="Normal 19 2 2 2 5" xfId="20047" xr:uid="{00000000-0005-0000-0000-00004C4E0000}"/>
    <cellStyle name="Normal 19 2 2 2 5 2" xfId="20048" xr:uid="{00000000-0005-0000-0000-00004D4E0000}"/>
    <cellStyle name="Normal 19 2 2 2 5 2 2" xfId="20049" xr:uid="{00000000-0005-0000-0000-00004E4E0000}"/>
    <cellStyle name="Normal 19 2 2 2 5 3" xfId="20050" xr:uid="{00000000-0005-0000-0000-00004F4E0000}"/>
    <cellStyle name="Normal 19 2 2 2 5 4" xfId="20051" xr:uid="{00000000-0005-0000-0000-0000504E0000}"/>
    <cellStyle name="Normal 19 2 2 2 6" xfId="20052" xr:uid="{00000000-0005-0000-0000-0000514E0000}"/>
    <cellStyle name="Normal 19 2 2 2 6 2" xfId="20053" xr:uid="{00000000-0005-0000-0000-0000524E0000}"/>
    <cellStyle name="Normal 19 2 2 2 7" xfId="20054" xr:uid="{00000000-0005-0000-0000-0000534E0000}"/>
    <cellStyle name="Normal 19 2 2 2 8" xfId="20055" xr:uid="{00000000-0005-0000-0000-0000544E0000}"/>
    <cellStyle name="Normal 19 2 2 3" xfId="20056" xr:uid="{00000000-0005-0000-0000-0000554E0000}"/>
    <cellStyle name="Normal 19 2 2 3 2" xfId="20057" xr:uid="{00000000-0005-0000-0000-0000564E0000}"/>
    <cellStyle name="Normal 19 2 2 3 2 2" xfId="20058" xr:uid="{00000000-0005-0000-0000-0000574E0000}"/>
    <cellStyle name="Normal 19 2 2 3 2 2 2" xfId="20059" xr:uid="{00000000-0005-0000-0000-0000584E0000}"/>
    <cellStyle name="Normal 19 2 2 3 2 2 2 2" xfId="20060" xr:uid="{00000000-0005-0000-0000-0000594E0000}"/>
    <cellStyle name="Normal 19 2 2 3 2 2 3" xfId="20061" xr:uid="{00000000-0005-0000-0000-00005A4E0000}"/>
    <cellStyle name="Normal 19 2 2 3 2 2 4" xfId="20062" xr:uid="{00000000-0005-0000-0000-00005B4E0000}"/>
    <cellStyle name="Normal 19 2 2 3 2 3" xfId="20063" xr:uid="{00000000-0005-0000-0000-00005C4E0000}"/>
    <cellStyle name="Normal 19 2 2 3 2 3 2" xfId="20064" xr:uid="{00000000-0005-0000-0000-00005D4E0000}"/>
    <cellStyle name="Normal 19 2 2 3 2 4" xfId="20065" xr:uid="{00000000-0005-0000-0000-00005E4E0000}"/>
    <cellStyle name="Normal 19 2 2 3 2 5" xfId="20066" xr:uid="{00000000-0005-0000-0000-00005F4E0000}"/>
    <cellStyle name="Normal 19 2 2 3 3" xfId="20067" xr:uid="{00000000-0005-0000-0000-0000604E0000}"/>
    <cellStyle name="Normal 19 2 2 3 3 2" xfId="20068" xr:uid="{00000000-0005-0000-0000-0000614E0000}"/>
    <cellStyle name="Normal 19 2 2 3 3 2 2" xfId="20069" xr:uid="{00000000-0005-0000-0000-0000624E0000}"/>
    <cellStyle name="Normal 19 2 2 3 3 3" xfId="20070" xr:uid="{00000000-0005-0000-0000-0000634E0000}"/>
    <cellStyle name="Normal 19 2 2 3 3 4" xfId="20071" xr:uid="{00000000-0005-0000-0000-0000644E0000}"/>
    <cellStyle name="Normal 19 2 2 3 4" xfId="20072" xr:uid="{00000000-0005-0000-0000-0000654E0000}"/>
    <cellStyle name="Normal 19 2 2 3 4 2" xfId="20073" xr:uid="{00000000-0005-0000-0000-0000664E0000}"/>
    <cellStyle name="Normal 19 2 2 3 4 2 2" xfId="20074" xr:uid="{00000000-0005-0000-0000-0000674E0000}"/>
    <cellStyle name="Normal 19 2 2 3 4 3" xfId="20075" xr:uid="{00000000-0005-0000-0000-0000684E0000}"/>
    <cellStyle name="Normal 19 2 2 3 4 4" xfId="20076" xr:uid="{00000000-0005-0000-0000-0000694E0000}"/>
    <cellStyle name="Normal 19 2 2 3 5" xfId="20077" xr:uid="{00000000-0005-0000-0000-00006A4E0000}"/>
    <cellStyle name="Normal 19 2 2 3 5 2" xfId="20078" xr:uid="{00000000-0005-0000-0000-00006B4E0000}"/>
    <cellStyle name="Normal 19 2 2 3 6" xfId="20079" xr:uid="{00000000-0005-0000-0000-00006C4E0000}"/>
    <cellStyle name="Normal 19 2 2 3 7" xfId="20080" xr:uid="{00000000-0005-0000-0000-00006D4E0000}"/>
    <cellStyle name="Normal 19 2 2 4" xfId="20081" xr:uid="{00000000-0005-0000-0000-00006E4E0000}"/>
    <cellStyle name="Normal 19 2 2 4 2" xfId="20082" xr:uid="{00000000-0005-0000-0000-00006F4E0000}"/>
    <cellStyle name="Normal 19 2 2 4 2 2" xfId="20083" xr:uid="{00000000-0005-0000-0000-0000704E0000}"/>
    <cellStyle name="Normal 19 2 2 4 2 2 2" xfId="20084" xr:uid="{00000000-0005-0000-0000-0000714E0000}"/>
    <cellStyle name="Normal 19 2 2 4 2 3" xfId="20085" xr:uid="{00000000-0005-0000-0000-0000724E0000}"/>
    <cellStyle name="Normal 19 2 2 4 2 4" xfId="20086" xr:uid="{00000000-0005-0000-0000-0000734E0000}"/>
    <cellStyle name="Normal 19 2 2 4 3" xfId="20087" xr:uid="{00000000-0005-0000-0000-0000744E0000}"/>
    <cellStyle name="Normal 19 2 2 4 3 2" xfId="20088" xr:uid="{00000000-0005-0000-0000-0000754E0000}"/>
    <cellStyle name="Normal 19 2 2 4 3 2 2" xfId="20089" xr:uid="{00000000-0005-0000-0000-0000764E0000}"/>
    <cellStyle name="Normal 19 2 2 4 3 3" xfId="20090" xr:uid="{00000000-0005-0000-0000-0000774E0000}"/>
    <cellStyle name="Normal 19 2 2 4 3 4" xfId="20091" xr:uid="{00000000-0005-0000-0000-0000784E0000}"/>
    <cellStyle name="Normal 19 2 2 4 4" xfId="20092" xr:uid="{00000000-0005-0000-0000-0000794E0000}"/>
    <cellStyle name="Normal 19 2 2 4 4 2" xfId="20093" xr:uid="{00000000-0005-0000-0000-00007A4E0000}"/>
    <cellStyle name="Normal 19 2 2 4 5" xfId="20094" xr:uid="{00000000-0005-0000-0000-00007B4E0000}"/>
    <cellStyle name="Normal 19 2 2 4 6" xfId="20095" xr:uid="{00000000-0005-0000-0000-00007C4E0000}"/>
    <cellStyle name="Normal 19 2 2 5" xfId="20096" xr:uid="{00000000-0005-0000-0000-00007D4E0000}"/>
    <cellStyle name="Normal 19 2 2 5 2" xfId="20097" xr:uid="{00000000-0005-0000-0000-00007E4E0000}"/>
    <cellStyle name="Normal 19 2 2 5 2 2" xfId="20098" xr:uid="{00000000-0005-0000-0000-00007F4E0000}"/>
    <cellStyle name="Normal 19 2 2 5 2 2 2" xfId="20099" xr:uid="{00000000-0005-0000-0000-0000804E0000}"/>
    <cellStyle name="Normal 19 2 2 5 2 3" xfId="20100" xr:uid="{00000000-0005-0000-0000-0000814E0000}"/>
    <cellStyle name="Normal 19 2 2 5 2 4" xfId="20101" xr:uid="{00000000-0005-0000-0000-0000824E0000}"/>
    <cellStyle name="Normal 19 2 2 5 3" xfId="20102" xr:uid="{00000000-0005-0000-0000-0000834E0000}"/>
    <cellStyle name="Normal 19 2 2 5 3 2" xfId="20103" xr:uid="{00000000-0005-0000-0000-0000844E0000}"/>
    <cellStyle name="Normal 19 2 2 5 4" xfId="20104" xr:uid="{00000000-0005-0000-0000-0000854E0000}"/>
    <cellStyle name="Normal 19 2 2 5 5" xfId="20105" xr:uid="{00000000-0005-0000-0000-0000864E0000}"/>
    <cellStyle name="Normal 19 2 2 6" xfId="20106" xr:uid="{00000000-0005-0000-0000-0000874E0000}"/>
    <cellStyle name="Normal 19 2 2 6 2" xfId="20107" xr:uid="{00000000-0005-0000-0000-0000884E0000}"/>
    <cellStyle name="Normal 19 2 2 6 2 2" xfId="20108" xr:uid="{00000000-0005-0000-0000-0000894E0000}"/>
    <cellStyle name="Normal 19 2 2 6 3" xfId="20109" xr:uid="{00000000-0005-0000-0000-00008A4E0000}"/>
    <cellStyle name="Normal 19 2 2 6 4" xfId="20110" xr:uid="{00000000-0005-0000-0000-00008B4E0000}"/>
    <cellStyle name="Normal 19 2 2 7" xfId="20111" xr:uid="{00000000-0005-0000-0000-00008C4E0000}"/>
    <cellStyle name="Normal 19 2 2 7 2" xfId="20112" xr:uid="{00000000-0005-0000-0000-00008D4E0000}"/>
    <cellStyle name="Normal 19 2 2 8" xfId="20113" xr:uid="{00000000-0005-0000-0000-00008E4E0000}"/>
    <cellStyle name="Normal 19 2 2 9" xfId="20114" xr:uid="{00000000-0005-0000-0000-00008F4E0000}"/>
    <cellStyle name="Normal 19 2 3" xfId="20115" xr:uid="{00000000-0005-0000-0000-0000904E0000}"/>
    <cellStyle name="Normal 19 2 3 2" xfId="20116" xr:uid="{00000000-0005-0000-0000-0000914E0000}"/>
    <cellStyle name="Normal 19 2 3 2 2" xfId="20117" xr:uid="{00000000-0005-0000-0000-0000924E0000}"/>
    <cellStyle name="Normal 19 2 3 2 2 2" xfId="20118" xr:uid="{00000000-0005-0000-0000-0000934E0000}"/>
    <cellStyle name="Normal 19 2 3 2 2 2 2" xfId="20119" xr:uid="{00000000-0005-0000-0000-0000944E0000}"/>
    <cellStyle name="Normal 19 2 3 2 2 2 2 2" xfId="20120" xr:uid="{00000000-0005-0000-0000-0000954E0000}"/>
    <cellStyle name="Normal 19 2 3 2 2 2 3" xfId="20121" xr:uid="{00000000-0005-0000-0000-0000964E0000}"/>
    <cellStyle name="Normal 19 2 3 2 2 2 4" xfId="20122" xr:uid="{00000000-0005-0000-0000-0000974E0000}"/>
    <cellStyle name="Normal 19 2 3 2 2 3" xfId="20123" xr:uid="{00000000-0005-0000-0000-0000984E0000}"/>
    <cellStyle name="Normal 19 2 3 2 2 3 2" xfId="20124" xr:uid="{00000000-0005-0000-0000-0000994E0000}"/>
    <cellStyle name="Normal 19 2 3 2 2 4" xfId="20125" xr:uid="{00000000-0005-0000-0000-00009A4E0000}"/>
    <cellStyle name="Normal 19 2 3 2 2 5" xfId="20126" xr:uid="{00000000-0005-0000-0000-00009B4E0000}"/>
    <cellStyle name="Normal 19 2 3 2 3" xfId="20127" xr:uid="{00000000-0005-0000-0000-00009C4E0000}"/>
    <cellStyle name="Normal 19 2 3 2 3 2" xfId="20128" xr:uid="{00000000-0005-0000-0000-00009D4E0000}"/>
    <cellStyle name="Normal 19 2 3 2 3 2 2" xfId="20129" xr:uid="{00000000-0005-0000-0000-00009E4E0000}"/>
    <cellStyle name="Normal 19 2 3 2 3 3" xfId="20130" xr:uid="{00000000-0005-0000-0000-00009F4E0000}"/>
    <cellStyle name="Normal 19 2 3 2 3 4" xfId="20131" xr:uid="{00000000-0005-0000-0000-0000A04E0000}"/>
    <cellStyle name="Normal 19 2 3 2 4" xfId="20132" xr:uid="{00000000-0005-0000-0000-0000A14E0000}"/>
    <cellStyle name="Normal 19 2 3 2 4 2" xfId="20133" xr:uid="{00000000-0005-0000-0000-0000A24E0000}"/>
    <cellStyle name="Normal 19 2 3 2 5" xfId="20134" xr:uid="{00000000-0005-0000-0000-0000A34E0000}"/>
    <cellStyle name="Normal 19 2 3 2 6" xfId="20135" xr:uid="{00000000-0005-0000-0000-0000A44E0000}"/>
    <cellStyle name="Normal 19 2 3 3" xfId="20136" xr:uid="{00000000-0005-0000-0000-0000A54E0000}"/>
    <cellStyle name="Normal 19 2 3 3 2" xfId="20137" xr:uid="{00000000-0005-0000-0000-0000A64E0000}"/>
    <cellStyle name="Normal 19 2 3 3 2 2" xfId="20138" xr:uid="{00000000-0005-0000-0000-0000A74E0000}"/>
    <cellStyle name="Normal 19 2 3 3 2 2 2" xfId="20139" xr:uid="{00000000-0005-0000-0000-0000A84E0000}"/>
    <cellStyle name="Normal 19 2 3 3 2 3" xfId="20140" xr:uid="{00000000-0005-0000-0000-0000A94E0000}"/>
    <cellStyle name="Normal 19 2 3 3 2 4" xfId="20141" xr:uid="{00000000-0005-0000-0000-0000AA4E0000}"/>
    <cellStyle name="Normal 19 2 3 3 3" xfId="20142" xr:uid="{00000000-0005-0000-0000-0000AB4E0000}"/>
    <cellStyle name="Normal 19 2 3 3 3 2" xfId="20143" xr:uid="{00000000-0005-0000-0000-0000AC4E0000}"/>
    <cellStyle name="Normal 19 2 3 3 4" xfId="20144" xr:uid="{00000000-0005-0000-0000-0000AD4E0000}"/>
    <cellStyle name="Normal 19 2 3 3 5" xfId="20145" xr:uid="{00000000-0005-0000-0000-0000AE4E0000}"/>
    <cellStyle name="Normal 19 2 3 4" xfId="20146" xr:uid="{00000000-0005-0000-0000-0000AF4E0000}"/>
    <cellStyle name="Normal 19 2 3 4 2" xfId="20147" xr:uid="{00000000-0005-0000-0000-0000B04E0000}"/>
    <cellStyle name="Normal 19 2 3 4 2 2" xfId="20148" xr:uid="{00000000-0005-0000-0000-0000B14E0000}"/>
    <cellStyle name="Normal 19 2 3 4 3" xfId="20149" xr:uid="{00000000-0005-0000-0000-0000B24E0000}"/>
    <cellStyle name="Normal 19 2 3 4 4" xfId="20150" xr:uid="{00000000-0005-0000-0000-0000B34E0000}"/>
    <cellStyle name="Normal 19 2 3 5" xfId="20151" xr:uid="{00000000-0005-0000-0000-0000B44E0000}"/>
    <cellStyle name="Normal 19 2 3 5 2" xfId="20152" xr:uid="{00000000-0005-0000-0000-0000B54E0000}"/>
    <cellStyle name="Normal 19 2 3 5 2 2" xfId="20153" xr:uid="{00000000-0005-0000-0000-0000B64E0000}"/>
    <cellStyle name="Normal 19 2 3 5 3" xfId="20154" xr:uid="{00000000-0005-0000-0000-0000B74E0000}"/>
    <cellStyle name="Normal 19 2 3 5 4" xfId="20155" xr:uid="{00000000-0005-0000-0000-0000B84E0000}"/>
    <cellStyle name="Normal 19 2 3 6" xfId="20156" xr:uid="{00000000-0005-0000-0000-0000B94E0000}"/>
    <cellStyle name="Normal 19 2 3 6 2" xfId="20157" xr:uid="{00000000-0005-0000-0000-0000BA4E0000}"/>
    <cellStyle name="Normal 19 2 3 7" xfId="20158" xr:uid="{00000000-0005-0000-0000-0000BB4E0000}"/>
    <cellStyle name="Normal 19 2 3 8" xfId="20159" xr:uid="{00000000-0005-0000-0000-0000BC4E0000}"/>
    <cellStyle name="Normal 19 2 4" xfId="20160" xr:uid="{00000000-0005-0000-0000-0000BD4E0000}"/>
    <cellStyle name="Normal 19 2 4 2" xfId="20161" xr:uid="{00000000-0005-0000-0000-0000BE4E0000}"/>
    <cellStyle name="Normal 19 2 4 2 2" xfId="20162" xr:uid="{00000000-0005-0000-0000-0000BF4E0000}"/>
    <cellStyle name="Normal 19 2 4 2 2 2" xfId="20163" xr:uid="{00000000-0005-0000-0000-0000C04E0000}"/>
    <cellStyle name="Normal 19 2 4 2 2 2 2" xfId="20164" xr:uid="{00000000-0005-0000-0000-0000C14E0000}"/>
    <cellStyle name="Normal 19 2 4 2 2 3" xfId="20165" xr:uid="{00000000-0005-0000-0000-0000C24E0000}"/>
    <cellStyle name="Normal 19 2 4 2 2 4" xfId="20166" xr:uid="{00000000-0005-0000-0000-0000C34E0000}"/>
    <cellStyle name="Normal 19 2 4 2 3" xfId="20167" xr:uid="{00000000-0005-0000-0000-0000C44E0000}"/>
    <cellStyle name="Normal 19 2 4 2 3 2" xfId="20168" xr:uid="{00000000-0005-0000-0000-0000C54E0000}"/>
    <cellStyle name="Normal 19 2 4 2 4" xfId="20169" xr:uid="{00000000-0005-0000-0000-0000C64E0000}"/>
    <cellStyle name="Normal 19 2 4 2 5" xfId="20170" xr:uid="{00000000-0005-0000-0000-0000C74E0000}"/>
    <cellStyle name="Normal 19 2 4 3" xfId="20171" xr:uid="{00000000-0005-0000-0000-0000C84E0000}"/>
    <cellStyle name="Normal 19 2 4 3 2" xfId="20172" xr:uid="{00000000-0005-0000-0000-0000C94E0000}"/>
    <cellStyle name="Normal 19 2 4 3 2 2" xfId="20173" xr:uid="{00000000-0005-0000-0000-0000CA4E0000}"/>
    <cellStyle name="Normal 19 2 4 3 3" xfId="20174" xr:uid="{00000000-0005-0000-0000-0000CB4E0000}"/>
    <cellStyle name="Normal 19 2 4 3 4" xfId="20175" xr:uid="{00000000-0005-0000-0000-0000CC4E0000}"/>
    <cellStyle name="Normal 19 2 4 4" xfId="20176" xr:uid="{00000000-0005-0000-0000-0000CD4E0000}"/>
    <cellStyle name="Normal 19 2 4 4 2" xfId="20177" xr:uid="{00000000-0005-0000-0000-0000CE4E0000}"/>
    <cellStyle name="Normal 19 2 4 4 2 2" xfId="20178" xr:uid="{00000000-0005-0000-0000-0000CF4E0000}"/>
    <cellStyle name="Normal 19 2 4 4 3" xfId="20179" xr:uid="{00000000-0005-0000-0000-0000D04E0000}"/>
    <cellStyle name="Normal 19 2 4 4 4" xfId="20180" xr:uid="{00000000-0005-0000-0000-0000D14E0000}"/>
    <cellStyle name="Normal 19 2 4 5" xfId="20181" xr:uid="{00000000-0005-0000-0000-0000D24E0000}"/>
    <cellStyle name="Normal 19 2 4 5 2" xfId="20182" xr:uid="{00000000-0005-0000-0000-0000D34E0000}"/>
    <cellStyle name="Normal 19 2 4 6" xfId="20183" xr:uid="{00000000-0005-0000-0000-0000D44E0000}"/>
    <cellStyle name="Normal 19 2 4 7" xfId="20184" xr:uid="{00000000-0005-0000-0000-0000D54E0000}"/>
    <cellStyle name="Normal 19 2 5" xfId="20185" xr:uid="{00000000-0005-0000-0000-0000D64E0000}"/>
    <cellStyle name="Normal 19 2 5 2" xfId="20186" xr:uid="{00000000-0005-0000-0000-0000D74E0000}"/>
    <cellStyle name="Normal 19 2 5 2 2" xfId="20187" xr:uid="{00000000-0005-0000-0000-0000D84E0000}"/>
    <cellStyle name="Normal 19 2 5 2 2 2" xfId="20188" xr:uid="{00000000-0005-0000-0000-0000D94E0000}"/>
    <cellStyle name="Normal 19 2 5 2 3" xfId="20189" xr:uid="{00000000-0005-0000-0000-0000DA4E0000}"/>
    <cellStyle name="Normal 19 2 5 2 4" xfId="20190" xr:uid="{00000000-0005-0000-0000-0000DB4E0000}"/>
    <cellStyle name="Normal 19 2 5 3" xfId="20191" xr:uid="{00000000-0005-0000-0000-0000DC4E0000}"/>
    <cellStyle name="Normal 19 2 5 3 2" xfId="20192" xr:uid="{00000000-0005-0000-0000-0000DD4E0000}"/>
    <cellStyle name="Normal 19 2 5 3 2 2" xfId="20193" xr:uid="{00000000-0005-0000-0000-0000DE4E0000}"/>
    <cellStyle name="Normal 19 2 5 3 3" xfId="20194" xr:uid="{00000000-0005-0000-0000-0000DF4E0000}"/>
    <cellStyle name="Normal 19 2 5 3 4" xfId="20195" xr:uid="{00000000-0005-0000-0000-0000E04E0000}"/>
    <cellStyle name="Normal 19 2 5 4" xfId="20196" xr:uid="{00000000-0005-0000-0000-0000E14E0000}"/>
    <cellStyle name="Normal 19 2 5 4 2" xfId="20197" xr:uid="{00000000-0005-0000-0000-0000E24E0000}"/>
    <cellStyle name="Normal 19 2 5 5" xfId="20198" xr:uid="{00000000-0005-0000-0000-0000E34E0000}"/>
    <cellStyle name="Normal 19 2 5 6" xfId="20199" xr:uid="{00000000-0005-0000-0000-0000E44E0000}"/>
    <cellStyle name="Normal 19 2 6" xfId="20200" xr:uid="{00000000-0005-0000-0000-0000E54E0000}"/>
    <cellStyle name="Normal 19 2 6 2" xfId="20201" xr:uid="{00000000-0005-0000-0000-0000E64E0000}"/>
    <cellStyle name="Normal 19 2 6 2 2" xfId="20202" xr:uid="{00000000-0005-0000-0000-0000E74E0000}"/>
    <cellStyle name="Normal 19 2 6 2 2 2" xfId="20203" xr:uid="{00000000-0005-0000-0000-0000E84E0000}"/>
    <cellStyle name="Normal 19 2 6 2 3" xfId="20204" xr:uid="{00000000-0005-0000-0000-0000E94E0000}"/>
    <cellStyle name="Normal 19 2 6 2 4" xfId="20205" xr:uid="{00000000-0005-0000-0000-0000EA4E0000}"/>
    <cellStyle name="Normal 19 2 6 3" xfId="20206" xr:uid="{00000000-0005-0000-0000-0000EB4E0000}"/>
    <cellStyle name="Normal 19 2 6 3 2" xfId="20207" xr:uid="{00000000-0005-0000-0000-0000EC4E0000}"/>
    <cellStyle name="Normal 19 2 6 4" xfId="20208" xr:uid="{00000000-0005-0000-0000-0000ED4E0000}"/>
    <cellStyle name="Normal 19 2 6 5" xfId="20209" xr:uid="{00000000-0005-0000-0000-0000EE4E0000}"/>
    <cellStyle name="Normal 19 2 7" xfId="20210" xr:uid="{00000000-0005-0000-0000-0000EF4E0000}"/>
    <cellStyle name="Normal 19 2 7 2" xfId="20211" xr:uid="{00000000-0005-0000-0000-0000F04E0000}"/>
    <cellStyle name="Normal 19 2 7 2 2" xfId="20212" xr:uid="{00000000-0005-0000-0000-0000F14E0000}"/>
    <cellStyle name="Normal 19 2 7 3" xfId="20213" xr:uid="{00000000-0005-0000-0000-0000F24E0000}"/>
    <cellStyle name="Normal 19 2 7 4" xfId="20214" xr:uid="{00000000-0005-0000-0000-0000F34E0000}"/>
    <cellStyle name="Normal 19 2 8" xfId="20215" xr:uid="{00000000-0005-0000-0000-0000F44E0000}"/>
    <cellStyle name="Normal 19 2 8 2" xfId="20216" xr:uid="{00000000-0005-0000-0000-0000F54E0000}"/>
    <cellStyle name="Normal 19 2 9" xfId="20217" xr:uid="{00000000-0005-0000-0000-0000F64E0000}"/>
    <cellStyle name="Normal 19 3" xfId="20218" xr:uid="{00000000-0005-0000-0000-0000F74E0000}"/>
    <cellStyle name="Normal 19 3 10" xfId="20219" xr:uid="{00000000-0005-0000-0000-0000F84E0000}"/>
    <cellStyle name="Normal 19 3 2" xfId="20220" xr:uid="{00000000-0005-0000-0000-0000F94E0000}"/>
    <cellStyle name="Normal 19 3 2 2" xfId="20221" xr:uid="{00000000-0005-0000-0000-0000FA4E0000}"/>
    <cellStyle name="Normal 19 3 2 2 2" xfId="20222" xr:uid="{00000000-0005-0000-0000-0000FB4E0000}"/>
    <cellStyle name="Normal 19 3 2 2 2 2" xfId="20223" xr:uid="{00000000-0005-0000-0000-0000FC4E0000}"/>
    <cellStyle name="Normal 19 3 2 2 2 2 2" xfId="20224" xr:uid="{00000000-0005-0000-0000-0000FD4E0000}"/>
    <cellStyle name="Normal 19 3 2 2 2 2 2 2" xfId="20225" xr:uid="{00000000-0005-0000-0000-0000FE4E0000}"/>
    <cellStyle name="Normal 19 3 2 2 2 2 2 2 2" xfId="20226" xr:uid="{00000000-0005-0000-0000-0000FF4E0000}"/>
    <cellStyle name="Normal 19 3 2 2 2 2 2 3" xfId="20227" xr:uid="{00000000-0005-0000-0000-0000004F0000}"/>
    <cellStyle name="Normal 19 3 2 2 2 2 2 4" xfId="20228" xr:uid="{00000000-0005-0000-0000-0000014F0000}"/>
    <cellStyle name="Normal 19 3 2 2 2 2 3" xfId="20229" xr:uid="{00000000-0005-0000-0000-0000024F0000}"/>
    <cellStyle name="Normal 19 3 2 2 2 2 3 2" xfId="20230" xr:uid="{00000000-0005-0000-0000-0000034F0000}"/>
    <cellStyle name="Normal 19 3 2 2 2 2 4" xfId="20231" xr:uid="{00000000-0005-0000-0000-0000044F0000}"/>
    <cellStyle name="Normal 19 3 2 2 2 2 5" xfId="20232" xr:uid="{00000000-0005-0000-0000-0000054F0000}"/>
    <cellStyle name="Normal 19 3 2 2 2 3" xfId="20233" xr:uid="{00000000-0005-0000-0000-0000064F0000}"/>
    <cellStyle name="Normal 19 3 2 2 2 3 2" xfId="20234" xr:uid="{00000000-0005-0000-0000-0000074F0000}"/>
    <cellStyle name="Normal 19 3 2 2 2 3 2 2" xfId="20235" xr:uid="{00000000-0005-0000-0000-0000084F0000}"/>
    <cellStyle name="Normal 19 3 2 2 2 3 3" xfId="20236" xr:uid="{00000000-0005-0000-0000-0000094F0000}"/>
    <cellStyle name="Normal 19 3 2 2 2 3 4" xfId="20237" xr:uid="{00000000-0005-0000-0000-00000A4F0000}"/>
    <cellStyle name="Normal 19 3 2 2 2 4" xfId="20238" xr:uid="{00000000-0005-0000-0000-00000B4F0000}"/>
    <cellStyle name="Normal 19 3 2 2 2 4 2" xfId="20239" xr:uid="{00000000-0005-0000-0000-00000C4F0000}"/>
    <cellStyle name="Normal 19 3 2 2 2 5" xfId="20240" xr:uid="{00000000-0005-0000-0000-00000D4F0000}"/>
    <cellStyle name="Normal 19 3 2 2 2 6" xfId="20241" xr:uid="{00000000-0005-0000-0000-00000E4F0000}"/>
    <cellStyle name="Normal 19 3 2 2 3" xfId="20242" xr:uid="{00000000-0005-0000-0000-00000F4F0000}"/>
    <cellStyle name="Normal 19 3 2 2 3 2" xfId="20243" xr:uid="{00000000-0005-0000-0000-0000104F0000}"/>
    <cellStyle name="Normal 19 3 2 2 3 2 2" xfId="20244" xr:uid="{00000000-0005-0000-0000-0000114F0000}"/>
    <cellStyle name="Normal 19 3 2 2 3 2 2 2" xfId="20245" xr:uid="{00000000-0005-0000-0000-0000124F0000}"/>
    <cellStyle name="Normal 19 3 2 2 3 2 3" xfId="20246" xr:uid="{00000000-0005-0000-0000-0000134F0000}"/>
    <cellStyle name="Normal 19 3 2 2 3 2 4" xfId="20247" xr:uid="{00000000-0005-0000-0000-0000144F0000}"/>
    <cellStyle name="Normal 19 3 2 2 3 3" xfId="20248" xr:uid="{00000000-0005-0000-0000-0000154F0000}"/>
    <cellStyle name="Normal 19 3 2 2 3 3 2" xfId="20249" xr:uid="{00000000-0005-0000-0000-0000164F0000}"/>
    <cellStyle name="Normal 19 3 2 2 3 4" xfId="20250" xr:uid="{00000000-0005-0000-0000-0000174F0000}"/>
    <cellStyle name="Normal 19 3 2 2 3 5" xfId="20251" xr:uid="{00000000-0005-0000-0000-0000184F0000}"/>
    <cellStyle name="Normal 19 3 2 2 4" xfId="20252" xr:uid="{00000000-0005-0000-0000-0000194F0000}"/>
    <cellStyle name="Normal 19 3 2 2 4 2" xfId="20253" xr:uid="{00000000-0005-0000-0000-00001A4F0000}"/>
    <cellStyle name="Normal 19 3 2 2 4 2 2" xfId="20254" xr:uid="{00000000-0005-0000-0000-00001B4F0000}"/>
    <cellStyle name="Normal 19 3 2 2 4 3" xfId="20255" xr:uid="{00000000-0005-0000-0000-00001C4F0000}"/>
    <cellStyle name="Normal 19 3 2 2 4 4" xfId="20256" xr:uid="{00000000-0005-0000-0000-00001D4F0000}"/>
    <cellStyle name="Normal 19 3 2 2 5" xfId="20257" xr:uid="{00000000-0005-0000-0000-00001E4F0000}"/>
    <cellStyle name="Normal 19 3 2 2 5 2" xfId="20258" xr:uid="{00000000-0005-0000-0000-00001F4F0000}"/>
    <cellStyle name="Normal 19 3 2 2 5 2 2" xfId="20259" xr:uid="{00000000-0005-0000-0000-0000204F0000}"/>
    <cellStyle name="Normal 19 3 2 2 5 3" xfId="20260" xr:uid="{00000000-0005-0000-0000-0000214F0000}"/>
    <cellStyle name="Normal 19 3 2 2 5 4" xfId="20261" xr:uid="{00000000-0005-0000-0000-0000224F0000}"/>
    <cellStyle name="Normal 19 3 2 2 6" xfId="20262" xr:uid="{00000000-0005-0000-0000-0000234F0000}"/>
    <cellStyle name="Normal 19 3 2 2 6 2" xfId="20263" xr:uid="{00000000-0005-0000-0000-0000244F0000}"/>
    <cellStyle name="Normal 19 3 2 2 7" xfId="20264" xr:uid="{00000000-0005-0000-0000-0000254F0000}"/>
    <cellStyle name="Normal 19 3 2 2 8" xfId="20265" xr:uid="{00000000-0005-0000-0000-0000264F0000}"/>
    <cellStyle name="Normal 19 3 2 3" xfId="20266" xr:uid="{00000000-0005-0000-0000-0000274F0000}"/>
    <cellStyle name="Normal 19 3 2 3 2" xfId="20267" xr:uid="{00000000-0005-0000-0000-0000284F0000}"/>
    <cellStyle name="Normal 19 3 2 3 2 2" xfId="20268" xr:uid="{00000000-0005-0000-0000-0000294F0000}"/>
    <cellStyle name="Normal 19 3 2 3 2 2 2" xfId="20269" xr:uid="{00000000-0005-0000-0000-00002A4F0000}"/>
    <cellStyle name="Normal 19 3 2 3 2 2 2 2" xfId="20270" xr:uid="{00000000-0005-0000-0000-00002B4F0000}"/>
    <cellStyle name="Normal 19 3 2 3 2 2 3" xfId="20271" xr:uid="{00000000-0005-0000-0000-00002C4F0000}"/>
    <cellStyle name="Normal 19 3 2 3 2 2 4" xfId="20272" xr:uid="{00000000-0005-0000-0000-00002D4F0000}"/>
    <cellStyle name="Normal 19 3 2 3 2 3" xfId="20273" xr:uid="{00000000-0005-0000-0000-00002E4F0000}"/>
    <cellStyle name="Normal 19 3 2 3 2 3 2" xfId="20274" xr:uid="{00000000-0005-0000-0000-00002F4F0000}"/>
    <cellStyle name="Normal 19 3 2 3 2 4" xfId="20275" xr:uid="{00000000-0005-0000-0000-0000304F0000}"/>
    <cellStyle name="Normal 19 3 2 3 2 5" xfId="20276" xr:uid="{00000000-0005-0000-0000-0000314F0000}"/>
    <cellStyle name="Normal 19 3 2 3 3" xfId="20277" xr:uid="{00000000-0005-0000-0000-0000324F0000}"/>
    <cellStyle name="Normal 19 3 2 3 3 2" xfId="20278" xr:uid="{00000000-0005-0000-0000-0000334F0000}"/>
    <cellStyle name="Normal 19 3 2 3 3 2 2" xfId="20279" xr:uid="{00000000-0005-0000-0000-0000344F0000}"/>
    <cellStyle name="Normal 19 3 2 3 3 3" xfId="20280" xr:uid="{00000000-0005-0000-0000-0000354F0000}"/>
    <cellStyle name="Normal 19 3 2 3 3 4" xfId="20281" xr:uid="{00000000-0005-0000-0000-0000364F0000}"/>
    <cellStyle name="Normal 19 3 2 3 4" xfId="20282" xr:uid="{00000000-0005-0000-0000-0000374F0000}"/>
    <cellStyle name="Normal 19 3 2 3 4 2" xfId="20283" xr:uid="{00000000-0005-0000-0000-0000384F0000}"/>
    <cellStyle name="Normal 19 3 2 3 4 2 2" xfId="20284" xr:uid="{00000000-0005-0000-0000-0000394F0000}"/>
    <cellStyle name="Normal 19 3 2 3 4 3" xfId="20285" xr:uid="{00000000-0005-0000-0000-00003A4F0000}"/>
    <cellStyle name="Normal 19 3 2 3 4 4" xfId="20286" xr:uid="{00000000-0005-0000-0000-00003B4F0000}"/>
    <cellStyle name="Normal 19 3 2 3 5" xfId="20287" xr:uid="{00000000-0005-0000-0000-00003C4F0000}"/>
    <cellStyle name="Normal 19 3 2 3 5 2" xfId="20288" xr:uid="{00000000-0005-0000-0000-00003D4F0000}"/>
    <cellStyle name="Normal 19 3 2 3 6" xfId="20289" xr:uid="{00000000-0005-0000-0000-00003E4F0000}"/>
    <cellStyle name="Normal 19 3 2 3 7" xfId="20290" xr:uid="{00000000-0005-0000-0000-00003F4F0000}"/>
    <cellStyle name="Normal 19 3 2 4" xfId="20291" xr:uid="{00000000-0005-0000-0000-0000404F0000}"/>
    <cellStyle name="Normal 19 3 2 4 2" xfId="20292" xr:uid="{00000000-0005-0000-0000-0000414F0000}"/>
    <cellStyle name="Normal 19 3 2 4 2 2" xfId="20293" xr:uid="{00000000-0005-0000-0000-0000424F0000}"/>
    <cellStyle name="Normal 19 3 2 4 2 2 2" xfId="20294" xr:uid="{00000000-0005-0000-0000-0000434F0000}"/>
    <cellStyle name="Normal 19 3 2 4 2 3" xfId="20295" xr:uid="{00000000-0005-0000-0000-0000444F0000}"/>
    <cellStyle name="Normal 19 3 2 4 2 4" xfId="20296" xr:uid="{00000000-0005-0000-0000-0000454F0000}"/>
    <cellStyle name="Normal 19 3 2 4 3" xfId="20297" xr:uid="{00000000-0005-0000-0000-0000464F0000}"/>
    <cellStyle name="Normal 19 3 2 4 3 2" xfId="20298" xr:uid="{00000000-0005-0000-0000-0000474F0000}"/>
    <cellStyle name="Normal 19 3 2 4 3 2 2" xfId="20299" xr:uid="{00000000-0005-0000-0000-0000484F0000}"/>
    <cellStyle name="Normal 19 3 2 4 3 3" xfId="20300" xr:uid="{00000000-0005-0000-0000-0000494F0000}"/>
    <cellStyle name="Normal 19 3 2 4 3 4" xfId="20301" xr:uid="{00000000-0005-0000-0000-00004A4F0000}"/>
    <cellStyle name="Normal 19 3 2 4 4" xfId="20302" xr:uid="{00000000-0005-0000-0000-00004B4F0000}"/>
    <cellStyle name="Normal 19 3 2 4 4 2" xfId="20303" xr:uid="{00000000-0005-0000-0000-00004C4F0000}"/>
    <cellStyle name="Normal 19 3 2 4 5" xfId="20304" xr:uid="{00000000-0005-0000-0000-00004D4F0000}"/>
    <cellStyle name="Normal 19 3 2 4 6" xfId="20305" xr:uid="{00000000-0005-0000-0000-00004E4F0000}"/>
    <cellStyle name="Normal 19 3 2 5" xfId="20306" xr:uid="{00000000-0005-0000-0000-00004F4F0000}"/>
    <cellStyle name="Normal 19 3 2 5 2" xfId="20307" xr:uid="{00000000-0005-0000-0000-0000504F0000}"/>
    <cellStyle name="Normal 19 3 2 5 2 2" xfId="20308" xr:uid="{00000000-0005-0000-0000-0000514F0000}"/>
    <cellStyle name="Normal 19 3 2 5 2 2 2" xfId="20309" xr:uid="{00000000-0005-0000-0000-0000524F0000}"/>
    <cellStyle name="Normal 19 3 2 5 2 3" xfId="20310" xr:uid="{00000000-0005-0000-0000-0000534F0000}"/>
    <cellStyle name="Normal 19 3 2 5 2 4" xfId="20311" xr:uid="{00000000-0005-0000-0000-0000544F0000}"/>
    <cellStyle name="Normal 19 3 2 5 3" xfId="20312" xr:uid="{00000000-0005-0000-0000-0000554F0000}"/>
    <cellStyle name="Normal 19 3 2 5 3 2" xfId="20313" xr:uid="{00000000-0005-0000-0000-0000564F0000}"/>
    <cellStyle name="Normal 19 3 2 5 4" xfId="20314" xr:uid="{00000000-0005-0000-0000-0000574F0000}"/>
    <cellStyle name="Normal 19 3 2 5 5" xfId="20315" xr:uid="{00000000-0005-0000-0000-0000584F0000}"/>
    <cellStyle name="Normal 19 3 2 6" xfId="20316" xr:uid="{00000000-0005-0000-0000-0000594F0000}"/>
    <cellStyle name="Normal 19 3 2 6 2" xfId="20317" xr:uid="{00000000-0005-0000-0000-00005A4F0000}"/>
    <cellStyle name="Normal 19 3 2 6 2 2" xfId="20318" xr:uid="{00000000-0005-0000-0000-00005B4F0000}"/>
    <cellStyle name="Normal 19 3 2 6 3" xfId="20319" xr:uid="{00000000-0005-0000-0000-00005C4F0000}"/>
    <cellStyle name="Normal 19 3 2 6 4" xfId="20320" xr:uid="{00000000-0005-0000-0000-00005D4F0000}"/>
    <cellStyle name="Normal 19 3 2 7" xfId="20321" xr:uid="{00000000-0005-0000-0000-00005E4F0000}"/>
    <cellStyle name="Normal 19 3 2 7 2" xfId="20322" xr:uid="{00000000-0005-0000-0000-00005F4F0000}"/>
    <cellStyle name="Normal 19 3 2 8" xfId="20323" xr:uid="{00000000-0005-0000-0000-0000604F0000}"/>
    <cellStyle name="Normal 19 3 2 9" xfId="20324" xr:uid="{00000000-0005-0000-0000-0000614F0000}"/>
    <cellStyle name="Normal 19 3 3" xfId="20325" xr:uid="{00000000-0005-0000-0000-0000624F0000}"/>
    <cellStyle name="Normal 19 3 3 2" xfId="20326" xr:uid="{00000000-0005-0000-0000-0000634F0000}"/>
    <cellStyle name="Normal 19 3 3 2 2" xfId="20327" xr:uid="{00000000-0005-0000-0000-0000644F0000}"/>
    <cellStyle name="Normal 19 3 3 2 2 2" xfId="20328" xr:uid="{00000000-0005-0000-0000-0000654F0000}"/>
    <cellStyle name="Normal 19 3 3 2 2 2 2" xfId="20329" xr:uid="{00000000-0005-0000-0000-0000664F0000}"/>
    <cellStyle name="Normal 19 3 3 2 2 2 2 2" xfId="20330" xr:uid="{00000000-0005-0000-0000-0000674F0000}"/>
    <cellStyle name="Normal 19 3 3 2 2 2 3" xfId="20331" xr:uid="{00000000-0005-0000-0000-0000684F0000}"/>
    <cellStyle name="Normal 19 3 3 2 2 2 4" xfId="20332" xr:uid="{00000000-0005-0000-0000-0000694F0000}"/>
    <cellStyle name="Normal 19 3 3 2 2 3" xfId="20333" xr:uid="{00000000-0005-0000-0000-00006A4F0000}"/>
    <cellStyle name="Normal 19 3 3 2 2 3 2" xfId="20334" xr:uid="{00000000-0005-0000-0000-00006B4F0000}"/>
    <cellStyle name="Normal 19 3 3 2 2 4" xfId="20335" xr:uid="{00000000-0005-0000-0000-00006C4F0000}"/>
    <cellStyle name="Normal 19 3 3 2 2 5" xfId="20336" xr:uid="{00000000-0005-0000-0000-00006D4F0000}"/>
    <cellStyle name="Normal 19 3 3 2 3" xfId="20337" xr:uid="{00000000-0005-0000-0000-00006E4F0000}"/>
    <cellStyle name="Normal 19 3 3 2 3 2" xfId="20338" xr:uid="{00000000-0005-0000-0000-00006F4F0000}"/>
    <cellStyle name="Normal 19 3 3 2 3 2 2" xfId="20339" xr:uid="{00000000-0005-0000-0000-0000704F0000}"/>
    <cellStyle name="Normal 19 3 3 2 3 3" xfId="20340" xr:uid="{00000000-0005-0000-0000-0000714F0000}"/>
    <cellStyle name="Normal 19 3 3 2 3 4" xfId="20341" xr:uid="{00000000-0005-0000-0000-0000724F0000}"/>
    <cellStyle name="Normal 19 3 3 2 4" xfId="20342" xr:uid="{00000000-0005-0000-0000-0000734F0000}"/>
    <cellStyle name="Normal 19 3 3 2 4 2" xfId="20343" xr:uid="{00000000-0005-0000-0000-0000744F0000}"/>
    <cellStyle name="Normal 19 3 3 2 5" xfId="20344" xr:uid="{00000000-0005-0000-0000-0000754F0000}"/>
    <cellStyle name="Normal 19 3 3 2 6" xfId="20345" xr:uid="{00000000-0005-0000-0000-0000764F0000}"/>
    <cellStyle name="Normal 19 3 3 3" xfId="20346" xr:uid="{00000000-0005-0000-0000-0000774F0000}"/>
    <cellStyle name="Normal 19 3 3 3 2" xfId="20347" xr:uid="{00000000-0005-0000-0000-0000784F0000}"/>
    <cellStyle name="Normal 19 3 3 3 2 2" xfId="20348" xr:uid="{00000000-0005-0000-0000-0000794F0000}"/>
    <cellStyle name="Normal 19 3 3 3 2 2 2" xfId="20349" xr:uid="{00000000-0005-0000-0000-00007A4F0000}"/>
    <cellStyle name="Normal 19 3 3 3 2 3" xfId="20350" xr:uid="{00000000-0005-0000-0000-00007B4F0000}"/>
    <cellStyle name="Normal 19 3 3 3 2 4" xfId="20351" xr:uid="{00000000-0005-0000-0000-00007C4F0000}"/>
    <cellStyle name="Normal 19 3 3 3 3" xfId="20352" xr:uid="{00000000-0005-0000-0000-00007D4F0000}"/>
    <cellStyle name="Normal 19 3 3 3 3 2" xfId="20353" xr:uid="{00000000-0005-0000-0000-00007E4F0000}"/>
    <cellStyle name="Normal 19 3 3 3 4" xfId="20354" xr:uid="{00000000-0005-0000-0000-00007F4F0000}"/>
    <cellStyle name="Normal 19 3 3 3 5" xfId="20355" xr:uid="{00000000-0005-0000-0000-0000804F0000}"/>
    <cellStyle name="Normal 19 3 3 4" xfId="20356" xr:uid="{00000000-0005-0000-0000-0000814F0000}"/>
    <cellStyle name="Normal 19 3 3 4 2" xfId="20357" xr:uid="{00000000-0005-0000-0000-0000824F0000}"/>
    <cellStyle name="Normal 19 3 3 4 2 2" xfId="20358" xr:uid="{00000000-0005-0000-0000-0000834F0000}"/>
    <cellStyle name="Normal 19 3 3 4 3" xfId="20359" xr:uid="{00000000-0005-0000-0000-0000844F0000}"/>
    <cellStyle name="Normal 19 3 3 4 4" xfId="20360" xr:uid="{00000000-0005-0000-0000-0000854F0000}"/>
    <cellStyle name="Normal 19 3 3 5" xfId="20361" xr:uid="{00000000-0005-0000-0000-0000864F0000}"/>
    <cellStyle name="Normal 19 3 3 5 2" xfId="20362" xr:uid="{00000000-0005-0000-0000-0000874F0000}"/>
    <cellStyle name="Normal 19 3 3 5 2 2" xfId="20363" xr:uid="{00000000-0005-0000-0000-0000884F0000}"/>
    <cellStyle name="Normal 19 3 3 5 3" xfId="20364" xr:uid="{00000000-0005-0000-0000-0000894F0000}"/>
    <cellStyle name="Normal 19 3 3 5 4" xfId="20365" xr:uid="{00000000-0005-0000-0000-00008A4F0000}"/>
    <cellStyle name="Normal 19 3 3 6" xfId="20366" xr:uid="{00000000-0005-0000-0000-00008B4F0000}"/>
    <cellStyle name="Normal 19 3 3 6 2" xfId="20367" xr:uid="{00000000-0005-0000-0000-00008C4F0000}"/>
    <cellStyle name="Normal 19 3 3 7" xfId="20368" xr:uid="{00000000-0005-0000-0000-00008D4F0000}"/>
    <cellStyle name="Normal 19 3 3 8" xfId="20369" xr:uid="{00000000-0005-0000-0000-00008E4F0000}"/>
    <cellStyle name="Normal 19 3 4" xfId="20370" xr:uid="{00000000-0005-0000-0000-00008F4F0000}"/>
    <cellStyle name="Normal 19 3 4 2" xfId="20371" xr:uid="{00000000-0005-0000-0000-0000904F0000}"/>
    <cellStyle name="Normal 19 3 4 2 2" xfId="20372" xr:uid="{00000000-0005-0000-0000-0000914F0000}"/>
    <cellStyle name="Normal 19 3 4 2 2 2" xfId="20373" xr:uid="{00000000-0005-0000-0000-0000924F0000}"/>
    <cellStyle name="Normal 19 3 4 2 2 2 2" xfId="20374" xr:uid="{00000000-0005-0000-0000-0000934F0000}"/>
    <cellStyle name="Normal 19 3 4 2 2 3" xfId="20375" xr:uid="{00000000-0005-0000-0000-0000944F0000}"/>
    <cellStyle name="Normal 19 3 4 2 2 4" xfId="20376" xr:uid="{00000000-0005-0000-0000-0000954F0000}"/>
    <cellStyle name="Normal 19 3 4 2 3" xfId="20377" xr:uid="{00000000-0005-0000-0000-0000964F0000}"/>
    <cellStyle name="Normal 19 3 4 2 3 2" xfId="20378" xr:uid="{00000000-0005-0000-0000-0000974F0000}"/>
    <cellStyle name="Normal 19 3 4 2 4" xfId="20379" xr:uid="{00000000-0005-0000-0000-0000984F0000}"/>
    <cellStyle name="Normal 19 3 4 2 5" xfId="20380" xr:uid="{00000000-0005-0000-0000-0000994F0000}"/>
    <cellStyle name="Normal 19 3 4 3" xfId="20381" xr:uid="{00000000-0005-0000-0000-00009A4F0000}"/>
    <cellStyle name="Normal 19 3 4 3 2" xfId="20382" xr:uid="{00000000-0005-0000-0000-00009B4F0000}"/>
    <cellStyle name="Normal 19 3 4 3 2 2" xfId="20383" xr:uid="{00000000-0005-0000-0000-00009C4F0000}"/>
    <cellStyle name="Normal 19 3 4 3 3" xfId="20384" xr:uid="{00000000-0005-0000-0000-00009D4F0000}"/>
    <cellStyle name="Normal 19 3 4 3 4" xfId="20385" xr:uid="{00000000-0005-0000-0000-00009E4F0000}"/>
    <cellStyle name="Normal 19 3 4 4" xfId="20386" xr:uid="{00000000-0005-0000-0000-00009F4F0000}"/>
    <cellStyle name="Normal 19 3 4 4 2" xfId="20387" xr:uid="{00000000-0005-0000-0000-0000A04F0000}"/>
    <cellStyle name="Normal 19 3 4 4 2 2" xfId="20388" xr:uid="{00000000-0005-0000-0000-0000A14F0000}"/>
    <cellStyle name="Normal 19 3 4 4 3" xfId="20389" xr:uid="{00000000-0005-0000-0000-0000A24F0000}"/>
    <cellStyle name="Normal 19 3 4 4 4" xfId="20390" xr:uid="{00000000-0005-0000-0000-0000A34F0000}"/>
    <cellStyle name="Normal 19 3 4 5" xfId="20391" xr:uid="{00000000-0005-0000-0000-0000A44F0000}"/>
    <cellStyle name="Normal 19 3 4 5 2" xfId="20392" xr:uid="{00000000-0005-0000-0000-0000A54F0000}"/>
    <cellStyle name="Normal 19 3 4 6" xfId="20393" xr:uid="{00000000-0005-0000-0000-0000A64F0000}"/>
    <cellStyle name="Normal 19 3 4 7" xfId="20394" xr:uid="{00000000-0005-0000-0000-0000A74F0000}"/>
    <cellStyle name="Normal 19 3 5" xfId="20395" xr:uid="{00000000-0005-0000-0000-0000A84F0000}"/>
    <cellStyle name="Normal 19 3 5 2" xfId="20396" xr:uid="{00000000-0005-0000-0000-0000A94F0000}"/>
    <cellStyle name="Normal 19 3 5 2 2" xfId="20397" xr:uid="{00000000-0005-0000-0000-0000AA4F0000}"/>
    <cellStyle name="Normal 19 3 5 2 2 2" xfId="20398" xr:uid="{00000000-0005-0000-0000-0000AB4F0000}"/>
    <cellStyle name="Normal 19 3 5 2 3" xfId="20399" xr:uid="{00000000-0005-0000-0000-0000AC4F0000}"/>
    <cellStyle name="Normal 19 3 5 2 4" xfId="20400" xr:uid="{00000000-0005-0000-0000-0000AD4F0000}"/>
    <cellStyle name="Normal 19 3 5 3" xfId="20401" xr:uid="{00000000-0005-0000-0000-0000AE4F0000}"/>
    <cellStyle name="Normal 19 3 5 3 2" xfId="20402" xr:uid="{00000000-0005-0000-0000-0000AF4F0000}"/>
    <cellStyle name="Normal 19 3 5 3 2 2" xfId="20403" xr:uid="{00000000-0005-0000-0000-0000B04F0000}"/>
    <cellStyle name="Normal 19 3 5 3 3" xfId="20404" xr:uid="{00000000-0005-0000-0000-0000B14F0000}"/>
    <cellStyle name="Normal 19 3 5 3 4" xfId="20405" xr:uid="{00000000-0005-0000-0000-0000B24F0000}"/>
    <cellStyle name="Normal 19 3 5 4" xfId="20406" xr:uid="{00000000-0005-0000-0000-0000B34F0000}"/>
    <cellStyle name="Normal 19 3 5 4 2" xfId="20407" xr:uid="{00000000-0005-0000-0000-0000B44F0000}"/>
    <cellStyle name="Normal 19 3 5 5" xfId="20408" xr:uid="{00000000-0005-0000-0000-0000B54F0000}"/>
    <cellStyle name="Normal 19 3 5 6" xfId="20409" xr:uid="{00000000-0005-0000-0000-0000B64F0000}"/>
    <cellStyle name="Normal 19 3 6" xfId="20410" xr:uid="{00000000-0005-0000-0000-0000B74F0000}"/>
    <cellStyle name="Normal 19 3 6 2" xfId="20411" xr:uid="{00000000-0005-0000-0000-0000B84F0000}"/>
    <cellStyle name="Normal 19 3 6 2 2" xfId="20412" xr:uid="{00000000-0005-0000-0000-0000B94F0000}"/>
    <cellStyle name="Normal 19 3 6 2 2 2" xfId="20413" xr:uid="{00000000-0005-0000-0000-0000BA4F0000}"/>
    <cellStyle name="Normal 19 3 6 2 3" xfId="20414" xr:uid="{00000000-0005-0000-0000-0000BB4F0000}"/>
    <cellStyle name="Normal 19 3 6 2 4" xfId="20415" xr:uid="{00000000-0005-0000-0000-0000BC4F0000}"/>
    <cellStyle name="Normal 19 3 6 3" xfId="20416" xr:uid="{00000000-0005-0000-0000-0000BD4F0000}"/>
    <cellStyle name="Normal 19 3 6 3 2" xfId="20417" xr:uid="{00000000-0005-0000-0000-0000BE4F0000}"/>
    <cellStyle name="Normal 19 3 6 4" xfId="20418" xr:uid="{00000000-0005-0000-0000-0000BF4F0000}"/>
    <cellStyle name="Normal 19 3 6 5" xfId="20419" xr:uid="{00000000-0005-0000-0000-0000C04F0000}"/>
    <cellStyle name="Normal 19 3 7" xfId="20420" xr:uid="{00000000-0005-0000-0000-0000C14F0000}"/>
    <cellStyle name="Normal 19 3 7 2" xfId="20421" xr:uid="{00000000-0005-0000-0000-0000C24F0000}"/>
    <cellStyle name="Normal 19 3 7 2 2" xfId="20422" xr:uid="{00000000-0005-0000-0000-0000C34F0000}"/>
    <cellStyle name="Normal 19 3 7 3" xfId="20423" xr:uid="{00000000-0005-0000-0000-0000C44F0000}"/>
    <cellStyle name="Normal 19 3 7 4" xfId="20424" xr:uid="{00000000-0005-0000-0000-0000C54F0000}"/>
    <cellStyle name="Normal 19 3 8" xfId="20425" xr:uid="{00000000-0005-0000-0000-0000C64F0000}"/>
    <cellStyle name="Normal 19 3 8 2" xfId="20426" xr:uid="{00000000-0005-0000-0000-0000C74F0000}"/>
    <cellStyle name="Normal 19 3 9" xfId="20427" xr:uid="{00000000-0005-0000-0000-0000C84F0000}"/>
    <cellStyle name="Normal 19 4" xfId="20428" xr:uid="{00000000-0005-0000-0000-0000C94F0000}"/>
    <cellStyle name="Normal 19 4 2" xfId="20429" xr:uid="{00000000-0005-0000-0000-0000CA4F0000}"/>
    <cellStyle name="Normal 19 4 2 2" xfId="20430" xr:uid="{00000000-0005-0000-0000-0000CB4F0000}"/>
    <cellStyle name="Normal 19 4 2 2 2" xfId="20431" xr:uid="{00000000-0005-0000-0000-0000CC4F0000}"/>
    <cellStyle name="Normal 19 4 2 2 2 2" xfId="20432" xr:uid="{00000000-0005-0000-0000-0000CD4F0000}"/>
    <cellStyle name="Normal 19 4 2 2 2 2 2" xfId="20433" xr:uid="{00000000-0005-0000-0000-0000CE4F0000}"/>
    <cellStyle name="Normal 19 4 2 2 2 2 2 2" xfId="20434" xr:uid="{00000000-0005-0000-0000-0000CF4F0000}"/>
    <cellStyle name="Normal 19 4 2 2 2 2 3" xfId="20435" xr:uid="{00000000-0005-0000-0000-0000D04F0000}"/>
    <cellStyle name="Normal 19 4 2 2 2 2 4" xfId="20436" xr:uid="{00000000-0005-0000-0000-0000D14F0000}"/>
    <cellStyle name="Normal 19 4 2 2 2 3" xfId="20437" xr:uid="{00000000-0005-0000-0000-0000D24F0000}"/>
    <cellStyle name="Normal 19 4 2 2 2 3 2" xfId="20438" xr:uid="{00000000-0005-0000-0000-0000D34F0000}"/>
    <cellStyle name="Normal 19 4 2 2 2 4" xfId="20439" xr:uid="{00000000-0005-0000-0000-0000D44F0000}"/>
    <cellStyle name="Normal 19 4 2 2 2 5" xfId="20440" xr:uid="{00000000-0005-0000-0000-0000D54F0000}"/>
    <cellStyle name="Normal 19 4 2 2 3" xfId="20441" xr:uid="{00000000-0005-0000-0000-0000D64F0000}"/>
    <cellStyle name="Normal 19 4 2 2 3 2" xfId="20442" xr:uid="{00000000-0005-0000-0000-0000D74F0000}"/>
    <cellStyle name="Normal 19 4 2 2 3 2 2" xfId="20443" xr:uid="{00000000-0005-0000-0000-0000D84F0000}"/>
    <cellStyle name="Normal 19 4 2 2 3 3" xfId="20444" xr:uid="{00000000-0005-0000-0000-0000D94F0000}"/>
    <cellStyle name="Normal 19 4 2 2 3 4" xfId="20445" xr:uid="{00000000-0005-0000-0000-0000DA4F0000}"/>
    <cellStyle name="Normal 19 4 2 2 4" xfId="20446" xr:uid="{00000000-0005-0000-0000-0000DB4F0000}"/>
    <cellStyle name="Normal 19 4 2 2 4 2" xfId="20447" xr:uid="{00000000-0005-0000-0000-0000DC4F0000}"/>
    <cellStyle name="Normal 19 4 2 2 5" xfId="20448" xr:uid="{00000000-0005-0000-0000-0000DD4F0000}"/>
    <cellStyle name="Normal 19 4 2 2 6" xfId="20449" xr:uid="{00000000-0005-0000-0000-0000DE4F0000}"/>
    <cellStyle name="Normal 19 4 2 3" xfId="20450" xr:uid="{00000000-0005-0000-0000-0000DF4F0000}"/>
    <cellStyle name="Normal 19 4 2 3 2" xfId="20451" xr:uid="{00000000-0005-0000-0000-0000E04F0000}"/>
    <cellStyle name="Normal 19 4 2 3 2 2" xfId="20452" xr:uid="{00000000-0005-0000-0000-0000E14F0000}"/>
    <cellStyle name="Normal 19 4 2 3 2 2 2" xfId="20453" xr:uid="{00000000-0005-0000-0000-0000E24F0000}"/>
    <cellStyle name="Normal 19 4 2 3 2 3" xfId="20454" xr:uid="{00000000-0005-0000-0000-0000E34F0000}"/>
    <cellStyle name="Normal 19 4 2 3 2 4" xfId="20455" xr:uid="{00000000-0005-0000-0000-0000E44F0000}"/>
    <cellStyle name="Normal 19 4 2 3 3" xfId="20456" xr:uid="{00000000-0005-0000-0000-0000E54F0000}"/>
    <cellStyle name="Normal 19 4 2 3 3 2" xfId="20457" xr:uid="{00000000-0005-0000-0000-0000E64F0000}"/>
    <cellStyle name="Normal 19 4 2 3 4" xfId="20458" xr:uid="{00000000-0005-0000-0000-0000E74F0000}"/>
    <cellStyle name="Normal 19 4 2 3 5" xfId="20459" xr:uid="{00000000-0005-0000-0000-0000E84F0000}"/>
    <cellStyle name="Normal 19 4 2 4" xfId="20460" xr:uid="{00000000-0005-0000-0000-0000E94F0000}"/>
    <cellStyle name="Normal 19 4 2 4 2" xfId="20461" xr:uid="{00000000-0005-0000-0000-0000EA4F0000}"/>
    <cellStyle name="Normal 19 4 2 4 2 2" xfId="20462" xr:uid="{00000000-0005-0000-0000-0000EB4F0000}"/>
    <cellStyle name="Normal 19 4 2 4 3" xfId="20463" xr:uid="{00000000-0005-0000-0000-0000EC4F0000}"/>
    <cellStyle name="Normal 19 4 2 4 4" xfId="20464" xr:uid="{00000000-0005-0000-0000-0000ED4F0000}"/>
    <cellStyle name="Normal 19 4 2 5" xfId="20465" xr:uid="{00000000-0005-0000-0000-0000EE4F0000}"/>
    <cellStyle name="Normal 19 4 2 5 2" xfId="20466" xr:uid="{00000000-0005-0000-0000-0000EF4F0000}"/>
    <cellStyle name="Normal 19 4 2 5 2 2" xfId="20467" xr:uid="{00000000-0005-0000-0000-0000F04F0000}"/>
    <cellStyle name="Normal 19 4 2 5 3" xfId="20468" xr:uid="{00000000-0005-0000-0000-0000F14F0000}"/>
    <cellStyle name="Normal 19 4 2 5 4" xfId="20469" xr:uid="{00000000-0005-0000-0000-0000F24F0000}"/>
    <cellStyle name="Normal 19 4 2 6" xfId="20470" xr:uid="{00000000-0005-0000-0000-0000F34F0000}"/>
    <cellStyle name="Normal 19 4 2 6 2" xfId="20471" xr:uid="{00000000-0005-0000-0000-0000F44F0000}"/>
    <cellStyle name="Normal 19 4 2 7" xfId="20472" xr:uid="{00000000-0005-0000-0000-0000F54F0000}"/>
    <cellStyle name="Normal 19 4 2 8" xfId="20473" xr:uid="{00000000-0005-0000-0000-0000F64F0000}"/>
    <cellStyle name="Normal 19 4 3" xfId="20474" xr:uid="{00000000-0005-0000-0000-0000F74F0000}"/>
    <cellStyle name="Normal 19 4 3 2" xfId="20475" xr:uid="{00000000-0005-0000-0000-0000F84F0000}"/>
    <cellStyle name="Normal 19 4 3 2 2" xfId="20476" xr:uid="{00000000-0005-0000-0000-0000F94F0000}"/>
    <cellStyle name="Normal 19 4 3 2 2 2" xfId="20477" xr:uid="{00000000-0005-0000-0000-0000FA4F0000}"/>
    <cellStyle name="Normal 19 4 3 2 2 2 2" xfId="20478" xr:uid="{00000000-0005-0000-0000-0000FB4F0000}"/>
    <cellStyle name="Normal 19 4 3 2 2 3" xfId="20479" xr:uid="{00000000-0005-0000-0000-0000FC4F0000}"/>
    <cellStyle name="Normal 19 4 3 2 2 4" xfId="20480" xr:uid="{00000000-0005-0000-0000-0000FD4F0000}"/>
    <cellStyle name="Normal 19 4 3 2 3" xfId="20481" xr:uid="{00000000-0005-0000-0000-0000FE4F0000}"/>
    <cellStyle name="Normal 19 4 3 2 3 2" xfId="20482" xr:uid="{00000000-0005-0000-0000-0000FF4F0000}"/>
    <cellStyle name="Normal 19 4 3 2 4" xfId="20483" xr:uid="{00000000-0005-0000-0000-000000500000}"/>
    <cellStyle name="Normal 19 4 3 2 5" xfId="20484" xr:uid="{00000000-0005-0000-0000-000001500000}"/>
    <cellStyle name="Normal 19 4 3 3" xfId="20485" xr:uid="{00000000-0005-0000-0000-000002500000}"/>
    <cellStyle name="Normal 19 4 3 3 2" xfId="20486" xr:uid="{00000000-0005-0000-0000-000003500000}"/>
    <cellStyle name="Normal 19 4 3 3 2 2" xfId="20487" xr:uid="{00000000-0005-0000-0000-000004500000}"/>
    <cellStyle name="Normal 19 4 3 3 3" xfId="20488" xr:uid="{00000000-0005-0000-0000-000005500000}"/>
    <cellStyle name="Normal 19 4 3 3 4" xfId="20489" xr:uid="{00000000-0005-0000-0000-000006500000}"/>
    <cellStyle name="Normal 19 4 3 4" xfId="20490" xr:uid="{00000000-0005-0000-0000-000007500000}"/>
    <cellStyle name="Normal 19 4 3 4 2" xfId="20491" xr:uid="{00000000-0005-0000-0000-000008500000}"/>
    <cellStyle name="Normal 19 4 3 4 2 2" xfId="20492" xr:uid="{00000000-0005-0000-0000-000009500000}"/>
    <cellStyle name="Normal 19 4 3 4 3" xfId="20493" xr:uid="{00000000-0005-0000-0000-00000A500000}"/>
    <cellStyle name="Normal 19 4 3 4 4" xfId="20494" xr:uid="{00000000-0005-0000-0000-00000B500000}"/>
    <cellStyle name="Normal 19 4 3 5" xfId="20495" xr:uid="{00000000-0005-0000-0000-00000C500000}"/>
    <cellStyle name="Normal 19 4 3 5 2" xfId="20496" xr:uid="{00000000-0005-0000-0000-00000D500000}"/>
    <cellStyle name="Normal 19 4 3 6" xfId="20497" xr:uid="{00000000-0005-0000-0000-00000E500000}"/>
    <cellStyle name="Normal 19 4 3 7" xfId="20498" xr:uid="{00000000-0005-0000-0000-00000F500000}"/>
    <cellStyle name="Normal 19 4 4" xfId="20499" xr:uid="{00000000-0005-0000-0000-000010500000}"/>
    <cellStyle name="Normal 19 4 4 2" xfId="20500" xr:uid="{00000000-0005-0000-0000-000011500000}"/>
    <cellStyle name="Normal 19 4 4 2 2" xfId="20501" xr:uid="{00000000-0005-0000-0000-000012500000}"/>
    <cellStyle name="Normal 19 4 4 2 2 2" xfId="20502" xr:uid="{00000000-0005-0000-0000-000013500000}"/>
    <cellStyle name="Normal 19 4 4 2 3" xfId="20503" xr:uid="{00000000-0005-0000-0000-000014500000}"/>
    <cellStyle name="Normal 19 4 4 2 4" xfId="20504" xr:uid="{00000000-0005-0000-0000-000015500000}"/>
    <cellStyle name="Normal 19 4 4 3" xfId="20505" xr:uid="{00000000-0005-0000-0000-000016500000}"/>
    <cellStyle name="Normal 19 4 4 3 2" xfId="20506" xr:uid="{00000000-0005-0000-0000-000017500000}"/>
    <cellStyle name="Normal 19 4 4 3 2 2" xfId="20507" xr:uid="{00000000-0005-0000-0000-000018500000}"/>
    <cellStyle name="Normal 19 4 4 3 3" xfId="20508" xr:uid="{00000000-0005-0000-0000-000019500000}"/>
    <cellStyle name="Normal 19 4 4 3 4" xfId="20509" xr:uid="{00000000-0005-0000-0000-00001A500000}"/>
    <cellStyle name="Normal 19 4 4 4" xfId="20510" xr:uid="{00000000-0005-0000-0000-00001B500000}"/>
    <cellStyle name="Normal 19 4 4 4 2" xfId="20511" xr:uid="{00000000-0005-0000-0000-00001C500000}"/>
    <cellStyle name="Normal 19 4 4 5" xfId="20512" xr:uid="{00000000-0005-0000-0000-00001D500000}"/>
    <cellStyle name="Normal 19 4 4 6" xfId="20513" xr:uid="{00000000-0005-0000-0000-00001E500000}"/>
    <cellStyle name="Normal 19 4 5" xfId="20514" xr:uid="{00000000-0005-0000-0000-00001F500000}"/>
    <cellStyle name="Normal 19 4 5 2" xfId="20515" xr:uid="{00000000-0005-0000-0000-000020500000}"/>
    <cellStyle name="Normal 19 4 5 2 2" xfId="20516" xr:uid="{00000000-0005-0000-0000-000021500000}"/>
    <cellStyle name="Normal 19 4 5 2 2 2" xfId="20517" xr:uid="{00000000-0005-0000-0000-000022500000}"/>
    <cellStyle name="Normal 19 4 5 2 3" xfId="20518" xr:uid="{00000000-0005-0000-0000-000023500000}"/>
    <cellStyle name="Normal 19 4 5 2 4" xfId="20519" xr:uid="{00000000-0005-0000-0000-000024500000}"/>
    <cellStyle name="Normal 19 4 5 3" xfId="20520" xr:uid="{00000000-0005-0000-0000-000025500000}"/>
    <cellStyle name="Normal 19 4 5 3 2" xfId="20521" xr:uid="{00000000-0005-0000-0000-000026500000}"/>
    <cellStyle name="Normal 19 4 5 4" xfId="20522" xr:uid="{00000000-0005-0000-0000-000027500000}"/>
    <cellStyle name="Normal 19 4 5 5" xfId="20523" xr:uid="{00000000-0005-0000-0000-000028500000}"/>
    <cellStyle name="Normal 19 4 6" xfId="20524" xr:uid="{00000000-0005-0000-0000-000029500000}"/>
    <cellStyle name="Normal 19 4 6 2" xfId="20525" xr:uid="{00000000-0005-0000-0000-00002A500000}"/>
    <cellStyle name="Normal 19 4 6 2 2" xfId="20526" xr:uid="{00000000-0005-0000-0000-00002B500000}"/>
    <cellStyle name="Normal 19 4 6 3" xfId="20527" xr:uid="{00000000-0005-0000-0000-00002C500000}"/>
    <cellStyle name="Normal 19 4 6 4" xfId="20528" xr:uid="{00000000-0005-0000-0000-00002D500000}"/>
    <cellStyle name="Normal 19 4 7" xfId="20529" xr:uid="{00000000-0005-0000-0000-00002E500000}"/>
    <cellStyle name="Normal 19 4 7 2" xfId="20530" xr:uid="{00000000-0005-0000-0000-00002F500000}"/>
    <cellStyle name="Normal 19 4 8" xfId="20531" xr:uid="{00000000-0005-0000-0000-000030500000}"/>
    <cellStyle name="Normal 19 4 9" xfId="20532" xr:uid="{00000000-0005-0000-0000-000031500000}"/>
    <cellStyle name="Normal 19 5" xfId="20533" xr:uid="{00000000-0005-0000-0000-000032500000}"/>
    <cellStyle name="Normal 19 5 2" xfId="20534" xr:uid="{00000000-0005-0000-0000-000033500000}"/>
    <cellStyle name="Normal 19 5 2 2" xfId="20535" xr:uid="{00000000-0005-0000-0000-000034500000}"/>
    <cellStyle name="Normal 19 5 2 2 2" xfId="20536" xr:uid="{00000000-0005-0000-0000-000035500000}"/>
    <cellStyle name="Normal 19 5 2 2 2 2" xfId="20537" xr:uid="{00000000-0005-0000-0000-000036500000}"/>
    <cellStyle name="Normal 19 5 2 2 2 2 2" xfId="20538" xr:uid="{00000000-0005-0000-0000-000037500000}"/>
    <cellStyle name="Normal 19 5 2 2 2 2 2 2" xfId="20539" xr:uid="{00000000-0005-0000-0000-000038500000}"/>
    <cellStyle name="Normal 19 5 2 2 2 2 3" xfId="20540" xr:uid="{00000000-0005-0000-0000-000039500000}"/>
    <cellStyle name="Normal 19 5 2 2 2 2 4" xfId="20541" xr:uid="{00000000-0005-0000-0000-00003A500000}"/>
    <cellStyle name="Normal 19 5 2 2 2 3" xfId="20542" xr:uid="{00000000-0005-0000-0000-00003B500000}"/>
    <cellStyle name="Normal 19 5 2 2 2 3 2" xfId="20543" xr:uid="{00000000-0005-0000-0000-00003C500000}"/>
    <cellStyle name="Normal 19 5 2 2 2 4" xfId="20544" xr:uid="{00000000-0005-0000-0000-00003D500000}"/>
    <cellStyle name="Normal 19 5 2 2 2 5" xfId="20545" xr:uid="{00000000-0005-0000-0000-00003E500000}"/>
    <cellStyle name="Normal 19 5 2 2 3" xfId="20546" xr:uid="{00000000-0005-0000-0000-00003F500000}"/>
    <cellStyle name="Normal 19 5 2 2 3 2" xfId="20547" xr:uid="{00000000-0005-0000-0000-000040500000}"/>
    <cellStyle name="Normal 19 5 2 2 3 2 2" xfId="20548" xr:uid="{00000000-0005-0000-0000-000041500000}"/>
    <cellStyle name="Normal 19 5 2 2 3 3" xfId="20549" xr:uid="{00000000-0005-0000-0000-000042500000}"/>
    <cellStyle name="Normal 19 5 2 2 3 4" xfId="20550" xr:uid="{00000000-0005-0000-0000-000043500000}"/>
    <cellStyle name="Normal 19 5 2 2 4" xfId="20551" xr:uid="{00000000-0005-0000-0000-000044500000}"/>
    <cellStyle name="Normal 19 5 2 2 4 2" xfId="20552" xr:uid="{00000000-0005-0000-0000-000045500000}"/>
    <cellStyle name="Normal 19 5 2 2 5" xfId="20553" xr:uid="{00000000-0005-0000-0000-000046500000}"/>
    <cellStyle name="Normal 19 5 2 2 6" xfId="20554" xr:uid="{00000000-0005-0000-0000-000047500000}"/>
    <cellStyle name="Normal 19 5 2 3" xfId="20555" xr:uid="{00000000-0005-0000-0000-000048500000}"/>
    <cellStyle name="Normal 19 5 2 3 2" xfId="20556" xr:uid="{00000000-0005-0000-0000-000049500000}"/>
    <cellStyle name="Normal 19 5 2 3 2 2" xfId="20557" xr:uid="{00000000-0005-0000-0000-00004A500000}"/>
    <cellStyle name="Normal 19 5 2 3 2 2 2" xfId="20558" xr:uid="{00000000-0005-0000-0000-00004B500000}"/>
    <cellStyle name="Normal 19 5 2 3 2 3" xfId="20559" xr:uid="{00000000-0005-0000-0000-00004C500000}"/>
    <cellStyle name="Normal 19 5 2 3 2 4" xfId="20560" xr:uid="{00000000-0005-0000-0000-00004D500000}"/>
    <cellStyle name="Normal 19 5 2 3 3" xfId="20561" xr:uid="{00000000-0005-0000-0000-00004E500000}"/>
    <cellStyle name="Normal 19 5 2 3 3 2" xfId="20562" xr:uid="{00000000-0005-0000-0000-00004F500000}"/>
    <cellStyle name="Normal 19 5 2 3 4" xfId="20563" xr:uid="{00000000-0005-0000-0000-000050500000}"/>
    <cellStyle name="Normal 19 5 2 3 5" xfId="20564" xr:uid="{00000000-0005-0000-0000-000051500000}"/>
    <cellStyle name="Normal 19 5 2 4" xfId="20565" xr:uid="{00000000-0005-0000-0000-000052500000}"/>
    <cellStyle name="Normal 19 5 2 4 2" xfId="20566" xr:uid="{00000000-0005-0000-0000-000053500000}"/>
    <cellStyle name="Normal 19 5 2 4 2 2" xfId="20567" xr:uid="{00000000-0005-0000-0000-000054500000}"/>
    <cellStyle name="Normal 19 5 2 4 3" xfId="20568" xr:uid="{00000000-0005-0000-0000-000055500000}"/>
    <cellStyle name="Normal 19 5 2 4 4" xfId="20569" xr:uid="{00000000-0005-0000-0000-000056500000}"/>
    <cellStyle name="Normal 19 5 2 5" xfId="20570" xr:uid="{00000000-0005-0000-0000-000057500000}"/>
    <cellStyle name="Normal 19 5 2 5 2" xfId="20571" xr:uid="{00000000-0005-0000-0000-000058500000}"/>
    <cellStyle name="Normal 19 5 2 5 2 2" xfId="20572" xr:uid="{00000000-0005-0000-0000-000059500000}"/>
    <cellStyle name="Normal 19 5 2 5 3" xfId="20573" xr:uid="{00000000-0005-0000-0000-00005A500000}"/>
    <cellStyle name="Normal 19 5 2 5 4" xfId="20574" xr:uid="{00000000-0005-0000-0000-00005B500000}"/>
    <cellStyle name="Normal 19 5 2 6" xfId="20575" xr:uid="{00000000-0005-0000-0000-00005C500000}"/>
    <cellStyle name="Normal 19 5 2 6 2" xfId="20576" xr:uid="{00000000-0005-0000-0000-00005D500000}"/>
    <cellStyle name="Normal 19 5 2 7" xfId="20577" xr:uid="{00000000-0005-0000-0000-00005E500000}"/>
    <cellStyle name="Normal 19 5 2 8" xfId="20578" xr:uid="{00000000-0005-0000-0000-00005F500000}"/>
    <cellStyle name="Normal 19 5 3" xfId="20579" xr:uid="{00000000-0005-0000-0000-000060500000}"/>
    <cellStyle name="Normal 19 5 3 2" xfId="20580" xr:uid="{00000000-0005-0000-0000-000061500000}"/>
    <cellStyle name="Normal 19 5 3 2 2" xfId="20581" xr:uid="{00000000-0005-0000-0000-000062500000}"/>
    <cellStyle name="Normal 19 5 3 2 2 2" xfId="20582" xr:uid="{00000000-0005-0000-0000-000063500000}"/>
    <cellStyle name="Normal 19 5 3 2 2 2 2" xfId="20583" xr:uid="{00000000-0005-0000-0000-000064500000}"/>
    <cellStyle name="Normal 19 5 3 2 2 3" xfId="20584" xr:uid="{00000000-0005-0000-0000-000065500000}"/>
    <cellStyle name="Normal 19 5 3 2 2 4" xfId="20585" xr:uid="{00000000-0005-0000-0000-000066500000}"/>
    <cellStyle name="Normal 19 5 3 2 3" xfId="20586" xr:uid="{00000000-0005-0000-0000-000067500000}"/>
    <cellStyle name="Normal 19 5 3 2 3 2" xfId="20587" xr:uid="{00000000-0005-0000-0000-000068500000}"/>
    <cellStyle name="Normal 19 5 3 2 4" xfId="20588" xr:uid="{00000000-0005-0000-0000-000069500000}"/>
    <cellStyle name="Normal 19 5 3 2 5" xfId="20589" xr:uid="{00000000-0005-0000-0000-00006A500000}"/>
    <cellStyle name="Normal 19 5 3 3" xfId="20590" xr:uid="{00000000-0005-0000-0000-00006B500000}"/>
    <cellStyle name="Normal 19 5 3 3 2" xfId="20591" xr:uid="{00000000-0005-0000-0000-00006C500000}"/>
    <cellStyle name="Normal 19 5 3 3 2 2" xfId="20592" xr:uid="{00000000-0005-0000-0000-00006D500000}"/>
    <cellStyle name="Normal 19 5 3 3 3" xfId="20593" xr:uid="{00000000-0005-0000-0000-00006E500000}"/>
    <cellStyle name="Normal 19 5 3 3 4" xfId="20594" xr:uid="{00000000-0005-0000-0000-00006F500000}"/>
    <cellStyle name="Normal 19 5 3 4" xfId="20595" xr:uid="{00000000-0005-0000-0000-000070500000}"/>
    <cellStyle name="Normal 19 5 3 4 2" xfId="20596" xr:uid="{00000000-0005-0000-0000-000071500000}"/>
    <cellStyle name="Normal 19 5 3 4 2 2" xfId="20597" xr:uid="{00000000-0005-0000-0000-000072500000}"/>
    <cellStyle name="Normal 19 5 3 4 3" xfId="20598" xr:uid="{00000000-0005-0000-0000-000073500000}"/>
    <cellStyle name="Normal 19 5 3 4 4" xfId="20599" xr:uid="{00000000-0005-0000-0000-000074500000}"/>
    <cellStyle name="Normal 19 5 3 5" xfId="20600" xr:uid="{00000000-0005-0000-0000-000075500000}"/>
    <cellStyle name="Normal 19 5 3 5 2" xfId="20601" xr:uid="{00000000-0005-0000-0000-000076500000}"/>
    <cellStyle name="Normal 19 5 3 6" xfId="20602" xr:uid="{00000000-0005-0000-0000-000077500000}"/>
    <cellStyle name="Normal 19 5 3 7" xfId="20603" xr:uid="{00000000-0005-0000-0000-000078500000}"/>
    <cellStyle name="Normal 19 5 4" xfId="20604" xr:uid="{00000000-0005-0000-0000-000079500000}"/>
    <cellStyle name="Normal 19 5 4 2" xfId="20605" xr:uid="{00000000-0005-0000-0000-00007A500000}"/>
    <cellStyle name="Normal 19 5 4 2 2" xfId="20606" xr:uid="{00000000-0005-0000-0000-00007B500000}"/>
    <cellStyle name="Normal 19 5 4 2 2 2" xfId="20607" xr:uid="{00000000-0005-0000-0000-00007C500000}"/>
    <cellStyle name="Normal 19 5 4 2 3" xfId="20608" xr:uid="{00000000-0005-0000-0000-00007D500000}"/>
    <cellStyle name="Normal 19 5 4 2 4" xfId="20609" xr:uid="{00000000-0005-0000-0000-00007E500000}"/>
    <cellStyle name="Normal 19 5 4 3" xfId="20610" xr:uid="{00000000-0005-0000-0000-00007F500000}"/>
    <cellStyle name="Normal 19 5 4 3 2" xfId="20611" xr:uid="{00000000-0005-0000-0000-000080500000}"/>
    <cellStyle name="Normal 19 5 4 3 2 2" xfId="20612" xr:uid="{00000000-0005-0000-0000-000081500000}"/>
    <cellStyle name="Normal 19 5 4 3 3" xfId="20613" xr:uid="{00000000-0005-0000-0000-000082500000}"/>
    <cellStyle name="Normal 19 5 4 3 4" xfId="20614" xr:uid="{00000000-0005-0000-0000-000083500000}"/>
    <cellStyle name="Normal 19 5 4 4" xfId="20615" xr:uid="{00000000-0005-0000-0000-000084500000}"/>
    <cellStyle name="Normal 19 5 4 4 2" xfId="20616" xr:uid="{00000000-0005-0000-0000-000085500000}"/>
    <cellStyle name="Normal 19 5 4 5" xfId="20617" xr:uid="{00000000-0005-0000-0000-000086500000}"/>
    <cellStyle name="Normal 19 5 4 6" xfId="20618" xr:uid="{00000000-0005-0000-0000-000087500000}"/>
    <cellStyle name="Normal 19 5 5" xfId="20619" xr:uid="{00000000-0005-0000-0000-000088500000}"/>
    <cellStyle name="Normal 19 5 5 2" xfId="20620" xr:uid="{00000000-0005-0000-0000-000089500000}"/>
    <cellStyle name="Normal 19 5 5 2 2" xfId="20621" xr:uid="{00000000-0005-0000-0000-00008A500000}"/>
    <cellStyle name="Normal 19 5 5 2 2 2" xfId="20622" xr:uid="{00000000-0005-0000-0000-00008B500000}"/>
    <cellStyle name="Normal 19 5 5 2 3" xfId="20623" xr:uid="{00000000-0005-0000-0000-00008C500000}"/>
    <cellStyle name="Normal 19 5 5 2 4" xfId="20624" xr:uid="{00000000-0005-0000-0000-00008D500000}"/>
    <cellStyle name="Normal 19 5 5 3" xfId="20625" xr:uid="{00000000-0005-0000-0000-00008E500000}"/>
    <cellStyle name="Normal 19 5 5 3 2" xfId="20626" xr:uid="{00000000-0005-0000-0000-00008F500000}"/>
    <cellStyle name="Normal 19 5 5 4" xfId="20627" xr:uid="{00000000-0005-0000-0000-000090500000}"/>
    <cellStyle name="Normal 19 5 5 5" xfId="20628" xr:uid="{00000000-0005-0000-0000-000091500000}"/>
    <cellStyle name="Normal 19 5 6" xfId="20629" xr:uid="{00000000-0005-0000-0000-000092500000}"/>
    <cellStyle name="Normal 19 5 6 2" xfId="20630" xr:uid="{00000000-0005-0000-0000-000093500000}"/>
    <cellStyle name="Normal 19 5 6 2 2" xfId="20631" xr:uid="{00000000-0005-0000-0000-000094500000}"/>
    <cellStyle name="Normal 19 5 6 3" xfId="20632" xr:uid="{00000000-0005-0000-0000-000095500000}"/>
    <cellStyle name="Normal 19 5 6 4" xfId="20633" xr:uid="{00000000-0005-0000-0000-000096500000}"/>
    <cellStyle name="Normal 19 5 7" xfId="20634" xr:uid="{00000000-0005-0000-0000-000097500000}"/>
    <cellStyle name="Normal 19 5 7 2" xfId="20635" xr:uid="{00000000-0005-0000-0000-000098500000}"/>
    <cellStyle name="Normal 19 5 8" xfId="20636" xr:uid="{00000000-0005-0000-0000-000099500000}"/>
    <cellStyle name="Normal 19 5 9" xfId="20637" xr:uid="{00000000-0005-0000-0000-00009A500000}"/>
    <cellStyle name="Normal 19 6" xfId="20638" xr:uid="{00000000-0005-0000-0000-00009B500000}"/>
    <cellStyle name="Normal 19 6 2" xfId="20639" xr:uid="{00000000-0005-0000-0000-00009C500000}"/>
    <cellStyle name="Normal 19 6 2 2" xfId="20640" xr:uid="{00000000-0005-0000-0000-00009D500000}"/>
    <cellStyle name="Normal 19 6 2 2 2" xfId="20641" xr:uid="{00000000-0005-0000-0000-00009E500000}"/>
    <cellStyle name="Normal 19 6 2 2 2 2" xfId="20642" xr:uid="{00000000-0005-0000-0000-00009F500000}"/>
    <cellStyle name="Normal 19 6 2 2 2 2 2" xfId="20643" xr:uid="{00000000-0005-0000-0000-0000A0500000}"/>
    <cellStyle name="Normal 19 6 2 2 2 3" xfId="20644" xr:uid="{00000000-0005-0000-0000-0000A1500000}"/>
    <cellStyle name="Normal 19 6 2 2 2 4" xfId="20645" xr:uid="{00000000-0005-0000-0000-0000A2500000}"/>
    <cellStyle name="Normal 19 6 2 2 3" xfId="20646" xr:uid="{00000000-0005-0000-0000-0000A3500000}"/>
    <cellStyle name="Normal 19 6 2 2 3 2" xfId="20647" xr:uid="{00000000-0005-0000-0000-0000A4500000}"/>
    <cellStyle name="Normal 19 6 2 2 4" xfId="20648" xr:uid="{00000000-0005-0000-0000-0000A5500000}"/>
    <cellStyle name="Normal 19 6 2 2 5" xfId="20649" xr:uid="{00000000-0005-0000-0000-0000A6500000}"/>
    <cellStyle name="Normal 19 6 2 3" xfId="20650" xr:uid="{00000000-0005-0000-0000-0000A7500000}"/>
    <cellStyle name="Normal 19 6 2 3 2" xfId="20651" xr:uid="{00000000-0005-0000-0000-0000A8500000}"/>
    <cellStyle name="Normal 19 6 2 3 2 2" xfId="20652" xr:uid="{00000000-0005-0000-0000-0000A9500000}"/>
    <cellStyle name="Normal 19 6 2 3 3" xfId="20653" xr:uid="{00000000-0005-0000-0000-0000AA500000}"/>
    <cellStyle name="Normal 19 6 2 3 4" xfId="20654" xr:uid="{00000000-0005-0000-0000-0000AB500000}"/>
    <cellStyle name="Normal 19 6 2 4" xfId="20655" xr:uid="{00000000-0005-0000-0000-0000AC500000}"/>
    <cellStyle name="Normal 19 6 2 4 2" xfId="20656" xr:uid="{00000000-0005-0000-0000-0000AD500000}"/>
    <cellStyle name="Normal 19 6 2 4 2 2" xfId="20657" xr:uid="{00000000-0005-0000-0000-0000AE500000}"/>
    <cellStyle name="Normal 19 6 2 4 3" xfId="20658" xr:uid="{00000000-0005-0000-0000-0000AF500000}"/>
    <cellStyle name="Normal 19 6 2 4 4" xfId="20659" xr:uid="{00000000-0005-0000-0000-0000B0500000}"/>
    <cellStyle name="Normal 19 6 2 5" xfId="20660" xr:uid="{00000000-0005-0000-0000-0000B1500000}"/>
    <cellStyle name="Normal 19 6 2 5 2" xfId="20661" xr:uid="{00000000-0005-0000-0000-0000B2500000}"/>
    <cellStyle name="Normal 19 6 2 6" xfId="20662" xr:uid="{00000000-0005-0000-0000-0000B3500000}"/>
    <cellStyle name="Normal 19 6 2 7" xfId="20663" xr:uid="{00000000-0005-0000-0000-0000B4500000}"/>
    <cellStyle name="Normal 19 6 3" xfId="20664" xr:uid="{00000000-0005-0000-0000-0000B5500000}"/>
    <cellStyle name="Normal 19 6 3 2" xfId="20665" xr:uid="{00000000-0005-0000-0000-0000B6500000}"/>
    <cellStyle name="Normal 19 6 3 2 2" xfId="20666" xr:uid="{00000000-0005-0000-0000-0000B7500000}"/>
    <cellStyle name="Normal 19 6 3 2 2 2" xfId="20667" xr:uid="{00000000-0005-0000-0000-0000B8500000}"/>
    <cellStyle name="Normal 19 6 3 2 3" xfId="20668" xr:uid="{00000000-0005-0000-0000-0000B9500000}"/>
    <cellStyle name="Normal 19 6 3 2 4" xfId="20669" xr:uid="{00000000-0005-0000-0000-0000BA500000}"/>
    <cellStyle name="Normal 19 6 3 3" xfId="20670" xr:uid="{00000000-0005-0000-0000-0000BB500000}"/>
    <cellStyle name="Normal 19 6 3 3 2" xfId="20671" xr:uid="{00000000-0005-0000-0000-0000BC500000}"/>
    <cellStyle name="Normal 19 6 3 3 2 2" xfId="20672" xr:uid="{00000000-0005-0000-0000-0000BD500000}"/>
    <cellStyle name="Normal 19 6 3 3 3" xfId="20673" xr:uid="{00000000-0005-0000-0000-0000BE500000}"/>
    <cellStyle name="Normal 19 6 3 3 4" xfId="20674" xr:uid="{00000000-0005-0000-0000-0000BF500000}"/>
    <cellStyle name="Normal 19 6 3 4" xfId="20675" xr:uid="{00000000-0005-0000-0000-0000C0500000}"/>
    <cellStyle name="Normal 19 6 3 4 2" xfId="20676" xr:uid="{00000000-0005-0000-0000-0000C1500000}"/>
    <cellStyle name="Normal 19 6 3 5" xfId="20677" xr:uid="{00000000-0005-0000-0000-0000C2500000}"/>
    <cellStyle name="Normal 19 6 3 6" xfId="20678" xr:uid="{00000000-0005-0000-0000-0000C3500000}"/>
    <cellStyle name="Normal 19 6 4" xfId="20679" xr:uid="{00000000-0005-0000-0000-0000C4500000}"/>
    <cellStyle name="Normal 19 6 4 2" xfId="20680" xr:uid="{00000000-0005-0000-0000-0000C5500000}"/>
    <cellStyle name="Normal 19 6 4 2 2" xfId="20681" xr:uid="{00000000-0005-0000-0000-0000C6500000}"/>
    <cellStyle name="Normal 19 6 4 3" xfId="20682" xr:uid="{00000000-0005-0000-0000-0000C7500000}"/>
    <cellStyle name="Normal 19 6 4 4" xfId="20683" xr:uid="{00000000-0005-0000-0000-0000C8500000}"/>
    <cellStyle name="Normal 19 6 5" xfId="20684" xr:uid="{00000000-0005-0000-0000-0000C9500000}"/>
    <cellStyle name="Normal 19 6 5 2" xfId="20685" xr:uid="{00000000-0005-0000-0000-0000CA500000}"/>
    <cellStyle name="Normal 19 6 6" xfId="20686" xr:uid="{00000000-0005-0000-0000-0000CB500000}"/>
    <cellStyle name="Normal 19 6 7" xfId="20687" xr:uid="{00000000-0005-0000-0000-0000CC500000}"/>
    <cellStyle name="Normal 19 7" xfId="20688" xr:uid="{00000000-0005-0000-0000-0000CD500000}"/>
    <cellStyle name="Normal 19 7 2" xfId="20689" xr:uid="{00000000-0005-0000-0000-0000CE500000}"/>
    <cellStyle name="Normal 19 7 2 2" xfId="20690" xr:uid="{00000000-0005-0000-0000-0000CF500000}"/>
    <cellStyle name="Normal 19 7 2 2 2" xfId="20691" xr:uid="{00000000-0005-0000-0000-0000D0500000}"/>
    <cellStyle name="Normal 19 7 2 2 2 2" xfId="20692" xr:uid="{00000000-0005-0000-0000-0000D1500000}"/>
    <cellStyle name="Normal 19 7 2 2 3" xfId="20693" xr:uid="{00000000-0005-0000-0000-0000D2500000}"/>
    <cellStyle name="Normal 19 7 2 2 4" xfId="20694" xr:uid="{00000000-0005-0000-0000-0000D3500000}"/>
    <cellStyle name="Normal 19 7 2 3" xfId="20695" xr:uid="{00000000-0005-0000-0000-0000D4500000}"/>
    <cellStyle name="Normal 19 7 2 3 2" xfId="20696" xr:uid="{00000000-0005-0000-0000-0000D5500000}"/>
    <cellStyle name="Normal 19 7 2 3 2 2" xfId="20697" xr:uid="{00000000-0005-0000-0000-0000D6500000}"/>
    <cellStyle name="Normal 19 7 2 3 3" xfId="20698" xr:uid="{00000000-0005-0000-0000-0000D7500000}"/>
    <cellStyle name="Normal 19 7 2 3 4" xfId="20699" xr:uid="{00000000-0005-0000-0000-0000D8500000}"/>
    <cellStyle name="Normal 19 7 2 4" xfId="20700" xr:uid="{00000000-0005-0000-0000-0000D9500000}"/>
    <cellStyle name="Normal 19 7 2 4 2" xfId="20701" xr:uid="{00000000-0005-0000-0000-0000DA500000}"/>
    <cellStyle name="Normal 19 7 2 5" xfId="20702" xr:uid="{00000000-0005-0000-0000-0000DB500000}"/>
    <cellStyle name="Normal 19 7 2 6" xfId="20703" xr:uid="{00000000-0005-0000-0000-0000DC500000}"/>
    <cellStyle name="Normal 19 7 3" xfId="20704" xr:uid="{00000000-0005-0000-0000-0000DD500000}"/>
    <cellStyle name="Normal 19 7 3 2" xfId="20705" xr:uid="{00000000-0005-0000-0000-0000DE500000}"/>
    <cellStyle name="Normal 19 7 3 2 2" xfId="20706" xr:uid="{00000000-0005-0000-0000-0000DF500000}"/>
    <cellStyle name="Normal 19 7 3 2 2 2" xfId="20707" xr:uid="{00000000-0005-0000-0000-0000E0500000}"/>
    <cellStyle name="Normal 19 7 3 2 3" xfId="20708" xr:uid="{00000000-0005-0000-0000-0000E1500000}"/>
    <cellStyle name="Normal 19 7 3 2 4" xfId="20709" xr:uid="{00000000-0005-0000-0000-0000E2500000}"/>
    <cellStyle name="Normal 19 7 3 3" xfId="20710" xr:uid="{00000000-0005-0000-0000-0000E3500000}"/>
    <cellStyle name="Normal 19 7 3 3 2" xfId="20711" xr:uid="{00000000-0005-0000-0000-0000E4500000}"/>
    <cellStyle name="Normal 19 7 3 4" xfId="20712" xr:uid="{00000000-0005-0000-0000-0000E5500000}"/>
    <cellStyle name="Normal 19 7 3 5" xfId="20713" xr:uid="{00000000-0005-0000-0000-0000E6500000}"/>
    <cellStyle name="Normal 19 7 4" xfId="20714" xr:uid="{00000000-0005-0000-0000-0000E7500000}"/>
    <cellStyle name="Normal 19 7 4 2" xfId="20715" xr:uid="{00000000-0005-0000-0000-0000E8500000}"/>
    <cellStyle name="Normal 19 7 4 2 2" xfId="20716" xr:uid="{00000000-0005-0000-0000-0000E9500000}"/>
    <cellStyle name="Normal 19 7 4 3" xfId="20717" xr:uid="{00000000-0005-0000-0000-0000EA500000}"/>
    <cellStyle name="Normal 19 7 4 4" xfId="20718" xr:uid="{00000000-0005-0000-0000-0000EB500000}"/>
    <cellStyle name="Normal 19 7 5" xfId="20719" xr:uid="{00000000-0005-0000-0000-0000EC500000}"/>
    <cellStyle name="Normal 19 7 5 2" xfId="20720" xr:uid="{00000000-0005-0000-0000-0000ED500000}"/>
    <cellStyle name="Normal 19 7 6" xfId="20721" xr:uid="{00000000-0005-0000-0000-0000EE500000}"/>
    <cellStyle name="Normal 19 7 7" xfId="20722" xr:uid="{00000000-0005-0000-0000-0000EF500000}"/>
    <cellStyle name="Normal 19 8" xfId="20723" xr:uid="{00000000-0005-0000-0000-0000F0500000}"/>
    <cellStyle name="Normal 19 8 2" xfId="20724" xr:uid="{00000000-0005-0000-0000-0000F1500000}"/>
    <cellStyle name="Normal 19 8 2 2" xfId="20725" xr:uid="{00000000-0005-0000-0000-0000F2500000}"/>
    <cellStyle name="Normal 19 8 2 2 2" xfId="20726" xr:uid="{00000000-0005-0000-0000-0000F3500000}"/>
    <cellStyle name="Normal 19 8 2 3" xfId="20727" xr:uid="{00000000-0005-0000-0000-0000F4500000}"/>
    <cellStyle name="Normal 19 8 2 4" xfId="20728" xr:uid="{00000000-0005-0000-0000-0000F5500000}"/>
    <cellStyle name="Normal 19 8 3" xfId="20729" xr:uid="{00000000-0005-0000-0000-0000F6500000}"/>
    <cellStyle name="Normal 19 8 3 2" xfId="20730" xr:uid="{00000000-0005-0000-0000-0000F7500000}"/>
    <cellStyle name="Normal 19 8 3 2 2" xfId="20731" xr:uid="{00000000-0005-0000-0000-0000F8500000}"/>
    <cellStyle name="Normal 19 8 3 3" xfId="20732" xr:uid="{00000000-0005-0000-0000-0000F9500000}"/>
    <cellStyle name="Normal 19 8 3 4" xfId="20733" xr:uid="{00000000-0005-0000-0000-0000FA500000}"/>
    <cellStyle name="Normal 19 8 4" xfId="20734" xr:uid="{00000000-0005-0000-0000-0000FB500000}"/>
    <cellStyle name="Normal 19 8 4 2" xfId="20735" xr:uid="{00000000-0005-0000-0000-0000FC500000}"/>
    <cellStyle name="Normal 19 8 5" xfId="20736" xr:uid="{00000000-0005-0000-0000-0000FD500000}"/>
    <cellStyle name="Normal 19 8 6" xfId="20737" xr:uid="{00000000-0005-0000-0000-0000FE500000}"/>
    <cellStyle name="Normal 19 9" xfId="20738" xr:uid="{00000000-0005-0000-0000-0000FF500000}"/>
    <cellStyle name="Normal 19 9 2" xfId="20739" xr:uid="{00000000-0005-0000-0000-000000510000}"/>
    <cellStyle name="Normal 19 9 2 2" xfId="20740" xr:uid="{00000000-0005-0000-0000-000001510000}"/>
    <cellStyle name="Normal 19 9 2 2 2" xfId="20741" xr:uid="{00000000-0005-0000-0000-000002510000}"/>
    <cellStyle name="Normal 19 9 2 3" xfId="20742" xr:uid="{00000000-0005-0000-0000-000003510000}"/>
    <cellStyle name="Normal 19 9 2 4" xfId="20743" xr:uid="{00000000-0005-0000-0000-000004510000}"/>
    <cellStyle name="Normal 19 9 3" xfId="20744" xr:uid="{00000000-0005-0000-0000-000005510000}"/>
    <cellStyle name="Normal 19 9 3 2" xfId="20745" xr:uid="{00000000-0005-0000-0000-000006510000}"/>
    <cellStyle name="Normal 19 9 3 2 2" xfId="20746" xr:uid="{00000000-0005-0000-0000-000007510000}"/>
    <cellStyle name="Normal 19 9 3 3" xfId="20747" xr:uid="{00000000-0005-0000-0000-000008510000}"/>
    <cellStyle name="Normal 19 9 3 4" xfId="20748" xr:uid="{00000000-0005-0000-0000-000009510000}"/>
    <cellStyle name="Normal 19 9 4" xfId="20749" xr:uid="{00000000-0005-0000-0000-00000A510000}"/>
    <cellStyle name="Normal 19 9 4 2" xfId="20750" xr:uid="{00000000-0005-0000-0000-00000B510000}"/>
    <cellStyle name="Normal 19 9 5" xfId="20751" xr:uid="{00000000-0005-0000-0000-00000C510000}"/>
    <cellStyle name="Normal 19 9 6" xfId="20752" xr:uid="{00000000-0005-0000-0000-00000D510000}"/>
    <cellStyle name="Normal 2" xfId="76" xr:uid="{00000000-0005-0000-0000-00000E510000}"/>
    <cellStyle name="Normal 2 10" xfId="20754" xr:uid="{00000000-0005-0000-0000-00000F510000}"/>
    <cellStyle name="Normal 2 10 2" xfId="20755" xr:uid="{00000000-0005-0000-0000-000010510000}"/>
    <cellStyle name="Normal 2 10 2 2" xfId="20756" xr:uid="{00000000-0005-0000-0000-000011510000}"/>
    <cellStyle name="Normal 2 10 3" xfId="20757" xr:uid="{00000000-0005-0000-0000-000012510000}"/>
    <cellStyle name="Normal 2 10 3 2" xfId="20758" xr:uid="{00000000-0005-0000-0000-000013510000}"/>
    <cellStyle name="Normal 2 10 4" xfId="20759" xr:uid="{00000000-0005-0000-0000-000014510000}"/>
    <cellStyle name="Normal 2 10 4 2" xfId="20760" xr:uid="{00000000-0005-0000-0000-000015510000}"/>
    <cellStyle name="Normal 2 10 5" xfId="20761" xr:uid="{00000000-0005-0000-0000-000016510000}"/>
    <cellStyle name="Normal 2 10 6" xfId="20762" xr:uid="{00000000-0005-0000-0000-000017510000}"/>
    <cellStyle name="Normal 2 100" xfId="20763" xr:uid="{00000000-0005-0000-0000-000018510000}"/>
    <cellStyle name="Normal 2 101" xfId="20764" xr:uid="{00000000-0005-0000-0000-000019510000}"/>
    <cellStyle name="Normal 2 102" xfId="20765" xr:uid="{00000000-0005-0000-0000-00001A510000}"/>
    <cellStyle name="Normal 2 103" xfId="20766" xr:uid="{00000000-0005-0000-0000-00001B510000}"/>
    <cellStyle name="Normal 2 104" xfId="20767" xr:uid="{00000000-0005-0000-0000-00001C510000}"/>
    <cellStyle name="Normal 2 105" xfId="20768" xr:uid="{00000000-0005-0000-0000-00001D510000}"/>
    <cellStyle name="Normal 2 106" xfId="20769" xr:uid="{00000000-0005-0000-0000-00001E510000}"/>
    <cellStyle name="Normal 2 107" xfId="20770" xr:uid="{00000000-0005-0000-0000-00001F510000}"/>
    <cellStyle name="Normal 2 108" xfId="20771" xr:uid="{00000000-0005-0000-0000-000020510000}"/>
    <cellStyle name="Normal 2 109" xfId="20772" xr:uid="{00000000-0005-0000-0000-000021510000}"/>
    <cellStyle name="Normal 2 11" xfId="20773" xr:uid="{00000000-0005-0000-0000-000022510000}"/>
    <cellStyle name="Normal 2 11 10" xfId="20774" xr:uid="{00000000-0005-0000-0000-000023510000}"/>
    <cellStyle name="Normal 2 11 10 2" xfId="20775" xr:uid="{00000000-0005-0000-0000-000024510000}"/>
    <cellStyle name="Normal 2 11 10 2 2" xfId="20776" xr:uid="{00000000-0005-0000-0000-000025510000}"/>
    <cellStyle name="Normal 2 11 10 2 2 2" xfId="20777" xr:uid="{00000000-0005-0000-0000-000026510000}"/>
    <cellStyle name="Normal 2 11 10 2 2 2 2" xfId="20778" xr:uid="{00000000-0005-0000-0000-000027510000}"/>
    <cellStyle name="Normal 2 11 10 2 2 3" xfId="20779" xr:uid="{00000000-0005-0000-0000-000028510000}"/>
    <cellStyle name="Normal 2 11 10 2 2 4" xfId="20780" xr:uid="{00000000-0005-0000-0000-000029510000}"/>
    <cellStyle name="Normal 2 11 10 2 3" xfId="20781" xr:uid="{00000000-0005-0000-0000-00002A510000}"/>
    <cellStyle name="Normal 2 11 10 2 3 2" xfId="20782" xr:uid="{00000000-0005-0000-0000-00002B510000}"/>
    <cellStyle name="Normal 2 11 10 2 3 2 2" xfId="20783" xr:uid="{00000000-0005-0000-0000-00002C510000}"/>
    <cellStyle name="Normal 2 11 10 2 3 3" xfId="20784" xr:uid="{00000000-0005-0000-0000-00002D510000}"/>
    <cellStyle name="Normal 2 11 10 2 3 4" xfId="20785" xr:uid="{00000000-0005-0000-0000-00002E510000}"/>
    <cellStyle name="Normal 2 11 10 2 4" xfId="20786" xr:uid="{00000000-0005-0000-0000-00002F510000}"/>
    <cellStyle name="Normal 2 11 10 2 4 2" xfId="20787" xr:uid="{00000000-0005-0000-0000-000030510000}"/>
    <cellStyle name="Normal 2 11 10 2 4 2 2" xfId="20788" xr:uid="{00000000-0005-0000-0000-000031510000}"/>
    <cellStyle name="Normal 2 11 10 2 4 3" xfId="20789" xr:uid="{00000000-0005-0000-0000-000032510000}"/>
    <cellStyle name="Normal 2 11 10 2 4 4" xfId="20790" xr:uid="{00000000-0005-0000-0000-000033510000}"/>
    <cellStyle name="Normal 2 11 10 2 5" xfId="20791" xr:uid="{00000000-0005-0000-0000-000034510000}"/>
    <cellStyle name="Normal 2 11 10 2 5 2" xfId="20792" xr:uid="{00000000-0005-0000-0000-000035510000}"/>
    <cellStyle name="Normal 2 11 10 2 6" xfId="20793" xr:uid="{00000000-0005-0000-0000-000036510000}"/>
    <cellStyle name="Normal 2 11 10 2 7" xfId="20794" xr:uid="{00000000-0005-0000-0000-000037510000}"/>
    <cellStyle name="Normal 2 11 10 3" xfId="20795" xr:uid="{00000000-0005-0000-0000-000038510000}"/>
    <cellStyle name="Normal 2 11 10 3 2" xfId="20796" xr:uid="{00000000-0005-0000-0000-000039510000}"/>
    <cellStyle name="Normal 2 11 10 3 2 2" xfId="20797" xr:uid="{00000000-0005-0000-0000-00003A510000}"/>
    <cellStyle name="Normal 2 11 10 3 3" xfId="20798" xr:uid="{00000000-0005-0000-0000-00003B510000}"/>
    <cellStyle name="Normal 2 11 10 3 4" xfId="20799" xr:uid="{00000000-0005-0000-0000-00003C510000}"/>
    <cellStyle name="Normal 2 11 10 4" xfId="20800" xr:uid="{00000000-0005-0000-0000-00003D510000}"/>
    <cellStyle name="Normal 2 11 10 4 2" xfId="20801" xr:uid="{00000000-0005-0000-0000-00003E510000}"/>
    <cellStyle name="Normal 2 11 10 4 2 2" xfId="20802" xr:uid="{00000000-0005-0000-0000-00003F510000}"/>
    <cellStyle name="Normal 2 11 10 4 3" xfId="20803" xr:uid="{00000000-0005-0000-0000-000040510000}"/>
    <cellStyle name="Normal 2 11 10 4 4" xfId="20804" xr:uid="{00000000-0005-0000-0000-000041510000}"/>
    <cellStyle name="Normal 2 11 10 5" xfId="20805" xr:uid="{00000000-0005-0000-0000-000042510000}"/>
    <cellStyle name="Normal 2 11 10 5 2" xfId="20806" xr:uid="{00000000-0005-0000-0000-000043510000}"/>
    <cellStyle name="Normal 2 11 10 5 2 2" xfId="20807" xr:uid="{00000000-0005-0000-0000-000044510000}"/>
    <cellStyle name="Normal 2 11 10 5 3" xfId="20808" xr:uid="{00000000-0005-0000-0000-000045510000}"/>
    <cellStyle name="Normal 2 11 10 5 4" xfId="20809" xr:uid="{00000000-0005-0000-0000-000046510000}"/>
    <cellStyle name="Normal 2 11 10 6" xfId="20810" xr:uid="{00000000-0005-0000-0000-000047510000}"/>
    <cellStyle name="Normal 2 11 10 6 2" xfId="20811" xr:uid="{00000000-0005-0000-0000-000048510000}"/>
    <cellStyle name="Normal 2 11 10 6 2 2" xfId="20812" xr:uid="{00000000-0005-0000-0000-000049510000}"/>
    <cellStyle name="Normal 2 11 10 6 3" xfId="20813" xr:uid="{00000000-0005-0000-0000-00004A510000}"/>
    <cellStyle name="Normal 2 11 10 6 4" xfId="20814" xr:uid="{00000000-0005-0000-0000-00004B510000}"/>
    <cellStyle name="Normal 2 11 10 7" xfId="20815" xr:uid="{00000000-0005-0000-0000-00004C510000}"/>
    <cellStyle name="Normal 2 11 10 7 2" xfId="20816" xr:uid="{00000000-0005-0000-0000-00004D510000}"/>
    <cellStyle name="Normal 2 11 10 8" xfId="20817" xr:uid="{00000000-0005-0000-0000-00004E510000}"/>
    <cellStyle name="Normal 2 11 10 9" xfId="20818" xr:uid="{00000000-0005-0000-0000-00004F510000}"/>
    <cellStyle name="Normal 2 11 11" xfId="20819" xr:uid="{00000000-0005-0000-0000-000050510000}"/>
    <cellStyle name="Normal 2 11 11 2" xfId="20820" xr:uid="{00000000-0005-0000-0000-000051510000}"/>
    <cellStyle name="Normal 2 11 11 2 2" xfId="20821" xr:uid="{00000000-0005-0000-0000-000052510000}"/>
    <cellStyle name="Normal 2 11 11 2 2 2" xfId="20822" xr:uid="{00000000-0005-0000-0000-000053510000}"/>
    <cellStyle name="Normal 2 11 11 2 2 2 2" xfId="20823" xr:uid="{00000000-0005-0000-0000-000054510000}"/>
    <cellStyle name="Normal 2 11 11 2 2 3" xfId="20824" xr:uid="{00000000-0005-0000-0000-000055510000}"/>
    <cellStyle name="Normal 2 11 11 2 2 4" xfId="20825" xr:uid="{00000000-0005-0000-0000-000056510000}"/>
    <cellStyle name="Normal 2 11 11 2 3" xfId="20826" xr:uid="{00000000-0005-0000-0000-000057510000}"/>
    <cellStyle name="Normal 2 11 11 2 3 2" xfId="20827" xr:uid="{00000000-0005-0000-0000-000058510000}"/>
    <cellStyle name="Normal 2 11 11 2 3 2 2" xfId="20828" xr:uid="{00000000-0005-0000-0000-000059510000}"/>
    <cellStyle name="Normal 2 11 11 2 3 3" xfId="20829" xr:uid="{00000000-0005-0000-0000-00005A510000}"/>
    <cellStyle name="Normal 2 11 11 2 3 4" xfId="20830" xr:uid="{00000000-0005-0000-0000-00005B510000}"/>
    <cellStyle name="Normal 2 11 11 2 4" xfId="20831" xr:uid="{00000000-0005-0000-0000-00005C510000}"/>
    <cellStyle name="Normal 2 11 11 2 4 2" xfId="20832" xr:uid="{00000000-0005-0000-0000-00005D510000}"/>
    <cellStyle name="Normal 2 11 11 2 4 2 2" xfId="20833" xr:uid="{00000000-0005-0000-0000-00005E510000}"/>
    <cellStyle name="Normal 2 11 11 2 4 3" xfId="20834" xr:uid="{00000000-0005-0000-0000-00005F510000}"/>
    <cellStyle name="Normal 2 11 11 2 4 4" xfId="20835" xr:uid="{00000000-0005-0000-0000-000060510000}"/>
    <cellStyle name="Normal 2 11 11 2 5" xfId="20836" xr:uid="{00000000-0005-0000-0000-000061510000}"/>
    <cellStyle name="Normal 2 11 11 2 5 2" xfId="20837" xr:uid="{00000000-0005-0000-0000-000062510000}"/>
    <cellStyle name="Normal 2 11 11 2 6" xfId="20838" xr:uid="{00000000-0005-0000-0000-000063510000}"/>
    <cellStyle name="Normal 2 11 11 2 7" xfId="20839" xr:uid="{00000000-0005-0000-0000-000064510000}"/>
    <cellStyle name="Normal 2 11 11 3" xfId="20840" xr:uid="{00000000-0005-0000-0000-000065510000}"/>
    <cellStyle name="Normal 2 11 11 3 2" xfId="20841" xr:uid="{00000000-0005-0000-0000-000066510000}"/>
    <cellStyle name="Normal 2 11 11 3 2 2" xfId="20842" xr:uid="{00000000-0005-0000-0000-000067510000}"/>
    <cellStyle name="Normal 2 11 11 3 3" xfId="20843" xr:uid="{00000000-0005-0000-0000-000068510000}"/>
    <cellStyle name="Normal 2 11 11 3 4" xfId="20844" xr:uid="{00000000-0005-0000-0000-000069510000}"/>
    <cellStyle name="Normal 2 11 11 4" xfId="20845" xr:uid="{00000000-0005-0000-0000-00006A510000}"/>
    <cellStyle name="Normal 2 11 11 4 2" xfId="20846" xr:uid="{00000000-0005-0000-0000-00006B510000}"/>
    <cellStyle name="Normal 2 11 11 4 2 2" xfId="20847" xr:uid="{00000000-0005-0000-0000-00006C510000}"/>
    <cellStyle name="Normal 2 11 11 4 3" xfId="20848" xr:uid="{00000000-0005-0000-0000-00006D510000}"/>
    <cellStyle name="Normal 2 11 11 4 4" xfId="20849" xr:uid="{00000000-0005-0000-0000-00006E510000}"/>
    <cellStyle name="Normal 2 11 11 5" xfId="20850" xr:uid="{00000000-0005-0000-0000-00006F510000}"/>
    <cellStyle name="Normal 2 11 11 5 2" xfId="20851" xr:uid="{00000000-0005-0000-0000-000070510000}"/>
    <cellStyle name="Normal 2 11 11 5 2 2" xfId="20852" xr:uid="{00000000-0005-0000-0000-000071510000}"/>
    <cellStyle name="Normal 2 11 11 5 3" xfId="20853" xr:uid="{00000000-0005-0000-0000-000072510000}"/>
    <cellStyle name="Normal 2 11 11 5 4" xfId="20854" xr:uid="{00000000-0005-0000-0000-000073510000}"/>
    <cellStyle name="Normal 2 11 11 6" xfId="20855" xr:uid="{00000000-0005-0000-0000-000074510000}"/>
    <cellStyle name="Normal 2 11 11 6 2" xfId="20856" xr:uid="{00000000-0005-0000-0000-000075510000}"/>
    <cellStyle name="Normal 2 11 11 6 2 2" xfId="20857" xr:uid="{00000000-0005-0000-0000-000076510000}"/>
    <cellStyle name="Normal 2 11 11 6 3" xfId="20858" xr:uid="{00000000-0005-0000-0000-000077510000}"/>
    <cellStyle name="Normal 2 11 11 6 4" xfId="20859" xr:uid="{00000000-0005-0000-0000-000078510000}"/>
    <cellStyle name="Normal 2 11 11 7" xfId="20860" xr:uid="{00000000-0005-0000-0000-000079510000}"/>
    <cellStyle name="Normal 2 11 11 7 2" xfId="20861" xr:uid="{00000000-0005-0000-0000-00007A510000}"/>
    <cellStyle name="Normal 2 11 11 8" xfId="20862" xr:uid="{00000000-0005-0000-0000-00007B510000}"/>
    <cellStyle name="Normal 2 11 11 9" xfId="20863" xr:uid="{00000000-0005-0000-0000-00007C510000}"/>
    <cellStyle name="Normal 2 11 12" xfId="20864" xr:uid="{00000000-0005-0000-0000-00007D510000}"/>
    <cellStyle name="Normal 2 11 12 2" xfId="20865" xr:uid="{00000000-0005-0000-0000-00007E510000}"/>
    <cellStyle name="Normal 2 11 12 2 2" xfId="20866" xr:uid="{00000000-0005-0000-0000-00007F510000}"/>
    <cellStyle name="Normal 2 11 12 2 2 2" xfId="20867" xr:uid="{00000000-0005-0000-0000-000080510000}"/>
    <cellStyle name="Normal 2 11 12 2 3" xfId="20868" xr:uid="{00000000-0005-0000-0000-000081510000}"/>
    <cellStyle name="Normal 2 11 12 2 4" xfId="20869" xr:uid="{00000000-0005-0000-0000-000082510000}"/>
    <cellStyle name="Normal 2 11 12 3" xfId="20870" xr:uid="{00000000-0005-0000-0000-000083510000}"/>
    <cellStyle name="Normal 2 11 12 3 2" xfId="20871" xr:uid="{00000000-0005-0000-0000-000084510000}"/>
    <cellStyle name="Normal 2 11 12 3 2 2" xfId="20872" xr:uid="{00000000-0005-0000-0000-000085510000}"/>
    <cellStyle name="Normal 2 11 12 3 3" xfId="20873" xr:uid="{00000000-0005-0000-0000-000086510000}"/>
    <cellStyle name="Normal 2 11 12 3 4" xfId="20874" xr:uid="{00000000-0005-0000-0000-000087510000}"/>
    <cellStyle name="Normal 2 11 12 4" xfId="20875" xr:uid="{00000000-0005-0000-0000-000088510000}"/>
    <cellStyle name="Normal 2 11 12 4 2" xfId="20876" xr:uid="{00000000-0005-0000-0000-000089510000}"/>
    <cellStyle name="Normal 2 11 12 4 2 2" xfId="20877" xr:uid="{00000000-0005-0000-0000-00008A510000}"/>
    <cellStyle name="Normal 2 11 12 4 3" xfId="20878" xr:uid="{00000000-0005-0000-0000-00008B510000}"/>
    <cellStyle name="Normal 2 11 12 4 4" xfId="20879" xr:uid="{00000000-0005-0000-0000-00008C510000}"/>
    <cellStyle name="Normal 2 11 12 5" xfId="20880" xr:uid="{00000000-0005-0000-0000-00008D510000}"/>
    <cellStyle name="Normal 2 11 12 5 2" xfId="20881" xr:uid="{00000000-0005-0000-0000-00008E510000}"/>
    <cellStyle name="Normal 2 11 12 6" xfId="20882" xr:uid="{00000000-0005-0000-0000-00008F510000}"/>
    <cellStyle name="Normal 2 11 12 7" xfId="20883" xr:uid="{00000000-0005-0000-0000-000090510000}"/>
    <cellStyle name="Normal 2 11 13" xfId="20884" xr:uid="{00000000-0005-0000-0000-000091510000}"/>
    <cellStyle name="Normal 2 11 14" xfId="20885" xr:uid="{00000000-0005-0000-0000-000092510000}"/>
    <cellStyle name="Normal 2 11 14 2" xfId="20886" xr:uid="{00000000-0005-0000-0000-000093510000}"/>
    <cellStyle name="Normal 2 11 14 2 2" xfId="20887" xr:uid="{00000000-0005-0000-0000-000094510000}"/>
    <cellStyle name="Normal 2 11 14 3" xfId="20888" xr:uid="{00000000-0005-0000-0000-000095510000}"/>
    <cellStyle name="Normal 2 11 14 4" xfId="20889" xr:uid="{00000000-0005-0000-0000-000096510000}"/>
    <cellStyle name="Normal 2 11 15" xfId="20890" xr:uid="{00000000-0005-0000-0000-000097510000}"/>
    <cellStyle name="Normal 2 11 15 2" xfId="20891" xr:uid="{00000000-0005-0000-0000-000098510000}"/>
    <cellStyle name="Normal 2 11 15 2 2" xfId="20892" xr:uid="{00000000-0005-0000-0000-000099510000}"/>
    <cellStyle name="Normal 2 11 15 3" xfId="20893" xr:uid="{00000000-0005-0000-0000-00009A510000}"/>
    <cellStyle name="Normal 2 11 15 4" xfId="20894" xr:uid="{00000000-0005-0000-0000-00009B510000}"/>
    <cellStyle name="Normal 2 11 16" xfId="20895" xr:uid="{00000000-0005-0000-0000-00009C510000}"/>
    <cellStyle name="Normal 2 11 16 2" xfId="20896" xr:uid="{00000000-0005-0000-0000-00009D510000}"/>
    <cellStyle name="Normal 2 11 16 2 2" xfId="20897" xr:uid="{00000000-0005-0000-0000-00009E510000}"/>
    <cellStyle name="Normal 2 11 16 3" xfId="20898" xr:uid="{00000000-0005-0000-0000-00009F510000}"/>
    <cellStyle name="Normal 2 11 16 4" xfId="20899" xr:uid="{00000000-0005-0000-0000-0000A0510000}"/>
    <cellStyle name="Normal 2 11 17" xfId="20900" xr:uid="{00000000-0005-0000-0000-0000A1510000}"/>
    <cellStyle name="Normal 2 11 17 2" xfId="20901" xr:uid="{00000000-0005-0000-0000-0000A2510000}"/>
    <cellStyle name="Normal 2 11 17 2 2" xfId="20902" xr:uid="{00000000-0005-0000-0000-0000A3510000}"/>
    <cellStyle name="Normal 2 11 17 3" xfId="20903" xr:uid="{00000000-0005-0000-0000-0000A4510000}"/>
    <cellStyle name="Normal 2 11 17 4" xfId="20904" xr:uid="{00000000-0005-0000-0000-0000A5510000}"/>
    <cellStyle name="Normal 2 11 18" xfId="20905" xr:uid="{00000000-0005-0000-0000-0000A6510000}"/>
    <cellStyle name="Normal 2 11 18 2" xfId="20906" xr:uid="{00000000-0005-0000-0000-0000A7510000}"/>
    <cellStyle name="Normal 2 11 19" xfId="20907" xr:uid="{00000000-0005-0000-0000-0000A8510000}"/>
    <cellStyle name="Normal 2 11 2" xfId="20908" xr:uid="{00000000-0005-0000-0000-0000A9510000}"/>
    <cellStyle name="Normal 2 11 2 10" xfId="20909" xr:uid="{00000000-0005-0000-0000-0000AA510000}"/>
    <cellStyle name="Normal 2 11 2 10 2" xfId="20910" xr:uid="{00000000-0005-0000-0000-0000AB510000}"/>
    <cellStyle name="Normal 2 11 2 10 2 2" xfId="20911" xr:uid="{00000000-0005-0000-0000-0000AC510000}"/>
    <cellStyle name="Normal 2 11 2 10 2 2 2" xfId="20912" xr:uid="{00000000-0005-0000-0000-0000AD510000}"/>
    <cellStyle name="Normal 2 11 2 10 2 2 2 2" xfId="20913" xr:uid="{00000000-0005-0000-0000-0000AE510000}"/>
    <cellStyle name="Normal 2 11 2 10 2 2 3" xfId="20914" xr:uid="{00000000-0005-0000-0000-0000AF510000}"/>
    <cellStyle name="Normal 2 11 2 10 2 2 4" xfId="20915" xr:uid="{00000000-0005-0000-0000-0000B0510000}"/>
    <cellStyle name="Normal 2 11 2 10 2 3" xfId="20916" xr:uid="{00000000-0005-0000-0000-0000B1510000}"/>
    <cellStyle name="Normal 2 11 2 10 2 3 2" xfId="20917" xr:uid="{00000000-0005-0000-0000-0000B2510000}"/>
    <cellStyle name="Normal 2 11 2 10 2 3 2 2" xfId="20918" xr:uid="{00000000-0005-0000-0000-0000B3510000}"/>
    <cellStyle name="Normal 2 11 2 10 2 3 3" xfId="20919" xr:uid="{00000000-0005-0000-0000-0000B4510000}"/>
    <cellStyle name="Normal 2 11 2 10 2 3 4" xfId="20920" xr:uid="{00000000-0005-0000-0000-0000B5510000}"/>
    <cellStyle name="Normal 2 11 2 10 2 4" xfId="20921" xr:uid="{00000000-0005-0000-0000-0000B6510000}"/>
    <cellStyle name="Normal 2 11 2 10 2 4 2" xfId="20922" xr:uid="{00000000-0005-0000-0000-0000B7510000}"/>
    <cellStyle name="Normal 2 11 2 10 2 4 2 2" xfId="20923" xr:uid="{00000000-0005-0000-0000-0000B8510000}"/>
    <cellStyle name="Normal 2 11 2 10 2 4 3" xfId="20924" xr:uid="{00000000-0005-0000-0000-0000B9510000}"/>
    <cellStyle name="Normal 2 11 2 10 2 4 4" xfId="20925" xr:uid="{00000000-0005-0000-0000-0000BA510000}"/>
    <cellStyle name="Normal 2 11 2 10 2 5" xfId="20926" xr:uid="{00000000-0005-0000-0000-0000BB510000}"/>
    <cellStyle name="Normal 2 11 2 10 2 5 2" xfId="20927" xr:uid="{00000000-0005-0000-0000-0000BC510000}"/>
    <cellStyle name="Normal 2 11 2 10 2 6" xfId="20928" xr:uid="{00000000-0005-0000-0000-0000BD510000}"/>
    <cellStyle name="Normal 2 11 2 10 2 7" xfId="20929" xr:uid="{00000000-0005-0000-0000-0000BE510000}"/>
    <cellStyle name="Normal 2 11 2 10 3" xfId="20930" xr:uid="{00000000-0005-0000-0000-0000BF510000}"/>
    <cellStyle name="Normal 2 11 2 10 3 2" xfId="20931" xr:uid="{00000000-0005-0000-0000-0000C0510000}"/>
    <cellStyle name="Normal 2 11 2 10 3 2 2" xfId="20932" xr:uid="{00000000-0005-0000-0000-0000C1510000}"/>
    <cellStyle name="Normal 2 11 2 10 3 3" xfId="20933" xr:uid="{00000000-0005-0000-0000-0000C2510000}"/>
    <cellStyle name="Normal 2 11 2 10 3 4" xfId="20934" xr:uid="{00000000-0005-0000-0000-0000C3510000}"/>
    <cellStyle name="Normal 2 11 2 10 4" xfId="20935" xr:uid="{00000000-0005-0000-0000-0000C4510000}"/>
    <cellStyle name="Normal 2 11 2 10 4 2" xfId="20936" xr:uid="{00000000-0005-0000-0000-0000C5510000}"/>
    <cellStyle name="Normal 2 11 2 10 4 2 2" xfId="20937" xr:uid="{00000000-0005-0000-0000-0000C6510000}"/>
    <cellStyle name="Normal 2 11 2 10 4 3" xfId="20938" xr:uid="{00000000-0005-0000-0000-0000C7510000}"/>
    <cellStyle name="Normal 2 11 2 10 4 4" xfId="20939" xr:uid="{00000000-0005-0000-0000-0000C8510000}"/>
    <cellStyle name="Normal 2 11 2 10 5" xfId="20940" xr:uid="{00000000-0005-0000-0000-0000C9510000}"/>
    <cellStyle name="Normal 2 11 2 10 5 2" xfId="20941" xr:uid="{00000000-0005-0000-0000-0000CA510000}"/>
    <cellStyle name="Normal 2 11 2 10 5 2 2" xfId="20942" xr:uid="{00000000-0005-0000-0000-0000CB510000}"/>
    <cellStyle name="Normal 2 11 2 10 5 3" xfId="20943" xr:uid="{00000000-0005-0000-0000-0000CC510000}"/>
    <cellStyle name="Normal 2 11 2 10 5 4" xfId="20944" xr:uid="{00000000-0005-0000-0000-0000CD510000}"/>
    <cellStyle name="Normal 2 11 2 10 6" xfId="20945" xr:uid="{00000000-0005-0000-0000-0000CE510000}"/>
    <cellStyle name="Normal 2 11 2 10 6 2" xfId="20946" xr:uid="{00000000-0005-0000-0000-0000CF510000}"/>
    <cellStyle name="Normal 2 11 2 10 6 2 2" xfId="20947" xr:uid="{00000000-0005-0000-0000-0000D0510000}"/>
    <cellStyle name="Normal 2 11 2 10 6 3" xfId="20948" xr:uid="{00000000-0005-0000-0000-0000D1510000}"/>
    <cellStyle name="Normal 2 11 2 10 6 4" xfId="20949" xr:uid="{00000000-0005-0000-0000-0000D2510000}"/>
    <cellStyle name="Normal 2 11 2 10 7" xfId="20950" xr:uid="{00000000-0005-0000-0000-0000D3510000}"/>
    <cellStyle name="Normal 2 11 2 10 7 2" xfId="20951" xr:uid="{00000000-0005-0000-0000-0000D4510000}"/>
    <cellStyle name="Normal 2 11 2 10 8" xfId="20952" xr:uid="{00000000-0005-0000-0000-0000D5510000}"/>
    <cellStyle name="Normal 2 11 2 10 9" xfId="20953" xr:uid="{00000000-0005-0000-0000-0000D6510000}"/>
    <cellStyle name="Normal 2 11 2 11" xfId="20954" xr:uid="{00000000-0005-0000-0000-0000D7510000}"/>
    <cellStyle name="Normal 2 11 2 11 2" xfId="20955" xr:uid="{00000000-0005-0000-0000-0000D8510000}"/>
    <cellStyle name="Normal 2 11 2 11 2 2" xfId="20956" xr:uid="{00000000-0005-0000-0000-0000D9510000}"/>
    <cellStyle name="Normal 2 11 2 11 2 2 2" xfId="20957" xr:uid="{00000000-0005-0000-0000-0000DA510000}"/>
    <cellStyle name="Normal 2 11 2 11 2 3" xfId="20958" xr:uid="{00000000-0005-0000-0000-0000DB510000}"/>
    <cellStyle name="Normal 2 11 2 11 2 4" xfId="20959" xr:uid="{00000000-0005-0000-0000-0000DC510000}"/>
    <cellStyle name="Normal 2 11 2 11 3" xfId="20960" xr:uid="{00000000-0005-0000-0000-0000DD510000}"/>
    <cellStyle name="Normal 2 11 2 11 3 2" xfId="20961" xr:uid="{00000000-0005-0000-0000-0000DE510000}"/>
    <cellStyle name="Normal 2 11 2 11 3 2 2" xfId="20962" xr:uid="{00000000-0005-0000-0000-0000DF510000}"/>
    <cellStyle name="Normal 2 11 2 11 3 3" xfId="20963" xr:uid="{00000000-0005-0000-0000-0000E0510000}"/>
    <cellStyle name="Normal 2 11 2 11 3 4" xfId="20964" xr:uid="{00000000-0005-0000-0000-0000E1510000}"/>
    <cellStyle name="Normal 2 11 2 11 4" xfId="20965" xr:uid="{00000000-0005-0000-0000-0000E2510000}"/>
    <cellStyle name="Normal 2 11 2 11 4 2" xfId="20966" xr:uid="{00000000-0005-0000-0000-0000E3510000}"/>
    <cellStyle name="Normal 2 11 2 11 4 2 2" xfId="20967" xr:uid="{00000000-0005-0000-0000-0000E4510000}"/>
    <cellStyle name="Normal 2 11 2 11 4 3" xfId="20968" xr:uid="{00000000-0005-0000-0000-0000E5510000}"/>
    <cellStyle name="Normal 2 11 2 11 4 4" xfId="20969" xr:uid="{00000000-0005-0000-0000-0000E6510000}"/>
    <cellStyle name="Normal 2 11 2 11 5" xfId="20970" xr:uid="{00000000-0005-0000-0000-0000E7510000}"/>
    <cellStyle name="Normal 2 11 2 11 5 2" xfId="20971" xr:uid="{00000000-0005-0000-0000-0000E8510000}"/>
    <cellStyle name="Normal 2 11 2 11 6" xfId="20972" xr:uid="{00000000-0005-0000-0000-0000E9510000}"/>
    <cellStyle name="Normal 2 11 2 11 7" xfId="20973" xr:uid="{00000000-0005-0000-0000-0000EA510000}"/>
    <cellStyle name="Normal 2 11 2 12" xfId="20974" xr:uid="{00000000-0005-0000-0000-0000EB510000}"/>
    <cellStyle name="Normal 2 11 2 12 2" xfId="20975" xr:uid="{00000000-0005-0000-0000-0000EC510000}"/>
    <cellStyle name="Normal 2 11 2 12 2 2" xfId="20976" xr:uid="{00000000-0005-0000-0000-0000ED510000}"/>
    <cellStyle name="Normal 2 11 2 12 3" xfId="20977" xr:uid="{00000000-0005-0000-0000-0000EE510000}"/>
    <cellStyle name="Normal 2 11 2 12 4" xfId="20978" xr:uid="{00000000-0005-0000-0000-0000EF510000}"/>
    <cellStyle name="Normal 2 11 2 13" xfId="20979" xr:uid="{00000000-0005-0000-0000-0000F0510000}"/>
    <cellStyle name="Normal 2 11 2 13 2" xfId="20980" xr:uid="{00000000-0005-0000-0000-0000F1510000}"/>
    <cellStyle name="Normal 2 11 2 13 2 2" xfId="20981" xr:uid="{00000000-0005-0000-0000-0000F2510000}"/>
    <cellStyle name="Normal 2 11 2 13 3" xfId="20982" xr:uid="{00000000-0005-0000-0000-0000F3510000}"/>
    <cellStyle name="Normal 2 11 2 13 4" xfId="20983" xr:uid="{00000000-0005-0000-0000-0000F4510000}"/>
    <cellStyle name="Normal 2 11 2 14" xfId="20984" xr:uid="{00000000-0005-0000-0000-0000F5510000}"/>
    <cellStyle name="Normal 2 11 2 14 2" xfId="20985" xr:uid="{00000000-0005-0000-0000-0000F6510000}"/>
    <cellStyle name="Normal 2 11 2 14 2 2" xfId="20986" xr:uid="{00000000-0005-0000-0000-0000F7510000}"/>
    <cellStyle name="Normal 2 11 2 14 3" xfId="20987" xr:uid="{00000000-0005-0000-0000-0000F8510000}"/>
    <cellStyle name="Normal 2 11 2 14 4" xfId="20988" xr:uid="{00000000-0005-0000-0000-0000F9510000}"/>
    <cellStyle name="Normal 2 11 2 15" xfId="20989" xr:uid="{00000000-0005-0000-0000-0000FA510000}"/>
    <cellStyle name="Normal 2 11 2 16" xfId="20990" xr:uid="{00000000-0005-0000-0000-0000FB510000}"/>
    <cellStyle name="Normal 2 11 2 16 2" xfId="20991" xr:uid="{00000000-0005-0000-0000-0000FC510000}"/>
    <cellStyle name="Normal 2 11 2 16 2 2" xfId="20992" xr:uid="{00000000-0005-0000-0000-0000FD510000}"/>
    <cellStyle name="Normal 2 11 2 16 3" xfId="20993" xr:uid="{00000000-0005-0000-0000-0000FE510000}"/>
    <cellStyle name="Normal 2 11 2 16 4" xfId="20994" xr:uid="{00000000-0005-0000-0000-0000FF510000}"/>
    <cellStyle name="Normal 2 11 2 17" xfId="20995" xr:uid="{00000000-0005-0000-0000-000000520000}"/>
    <cellStyle name="Normal 2 11 2 17 2" xfId="20996" xr:uid="{00000000-0005-0000-0000-000001520000}"/>
    <cellStyle name="Normal 2 11 2 18" xfId="20997" xr:uid="{00000000-0005-0000-0000-000002520000}"/>
    <cellStyle name="Normal 2 11 2 19" xfId="20998" xr:uid="{00000000-0005-0000-0000-000003520000}"/>
    <cellStyle name="Normal 2 11 2 2" xfId="20999" xr:uid="{00000000-0005-0000-0000-000004520000}"/>
    <cellStyle name="Normal 2 11 2 2 10" xfId="21000" xr:uid="{00000000-0005-0000-0000-000005520000}"/>
    <cellStyle name="Normal 2 11 2 2 10 2" xfId="21001" xr:uid="{00000000-0005-0000-0000-000006520000}"/>
    <cellStyle name="Normal 2 11 2 2 10 2 2" xfId="21002" xr:uid="{00000000-0005-0000-0000-000007520000}"/>
    <cellStyle name="Normal 2 11 2 2 10 3" xfId="21003" xr:uid="{00000000-0005-0000-0000-000008520000}"/>
    <cellStyle name="Normal 2 11 2 2 10 4" xfId="21004" xr:uid="{00000000-0005-0000-0000-000009520000}"/>
    <cellStyle name="Normal 2 11 2 2 11" xfId="21005" xr:uid="{00000000-0005-0000-0000-00000A520000}"/>
    <cellStyle name="Normal 2 11 2 2 11 2" xfId="21006" xr:uid="{00000000-0005-0000-0000-00000B520000}"/>
    <cellStyle name="Normal 2 11 2 2 11 2 2" xfId="21007" xr:uid="{00000000-0005-0000-0000-00000C520000}"/>
    <cellStyle name="Normal 2 11 2 2 11 3" xfId="21008" xr:uid="{00000000-0005-0000-0000-00000D520000}"/>
    <cellStyle name="Normal 2 11 2 2 11 4" xfId="21009" xr:uid="{00000000-0005-0000-0000-00000E520000}"/>
    <cellStyle name="Normal 2 11 2 2 12" xfId="21010" xr:uid="{00000000-0005-0000-0000-00000F520000}"/>
    <cellStyle name="Normal 2 11 2 2 12 2" xfId="21011" xr:uid="{00000000-0005-0000-0000-000010520000}"/>
    <cellStyle name="Normal 2 11 2 2 12 2 2" xfId="21012" xr:uid="{00000000-0005-0000-0000-000011520000}"/>
    <cellStyle name="Normal 2 11 2 2 12 3" xfId="21013" xr:uid="{00000000-0005-0000-0000-000012520000}"/>
    <cellStyle name="Normal 2 11 2 2 12 4" xfId="21014" xr:uid="{00000000-0005-0000-0000-000013520000}"/>
    <cellStyle name="Normal 2 11 2 2 13" xfId="21015" xr:uid="{00000000-0005-0000-0000-000014520000}"/>
    <cellStyle name="Normal 2 11 2 2 14" xfId="21016" xr:uid="{00000000-0005-0000-0000-000015520000}"/>
    <cellStyle name="Normal 2 11 2 2 14 2" xfId="21017" xr:uid="{00000000-0005-0000-0000-000016520000}"/>
    <cellStyle name="Normal 2 11 2 2 14 2 2" xfId="21018" xr:uid="{00000000-0005-0000-0000-000017520000}"/>
    <cellStyle name="Normal 2 11 2 2 14 3" xfId="21019" xr:uid="{00000000-0005-0000-0000-000018520000}"/>
    <cellStyle name="Normal 2 11 2 2 14 4" xfId="21020" xr:uid="{00000000-0005-0000-0000-000019520000}"/>
    <cellStyle name="Normal 2 11 2 2 15" xfId="21021" xr:uid="{00000000-0005-0000-0000-00001A520000}"/>
    <cellStyle name="Normal 2 11 2 2 15 2" xfId="21022" xr:uid="{00000000-0005-0000-0000-00001B520000}"/>
    <cellStyle name="Normal 2 11 2 2 16" xfId="21023" xr:uid="{00000000-0005-0000-0000-00001C520000}"/>
    <cellStyle name="Normal 2 11 2 2 17" xfId="21024" xr:uid="{00000000-0005-0000-0000-00001D520000}"/>
    <cellStyle name="Normal 2 11 2 2 2" xfId="21025" xr:uid="{00000000-0005-0000-0000-00001E520000}"/>
    <cellStyle name="Normal 2 11 2 2 2 10" xfId="21026" xr:uid="{00000000-0005-0000-0000-00001F520000}"/>
    <cellStyle name="Normal 2 11 2 2 2 10 2" xfId="21027" xr:uid="{00000000-0005-0000-0000-000020520000}"/>
    <cellStyle name="Normal 2 11 2 2 2 10 2 2" xfId="21028" xr:uid="{00000000-0005-0000-0000-000021520000}"/>
    <cellStyle name="Normal 2 11 2 2 2 10 3" xfId="21029" xr:uid="{00000000-0005-0000-0000-000022520000}"/>
    <cellStyle name="Normal 2 11 2 2 2 10 4" xfId="21030" xr:uid="{00000000-0005-0000-0000-000023520000}"/>
    <cellStyle name="Normal 2 11 2 2 2 11" xfId="21031" xr:uid="{00000000-0005-0000-0000-000024520000}"/>
    <cellStyle name="Normal 2 11 2 2 2 11 2" xfId="21032" xr:uid="{00000000-0005-0000-0000-000025520000}"/>
    <cellStyle name="Normal 2 11 2 2 2 11 2 2" xfId="21033" xr:uid="{00000000-0005-0000-0000-000026520000}"/>
    <cellStyle name="Normal 2 11 2 2 2 11 3" xfId="21034" xr:uid="{00000000-0005-0000-0000-000027520000}"/>
    <cellStyle name="Normal 2 11 2 2 2 11 4" xfId="21035" xr:uid="{00000000-0005-0000-0000-000028520000}"/>
    <cellStyle name="Normal 2 11 2 2 2 12" xfId="21036" xr:uid="{00000000-0005-0000-0000-000029520000}"/>
    <cellStyle name="Normal 2 11 2 2 2 12 2" xfId="21037" xr:uid="{00000000-0005-0000-0000-00002A520000}"/>
    <cellStyle name="Normal 2 11 2 2 2 12 2 2" xfId="21038" xr:uid="{00000000-0005-0000-0000-00002B520000}"/>
    <cellStyle name="Normal 2 11 2 2 2 12 3" xfId="21039" xr:uid="{00000000-0005-0000-0000-00002C520000}"/>
    <cellStyle name="Normal 2 11 2 2 2 12 4" xfId="21040" xr:uid="{00000000-0005-0000-0000-00002D520000}"/>
    <cellStyle name="Normal 2 11 2 2 2 13" xfId="21041" xr:uid="{00000000-0005-0000-0000-00002E520000}"/>
    <cellStyle name="Normal 2 11 2 2 2 13 2" xfId="21042" xr:uid="{00000000-0005-0000-0000-00002F520000}"/>
    <cellStyle name="Normal 2 11 2 2 2 14" xfId="21043" xr:uid="{00000000-0005-0000-0000-000030520000}"/>
    <cellStyle name="Normal 2 11 2 2 2 15" xfId="21044" xr:uid="{00000000-0005-0000-0000-000031520000}"/>
    <cellStyle name="Normal 2 11 2 2 2 2" xfId="21045" xr:uid="{00000000-0005-0000-0000-000032520000}"/>
    <cellStyle name="Normal 2 11 2 2 2 2 10" xfId="21046" xr:uid="{00000000-0005-0000-0000-000033520000}"/>
    <cellStyle name="Normal 2 11 2 2 2 2 10 2" xfId="21047" xr:uid="{00000000-0005-0000-0000-000034520000}"/>
    <cellStyle name="Normal 2 11 2 2 2 2 10 2 2" xfId="21048" xr:uid="{00000000-0005-0000-0000-000035520000}"/>
    <cellStyle name="Normal 2 11 2 2 2 2 10 3" xfId="21049" xr:uid="{00000000-0005-0000-0000-000036520000}"/>
    <cellStyle name="Normal 2 11 2 2 2 2 10 4" xfId="21050" xr:uid="{00000000-0005-0000-0000-000037520000}"/>
    <cellStyle name="Normal 2 11 2 2 2 2 11" xfId="21051" xr:uid="{00000000-0005-0000-0000-000038520000}"/>
    <cellStyle name="Normal 2 11 2 2 2 2 11 2" xfId="21052" xr:uid="{00000000-0005-0000-0000-000039520000}"/>
    <cellStyle name="Normal 2 11 2 2 2 2 11 2 2" xfId="21053" xr:uid="{00000000-0005-0000-0000-00003A520000}"/>
    <cellStyle name="Normal 2 11 2 2 2 2 11 3" xfId="21054" xr:uid="{00000000-0005-0000-0000-00003B520000}"/>
    <cellStyle name="Normal 2 11 2 2 2 2 11 4" xfId="21055" xr:uid="{00000000-0005-0000-0000-00003C520000}"/>
    <cellStyle name="Normal 2 11 2 2 2 2 12" xfId="21056" xr:uid="{00000000-0005-0000-0000-00003D520000}"/>
    <cellStyle name="Normal 2 11 2 2 2 2 12 2" xfId="21057" xr:uid="{00000000-0005-0000-0000-00003E520000}"/>
    <cellStyle name="Normal 2 11 2 2 2 2 13" xfId="21058" xr:uid="{00000000-0005-0000-0000-00003F520000}"/>
    <cellStyle name="Normal 2 11 2 2 2 2 14" xfId="21059" xr:uid="{00000000-0005-0000-0000-000040520000}"/>
    <cellStyle name="Normal 2 11 2 2 2 2 2" xfId="21060" xr:uid="{00000000-0005-0000-0000-000041520000}"/>
    <cellStyle name="Normal 2 11 2 2 2 2 2 10" xfId="21061" xr:uid="{00000000-0005-0000-0000-000042520000}"/>
    <cellStyle name="Normal 2 11 2 2 2 2 2 10 2" xfId="21062" xr:uid="{00000000-0005-0000-0000-000043520000}"/>
    <cellStyle name="Normal 2 11 2 2 2 2 2 10 2 2" xfId="21063" xr:uid="{00000000-0005-0000-0000-000044520000}"/>
    <cellStyle name="Normal 2 11 2 2 2 2 2 10 3" xfId="21064" xr:uid="{00000000-0005-0000-0000-000045520000}"/>
    <cellStyle name="Normal 2 11 2 2 2 2 2 10 4" xfId="21065" xr:uid="{00000000-0005-0000-0000-000046520000}"/>
    <cellStyle name="Normal 2 11 2 2 2 2 2 11" xfId="21066" xr:uid="{00000000-0005-0000-0000-000047520000}"/>
    <cellStyle name="Normal 2 11 2 2 2 2 2 11 2" xfId="21067" xr:uid="{00000000-0005-0000-0000-000048520000}"/>
    <cellStyle name="Normal 2 11 2 2 2 2 2 12" xfId="21068" xr:uid="{00000000-0005-0000-0000-000049520000}"/>
    <cellStyle name="Normal 2 11 2 2 2 2 2 13" xfId="21069" xr:uid="{00000000-0005-0000-0000-00004A520000}"/>
    <cellStyle name="Normal 2 11 2 2 2 2 2 2" xfId="21070" xr:uid="{00000000-0005-0000-0000-00004B520000}"/>
    <cellStyle name="Normal 2 11 2 2 2 2 2 2 10" xfId="21071" xr:uid="{00000000-0005-0000-0000-00004C520000}"/>
    <cellStyle name="Normal 2 11 2 2 2 2 2 2 2" xfId="21072" xr:uid="{00000000-0005-0000-0000-00004D520000}"/>
    <cellStyle name="Normal 2 11 2 2 2 2 2 2 2 2" xfId="21073" xr:uid="{00000000-0005-0000-0000-00004E520000}"/>
    <cellStyle name="Normal 2 11 2 2 2 2 2 2 2 2 2" xfId="21074" xr:uid="{00000000-0005-0000-0000-00004F520000}"/>
    <cellStyle name="Normal 2 11 2 2 2 2 2 2 2 2 2 2" xfId="21075" xr:uid="{00000000-0005-0000-0000-000050520000}"/>
    <cellStyle name="Normal 2 11 2 2 2 2 2 2 2 2 2 2 2" xfId="21076" xr:uid="{00000000-0005-0000-0000-000051520000}"/>
    <cellStyle name="Normal 2 11 2 2 2 2 2 2 2 2 2 3" xfId="21077" xr:uid="{00000000-0005-0000-0000-000052520000}"/>
    <cellStyle name="Normal 2 11 2 2 2 2 2 2 2 2 2 4" xfId="21078" xr:uid="{00000000-0005-0000-0000-000053520000}"/>
    <cellStyle name="Normal 2 11 2 2 2 2 2 2 2 2 3" xfId="21079" xr:uid="{00000000-0005-0000-0000-000054520000}"/>
    <cellStyle name="Normal 2 11 2 2 2 2 2 2 2 2 3 2" xfId="21080" xr:uid="{00000000-0005-0000-0000-000055520000}"/>
    <cellStyle name="Normal 2 11 2 2 2 2 2 2 2 2 3 2 2" xfId="21081" xr:uid="{00000000-0005-0000-0000-000056520000}"/>
    <cellStyle name="Normal 2 11 2 2 2 2 2 2 2 2 3 3" xfId="21082" xr:uid="{00000000-0005-0000-0000-000057520000}"/>
    <cellStyle name="Normal 2 11 2 2 2 2 2 2 2 2 3 4" xfId="21083" xr:uid="{00000000-0005-0000-0000-000058520000}"/>
    <cellStyle name="Normal 2 11 2 2 2 2 2 2 2 2 4" xfId="21084" xr:uid="{00000000-0005-0000-0000-000059520000}"/>
    <cellStyle name="Normal 2 11 2 2 2 2 2 2 2 2 4 2" xfId="21085" xr:uid="{00000000-0005-0000-0000-00005A520000}"/>
    <cellStyle name="Normal 2 11 2 2 2 2 2 2 2 2 4 2 2" xfId="21086" xr:uid="{00000000-0005-0000-0000-00005B520000}"/>
    <cellStyle name="Normal 2 11 2 2 2 2 2 2 2 2 4 3" xfId="21087" xr:uid="{00000000-0005-0000-0000-00005C520000}"/>
    <cellStyle name="Normal 2 11 2 2 2 2 2 2 2 2 4 4" xfId="21088" xr:uid="{00000000-0005-0000-0000-00005D520000}"/>
    <cellStyle name="Normal 2 11 2 2 2 2 2 2 2 2 5" xfId="21089" xr:uid="{00000000-0005-0000-0000-00005E520000}"/>
    <cellStyle name="Normal 2 11 2 2 2 2 2 2 2 2 5 2" xfId="21090" xr:uid="{00000000-0005-0000-0000-00005F520000}"/>
    <cellStyle name="Normal 2 11 2 2 2 2 2 2 2 2 6" xfId="21091" xr:uid="{00000000-0005-0000-0000-000060520000}"/>
    <cellStyle name="Normal 2 11 2 2 2 2 2 2 2 2 7" xfId="21092" xr:uid="{00000000-0005-0000-0000-000061520000}"/>
    <cellStyle name="Normal 2 11 2 2 2 2 2 2 2 3" xfId="21093" xr:uid="{00000000-0005-0000-0000-000062520000}"/>
    <cellStyle name="Normal 2 11 2 2 2 2 2 2 2 3 2" xfId="21094" xr:uid="{00000000-0005-0000-0000-000063520000}"/>
    <cellStyle name="Normal 2 11 2 2 2 2 2 2 2 3 2 2" xfId="21095" xr:uid="{00000000-0005-0000-0000-000064520000}"/>
    <cellStyle name="Normal 2 11 2 2 2 2 2 2 2 3 3" xfId="21096" xr:uid="{00000000-0005-0000-0000-000065520000}"/>
    <cellStyle name="Normal 2 11 2 2 2 2 2 2 2 3 4" xfId="21097" xr:uid="{00000000-0005-0000-0000-000066520000}"/>
    <cellStyle name="Normal 2 11 2 2 2 2 2 2 2 4" xfId="21098" xr:uid="{00000000-0005-0000-0000-000067520000}"/>
    <cellStyle name="Normal 2 11 2 2 2 2 2 2 2 4 2" xfId="21099" xr:uid="{00000000-0005-0000-0000-000068520000}"/>
    <cellStyle name="Normal 2 11 2 2 2 2 2 2 2 4 2 2" xfId="21100" xr:uid="{00000000-0005-0000-0000-000069520000}"/>
    <cellStyle name="Normal 2 11 2 2 2 2 2 2 2 4 3" xfId="21101" xr:uid="{00000000-0005-0000-0000-00006A520000}"/>
    <cellStyle name="Normal 2 11 2 2 2 2 2 2 2 4 4" xfId="21102" xr:uid="{00000000-0005-0000-0000-00006B520000}"/>
    <cellStyle name="Normal 2 11 2 2 2 2 2 2 2 5" xfId="21103" xr:uid="{00000000-0005-0000-0000-00006C520000}"/>
    <cellStyle name="Normal 2 11 2 2 2 2 2 2 2 5 2" xfId="21104" xr:uid="{00000000-0005-0000-0000-00006D520000}"/>
    <cellStyle name="Normal 2 11 2 2 2 2 2 2 2 5 2 2" xfId="21105" xr:uid="{00000000-0005-0000-0000-00006E520000}"/>
    <cellStyle name="Normal 2 11 2 2 2 2 2 2 2 5 3" xfId="21106" xr:uid="{00000000-0005-0000-0000-00006F520000}"/>
    <cellStyle name="Normal 2 11 2 2 2 2 2 2 2 5 4" xfId="21107" xr:uid="{00000000-0005-0000-0000-000070520000}"/>
    <cellStyle name="Normal 2 11 2 2 2 2 2 2 2 6" xfId="21108" xr:uid="{00000000-0005-0000-0000-000071520000}"/>
    <cellStyle name="Normal 2 11 2 2 2 2 2 2 2 6 2" xfId="21109" xr:uid="{00000000-0005-0000-0000-000072520000}"/>
    <cellStyle name="Normal 2 11 2 2 2 2 2 2 2 6 2 2" xfId="21110" xr:uid="{00000000-0005-0000-0000-000073520000}"/>
    <cellStyle name="Normal 2 11 2 2 2 2 2 2 2 6 3" xfId="21111" xr:uid="{00000000-0005-0000-0000-000074520000}"/>
    <cellStyle name="Normal 2 11 2 2 2 2 2 2 2 6 4" xfId="21112" xr:uid="{00000000-0005-0000-0000-000075520000}"/>
    <cellStyle name="Normal 2 11 2 2 2 2 2 2 2 7" xfId="21113" xr:uid="{00000000-0005-0000-0000-000076520000}"/>
    <cellStyle name="Normal 2 11 2 2 2 2 2 2 2 7 2" xfId="21114" xr:uid="{00000000-0005-0000-0000-000077520000}"/>
    <cellStyle name="Normal 2 11 2 2 2 2 2 2 2 8" xfId="21115" xr:uid="{00000000-0005-0000-0000-000078520000}"/>
    <cellStyle name="Normal 2 11 2 2 2 2 2 2 2 9" xfId="21116" xr:uid="{00000000-0005-0000-0000-000079520000}"/>
    <cellStyle name="Normal 2 11 2 2 2 2 2 2 3" xfId="21117" xr:uid="{00000000-0005-0000-0000-00007A520000}"/>
    <cellStyle name="Normal 2 11 2 2 2 2 2 2 3 2" xfId="21118" xr:uid="{00000000-0005-0000-0000-00007B520000}"/>
    <cellStyle name="Normal 2 11 2 2 2 2 2 2 3 2 2" xfId="21119" xr:uid="{00000000-0005-0000-0000-00007C520000}"/>
    <cellStyle name="Normal 2 11 2 2 2 2 2 2 3 2 2 2" xfId="21120" xr:uid="{00000000-0005-0000-0000-00007D520000}"/>
    <cellStyle name="Normal 2 11 2 2 2 2 2 2 3 2 3" xfId="21121" xr:uid="{00000000-0005-0000-0000-00007E520000}"/>
    <cellStyle name="Normal 2 11 2 2 2 2 2 2 3 2 4" xfId="21122" xr:uid="{00000000-0005-0000-0000-00007F520000}"/>
    <cellStyle name="Normal 2 11 2 2 2 2 2 2 3 3" xfId="21123" xr:uid="{00000000-0005-0000-0000-000080520000}"/>
    <cellStyle name="Normal 2 11 2 2 2 2 2 2 3 3 2" xfId="21124" xr:uid="{00000000-0005-0000-0000-000081520000}"/>
    <cellStyle name="Normal 2 11 2 2 2 2 2 2 3 3 2 2" xfId="21125" xr:uid="{00000000-0005-0000-0000-000082520000}"/>
    <cellStyle name="Normal 2 11 2 2 2 2 2 2 3 3 3" xfId="21126" xr:uid="{00000000-0005-0000-0000-000083520000}"/>
    <cellStyle name="Normal 2 11 2 2 2 2 2 2 3 3 4" xfId="21127" xr:uid="{00000000-0005-0000-0000-000084520000}"/>
    <cellStyle name="Normal 2 11 2 2 2 2 2 2 3 4" xfId="21128" xr:uid="{00000000-0005-0000-0000-000085520000}"/>
    <cellStyle name="Normal 2 11 2 2 2 2 2 2 3 4 2" xfId="21129" xr:uid="{00000000-0005-0000-0000-000086520000}"/>
    <cellStyle name="Normal 2 11 2 2 2 2 2 2 3 4 2 2" xfId="21130" xr:uid="{00000000-0005-0000-0000-000087520000}"/>
    <cellStyle name="Normal 2 11 2 2 2 2 2 2 3 4 3" xfId="21131" xr:uid="{00000000-0005-0000-0000-000088520000}"/>
    <cellStyle name="Normal 2 11 2 2 2 2 2 2 3 4 4" xfId="21132" xr:uid="{00000000-0005-0000-0000-000089520000}"/>
    <cellStyle name="Normal 2 11 2 2 2 2 2 2 3 5" xfId="21133" xr:uid="{00000000-0005-0000-0000-00008A520000}"/>
    <cellStyle name="Normal 2 11 2 2 2 2 2 2 3 5 2" xfId="21134" xr:uid="{00000000-0005-0000-0000-00008B520000}"/>
    <cellStyle name="Normal 2 11 2 2 2 2 2 2 3 6" xfId="21135" xr:uid="{00000000-0005-0000-0000-00008C520000}"/>
    <cellStyle name="Normal 2 11 2 2 2 2 2 2 3 7" xfId="21136" xr:uid="{00000000-0005-0000-0000-00008D520000}"/>
    <cellStyle name="Normal 2 11 2 2 2 2 2 2 4" xfId="21137" xr:uid="{00000000-0005-0000-0000-00008E520000}"/>
    <cellStyle name="Normal 2 11 2 2 2 2 2 2 4 2" xfId="21138" xr:uid="{00000000-0005-0000-0000-00008F520000}"/>
    <cellStyle name="Normal 2 11 2 2 2 2 2 2 4 2 2" xfId="21139" xr:uid="{00000000-0005-0000-0000-000090520000}"/>
    <cellStyle name="Normal 2 11 2 2 2 2 2 2 4 3" xfId="21140" xr:uid="{00000000-0005-0000-0000-000091520000}"/>
    <cellStyle name="Normal 2 11 2 2 2 2 2 2 4 4" xfId="21141" xr:uid="{00000000-0005-0000-0000-000092520000}"/>
    <cellStyle name="Normal 2 11 2 2 2 2 2 2 5" xfId="21142" xr:uid="{00000000-0005-0000-0000-000093520000}"/>
    <cellStyle name="Normal 2 11 2 2 2 2 2 2 5 2" xfId="21143" xr:uid="{00000000-0005-0000-0000-000094520000}"/>
    <cellStyle name="Normal 2 11 2 2 2 2 2 2 5 2 2" xfId="21144" xr:uid="{00000000-0005-0000-0000-000095520000}"/>
    <cellStyle name="Normal 2 11 2 2 2 2 2 2 5 3" xfId="21145" xr:uid="{00000000-0005-0000-0000-000096520000}"/>
    <cellStyle name="Normal 2 11 2 2 2 2 2 2 5 4" xfId="21146" xr:uid="{00000000-0005-0000-0000-000097520000}"/>
    <cellStyle name="Normal 2 11 2 2 2 2 2 2 6" xfId="21147" xr:uid="{00000000-0005-0000-0000-000098520000}"/>
    <cellStyle name="Normal 2 11 2 2 2 2 2 2 6 2" xfId="21148" xr:uid="{00000000-0005-0000-0000-000099520000}"/>
    <cellStyle name="Normal 2 11 2 2 2 2 2 2 6 2 2" xfId="21149" xr:uid="{00000000-0005-0000-0000-00009A520000}"/>
    <cellStyle name="Normal 2 11 2 2 2 2 2 2 6 3" xfId="21150" xr:uid="{00000000-0005-0000-0000-00009B520000}"/>
    <cellStyle name="Normal 2 11 2 2 2 2 2 2 6 4" xfId="21151" xr:uid="{00000000-0005-0000-0000-00009C520000}"/>
    <cellStyle name="Normal 2 11 2 2 2 2 2 2 7" xfId="21152" xr:uid="{00000000-0005-0000-0000-00009D520000}"/>
    <cellStyle name="Normal 2 11 2 2 2 2 2 2 7 2" xfId="21153" xr:uid="{00000000-0005-0000-0000-00009E520000}"/>
    <cellStyle name="Normal 2 11 2 2 2 2 2 2 7 2 2" xfId="21154" xr:uid="{00000000-0005-0000-0000-00009F520000}"/>
    <cellStyle name="Normal 2 11 2 2 2 2 2 2 7 3" xfId="21155" xr:uid="{00000000-0005-0000-0000-0000A0520000}"/>
    <cellStyle name="Normal 2 11 2 2 2 2 2 2 7 4" xfId="21156" xr:uid="{00000000-0005-0000-0000-0000A1520000}"/>
    <cellStyle name="Normal 2 11 2 2 2 2 2 2 8" xfId="21157" xr:uid="{00000000-0005-0000-0000-0000A2520000}"/>
    <cellStyle name="Normal 2 11 2 2 2 2 2 2 8 2" xfId="21158" xr:uid="{00000000-0005-0000-0000-0000A3520000}"/>
    <cellStyle name="Normal 2 11 2 2 2 2 2 2 9" xfId="21159" xr:uid="{00000000-0005-0000-0000-0000A4520000}"/>
    <cellStyle name="Normal 2 11 2 2 2 2 2 3" xfId="21160" xr:uid="{00000000-0005-0000-0000-0000A5520000}"/>
    <cellStyle name="Normal 2 11 2 2 2 2 2 3 10" xfId="21161" xr:uid="{00000000-0005-0000-0000-0000A6520000}"/>
    <cellStyle name="Normal 2 11 2 2 2 2 2 3 2" xfId="21162" xr:uid="{00000000-0005-0000-0000-0000A7520000}"/>
    <cellStyle name="Normal 2 11 2 2 2 2 2 3 2 2" xfId="21163" xr:uid="{00000000-0005-0000-0000-0000A8520000}"/>
    <cellStyle name="Normal 2 11 2 2 2 2 2 3 2 2 2" xfId="21164" xr:uid="{00000000-0005-0000-0000-0000A9520000}"/>
    <cellStyle name="Normal 2 11 2 2 2 2 2 3 2 2 2 2" xfId="21165" xr:uid="{00000000-0005-0000-0000-0000AA520000}"/>
    <cellStyle name="Normal 2 11 2 2 2 2 2 3 2 2 2 2 2" xfId="21166" xr:uid="{00000000-0005-0000-0000-0000AB520000}"/>
    <cellStyle name="Normal 2 11 2 2 2 2 2 3 2 2 2 3" xfId="21167" xr:uid="{00000000-0005-0000-0000-0000AC520000}"/>
    <cellStyle name="Normal 2 11 2 2 2 2 2 3 2 2 2 4" xfId="21168" xr:uid="{00000000-0005-0000-0000-0000AD520000}"/>
    <cellStyle name="Normal 2 11 2 2 2 2 2 3 2 2 3" xfId="21169" xr:uid="{00000000-0005-0000-0000-0000AE520000}"/>
    <cellStyle name="Normal 2 11 2 2 2 2 2 3 2 2 3 2" xfId="21170" xr:uid="{00000000-0005-0000-0000-0000AF520000}"/>
    <cellStyle name="Normal 2 11 2 2 2 2 2 3 2 2 3 2 2" xfId="21171" xr:uid="{00000000-0005-0000-0000-0000B0520000}"/>
    <cellStyle name="Normal 2 11 2 2 2 2 2 3 2 2 3 3" xfId="21172" xr:uid="{00000000-0005-0000-0000-0000B1520000}"/>
    <cellStyle name="Normal 2 11 2 2 2 2 2 3 2 2 3 4" xfId="21173" xr:uid="{00000000-0005-0000-0000-0000B2520000}"/>
    <cellStyle name="Normal 2 11 2 2 2 2 2 3 2 2 4" xfId="21174" xr:uid="{00000000-0005-0000-0000-0000B3520000}"/>
    <cellStyle name="Normal 2 11 2 2 2 2 2 3 2 2 4 2" xfId="21175" xr:uid="{00000000-0005-0000-0000-0000B4520000}"/>
    <cellStyle name="Normal 2 11 2 2 2 2 2 3 2 2 4 2 2" xfId="21176" xr:uid="{00000000-0005-0000-0000-0000B5520000}"/>
    <cellStyle name="Normal 2 11 2 2 2 2 2 3 2 2 4 3" xfId="21177" xr:uid="{00000000-0005-0000-0000-0000B6520000}"/>
    <cellStyle name="Normal 2 11 2 2 2 2 2 3 2 2 4 4" xfId="21178" xr:uid="{00000000-0005-0000-0000-0000B7520000}"/>
    <cellStyle name="Normal 2 11 2 2 2 2 2 3 2 2 5" xfId="21179" xr:uid="{00000000-0005-0000-0000-0000B8520000}"/>
    <cellStyle name="Normal 2 11 2 2 2 2 2 3 2 2 5 2" xfId="21180" xr:uid="{00000000-0005-0000-0000-0000B9520000}"/>
    <cellStyle name="Normal 2 11 2 2 2 2 2 3 2 2 6" xfId="21181" xr:uid="{00000000-0005-0000-0000-0000BA520000}"/>
    <cellStyle name="Normal 2 11 2 2 2 2 2 3 2 2 7" xfId="21182" xr:uid="{00000000-0005-0000-0000-0000BB520000}"/>
    <cellStyle name="Normal 2 11 2 2 2 2 2 3 2 3" xfId="21183" xr:uid="{00000000-0005-0000-0000-0000BC520000}"/>
    <cellStyle name="Normal 2 11 2 2 2 2 2 3 2 3 2" xfId="21184" xr:uid="{00000000-0005-0000-0000-0000BD520000}"/>
    <cellStyle name="Normal 2 11 2 2 2 2 2 3 2 3 2 2" xfId="21185" xr:uid="{00000000-0005-0000-0000-0000BE520000}"/>
    <cellStyle name="Normal 2 11 2 2 2 2 2 3 2 3 3" xfId="21186" xr:uid="{00000000-0005-0000-0000-0000BF520000}"/>
    <cellStyle name="Normal 2 11 2 2 2 2 2 3 2 3 4" xfId="21187" xr:uid="{00000000-0005-0000-0000-0000C0520000}"/>
    <cellStyle name="Normal 2 11 2 2 2 2 2 3 2 4" xfId="21188" xr:uid="{00000000-0005-0000-0000-0000C1520000}"/>
    <cellStyle name="Normal 2 11 2 2 2 2 2 3 2 4 2" xfId="21189" xr:uid="{00000000-0005-0000-0000-0000C2520000}"/>
    <cellStyle name="Normal 2 11 2 2 2 2 2 3 2 4 2 2" xfId="21190" xr:uid="{00000000-0005-0000-0000-0000C3520000}"/>
    <cellStyle name="Normal 2 11 2 2 2 2 2 3 2 4 3" xfId="21191" xr:uid="{00000000-0005-0000-0000-0000C4520000}"/>
    <cellStyle name="Normal 2 11 2 2 2 2 2 3 2 4 4" xfId="21192" xr:uid="{00000000-0005-0000-0000-0000C5520000}"/>
    <cellStyle name="Normal 2 11 2 2 2 2 2 3 2 5" xfId="21193" xr:uid="{00000000-0005-0000-0000-0000C6520000}"/>
    <cellStyle name="Normal 2 11 2 2 2 2 2 3 2 5 2" xfId="21194" xr:uid="{00000000-0005-0000-0000-0000C7520000}"/>
    <cellStyle name="Normal 2 11 2 2 2 2 2 3 2 5 2 2" xfId="21195" xr:uid="{00000000-0005-0000-0000-0000C8520000}"/>
    <cellStyle name="Normal 2 11 2 2 2 2 2 3 2 5 3" xfId="21196" xr:uid="{00000000-0005-0000-0000-0000C9520000}"/>
    <cellStyle name="Normal 2 11 2 2 2 2 2 3 2 5 4" xfId="21197" xr:uid="{00000000-0005-0000-0000-0000CA520000}"/>
    <cellStyle name="Normal 2 11 2 2 2 2 2 3 2 6" xfId="21198" xr:uid="{00000000-0005-0000-0000-0000CB520000}"/>
    <cellStyle name="Normal 2 11 2 2 2 2 2 3 2 6 2" xfId="21199" xr:uid="{00000000-0005-0000-0000-0000CC520000}"/>
    <cellStyle name="Normal 2 11 2 2 2 2 2 3 2 6 2 2" xfId="21200" xr:uid="{00000000-0005-0000-0000-0000CD520000}"/>
    <cellStyle name="Normal 2 11 2 2 2 2 2 3 2 6 3" xfId="21201" xr:uid="{00000000-0005-0000-0000-0000CE520000}"/>
    <cellStyle name="Normal 2 11 2 2 2 2 2 3 2 6 4" xfId="21202" xr:uid="{00000000-0005-0000-0000-0000CF520000}"/>
    <cellStyle name="Normal 2 11 2 2 2 2 2 3 2 7" xfId="21203" xr:uid="{00000000-0005-0000-0000-0000D0520000}"/>
    <cellStyle name="Normal 2 11 2 2 2 2 2 3 2 7 2" xfId="21204" xr:uid="{00000000-0005-0000-0000-0000D1520000}"/>
    <cellStyle name="Normal 2 11 2 2 2 2 2 3 2 8" xfId="21205" xr:uid="{00000000-0005-0000-0000-0000D2520000}"/>
    <cellStyle name="Normal 2 11 2 2 2 2 2 3 2 9" xfId="21206" xr:uid="{00000000-0005-0000-0000-0000D3520000}"/>
    <cellStyle name="Normal 2 11 2 2 2 2 2 3 3" xfId="21207" xr:uid="{00000000-0005-0000-0000-0000D4520000}"/>
    <cellStyle name="Normal 2 11 2 2 2 2 2 3 3 2" xfId="21208" xr:uid="{00000000-0005-0000-0000-0000D5520000}"/>
    <cellStyle name="Normal 2 11 2 2 2 2 2 3 3 2 2" xfId="21209" xr:uid="{00000000-0005-0000-0000-0000D6520000}"/>
    <cellStyle name="Normal 2 11 2 2 2 2 2 3 3 2 2 2" xfId="21210" xr:uid="{00000000-0005-0000-0000-0000D7520000}"/>
    <cellStyle name="Normal 2 11 2 2 2 2 2 3 3 2 3" xfId="21211" xr:uid="{00000000-0005-0000-0000-0000D8520000}"/>
    <cellStyle name="Normal 2 11 2 2 2 2 2 3 3 2 4" xfId="21212" xr:uid="{00000000-0005-0000-0000-0000D9520000}"/>
    <cellStyle name="Normal 2 11 2 2 2 2 2 3 3 3" xfId="21213" xr:uid="{00000000-0005-0000-0000-0000DA520000}"/>
    <cellStyle name="Normal 2 11 2 2 2 2 2 3 3 3 2" xfId="21214" xr:uid="{00000000-0005-0000-0000-0000DB520000}"/>
    <cellStyle name="Normal 2 11 2 2 2 2 2 3 3 3 2 2" xfId="21215" xr:uid="{00000000-0005-0000-0000-0000DC520000}"/>
    <cellStyle name="Normal 2 11 2 2 2 2 2 3 3 3 3" xfId="21216" xr:uid="{00000000-0005-0000-0000-0000DD520000}"/>
    <cellStyle name="Normal 2 11 2 2 2 2 2 3 3 3 4" xfId="21217" xr:uid="{00000000-0005-0000-0000-0000DE520000}"/>
    <cellStyle name="Normal 2 11 2 2 2 2 2 3 3 4" xfId="21218" xr:uid="{00000000-0005-0000-0000-0000DF520000}"/>
    <cellStyle name="Normal 2 11 2 2 2 2 2 3 3 4 2" xfId="21219" xr:uid="{00000000-0005-0000-0000-0000E0520000}"/>
    <cellStyle name="Normal 2 11 2 2 2 2 2 3 3 4 2 2" xfId="21220" xr:uid="{00000000-0005-0000-0000-0000E1520000}"/>
    <cellStyle name="Normal 2 11 2 2 2 2 2 3 3 4 3" xfId="21221" xr:uid="{00000000-0005-0000-0000-0000E2520000}"/>
    <cellStyle name="Normal 2 11 2 2 2 2 2 3 3 4 4" xfId="21222" xr:uid="{00000000-0005-0000-0000-0000E3520000}"/>
    <cellStyle name="Normal 2 11 2 2 2 2 2 3 3 5" xfId="21223" xr:uid="{00000000-0005-0000-0000-0000E4520000}"/>
    <cellStyle name="Normal 2 11 2 2 2 2 2 3 3 5 2" xfId="21224" xr:uid="{00000000-0005-0000-0000-0000E5520000}"/>
    <cellStyle name="Normal 2 11 2 2 2 2 2 3 3 6" xfId="21225" xr:uid="{00000000-0005-0000-0000-0000E6520000}"/>
    <cellStyle name="Normal 2 11 2 2 2 2 2 3 3 7" xfId="21226" xr:uid="{00000000-0005-0000-0000-0000E7520000}"/>
    <cellStyle name="Normal 2 11 2 2 2 2 2 3 4" xfId="21227" xr:uid="{00000000-0005-0000-0000-0000E8520000}"/>
    <cellStyle name="Normal 2 11 2 2 2 2 2 3 4 2" xfId="21228" xr:uid="{00000000-0005-0000-0000-0000E9520000}"/>
    <cellStyle name="Normal 2 11 2 2 2 2 2 3 4 2 2" xfId="21229" xr:uid="{00000000-0005-0000-0000-0000EA520000}"/>
    <cellStyle name="Normal 2 11 2 2 2 2 2 3 4 3" xfId="21230" xr:uid="{00000000-0005-0000-0000-0000EB520000}"/>
    <cellStyle name="Normal 2 11 2 2 2 2 2 3 4 4" xfId="21231" xr:uid="{00000000-0005-0000-0000-0000EC520000}"/>
    <cellStyle name="Normal 2 11 2 2 2 2 2 3 5" xfId="21232" xr:uid="{00000000-0005-0000-0000-0000ED520000}"/>
    <cellStyle name="Normal 2 11 2 2 2 2 2 3 5 2" xfId="21233" xr:uid="{00000000-0005-0000-0000-0000EE520000}"/>
    <cellStyle name="Normal 2 11 2 2 2 2 2 3 5 2 2" xfId="21234" xr:uid="{00000000-0005-0000-0000-0000EF520000}"/>
    <cellStyle name="Normal 2 11 2 2 2 2 2 3 5 3" xfId="21235" xr:uid="{00000000-0005-0000-0000-0000F0520000}"/>
    <cellStyle name="Normal 2 11 2 2 2 2 2 3 5 4" xfId="21236" xr:uid="{00000000-0005-0000-0000-0000F1520000}"/>
    <cellStyle name="Normal 2 11 2 2 2 2 2 3 6" xfId="21237" xr:uid="{00000000-0005-0000-0000-0000F2520000}"/>
    <cellStyle name="Normal 2 11 2 2 2 2 2 3 6 2" xfId="21238" xr:uid="{00000000-0005-0000-0000-0000F3520000}"/>
    <cellStyle name="Normal 2 11 2 2 2 2 2 3 6 2 2" xfId="21239" xr:uid="{00000000-0005-0000-0000-0000F4520000}"/>
    <cellStyle name="Normal 2 11 2 2 2 2 2 3 6 3" xfId="21240" xr:uid="{00000000-0005-0000-0000-0000F5520000}"/>
    <cellStyle name="Normal 2 11 2 2 2 2 2 3 6 4" xfId="21241" xr:uid="{00000000-0005-0000-0000-0000F6520000}"/>
    <cellStyle name="Normal 2 11 2 2 2 2 2 3 7" xfId="21242" xr:uid="{00000000-0005-0000-0000-0000F7520000}"/>
    <cellStyle name="Normal 2 11 2 2 2 2 2 3 7 2" xfId="21243" xr:uid="{00000000-0005-0000-0000-0000F8520000}"/>
    <cellStyle name="Normal 2 11 2 2 2 2 2 3 7 2 2" xfId="21244" xr:uid="{00000000-0005-0000-0000-0000F9520000}"/>
    <cellStyle name="Normal 2 11 2 2 2 2 2 3 7 3" xfId="21245" xr:uid="{00000000-0005-0000-0000-0000FA520000}"/>
    <cellStyle name="Normal 2 11 2 2 2 2 2 3 7 4" xfId="21246" xr:uid="{00000000-0005-0000-0000-0000FB520000}"/>
    <cellStyle name="Normal 2 11 2 2 2 2 2 3 8" xfId="21247" xr:uid="{00000000-0005-0000-0000-0000FC520000}"/>
    <cellStyle name="Normal 2 11 2 2 2 2 2 3 8 2" xfId="21248" xr:uid="{00000000-0005-0000-0000-0000FD520000}"/>
    <cellStyle name="Normal 2 11 2 2 2 2 2 3 9" xfId="21249" xr:uid="{00000000-0005-0000-0000-0000FE520000}"/>
    <cellStyle name="Normal 2 11 2 2 2 2 2 4" xfId="21250" xr:uid="{00000000-0005-0000-0000-0000FF520000}"/>
    <cellStyle name="Normal 2 11 2 2 2 2 2 4 2" xfId="21251" xr:uid="{00000000-0005-0000-0000-000000530000}"/>
    <cellStyle name="Normal 2 11 2 2 2 2 2 4 2 2" xfId="21252" xr:uid="{00000000-0005-0000-0000-000001530000}"/>
    <cellStyle name="Normal 2 11 2 2 2 2 2 4 2 2 2" xfId="21253" xr:uid="{00000000-0005-0000-0000-000002530000}"/>
    <cellStyle name="Normal 2 11 2 2 2 2 2 4 2 2 2 2" xfId="21254" xr:uid="{00000000-0005-0000-0000-000003530000}"/>
    <cellStyle name="Normal 2 11 2 2 2 2 2 4 2 2 3" xfId="21255" xr:uid="{00000000-0005-0000-0000-000004530000}"/>
    <cellStyle name="Normal 2 11 2 2 2 2 2 4 2 2 4" xfId="21256" xr:uid="{00000000-0005-0000-0000-000005530000}"/>
    <cellStyle name="Normal 2 11 2 2 2 2 2 4 2 3" xfId="21257" xr:uid="{00000000-0005-0000-0000-000006530000}"/>
    <cellStyle name="Normal 2 11 2 2 2 2 2 4 2 3 2" xfId="21258" xr:uid="{00000000-0005-0000-0000-000007530000}"/>
    <cellStyle name="Normal 2 11 2 2 2 2 2 4 2 3 2 2" xfId="21259" xr:uid="{00000000-0005-0000-0000-000008530000}"/>
    <cellStyle name="Normal 2 11 2 2 2 2 2 4 2 3 3" xfId="21260" xr:uid="{00000000-0005-0000-0000-000009530000}"/>
    <cellStyle name="Normal 2 11 2 2 2 2 2 4 2 3 4" xfId="21261" xr:uid="{00000000-0005-0000-0000-00000A530000}"/>
    <cellStyle name="Normal 2 11 2 2 2 2 2 4 2 4" xfId="21262" xr:uid="{00000000-0005-0000-0000-00000B530000}"/>
    <cellStyle name="Normal 2 11 2 2 2 2 2 4 2 4 2" xfId="21263" xr:uid="{00000000-0005-0000-0000-00000C530000}"/>
    <cellStyle name="Normal 2 11 2 2 2 2 2 4 2 4 2 2" xfId="21264" xr:uid="{00000000-0005-0000-0000-00000D530000}"/>
    <cellStyle name="Normal 2 11 2 2 2 2 2 4 2 4 3" xfId="21265" xr:uid="{00000000-0005-0000-0000-00000E530000}"/>
    <cellStyle name="Normal 2 11 2 2 2 2 2 4 2 4 4" xfId="21266" xr:uid="{00000000-0005-0000-0000-00000F530000}"/>
    <cellStyle name="Normal 2 11 2 2 2 2 2 4 2 5" xfId="21267" xr:uid="{00000000-0005-0000-0000-000010530000}"/>
    <cellStyle name="Normal 2 11 2 2 2 2 2 4 2 5 2" xfId="21268" xr:uid="{00000000-0005-0000-0000-000011530000}"/>
    <cellStyle name="Normal 2 11 2 2 2 2 2 4 2 6" xfId="21269" xr:uid="{00000000-0005-0000-0000-000012530000}"/>
    <cellStyle name="Normal 2 11 2 2 2 2 2 4 2 7" xfId="21270" xr:uid="{00000000-0005-0000-0000-000013530000}"/>
    <cellStyle name="Normal 2 11 2 2 2 2 2 4 3" xfId="21271" xr:uid="{00000000-0005-0000-0000-000014530000}"/>
    <cellStyle name="Normal 2 11 2 2 2 2 2 4 3 2" xfId="21272" xr:uid="{00000000-0005-0000-0000-000015530000}"/>
    <cellStyle name="Normal 2 11 2 2 2 2 2 4 3 2 2" xfId="21273" xr:uid="{00000000-0005-0000-0000-000016530000}"/>
    <cellStyle name="Normal 2 11 2 2 2 2 2 4 3 3" xfId="21274" xr:uid="{00000000-0005-0000-0000-000017530000}"/>
    <cellStyle name="Normal 2 11 2 2 2 2 2 4 3 4" xfId="21275" xr:uid="{00000000-0005-0000-0000-000018530000}"/>
    <cellStyle name="Normal 2 11 2 2 2 2 2 4 4" xfId="21276" xr:uid="{00000000-0005-0000-0000-000019530000}"/>
    <cellStyle name="Normal 2 11 2 2 2 2 2 4 4 2" xfId="21277" xr:uid="{00000000-0005-0000-0000-00001A530000}"/>
    <cellStyle name="Normal 2 11 2 2 2 2 2 4 4 2 2" xfId="21278" xr:uid="{00000000-0005-0000-0000-00001B530000}"/>
    <cellStyle name="Normal 2 11 2 2 2 2 2 4 4 3" xfId="21279" xr:uid="{00000000-0005-0000-0000-00001C530000}"/>
    <cellStyle name="Normal 2 11 2 2 2 2 2 4 4 4" xfId="21280" xr:uid="{00000000-0005-0000-0000-00001D530000}"/>
    <cellStyle name="Normal 2 11 2 2 2 2 2 4 5" xfId="21281" xr:uid="{00000000-0005-0000-0000-00001E530000}"/>
    <cellStyle name="Normal 2 11 2 2 2 2 2 4 5 2" xfId="21282" xr:uid="{00000000-0005-0000-0000-00001F530000}"/>
    <cellStyle name="Normal 2 11 2 2 2 2 2 4 5 2 2" xfId="21283" xr:uid="{00000000-0005-0000-0000-000020530000}"/>
    <cellStyle name="Normal 2 11 2 2 2 2 2 4 5 3" xfId="21284" xr:uid="{00000000-0005-0000-0000-000021530000}"/>
    <cellStyle name="Normal 2 11 2 2 2 2 2 4 5 4" xfId="21285" xr:uid="{00000000-0005-0000-0000-000022530000}"/>
    <cellStyle name="Normal 2 11 2 2 2 2 2 4 6" xfId="21286" xr:uid="{00000000-0005-0000-0000-000023530000}"/>
    <cellStyle name="Normal 2 11 2 2 2 2 2 4 6 2" xfId="21287" xr:uid="{00000000-0005-0000-0000-000024530000}"/>
    <cellStyle name="Normal 2 11 2 2 2 2 2 4 6 2 2" xfId="21288" xr:uid="{00000000-0005-0000-0000-000025530000}"/>
    <cellStyle name="Normal 2 11 2 2 2 2 2 4 6 3" xfId="21289" xr:uid="{00000000-0005-0000-0000-000026530000}"/>
    <cellStyle name="Normal 2 11 2 2 2 2 2 4 6 4" xfId="21290" xr:uid="{00000000-0005-0000-0000-000027530000}"/>
    <cellStyle name="Normal 2 11 2 2 2 2 2 4 7" xfId="21291" xr:uid="{00000000-0005-0000-0000-000028530000}"/>
    <cellStyle name="Normal 2 11 2 2 2 2 2 4 7 2" xfId="21292" xr:uid="{00000000-0005-0000-0000-000029530000}"/>
    <cellStyle name="Normal 2 11 2 2 2 2 2 4 8" xfId="21293" xr:uid="{00000000-0005-0000-0000-00002A530000}"/>
    <cellStyle name="Normal 2 11 2 2 2 2 2 4 9" xfId="21294" xr:uid="{00000000-0005-0000-0000-00002B530000}"/>
    <cellStyle name="Normal 2 11 2 2 2 2 2 5" xfId="21295" xr:uid="{00000000-0005-0000-0000-00002C530000}"/>
    <cellStyle name="Normal 2 11 2 2 2 2 2 5 2" xfId="21296" xr:uid="{00000000-0005-0000-0000-00002D530000}"/>
    <cellStyle name="Normal 2 11 2 2 2 2 2 5 2 2" xfId="21297" xr:uid="{00000000-0005-0000-0000-00002E530000}"/>
    <cellStyle name="Normal 2 11 2 2 2 2 2 5 2 2 2" xfId="21298" xr:uid="{00000000-0005-0000-0000-00002F530000}"/>
    <cellStyle name="Normal 2 11 2 2 2 2 2 5 2 2 2 2" xfId="21299" xr:uid="{00000000-0005-0000-0000-000030530000}"/>
    <cellStyle name="Normal 2 11 2 2 2 2 2 5 2 2 3" xfId="21300" xr:uid="{00000000-0005-0000-0000-000031530000}"/>
    <cellStyle name="Normal 2 11 2 2 2 2 2 5 2 2 4" xfId="21301" xr:uid="{00000000-0005-0000-0000-000032530000}"/>
    <cellStyle name="Normal 2 11 2 2 2 2 2 5 2 3" xfId="21302" xr:uid="{00000000-0005-0000-0000-000033530000}"/>
    <cellStyle name="Normal 2 11 2 2 2 2 2 5 2 3 2" xfId="21303" xr:uid="{00000000-0005-0000-0000-000034530000}"/>
    <cellStyle name="Normal 2 11 2 2 2 2 2 5 2 3 2 2" xfId="21304" xr:uid="{00000000-0005-0000-0000-000035530000}"/>
    <cellStyle name="Normal 2 11 2 2 2 2 2 5 2 3 3" xfId="21305" xr:uid="{00000000-0005-0000-0000-000036530000}"/>
    <cellStyle name="Normal 2 11 2 2 2 2 2 5 2 3 4" xfId="21306" xr:uid="{00000000-0005-0000-0000-000037530000}"/>
    <cellStyle name="Normal 2 11 2 2 2 2 2 5 2 4" xfId="21307" xr:uid="{00000000-0005-0000-0000-000038530000}"/>
    <cellStyle name="Normal 2 11 2 2 2 2 2 5 2 4 2" xfId="21308" xr:uid="{00000000-0005-0000-0000-000039530000}"/>
    <cellStyle name="Normal 2 11 2 2 2 2 2 5 2 4 2 2" xfId="21309" xr:uid="{00000000-0005-0000-0000-00003A530000}"/>
    <cellStyle name="Normal 2 11 2 2 2 2 2 5 2 4 3" xfId="21310" xr:uid="{00000000-0005-0000-0000-00003B530000}"/>
    <cellStyle name="Normal 2 11 2 2 2 2 2 5 2 4 4" xfId="21311" xr:uid="{00000000-0005-0000-0000-00003C530000}"/>
    <cellStyle name="Normal 2 11 2 2 2 2 2 5 2 5" xfId="21312" xr:uid="{00000000-0005-0000-0000-00003D530000}"/>
    <cellStyle name="Normal 2 11 2 2 2 2 2 5 2 5 2" xfId="21313" xr:uid="{00000000-0005-0000-0000-00003E530000}"/>
    <cellStyle name="Normal 2 11 2 2 2 2 2 5 2 6" xfId="21314" xr:uid="{00000000-0005-0000-0000-00003F530000}"/>
    <cellStyle name="Normal 2 11 2 2 2 2 2 5 2 7" xfId="21315" xr:uid="{00000000-0005-0000-0000-000040530000}"/>
    <cellStyle name="Normal 2 11 2 2 2 2 2 5 3" xfId="21316" xr:uid="{00000000-0005-0000-0000-000041530000}"/>
    <cellStyle name="Normal 2 11 2 2 2 2 2 5 3 2" xfId="21317" xr:uid="{00000000-0005-0000-0000-000042530000}"/>
    <cellStyle name="Normal 2 11 2 2 2 2 2 5 3 2 2" xfId="21318" xr:uid="{00000000-0005-0000-0000-000043530000}"/>
    <cellStyle name="Normal 2 11 2 2 2 2 2 5 3 3" xfId="21319" xr:uid="{00000000-0005-0000-0000-000044530000}"/>
    <cellStyle name="Normal 2 11 2 2 2 2 2 5 3 4" xfId="21320" xr:uid="{00000000-0005-0000-0000-000045530000}"/>
    <cellStyle name="Normal 2 11 2 2 2 2 2 5 4" xfId="21321" xr:uid="{00000000-0005-0000-0000-000046530000}"/>
    <cellStyle name="Normal 2 11 2 2 2 2 2 5 4 2" xfId="21322" xr:uid="{00000000-0005-0000-0000-000047530000}"/>
    <cellStyle name="Normal 2 11 2 2 2 2 2 5 4 2 2" xfId="21323" xr:uid="{00000000-0005-0000-0000-000048530000}"/>
    <cellStyle name="Normal 2 11 2 2 2 2 2 5 4 3" xfId="21324" xr:uid="{00000000-0005-0000-0000-000049530000}"/>
    <cellStyle name="Normal 2 11 2 2 2 2 2 5 4 4" xfId="21325" xr:uid="{00000000-0005-0000-0000-00004A530000}"/>
    <cellStyle name="Normal 2 11 2 2 2 2 2 5 5" xfId="21326" xr:uid="{00000000-0005-0000-0000-00004B530000}"/>
    <cellStyle name="Normal 2 11 2 2 2 2 2 5 5 2" xfId="21327" xr:uid="{00000000-0005-0000-0000-00004C530000}"/>
    <cellStyle name="Normal 2 11 2 2 2 2 2 5 5 2 2" xfId="21328" xr:uid="{00000000-0005-0000-0000-00004D530000}"/>
    <cellStyle name="Normal 2 11 2 2 2 2 2 5 5 3" xfId="21329" xr:uid="{00000000-0005-0000-0000-00004E530000}"/>
    <cellStyle name="Normal 2 11 2 2 2 2 2 5 5 4" xfId="21330" xr:uid="{00000000-0005-0000-0000-00004F530000}"/>
    <cellStyle name="Normal 2 11 2 2 2 2 2 5 6" xfId="21331" xr:uid="{00000000-0005-0000-0000-000050530000}"/>
    <cellStyle name="Normal 2 11 2 2 2 2 2 5 6 2" xfId="21332" xr:uid="{00000000-0005-0000-0000-000051530000}"/>
    <cellStyle name="Normal 2 11 2 2 2 2 2 5 6 2 2" xfId="21333" xr:uid="{00000000-0005-0000-0000-000052530000}"/>
    <cellStyle name="Normal 2 11 2 2 2 2 2 5 6 3" xfId="21334" xr:uid="{00000000-0005-0000-0000-000053530000}"/>
    <cellStyle name="Normal 2 11 2 2 2 2 2 5 6 4" xfId="21335" xr:uid="{00000000-0005-0000-0000-000054530000}"/>
    <cellStyle name="Normal 2 11 2 2 2 2 2 5 7" xfId="21336" xr:uid="{00000000-0005-0000-0000-000055530000}"/>
    <cellStyle name="Normal 2 11 2 2 2 2 2 5 7 2" xfId="21337" xr:uid="{00000000-0005-0000-0000-000056530000}"/>
    <cellStyle name="Normal 2 11 2 2 2 2 2 5 8" xfId="21338" xr:uid="{00000000-0005-0000-0000-000057530000}"/>
    <cellStyle name="Normal 2 11 2 2 2 2 2 5 9" xfId="21339" xr:uid="{00000000-0005-0000-0000-000058530000}"/>
    <cellStyle name="Normal 2 11 2 2 2 2 2 6" xfId="21340" xr:uid="{00000000-0005-0000-0000-000059530000}"/>
    <cellStyle name="Normal 2 11 2 2 2 2 2 6 2" xfId="21341" xr:uid="{00000000-0005-0000-0000-00005A530000}"/>
    <cellStyle name="Normal 2 11 2 2 2 2 2 6 2 2" xfId="21342" xr:uid="{00000000-0005-0000-0000-00005B530000}"/>
    <cellStyle name="Normal 2 11 2 2 2 2 2 6 2 2 2" xfId="21343" xr:uid="{00000000-0005-0000-0000-00005C530000}"/>
    <cellStyle name="Normal 2 11 2 2 2 2 2 6 2 3" xfId="21344" xr:uid="{00000000-0005-0000-0000-00005D530000}"/>
    <cellStyle name="Normal 2 11 2 2 2 2 2 6 2 4" xfId="21345" xr:uid="{00000000-0005-0000-0000-00005E530000}"/>
    <cellStyle name="Normal 2 11 2 2 2 2 2 6 3" xfId="21346" xr:uid="{00000000-0005-0000-0000-00005F530000}"/>
    <cellStyle name="Normal 2 11 2 2 2 2 2 6 3 2" xfId="21347" xr:uid="{00000000-0005-0000-0000-000060530000}"/>
    <cellStyle name="Normal 2 11 2 2 2 2 2 6 3 2 2" xfId="21348" xr:uid="{00000000-0005-0000-0000-000061530000}"/>
    <cellStyle name="Normal 2 11 2 2 2 2 2 6 3 3" xfId="21349" xr:uid="{00000000-0005-0000-0000-000062530000}"/>
    <cellStyle name="Normal 2 11 2 2 2 2 2 6 3 4" xfId="21350" xr:uid="{00000000-0005-0000-0000-000063530000}"/>
    <cellStyle name="Normal 2 11 2 2 2 2 2 6 4" xfId="21351" xr:uid="{00000000-0005-0000-0000-000064530000}"/>
    <cellStyle name="Normal 2 11 2 2 2 2 2 6 4 2" xfId="21352" xr:uid="{00000000-0005-0000-0000-000065530000}"/>
    <cellStyle name="Normal 2 11 2 2 2 2 2 6 4 2 2" xfId="21353" xr:uid="{00000000-0005-0000-0000-000066530000}"/>
    <cellStyle name="Normal 2 11 2 2 2 2 2 6 4 3" xfId="21354" xr:uid="{00000000-0005-0000-0000-000067530000}"/>
    <cellStyle name="Normal 2 11 2 2 2 2 2 6 4 4" xfId="21355" xr:uid="{00000000-0005-0000-0000-000068530000}"/>
    <cellStyle name="Normal 2 11 2 2 2 2 2 6 5" xfId="21356" xr:uid="{00000000-0005-0000-0000-000069530000}"/>
    <cellStyle name="Normal 2 11 2 2 2 2 2 6 5 2" xfId="21357" xr:uid="{00000000-0005-0000-0000-00006A530000}"/>
    <cellStyle name="Normal 2 11 2 2 2 2 2 6 6" xfId="21358" xr:uid="{00000000-0005-0000-0000-00006B530000}"/>
    <cellStyle name="Normal 2 11 2 2 2 2 2 6 7" xfId="21359" xr:uid="{00000000-0005-0000-0000-00006C530000}"/>
    <cellStyle name="Normal 2 11 2 2 2 2 2 7" xfId="21360" xr:uid="{00000000-0005-0000-0000-00006D530000}"/>
    <cellStyle name="Normal 2 11 2 2 2 2 2 7 2" xfId="21361" xr:uid="{00000000-0005-0000-0000-00006E530000}"/>
    <cellStyle name="Normal 2 11 2 2 2 2 2 7 2 2" xfId="21362" xr:uid="{00000000-0005-0000-0000-00006F530000}"/>
    <cellStyle name="Normal 2 11 2 2 2 2 2 7 3" xfId="21363" xr:uid="{00000000-0005-0000-0000-000070530000}"/>
    <cellStyle name="Normal 2 11 2 2 2 2 2 7 4" xfId="21364" xr:uid="{00000000-0005-0000-0000-000071530000}"/>
    <cellStyle name="Normal 2 11 2 2 2 2 2 8" xfId="21365" xr:uid="{00000000-0005-0000-0000-000072530000}"/>
    <cellStyle name="Normal 2 11 2 2 2 2 2 8 2" xfId="21366" xr:uid="{00000000-0005-0000-0000-000073530000}"/>
    <cellStyle name="Normal 2 11 2 2 2 2 2 8 2 2" xfId="21367" xr:uid="{00000000-0005-0000-0000-000074530000}"/>
    <cellStyle name="Normal 2 11 2 2 2 2 2 8 3" xfId="21368" xr:uid="{00000000-0005-0000-0000-000075530000}"/>
    <cellStyle name="Normal 2 11 2 2 2 2 2 8 4" xfId="21369" xr:uid="{00000000-0005-0000-0000-000076530000}"/>
    <cellStyle name="Normal 2 11 2 2 2 2 2 9" xfId="21370" xr:uid="{00000000-0005-0000-0000-000077530000}"/>
    <cellStyle name="Normal 2 11 2 2 2 2 2 9 2" xfId="21371" xr:uid="{00000000-0005-0000-0000-000078530000}"/>
    <cellStyle name="Normal 2 11 2 2 2 2 2 9 2 2" xfId="21372" xr:uid="{00000000-0005-0000-0000-000079530000}"/>
    <cellStyle name="Normal 2 11 2 2 2 2 2 9 3" xfId="21373" xr:uid="{00000000-0005-0000-0000-00007A530000}"/>
    <cellStyle name="Normal 2 11 2 2 2 2 2 9 4" xfId="21374" xr:uid="{00000000-0005-0000-0000-00007B530000}"/>
    <cellStyle name="Normal 2 11 2 2 2 2 3" xfId="21375" xr:uid="{00000000-0005-0000-0000-00007C530000}"/>
    <cellStyle name="Normal 2 11 2 2 2 2 3 10" xfId="21376" xr:uid="{00000000-0005-0000-0000-00007D530000}"/>
    <cellStyle name="Normal 2 11 2 2 2 2 3 2" xfId="21377" xr:uid="{00000000-0005-0000-0000-00007E530000}"/>
    <cellStyle name="Normal 2 11 2 2 2 2 3 2 2" xfId="21378" xr:uid="{00000000-0005-0000-0000-00007F530000}"/>
    <cellStyle name="Normal 2 11 2 2 2 2 3 2 2 2" xfId="21379" xr:uid="{00000000-0005-0000-0000-000080530000}"/>
    <cellStyle name="Normal 2 11 2 2 2 2 3 2 2 2 2" xfId="21380" xr:uid="{00000000-0005-0000-0000-000081530000}"/>
    <cellStyle name="Normal 2 11 2 2 2 2 3 2 2 2 2 2" xfId="21381" xr:uid="{00000000-0005-0000-0000-000082530000}"/>
    <cellStyle name="Normal 2 11 2 2 2 2 3 2 2 2 3" xfId="21382" xr:uid="{00000000-0005-0000-0000-000083530000}"/>
    <cellStyle name="Normal 2 11 2 2 2 2 3 2 2 2 4" xfId="21383" xr:uid="{00000000-0005-0000-0000-000084530000}"/>
    <cellStyle name="Normal 2 11 2 2 2 2 3 2 2 3" xfId="21384" xr:uid="{00000000-0005-0000-0000-000085530000}"/>
    <cellStyle name="Normal 2 11 2 2 2 2 3 2 2 3 2" xfId="21385" xr:uid="{00000000-0005-0000-0000-000086530000}"/>
    <cellStyle name="Normal 2 11 2 2 2 2 3 2 2 3 2 2" xfId="21386" xr:uid="{00000000-0005-0000-0000-000087530000}"/>
    <cellStyle name="Normal 2 11 2 2 2 2 3 2 2 3 3" xfId="21387" xr:uid="{00000000-0005-0000-0000-000088530000}"/>
    <cellStyle name="Normal 2 11 2 2 2 2 3 2 2 3 4" xfId="21388" xr:uid="{00000000-0005-0000-0000-000089530000}"/>
    <cellStyle name="Normal 2 11 2 2 2 2 3 2 2 4" xfId="21389" xr:uid="{00000000-0005-0000-0000-00008A530000}"/>
    <cellStyle name="Normal 2 11 2 2 2 2 3 2 2 4 2" xfId="21390" xr:uid="{00000000-0005-0000-0000-00008B530000}"/>
    <cellStyle name="Normal 2 11 2 2 2 2 3 2 2 4 2 2" xfId="21391" xr:uid="{00000000-0005-0000-0000-00008C530000}"/>
    <cellStyle name="Normal 2 11 2 2 2 2 3 2 2 4 3" xfId="21392" xr:uid="{00000000-0005-0000-0000-00008D530000}"/>
    <cellStyle name="Normal 2 11 2 2 2 2 3 2 2 4 4" xfId="21393" xr:uid="{00000000-0005-0000-0000-00008E530000}"/>
    <cellStyle name="Normal 2 11 2 2 2 2 3 2 2 5" xfId="21394" xr:uid="{00000000-0005-0000-0000-00008F530000}"/>
    <cellStyle name="Normal 2 11 2 2 2 2 3 2 2 5 2" xfId="21395" xr:uid="{00000000-0005-0000-0000-000090530000}"/>
    <cellStyle name="Normal 2 11 2 2 2 2 3 2 2 6" xfId="21396" xr:uid="{00000000-0005-0000-0000-000091530000}"/>
    <cellStyle name="Normal 2 11 2 2 2 2 3 2 2 7" xfId="21397" xr:uid="{00000000-0005-0000-0000-000092530000}"/>
    <cellStyle name="Normal 2 11 2 2 2 2 3 2 3" xfId="21398" xr:uid="{00000000-0005-0000-0000-000093530000}"/>
    <cellStyle name="Normal 2 11 2 2 2 2 3 2 3 2" xfId="21399" xr:uid="{00000000-0005-0000-0000-000094530000}"/>
    <cellStyle name="Normal 2 11 2 2 2 2 3 2 3 2 2" xfId="21400" xr:uid="{00000000-0005-0000-0000-000095530000}"/>
    <cellStyle name="Normal 2 11 2 2 2 2 3 2 3 3" xfId="21401" xr:uid="{00000000-0005-0000-0000-000096530000}"/>
    <cellStyle name="Normal 2 11 2 2 2 2 3 2 3 4" xfId="21402" xr:uid="{00000000-0005-0000-0000-000097530000}"/>
    <cellStyle name="Normal 2 11 2 2 2 2 3 2 4" xfId="21403" xr:uid="{00000000-0005-0000-0000-000098530000}"/>
    <cellStyle name="Normal 2 11 2 2 2 2 3 2 4 2" xfId="21404" xr:uid="{00000000-0005-0000-0000-000099530000}"/>
    <cellStyle name="Normal 2 11 2 2 2 2 3 2 4 2 2" xfId="21405" xr:uid="{00000000-0005-0000-0000-00009A530000}"/>
    <cellStyle name="Normal 2 11 2 2 2 2 3 2 4 3" xfId="21406" xr:uid="{00000000-0005-0000-0000-00009B530000}"/>
    <cellStyle name="Normal 2 11 2 2 2 2 3 2 4 4" xfId="21407" xr:uid="{00000000-0005-0000-0000-00009C530000}"/>
    <cellStyle name="Normal 2 11 2 2 2 2 3 2 5" xfId="21408" xr:uid="{00000000-0005-0000-0000-00009D530000}"/>
    <cellStyle name="Normal 2 11 2 2 2 2 3 2 5 2" xfId="21409" xr:uid="{00000000-0005-0000-0000-00009E530000}"/>
    <cellStyle name="Normal 2 11 2 2 2 2 3 2 5 2 2" xfId="21410" xr:uid="{00000000-0005-0000-0000-00009F530000}"/>
    <cellStyle name="Normal 2 11 2 2 2 2 3 2 5 3" xfId="21411" xr:uid="{00000000-0005-0000-0000-0000A0530000}"/>
    <cellStyle name="Normal 2 11 2 2 2 2 3 2 5 4" xfId="21412" xr:uid="{00000000-0005-0000-0000-0000A1530000}"/>
    <cellStyle name="Normal 2 11 2 2 2 2 3 2 6" xfId="21413" xr:uid="{00000000-0005-0000-0000-0000A2530000}"/>
    <cellStyle name="Normal 2 11 2 2 2 2 3 2 6 2" xfId="21414" xr:uid="{00000000-0005-0000-0000-0000A3530000}"/>
    <cellStyle name="Normal 2 11 2 2 2 2 3 2 6 2 2" xfId="21415" xr:uid="{00000000-0005-0000-0000-0000A4530000}"/>
    <cellStyle name="Normal 2 11 2 2 2 2 3 2 6 3" xfId="21416" xr:uid="{00000000-0005-0000-0000-0000A5530000}"/>
    <cellStyle name="Normal 2 11 2 2 2 2 3 2 6 4" xfId="21417" xr:uid="{00000000-0005-0000-0000-0000A6530000}"/>
    <cellStyle name="Normal 2 11 2 2 2 2 3 2 7" xfId="21418" xr:uid="{00000000-0005-0000-0000-0000A7530000}"/>
    <cellStyle name="Normal 2 11 2 2 2 2 3 2 7 2" xfId="21419" xr:uid="{00000000-0005-0000-0000-0000A8530000}"/>
    <cellStyle name="Normal 2 11 2 2 2 2 3 2 8" xfId="21420" xr:uid="{00000000-0005-0000-0000-0000A9530000}"/>
    <cellStyle name="Normal 2 11 2 2 2 2 3 2 9" xfId="21421" xr:uid="{00000000-0005-0000-0000-0000AA530000}"/>
    <cellStyle name="Normal 2 11 2 2 2 2 3 3" xfId="21422" xr:uid="{00000000-0005-0000-0000-0000AB530000}"/>
    <cellStyle name="Normal 2 11 2 2 2 2 3 3 2" xfId="21423" xr:uid="{00000000-0005-0000-0000-0000AC530000}"/>
    <cellStyle name="Normal 2 11 2 2 2 2 3 3 2 2" xfId="21424" xr:uid="{00000000-0005-0000-0000-0000AD530000}"/>
    <cellStyle name="Normal 2 11 2 2 2 2 3 3 2 2 2" xfId="21425" xr:uid="{00000000-0005-0000-0000-0000AE530000}"/>
    <cellStyle name="Normal 2 11 2 2 2 2 3 3 2 3" xfId="21426" xr:uid="{00000000-0005-0000-0000-0000AF530000}"/>
    <cellStyle name="Normal 2 11 2 2 2 2 3 3 2 4" xfId="21427" xr:uid="{00000000-0005-0000-0000-0000B0530000}"/>
    <cellStyle name="Normal 2 11 2 2 2 2 3 3 3" xfId="21428" xr:uid="{00000000-0005-0000-0000-0000B1530000}"/>
    <cellStyle name="Normal 2 11 2 2 2 2 3 3 3 2" xfId="21429" xr:uid="{00000000-0005-0000-0000-0000B2530000}"/>
    <cellStyle name="Normal 2 11 2 2 2 2 3 3 3 2 2" xfId="21430" xr:uid="{00000000-0005-0000-0000-0000B3530000}"/>
    <cellStyle name="Normal 2 11 2 2 2 2 3 3 3 3" xfId="21431" xr:uid="{00000000-0005-0000-0000-0000B4530000}"/>
    <cellStyle name="Normal 2 11 2 2 2 2 3 3 3 4" xfId="21432" xr:uid="{00000000-0005-0000-0000-0000B5530000}"/>
    <cellStyle name="Normal 2 11 2 2 2 2 3 3 4" xfId="21433" xr:uid="{00000000-0005-0000-0000-0000B6530000}"/>
    <cellStyle name="Normal 2 11 2 2 2 2 3 3 4 2" xfId="21434" xr:uid="{00000000-0005-0000-0000-0000B7530000}"/>
    <cellStyle name="Normal 2 11 2 2 2 2 3 3 4 2 2" xfId="21435" xr:uid="{00000000-0005-0000-0000-0000B8530000}"/>
    <cellStyle name="Normal 2 11 2 2 2 2 3 3 4 3" xfId="21436" xr:uid="{00000000-0005-0000-0000-0000B9530000}"/>
    <cellStyle name="Normal 2 11 2 2 2 2 3 3 4 4" xfId="21437" xr:uid="{00000000-0005-0000-0000-0000BA530000}"/>
    <cellStyle name="Normal 2 11 2 2 2 2 3 3 5" xfId="21438" xr:uid="{00000000-0005-0000-0000-0000BB530000}"/>
    <cellStyle name="Normal 2 11 2 2 2 2 3 3 5 2" xfId="21439" xr:uid="{00000000-0005-0000-0000-0000BC530000}"/>
    <cellStyle name="Normal 2 11 2 2 2 2 3 3 6" xfId="21440" xr:uid="{00000000-0005-0000-0000-0000BD530000}"/>
    <cellStyle name="Normal 2 11 2 2 2 2 3 3 7" xfId="21441" xr:uid="{00000000-0005-0000-0000-0000BE530000}"/>
    <cellStyle name="Normal 2 11 2 2 2 2 3 4" xfId="21442" xr:uid="{00000000-0005-0000-0000-0000BF530000}"/>
    <cellStyle name="Normal 2 11 2 2 2 2 3 4 2" xfId="21443" xr:uid="{00000000-0005-0000-0000-0000C0530000}"/>
    <cellStyle name="Normal 2 11 2 2 2 2 3 4 2 2" xfId="21444" xr:uid="{00000000-0005-0000-0000-0000C1530000}"/>
    <cellStyle name="Normal 2 11 2 2 2 2 3 4 3" xfId="21445" xr:uid="{00000000-0005-0000-0000-0000C2530000}"/>
    <cellStyle name="Normal 2 11 2 2 2 2 3 4 4" xfId="21446" xr:uid="{00000000-0005-0000-0000-0000C3530000}"/>
    <cellStyle name="Normal 2 11 2 2 2 2 3 5" xfId="21447" xr:uid="{00000000-0005-0000-0000-0000C4530000}"/>
    <cellStyle name="Normal 2 11 2 2 2 2 3 5 2" xfId="21448" xr:uid="{00000000-0005-0000-0000-0000C5530000}"/>
    <cellStyle name="Normal 2 11 2 2 2 2 3 5 2 2" xfId="21449" xr:uid="{00000000-0005-0000-0000-0000C6530000}"/>
    <cellStyle name="Normal 2 11 2 2 2 2 3 5 3" xfId="21450" xr:uid="{00000000-0005-0000-0000-0000C7530000}"/>
    <cellStyle name="Normal 2 11 2 2 2 2 3 5 4" xfId="21451" xr:uid="{00000000-0005-0000-0000-0000C8530000}"/>
    <cellStyle name="Normal 2 11 2 2 2 2 3 6" xfId="21452" xr:uid="{00000000-0005-0000-0000-0000C9530000}"/>
    <cellStyle name="Normal 2 11 2 2 2 2 3 6 2" xfId="21453" xr:uid="{00000000-0005-0000-0000-0000CA530000}"/>
    <cellStyle name="Normal 2 11 2 2 2 2 3 6 2 2" xfId="21454" xr:uid="{00000000-0005-0000-0000-0000CB530000}"/>
    <cellStyle name="Normal 2 11 2 2 2 2 3 6 3" xfId="21455" xr:uid="{00000000-0005-0000-0000-0000CC530000}"/>
    <cellStyle name="Normal 2 11 2 2 2 2 3 6 4" xfId="21456" xr:uid="{00000000-0005-0000-0000-0000CD530000}"/>
    <cellStyle name="Normal 2 11 2 2 2 2 3 7" xfId="21457" xr:uid="{00000000-0005-0000-0000-0000CE530000}"/>
    <cellStyle name="Normal 2 11 2 2 2 2 3 7 2" xfId="21458" xr:uid="{00000000-0005-0000-0000-0000CF530000}"/>
    <cellStyle name="Normal 2 11 2 2 2 2 3 7 2 2" xfId="21459" xr:uid="{00000000-0005-0000-0000-0000D0530000}"/>
    <cellStyle name="Normal 2 11 2 2 2 2 3 7 3" xfId="21460" xr:uid="{00000000-0005-0000-0000-0000D1530000}"/>
    <cellStyle name="Normal 2 11 2 2 2 2 3 7 4" xfId="21461" xr:uid="{00000000-0005-0000-0000-0000D2530000}"/>
    <cellStyle name="Normal 2 11 2 2 2 2 3 8" xfId="21462" xr:uid="{00000000-0005-0000-0000-0000D3530000}"/>
    <cellStyle name="Normal 2 11 2 2 2 2 3 8 2" xfId="21463" xr:uid="{00000000-0005-0000-0000-0000D4530000}"/>
    <cellStyle name="Normal 2 11 2 2 2 2 3 9" xfId="21464" xr:uid="{00000000-0005-0000-0000-0000D5530000}"/>
    <cellStyle name="Normal 2 11 2 2 2 2 4" xfId="21465" xr:uid="{00000000-0005-0000-0000-0000D6530000}"/>
    <cellStyle name="Normal 2 11 2 2 2 2 4 10" xfId="21466" xr:uid="{00000000-0005-0000-0000-0000D7530000}"/>
    <cellStyle name="Normal 2 11 2 2 2 2 4 2" xfId="21467" xr:uid="{00000000-0005-0000-0000-0000D8530000}"/>
    <cellStyle name="Normal 2 11 2 2 2 2 4 2 2" xfId="21468" xr:uid="{00000000-0005-0000-0000-0000D9530000}"/>
    <cellStyle name="Normal 2 11 2 2 2 2 4 2 2 2" xfId="21469" xr:uid="{00000000-0005-0000-0000-0000DA530000}"/>
    <cellStyle name="Normal 2 11 2 2 2 2 4 2 2 2 2" xfId="21470" xr:uid="{00000000-0005-0000-0000-0000DB530000}"/>
    <cellStyle name="Normal 2 11 2 2 2 2 4 2 2 2 2 2" xfId="21471" xr:uid="{00000000-0005-0000-0000-0000DC530000}"/>
    <cellStyle name="Normal 2 11 2 2 2 2 4 2 2 2 3" xfId="21472" xr:uid="{00000000-0005-0000-0000-0000DD530000}"/>
    <cellStyle name="Normal 2 11 2 2 2 2 4 2 2 2 4" xfId="21473" xr:uid="{00000000-0005-0000-0000-0000DE530000}"/>
    <cellStyle name="Normal 2 11 2 2 2 2 4 2 2 3" xfId="21474" xr:uid="{00000000-0005-0000-0000-0000DF530000}"/>
    <cellStyle name="Normal 2 11 2 2 2 2 4 2 2 3 2" xfId="21475" xr:uid="{00000000-0005-0000-0000-0000E0530000}"/>
    <cellStyle name="Normal 2 11 2 2 2 2 4 2 2 3 2 2" xfId="21476" xr:uid="{00000000-0005-0000-0000-0000E1530000}"/>
    <cellStyle name="Normal 2 11 2 2 2 2 4 2 2 3 3" xfId="21477" xr:uid="{00000000-0005-0000-0000-0000E2530000}"/>
    <cellStyle name="Normal 2 11 2 2 2 2 4 2 2 3 4" xfId="21478" xr:uid="{00000000-0005-0000-0000-0000E3530000}"/>
    <cellStyle name="Normal 2 11 2 2 2 2 4 2 2 4" xfId="21479" xr:uid="{00000000-0005-0000-0000-0000E4530000}"/>
    <cellStyle name="Normal 2 11 2 2 2 2 4 2 2 4 2" xfId="21480" xr:uid="{00000000-0005-0000-0000-0000E5530000}"/>
    <cellStyle name="Normal 2 11 2 2 2 2 4 2 2 4 2 2" xfId="21481" xr:uid="{00000000-0005-0000-0000-0000E6530000}"/>
    <cellStyle name="Normal 2 11 2 2 2 2 4 2 2 4 3" xfId="21482" xr:uid="{00000000-0005-0000-0000-0000E7530000}"/>
    <cellStyle name="Normal 2 11 2 2 2 2 4 2 2 4 4" xfId="21483" xr:uid="{00000000-0005-0000-0000-0000E8530000}"/>
    <cellStyle name="Normal 2 11 2 2 2 2 4 2 2 5" xfId="21484" xr:uid="{00000000-0005-0000-0000-0000E9530000}"/>
    <cellStyle name="Normal 2 11 2 2 2 2 4 2 2 5 2" xfId="21485" xr:uid="{00000000-0005-0000-0000-0000EA530000}"/>
    <cellStyle name="Normal 2 11 2 2 2 2 4 2 2 6" xfId="21486" xr:uid="{00000000-0005-0000-0000-0000EB530000}"/>
    <cellStyle name="Normal 2 11 2 2 2 2 4 2 2 7" xfId="21487" xr:uid="{00000000-0005-0000-0000-0000EC530000}"/>
    <cellStyle name="Normal 2 11 2 2 2 2 4 2 3" xfId="21488" xr:uid="{00000000-0005-0000-0000-0000ED530000}"/>
    <cellStyle name="Normal 2 11 2 2 2 2 4 2 3 2" xfId="21489" xr:uid="{00000000-0005-0000-0000-0000EE530000}"/>
    <cellStyle name="Normal 2 11 2 2 2 2 4 2 3 2 2" xfId="21490" xr:uid="{00000000-0005-0000-0000-0000EF530000}"/>
    <cellStyle name="Normal 2 11 2 2 2 2 4 2 3 3" xfId="21491" xr:uid="{00000000-0005-0000-0000-0000F0530000}"/>
    <cellStyle name="Normal 2 11 2 2 2 2 4 2 3 4" xfId="21492" xr:uid="{00000000-0005-0000-0000-0000F1530000}"/>
    <cellStyle name="Normal 2 11 2 2 2 2 4 2 4" xfId="21493" xr:uid="{00000000-0005-0000-0000-0000F2530000}"/>
    <cellStyle name="Normal 2 11 2 2 2 2 4 2 4 2" xfId="21494" xr:uid="{00000000-0005-0000-0000-0000F3530000}"/>
    <cellStyle name="Normal 2 11 2 2 2 2 4 2 4 2 2" xfId="21495" xr:uid="{00000000-0005-0000-0000-0000F4530000}"/>
    <cellStyle name="Normal 2 11 2 2 2 2 4 2 4 3" xfId="21496" xr:uid="{00000000-0005-0000-0000-0000F5530000}"/>
    <cellStyle name="Normal 2 11 2 2 2 2 4 2 4 4" xfId="21497" xr:uid="{00000000-0005-0000-0000-0000F6530000}"/>
    <cellStyle name="Normal 2 11 2 2 2 2 4 2 5" xfId="21498" xr:uid="{00000000-0005-0000-0000-0000F7530000}"/>
    <cellStyle name="Normal 2 11 2 2 2 2 4 2 5 2" xfId="21499" xr:uid="{00000000-0005-0000-0000-0000F8530000}"/>
    <cellStyle name="Normal 2 11 2 2 2 2 4 2 5 2 2" xfId="21500" xr:uid="{00000000-0005-0000-0000-0000F9530000}"/>
    <cellStyle name="Normal 2 11 2 2 2 2 4 2 5 3" xfId="21501" xr:uid="{00000000-0005-0000-0000-0000FA530000}"/>
    <cellStyle name="Normal 2 11 2 2 2 2 4 2 5 4" xfId="21502" xr:uid="{00000000-0005-0000-0000-0000FB530000}"/>
    <cellStyle name="Normal 2 11 2 2 2 2 4 2 6" xfId="21503" xr:uid="{00000000-0005-0000-0000-0000FC530000}"/>
    <cellStyle name="Normal 2 11 2 2 2 2 4 2 6 2" xfId="21504" xr:uid="{00000000-0005-0000-0000-0000FD530000}"/>
    <cellStyle name="Normal 2 11 2 2 2 2 4 2 6 2 2" xfId="21505" xr:uid="{00000000-0005-0000-0000-0000FE530000}"/>
    <cellStyle name="Normal 2 11 2 2 2 2 4 2 6 3" xfId="21506" xr:uid="{00000000-0005-0000-0000-0000FF530000}"/>
    <cellStyle name="Normal 2 11 2 2 2 2 4 2 6 4" xfId="21507" xr:uid="{00000000-0005-0000-0000-000000540000}"/>
    <cellStyle name="Normal 2 11 2 2 2 2 4 2 7" xfId="21508" xr:uid="{00000000-0005-0000-0000-000001540000}"/>
    <cellStyle name="Normal 2 11 2 2 2 2 4 2 7 2" xfId="21509" xr:uid="{00000000-0005-0000-0000-000002540000}"/>
    <cellStyle name="Normal 2 11 2 2 2 2 4 2 8" xfId="21510" xr:uid="{00000000-0005-0000-0000-000003540000}"/>
    <cellStyle name="Normal 2 11 2 2 2 2 4 2 9" xfId="21511" xr:uid="{00000000-0005-0000-0000-000004540000}"/>
    <cellStyle name="Normal 2 11 2 2 2 2 4 3" xfId="21512" xr:uid="{00000000-0005-0000-0000-000005540000}"/>
    <cellStyle name="Normal 2 11 2 2 2 2 4 3 2" xfId="21513" xr:uid="{00000000-0005-0000-0000-000006540000}"/>
    <cellStyle name="Normal 2 11 2 2 2 2 4 3 2 2" xfId="21514" xr:uid="{00000000-0005-0000-0000-000007540000}"/>
    <cellStyle name="Normal 2 11 2 2 2 2 4 3 2 2 2" xfId="21515" xr:uid="{00000000-0005-0000-0000-000008540000}"/>
    <cellStyle name="Normal 2 11 2 2 2 2 4 3 2 3" xfId="21516" xr:uid="{00000000-0005-0000-0000-000009540000}"/>
    <cellStyle name="Normal 2 11 2 2 2 2 4 3 2 4" xfId="21517" xr:uid="{00000000-0005-0000-0000-00000A540000}"/>
    <cellStyle name="Normal 2 11 2 2 2 2 4 3 3" xfId="21518" xr:uid="{00000000-0005-0000-0000-00000B540000}"/>
    <cellStyle name="Normal 2 11 2 2 2 2 4 3 3 2" xfId="21519" xr:uid="{00000000-0005-0000-0000-00000C540000}"/>
    <cellStyle name="Normal 2 11 2 2 2 2 4 3 3 2 2" xfId="21520" xr:uid="{00000000-0005-0000-0000-00000D540000}"/>
    <cellStyle name="Normal 2 11 2 2 2 2 4 3 3 3" xfId="21521" xr:uid="{00000000-0005-0000-0000-00000E540000}"/>
    <cellStyle name="Normal 2 11 2 2 2 2 4 3 3 4" xfId="21522" xr:uid="{00000000-0005-0000-0000-00000F540000}"/>
    <cellStyle name="Normal 2 11 2 2 2 2 4 3 4" xfId="21523" xr:uid="{00000000-0005-0000-0000-000010540000}"/>
    <cellStyle name="Normal 2 11 2 2 2 2 4 3 4 2" xfId="21524" xr:uid="{00000000-0005-0000-0000-000011540000}"/>
    <cellStyle name="Normal 2 11 2 2 2 2 4 3 4 2 2" xfId="21525" xr:uid="{00000000-0005-0000-0000-000012540000}"/>
    <cellStyle name="Normal 2 11 2 2 2 2 4 3 4 3" xfId="21526" xr:uid="{00000000-0005-0000-0000-000013540000}"/>
    <cellStyle name="Normal 2 11 2 2 2 2 4 3 4 4" xfId="21527" xr:uid="{00000000-0005-0000-0000-000014540000}"/>
    <cellStyle name="Normal 2 11 2 2 2 2 4 3 5" xfId="21528" xr:uid="{00000000-0005-0000-0000-000015540000}"/>
    <cellStyle name="Normal 2 11 2 2 2 2 4 3 5 2" xfId="21529" xr:uid="{00000000-0005-0000-0000-000016540000}"/>
    <cellStyle name="Normal 2 11 2 2 2 2 4 3 6" xfId="21530" xr:uid="{00000000-0005-0000-0000-000017540000}"/>
    <cellStyle name="Normal 2 11 2 2 2 2 4 3 7" xfId="21531" xr:uid="{00000000-0005-0000-0000-000018540000}"/>
    <cellStyle name="Normal 2 11 2 2 2 2 4 4" xfId="21532" xr:uid="{00000000-0005-0000-0000-000019540000}"/>
    <cellStyle name="Normal 2 11 2 2 2 2 4 4 2" xfId="21533" xr:uid="{00000000-0005-0000-0000-00001A540000}"/>
    <cellStyle name="Normal 2 11 2 2 2 2 4 4 2 2" xfId="21534" xr:uid="{00000000-0005-0000-0000-00001B540000}"/>
    <cellStyle name="Normal 2 11 2 2 2 2 4 4 3" xfId="21535" xr:uid="{00000000-0005-0000-0000-00001C540000}"/>
    <cellStyle name="Normal 2 11 2 2 2 2 4 4 4" xfId="21536" xr:uid="{00000000-0005-0000-0000-00001D540000}"/>
    <cellStyle name="Normal 2 11 2 2 2 2 4 5" xfId="21537" xr:uid="{00000000-0005-0000-0000-00001E540000}"/>
    <cellStyle name="Normal 2 11 2 2 2 2 4 5 2" xfId="21538" xr:uid="{00000000-0005-0000-0000-00001F540000}"/>
    <cellStyle name="Normal 2 11 2 2 2 2 4 5 2 2" xfId="21539" xr:uid="{00000000-0005-0000-0000-000020540000}"/>
    <cellStyle name="Normal 2 11 2 2 2 2 4 5 3" xfId="21540" xr:uid="{00000000-0005-0000-0000-000021540000}"/>
    <cellStyle name="Normal 2 11 2 2 2 2 4 5 4" xfId="21541" xr:uid="{00000000-0005-0000-0000-000022540000}"/>
    <cellStyle name="Normal 2 11 2 2 2 2 4 6" xfId="21542" xr:uid="{00000000-0005-0000-0000-000023540000}"/>
    <cellStyle name="Normal 2 11 2 2 2 2 4 6 2" xfId="21543" xr:uid="{00000000-0005-0000-0000-000024540000}"/>
    <cellStyle name="Normal 2 11 2 2 2 2 4 6 2 2" xfId="21544" xr:uid="{00000000-0005-0000-0000-000025540000}"/>
    <cellStyle name="Normal 2 11 2 2 2 2 4 6 3" xfId="21545" xr:uid="{00000000-0005-0000-0000-000026540000}"/>
    <cellStyle name="Normal 2 11 2 2 2 2 4 6 4" xfId="21546" xr:uid="{00000000-0005-0000-0000-000027540000}"/>
    <cellStyle name="Normal 2 11 2 2 2 2 4 7" xfId="21547" xr:uid="{00000000-0005-0000-0000-000028540000}"/>
    <cellStyle name="Normal 2 11 2 2 2 2 4 7 2" xfId="21548" xr:uid="{00000000-0005-0000-0000-000029540000}"/>
    <cellStyle name="Normal 2 11 2 2 2 2 4 7 2 2" xfId="21549" xr:uid="{00000000-0005-0000-0000-00002A540000}"/>
    <cellStyle name="Normal 2 11 2 2 2 2 4 7 3" xfId="21550" xr:uid="{00000000-0005-0000-0000-00002B540000}"/>
    <cellStyle name="Normal 2 11 2 2 2 2 4 7 4" xfId="21551" xr:uid="{00000000-0005-0000-0000-00002C540000}"/>
    <cellStyle name="Normal 2 11 2 2 2 2 4 8" xfId="21552" xr:uid="{00000000-0005-0000-0000-00002D540000}"/>
    <cellStyle name="Normal 2 11 2 2 2 2 4 8 2" xfId="21553" xr:uid="{00000000-0005-0000-0000-00002E540000}"/>
    <cellStyle name="Normal 2 11 2 2 2 2 4 9" xfId="21554" xr:uid="{00000000-0005-0000-0000-00002F540000}"/>
    <cellStyle name="Normal 2 11 2 2 2 2 5" xfId="21555" xr:uid="{00000000-0005-0000-0000-000030540000}"/>
    <cellStyle name="Normal 2 11 2 2 2 2 5 2" xfId="21556" xr:uid="{00000000-0005-0000-0000-000031540000}"/>
    <cellStyle name="Normal 2 11 2 2 2 2 5 2 2" xfId="21557" xr:uid="{00000000-0005-0000-0000-000032540000}"/>
    <cellStyle name="Normal 2 11 2 2 2 2 5 2 2 2" xfId="21558" xr:uid="{00000000-0005-0000-0000-000033540000}"/>
    <cellStyle name="Normal 2 11 2 2 2 2 5 2 2 2 2" xfId="21559" xr:uid="{00000000-0005-0000-0000-000034540000}"/>
    <cellStyle name="Normal 2 11 2 2 2 2 5 2 2 3" xfId="21560" xr:uid="{00000000-0005-0000-0000-000035540000}"/>
    <cellStyle name="Normal 2 11 2 2 2 2 5 2 2 4" xfId="21561" xr:uid="{00000000-0005-0000-0000-000036540000}"/>
    <cellStyle name="Normal 2 11 2 2 2 2 5 2 3" xfId="21562" xr:uid="{00000000-0005-0000-0000-000037540000}"/>
    <cellStyle name="Normal 2 11 2 2 2 2 5 2 3 2" xfId="21563" xr:uid="{00000000-0005-0000-0000-000038540000}"/>
    <cellStyle name="Normal 2 11 2 2 2 2 5 2 3 2 2" xfId="21564" xr:uid="{00000000-0005-0000-0000-000039540000}"/>
    <cellStyle name="Normal 2 11 2 2 2 2 5 2 3 3" xfId="21565" xr:uid="{00000000-0005-0000-0000-00003A540000}"/>
    <cellStyle name="Normal 2 11 2 2 2 2 5 2 3 4" xfId="21566" xr:uid="{00000000-0005-0000-0000-00003B540000}"/>
    <cellStyle name="Normal 2 11 2 2 2 2 5 2 4" xfId="21567" xr:uid="{00000000-0005-0000-0000-00003C540000}"/>
    <cellStyle name="Normal 2 11 2 2 2 2 5 2 4 2" xfId="21568" xr:uid="{00000000-0005-0000-0000-00003D540000}"/>
    <cellStyle name="Normal 2 11 2 2 2 2 5 2 4 2 2" xfId="21569" xr:uid="{00000000-0005-0000-0000-00003E540000}"/>
    <cellStyle name="Normal 2 11 2 2 2 2 5 2 4 3" xfId="21570" xr:uid="{00000000-0005-0000-0000-00003F540000}"/>
    <cellStyle name="Normal 2 11 2 2 2 2 5 2 4 4" xfId="21571" xr:uid="{00000000-0005-0000-0000-000040540000}"/>
    <cellStyle name="Normal 2 11 2 2 2 2 5 2 5" xfId="21572" xr:uid="{00000000-0005-0000-0000-000041540000}"/>
    <cellStyle name="Normal 2 11 2 2 2 2 5 2 5 2" xfId="21573" xr:uid="{00000000-0005-0000-0000-000042540000}"/>
    <cellStyle name="Normal 2 11 2 2 2 2 5 2 6" xfId="21574" xr:uid="{00000000-0005-0000-0000-000043540000}"/>
    <cellStyle name="Normal 2 11 2 2 2 2 5 2 7" xfId="21575" xr:uid="{00000000-0005-0000-0000-000044540000}"/>
    <cellStyle name="Normal 2 11 2 2 2 2 5 3" xfId="21576" xr:uid="{00000000-0005-0000-0000-000045540000}"/>
    <cellStyle name="Normal 2 11 2 2 2 2 5 3 2" xfId="21577" xr:uid="{00000000-0005-0000-0000-000046540000}"/>
    <cellStyle name="Normal 2 11 2 2 2 2 5 3 2 2" xfId="21578" xr:uid="{00000000-0005-0000-0000-000047540000}"/>
    <cellStyle name="Normal 2 11 2 2 2 2 5 3 3" xfId="21579" xr:uid="{00000000-0005-0000-0000-000048540000}"/>
    <cellStyle name="Normal 2 11 2 2 2 2 5 3 4" xfId="21580" xr:uid="{00000000-0005-0000-0000-000049540000}"/>
    <cellStyle name="Normal 2 11 2 2 2 2 5 4" xfId="21581" xr:uid="{00000000-0005-0000-0000-00004A540000}"/>
    <cellStyle name="Normal 2 11 2 2 2 2 5 4 2" xfId="21582" xr:uid="{00000000-0005-0000-0000-00004B540000}"/>
    <cellStyle name="Normal 2 11 2 2 2 2 5 4 2 2" xfId="21583" xr:uid="{00000000-0005-0000-0000-00004C540000}"/>
    <cellStyle name="Normal 2 11 2 2 2 2 5 4 3" xfId="21584" xr:uid="{00000000-0005-0000-0000-00004D540000}"/>
    <cellStyle name="Normal 2 11 2 2 2 2 5 4 4" xfId="21585" xr:uid="{00000000-0005-0000-0000-00004E540000}"/>
    <cellStyle name="Normal 2 11 2 2 2 2 5 5" xfId="21586" xr:uid="{00000000-0005-0000-0000-00004F540000}"/>
    <cellStyle name="Normal 2 11 2 2 2 2 5 5 2" xfId="21587" xr:uid="{00000000-0005-0000-0000-000050540000}"/>
    <cellStyle name="Normal 2 11 2 2 2 2 5 5 2 2" xfId="21588" xr:uid="{00000000-0005-0000-0000-000051540000}"/>
    <cellStyle name="Normal 2 11 2 2 2 2 5 5 3" xfId="21589" xr:uid="{00000000-0005-0000-0000-000052540000}"/>
    <cellStyle name="Normal 2 11 2 2 2 2 5 5 4" xfId="21590" xr:uid="{00000000-0005-0000-0000-000053540000}"/>
    <cellStyle name="Normal 2 11 2 2 2 2 5 6" xfId="21591" xr:uid="{00000000-0005-0000-0000-000054540000}"/>
    <cellStyle name="Normal 2 11 2 2 2 2 5 6 2" xfId="21592" xr:uid="{00000000-0005-0000-0000-000055540000}"/>
    <cellStyle name="Normal 2 11 2 2 2 2 5 6 2 2" xfId="21593" xr:uid="{00000000-0005-0000-0000-000056540000}"/>
    <cellStyle name="Normal 2 11 2 2 2 2 5 6 3" xfId="21594" xr:uid="{00000000-0005-0000-0000-000057540000}"/>
    <cellStyle name="Normal 2 11 2 2 2 2 5 6 4" xfId="21595" xr:uid="{00000000-0005-0000-0000-000058540000}"/>
    <cellStyle name="Normal 2 11 2 2 2 2 5 7" xfId="21596" xr:uid="{00000000-0005-0000-0000-000059540000}"/>
    <cellStyle name="Normal 2 11 2 2 2 2 5 7 2" xfId="21597" xr:uid="{00000000-0005-0000-0000-00005A540000}"/>
    <cellStyle name="Normal 2 11 2 2 2 2 5 8" xfId="21598" xr:uid="{00000000-0005-0000-0000-00005B540000}"/>
    <cellStyle name="Normal 2 11 2 2 2 2 5 9" xfId="21599" xr:uid="{00000000-0005-0000-0000-00005C540000}"/>
    <cellStyle name="Normal 2 11 2 2 2 2 6" xfId="21600" xr:uid="{00000000-0005-0000-0000-00005D540000}"/>
    <cellStyle name="Normal 2 11 2 2 2 2 6 2" xfId="21601" xr:uid="{00000000-0005-0000-0000-00005E540000}"/>
    <cellStyle name="Normal 2 11 2 2 2 2 6 2 2" xfId="21602" xr:uid="{00000000-0005-0000-0000-00005F540000}"/>
    <cellStyle name="Normal 2 11 2 2 2 2 6 2 2 2" xfId="21603" xr:uid="{00000000-0005-0000-0000-000060540000}"/>
    <cellStyle name="Normal 2 11 2 2 2 2 6 2 2 2 2" xfId="21604" xr:uid="{00000000-0005-0000-0000-000061540000}"/>
    <cellStyle name="Normal 2 11 2 2 2 2 6 2 2 3" xfId="21605" xr:uid="{00000000-0005-0000-0000-000062540000}"/>
    <cellStyle name="Normal 2 11 2 2 2 2 6 2 2 4" xfId="21606" xr:uid="{00000000-0005-0000-0000-000063540000}"/>
    <cellStyle name="Normal 2 11 2 2 2 2 6 2 3" xfId="21607" xr:uid="{00000000-0005-0000-0000-000064540000}"/>
    <cellStyle name="Normal 2 11 2 2 2 2 6 2 3 2" xfId="21608" xr:uid="{00000000-0005-0000-0000-000065540000}"/>
    <cellStyle name="Normal 2 11 2 2 2 2 6 2 3 2 2" xfId="21609" xr:uid="{00000000-0005-0000-0000-000066540000}"/>
    <cellStyle name="Normal 2 11 2 2 2 2 6 2 3 3" xfId="21610" xr:uid="{00000000-0005-0000-0000-000067540000}"/>
    <cellStyle name="Normal 2 11 2 2 2 2 6 2 3 4" xfId="21611" xr:uid="{00000000-0005-0000-0000-000068540000}"/>
    <cellStyle name="Normal 2 11 2 2 2 2 6 2 4" xfId="21612" xr:uid="{00000000-0005-0000-0000-000069540000}"/>
    <cellStyle name="Normal 2 11 2 2 2 2 6 2 4 2" xfId="21613" xr:uid="{00000000-0005-0000-0000-00006A540000}"/>
    <cellStyle name="Normal 2 11 2 2 2 2 6 2 4 2 2" xfId="21614" xr:uid="{00000000-0005-0000-0000-00006B540000}"/>
    <cellStyle name="Normal 2 11 2 2 2 2 6 2 4 3" xfId="21615" xr:uid="{00000000-0005-0000-0000-00006C540000}"/>
    <cellStyle name="Normal 2 11 2 2 2 2 6 2 4 4" xfId="21616" xr:uid="{00000000-0005-0000-0000-00006D540000}"/>
    <cellStyle name="Normal 2 11 2 2 2 2 6 2 5" xfId="21617" xr:uid="{00000000-0005-0000-0000-00006E540000}"/>
    <cellStyle name="Normal 2 11 2 2 2 2 6 2 5 2" xfId="21618" xr:uid="{00000000-0005-0000-0000-00006F540000}"/>
    <cellStyle name="Normal 2 11 2 2 2 2 6 2 6" xfId="21619" xr:uid="{00000000-0005-0000-0000-000070540000}"/>
    <cellStyle name="Normal 2 11 2 2 2 2 6 2 7" xfId="21620" xr:uid="{00000000-0005-0000-0000-000071540000}"/>
    <cellStyle name="Normal 2 11 2 2 2 2 6 3" xfId="21621" xr:uid="{00000000-0005-0000-0000-000072540000}"/>
    <cellStyle name="Normal 2 11 2 2 2 2 6 3 2" xfId="21622" xr:uid="{00000000-0005-0000-0000-000073540000}"/>
    <cellStyle name="Normal 2 11 2 2 2 2 6 3 2 2" xfId="21623" xr:uid="{00000000-0005-0000-0000-000074540000}"/>
    <cellStyle name="Normal 2 11 2 2 2 2 6 3 3" xfId="21624" xr:uid="{00000000-0005-0000-0000-000075540000}"/>
    <cellStyle name="Normal 2 11 2 2 2 2 6 3 4" xfId="21625" xr:uid="{00000000-0005-0000-0000-000076540000}"/>
    <cellStyle name="Normal 2 11 2 2 2 2 6 4" xfId="21626" xr:uid="{00000000-0005-0000-0000-000077540000}"/>
    <cellStyle name="Normal 2 11 2 2 2 2 6 4 2" xfId="21627" xr:uid="{00000000-0005-0000-0000-000078540000}"/>
    <cellStyle name="Normal 2 11 2 2 2 2 6 4 2 2" xfId="21628" xr:uid="{00000000-0005-0000-0000-000079540000}"/>
    <cellStyle name="Normal 2 11 2 2 2 2 6 4 3" xfId="21629" xr:uid="{00000000-0005-0000-0000-00007A540000}"/>
    <cellStyle name="Normal 2 11 2 2 2 2 6 4 4" xfId="21630" xr:uid="{00000000-0005-0000-0000-00007B540000}"/>
    <cellStyle name="Normal 2 11 2 2 2 2 6 5" xfId="21631" xr:uid="{00000000-0005-0000-0000-00007C540000}"/>
    <cellStyle name="Normal 2 11 2 2 2 2 6 5 2" xfId="21632" xr:uid="{00000000-0005-0000-0000-00007D540000}"/>
    <cellStyle name="Normal 2 11 2 2 2 2 6 5 2 2" xfId="21633" xr:uid="{00000000-0005-0000-0000-00007E540000}"/>
    <cellStyle name="Normal 2 11 2 2 2 2 6 5 3" xfId="21634" xr:uid="{00000000-0005-0000-0000-00007F540000}"/>
    <cellStyle name="Normal 2 11 2 2 2 2 6 5 4" xfId="21635" xr:uid="{00000000-0005-0000-0000-000080540000}"/>
    <cellStyle name="Normal 2 11 2 2 2 2 6 6" xfId="21636" xr:uid="{00000000-0005-0000-0000-000081540000}"/>
    <cellStyle name="Normal 2 11 2 2 2 2 6 6 2" xfId="21637" xr:uid="{00000000-0005-0000-0000-000082540000}"/>
    <cellStyle name="Normal 2 11 2 2 2 2 6 6 2 2" xfId="21638" xr:uid="{00000000-0005-0000-0000-000083540000}"/>
    <cellStyle name="Normal 2 11 2 2 2 2 6 6 3" xfId="21639" xr:uid="{00000000-0005-0000-0000-000084540000}"/>
    <cellStyle name="Normal 2 11 2 2 2 2 6 6 4" xfId="21640" xr:uid="{00000000-0005-0000-0000-000085540000}"/>
    <cellStyle name="Normal 2 11 2 2 2 2 6 7" xfId="21641" xr:uid="{00000000-0005-0000-0000-000086540000}"/>
    <cellStyle name="Normal 2 11 2 2 2 2 6 7 2" xfId="21642" xr:uid="{00000000-0005-0000-0000-000087540000}"/>
    <cellStyle name="Normal 2 11 2 2 2 2 6 8" xfId="21643" xr:uid="{00000000-0005-0000-0000-000088540000}"/>
    <cellStyle name="Normal 2 11 2 2 2 2 6 9" xfId="21644" xr:uid="{00000000-0005-0000-0000-000089540000}"/>
    <cellStyle name="Normal 2 11 2 2 2 2 7" xfId="21645" xr:uid="{00000000-0005-0000-0000-00008A540000}"/>
    <cellStyle name="Normal 2 11 2 2 2 2 7 2" xfId="21646" xr:uid="{00000000-0005-0000-0000-00008B540000}"/>
    <cellStyle name="Normal 2 11 2 2 2 2 7 2 2" xfId="21647" xr:uid="{00000000-0005-0000-0000-00008C540000}"/>
    <cellStyle name="Normal 2 11 2 2 2 2 7 2 2 2" xfId="21648" xr:uid="{00000000-0005-0000-0000-00008D540000}"/>
    <cellStyle name="Normal 2 11 2 2 2 2 7 2 3" xfId="21649" xr:uid="{00000000-0005-0000-0000-00008E540000}"/>
    <cellStyle name="Normal 2 11 2 2 2 2 7 2 4" xfId="21650" xr:uid="{00000000-0005-0000-0000-00008F540000}"/>
    <cellStyle name="Normal 2 11 2 2 2 2 7 3" xfId="21651" xr:uid="{00000000-0005-0000-0000-000090540000}"/>
    <cellStyle name="Normal 2 11 2 2 2 2 7 3 2" xfId="21652" xr:uid="{00000000-0005-0000-0000-000091540000}"/>
    <cellStyle name="Normal 2 11 2 2 2 2 7 3 2 2" xfId="21653" xr:uid="{00000000-0005-0000-0000-000092540000}"/>
    <cellStyle name="Normal 2 11 2 2 2 2 7 3 3" xfId="21654" xr:uid="{00000000-0005-0000-0000-000093540000}"/>
    <cellStyle name="Normal 2 11 2 2 2 2 7 3 4" xfId="21655" xr:uid="{00000000-0005-0000-0000-000094540000}"/>
    <cellStyle name="Normal 2 11 2 2 2 2 7 4" xfId="21656" xr:uid="{00000000-0005-0000-0000-000095540000}"/>
    <cellStyle name="Normal 2 11 2 2 2 2 7 4 2" xfId="21657" xr:uid="{00000000-0005-0000-0000-000096540000}"/>
    <cellStyle name="Normal 2 11 2 2 2 2 7 4 2 2" xfId="21658" xr:uid="{00000000-0005-0000-0000-000097540000}"/>
    <cellStyle name="Normal 2 11 2 2 2 2 7 4 3" xfId="21659" xr:uid="{00000000-0005-0000-0000-000098540000}"/>
    <cellStyle name="Normal 2 11 2 2 2 2 7 4 4" xfId="21660" xr:uid="{00000000-0005-0000-0000-000099540000}"/>
    <cellStyle name="Normal 2 11 2 2 2 2 7 5" xfId="21661" xr:uid="{00000000-0005-0000-0000-00009A540000}"/>
    <cellStyle name="Normal 2 11 2 2 2 2 7 5 2" xfId="21662" xr:uid="{00000000-0005-0000-0000-00009B540000}"/>
    <cellStyle name="Normal 2 11 2 2 2 2 7 6" xfId="21663" xr:uid="{00000000-0005-0000-0000-00009C540000}"/>
    <cellStyle name="Normal 2 11 2 2 2 2 7 7" xfId="21664" xr:uid="{00000000-0005-0000-0000-00009D540000}"/>
    <cellStyle name="Normal 2 11 2 2 2 2 8" xfId="21665" xr:uid="{00000000-0005-0000-0000-00009E540000}"/>
    <cellStyle name="Normal 2 11 2 2 2 2 8 2" xfId="21666" xr:uid="{00000000-0005-0000-0000-00009F540000}"/>
    <cellStyle name="Normal 2 11 2 2 2 2 8 2 2" xfId="21667" xr:uid="{00000000-0005-0000-0000-0000A0540000}"/>
    <cellStyle name="Normal 2 11 2 2 2 2 8 3" xfId="21668" xr:uid="{00000000-0005-0000-0000-0000A1540000}"/>
    <cellStyle name="Normal 2 11 2 2 2 2 8 4" xfId="21669" xr:uid="{00000000-0005-0000-0000-0000A2540000}"/>
    <cellStyle name="Normal 2 11 2 2 2 2 9" xfId="21670" xr:uid="{00000000-0005-0000-0000-0000A3540000}"/>
    <cellStyle name="Normal 2 11 2 2 2 2 9 2" xfId="21671" xr:uid="{00000000-0005-0000-0000-0000A4540000}"/>
    <cellStyle name="Normal 2 11 2 2 2 2 9 2 2" xfId="21672" xr:uid="{00000000-0005-0000-0000-0000A5540000}"/>
    <cellStyle name="Normal 2 11 2 2 2 2 9 3" xfId="21673" xr:uid="{00000000-0005-0000-0000-0000A6540000}"/>
    <cellStyle name="Normal 2 11 2 2 2 2 9 4" xfId="21674" xr:uid="{00000000-0005-0000-0000-0000A7540000}"/>
    <cellStyle name="Normal 2 11 2 2 2 3" xfId="21675" xr:uid="{00000000-0005-0000-0000-0000A8540000}"/>
    <cellStyle name="Normal 2 11 2 2 2 3 10" xfId="21676" xr:uid="{00000000-0005-0000-0000-0000A9540000}"/>
    <cellStyle name="Normal 2 11 2 2 2 3 10 2" xfId="21677" xr:uid="{00000000-0005-0000-0000-0000AA540000}"/>
    <cellStyle name="Normal 2 11 2 2 2 3 10 2 2" xfId="21678" xr:uid="{00000000-0005-0000-0000-0000AB540000}"/>
    <cellStyle name="Normal 2 11 2 2 2 3 10 3" xfId="21679" xr:uid="{00000000-0005-0000-0000-0000AC540000}"/>
    <cellStyle name="Normal 2 11 2 2 2 3 10 4" xfId="21680" xr:uid="{00000000-0005-0000-0000-0000AD540000}"/>
    <cellStyle name="Normal 2 11 2 2 2 3 11" xfId="21681" xr:uid="{00000000-0005-0000-0000-0000AE540000}"/>
    <cellStyle name="Normal 2 11 2 2 2 3 11 2" xfId="21682" xr:uid="{00000000-0005-0000-0000-0000AF540000}"/>
    <cellStyle name="Normal 2 11 2 2 2 3 12" xfId="21683" xr:uid="{00000000-0005-0000-0000-0000B0540000}"/>
    <cellStyle name="Normal 2 11 2 2 2 3 13" xfId="21684" xr:uid="{00000000-0005-0000-0000-0000B1540000}"/>
    <cellStyle name="Normal 2 11 2 2 2 3 2" xfId="21685" xr:uid="{00000000-0005-0000-0000-0000B2540000}"/>
    <cellStyle name="Normal 2 11 2 2 2 3 2 10" xfId="21686" xr:uid="{00000000-0005-0000-0000-0000B3540000}"/>
    <cellStyle name="Normal 2 11 2 2 2 3 2 2" xfId="21687" xr:uid="{00000000-0005-0000-0000-0000B4540000}"/>
    <cellStyle name="Normal 2 11 2 2 2 3 2 2 2" xfId="21688" xr:uid="{00000000-0005-0000-0000-0000B5540000}"/>
    <cellStyle name="Normal 2 11 2 2 2 3 2 2 2 2" xfId="21689" xr:uid="{00000000-0005-0000-0000-0000B6540000}"/>
    <cellStyle name="Normal 2 11 2 2 2 3 2 2 2 2 2" xfId="21690" xr:uid="{00000000-0005-0000-0000-0000B7540000}"/>
    <cellStyle name="Normal 2 11 2 2 2 3 2 2 2 2 2 2" xfId="21691" xr:uid="{00000000-0005-0000-0000-0000B8540000}"/>
    <cellStyle name="Normal 2 11 2 2 2 3 2 2 2 2 3" xfId="21692" xr:uid="{00000000-0005-0000-0000-0000B9540000}"/>
    <cellStyle name="Normal 2 11 2 2 2 3 2 2 2 2 4" xfId="21693" xr:uid="{00000000-0005-0000-0000-0000BA540000}"/>
    <cellStyle name="Normal 2 11 2 2 2 3 2 2 2 3" xfId="21694" xr:uid="{00000000-0005-0000-0000-0000BB540000}"/>
    <cellStyle name="Normal 2 11 2 2 2 3 2 2 2 3 2" xfId="21695" xr:uid="{00000000-0005-0000-0000-0000BC540000}"/>
    <cellStyle name="Normal 2 11 2 2 2 3 2 2 2 3 2 2" xfId="21696" xr:uid="{00000000-0005-0000-0000-0000BD540000}"/>
    <cellStyle name="Normal 2 11 2 2 2 3 2 2 2 3 3" xfId="21697" xr:uid="{00000000-0005-0000-0000-0000BE540000}"/>
    <cellStyle name="Normal 2 11 2 2 2 3 2 2 2 3 4" xfId="21698" xr:uid="{00000000-0005-0000-0000-0000BF540000}"/>
    <cellStyle name="Normal 2 11 2 2 2 3 2 2 2 4" xfId="21699" xr:uid="{00000000-0005-0000-0000-0000C0540000}"/>
    <cellStyle name="Normal 2 11 2 2 2 3 2 2 2 4 2" xfId="21700" xr:uid="{00000000-0005-0000-0000-0000C1540000}"/>
    <cellStyle name="Normal 2 11 2 2 2 3 2 2 2 4 2 2" xfId="21701" xr:uid="{00000000-0005-0000-0000-0000C2540000}"/>
    <cellStyle name="Normal 2 11 2 2 2 3 2 2 2 4 3" xfId="21702" xr:uid="{00000000-0005-0000-0000-0000C3540000}"/>
    <cellStyle name="Normal 2 11 2 2 2 3 2 2 2 4 4" xfId="21703" xr:uid="{00000000-0005-0000-0000-0000C4540000}"/>
    <cellStyle name="Normal 2 11 2 2 2 3 2 2 2 5" xfId="21704" xr:uid="{00000000-0005-0000-0000-0000C5540000}"/>
    <cellStyle name="Normal 2 11 2 2 2 3 2 2 2 5 2" xfId="21705" xr:uid="{00000000-0005-0000-0000-0000C6540000}"/>
    <cellStyle name="Normal 2 11 2 2 2 3 2 2 2 6" xfId="21706" xr:uid="{00000000-0005-0000-0000-0000C7540000}"/>
    <cellStyle name="Normal 2 11 2 2 2 3 2 2 2 7" xfId="21707" xr:uid="{00000000-0005-0000-0000-0000C8540000}"/>
    <cellStyle name="Normal 2 11 2 2 2 3 2 2 3" xfId="21708" xr:uid="{00000000-0005-0000-0000-0000C9540000}"/>
    <cellStyle name="Normal 2 11 2 2 2 3 2 2 3 2" xfId="21709" xr:uid="{00000000-0005-0000-0000-0000CA540000}"/>
    <cellStyle name="Normal 2 11 2 2 2 3 2 2 3 2 2" xfId="21710" xr:uid="{00000000-0005-0000-0000-0000CB540000}"/>
    <cellStyle name="Normal 2 11 2 2 2 3 2 2 3 3" xfId="21711" xr:uid="{00000000-0005-0000-0000-0000CC540000}"/>
    <cellStyle name="Normal 2 11 2 2 2 3 2 2 3 4" xfId="21712" xr:uid="{00000000-0005-0000-0000-0000CD540000}"/>
    <cellStyle name="Normal 2 11 2 2 2 3 2 2 4" xfId="21713" xr:uid="{00000000-0005-0000-0000-0000CE540000}"/>
    <cellStyle name="Normal 2 11 2 2 2 3 2 2 4 2" xfId="21714" xr:uid="{00000000-0005-0000-0000-0000CF540000}"/>
    <cellStyle name="Normal 2 11 2 2 2 3 2 2 4 2 2" xfId="21715" xr:uid="{00000000-0005-0000-0000-0000D0540000}"/>
    <cellStyle name="Normal 2 11 2 2 2 3 2 2 4 3" xfId="21716" xr:uid="{00000000-0005-0000-0000-0000D1540000}"/>
    <cellStyle name="Normal 2 11 2 2 2 3 2 2 4 4" xfId="21717" xr:uid="{00000000-0005-0000-0000-0000D2540000}"/>
    <cellStyle name="Normal 2 11 2 2 2 3 2 2 5" xfId="21718" xr:uid="{00000000-0005-0000-0000-0000D3540000}"/>
    <cellStyle name="Normal 2 11 2 2 2 3 2 2 5 2" xfId="21719" xr:uid="{00000000-0005-0000-0000-0000D4540000}"/>
    <cellStyle name="Normal 2 11 2 2 2 3 2 2 5 2 2" xfId="21720" xr:uid="{00000000-0005-0000-0000-0000D5540000}"/>
    <cellStyle name="Normal 2 11 2 2 2 3 2 2 5 3" xfId="21721" xr:uid="{00000000-0005-0000-0000-0000D6540000}"/>
    <cellStyle name="Normal 2 11 2 2 2 3 2 2 5 4" xfId="21722" xr:uid="{00000000-0005-0000-0000-0000D7540000}"/>
    <cellStyle name="Normal 2 11 2 2 2 3 2 2 6" xfId="21723" xr:uid="{00000000-0005-0000-0000-0000D8540000}"/>
    <cellStyle name="Normal 2 11 2 2 2 3 2 2 6 2" xfId="21724" xr:uid="{00000000-0005-0000-0000-0000D9540000}"/>
    <cellStyle name="Normal 2 11 2 2 2 3 2 2 6 2 2" xfId="21725" xr:uid="{00000000-0005-0000-0000-0000DA540000}"/>
    <cellStyle name="Normal 2 11 2 2 2 3 2 2 6 3" xfId="21726" xr:uid="{00000000-0005-0000-0000-0000DB540000}"/>
    <cellStyle name="Normal 2 11 2 2 2 3 2 2 6 4" xfId="21727" xr:uid="{00000000-0005-0000-0000-0000DC540000}"/>
    <cellStyle name="Normal 2 11 2 2 2 3 2 2 7" xfId="21728" xr:uid="{00000000-0005-0000-0000-0000DD540000}"/>
    <cellStyle name="Normal 2 11 2 2 2 3 2 2 7 2" xfId="21729" xr:uid="{00000000-0005-0000-0000-0000DE540000}"/>
    <cellStyle name="Normal 2 11 2 2 2 3 2 2 8" xfId="21730" xr:uid="{00000000-0005-0000-0000-0000DF540000}"/>
    <cellStyle name="Normal 2 11 2 2 2 3 2 2 9" xfId="21731" xr:uid="{00000000-0005-0000-0000-0000E0540000}"/>
    <cellStyle name="Normal 2 11 2 2 2 3 2 3" xfId="21732" xr:uid="{00000000-0005-0000-0000-0000E1540000}"/>
    <cellStyle name="Normal 2 11 2 2 2 3 2 3 2" xfId="21733" xr:uid="{00000000-0005-0000-0000-0000E2540000}"/>
    <cellStyle name="Normal 2 11 2 2 2 3 2 3 2 2" xfId="21734" xr:uid="{00000000-0005-0000-0000-0000E3540000}"/>
    <cellStyle name="Normal 2 11 2 2 2 3 2 3 2 2 2" xfId="21735" xr:uid="{00000000-0005-0000-0000-0000E4540000}"/>
    <cellStyle name="Normal 2 11 2 2 2 3 2 3 2 3" xfId="21736" xr:uid="{00000000-0005-0000-0000-0000E5540000}"/>
    <cellStyle name="Normal 2 11 2 2 2 3 2 3 2 4" xfId="21737" xr:uid="{00000000-0005-0000-0000-0000E6540000}"/>
    <cellStyle name="Normal 2 11 2 2 2 3 2 3 3" xfId="21738" xr:uid="{00000000-0005-0000-0000-0000E7540000}"/>
    <cellStyle name="Normal 2 11 2 2 2 3 2 3 3 2" xfId="21739" xr:uid="{00000000-0005-0000-0000-0000E8540000}"/>
    <cellStyle name="Normal 2 11 2 2 2 3 2 3 3 2 2" xfId="21740" xr:uid="{00000000-0005-0000-0000-0000E9540000}"/>
    <cellStyle name="Normal 2 11 2 2 2 3 2 3 3 3" xfId="21741" xr:uid="{00000000-0005-0000-0000-0000EA540000}"/>
    <cellStyle name="Normal 2 11 2 2 2 3 2 3 3 4" xfId="21742" xr:uid="{00000000-0005-0000-0000-0000EB540000}"/>
    <cellStyle name="Normal 2 11 2 2 2 3 2 3 4" xfId="21743" xr:uid="{00000000-0005-0000-0000-0000EC540000}"/>
    <cellStyle name="Normal 2 11 2 2 2 3 2 3 4 2" xfId="21744" xr:uid="{00000000-0005-0000-0000-0000ED540000}"/>
    <cellStyle name="Normal 2 11 2 2 2 3 2 3 4 2 2" xfId="21745" xr:uid="{00000000-0005-0000-0000-0000EE540000}"/>
    <cellStyle name="Normal 2 11 2 2 2 3 2 3 4 3" xfId="21746" xr:uid="{00000000-0005-0000-0000-0000EF540000}"/>
    <cellStyle name="Normal 2 11 2 2 2 3 2 3 4 4" xfId="21747" xr:uid="{00000000-0005-0000-0000-0000F0540000}"/>
    <cellStyle name="Normal 2 11 2 2 2 3 2 3 5" xfId="21748" xr:uid="{00000000-0005-0000-0000-0000F1540000}"/>
    <cellStyle name="Normal 2 11 2 2 2 3 2 3 5 2" xfId="21749" xr:uid="{00000000-0005-0000-0000-0000F2540000}"/>
    <cellStyle name="Normal 2 11 2 2 2 3 2 3 6" xfId="21750" xr:uid="{00000000-0005-0000-0000-0000F3540000}"/>
    <cellStyle name="Normal 2 11 2 2 2 3 2 3 7" xfId="21751" xr:uid="{00000000-0005-0000-0000-0000F4540000}"/>
    <cellStyle name="Normal 2 11 2 2 2 3 2 4" xfId="21752" xr:uid="{00000000-0005-0000-0000-0000F5540000}"/>
    <cellStyle name="Normal 2 11 2 2 2 3 2 4 2" xfId="21753" xr:uid="{00000000-0005-0000-0000-0000F6540000}"/>
    <cellStyle name="Normal 2 11 2 2 2 3 2 4 2 2" xfId="21754" xr:uid="{00000000-0005-0000-0000-0000F7540000}"/>
    <cellStyle name="Normal 2 11 2 2 2 3 2 4 3" xfId="21755" xr:uid="{00000000-0005-0000-0000-0000F8540000}"/>
    <cellStyle name="Normal 2 11 2 2 2 3 2 4 4" xfId="21756" xr:uid="{00000000-0005-0000-0000-0000F9540000}"/>
    <cellStyle name="Normal 2 11 2 2 2 3 2 5" xfId="21757" xr:uid="{00000000-0005-0000-0000-0000FA540000}"/>
    <cellStyle name="Normal 2 11 2 2 2 3 2 5 2" xfId="21758" xr:uid="{00000000-0005-0000-0000-0000FB540000}"/>
    <cellStyle name="Normal 2 11 2 2 2 3 2 5 2 2" xfId="21759" xr:uid="{00000000-0005-0000-0000-0000FC540000}"/>
    <cellStyle name="Normal 2 11 2 2 2 3 2 5 3" xfId="21760" xr:uid="{00000000-0005-0000-0000-0000FD540000}"/>
    <cellStyle name="Normal 2 11 2 2 2 3 2 5 4" xfId="21761" xr:uid="{00000000-0005-0000-0000-0000FE540000}"/>
    <cellStyle name="Normal 2 11 2 2 2 3 2 6" xfId="21762" xr:uid="{00000000-0005-0000-0000-0000FF540000}"/>
    <cellStyle name="Normal 2 11 2 2 2 3 2 6 2" xfId="21763" xr:uid="{00000000-0005-0000-0000-000000550000}"/>
    <cellStyle name="Normal 2 11 2 2 2 3 2 6 2 2" xfId="21764" xr:uid="{00000000-0005-0000-0000-000001550000}"/>
    <cellStyle name="Normal 2 11 2 2 2 3 2 6 3" xfId="21765" xr:uid="{00000000-0005-0000-0000-000002550000}"/>
    <cellStyle name="Normal 2 11 2 2 2 3 2 6 4" xfId="21766" xr:uid="{00000000-0005-0000-0000-000003550000}"/>
    <cellStyle name="Normal 2 11 2 2 2 3 2 7" xfId="21767" xr:uid="{00000000-0005-0000-0000-000004550000}"/>
    <cellStyle name="Normal 2 11 2 2 2 3 2 7 2" xfId="21768" xr:uid="{00000000-0005-0000-0000-000005550000}"/>
    <cellStyle name="Normal 2 11 2 2 2 3 2 7 2 2" xfId="21769" xr:uid="{00000000-0005-0000-0000-000006550000}"/>
    <cellStyle name="Normal 2 11 2 2 2 3 2 7 3" xfId="21770" xr:uid="{00000000-0005-0000-0000-000007550000}"/>
    <cellStyle name="Normal 2 11 2 2 2 3 2 7 4" xfId="21771" xr:uid="{00000000-0005-0000-0000-000008550000}"/>
    <cellStyle name="Normal 2 11 2 2 2 3 2 8" xfId="21772" xr:uid="{00000000-0005-0000-0000-000009550000}"/>
    <cellStyle name="Normal 2 11 2 2 2 3 2 8 2" xfId="21773" xr:uid="{00000000-0005-0000-0000-00000A550000}"/>
    <cellStyle name="Normal 2 11 2 2 2 3 2 9" xfId="21774" xr:uid="{00000000-0005-0000-0000-00000B550000}"/>
    <cellStyle name="Normal 2 11 2 2 2 3 3" xfId="21775" xr:uid="{00000000-0005-0000-0000-00000C550000}"/>
    <cellStyle name="Normal 2 11 2 2 2 3 3 10" xfId="21776" xr:uid="{00000000-0005-0000-0000-00000D550000}"/>
    <cellStyle name="Normal 2 11 2 2 2 3 3 2" xfId="21777" xr:uid="{00000000-0005-0000-0000-00000E550000}"/>
    <cellStyle name="Normal 2 11 2 2 2 3 3 2 2" xfId="21778" xr:uid="{00000000-0005-0000-0000-00000F550000}"/>
    <cellStyle name="Normal 2 11 2 2 2 3 3 2 2 2" xfId="21779" xr:uid="{00000000-0005-0000-0000-000010550000}"/>
    <cellStyle name="Normal 2 11 2 2 2 3 3 2 2 2 2" xfId="21780" xr:uid="{00000000-0005-0000-0000-000011550000}"/>
    <cellStyle name="Normal 2 11 2 2 2 3 3 2 2 2 2 2" xfId="21781" xr:uid="{00000000-0005-0000-0000-000012550000}"/>
    <cellStyle name="Normal 2 11 2 2 2 3 3 2 2 2 3" xfId="21782" xr:uid="{00000000-0005-0000-0000-000013550000}"/>
    <cellStyle name="Normal 2 11 2 2 2 3 3 2 2 2 4" xfId="21783" xr:uid="{00000000-0005-0000-0000-000014550000}"/>
    <cellStyle name="Normal 2 11 2 2 2 3 3 2 2 3" xfId="21784" xr:uid="{00000000-0005-0000-0000-000015550000}"/>
    <cellStyle name="Normal 2 11 2 2 2 3 3 2 2 3 2" xfId="21785" xr:uid="{00000000-0005-0000-0000-000016550000}"/>
    <cellStyle name="Normal 2 11 2 2 2 3 3 2 2 3 2 2" xfId="21786" xr:uid="{00000000-0005-0000-0000-000017550000}"/>
    <cellStyle name="Normal 2 11 2 2 2 3 3 2 2 3 3" xfId="21787" xr:uid="{00000000-0005-0000-0000-000018550000}"/>
    <cellStyle name="Normal 2 11 2 2 2 3 3 2 2 3 4" xfId="21788" xr:uid="{00000000-0005-0000-0000-000019550000}"/>
    <cellStyle name="Normal 2 11 2 2 2 3 3 2 2 4" xfId="21789" xr:uid="{00000000-0005-0000-0000-00001A550000}"/>
    <cellStyle name="Normal 2 11 2 2 2 3 3 2 2 4 2" xfId="21790" xr:uid="{00000000-0005-0000-0000-00001B550000}"/>
    <cellStyle name="Normal 2 11 2 2 2 3 3 2 2 4 2 2" xfId="21791" xr:uid="{00000000-0005-0000-0000-00001C550000}"/>
    <cellStyle name="Normal 2 11 2 2 2 3 3 2 2 4 3" xfId="21792" xr:uid="{00000000-0005-0000-0000-00001D550000}"/>
    <cellStyle name="Normal 2 11 2 2 2 3 3 2 2 4 4" xfId="21793" xr:uid="{00000000-0005-0000-0000-00001E550000}"/>
    <cellStyle name="Normal 2 11 2 2 2 3 3 2 2 5" xfId="21794" xr:uid="{00000000-0005-0000-0000-00001F550000}"/>
    <cellStyle name="Normal 2 11 2 2 2 3 3 2 2 5 2" xfId="21795" xr:uid="{00000000-0005-0000-0000-000020550000}"/>
    <cellStyle name="Normal 2 11 2 2 2 3 3 2 2 6" xfId="21796" xr:uid="{00000000-0005-0000-0000-000021550000}"/>
    <cellStyle name="Normal 2 11 2 2 2 3 3 2 2 7" xfId="21797" xr:uid="{00000000-0005-0000-0000-000022550000}"/>
    <cellStyle name="Normal 2 11 2 2 2 3 3 2 3" xfId="21798" xr:uid="{00000000-0005-0000-0000-000023550000}"/>
    <cellStyle name="Normal 2 11 2 2 2 3 3 2 3 2" xfId="21799" xr:uid="{00000000-0005-0000-0000-000024550000}"/>
    <cellStyle name="Normal 2 11 2 2 2 3 3 2 3 2 2" xfId="21800" xr:uid="{00000000-0005-0000-0000-000025550000}"/>
    <cellStyle name="Normal 2 11 2 2 2 3 3 2 3 3" xfId="21801" xr:uid="{00000000-0005-0000-0000-000026550000}"/>
    <cellStyle name="Normal 2 11 2 2 2 3 3 2 3 4" xfId="21802" xr:uid="{00000000-0005-0000-0000-000027550000}"/>
    <cellStyle name="Normal 2 11 2 2 2 3 3 2 4" xfId="21803" xr:uid="{00000000-0005-0000-0000-000028550000}"/>
    <cellStyle name="Normal 2 11 2 2 2 3 3 2 4 2" xfId="21804" xr:uid="{00000000-0005-0000-0000-000029550000}"/>
    <cellStyle name="Normal 2 11 2 2 2 3 3 2 4 2 2" xfId="21805" xr:uid="{00000000-0005-0000-0000-00002A550000}"/>
    <cellStyle name="Normal 2 11 2 2 2 3 3 2 4 3" xfId="21806" xr:uid="{00000000-0005-0000-0000-00002B550000}"/>
    <cellStyle name="Normal 2 11 2 2 2 3 3 2 4 4" xfId="21807" xr:uid="{00000000-0005-0000-0000-00002C550000}"/>
    <cellStyle name="Normal 2 11 2 2 2 3 3 2 5" xfId="21808" xr:uid="{00000000-0005-0000-0000-00002D550000}"/>
    <cellStyle name="Normal 2 11 2 2 2 3 3 2 5 2" xfId="21809" xr:uid="{00000000-0005-0000-0000-00002E550000}"/>
    <cellStyle name="Normal 2 11 2 2 2 3 3 2 5 2 2" xfId="21810" xr:uid="{00000000-0005-0000-0000-00002F550000}"/>
    <cellStyle name="Normal 2 11 2 2 2 3 3 2 5 3" xfId="21811" xr:uid="{00000000-0005-0000-0000-000030550000}"/>
    <cellStyle name="Normal 2 11 2 2 2 3 3 2 5 4" xfId="21812" xr:uid="{00000000-0005-0000-0000-000031550000}"/>
    <cellStyle name="Normal 2 11 2 2 2 3 3 2 6" xfId="21813" xr:uid="{00000000-0005-0000-0000-000032550000}"/>
    <cellStyle name="Normal 2 11 2 2 2 3 3 2 6 2" xfId="21814" xr:uid="{00000000-0005-0000-0000-000033550000}"/>
    <cellStyle name="Normal 2 11 2 2 2 3 3 2 6 2 2" xfId="21815" xr:uid="{00000000-0005-0000-0000-000034550000}"/>
    <cellStyle name="Normal 2 11 2 2 2 3 3 2 6 3" xfId="21816" xr:uid="{00000000-0005-0000-0000-000035550000}"/>
    <cellStyle name="Normal 2 11 2 2 2 3 3 2 6 4" xfId="21817" xr:uid="{00000000-0005-0000-0000-000036550000}"/>
    <cellStyle name="Normal 2 11 2 2 2 3 3 2 7" xfId="21818" xr:uid="{00000000-0005-0000-0000-000037550000}"/>
    <cellStyle name="Normal 2 11 2 2 2 3 3 2 7 2" xfId="21819" xr:uid="{00000000-0005-0000-0000-000038550000}"/>
    <cellStyle name="Normal 2 11 2 2 2 3 3 2 8" xfId="21820" xr:uid="{00000000-0005-0000-0000-000039550000}"/>
    <cellStyle name="Normal 2 11 2 2 2 3 3 2 9" xfId="21821" xr:uid="{00000000-0005-0000-0000-00003A550000}"/>
    <cellStyle name="Normal 2 11 2 2 2 3 3 3" xfId="21822" xr:uid="{00000000-0005-0000-0000-00003B550000}"/>
    <cellStyle name="Normal 2 11 2 2 2 3 3 3 2" xfId="21823" xr:uid="{00000000-0005-0000-0000-00003C550000}"/>
    <cellStyle name="Normal 2 11 2 2 2 3 3 3 2 2" xfId="21824" xr:uid="{00000000-0005-0000-0000-00003D550000}"/>
    <cellStyle name="Normal 2 11 2 2 2 3 3 3 2 2 2" xfId="21825" xr:uid="{00000000-0005-0000-0000-00003E550000}"/>
    <cellStyle name="Normal 2 11 2 2 2 3 3 3 2 3" xfId="21826" xr:uid="{00000000-0005-0000-0000-00003F550000}"/>
    <cellStyle name="Normal 2 11 2 2 2 3 3 3 2 4" xfId="21827" xr:uid="{00000000-0005-0000-0000-000040550000}"/>
    <cellStyle name="Normal 2 11 2 2 2 3 3 3 3" xfId="21828" xr:uid="{00000000-0005-0000-0000-000041550000}"/>
    <cellStyle name="Normal 2 11 2 2 2 3 3 3 3 2" xfId="21829" xr:uid="{00000000-0005-0000-0000-000042550000}"/>
    <cellStyle name="Normal 2 11 2 2 2 3 3 3 3 2 2" xfId="21830" xr:uid="{00000000-0005-0000-0000-000043550000}"/>
    <cellStyle name="Normal 2 11 2 2 2 3 3 3 3 3" xfId="21831" xr:uid="{00000000-0005-0000-0000-000044550000}"/>
    <cellStyle name="Normal 2 11 2 2 2 3 3 3 3 4" xfId="21832" xr:uid="{00000000-0005-0000-0000-000045550000}"/>
    <cellStyle name="Normal 2 11 2 2 2 3 3 3 4" xfId="21833" xr:uid="{00000000-0005-0000-0000-000046550000}"/>
    <cellStyle name="Normal 2 11 2 2 2 3 3 3 4 2" xfId="21834" xr:uid="{00000000-0005-0000-0000-000047550000}"/>
    <cellStyle name="Normal 2 11 2 2 2 3 3 3 4 2 2" xfId="21835" xr:uid="{00000000-0005-0000-0000-000048550000}"/>
    <cellStyle name="Normal 2 11 2 2 2 3 3 3 4 3" xfId="21836" xr:uid="{00000000-0005-0000-0000-000049550000}"/>
    <cellStyle name="Normal 2 11 2 2 2 3 3 3 4 4" xfId="21837" xr:uid="{00000000-0005-0000-0000-00004A550000}"/>
    <cellStyle name="Normal 2 11 2 2 2 3 3 3 5" xfId="21838" xr:uid="{00000000-0005-0000-0000-00004B550000}"/>
    <cellStyle name="Normal 2 11 2 2 2 3 3 3 5 2" xfId="21839" xr:uid="{00000000-0005-0000-0000-00004C550000}"/>
    <cellStyle name="Normal 2 11 2 2 2 3 3 3 6" xfId="21840" xr:uid="{00000000-0005-0000-0000-00004D550000}"/>
    <cellStyle name="Normal 2 11 2 2 2 3 3 3 7" xfId="21841" xr:uid="{00000000-0005-0000-0000-00004E550000}"/>
    <cellStyle name="Normal 2 11 2 2 2 3 3 4" xfId="21842" xr:uid="{00000000-0005-0000-0000-00004F550000}"/>
    <cellStyle name="Normal 2 11 2 2 2 3 3 4 2" xfId="21843" xr:uid="{00000000-0005-0000-0000-000050550000}"/>
    <cellStyle name="Normal 2 11 2 2 2 3 3 4 2 2" xfId="21844" xr:uid="{00000000-0005-0000-0000-000051550000}"/>
    <cellStyle name="Normal 2 11 2 2 2 3 3 4 3" xfId="21845" xr:uid="{00000000-0005-0000-0000-000052550000}"/>
    <cellStyle name="Normal 2 11 2 2 2 3 3 4 4" xfId="21846" xr:uid="{00000000-0005-0000-0000-000053550000}"/>
    <cellStyle name="Normal 2 11 2 2 2 3 3 5" xfId="21847" xr:uid="{00000000-0005-0000-0000-000054550000}"/>
    <cellStyle name="Normal 2 11 2 2 2 3 3 5 2" xfId="21848" xr:uid="{00000000-0005-0000-0000-000055550000}"/>
    <cellStyle name="Normal 2 11 2 2 2 3 3 5 2 2" xfId="21849" xr:uid="{00000000-0005-0000-0000-000056550000}"/>
    <cellStyle name="Normal 2 11 2 2 2 3 3 5 3" xfId="21850" xr:uid="{00000000-0005-0000-0000-000057550000}"/>
    <cellStyle name="Normal 2 11 2 2 2 3 3 5 4" xfId="21851" xr:uid="{00000000-0005-0000-0000-000058550000}"/>
    <cellStyle name="Normal 2 11 2 2 2 3 3 6" xfId="21852" xr:uid="{00000000-0005-0000-0000-000059550000}"/>
    <cellStyle name="Normal 2 11 2 2 2 3 3 6 2" xfId="21853" xr:uid="{00000000-0005-0000-0000-00005A550000}"/>
    <cellStyle name="Normal 2 11 2 2 2 3 3 6 2 2" xfId="21854" xr:uid="{00000000-0005-0000-0000-00005B550000}"/>
    <cellStyle name="Normal 2 11 2 2 2 3 3 6 3" xfId="21855" xr:uid="{00000000-0005-0000-0000-00005C550000}"/>
    <cellStyle name="Normal 2 11 2 2 2 3 3 6 4" xfId="21856" xr:uid="{00000000-0005-0000-0000-00005D550000}"/>
    <cellStyle name="Normal 2 11 2 2 2 3 3 7" xfId="21857" xr:uid="{00000000-0005-0000-0000-00005E550000}"/>
    <cellStyle name="Normal 2 11 2 2 2 3 3 7 2" xfId="21858" xr:uid="{00000000-0005-0000-0000-00005F550000}"/>
    <cellStyle name="Normal 2 11 2 2 2 3 3 7 2 2" xfId="21859" xr:uid="{00000000-0005-0000-0000-000060550000}"/>
    <cellStyle name="Normal 2 11 2 2 2 3 3 7 3" xfId="21860" xr:uid="{00000000-0005-0000-0000-000061550000}"/>
    <cellStyle name="Normal 2 11 2 2 2 3 3 7 4" xfId="21861" xr:uid="{00000000-0005-0000-0000-000062550000}"/>
    <cellStyle name="Normal 2 11 2 2 2 3 3 8" xfId="21862" xr:uid="{00000000-0005-0000-0000-000063550000}"/>
    <cellStyle name="Normal 2 11 2 2 2 3 3 8 2" xfId="21863" xr:uid="{00000000-0005-0000-0000-000064550000}"/>
    <cellStyle name="Normal 2 11 2 2 2 3 3 9" xfId="21864" xr:uid="{00000000-0005-0000-0000-000065550000}"/>
    <cellStyle name="Normal 2 11 2 2 2 3 4" xfId="21865" xr:uid="{00000000-0005-0000-0000-000066550000}"/>
    <cellStyle name="Normal 2 11 2 2 2 3 4 2" xfId="21866" xr:uid="{00000000-0005-0000-0000-000067550000}"/>
    <cellStyle name="Normal 2 11 2 2 2 3 4 2 2" xfId="21867" xr:uid="{00000000-0005-0000-0000-000068550000}"/>
    <cellStyle name="Normal 2 11 2 2 2 3 4 2 2 2" xfId="21868" xr:uid="{00000000-0005-0000-0000-000069550000}"/>
    <cellStyle name="Normal 2 11 2 2 2 3 4 2 2 2 2" xfId="21869" xr:uid="{00000000-0005-0000-0000-00006A550000}"/>
    <cellStyle name="Normal 2 11 2 2 2 3 4 2 2 3" xfId="21870" xr:uid="{00000000-0005-0000-0000-00006B550000}"/>
    <cellStyle name="Normal 2 11 2 2 2 3 4 2 2 4" xfId="21871" xr:uid="{00000000-0005-0000-0000-00006C550000}"/>
    <cellStyle name="Normal 2 11 2 2 2 3 4 2 3" xfId="21872" xr:uid="{00000000-0005-0000-0000-00006D550000}"/>
    <cellStyle name="Normal 2 11 2 2 2 3 4 2 3 2" xfId="21873" xr:uid="{00000000-0005-0000-0000-00006E550000}"/>
    <cellStyle name="Normal 2 11 2 2 2 3 4 2 3 2 2" xfId="21874" xr:uid="{00000000-0005-0000-0000-00006F550000}"/>
    <cellStyle name="Normal 2 11 2 2 2 3 4 2 3 3" xfId="21875" xr:uid="{00000000-0005-0000-0000-000070550000}"/>
    <cellStyle name="Normal 2 11 2 2 2 3 4 2 3 4" xfId="21876" xr:uid="{00000000-0005-0000-0000-000071550000}"/>
    <cellStyle name="Normal 2 11 2 2 2 3 4 2 4" xfId="21877" xr:uid="{00000000-0005-0000-0000-000072550000}"/>
    <cellStyle name="Normal 2 11 2 2 2 3 4 2 4 2" xfId="21878" xr:uid="{00000000-0005-0000-0000-000073550000}"/>
    <cellStyle name="Normal 2 11 2 2 2 3 4 2 4 2 2" xfId="21879" xr:uid="{00000000-0005-0000-0000-000074550000}"/>
    <cellStyle name="Normal 2 11 2 2 2 3 4 2 4 3" xfId="21880" xr:uid="{00000000-0005-0000-0000-000075550000}"/>
    <cellStyle name="Normal 2 11 2 2 2 3 4 2 4 4" xfId="21881" xr:uid="{00000000-0005-0000-0000-000076550000}"/>
    <cellStyle name="Normal 2 11 2 2 2 3 4 2 5" xfId="21882" xr:uid="{00000000-0005-0000-0000-000077550000}"/>
    <cellStyle name="Normal 2 11 2 2 2 3 4 2 5 2" xfId="21883" xr:uid="{00000000-0005-0000-0000-000078550000}"/>
    <cellStyle name="Normal 2 11 2 2 2 3 4 2 6" xfId="21884" xr:uid="{00000000-0005-0000-0000-000079550000}"/>
    <cellStyle name="Normal 2 11 2 2 2 3 4 2 7" xfId="21885" xr:uid="{00000000-0005-0000-0000-00007A550000}"/>
    <cellStyle name="Normal 2 11 2 2 2 3 4 3" xfId="21886" xr:uid="{00000000-0005-0000-0000-00007B550000}"/>
    <cellStyle name="Normal 2 11 2 2 2 3 4 3 2" xfId="21887" xr:uid="{00000000-0005-0000-0000-00007C550000}"/>
    <cellStyle name="Normal 2 11 2 2 2 3 4 3 2 2" xfId="21888" xr:uid="{00000000-0005-0000-0000-00007D550000}"/>
    <cellStyle name="Normal 2 11 2 2 2 3 4 3 3" xfId="21889" xr:uid="{00000000-0005-0000-0000-00007E550000}"/>
    <cellStyle name="Normal 2 11 2 2 2 3 4 3 4" xfId="21890" xr:uid="{00000000-0005-0000-0000-00007F550000}"/>
    <cellStyle name="Normal 2 11 2 2 2 3 4 4" xfId="21891" xr:uid="{00000000-0005-0000-0000-000080550000}"/>
    <cellStyle name="Normal 2 11 2 2 2 3 4 4 2" xfId="21892" xr:uid="{00000000-0005-0000-0000-000081550000}"/>
    <cellStyle name="Normal 2 11 2 2 2 3 4 4 2 2" xfId="21893" xr:uid="{00000000-0005-0000-0000-000082550000}"/>
    <cellStyle name="Normal 2 11 2 2 2 3 4 4 3" xfId="21894" xr:uid="{00000000-0005-0000-0000-000083550000}"/>
    <cellStyle name="Normal 2 11 2 2 2 3 4 4 4" xfId="21895" xr:uid="{00000000-0005-0000-0000-000084550000}"/>
    <cellStyle name="Normal 2 11 2 2 2 3 4 5" xfId="21896" xr:uid="{00000000-0005-0000-0000-000085550000}"/>
    <cellStyle name="Normal 2 11 2 2 2 3 4 5 2" xfId="21897" xr:uid="{00000000-0005-0000-0000-000086550000}"/>
    <cellStyle name="Normal 2 11 2 2 2 3 4 5 2 2" xfId="21898" xr:uid="{00000000-0005-0000-0000-000087550000}"/>
    <cellStyle name="Normal 2 11 2 2 2 3 4 5 3" xfId="21899" xr:uid="{00000000-0005-0000-0000-000088550000}"/>
    <cellStyle name="Normal 2 11 2 2 2 3 4 5 4" xfId="21900" xr:uid="{00000000-0005-0000-0000-000089550000}"/>
    <cellStyle name="Normal 2 11 2 2 2 3 4 6" xfId="21901" xr:uid="{00000000-0005-0000-0000-00008A550000}"/>
    <cellStyle name="Normal 2 11 2 2 2 3 4 6 2" xfId="21902" xr:uid="{00000000-0005-0000-0000-00008B550000}"/>
    <cellStyle name="Normal 2 11 2 2 2 3 4 6 2 2" xfId="21903" xr:uid="{00000000-0005-0000-0000-00008C550000}"/>
    <cellStyle name="Normal 2 11 2 2 2 3 4 6 3" xfId="21904" xr:uid="{00000000-0005-0000-0000-00008D550000}"/>
    <cellStyle name="Normal 2 11 2 2 2 3 4 6 4" xfId="21905" xr:uid="{00000000-0005-0000-0000-00008E550000}"/>
    <cellStyle name="Normal 2 11 2 2 2 3 4 7" xfId="21906" xr:uid="{00000000-0005-0000-0000-00008F550000}"/>
    <cellStyle name="Normal 2 11 2 2 2 3 4 7 2" xfId="21907" xr:uid="{00000000-0005-0000-0000-000090550000}"/>
    <cellStyle name="Normal 2 11 2 2 2 3 4 8" xfId="21908" xr:uid="{00000000-0005-0000-0000-000091550000}"/>
    <cellStyle name="Normal 2 11 2 2 2 3 4 9" xfId="21909" xr:uid="{00000000-0005-0000-0000-000092550000}"/>
    <cellStyle name="Normal 2 11 2 2 2 3 5" xfId="21910" xr:uid="{00000000-0005-0000-0000-000093550000}"/>
    <cellStyle name="Normal 2 11 2 2 2 3 5 2" xfId="21911" xr:uid="{00000000-0005-0000-0000-000094550000}"/>
    <cellStyle name="Normal 2 11 2 2 2 3 5 2 2" xfId="21912" xr:uid="{00000000-0005-0000-0000-000095550000}"/>
    <cellStyle name="Normal 2 11 2 2 2 3 5 2 2 2" xfId="21913" xr:uid="{00000000-0005-0000-0000-000096550000}"/>
    <cellStyle name="Normal 2 11 2 2 2 3 5 2 2 2 2" xfId="21914" xr:uid="{00000000-0005-0000-0000-000097550000}"/>
    <cellStyle name="Normal 2 11 2 2 2 3 5 2 2 3" xfId="21915" xr:uid="{00000000-0005-0000-0000-000098550000}"/>
    <cellStyle name="Normal 2 11 2 2 2 3 5 2 2 4" xfId="21916" xr:uid="{00000000-0005-0000-0000-000099550000}"/>
    <cellStyle name="Normal 2 11 2 2 2 3 5 2 3" xfId="21917" xr:uid="{00000000-0005-0000-0000-00009A550000}"/>
    <cellStyle name="Normal 2 11 2 2 2 3 5 2 3 2" xfId="21918" xr:uid="{00000000-0005-0000-0000-00009B550000}"/>
    <cellStyle name="Normal 2 11 2 2 2 3 5 2 3 2 2" xfId="21919" xr:uid="{00000000-0005-0000-0000-00009C550000}"/>
    <cellStyle name="Normal 2 11 2 2 2 3 5 2 3 3" xfId="21920" xr:uid="{00000000-0005-0000-0000-00009D550000}"/>
    <cellStyle name="Normal 2 11 2 2 2 3 5 2 3 4" xfId="21921" xr:uid="{00000000-0005-0000-0000-00009E550000}"/>
    <cellStyle name="Normal 2 11 2 2 2 3 5 2 4" xfId="21922" xr:uid="{00000000-0005-0000-0000-00009F550000}"/>
    <cellStyle name="Normal 2 11 2 2 2 3 5 2 4 2" xfId="21923" xr:uid="{00000000-0005-0000-0000-0000A0550000}"/>
    <cellStyle name="Normal 2 11 2 2 2 3 5 2 4 2 2" xfId="21924" xr:uid="{00000000-0005-0000-0000-0000A1550000}"/>
    <cellStyle name="Normal 2 11 2 2 2 3 5 2 4 3" xfId="21925" xr:uid="{00000000-0005-0000-0000-0000A2550000}"/>
    <cellStyle name="Normal 2 11 2 2 2 3 5 2 4 4" xfId="21926" xr:uid="{00000000-0005-0000-0000-0000A3550000}"/>
    <cellStyle name="Normal 2 11 2 2 2 3 5 2 5" xfId="21927" xr:uid="{00000000-0005-0000-0000-0000A4550000}"/>
    <cellStyle name="Normal 2 11 2 2 2 3 5 2 5 2" xfId="21928" xr:uid="{00000000-0005-0000-0000-0000A5550000}"/>
    <cellStyle name="Normal 2 11 2 2 2 3 5 2 6" xfId="21929" xr:uid="{00000000-0005-0000-0000-0000A6550000}"/>
    <cellStyle name="Normal 2 11 2 2 2 3 5 2 7" xfId="21930" xr:uid="{00000000-0005-0000-0000-0000A7550000}"/>
    <cellStyle name="Normal 2 11 2 2 2 3 5 3" xfId="21931" xr:uid="{00000000-0005-0000-0000-0000A8550000}"/>
    <cellStyle name="Normal 2 11 2 2 2 3 5 3 2" xfId="21932" xr:uid="{00000000-0005-0000-0000-0000A9550000}"/>
    <cellStyle name="Normal 2 11 2 2 2 3 5 3 2 2" xfId="21933" xr:uid="{00000000-0005-0000-0000-0000AA550000}"/>
    <cellStyle name="Normal 2 11 2 2 2 3 5 3 3" xfId="21934" xr:uid="{00000000-0005-0000-0000-0000AB550000}"/>
    <cellStyle name="Normal 2 11 2 2 2 3 5 3 4" xfId="21935" xr:uid="{00000000-0005-0000-0000-0000AC550000}"/>
    <cellStyle name="Normal 2 11 2 2 2 3 5 4" xfId="21936" xr:uid="{00000000-0005-0000-0000-0000AD550000}"/>
    <cellStyle name="Normal 2 11 2 2 2 3 5 4 2" xfId="21937" xr:uid="{00000000-0005-0000-0000-0000AE550000}"/>
    <cellStyle name="Normal 2 11 2 2 2 3 5 4 2 2" xfId="21938" xr:uid="{00000000-0005-0000-0000-0000AF550000}"/>
    <cellStyle name="Normal 2 11 2 2 2 3 5 4 3" xfId="21939" xr:uid="{00000000-0005-0000-0000-0000B0550000}"/>
    <cellStyle name="Normal 2 11 2 2 2 3 5 4 4" xfId="21940" xr:uid="{00000000-0005-0000-0000-0000B1550000}"/>
    <cellStyle name="Normal 2 11 2 2 2 3 5 5" xfId="21941" xr:uid="{00000000-0005-0000-0000-0000B2550000}"/>
    <cellStyle name="Normal 2 11 2 2 2 3 5 5 2" xfId="21942" xr:uid="{00000000-0005-0000-0000-0000B3550000}"/>
    <cellStyle name="Normal 2 11 2 2 2 3 5 5 2 2" xfId="21943" xr:uid="{00000000-0005-0000-0000-0000B4550000}"/>
    <cellStyle name="Normal 2 11 2 2 2 3 5 5 3" xfId="21944" xr:uid="{00000000-0005-0000-0000-0000B5550000}"/>
    <cellStyle name="Normal 2 11 2 2 2 3 5 5 4" xfId="21945" xr:uid="{00000000-0005-0000-0000-0000B6550000}"/>
    <cellStyle name="Normal 2 11 2 2 2 3 5 6" xfId="21946" xr:uid="{00000000-0005-0000-0000-0000B7550000}"/>
    <cellStyle name="Normal 2 11 2 2 2 3 5 6 2" xfId="21947" xr:uid="{00000000-0005-0000-0000-0000B8550000}"/>
    <cellStyle name="Normal 2 11 2 2 2 3 5 6 2 2" xfId="21948" xr:uid="{00000000-0005-0000-0000-0000B9550000}"/>
    <cellStyle name="Normal 2 11 2 2 2 3 5 6 3" xfId="21949" xr:uid="{00000000-0005-0000-0000-0000BA550000}"/>
    <cellStyle name="Normal 2 11 2 2 2 3 5 6 4" xfId="21950" xr:uid="{00000000-0005-0000-0000-0000BB550000}"/>
    <cellStyle name="Normal 2 11 2 2 2 3 5 7" xfId="21951" xr:uid="{00000000-0005-0000-0000-0000BC550000}"/>
    <cellStyle name="Normal 2 11 2 2 2 3 5 7 2" xfId="21952" xr:uid="{00000000-0005-0000-0000-0000BD550000}"/>
    <cellStyle name="Normal 2 11 2 2 2 3 5 8" xfId="21953" xr:uid="{00000000-0005-0000-0000-0000BE550000}"/>
    <cellStyle name="Normal 2 11 2 2 2 3 5 9" xfId="21954" xr:uid="{00000000-0005-0000-0000-0000BF550000}"/>
    <cellStyle name="Normal 2 11 2 2 2 3 6" xfId="21955" xr:uid="{00000000-0005-0000-0000-0000C0550000}"/>
    <cellStyle name="Normal 2 11 2 2 2 3 6 2" xfId="21956" xr:uid="{00000000-0005-0000-0000-0000C1550000}"/>
    <cellStyle name="Normal 2 11 2 2 2 3 6 2 2" xfId="21957" xr:uid="{00000000-0005-0000-0000-0000C2550000}"/>
    <cellStyle name="Normal 2 11 2 2 2 3 6 2 2 2" xfId="21958" xr:uid="{00000000-0005-0000-0000-0000C3550000}"/>
    <cellStyle name="Normal 2 11 2 2 2 3 6 2 3" xfId="21959" xr:uid="{00000000-0005-0000-0000-0000C4550000}"/>
    <cellStyle name="Normal 2 11 2 2 2 3 6 2 4" xfId="21960" xr:uid="{00000000-0005-0000-0000-0000C5550000}"/>
    <cellStyle name="Normal 2 11 2 2 2 3 6 3" xfId="21961" xr:uid="{00000000-0005-0000-0000-0000C6550000}"/>
    <cellStyle name="Normal 2 11 2 2 2 3 6 3 2" xfId="21962" xr:uid="{00000000-0005-0000-0000-0000C7550000}"/>
    <cellStyle name="Normal 2 11 2 2 2 3 6 3 2 2" xfId="21963" xr:uid="{00000000-0005-0000-0000-0000C8550000}"/>
    <cellStyle name="Normal 2 11 2 2 2 3 6 3 3" xfId="21964" xr:uid="{00000000-0005-0000-0000-0000C9550000}"/>
    <cellStyle name="Normal 2 11 2 2 2 3 6 3 4" xfId="21965" xr:uid="{00000000-0005-0000-0000-0000CA550000}"/>
    <cellStyle name="Normal 2 11 2 2 2 3 6 4" xfId="21966" xr:uid="{00000000-0005-0000-0000-0000CB550000}"/>
    <cellStyle name="Normal 2 11 2 2 2 3 6 4 2" xfId="21967" xr:uid="{00000000-0005-0000-0000-0000CC550000}"/>
    <cellStyle name="Normal 2 11 2 2 2 3 6 4 2 2" xfId="21968" xr:uid="{00000000-0005-0000-0000-0000CD550000}"/>
    <cellStyle name="Normal 2 11 2 2 2 3 6 4 3" xfId="21969" xr:uid="{00000000-0005-0000-0000-0000CE550000}"/>
    <cellStyle name="Normal 2 11 2 2 2 3 6 4 4" xfId="21970" xr:uid="{00000000-0005-0000-0000-0000CF550000}"/>
    <cellStyle name="Normal 2 11 2 2 2 3 6 5" xfId="21971" xr:uid="{00000000-0005-0000-0000-0000D0550000}"/>
    <cellStyle name="Normal 2 11 2 2 2 3 6 5 2" xfId="21972" xr:uid="{00000000-0005-0000-0000-0000D1550000}"/>
    <cellStyle name="Normal 2 11 2 2 2 3 6 6" xfId="21973" xr:uid="{00000000-0005-0000-0000-0000D2550000}"/>
    <cellStyle name="Normal 2 11 2 2 2 3 6 7" xfId="21974" xr:uid="{00000000-0005-0000-0000-0000D3550000}"/>
    <cellStyle name="Normal 2 11 2 2 2 3 7" xfId="21975" xr:uid="{00000000-0005-0000-0000-0000D4550000}"/>
    <cellStyle name="Normal 2 11 2 2 2 3 7 2" xfId="21976" xr:uid="{00000000-0005-0000-0000-0000D5550000}"/>
    <cellStyle name="Normal 2 11 2 2 2 3 7 2 2" xfId="21977" xr:uid="{00000000-0005-0000-0000-0000D6550000}"/>
    <cellStyle name="Normal 2 11 2 2 2 3 7 3" xfId="21978" xr:uid="{00000000-0005-0000-0000-0000D7550000}"/>
    <cellStyle name="Normal 2 11 2 2 2 3 7 4" xfId="21979" xr:uid="{00000000-0005-0000-0000-0000D8550000}"/>
    <cellStyle name="Normal 2 11 2 2 2 3 8" xfId="21980" xr:uid="{00000000-0005-0000-0000-0000D9550000}"/>
    <cellStyle name="Normal 2 11 2 2 2 3 8 2" xfId="21981" xr:uid="{00000000-0005-0000-0000-0000DA550000}"/>
    <cellStyle name="Normal 2 11 2 2 2 3 8 2 2" xfId="21982" xr:uid="{00000000-0005-0000-0000-0000DB550000}"/>
    <cellStyle name="Normal 2 11 2 2 2 3 8 3" xfId="21983" xr:uid="{00000000-0005-0000-0000-0000DC550000}"/>
    <cellStyle name="Normal 2 11 2 2 2 3 8 4" xfId="21984" xr:uid="{00000000-0005-0000-0000-0000DD550000}"/>
    <cellStyle name="Normal 2 11 2 2 2 3 9" xfId="21985" xr:uid="{00000000-0005-0000-0000-0000DE550000}"/>
    <cellStyle name="Normal 2 11 2 2 2 3 9 2" xfId="21986" xr:uid="{00000000-0005-0000-0000-0000DF550000}"/>
    <cellStyle name="Normal 2 11 2 2 2 3 9 2 2" xfId="21987" xr:uid="{00000000-0005-0000-0000-0000E0550000}"/>
    <cellStyle name="Normal 2 11 2 2 2 3 9 3" xfId="21988" xr:uid="{00000000-0005-0000-0000-0000E1550000}"/>
    <cellStyle name="Normal 2 11 2 2 2 3 9 4" xfId="21989" xr:uid="{00000000-0005-0000-0000-0000E2550000}"/>
    <cellStyle name="Normal 2 11 2 2 2 4" xfId="21990" xr:uid="{00000000-0005-0000-0000-0000E3550000}"/>
    <cellStyle name="Normal 2 11 2 2 2 4 10" xfId="21991" xr:uid="{00000000-0005-0000-0000-0000E4550000}"/>
    <cellStyle name="Normal 2 11 2 2 2 4 2" xfId="21992" xr:uid="{00000000-0005-0000-0000-0000E5550000}"/>
    <cellStyle name="Normal 2 11 2 2 2 4 2 2" xfId="21993" xr:uid="{00000000-0005-0000-0000-0000E6550000}"/>
    <cellStyle name="Normal 2 11 2 2 2 4 2 2 2" xfId="21994" xr:uid="{00000000-0005-0000-0000-0000E7550000}"/>
    <cellStyle name="Normal 2 11 2 2 2 4 2 2 2 2" xfId="21995" xr:uid="{00000000-0005-0000-0000-0000E8550000}"/>
    <cellStyle name="Normal 2 11 2 2 2 4 2 2 2 2 2" xfId="21996" xr:uid="{00000000-0005-0000-0000-0000E9550000}"/>
    <cellStyle name="Normal 2 11 2 2 2 4 2 2 2 3" xfId="21997" xr:uid="{00000000-0005-0000-0000-0000EA550000}"/>
    <cellStyle name="Normal 2 11 2 2 2 4 2 2 2 4" xfId="21998" xr:uid="{00000000-0005-0000-0000-0000EB550000}"/>
    <cellStyle name="Normal 2 11 2 2 2 4 2 2 3" xfId="21999" xr:uid="{00000000-0005-0000-0000-0000EC550000}"/>
    <cellStyle name="Normal 2 11 2 2 2 4 2 2 3 2" xfId="22000" xr:uid="{00000000-0005-0000-0000-0000ED550000}"/>
    <cellStyle name="Normal 2 11 2 2 2 4 2 2 3 2 2" xfId="22001" xr:uid="{00000000-0005-0000-0000-0000EE550000}"/>
    <cellStyle name="Normal 2 11 2 2 2 4 2 2 3 3" xfId="22002" xr:uid="{00000000-0005-0000-0000-0000EF550000}"/>
    <cellStyle name="Normal 2 11 2 2 2 4 2 2 3 4" xfId="22003" xr:uid="{00000000-0005-0000-0000-0000F0550000}"/>
    <cellStyle name="Normal 2 11 2 2 2 4 2 2 4" xfId="22004" xr:uid="{00000000-0005-0000-0000-0000F1550000}"/>
    <cellStyle name="Normal 2 11 2 2 2 4 2 2 4 2" xfId="22005" xr:uid="{00000000-0005-0000-0000-0000F2550000}"/>
    <cellStyle name="Normal 2 11 2 2 2 4 2 2 4 2 2" xfId="22006" xr:uid="{00000000-0005-0000-0000-0000F3550000}"/>
    <cellStyle name="Normal 2 11 2 2 2 4 2 2 4 3" xfId="22007" xr:uid="{00000000-0005-0000-0000-0000F4550000}"/>
    <cellStyle name="Normal 2 11 2 2 2 4 2 2 4 4" xfId="22008" xr:uid="{00000000-0005-0000-0000-0000F5550000}"/>
    <cellStyle name="Normal 2 11 2 2 2 4 2 2 5" xfId="22009" xr:uid="{00000000-0005-0000-0000-0000F6550000}"/>
    <cellStyle name="Normal 2 11 2 2 2 4 2 2 5 2" xfId="22010" xr:uid="{00000000-0005-0000-0000-0000F7550000}"/>
    <cellStyle name="Normal 2 11 2 2 2 4 2 2 6" xfId="22011" xr:uid="{00000000-0005-0000-0000-0000F8550000}"/>
    <cellStyle name="Normal 2 11 2 2 2 4 2 2 7" xfId="22012" xr:uid="{00000000-0005-0000-0000-0000F9550000}"/>
    <cellStyle name="Normal 2 11 2 2 2 4 2 3" xfId="22013" xr:uid="{00000000-0005-0000-0000-0000FA550000}"/>
    <cellStyle name="Normal 2 11 2 2 2 4 2 3 2" xfId="22014" xr:uid="{00000000-0005-0000-0000-0000FB550000}"/>
    <cellStyle name="Normal 2 11 2 2 2 4 2 3 2 2" xfId="22015" xr:uid="{00000000-0005-0000-0000-0000FC550000}"/>
    <cellStyle name="Normal 2 11 2 2 2 4 2 3 3" xfId="22016" xr:uid="{00000000-0005-0000-0000-0000FD550000}"/>
    <cellStyle name="Normal 2 11 2 2 2 4 2 3 4" xfId="22017" xr:uid="{00000000-0005-0000-0000-0000FE550000}"/>
    <cellStyle name="Normal 2 11 2 2 2 4 2 4" xfId="22018" xr:uid="{00000000-0005-0000-0000-0000FF550000}"/>
    <cellStyle name="Normal 2 11 2 2 2 4 2 4 2" xfId="22019" xr:uid="{00000000-0005-0000-0000-000000560000}"/>
    <cellStyle name="Normal 2 11 2 2 2 4 2 4 2 2" xfId="22020" xr:uid="{00000000-0005-0000-0000-000001560000}"/>
    <cellStyle name="Normal 2 11 2 2 2 4 2 4 3" xfId="22021" xr:uid="{00000000-0005-0000-0000-000002560000}"/>
    <cellStyle name="Normal 2 11 2 2 2 4 2 4 4" xfId="22022" xr:uid="{00000000-0005-0000-0000-000003560000}"/>
    <cellStyle name="Normal 2 11 2 2 2 4 2 5" xfId="22023" xr:uid="{00000000-0005-0000-0000-000004560000}"/>
    <cellStyle name="Normal 2 11 2 2 2 4 2 5 2" xfId="22024" xr:uid="{00000000-0005-0000-0000-000005560000}"/>
    <cellStyle name="Normal 2 11 2 2 2 4 2 5 2 2" xfId="22025" xr:uid="{00000000-0005-0000-0000-000006560000}"/>
    <cellStyle name="Normal 2 11 2 2 2 4 2 5 3" xfId="22026" xr:uid="{00000000-0005-0000-0000-000007560000}"/>
    <cellStyle name="Normal 2 11 2 2 2 4 2 5 4" xfId="22027" xr:uid="{00000000-0005-0000-0000-000008560000}"/>
    <cellStyle name="Normal 2 11 2 2 2 4 2 6" xfId="22028" xr:uid="{00000000-0005-0000-0000-000009560000}"/>
    <cellStyle name="Normal 2 11 2 2 2 4 2 6 2" xfId="22029" xr:uid="{00000000-0005-0000-0000-00000A560000}"/>
    <cellStyle name="Normal 2 11 2 2 2 4 2 6 2 2" xfId="22030" xr:uid="{00000000-0005-0000-0000-00000B560000}"/>
    <cellStyle name="Normal 2 11 2 2 2 4 2 6 3" xfId="22031" xr:uid="{00000000-0005-0000-0000-00000C560000}"/>
    <cellStyle name="Normal 2 11 2 2 2 4 2 6 4" xfId="22032" xr:uid="{00000000-0005-0000-0000-00000D560000}"/>
    <cellStyle name="Normal 2 11 2 2 2 4 2 7" xfId="22033" xr:uid="{00000000-0005-0000-0000-00000E560000}"/>
    <cellStyle name="Normal 2 11 2 2 2 4 2 7 2" xfId="22034" xr:uid="{00000000-0005-0000-0000-00000F560000}"/>
    <cellStyle name="Normal 2 11 2 2 2 4 2 8" xfId="22035" xr:uid="{00000000-0005-0000-0000-000010560000}"/>
    <cellStyle name="Normal 2 11 2 2 2 4 2 9" xfId="22036" xr:uid="{00000000-0005-0000-0000-000011560000}"/>
    <cellStyle name="Normal 2 11 2 2 2 4 3" xfId="22037" xr:uid="{00000000-0005-0000-0000-000012560000}"/>
    <cellStyle name="Normal 2 11 2 2 2 4 3 2" xfId="22038" xr:uid="{00000000-0005-0000-0000-000013560000}"/>
    <cellStyle name="Normal 2 11 2 2 2 4 3 2 2" xfId="22039" xr:uid="{00000000-0005-0000-0000-000014560000}"/>
    <cellStyle name="Normal 2 11 2 2 2 4 3 2 2 2" xfId="22040" xr:uid="{00000000-0005-0000-0000-000015560000}"/>
    <cellStyle name="Normal 2 11 2 2 2 4 3 2 3" xfId="22041" xr:uid="{00000000-0005-0000-0000-000016560000}"/>
    <cellStyle name="Normal 2 11 2 2 2 4 3 2 4" xfId="22042" xr:uid="{00000000-0005-0000-0000-000017560000}"/>
    <cellStyle name="Normal 2 11 2 2 2 4 3 3" xfId="22043" xr:uid="{00000000-0005-0000-0000-000018560000}"/>
    <cellStyle name="Normal 2 11 2 2 2 4 3 3 2" xfId="22044" xr:uid="{00000000-0005-0000-0000-000019560000}"/>
    <cellStyle name="Normal 2 11 2 2 2 4 3 3 2 2" xfId="22045" xr:uid="{00000000-0005-0000-0000-00001A560000}"/>
    <cellStyle name="Normal 2 11 2 2 2 4 3 3 3" xfId="22046" xr:uid="{00000000-0005-0000-0000-00001B560000}"/>
    <cellStyle name="Normal 2 11 2 2 2 4 3 3 4" xfId="22047" xr:uid="{00000000-0005-0000-0000-00001C560000}"/>
    <cellStyle name="Normal 2 11 2 2 2 4 3 4" xfId="22048" xr:uid="{00000000-0005-0000-0000-00001D560000}"/>
    <cellStyle name="Normal 2 11 2 2 2 4 3 4 2" xfId="22049" xr:uid="{00000000-0005-0000-0000-00001E560000}"/>
    <cellStyle name="Normal 2 11 2 2 2 4 3 4 2 2" xfId="22050" xr:uid="{00000000-0005-0000-0000-00001F560000}"/>
    <cellStyle name="Normal 2 11 2 2 2 4 3 4 3" xfId="22051" xr:uid="{00000000-0005-0000-0000-000020560000}"/>
    <cellStyle name="Normal 2 11 2 2 2 4 3 4 4" xfId="22052" xr:uid="{00000000-0005-0000-0000-000021560000}"/>
    <cellStyle name="Normal 2 11 2 2 2 4 3 5" xfId="22053" xr:uid="{00000000-0005-0000-0000-000022560000}"/>
    <cellStyle name="Normal 2 11 2 2 2 4 3 5 2" xfId="22054" xr:uid="{00000000-0005-0000-0000-000023560000}"/>
    <cellStyle name="Normal 2 11 2 2 2 4 3 6" xfId="22055" xr:uid="{00000000-0005-0000-0000-000024560000}"/>
    <cellStyle name="Normal 2 11 2 2 2 4 3 7" xfId="22056" xr:uid="{00000000-0005-0000-0000-000025560000}"/>
    <cellStyle name="Normal 2 11 2 2 2 4 4" xfId="22057" xr:uid="{00000000-0005-0000-0000-000026560000}"/>
    <cellStyle name="Normal 2 11 2 2 2 4 4 2" xfId="22058" xr:uid="{00000000-0005-0000-0000-000027560000}"/>
    <cellStyle name="Normal 2 11 2 2 2 4 4 2 2" xfId="22059" xr:uid="{00000000-0005-0000-0000-000028560000}"/>
    <cellStyle name="Normal 2 11 2 2 2 4 4 3" xfId="22060" xr:uid="{00000000-0005-0000-0000-000029560000}"/>
    <cellStyle name="Normal 2 11 2 2 2 4 4 4" xfId="22061" xr:uid="{00000000-0005-0000-0000-00002A560000}"/>
    <cellStyle name="Normal 2 11 2 2 2 4 5" xfId="22062" xr:uid="{00000000-0005-0000-0000-00002B560000}"/>
    <cellStyle name="Normal 2 11 2 2 2 4 5 2" xfId="22063" xr:uid="{00000000-0005-0000-0000-00002C560000}"/>
    <cellStyle name="Normal 2 11 2 2 2 4 5 2 2" xfId="22064" xr:uid="{00000000-0005-0000-0000-00002D560000}"/>
    <cellStyle name="Normal 2 11 2 2 2 4 5 3" xfId="22065" xr:uid="{00000000-0005-0000-0000-00002E560000}"/>
    <cellStyle name="Normal 2 11 2 2 2 4 5 4" xfId="22066" xr:uid="{00000000-0005-0000-0000-00002F560000}"/>
    <cellStyle name="Normal 2 11 2 2 2 4 6" xfId="22067" xr:uid="{00000000-0005-0000-0000-000030560000}"/>
    <cellStyle name="Normal 2 11 2 2 2 4 6 2" xfId="22068" xr:uid="{00000000-0005-0000-0000-000031560000}"/>
    <cellStyle name="Normal 2 11 2 2 2 4 6 2 2" xfId="22069" xr:uid="{00000000-0005-0000-0000-000032560000}"/>
    <cellStyle name="Normal 2 11 2 2 2 4 6 3" xfId="22070" xr:uid="{00000000-0005-0000-0000-000033560000}"/>
    <cellStyle name="Normal 2 11 2 2 2 4 6 4" xfId="22071" xr:uid="{00000000-0005-0000-0000-000034560000}"/>
    <cellStyle name="Normal 2 11 2 2 2 4 7" xfId="22072" xr:uid="{00000000-0005-0000-0000-000035560000}"/>
    <cellStyle name="Normal 2 11 2 2 2 4 7 2" xfId="22073" xr:uid="{00000000-0005-0000-0000-000036560000}"/>
    <cellStyle name="Normal 2 11 2 2 2 4 7 2 2" xfId="22074" xr:uid="{00000000-0005-0000-0000-000037560000}"/>
    <cellStyle name="Normal 2 11 2 2 2 4 7 3" xfId="22075" xr:uid="{00000000-0005-0000-0000-000038560000}"/>
    <cellStyle name="Normal 2 11 2 2 2 4 7 4" xfId="22076" xr:uid="{00000000-0005-0000-0000-000039560000}"/>
    <cellStyle name="Normal 2 11 2 2 2 4 8" xfId="22077" xr:uid="{00000000-0005-0000-0000-00003A560000}"/>
    <cellStyle name="Normal 2 11 2 2 2 4 8 2" xfId="22078" xr:uid="{00000000-0005-0000-0000-00003B560000}"/>
    <cellStyle name="Normal 2 11 2 2 2 4 9" xfId="22079" xr:uid="{00000000-0005-0000-0000-00003C560000}"/>
    <cellStyle name="Normal 2 11 2 2 2 5" xfId="22080" xr:uid="{00000000-0005-0000-0000-00003D560000}"/>
    <cellStyle name="Normal 2 11 2 2 2 5 10" xfId="22081" xr:uid="{00000000-0005-0000-0000-00003E560000}"/>
    <cellStyle name="Normal 2 11 2 2 2 5 2" xfId="22082" xr:uid="{00000000-0005-0000-0000-00003F560000}"/>
    <cellStyle name="Normal 2 11 2 2 2 5 2 2" xfId="22083" xr:uid="{00000000-0005-0000-0000-000040560000}"/>
    <cellStyle name="Normal 2 11 2 2 2 5 2 2 2" xfId="22084" xr:uid="{00000000-0005-0000-0000-000041560000}"/>
    <cellStyle name="Normal 2 11 2 2 2 5 2 2 2 2" xfId="22085" xr:uid="{00000000-0005-0000-0000-000042560000}"/>
    <cellStyle name="Normal 2 11 2 2 2 5 2 2 2 2 2" xfId="22086" xr:uid="{00000000-0005-0000-0000-000043560000}"/>
    <cellStyle name="Normal 2 11 2 2 2 5 2 2 2 3" xfId="22087" xr:uid="{00000000-0005-0000-0000-000044560000}"/>
    <cellStyle name="Normal 2 11 2 2 2 5 2 2 2 4" xfId="22088" xr:uid="{00000000-0005-0000-0000-000045560000}"/>
    <cellStyle name="Normal 2 11 2 2 2 5 2 2 3" xfId="22089" xr:uid="{00000000-0005-0000-0000-000046560000}"/>
    <cellStyle name="Normal 2 11 2 2 2 5 2 2 3 2" xfId="22090" xr:uid="{00000000-0005-0000-0000-000047560000}"/>
    <cellStyle name="Normal 2 11 2 2 2 5 2 2 3 2 2" xfId="22091" xr:uid="{00000000-0005-0000-0000-000048560000}"/>
    <cellStyle name="Normal 2 11 2 2 2 5 2 2 3 3" xfId="22092" xr:uid="{00000000-0005-0000-0000-000049560000}"/>
    <cellStyle name="Normal 2 11 2 2 2 5 2 2 3 4" xfId="22093" xr:uid="{00000000-0005-0000-0000-00004A560000}"/>
    <cellStyle name="Normal 2 11 2 2 2 5 2 2 4" xfId="22094" xr:uid="{00000000-0005-0000-0000-00004B560000}"/>
    <cellStyle name="Normal 2 11 2 2 2 5 2 2 4 2" xfId="22095" xr:uid="{00000000-0005-0000-0000-00004C560000}"/>
    <cellStyle name="Normal 2 11 2 2 2 5 2 2 4 2 2" xfId="22096" xr:uid="{00000000-0005-0000-0000-00004D560000}"/>
    <cellStyle name="Normal 2 11 2 2 2 5 2 2 4 3" xfId="22097" xr:uid="{00000000-0005-0000-0000-00004E560000}"/>
    <cellStyle name="Normal 2 11 2 2 2 5 2 2 4 4" xfId="22098" xr:uid="{00000000-0005-0000-0000-00004F560000}"/>
    <cellStyle name="Normal 2 11 2 2 2 5 2 2 5" xfId="22099" xr:uid="{00000000-0005-0000-0000-000050560000}"/>
    <cellStyle name="Normal 2 11 2 2 2 5 2 2 5 2" xfId="22100" xr:uid="{00000000-0005-0000-0000-000051560000}"/>
    <cellStyle name="Normal 2 11 2 2 2 5 2 2 6" xfId="22101" xr:uid="{00000000-0005-0000-0000-000052560000}"/>
    <cellStyle name="Normal 2 11 2 2 2 5 2 2 7" xfId="22102" xr:uid="{00000000-0005-0000-0000-000053560000}"/>
    <cellStyle name="Normal 2 11 2 2 2 5 2 3" xfId="22103" xr:uid="{00000000-0005-0000-0000-000054560000}"/>
    <cellStyle name="Normal 2 11 2 2 2 5 2 3 2" xfId="22104" xr:uid="{00000000-0005-0000-0000-000055560000}"/>
    <cellStyle name="Normal 2 11 2 2 2 5 2 3 2 2" xfId="22105" xr:uid="{00000000-0005-0000-0000-000056560000}"/>
    <cellStyle name="Normal 2 11 2 2 2 5 2 3 3" xfId="22106" xr:uid="{00000000-0005-0000-0000-000057560000}"/>
    <cellStyle name="Normal 2 11 2 2 2 5 2 3 4" xfId="22107" xr:uid="{00000000-0005-0000-0000-000058560000}"/>
    <cellStyle name="Normal 2 11 2 2 2 5 2 4" xfId="22108" xr:uid="{00000000-0005-0000-0000-000059560000}"/>
    <cellStyle name="Normal 2 11 2 2 2 5 2 4 2" xfId="22109" xr:uid="{00000000-0005-0000-0000-00005A560000}"/>
    <cellStyle name="Normal 2 11 2 2 2 5 2 4 2 2" xfId="22110" xr:uid="{00000000-0005-0000-0000-00005B560000}"/>
    <cellStyle name="Normal 2 11 2 2 2 5 2 4 3" xfId="22111" xr:uid="{00000000-0005-0000-0000-00005C560000}"/>
    <cellStyle name="Normal 2 11 2 2 2 5 2 4 4" xfId="22112" xr:uid="{00000000-0005-0000-0000-00005D560000}"/>
    <cellStyle name="Normal 2 11 2 2 2 5 2 5" xfId="22113" xr:uid="{00000000-0005-0000-0000-00005E560000}"/>
    <cellStyle name="Normal 2 11 2 2 2 5 2 5 2" xfId="22114" xr:uid="{00000000-0005-0000-0000-00005F560000}"/>
    <cellStyle name="Normal 2 11 2 2 2 5 2 5 2 2" xfId="22115" xr:uid="{00000000-0005-0000-0000-000060560000}"/>
    <cellStyle name="Normal 2 11 2 2 2 5 2 5 3" xfId="22116" xr:uid="{00000000-0005-0000-0000-000061560000}"/>
    <cellStyle name="Normal 2 11 2 2 2 5 2 5 4" xfId="22117" xr:uid="{00000000-0005-0000-0000-000062560000}"/>
    <cellStyle name="Normal 2 11 2 2 2 5 2 6" xfId="22118" xr:uid="{00000000-0005-0000-0000-000063560000}"/>
    <cellStyle name="Normal 2 11 2 2 2 5 2 6 2" xfId="22119" xr:uid="{00000000-0005-0000-0000-000064560000}"/>
    <cellStyle name="Normal 2 11 2 2 2 5 2 6 2 2" xfId="22120" xr:uid="{00000000-0005-0000-0000-000065560000}"/>
    <cellStyle name="Normal 2 11 2 2 2 5 2 6 3" xfId="22121" xr:uid="{00000000-0005-0000-0000-000066560000}"/>
    <cellStyle name="Normal 2 11 2 2 2 5 2 6 4" xfId="22122" xr:uid="{00000000-0005-0000-0000-000067560000}"/>
    <cellStyle name="Normal 2 11 2 2 2 5 2 7" xfId="22123" xr:uid="{00000000-0005-0000-0000-000068560000}"/>
    <cellStyle name="Normal 2 11 2 2 2 5 2 7 2" xfId="22124" xr:uid="{00000000-0005-0000-0000-000069560000}"/>
    <cellStyle name="Normal 2 11 2 2 2 5 2 8" xfId="22125" xr:uid="{00000000-0005-0000-0000-00006A560000}"/>
    <cellStyle name="Normal 2 11 2 2 2 5 2 9" xfId="22126" xr:uid="{00000000-0005-0000-0000-00006B560000}"/>
    <cellStyle name="Normal 2 11 2 2 2 5 3" xfId="22127" xr:uid="{00000000-0005-0000-0000-00006C560000}"/>
    <cellStyle name="Normal 2 11 2 2 2 5 3 2" xfId="22128" xr:uid="{00000000-0005-0000-0000-00006D560000}"/>
    <cellStyle name="Normal 2 11 2 2 2 5 3 2 2" xfId="22129" xr:uid="{00000000-0005-0000-0000-00006E560000}"/>
    <cellStyle name="Normal 2 11 2 2 2 5 3 2 2 2" xfId="22130" xr:uid="{00000000-0005-0000-0000-00006F560000}"/>
    <cellStyle name="Normal 2 11 2 2 2 5 3 2 3" xfId="22131" xr:uid="{00000000-0005-0000-0000-000070560000}"/>
    <cellStyle name="Normal 2 11 2 2 2 5 3 2 4" xfId="22132" xr:uid="{00000000-0005-0000-0000-000071560000}"/>
    <cellStyle name="Normal 2 11 2 2 2 5 3 3" xfId="22133" xr:uid="{00000000-0005-0000-0000-000072560000}"/>
    <cellStyle name="Normal 2 11 2 2 2 5 3 3 2" xfId="22134" xr:uid="{00000000-0005-0000-0000-000073560000}"/>
    <cellStyle name="Normal 2 11 2 2 2 5 3 3 2 2" xfId="22135" xr:uid="{00000000-0005-0000-0000-000074560000}"/>
    <cellStyle name="Normal 2 11 2 2 2 5 3 3 3" xfId="22136" xr:uid="{00000000-0005-0000-0000-000075560000}"/>
    <cellStyle name="Normal 2 11 2 2 2 5 3 3 4" xfId="22137" xr:uid="{00000000-0005-0000-0000-000076560000}"/>
    <cellStyle name="Normal 2 11 2 2 2 5 3 4" xfId="22138" xr:uid="{00000000-0005-0000-0000-000077560000}"/>
    <cellStyle name="Normal 2 11 2 2 2 5 3 4 2" xfId="22139" xr:uid="{00000000-0005-0000-0000-000078560000}"/>
    <cellStyle name="Normal 2 11 2 2 2 5 3 4 2 2" xfId="22140" xr:uid="{00000000-0005-0000-0000-000079560000}"/>
    <cellStyle name="Normal 2 11 2 2 2 5 3 4 3" xfId="22141" xr:uid="{00000000-0005-0000-0000-00007A560000}"/>
    <cellStyle name="Normal 2 11 2 2 2 5 3 4 4" xfId="22142" xr:uid="{00000000-0005-0000-0000-00007B560000}"/>
    <cellStyle name="Normal 2 11 2 2 2 5 3 5" xfId="22143" xr:uid="{00000000-0005-0000-0000-00007C560000}"/>
    <cellStyle name="Normal 2 11 2 2 2 5 3 5 2" xfId="22144" xr:uid="{00000000-0005-0000-0000-00007D560000}"/>
    <cellStyle name="Normal 2 11 2 2 2 5 3 6" xfId="22145" xr:uid="{00000000-0005-0000-0000-00007E560000}"/>
    <cellStyle name="Normal 2 11 2 2 2 5 3 7" xfId="22146" xr:uid="{00000000-0005-0000-0000-00007F560000}"/>
    <cellStyle name="Normal 2 11 2 2 2 5 4" xfId="22147" xr:uid="{00000000-0005-0000-0000-000080560000}"/>
    <cellStyle name="Normal 2 11 2 2 2 5 4 2" xfId="22148" xr:uid="{00000000-0005-0000-0000-000081560000}"/>
    <cellStyle name="Normal 2 11 2 2 2 5 4 2 2" xfId="22149" xr:uid="{00000000-0005-0000-0000-000082560000}"/>
    <cellStyle name="Normal 2 11 2 2 2 5 4 3" xfId="22150" xr:uid="{00000000-0005-0000-0000-000083560000}"/>
    <cellStyle name="Normal 2 11 2 2 2 5 4 4" xfId="22151" xr:uid="{00000000-0005-0000-0000-000084560000}"/>
    <cellStyle name="Normal 2 11 2 2 2 5 5" xfId="22152" xr:uid="{00000000-0005-0000-0000-000085560000}"/>
    <cellStyle name="Normal 2 11 2 2 2 5 5 2" xfId="22153" xr:uid="{00000000-0005-0000-0000-000086560000}"/>
    <cellStyle name="Normal 2 11 2 2 2 5 5 2 2" xfId="22154" xr:uid="{00000000-0005-0000-0000-000087560000}"/>
    <cellStyle name="Normal 2 11 2 2 2 5 5 3" xfId="22155" xr:uid="{00000000-0005-0000-0000-000088560000}"/>
    <cellStyle name="Normal 2 11 2 2 2 5 5 4" xfId="22156" xr:uid="{00000000-0005-0000-0000-000089560000}"/>
    <cellStyle name="Normal 2 11 2 2 2 5 6" xfId="22157" xr:uid="{00000000-0005-0000-0000-00008A560000}"/>
    <cellStyle name="Normal 2 11 2 2 2 5 6 2" xfId="22158" xr:uid="{00000000-0005-0000-0000-00008B560000}"/>
    <cellStyle name="Normal 2 11 2 2 2 5 6 2 2" xfId="22159" xr:uid="{00000000-0005-0000-0000-00008C560000}"/>
    <cellStyle name="Normal 2 11 2 2 2 5 6 3" xfId="22160" xr:uid="{00000000-0005-0000-0000-00008D560000}"/>
    <cellStyle name="Normal 2 11 2 2 2 5 6 4" xfId="22161" xr:uid="{00000000-0005-0000-0000-00008E560000}"/>
    <cellStyle name="Normal 2 11 2 2 2 5 7" xfId="22162" xr:uid="{00000000-0005-0000-0000-00008F560000}"/>
    <cellStyle name="Normal 2 11 2 2 2 5 7 2" xfId="22163" xr:uid="{00000000-0005-0000-0000-000090560000}"/>
    <cellStyle name="Normal 2 11 2 2 2 5 7 2 2" xfId="22164" xr:uid="{00000000-0005-0000-0000-000091560000}"/>
    <cellStyle name="Normal 2 11 2 2 2 5 7 3" xfId="22165" xr:uid="{00000000-0005-0000-0000-000092560000}"/>
    <cellStyle name="Normal 2 11 2 2 2 5 7 4" xfId="22166" xr:uid="{00000000-0005-0000-0000-000093560000}"/>
    <cellStyle name="Normal 2 11 2 2 2 5 8" xfId="22167" xr:uid="{00000000-0005-0000-0000-000094560000}"/>
    <cellStyle name="Normal 2 11 2 2 2 5 8 2" xfId="22168" xr:uid="{00000000-0005-0000-0000-000095560000}"/>
    <cellStyle name="Normal 2 11 2 2 2 5 9" xfId="22169" xr:uid="{00000000-0005-0000-0000-000096560000}"/>
    <cellStyle name="Normal 2 11 2 2 2 6" xfId="22170" xr:uid="{00000000-0005-0000-0000-000097560000}"/>
    <cellStyle name="Normal 2 11 2 2 2 6 2" xfId="22171" xr:uid="{00000000-0005-0000-0000-000098560000}"/>
    <cellStyle name="Normal 2 11 2 2 2 6 2 2" xfId="22172" xr:uid="{00000000-0005-0000-0000-000099560000}"/>
    <cellStyle name="Normal 2 11 2 2 2 6 2 2 2" xfId="22173" xr:uid="{00000000-0005-0000-0000-00009A560000}"/>
    <cellStyle name="Normal 2 11 2 2 2 6 2 2 2 2" xfId="22174" xr:uid="{00000000-0005-0000-0000-00009B560000}"/>
    <cellStyle name="Normal 2 11 2 2 2 6 2 2 3" xfId="22175" xr:uid="{00000000-0005-0000-0000-00009C560000}"/>
    <cellStyle name="Normal 2 11 2 2 2 6 2 2 4" xfId="22176" xr:uid="{00000000-0005-0000-0000-00009D560000}"/>
    <cellStyle name="Normal 2 11 2 2 2 6 2 3" xfId="22177" xr:uid="{00000000-0005-0000-0000-00009E560000}"/>
    <cellStyle name="Normal 2 11 2 2 2 6 2 3 2" xfId="22178" xr:uid="{00000000-0005-0000-0000-00009F560000}"/>
    <cellStyle name="Normal 2 11 2 2 2 6 2 3 2 2" xfId="22179" xr:uid="{00000000-0005-0000-0000-0000A0560000}"/>
    <cellStyle name="Normal 2 11 2 2 2 6 2 3 3" xfId="22180" xr:uid="{00000000-0005-0000-0000-0000A1560000}"/>
    <cellStyle name="Normal 2 11 2 2 2 6 2 3 4" xfId="22181" xr:uid="{00000000-0005-0000-0000-0000A2560000}"/>
    <cellStyle name="Normal 2 11 2 2 2 6 2 4" xfId="22182" xr:uid="{00000000-0005-0000-0000-0000A3560000}"/>
    <cellStyle name="Normal 2 11 2 2 2 6 2 4 2" xfId="22183" xr:uid="{00000000-0005-0000-0000-0000A4560000}"/>
    <cellStyle name="Normal 2 11 2 2 2 6 2 4 2 2" xfId="22184" xr:uid="{00000000-0005-0000-0000-0000A5560000}"/>
    <cellStyle name="Normal 2 11 2 2 2 6 2 4 3" xfId="22185" xr:uid="{00000000-0005-0000-0000-0000A6560000}"/>
    <cellStyle name="Normal 2 11 2 2 2 6 2 4 4" xfId="22186" xr:uid="{00000000-0005-0000-0000-0000A7560000}"/>
    <cellStyle name="Normal 2 11 2 2 2 6 2 5" xfId="22187" xr:uid="{00000000-0005-0000-0000-0000A8560000}"/>
    <cellStyle name="Normal 2 11 2 2 2 6 2 5 2" xfId="22188" xr:uid="{00000000-0005-0000-0000-0000A9560000}"/>
    <cellStyle name="Normal 2 11 2 2 2 6 2 6" xfId="22189" xr:uid="{00000000-0005-0000-0000-0000AA560000}"/>
    <cellStyle name="Normal 2 11 2 2 2 6 2 7" xfId="22190" xr:uid="{00000000-0005-0000-0000-0000AB560000}"/>
    <cellStyle name="Normal 2 11 2 2 2 6 3" xfId="22191" xr:uid="{00000000-0005-0000-0000-0000AC560000}"/>
    <cellStyle name="Normal 2 11 2 2 2 6 3 2" xfId="22192" xr:uid="{00000000-0005-0000-0000-0000AD560000}"/>
    <cellStyle name="Normal 2 11 2 2 2 6 3 2 2" xfId="22193" xr:uid="{00000000-0005-0000-0000-0000AE560000}"/>
    <cellStyle name="Normal 2 11 2 2 2 6 3 3" xfId="22194" xr:uid="{00000000-0005-0000-0000-0000AF560000}"/>
    <cellStyle name="Normal 2 11 2 2 2 6 3 4" xfId="22195" xr:uid="{00000000-0005-0000-0000-0000B0560000}"/>
    <cellStyle name="Normal 2 11 2 2 2 6 4" xfId="22196" xr:uid="{00000000-0005-0000-0000-0000B1560000}"/>
    <cellStyle name="Normal 2 11 2 2 2 6 4 2" xfId="22197" xr:uid="{00000000-0005-0000-0000-0000B2560000}"/>
    <cellStyle name="Normal 2 11 2 2 2 6 4 2 2" xfId="22198" xr:uid="{00000000-0005-0000-0000-0000B3560000}"/>
    <cellStyle name="Normal 2 11 2 2 2 6 4 3" xfId="22199" xr:uid="{00000000-0005-0000-0000-0000B4560000}"/>
    <cellStyle name="Normal 2 11 2 2 2 6 4 4" xfId="22200" xr:uid="{00000000-0005-0000-0000-0000B5560000}"/>
    <cellStyle name="Normal 2 11 2 2 2 6 5" xfId="22201" xr:uid="{00000000-0005-0000-0000-0000B6560000}"/>
    <cellStyle name="Normal 2 11 2 2 2 6 5 2" xfId="22202" xr:uid="{00000000-0005-0000-0000-0000B7560000}"/>
    <cellStyle name="Normal 2 11 2 2 2 6 5 2 2" xfId="22203" xr:uid="{00000000-0005-0000-0000-0000B8560000}"/>
    <cellStyle name="Normal 2 11 2 2 2 6 5 3" xfId="22204" xr:uid="{00000000-0005-0000-0000-0000B9560000}"/>
    <cellStyle name="Normal 2 11 2 2 2 6 5 4" xfId="22205" xr:uid="{00000000-0005-0000-0000-0000BA560000}"/>
    <cellStyle name="Normal 2 11 2 2 2 6 6" xfId="22206" xr:uid="{00000000-0005-0000-0000-0000BB560000}"/>
    <cellStyle name="Normal 2 11 2 2 2 6 6 2" xfId="22207" xr:uid="{00000000-0005-0000-0000-0000BC560000}"/>
    <cellStyle name="Normal 2 11 2 2 2 6 6 2 2" xfId="22208" xr:uid="{00000000-0005-0000-0000-0000BD560000}"/>
    <cellStyle name="Normal 2 11 2 2 2 6 6 3" xfId="22209" xr:uid="{00000000-0005-0000-0000-0000BE560000}"/>
    <cellStyle name="Normal 2 11 2 2 2 6 6 4" xfId="22210" xr:uid="{00000000-0005-0000-0000-0000BF560000}"/>
    <cellStyle name="Normal 2 11 2 2 2 6 7" xfId="22211" xr:uid="{00000000-0005-0000-0000-0000C0560000}"/>
    <cellStyle name="Normal 2 11 2 2 2 6 7 2" xfId="22212" xr:uid="{00000000-0005-0000-0000-0000C1560000}"/>
    <cellStyle name="Normal 2 11 2 2 2 6 8" xfId="22213" xr:uid="{00000000-0005-0000-0000-0000C2560000}"/>
    <cellStyle name="Normal 2 11 2 2 2 6 9" xfId="22214" xr:uid="{00000000-0005-0000-0000-0000C3560000}"/>
    <cellStyle name="Normal 2 11 2 2 2 7" xfId="22215" xr:uid="{00000000-0005-0000-0000-0000C4560000}"/>
    <cellStyle name="Normal 2 11 2 2 2 7 2" xfId="22216" xr:uid="{00000000-0005-0000-0000-0000C5560000}"/>
    <cellStyle name="Normal 2 11 2 2 2 7 2 2" xfId="22217" xr:uid="{00000000-0005-0000-0000-0000C6560000}"/>
    <cellStyle name="Normal 2 11 2 2 2 7 2 2 2" xfId="22218" xr:uid="{00000000-0005-0000-0000-0000C7560000}"/>
    <cellStyle name="Normal 2 11 2 2 2 7 2 2 2 2" xfId="22219" xr:uid="{00000000-0005-0000-0000-0000C8560000}"/>
    <cellStyle name="Normal 2 11 2 2 2 7 2 2 3" xfId="22220" xr:uid="{00000000-0005-0000-0000-0000C9560000}"/>
    <cellStyle name="Normal 2 11 2 2 2 7 2 2 4" xfId="22221" xr:uid="{00000000-0005-0000-0000-0000CA560000}"/>
    <cellStyle name="Normal 2 11 2 2 2 7 2 3" xfId="22222" xr:uid="{00000000-0005-0000-0000-0000CB560000}"/>
    <cellStyle name="Normal 2 11 2 2 2 7 2 3 2" xfId="22223" xr:uid="{00000000-0005-0000-0000-0000CC560000}"/>
    <cellStyle name="Normal 2 11 2 2 2 7 2 3 2 2" xfId="22224" xr:uid="{00000000-0005-0000-0000-0000CD560000}"/>
    <cellStyle name="Normal 2 11 2 2 2 7 2 3 3" xfId="22225" xr:uid="{00000000-0005-0000-0000-0000CE560000}"/>
    <cellStyle name="Normal 2 11 2 2 2 7 2 3 4" xfId="22226" xr:uid="{00000000-0005-0000-0000-0000CF560000}"/>
    <cellStyle name="Normal 2 11 2 2 2 7 2 4" xfId="22227" xr:uid="{00000000-0005-0000-0000-0000D0560000}"/>
    <cellStyle name="Normal 2 11 2 2 2 7 2 4 2" xfId="22228" xr:uid="{00000000-0005-0000-0000-0000D1560000}"/>
    <cellStyle name="Normal 2 11 2 2 2 7 2 4 2 2" xfId="22229" xr:uid="{00000000-0005-0000-0000-0000D2560000}"/>
    <cellStyle name="Normal 2 11 2 2 2 7 2 4 3" xfId="22230" xr:uid="{00000000-0005-0000-0000-0000D3560000}"/>
    <cellStyle name="Normal 2 11 2 2 2 7 2 4 4" xfId="22231" xr:uid="{00000000-0005-0000-0000-0000D4560000}"/>
    <cellStyle name="Normal 2 11 2 2 2 7 2 5" xfId="22232" xr:uid="{00000000-0005-0000-0000-0000D5560000}"/>
    <cellStyle name="Normal 2 11 2 2 2 7 2 5 2" xfId="22233" xr:uid="{00000000-0005-0000-0000-0000D6560000}"/>
    <cellStyle name="Normal 2 11 2 2 2 7 2 6" xfId="22234" xr:uid="{00000000-0005-0000-0000-0000D7560000}"/>
    <cellStyle name="Normal 2 11 2 2 2 7 2 7" xfId="22235" xr:uid="{00000000-0005-0000-0000-0000D8560000}"/>
    <cellStyle name="Normal 2 11 2 2 2 7 3" xfId="22236" xr:uid="{00000000-0005-0000-0000-0000D9560000}"/>
    <cellStyle name="Normal 2 11 2 2 2 7 3 2" xfId="22237" xr:uid="{00000000-0005-0000-0000-0000DA560000}"/>
    <cellStyle name="Normal 2 11 2 2 2 7 3 2 2" xfId="22238" xr:uid="{00000000-0005-0000-0000-0000DB560000}"/>
    <cellStyle name="Normal 2 11 2 2 2 7 3 3" xfId="22239" xr:uid="{00000000-0005-0000-0000-0000DC560000}"/>
    <cellStyle name="Normal 2 11 2 2 2 7 3 4" xfId="22240" xr:uid="{00000000-0005-0000-0000-0000DD560000}"/>
    <cellStyle name="Normal 2 11 2 2 2 7 4" xfId="22241" xr:uid="{00000000-0005-0000-0000-0000DE560000}"/>
    <cellStyle name="Normal 2 11 2 2 2 7 4 2" xfId="22242" xr:uid="{00000000-0005-0000-0000-0000DF560000}"/>
    <cellStyle name="Normal 2 11 2 2 2 7 4 2 2" xfId="22243" xr:uid="{00000000-0005-0000-0000-0000E0560000}"/>
    <cellStyle name="Normal 2 11 2 2 2 7 4 3" xfId="22244" xr:uid="{00000000-0005-0000-0000-0000E1560000}"/>
    <cellStyle name="Normal 2 11 2 2 2 7 4 4" xfId="22245" xr:uid="{00000000-0005-0000-0000-0000E2560000}"/>
    <cellStyle name="Normal 2 11 2 2 2 7 5" xfId="22246" xr:uid="{00000000-0005-0000-0000-0000E3560000}"/>
    <cellStyle name="Normal 2 11 2 2 2 7 5 2" xfId="22247" xr:uid="{00000000-0005-0000-0000-0000E4560000}"/>
    <cellStyle name="Normal 2 11 2 2 2 7 5 2 2" xfId="22248" xr:uid="{00000000-0005-0000-0000-0000E5560000}"/>
    <cellStyle name="Normal 2 11 2 2 2 7 5 3" xfId="22249" xr:uid="{00000000-0005-0000-0000-0000E6560000}"/>
    <cellStyle name="Normal 2 11 2 2 2 7 5 4" xfId="22250" xr:uid="{00000000-0005-0000-0000-0000E7560000}"/>
    <cellStyle name="Normal 2 11 2 2 2 7 6" xfId="22251" xr:uid="{00000000-0005-0000-0000-0000E8560000}"/>
    <cellStyle name="Normal 2 11 2 2 2 7 6 2" xfId="22252" xr:uid="{00000000-0005-0000-0000-0000E9560000}"/>
    <cellStyle name="Normal 2 11 2 2 2 7 6 2 2" xfId="22253" xr:uid="{00000000-0005-0000-0000-0000EA560000}"/>
    <cellStyle name="Normal 2 11 2 2 2 7 6 3" xfId="22254" xr:uid="{00000000-0005-0000-0000-0000EB560000}"/>
    <cellStyle name="Normal 2 11 2 2 2 7 6 4" xfId="22255" xr:uid="{00000000-0005-0000-0000-0000EC560000}"/>
    <cellStyle name="Normal 2 11 2 2 2 7 7" xfId="22256" xr:uid="{00000000-0005-0000-0000-0000ED560000}"/>
    <cellStyle name="Normal 2 11 2 2 2 7 7 2" xfId="22257" xr:uid="{00000000-0005-0000-0000-0000EE560000}"/>
    <cellStyle name="Normal 2 11 2 2 2 7 8" xfId="22258" xr:uid="{00000000-0005-0000-0000-0000EF560000}"/>
    <cellStyle name="Normal 2 11 2 2 2 7 9" xfId="22259" xr:uid="{00000000-0005-0000-0000-0000F0560000}"/>
    <cellStyle name="Normal 2 11 2 2 2 8" xfId="22260" xr:uid="{00000000-0005-0000-0000-0000F1560000}"/>
    <cellStyle name="Normal 2 11 2 2 2 8 2" xfId="22261" xr:uid="{00000000-0005-0000-0000-0000F2560000}"/>
    <cellStyle name="Normal 2 11 2 2 2 8 2 2" xfId="22262" xr:uid="{00000000-0005-0000-0000-0000F3560000}"/>
    <cellStyle name="Normal 2 11 2 2 2 8 2 2 2" xfId="22263" xr:uid="{00000000-0005-0000-0000-0000F4560000}"/>
    <cellStyle name="Normal 2 11 2 2 2 8 2 3" xfId="22264" xr:uid="{00000000-0005-0000-0000-0000F5560000}"/>
    <cellStyle name="Normal 2 11 2 2 2 8 2 4" xfId="22265" xr:uid="{00000000-0005-0000-0000-0000F6560000}"/>
    <cellStyle name="Normal 2 11 2 2 2 8 3" xfId="22266" xr:uid="{00000000-0005-0000-0000-0000F7560000}"/>
    <cellStyle name="Normal 2 11 2 2 2 8 3 2" xfId="22267" xr:uid="{00000000-0005-0000-0000-0000F8560000}"/>
    <cellStyle name="Normal 2 11 2 2 2 8 3 2 2" xfId="22268" xr:uid="{00000000-0005-0000-0000-0000F9560000}"/>
    <cellStyle name="Normal 2 11 2 2 2 8 3 3" xfId="22269" xr:uid="{00000000-0005-0000-0000-0000FA560000}"/>
    <cellStyle name="Normal 2 11 2 2 2 8 3 4" xfId="22270" xr:uid="{00000000-0005-0000-0000-0000FB560000}"/>
    <cellStyle name="Normal 2 11 2 2 2 8 4" xfId="22271" xr:uid="{00000000-0005-0000-0000-0000FC560000}"/>
    <cellStyle name="Normal 2 11 2 2 2 8 4 2" xfId="22272" xr:uid="{00000000-0005-0000-0000-0000FD560000}"/>
    <cellStyle name="Normal 2 11 2 2 2 8 4 2 2" xfId="22273" xr:uid="{00000000-0005-0000-0000-0000FE560000}"/>
    <cellStyle name="Normal 2 11 2 2 2 8 4 3" xfId="22274" xr:uid="{00000000-0005-0000-0000-0000FF560000}"/>
    <cellStyle name="Normal 2 11 2 2 2 8 4 4" xfId="22275" xr:uid="{00000000-0005-0000-0000-000000570000}"/>
    <cellStyle name="Normal 2 11 2 2 2 8 5" xfId="22276" xr:uid="{00000000-0005-0000-0000-000001570000}"/>
    <cellStyle name="Normal 2 11 2 2 2 8 5 2" xfId="22277" xr:uid="{00000000-0005-0000-0000-000002570000}"/>
    <cellStyle name="Normal 2 11 2 2 2 8 6" xfId="22278" xr:uid="{00000000-0005-0000-0000-000003570000}"/>
    <cellStyle name="Normal 2 11 2 2 2 8 7" xfId="22279" xr:uid="{00000000-0005-0000-0000-000004570000}"/>
    <cellStyle name="Normal 2 11 2 2 2 9" xfId="22280" xr:uid="{00000000-0005-0000-0000-000005570000}"/>
    <cellStyle name="Normal 2 11 2 2 2 9 2" xfId="22281" xr:uid="{00000000-0005-0000-0000-000006570000}"/>
    <cellStyle name="Normal 2 11 2 2 2 9 2 2" xfId="22282" xr:uid="{00000000-0005-0000-0000-000007570000}"/>
    <cellStyle name="Normal 2 11 2 2 2 9 3" xfId="22283" xr:uid="{00000000-0005-0000-0000-000008570000}"/>
    <cellStyle name="Normal 2 11 2 2 2 9 4" xfId="22284" xr:uid="{00000000-0005-0000-0000-000009570000}"/>
    <cellStyle name="Normal 2 11 2 2 3" xfId="22285" xr:uid="{00000000-0005-0000-0000-00000A570000}"/>
    <cellStyle name="Normal 2 11 2 2 3 10" xfId="22286" xr:uid="{00000000-0005-0000-0000-00000B570000}"/>
    <cellStyle name="Normal 2 11 2 2 3 10 2" xfId="22287" xr:uid="{00000000-0005-0000-0000-00000C570000}"/>
    <cellStyle name="Normal 2 11 2 2 3 10 2 2" xfId="22288" xr:uid="{00000000-0005-0000-0000-00000D570000}"/>
    <cellStyle name="Normal 2 11 2 2 3 10 3" xfId="22289" xr:uid="{00000000-0005-0000-0000-00000E570000}"/>
    <cellStyle name="Normal 2 11 2 2 3 10 4" xfId="22290" xr:uid="{00000000-0005-0000-0000-00000F570000}"/>
    <cellStyle name="Normal 2 11 2 2 3 11" xfId="22291" xr:uid="{00000000-0005-0000-0000-000010570000}"/>
    <cellStyle name="Normal 2 11 2 2 3 11 2" xfId="22292" xr:uid="{00000000-0005-0000-0000-000011570000}"/>
    <cellStyle name="Normal 2 11 2 2 3 11 2 2" xfId="22293" xr:uid="{00000000-0005-0000-0000-000012570000}"/>
    <cellStyle name="Normal 2 11 2 2 3 11 3" xfId="22294" xr:uid="{00000000-0005-0000-0000-000013570000}"/>
    <cellStyle name="Normal 2 11 2 2 3 11 4" xfId="22295" xr:uid="{00000000-0005-0000-0000-000014570000}"/>
    <cellStyle name="Normal 2 11 2 2 3 12" xfId="22296" xr:uid="{00000000-0005-0000-0000-000015570000}"/>
    <cellStyle name="Normal 2 11 2 2 3 12 2" xfId="22297" xr:uid="{00000000-0005-0000-0000-000016570000}"/>
    <cellStyle name="Normal 2 11 2 2 3 13" xfId="22298" xr:uid="{00000000-0005-0000-0000-000017570000}"/>
    <cellStyle name="Normal 2 11 2 2 3 14" xfId="22299" xr:uid="{00000000-0005-0000-0000-000018570000}"/>
    <cellStyle name="Normal 2 11 2 2 3 2" xfId="22300" xr:uid="{00000000-0005-0000-0000-000019570000}"/>
    <cellStyle name="Normal 2 11 2 2 3 2 10" xfId="22301" xr:uid="{00000000-0005-0000-0000-00001A570000}"/>
    <cellStyle name="Normal 2 11 2 2 3 2 10 2" xfId="22302" xr:uid="{00000000-0005-0000-0000-00001B570000}"/>
    <cellStyle name="Normal 2 11 2 2 3 2 10 2 2" xfId="22303" xr:uid="{00000000-0005-0000-0000-00001C570000}"/>
    <cellStyle name="Normal 2 11 2 2 3 2 10 3" xfId="22304" xr:uid="{00000000-0005-0000-0000-00001D570000}"/>
    <cellStyle name="Normal 2 11 2 2 3 2 10 4" xfId="22305" xr:uid="{00000000-0005-0000-0000-00001E570000}"/>
    <cellStyle name="Normal 2 11 2 2 3 2 11" xfId="22306" xr:uid="{00000000-0005-0000-0000-00001F570000}"/>
    <cellStyle name="Normal 2 11 2 2 3 2 11 2" xfId="22307" xr:uid="{00000000-0005-0000-0000-000020570000}"/>
    <cellStyle name="Normal 2 11 2 2 3 2 12" xfId="22308" xr:uid="{00000000-0005-0000-0000-000021570000}"/>
    <cellStyle name="Normal 2 11 2 2 3 2 13" xfId="22309" xr:uid="{00000000-0005-0000-0000-000022570000}"/>
    <cellStyle name="Normal 2 11 2 2 3 2 2" xfId="22310" xr:uid="{00000000-0005-0000-0000-000023570000}"/>
    <cellStyle name="Normal 2 11 2 2 3 2 2 10" xfId="22311" xr:uid="{00000000-0005-0000-0000-000024570000}"/>
    <cellStyle name="Normal 2 11 2 2 3 2 2 2" xfId="22312" xr:uid="{00000000-0005-0000-0000-000025570000}"/>
    <cellStyle name="Normal 2 11 2 2 3 2 2 2 2" xfId="22313" xr:uid="{00000000-0005-0000-0000-000026570000}"/>
    <cellStyle name="Normal 2 11 2 2 3 2 2 2 2 2" xfId="22314" xr:uid="{00000000-0005-0000-0000-000027570000}"/>
    <cellStyle name="Normal 2 11 2 2 3 2 2 2 2 2 2" xfId="22315" xr:uid="{00000000-0005-0000-0000-000028570000}"/>
    <cellStyle name="Normal 2 11 2 2 3 2 2 2 2 2 2 2" xfId="22316" xr:uid="{00000000-0005-0000-0000-000029570000}"/>
    <cellStyle name="Normal 2 11 2 2 3 2 2 2 2 2 3" xfId="22317" xr:uid="{00000000-0005-0000-0000-00002A570000}"/>
    <cellStyle name="Normal 2 11 2 2 3 2 2 2 2 2 4" xfId="22318" xr:uid="{00000000-0005-0000-0000-00002B570000}"/>
    <cellStyle name="Normal 2 11 2 2 3 2 2 2 2 3" xfId="22319" xr:uid="{00000000-0005-0000-0000-00002C570000}"/>
    <cellStyle name="Normal 2 11 2 2 3 2 2 2 2 3 2" xfId="22320" xr:uid="{00000000-0005-0000-0000-00002D570000}"/>
    <cellStyle name="Normal 2 11 2 2 3 2 2 2 2 3 2 2" xfId="22321" xr:uid="{00000000-0005-0000-0000-00002E570000}"/>
    <cellStyle name="Normal 2 11 2 2 3 2 2 2 2 3 3" xfId="22322" xr:uid="{00000000-0005-0000-0000-00002F570000}"/>
    <cellStyle name="Normal 2 11 2 2 3 2 2 2 2 3 4" xfId="22323" xr:uid="{00000000-0005-0000-0000-000030570000}"/>
    <cellStyle name="Normal 2 11 2 2 3 2 2 2 2 4" xfId="22324" xr:uid="{00000000-0005-0000-0000-000031570000}"/>
    <cellStyle name="Normal 2 11 2 2 3 2 2 2 2 4 2" xfId="22325" xr:uid="{00000000-0005-0000-0000-000032570000}"/>
    <cellStyle name="Normal 2 11 2 2 3 2 2 2 2 4 2 2" xfId="22326" xr:uid="{00000000-0005-0000-0000-000033570000}"/>
    <cellStyle name="Normal 2 11 2 2 3 2 2 2 2 4 3" xfId="22327" xr:uid="{00000000-0005-0000-0000-000034570000}"/>
    <cellStyle name="Normal 2 11 2 2 3 2 2 2 2 4 4" xfId="22328" xr:uid="{00000000-0005-0000-0000-000035570000}"/>
    <cellStyle name="Normal 2 11 2 2 3 2 2 2 2 5" xfId="22329" xr:uid="{00000000-0005-0000-0000-000036570000}"/>
    <cellStyle name="Normal 2 11 2 2 3 2 2 2 2 5 2" xfId="22330" xr:uid="{00000000-0005-0000-0000-000037570000}"/>
    <cellStyle name="Normal 2 11 2 2 3 2 2 2 2 6" xfId="22331" xr:uid="{00000000-0005-0000-0000-000038570000}"/>
    <cellStyle name="Normal 2 11 2 2 3 2 2 2 2 7" xfId="22332" xr:uid="{00000000-0005-0000-0000-000039570000}"/>
    <cellStyle name="Normal 2 11 2 2 3 2 2 2 3" xfId="22333" xr:uid="{00000000-0005-0000-0000-00003A570000}"/>
    <cellStyle name="Normal 2 11 2 2 3 2 2 2 3 2" xfId="22334" xr:uid="{00000000-0005-0000-0000-00003B570000}"/>
    <cellStyle name="Normal 2 11 2 2 3 2 2 2 3 2 2" xfId="22335" xr:uid="{00000000-0005-0000-0000-00003C570000}"/>
    <cellStyle name="Normal 2 11 2 2 3 2 2 2 3 3" xfId="22336" xr:uid="{00000000-0005-0000-0000-00003D570000}"/>
    <cellStyle name="Normal 2 11 2 2 3 2 2 2 3 4" xfId="22337" xr:uid="{00000000-0005-0000-0000-00003E570000}"/>
    <cellStyle name="Normal 2 11 2 2 3 2 2 2 4" xfId="22338" xr:uid="{00000000-0005-0000-0000-00003F570000}"/>
    <cellStyle name="Normal 2 11 2 2 3 2 2 2 4 2" xfId="22339" xr:uid="{00000000-0005-0000-0000-000040570000}"/>
    <cellStyle name="Normal 2 11 2 2 3 2 2 2 4 2 2" xfId="22340" xr:uid="{00000000-0005-0000-0000-000041570000}"/>
    <cellStyle name="Normal 2 11 2 2 3 2 2 2 4 3" xfId="22341" xr:uid="{00000000-0005-0000-0000-000042570000}"/>
    <cellStyle name="Normal 2 11 2 2 3 2 2 2 4 4" xfId="22342" xr:uid="{00000000-0005-0000-0000-000043570000}"/>
    <cellStyle name="Normal 2 11 2 2 3 2 2 2 5" xfId="22343" xr:uid="{00000000-0005-0000-0000-000044570000}"/>
    <cellStyle name="Normal 2 11 2 2 3 2 2 2 5 2" xfId="22344" xr:uid="{00000000-0005-0000-0000-000045570000}"/>
    <cellStyle name="Normal 2 11 2 2 3 2 2 2 5 2 2" xfId="22345" xr:uid="{00000000-0005-0000-0000-000046570000}"/>
    <cellStyle name="Normal 2 11 2 2 3 2 2 2 5 3" xfId="22346" xr:uid="{00000000-0005-0000-0000-000047570000}"/>
    <cellStyle name="Normal 2 11 2 2 3 2 2 2 5 4" xfId="22347" xr:uid="{00000000-0005-0000-0000-000048570000}"/>
    <cellStyle name="Normal 2 11 2 2 3 2 2 2 6" xfId="22348" xr:uid="{00000000-0005-0000-0000-000049570000}"/>
    <cellStyle name="Normal 2 11 2 2 3 2 2 2 6 2" xfId="22349" xr:uid="{00000000-0005-0000-0000-00004A570000}"/>
    <cellStyle name="Normal 2 11 2 2 3 2 2 2 6 2 2" xfId="22350" xr:uid="{00000000-0005-0000-0000-00004B570000}"/>
    <cellStyle name="Normal 2 11 2 2 3 2 2 2 6 3" xfId="22351" xr:uid="{00000000-0005-0000-0000-00004C570000}"/>
    <cellStyle name="Normal 2 11 2 2 3 2 2 2 6 4" xfId="22352" xr:uid="{00000000-0005-0000-0000-00004D570000}"/>
    <cellStyle name="Normal 2 11 2 2 3 2 2 2 7" xfId="22353" xr:uid="{00000000-0005-0000-0000-00004E570000}"/>
    <cellStyle name="Normal 2 11 2 2 3 2 2 2 7 2" xfId="22354" xr:uid="{00000000-0005-0000-0000-00004F570000}"/>
    <cellStyle name="Normal 2 11 2 2 3 2 2 2 8" xfId="22355" xr:uid="{00000000-0005-0000-0000-000050570000}"/>
    <cellStyle name="Normal 2 11 2 2 3 2 2 2 9" xfId="22356" xr:uid="{00000000-0005-0000-0000-000051570000}"/>
    <cellStyle name="Normal 2 11 2 2 3 2 2 3" xfId="22357" xr:uid="{00000000-0005-0000-0000-000052570000}"/>
    <cellStyle name="Normal 2 11 2 2 3 2 2 3 2" xfId="22358" xr:uid="{00000000-0005-0000-0000-000053570000}"/>
    <cellStyle name="Normal 2 11 2 2 3 2 2 3 2 2" xfId="22359" xr:uid="{00000000-0005-0000-0000-000054570000}"/>
    <cellStyle name="Normal 2 11 2 2 3 2 2 3 2 2 2" xfId="22360" xr:uid="{00000000-0005-0000-0000-000055570000}"/>
    <cellStyle name="Normal 2 11 2 2 3 2 2 3 2 3" xfId="22361" xr:uid="{00000000-0005-0000-0000-000056570000}"/>
    <cellStyle name="Normal 2 11 2 2 3 2 2 3 2 4" xfId="22362" xr:uid="{00000000-0005-0000-0000-000057570000}"/>
    <cellStyle name="Normal 2 11 2 2 3 2 2 3 3" xfId="22363" xr:uid="{00000000-0005-0000-0000-000058570000}"/>
    <cellStyle name="Normal 2 11 2 2 3 2 2 3 3 2" xfId="22364" xr:uid="{00000000-0005-0000-0000-000059570000}"/>
    <cellStyle name="Normal 2 11 2 2 3 2 2 3 3 2 2" xfId="22365" xr:uid="{00000000-0005-0000-0000-00005A570000}"/>
    <cellStyle name="Normal 2 11 2 2 3 2 2 3 3 3" xfId="22366" xr:uid="{00000000-0005-0000-0000-00005B570000}"/>
    <cellStyle name="Normal 2 11 2 2 3 2 2 3 3 4" xfId="22367" xr:uid="{00000000-0005-0000-0000-00005C570000}"/>
    <cellStyle name="Normal 2 11 2 2 3 2 2 3 4" xfId="22368" xr:uid="{00000000-0005-0000-0000-00005D570000}"/>
    <cellStyle name="Normal 2 11 2 2 3 2 2 3 4 2" xfId="22369" xr:uid="{00000000-0005-0000-0000-00005E570000}"/>
    <cellStyle name="Normal 2 11 2 2 3 2 2 3 4 2 2" xfId="22370" xr:uid="{00000000-0005-0000-0000-00005F570000}"/>
    <cellStyle name="Normal 2 11 2 2 3 2 2 3 4 3" xfId="22371" xr:uid="{00000000-0005-0000-0000-000060570000}"/>
    <cellStyle name="Normal 2 11 2 2 3 2 2 3 4 4" xfId="22372" xr:uid="{00000000-0005-0000-0000-000061570000}"/>
    <cellStyle name="Normal 2 11 2 2 3 2 2 3 5" xfId="22373" xr:uid="{00000000-0005-0000-0000-000062570000}"/>
    <cellStyle name="Normal 2 11 2 2 3 2 2 3 5 2" xfId="22374" xr:uid="{00000000-0005-0000-0000-000063570000}"/>
    <cellStyle name="Normal 2 11 2 2 3 2 2 3 6" xfId="22375" xr:uid="{00000000-0005-0000-0000-000064570000}"/>
    <cellStyle name="Normal 2 11 2 2 3 2 2 3 7" xfId="22376" xr:uid="{00000000-0005-0000-0000-000065570000}"/>
    <cellStyle name="Normal 2 11 2 2 3 2 2 4" xfId="22377" xr:uid="{00000000-0005-0000-0000-000066570000}"/>
    <cellStyle name="Normal 2 11 2 2 3 2 2 4 2" xfId="22378" xr:uid="{00000000-0005-0000-0000-000067570000}"/>
    <cellStyle name="Normal 2 11 2 2 3 2 2 4 2 2" xfId="22379" xr:uid="{00000000-0005-0000-0000-000068570000}"/>
    <cellStyle name="Normal 2 11 2 2 3 2 2 4 3" xfId="22380" xr:uid="{00000000-0005-0000-0000-000069570000}"/>
    <cellStyle name="Normal 2 11 2 2 3 2 2 4 4" xfId="22381" xr:uid="{00000000-0005-0000-0000-00006A570000}"/>
    <cellStyle name="Normal 2 11 2 2 3 2 2 5" xfId="22382" xr:uid="{00000000-0005-0000-0000-00006B570000}"/>
    <cellStyle name="Normal 2 11 2 2 3 2 2 5 2" xfId="22383" xr:uid="{00000000-0005-0000-0000-00006C570000}"/>
    <cellStyle name="Normal 2 11 2 2 3 2 2 5 2 2" xfId="22384" xr:uid="{00000000-0005-0000-0000-00006D570000}"/>
    <cellStyle name="Normal 2 11 2 2 3 2 2 5 3" xfId="22385" xr:uid="{00000000-0005-0000-0000-00006E570000}"/>
    <cellStyle name="Normal 2 11 2 2 3 2 2 5 4" xfId="22386" xr:uid="{00000000-0005-0000-0000-00006F570000}"/>
    <cellStyle name="Normal 2 11 2 2 3 2 2 6" xfId="22387" xr:uid="{00000000-0005-0000-0000-000070570000}"/>
    <cellStyle name="Normal 2 11 2 2 3 2 2 6 2" xfId="22388" xr:uid="{00000000-0005-0000-0000-000071570000}"/>
    <cellStyle name="Normal 2 11 2 2 3 2 2 6 2 2" xfId="22389" xr:uid="{00000000-0005-0000-0000-000072570000}"/>
    <cellStyle name="Normal 2 11 2 2 3 2 2 6 3" xfId="22390" xr:uid="{00000000-0005-0000-0000-000073570000}"/>
    <cellStyle name="Normal 2 11 2 2 3 2 2 6 4" xfId="22391" xr:uid="{00000000-0005-0000-0000-000074570000}"/>
    <cellStyle name="Normal 2 11 2 2 3 2 2 7" xfId="22392" xr:uid="{00000000-0005-0000-0000-000075570000}"/>
    <cellStyle name="Normal 2 11 2 2 3 2 2 7 2" xfId="22393" xr:uid="{00000000-0005-0000-0000-000076570000}"/>
    <cellStyle name="Normal 2 11 2 2 3 2 2 7 2 2" xfId="22394" xr:uid="{00000000-0005-0000-0000-000077570000}"/>
    <cellStyle name="Normal 2 11 2 2 3 2 2 7 3" xfId="22395" xr:uid="{00000000-0005-0000-0000-000078570000}"/>
    <cellStyle name="Normal 2 11 2 2 3 2 2 7 4" xfId="22396" xr:uid="{00000000-0005-0000-0000-000079570000}"/>
    <cellStyle name="Normal 2 11 2 2 3 2 2 8" xfId="22397" xr:uid="{00000000-0005-0000-0000-00007A570000}"/>
    <cellStyle name="Normal 2 11 2 2 3 2 2 8 2" xfId="22398" xr:uid="{00000000-0005-0000-0000-00007B570000}"/>
    <cellStyle name="Normal 2 11 2 2 3 2 2 9" xfId="22399" xr:uid="{00000000-0005-0000-0000-00007C570000}"/>
    <cellStyle name="Normal 2 11 2 2 3 2 3" xfId="22400" xr:uid="{00000000-0005-0000-0000-00007D570000}"/>
    <cellStyle name="Normal 2 11 2 2 3 2 3 10" xfId="22401" xr:uid="{00000000-0005-0000-0000-00007E570000}"/>
    <cellStyle name="Normal 2 11 2 2 3 2 3 2" xfId="22402" xr:uid="{00000000-0005-0000-0000-00007F570000}"/>
    <cellStyle name="Normal 2 11 2 2 3 2 3 2 2" xfId="22403" xr:uid="{00000000-0005-0000-0000-000080570000}"/>
    <cellStyle name="Normal 2 11 2 2 3 2 3 2 2 2" xfId="22404" xr:uid="{00000000-0005-0000-0000-000081570000}"/>
    <cellStyle name="Normal 2 11 2 2 3 2 3 2 2 2 2" xfId="22405" xr:uid="{00000000-0005-0000-0000-000082570000}"/>
    <cellStyle name="Normal 2 11 2 2 3 2 3 2 2 2 2 2" xfId="22406" xr:uid="{00000000-0005-0000-0000-000083570000}"/>
    <cellStyle name="Normal 2 11 2 2 3 2 3 2 2 2 3" xfId="22407" xr:uid="{00000000-0005-0000-0000-000084570000}"/>
    <cellStyle name="Normal 2 11 2 2 3 2 3 2 2 2 4" xfId="22408" xr:uid="{00000000-0005-0000-0000-000085570000}"/>
    <cellStyle name="Normal 2 11 2 2 3 2 3 2 2 3" xfId="22409" xr:uid="{00000000-0005-0000-0000-000086570000}"/>
    <cellStyle name="Normal 2 11 2 2 3 2 3 2 2 3 2" xfId="22410" xr:uid="{00000000-0005-0000-0000-000087570000}"/>
    <cellStyle name="Normal 2 11 2 2 3 2 3 2 2 3 2 2" xfId="22411" xr:uid="{00000000-0005-0000-0000-000088570000}"/>
    <cellStyle name="Normal 2 11 2 2 3 2 3 2 2 3 3" xfId="22412" xr:uid="{00000000-0005-0000-0000-000089570000}"/>
    <cellStyle name="Normal 2 11 2 2 3 2 3 2 2 3 4" xfId="22413" xr:uid="{00000000-0005-0000-0000-00008A570000}"/>
    <cellStyle name="Normal 2 11 2 2 3 2 3 2 2 4" xfId="22414" xr:uid="{00000000-0005-0000-0000-00008B570000}"/>
    <cellStyle name="Normal 2 11 2 2 3 2 3 2 2 4 2" xfId="22415" xr:uid="{00000000-0005-0000-0000-00008C570000}"/>
    <cellStyle name="Normal 2 11 2 2 3 2 3 2 2 4 2 2" xfId="22416" xr:uid="{00000000-0005-0000-0000-00008D570000}"/>
    <cellStyle name="Normal 2 11 2 2 3 2 3 2 2 4 3" xfId="22417" xr:uid="{00000000-0005-0000-0000-00008E570000}"/>
    <cellStyle name="Normal 2 11 2 2 3 2 3 2 2 4 4" xfId="22418" xr:uid="{00000000-0005-0000-0000-00008F570000}"/>
    <cellStyle name="Normal 2 11 2 2 3 2 3 2 2 5" xfId="22419" xr:uid="{00000000-0005-0000-0000-000090570000}"/>
    <cellStyle name="Normal 2 11 2 2 3 2 3 2 2 5 2" xfId="22420" xr:uid="{00000000-0005-0000-0000-000091570000}"/>
    <cellStyle name="Normal 2 11 2 2 3 2 3 2 2 6" xfId="22421" xr:uid="{00000000-0005-0000-0000-000092570000}"/>
    <cellStyle name="Normal 2 11 2 2 3 2 3 2 2 7" xfId="22422" xr:uid="{00000000-0005-0000-0000-000093570000}"/>
    <cellStyle name="Normal 2 11 2 2 3 2 3 2 3" xfId="22423" xr:uid="{00000000-0005-0000-0000-000094570000}"/>
    <cellStyle name="Normal 2 11 2 2 3 2 3 2 3 2" xfId="22424" xr:uid="{00000000-0005-0000-0000-000095570000}"/>
    <cellStyle name="Normal 2 11 2 2 3 2 3 2 3 2 2" xfId="22425" xr:uid="{00000000-0005-0000-0000-000096570000}"/>
    <cellStyle name="Normal 2 11 2 2 3 2 3 2 3 3" xfId="22426" xr:uid="{00000000-0005-0000-0000-000097570000}"/>
    <cellStyle name="Normal 2 11 2 2 3 2 3 2 3 4" xfId="22427" xr:uid="{00000000-0005-0000-0000-000098570000}"/>
    <cellStyle name="Normal 2 11 2 2 3 2 3 2 4" xfId="22428" xr:uid="{00000000-0005-0000-0000-000099570000}"/>
    <cellStyle name="Normal 2 11 2 2 3 2 3 2 4 2" xfId="22429" xr:uid="{00000000-0005-0000-0000-00009A570000}"/>
    <cellStyle name="Normal 2 11 2 2 3 2 3 2 4 2 2" xfId="22430" xr:uid="{00000000-0005-0000-0000-00009B570000}"/>
    <cellStyle name="Normal 2 11 2 2 3 2 3 2 4 3" xfId="22431" xr:uid="{00000000-0005-0000-0000-00009C570000}"/>
    <cellStyle name="Normal 2 11 2 2 3 2 3 2 4 4" xfId="22432" xr:uid="{00000000-0005-0000-0000-00009D570000}"/>
    <cellStyle name="Normal 2 11 2 2 3 2 3 2 5" xfId="22433" xr:uid="{00000000-0005-0000-0000-00009E570000}"/>
    <cellStyle name="Normal 2 11 2 2 3 2 3 2 5 2" xfId="22434" xr:uid="{00000000-0005-0000-0000-00009F570000}"/>
    <cellStyle name="Normal 2 11 2 2 3 2 3 2 5 2 2" xfId="22435" xr:uid="{00000000-0005-0000-0000-0000A0570000}"/>
    <cellStyle name="Normal 2 11 2 2 3 2 3 2 5 3" xfId="22436" xr:uid="{00000000-0005-0000-0000-0000A1570000}"/>
    <cellStyle name="Normal 2 11 2 2 3 2 3 2 5 4" xfId="22437" xr:uid="{00000000-0005-0000-0000-0000A2570000}"/>
    <cellStyle name="Normal 2 11 2 2 3 2 3 2 6" xfId="22438" xr:uid="{00000000-0005-0000-0000-0000A3570000}"/>
    <cellStyle name="Normal 2 11 2 2 3 2 3 2 6 2" xfId="22439" xr:uid="{00000000-0005-0000-0000-0000A4570000}"/>
    <cellStyle name="Normal 2 11 2 2 3 2 3 2 6 2 2" xfId="22440" xr:uid="{00000000-0005-0000-0000-0000A5570000}"/>
    <cellStyle name="Normal 2 11 2 2 3 2 3 2 6 3" xfId="22441" xr:uid="{00000000-0005-0000-0000-0000A6570000}"/>
    <cellStyle name="Normal 2 11 2 2 3 2 3 2 6 4" xfId="22442" xr:uid="{00000000-0005-0000-0000-0000A7570000}"/>
    <cellStyle name="Normal 2 11 2 2 3 2 3 2 7" xfId="22443" xr:uid="{00000000-0005-0000-0000-0000A8570000}"/>
    <cellStyle name="Normal 2 11 2 2 3 2 3 2 7 2" xfId="22444" xr:uid="{00000000-0005-0000-0000-0000A9570000}"/>
    <cellStyle name="Normal 2 11 2 2 3 2 3 2 8" xfId="22445" xr:uid="{00000000-0005-0000-0000-0000AA570000}"/>
    <cellStyle name="Normal 2 11 2 2 3 2 3 2 9" xfId="22446" xr:uid="{00000000-0005-0000-0000-0000AB570000}"/>
    <cellStyle name="Normal 2 11 2 2 3 2 3 3" xfId="22447" xr:uid="{00000000-0005-0000-0000-0000AC570000}"/>
    <cellStyle name="Normal 2 11 2 2 3 2 3 3 2" xfId="22448" xr:uid="{00000000-0005-0000-0000-0000AD570000}"/>
    <cellStyle name="Normal 2 11 2 2 3 2 3 3 2 2" xfId="22449" xr:uid="{00000000-0005-0000-0000-0000AE570000}"/>
    <cellStyle name="Normal 2 11 2 2 3 2 3 3 2 2 2" xfId="22450" xr:uid="{00000000-0005-0000-0000-0000AF570000}"/>
    <cellStyle name="Normal 2 11 2 2 3 2 3 3 2 3" xfId="22451" xr:uid="{00000000-0005-0000-0000-0000B0570000}"/>
    <cellStyle name="Normal 2 11 2 2 3 2 3 3 2 4" xfId="22452" xr:uid="{00000000-0005-0000-0000-0000B1570000}"/>
    <cellStyle name="Normal 2 11 2 2 3 2 3 3 3" xfId="22453" xr:uid="{00000000-0005-0000-0000-0000B2570000}"/>
    <cellStyle name="Normal 2 11 2 2 3 2 3 3 3 2" xfId="22454" xr:uid="{00000000-0005-0000-0000-0000B3570000}"/>
    <cellStyle name="Normal 2 11 2 2 3 2 3 3 3 2 2" xfId="22455" xr:uid="{00000000-0005-0000-0000-0000B4570000}"/>
    <cellStyle name="Normal 2 11 2 2 3 2 3 3 3 3" xfId="22456" xr:uid="{00000000-0005-0000-0000-0000B5570000}"/>
    <cellStyle name="Normal 2 11 2 2 3 2 3 3 3 4" xfId="22457" xr:uid="{00000000-0005-0000-0000-0000B6570000}"/>
    <cellStyle name="Normal 2 11 2 2 3 2 3 3 4" xfId="22458" xr:uid="{00000000-0005-0000-0000-0000B7570000}"/>
    <cellStyle name="Normal 2 11 2 2 3 2 3 3 4 2" xfId="22459" xr:uid="{00000000-0005-0000-0000-0000B8570000}"/>
    <cellStyle name="Normal 2 11 2 2 3 2 3 3 4 2 2" xfId="22460" xr:uid="{00000000-0005-0000-0000-0000B9570000}"/>
    <cellStyle name="Normal 2 11 2 2 3 2 3 3 4 3" xfId="22461" xr:uid="{00000000-0005-0000-0000-0000BA570000}"/>
    <cellStyle name="Normal 2 11 2 2 3 2 3 3 4 4" xfId="22462" xr:uid="{00000000-0005-0000-0000-0000BB570000}"/>
    <cellStyle name="Normal 2 11 2 2 3 2 3 3 5" xfId="22463" xr:uid="{00000000-0005-0000-0000-0000BC570000}"/>
    <cellStyle name="Normal 2 11 2 2 3 2 3 3 5 2" xfId="22464" xr:uid="{00000000-0005-0000-0000-0000BD570000}"/>
    <cellStyle name="Normal 2 11 2 2 3 2 3 3 6" xfId="22465" xr:uid="{00000000-0005-0000-0000-0000BE570000}"/>
    <cellStyle name="Normal 2 11 2 2 3 2 3 3 7" xfId="22466" xr:uid="{00000000-0005-0000-0000-0000BF570000}"/>
    <cellStyle name="Normal 2 11 2 2 3 2 3 4" xfId="22467" xr:uid="{00000000-0005-0000-0000-0000C0570000}"/>
    <cellStyle name="Normal 2 11 2 2 3 2 3 4 2" xfId="22468" xr:uid="{00000000-0005-0000-0000-0000C1570000}"/>
    <cellStyle name="Normal 2 11 2 2 3 2 3 4 2 2" xfId="22469" xr:uid="{00000000-0005-0000-0000-0000C2570000}"/>
    <cellStyle name="Normal 2 11 2 2 3 2 3 4 3" xfId="22470" xr:uid="{00000000-0005-0000-0000-0000C3570000}"/>
    <cellStyle name="Normal 2 11 2 2 3 2 3 4 4" xfId="22471" xr:uid="{00000000-0005-0000-0000-0000C4570000}"/>
    <cellStyle name="Normal 2 11 2 2 3 2 3 5" xfId="22472" xr:uid="{00000000-0005-0000-0000-0000C5570000}"/>
    <cellStyle name="Normal 2 11 2 2 3 2 3 5 2" xfId="22473" xr:uid="{00000000-0005-0000-0000-0000C6570000}"/>
    <cellStyle name="Normal 2 11 2 2 3 2 3 5 2 2" xfId="22474" xr:uid="{00000000-0005-0000-0000-0000C7570000}"/>
    <cellStyle name="Normal 2 11 2 2 3 2 3 5 3" xfId="22475" xr:uid="{00000000-0005-0000-0000-0000C8570000}"/>
    <cellStyle name="Normal 2 11 2 2 3 2 3 5 4" xfId="22476" xr:uid="{00000000-0005-0000-0000-0000C9570000}"/>
    <cellStyle name="Normal 2 11 2 2 3 2 3 6" xfId="22477" xr:uid="{00000000-0005-0000-0000-0000CA570000}"/>
    <cellStyle name="Normal 2 11 2 2 3 2 3 6 2" xfId="22478" xr:uid="{00000000-0005-0000-0000-0000CB570000}"/>
    <cellStyle name="Normal 2 11 2 2 3 2 3 6 2 2" xfId="22479" xr:uid="{00000000-0005-0000-0000-0000CC570000}"/>
    <cellStyle name="Normal 2 11 2 2 3 2 3 6 3" xfId="22480" xr:uid="{00000000-0005-0000-0000-0000CD570000}"/>
    <cellStyle name="Normal 2 11 2 2 3 2 3 6 4" xfId="22481" xr:uid="{00000000-0005-0000-0000-0000CE570000}"/>
    <cellStyle name="Normal 2 11 2 2 3 2 3 7" xfId="22482" xr:uid="{00000000-0005-0000-0000-0000CF570000}"/>
    <cellStyle name="Normal 2 11 2 2 3 2 3 7 2" xfId="22483" xr:uid="{00000000-0005-0000-0000-0000D0570000}"/>
    <cellStyle name="Normal 2 11 2 2 3 2 3 7 2 2" xfId="22484" xr:uid="{00000000-0005-0000-0000-0000D1570000}"/>
    <cellStyle name="Normal 2 11 2 2 3 2 3 7 3" xfId="22485" xr:uid="{00000000-0005-0000-0000-0000D2570000}"/>
    <cellStyle name="Normal 2 11 2 2 3 2 3 7 4" xfId="22486" xr:uid="{00000000-0005-0000-0000-0000D3570000}"/>
    <cellStyle name="Normal 2 11 2 2 3 2 3 8" xfId="22487" xr:uid="{00000000-0005-0000-0000-0000D4570000}"/>
    <cellStyle name="Normal 2 11 2 2 3 2 3 8 2" xfId="22488" xr:uid="{00000000-0005-0000-0000-0000D5570000}"/>
    <cellStyle name="Normal 2 11 2 2 3 2 3 9" xfId="22489" xr:uid="{00000000-0005-0000-0000-0000D6570000}"/>
    <cellStyle name="Normal 2 11 2 2 3 2 4" xfId="22490" xr:uid="{00000000-0005-0000-0000-0000D7570000}"/>
    <cellStyle name="Normal 2 11 2 2 3 2 4 2" xfId="22491" xr:uid="{00000000-0005-0000-0000-0000D8570000}"/>
    <cellStyle name="Normal 2 11 2 2 3 2 4 2 2" xfId="22492" xr:uid="{00000000-0005-0000-0000-0000D9570000}"/>
    <cellStyle name="Normal 2 11 2 2 3 2 4 2 2 2" xfId="22493" xr:uid="{00000000-0005-0000-0000-0000DA570000}"/>
    <cellStyle name="Normal 2 11 2 2 3 2 4 2 2 2 2" xfId="22494" xr:uid="{00000000-0005-0000-0000-0000DB570000}"/>
    <cellStyle name="Normal 2 11 2 2 3 2 4 2 2 3" xfId="22495" xr:uid="{00000000-0005-0000-0000-0000DC570000}"/>
    <cellStyle name="Normal 2 11 2 2 3 2 4 2 2 4" xfId="22496" xr:uid="{00000000-0005-0000-0000-0000DD570000}"/>
    <cellStyle name="Normal 2 11 2 2 3 2 4 2 3" xfId="22497" xr:uid="{00000000-0005-0000-0000-0000DE570000}"/>
    <cellStyle name="Normal 2 11 2 2 3 2 4 2 3 2" xfId="22498" xr:uid="{00000000-0005-0000-0000-0000DF570000}"/>
    <cellStyle name="Normal 2 11 2 2 3 2 4 2 3 2 2" xfId="22499" xr:uid="{00000000-0005-0000-0000-0000E0570000}"/>
    <cellStyle name="Normal 2 11 2 2 3 2 4 2 3 3" xfId="22500" xr:uid="{00000000-0005-0000-0000-0000E1570000}"/>
    <cellStyle name="Normal 2 11 2 2 3 2 4 2 3 4" xfId="22501" xr:uid="{00000000-0005-0000-0000-0000E2570000}"/>
    <cellStyle name="Normal 2 11 2 2 3 2 4 2 4" xfId="22502" xr:uid="{00000000-0005-0000-0000-0000E3570000}"/>
    <cellStyle name="Normal 2 11 2 2 3 2 4 2 4 2" xfId="22503" xr:uid="{00000000-0005-0000-0000-0000E4570000}"/>
    <cellStyle name="Normal 2 11 2 2 3 2 4 2 4 2 2" xfId="22504" xr:uid="{00000000-0005-0000-0000-0000E5570000}"/>
    <cellStyle name="Normal 2 11 2 2 3 2 4 2 4 3" xfId="22505" xr:uid="{00000000-0005-0000-0000-0000E6570000}"/>
    <cellStyle name="Normal 2 11 2 2 3 2 4 2 4 4" xfId="22506" xr:uid="{00000000-0005-0000-0000-0000E7570000}"/>
    <cellStyle name="Normal 2 11 2 2 3 2 4 2 5" xfId="22507" xr:uid="{00000000-0005-0000-0000-0000E8570000}"/>
    <cellStyle name="Normal 2 11 2 2 3 2 4 2 5 2" xfId="22508" xr:uid="{00000000-0005-0000-0000-0000E9570000}"/>
    <cellStyle name="Normal 2 11 2 2 3 2 4 2 6" xfId="22509" xr:uid="{00000000-0005-0000-0000-0000EA570000}"/>
    <cellStyle name="Normal 2 11 2 2 3 2 4 2 7" xfId="22510" xr:uid="{00000000-0005-0000-0000-0000EB570000}"/>
    <cellStyle name="Normal 2 11 2 2 3 2 4 3" xfId="22511" xr:uid="{00000000-0005-0000-0000-0000EC570000}"/>
    <cellStyle name="Normal 2 11 2 2 3 2 4 3 2" xfId="22512" xr:uid="{00000000-0005-0000-0000-0000ED570000}"/>
    <cellStyle name="Normal 2 11 2 2 3 2 4 3 2 2" xfId="22513" xr:uid="{00000000-0005-0000-0000-0000EE570000}"/>
    <cellStyle name="Normal 2 11 2 2 3 2 4 3 3" xfId="22514" xr:uid="{00000000-0005-0000-0000-0000EF570000}"/>
    <cellStyle name="Normal 2 11 2 2 3 2 4 3 4" xfId="22515" xr:uid="{00000000-0005-0000-0000-0000F0570000}"/>
    <cellStyle name="Normal 2 11 2 2 3 2 4 4" xfId="22516" xr:uid="{00000000-0005-0000-0000-0000F1570000}"/>
    <cellStyle name="Normal 2 11 2 2 3 2 4 4 2" xfId="22517" xr:uid="{00000000-0005-0000-0000-0000F2570000}"/>
    <cellStyle name="Normal 2 11 2 2 3 2 4 4 2 2" xfId="22518" xr:uid="{00000000-0005-0000-0000-0000F3570000}"/>
    <cellStyle name="Normal 2 11 2 2 3 2 4 4 3" xfId="22519" xr:uid="{00000000-0005-0000-0000-0000F4570000}"/>
    <cellStyle name="Normal 2 11 2 2 3 2 4 4 4" xfId="22520" xr:uid="{00000000-0005-0000-0000-0000F5570000}"/>
    <cellStyle name="Normal 2 11 2 2 3 2 4 5" xfId="22521" xr:uid="{00000000-0005-0000-0000-0000F6570000}"/>
    <cellStyle name="Normal 2 11 2 2 3 2 4 5 2" xfId="22522" xr:uid="{00000000-0005-0000-0000-0000F7570000}"/>
    <cellStyle name="Normal 2 11 2 2 3 2 4 5 2 2" xfId="22523" xr:uid="{00000000-0005-0000-0000-0000F8570000}"/>
    <cellStyle name="Normal 2 11 2 2 3 2 4 5 3" xfId="22524" xr:uid="{00000000-0005-0000-0000-0000F9570000}"/>
    <cellStyle name="Normal 2 11 2 2 3 2 4 5 4" xfId="22525" xr:uid="{00000000-0005-0000-0000-0000FA570000}"/>
    <cellStyle name="Normal 2 11 2 2 3 2 4 6" xfId="22526" xr:uid="{00000000-0005-0000-0000-0000FB570000}"/>
    <cellStyle name="Normal 2 11 2 2 3 2 4 6 2" xfId="22527" xr:uid="{00000000-0005-0000-0000-0000FC570000}"/>
    <cellStyle name="Normal 2 11 2 2 3 2 4 6 2 2" xfId="22528" xr:uid="{00000000-0005-0000-0000-0000FD570000}"/>
    <cellStyle name="Normal 2 11 2 2 3 2 4 6 3" xfId="22529" xr:uid="{00000000-0005-0000-0000-0000FE570000}"/>
    <cellStyle name="Normal 2 11 2 2 3 2 4 6 4" xfId="22530" xr:uid="{00000000-0005-0000-0000-0000FF570000}"/>
    <cellStyle name="Normal 2 11 2 2 3 2 4 7" xfId="22531" xr:uid="{00000000-0005-0000-0000-000000580000}"/>
    <cellStyle name="Normal 2 11 2 2 3 2 4 7 2" xfId="22532" xr:uid="{00000000-0005-0000-0000-000001580000}"/>
    <cellStyle name="Normal 2 11 2 2 3 2 4 8" xfId="22533" xr:uid="{00000000-0005-0000-0000-000002580000}"/>
    <cellStyle name="Normal 2 11 2 2 3 2 4 9" xfId="22534" xr:uid="{00000000-0005-0000-0000-000003580000}"/>
    <cellStyle name="Normal 2 11 2 2 3 2 5" xfId="22535" xr:uid="{00000000-0005-0000-0000-000004580000}"/>
    <cellStyle name="Normal 2 11 2 2 3 2 5 2" xfId="22536" xr:uid="{00000000-0005-0000-0000-000005580000}"/>
    <cellStyle name="Normal 2 11 2 2 3 2 5 2 2" xfId="22537" xr:uid="{00000000-0005-0000-0000-000006580000}"/>
    <cellStyle name="Normal 2 11 2 2 3 2 5 2 2 2" xfId="22538" xr:uid="{00000000-0005-0000-0000-000007580000}"/>
    <cellStyle name="Normal 2 11 2 2 3 2 5 2 2 2 2" xfId="22539" xr:uid="{00000000-0005-0000-0000-000008580000}"/>
    <cellStyle name="Normal 2 11 2 2 3 2 5 2 2 3" xfId="22540" xr:uid="{00000000-0005-0000-0000-000009580000}"/>
    <cellStyle name="Normal 2 11 2 2 3 2 5 2 2 4" xfId="22541" xr:uid="{00000000-0005-0000-0000-00000A580000}"/>
    <cellStyle name="Normal 2 11 2 2 3 2 5 2 3" xfId="22542" xr:uid="{00000000-0005-0000-0000-00000B580000}"/>
    <cellStyle name="Normal 2 11 2 2 3 2 5 2 3 2" xfId="22543" xr:uid="{00000000-0005-0000-0000-00000C580000}"/>
    <cellStyle name="Normal 2 11 2 2 3 2 5 2 3 2 2" xfId="22544" xr:uid="{00000000-0005-0000-0000-00000D580000}"/>
    <cellStyle name="Normal 2 11 2 2 3 2 5 2 3 3" xfId="22545" xr:uid="{00000000-0005-0000-0000-00000E580000}"/>
    <cellStyle name="Normal 2 11 2 2 3 2 5 2 3 4" xfId="22546" xr:uid="{00000000-0005-0000-0000-00000F580000}"/>
    <cellStyle name="Normal 2 11 2 2 3 2 5 2 4" xfId="22547" xr:uid="{00000000-0005-0000-0000-000010580000}"/>
    <cellStyle name="Normal 2 11 2 2 3 2 5 2 4 2" xfId="22548" xr:uid="{00000000-0005-0000-0000-000011580000}"/>
    <cellStyle name="Normal 2 11 2 2 3 2 5 2 4 2 2" xfId="22549" xr:uid="{00000000-0005-0000-0000-000012580000}"/>
    <cellStyle name="Normal 2 11 2 2 3 2 5 2 4 3" xfId="22550" xr:uid="{00000000-0005-0000-0000-000013580000}"/>
    <cellStyle name="Normal 2 11 2 2 3 2 5 2 4 4" xfId="22551" xr:uid="{00000000-0005-0000-0000-000014580000}"/>
    <cellStyle name="Normal 2 11 2 2 3 2 5 2 5" xfId="22552" xr:uid="{00000000-0005-0000-0000-000015580000}"/>
    <cellStyle name="Normal 2 11 2 2 3 2 5 2 5 2" xfId="22553" xr:uid="{00000000-0005-0000-0000-000016580000}"/>
    <cellStyle name="Normal 2 11 2 2 3 2 5 2 6" xfId="22554" xr:uid="{00000000-0005-0000-0000-000017580000}"/>
    <cellStyle name="Normal 2 11 2 2 3 2 5 2 7" xfId="22555" xr:uid="{00000000-0005-0000-0000-000018580000}"/>
    <cellStyle name="Normal 2 11 2 2 3 2 5 3" xfId="22556" xr:uid="{00000000-0005-0000-0000-000019580000}"/>
    <cellStyle name="Normal 2 11 2 2 3 2 5 3 2" xfId="22557" xr:uid="{00000000-0005-0000-0000-00001A580000}"/>
    <cellStyle name="Normal 2 11 2 2 3 2 5 3 2 2" xfId="22558" xr:uid="{00000000-0005-0000-0000-00001B580000}"/>
    <cellStyle name="Normal 2 11 2 2 3 2 5 3 3" xfId="22559" xr:uid="{00000000-0005-0000-0000-00001C580000}"/>
    <cellStyle name="Normal 2 11 2 2 3 2 5 3 4" xfId="22560" xr:uid="{00000000-0005-0000-0000-00001D580000}"/>
    <cellStyle name="Normal 2 11 2 2 3 2 5 4" xfId="22561" xr:uid="{00000000-0005-0000-0000-00001E580000}"/>
    <cellStyle name="Normal 2 11 2 2 3 2 5 4 2" xfId="22562" xr:uid="{00000000-0005-0000-0000-00001F580000}"/>
    <cellStyle name="Normal 2 11 2 2 3 2 5 4 2 2" xfId="22563" xr:uid="{00000000-0005-0000-0000-000020580000}"/>
    <cellStyle name="Normal 2 11 2 2 3 2 5 4 3" xfId="22564" xr:uid="{00000000-0005-0000-0000-000021580000}"/>
    <cellStyle name="Normal 2 11 2 2 3 2 5 4 4" xfId="22565" xr:uid="{00000000-0005-0000-0000-000022580000}"/>
    <cellStyle name="Normal 2 11 2 2 3 2 5 5" xfId="22566" xr:uid="{00000000-0005-0000-0000-000023580000}"/>
    <cellStyle name="Normal 2 11 2 2 3 2 5 5 2" xfId="22567" xr:uid="{00000000-0005-0000-0000-000024580000}"/>
    <cellStyle name="Normal 2 11 2 2 3 2 5 5 2 2" xfId="22568" xr:uid="{00000000-0005-0000-0000-000025580000}"/>
    <cellStyle name="Normal 2 11 2 2 3 2 5 5 3" xfId="22569" xr:uid="{00000000-0005-0000-0000-000026580000}"/>
    <cellStyle name="Normal 2 11 2 2 3 2 5 5 4" xfId="22570" xr:uid="{00000000-0005-0000-0000-000027580000}"/>
    <cellStyle name="Normal 2 11 2 2 3 2 5 6" xfId="22571" xr:uid="{00000000-0005-0000-0000-000028580000}"/>
    <cellStyle name="Normal 2 11 2 2 3 2 5 6 2" xfId="22572" xr:uid="{00000000-0005-0000-0000-000029580000}"/>
    <cellStyle name="Normal 2 11 2 2 3 2 5 6 2 2" xfId="22573" xr:uid="{00000000-0005-0000-0000-00002A580000}"/>
    <cellStyle name="Normal 2 11 2 2 3 2 5 6 3" xfId="22574" xr:uid="{00000000-0005-0000-0000-00002B580000}"/>
    <cellStyle name="Normal 2 11 2 2 3 2 5 6 4" xfId="22575" xr:uid="{00000000-0005-0000-0000-00002C580000}"/>
    <cellStyle name="Normal 2 11 2 2 3 2 5 7" xfId="22576" xr:uid="{00000000-0005-0000-0000-00002D580000}"/>
    <cellStyle name="Normal 2 11 2 2 3 2 5 7 2" xfId="22577" xr:uid="{00000000-0005-0000-0000-00002E580000}"/>
    <cellStyle name="Normal 2 11 2 2 3 2 5 8" xfId="22578" xr:uid="{00000000-0005-0000-0000-00002F580000}"/>
    <cellStyle name="Normal 2 11 2 2 3 2 5 9" xfId="22579" xr:uid="{00000000-0005-0000-0000-000030580000}"/>
    <cellStyle name="Normal 2 11 2 2 3 2 6" xfId="22580" xr:uid="{00000000-0005-0000-0000-000031580000}"/>
    <cellStyle name="Normal 2 11 2 2 3 2 6 2" xfId="22581" xr:uid="{00000000-0005-0000-0000-000032580000}"/>
    <cellStyle name="Normal 2 11 2 2 3 2 6 2 2" xfId="22582" xr:uid="{00000000-0005-0000-0000-000033580000}"/>
    <cellStyle name="Normal 2 11 2 2 3 2 6 2 2 2" xfId="22583" xr:uid="{00000000-0005-0000-0000-000034580000}"/>
    <cellStyle name="Normal 2 11 2 2 3 2 6 2 3" xfId="22584" xr:uid="{00000000-0005-0000-0000-000035580000}"/>
    <cellStyle name="Normal 2 11 2 2 3 2 6 2 4" xfId="22585" xr:uid="{00000000-0005-0000-0000-000036580000}"/>
    <cellStyle name="Normal 2 11 2 2 3 2 6 3" xfId="22586" xr:uid="{00000000-0005-0000-0000-000037580000}"/>
    <cellStyle name="Normal 2 11 2 2 3 2 6 3 2" xfId="22587" xr:uid="{00000000-0005-0000-0000-000038580000}"/>
    <cellStyle name="Normal 2 11 2 2 3 2 6 3 2 2" xfId="22588" xr:uid="{00000000-0005-0000-0000-000039580000}"/>
    <cellStyle name="Normal 2 11 2 2 3 2 6 3 3" xfId="22589" xr:uid="{00000000-0005-0000-0000-00003A580000}"/>
    <cellStyle name="Normal 2 11 2 2 3 2 6 3 4" xfId="22590" xr:uid="{00000000-0005-0000-0000-00003B580000}"/>
    <cellStyle name="Normal 2 11 2 2 3 2 6 4" xfId="22591" xr:uid="{00000000-0005-0000-0000-00003C580000}"/>
    <cellStyle name="Normal 2 11 2 2 3 2 6 4 2" xfId="22592" xr:uid="{00000000-0005-0000-0000-00003D580000}"/>
    <cellStyle name="Normal 2 11 2 2 3 2 6 4 2 2" xfId="22593" xr:uid="{00000000-0005-0000-0000-00003E580000}"/>
    <cellStyle name="Normal 2 11 2 2 3 2 6 4 3" xfId="22594" xr:uid="{00000000-0005-0000-0000-00003F580000}"/>
    <cellStyle name="Normal 2 11 2 2 3 2 6 4 4" xfId="22595" xr:uid="{00000000-0005-0000-0000-000040580000}"/>
    <cellStyle name="Normal 2 11 2 2 3 2 6 5" xfId="22596" xr:uid="{00000000-0005-0000-0000-000041580000}"/>
    <cellStyle name="Normal 2 11 2 2 3 2 6 5 2" xfId="22597" xr:uid="{00000000-0005-0000-0000-000042580000}"/>
    <cellStyle name="Normal 2 11 2 2 3 2 6 6" xfId="22598" xr:uid="{00000000-0005-0000-0000-000043580000}"/>
    <cellStyle name="Normal 2 11 2 2 3 2 6 7" xfId="22599" xr:uid="{00000000-0005-0000-0000-000044580000}"/>
    <cellStyle name="Normal 2 11 2 2 3 2 7" xfId="22600" xr:uid="{00000000-0005-0000-0000-000045580000}"/>
    <cellStyle name="Normal 2 11 2 2 3 2 7 2" xfId="22601" xr:uid="{00000000-0005-0000-0000-000046580000}"/>
    <cellStyle name="Normal 2 11 2 2 3 2 7 2 2" xfId="22602" xr:uid="{00000000-0005-0000-0000-000047580000}"/>
    <cellStyle name="Normal 2 11 2 2 3 2 7 3" xfId="22603" xr:uid="{00000000-0005-0000-0000-000048580000}"/>
    <cellStyle name="Normal 2 11 2 2 3 2 7 4" xfId="22604" xr:uid="{00000000-0005-0000-0000-000049580000}"/>
    <cellStyle name="Normal 2 11 2 2 3 2 8" xfId="22605" xr:uid="{00000000-0005-0000-0000-00004A580000}"/>
    <cellStyle name="Normal 2 11 2 2 3 2 8 2" xfId="22606" xr:uid="{00000000-0005-0000-0000-00004B580000}"/>
    <cellStyle name="Normal 2 11 2 2 3 2 8 2 2" xfId="22607" xr:uid="{00000000-0005-0000-0000-00004C580000}"/>
    <cellStyle name="Normal 2 11 2 2 3 2 8 3" xfId="22608" xr:uid="{00000000-0005-0000-0000-00004D580000}"/>
    <cellStyle name="Normal 2 11 2 2 3 2 8 4" xfId="22609" xr:uid="{00000000-0005-0000-0000-00004E580000}"/>
    <cellStyle name="Normal 2 11 2 2 3 2 9" xfId="22610" xr:uid="{00000000-0005-0000-0000-00004F580000}"/>
    <cellStyle name="Normal 2 11 2 2 3 2 9 2" xfId="22611" xr:uid="{00000000-0005-0000-0000-000050580000}"/>
    <cellStyle name="Normal 2 11 2 2 3 2 9 2 2" xfId="22612" xr:uid="{00000000-0005-0000-0000-000051580000}"/>
    <cellStyle name="Normal 2 11 2 2 3 2 9 3" xfId="22613" xr:uid="{00000000-0005-0000-0000-000052580000}"/>
    <cellStyle name="Normal 2 11 2 2 3 2 9 4" xfId="22614" xr:uid="{00000000-0005-0000-0000-000053580000}"/>
    <cellStyle name="Normal 2 11 2 2 3 3" xfId="22615" xr:uid="{00000000-0005-0000-0000-000054580000}"/>
    <cellStyle name="Normal 2 11 2 2 3 3 10" xfId="22616" xr:uid="{00000000-0005-0000-0000-000055580000}"/>
    <cellStyle name="Normal 2 11 2 2 3 3 2" xfId="22617" xr:uid="{00000000-0005-0000-0000-000056580000}"/>
    <cellStyle name="Normal 2 11 2 2 3 3 2 2" xfId="22618" xr:uid="{00000000-0005-0000-0000-000057580000}"/>
    <cellStyle name="Normal 2 11 2 2 3 3 2 2 2" xfId="22619" xr:uid="{00000000-0005-0000-0000-000058580000}"/>
    <cellStyle name="Normal 2 11 2 2 3 3 2 2 2 2" xfId="22620" xr:uid="{00000000-0005-0000-0000-000059580000}"/>
    <cellStyle name="Normal 2 11 2 2 3 3 2 2 2 2 2" xfId="22621" xr:uid="{00000000-0005-0000-0000-00005A580000}"/>
    <cellStyle name="Normal 2 11 2 2 3 3 2 2 2 3" xfId="22622" xr:uid="{00000000-0005-0000-0000-00005B580000}"/>
    <cellStyle name="Normal 2 11 2 2 3 3 2 2 2 4" xfId="22623" xr:uid="{00000000-0005-0000-0000-00005C580000}"/>
    <cellStyle name="Normal 2 11 2 2 3 3 2 2 3" xfId="22624" xr:uid="{00000000-0005-0000-0000-00005D580000}"/>
    <cellStyle name="Normal 2 11 2 2 3 3 2 2 3 2" xfId="22625" xr:uid="{00000000-0005-0000-0000-00005E580000}"/>
    <cellStyle name="Normal 2 11 2 2 3 3 2 2 3 2 2" xfId="22626" xr:uid="{00000000-0005-0000-0000-00005F580000}"/>
    <cellStyle name="Normal 2 11 2 2 3 3 2 2 3 3" xfId="22627" xr:uid="{00000000-0005-0000-0000-000060580000}"/>
    <cellStyle name="Normal 2 11 2 2 3 3 2 2 3 4" xfId="22628" xr:uid="{00000000-0005-0000-0000-000061580000}"/>
    <cellStyle name="Normal 2 11 2 2 3 3 2 2 4" xfId="22629" xr:uid="{00000000-0005-0000-0000-000062580000}"/>
    <cellStyle name="Normal 2 11 2 2 3 3 2 2 4 2" xfId="22630" xr:uid="{00000000-0005-0000-0000-000063580000}"/>
    <cellStyle name="Normal 2 11 2 2 3 3 2 2 4 2 2" xfId="22631" xr:uid="{00000000-0005-0000-0000-000064580000}"/>
    <cellStyle name="Normal 2 11 2 2 3 3 2 2 4 3" xfId="22632" xr:uid="{00000000-0005-0000-0000-000065580000}"/>
    <cellStyle name="Normal 2 11 2 2 3 3 2 2 4 4" xfId="22633" xr:uid="{00000000-0005-0000-0000-000066580000}"/>
    <cellStyle name="Normal 2 11 2 2 3 3 2 2 5" xfId="22634" xr:uid="{00000000-0005-0000-0000-000067580000}"/>
    <cellStyle name="Normal 2 11 2 2 3 3 2 2 5 2" xfId="22635" xr:uid="{00000000-0005-0000-0000-000068580000}"/>
    <cellStyle name="Normal 2 11 2 2 3 3 2 2 6" xfId="22636" xr:uid="{00000000-0005-0000-0000-000069580000}"/>
    <cellStyle name="Normal 2 11 2 2 3 3 2 2 7" xfId="22637" xr:uid="{00000000-0005-0000-0000-00006A580000}"/>
    <cellStyle name="Normal 2 11 2 2 3 3 2 3" xfId="22638" xr:uid="{00000000-0005-0000-0000-00006B580000}"/>
    <cellStyle name="Normal 2 11 2 2 3 3 2 3 2" xfId="22639" xr:uid="{00000000-0005-0000-0000-00006C580000}"/>
    <cellStyle name="Normal 2 11 2 2 3 3 2 3 2 2" xfId="22640" xr:uid="{00000000-0005-0000-0000-00006D580000}"/>
    <cellStyle name="Normal 2 11 2 2 3 3 2 3 3" xfId="22641" xr:uid="{00000000-0005-0000-0000-00006E580000}"/>
    <cellStyle name="Normal 2 11 2 2 3 3 2 3 4" xfId="22642" xr:uid="{00000000-0005-0000-0000-00006F580000}"/>
    <cellStyle name="Normal 2 11 2 2 3 3 2 4" xfId="22643" xr:uid="{00000000-0005-0000-0000-000070580000}"/>
    <cellStyle name="Normal 2 11 2 2 3 3 2 4 2" xfId="22644" xr:uid="{00000000-0005-0000-0000-000071580000}"/>
    <cellStyle name="Normal 2 11 2 2 3 3 2 4 2 2" xfId="22645" xr:uid="{00000000-0005-0000-0000-000072580000}"/>
    <cellStyle name="Normal 2 11 2 2 3 3 2 4 3" xfId="22646" xr:uid="{00000000-0005-0000-0000-000073580000}"/>
    <cellStyle name="Normal 2 11 2 2 3 3 2 4 4" xfId="22647" xr:uid="{00000000-0005-0000-0000-000074580000}"/>
    <cellStyle name="Normal 2 11 2 2 3 3 2 5" xfId="22648" xr:uid="{00000000-0005-0000-0000-000075580000}"/>
    <cellStyle name="Normal 2 11 2 2 3 3 2 5 2" xfId="22649" xr:uid="{00000000-0005-0000-0000-000076580000}"/>
    <cellStyle name="Normal 2 11 2 2 3 3 2 5 2 2" xfId="22650" xr:uid="{00000000-0005-0000-0000-000077580000}"/>
    <cellStyle name="Normal 2 11 2 2 3 3 2 5 3" xfId="22651" xr:uid="{00000000-0005-0000-0000-000078580000}"/>
    <cellStyle name="Normal 2 11 2 2 3 3 2 5 4" xfId="22652" xr:uid="{00000000-0005-0000-0000-000079580000}"/>
    <cellStyle name="Normal 2 11 2 2 3 3 2 6" xfId="22653" xr:uid="{00000000-0005-0000-0000-00007A580000}"/>
    <cellStyle name="Normal 2 11 2 2 3 3 2 6 2" xfId="22654" xr:uid="{00000000-0005-0000-0000-00007B580000}"/>
    <cellStyle name="Normal 2 11 2 2 3 3 2 6 2 2" xfId="22655" xr:uid="{00000000-0005-0000-0000-00007C580000}"/>
    <cellStyle name="Normal 2 11 2 2 3 3 2 6 3" xfId="22656" xr:uid="{00000000-0005-0000-0000-00007D580000}"/>
    <cellStyle name="Normal 2 11 2 2 3 3 2 6 4" xfId="22657" xr:uid="{00000000-0005-0000-0000-00007E580000}"/>
    <cellStyle name="Normal 2 11 2 2 3 3 2 7" xfId="22658" xr:uid="{00000000-0005-0000-0000-00007F580000}"/>
    <cellStyle name="Normal 2 11 2 2 3 3 2 7 2" xfId="22659" xr:uid="{00000000-0005-0000-0000-000080580000}"/>
    <cellStyle name="Normal 2 11 2 2 3 3 2 8" xfId="22660" xr:uid="{00000000-0005-0000-0000-000081580000}"/>
    <cellStyle name="Normal 2 11 2 2 3 3 2 9" xfId="22661" xr:uid="{00000000-0005-0000-0000-000082580000}"/>
    <cellStyle name="Normal 2 11 2 2 3 3 3" xfId="22662" xr:uid="{00000000-0005-0000-0000-000083580000}"/>
    <cellStyle name="Normal 2 11 2 2 3 3 3 2" xfId="22663" xr:uid="{00000000-0005-0000-0000-000084580000}"/>
    <cellStyle name="Normal 2 11 2 2 3 3 3 2 2" xfId="22664" xr:uid="{00000000-0005-0000-0000-000085580000}"/>
    <cellStyle name="Normal 2 11 2 2 3 3 3 2 2 2" xfId="22665" xr:uid="{00000000-0005-0000-0000-000086580000}"/>
    <cellStyle name="Normal 2 11 2 2 3 3 3 2 3" xfId="22666" xr:uid="{00000000-0005-0000-0000-000087580000}"/>
    <cellStyle name="Normal 2 11 2 2 3 3 3 2 4" xfId="22667" xr:uid="{00000000-0005-0000-0000-000088580000}"/>
    <cellStyle name="Normal 2 11 2 2 3 3 3 3" xfId="22668" xr:uid="{00000000-0005-0000-0000-000089580000}"/>
    <cellStyle name="Normal 2 11 2 2 3 3 3 3 2" xfId="22669" xr:uid="{00000000-0005-0000-0000-00008A580000}"/>
    <cellStyle name="Normal 2 11 2 2 3 3 3 3 2 2" xfId="22670" xr:uid="{00000000-0005-0000-0000-00008B580000}"/>
    <cellStyle name="Normal 2 11 2 2 3 3 3 3 3" xfId="22671" xr:uid="{00000000-0005-0000-0000-00008C580000}"/>
    <cellStyle name="Normal 2 11 2 2 3 3 3 3 4" xfId="22672" xr:uid="{00000000-0005-0000-0000-00008D580000}"/>
    <cellStyle name="Normal 2 11 2 2 3 3 3 4" xfId="22673" xr:uid="{00000000-0005-0000-0000-00008E580000}"/>
    <cellStyle name="Normal 2 11 2 2 3 3 3 4 2" xfId="22674" xr:uid="{00000000-0005-0000-0000-00008F580000}"/>
    <cellStyle name="Normal 2 11 2 2 3 3 3 4 2 2" xfId="22675" xr:uid="{00000000-0005-0000-0000-000090580000}"/>
    <cellStyle name="Normal 2 11 2 2 3 3 3 4 3" xfId="22676" xr:uid="{00000000-0005-0000-0000-000091580000}"/>
    <cellStyle name="Normal 2 11 2 2 3 3 3 4 4" xfId="22677" xr:uid="{00000000-0005-0000-0000-000092580000}"/>
    <cellStyle name="Normal 2 11 2 2 3 3 3 5" xfId="22678" xr:uid="{00000000-0005-0000-0000-000093580000}"/>
    <cellStyle name="Normal 2 11 2 2 3 3 3 5 2" xfId="22679" xr:uid="{00000000-0005-0000-0000-000094580000}"/>
    <cellStyle name="Normal 2 11 2 2 3 3 3 6" xfId="22680" xr:uid="{00000000-0005-0000-0000-000095580000}"/>
    <cellStyle name="Normal 2 11 2 2 3 3 3 7" xfId="22681" xr:uid="{00000000-0005-0000-0000-000096580000}"/>
    <cellStyle name="Normal 2 11 2 2 3 3 4" xfId="22682" xr:uid="{00000000-0005-0000-0000-000097580000}"/>
    <cellStyle name="Normal 2 11 2 2 3 3 4 2" xfId="22683" xr:uid="{00000000-0005-0000-0000-000098580000}"/>
    <cellStyle name="Normal 2 11 2 2 3 3 4 2 2" xfId="22684" xr:uid="{00000000-0005-0000-0000-000099580000}"/>
    <cellStyle name="Normal 2 11 2 2 3 3 4 3" xfId="22685" xr:uid="{00000000-0005-0000-0000-00009A580000}"/>
    <cellStyle name="Normal 2 11 2 2 3 3 4 4" xfId="22686" xr:uid="{00000000-0005-0000-0000-00009B580000}"/>
    <cellStyle name="Normal 2 11 2 2 3 3 5" xfId="22687" xr:uid="{00000000-0005-0000-0000-00009C580000}"/>
    <cellStyle name="Normal 2 11 2 2 3 3 5 2" xfId="22688" xr:uid="{00000000-0005-0000-0000-00009D580000}"/>
    <cellStyle name="Normal 2 11 2 2 3 3 5 2 2" xfId="22689" xr:uid="{00000000-0005-0000-0000-00009E580000}"/>
    <cellStyle name="Normal 2 11 2 2 3 3 5 3" xfId="22690" xr:uid="{00000000-0005-0000-0000-00009F580000}"/>
    <cellStyle name="Normal 2 11 2 2 3 3 5 4" xfId="22691" xr:uid="{00000000-0005-0000-0000-0000A0580000}"/>
    <cellStyle name="Normal 2 11 2 2 3 3 6" xfId="22692" xr:uid="{00000000-0005-0000-0000-0000A1580000}"/>
    <cellStyle name="Normal 2 11 2 2 3 3 6 2" xfId="22693" xr:uid="{00000000-0005-0000-0000-0000A2580000}"/>
    <cellStyle name="Normal 2 11 2 2 3 3 6 2 2" xfId="22694" xr:uid="{00000000-0005-0000-0000-0000A3580000}"/>
    <cellStyle name="Normal 2 11 2 2 3 3 6 3" xfId="22695" xr:uid="{00000000-0005-0000-0000-0000A4580000}"/>
    <cellStyle name="Normal 2 11 2 2 3 3 6 4" xfId="22696" xr:uid="{00000000-0005-0000-0000-0000A5580000}"/>
    <cellStyle name="Normal 2 11 2 2 3 3 7" xfId="22697" xr:uid="{00000000-0005-0000-0000-0000A6580000}"/>
    <cellStyle name="Normal 2 11 2 2 3 3 7 2" xfId="22698" xr:uid="{00000000-0005-0000-0000-0000A7580000}"/>
    <cellStyle name="Normal 2 11 2 2 3 3 7 2 2" xfId="22699" xr:uid="{00000000-0005-0000-0000-0000A8580000}"/>
    <cellStyle name="Normal 2 11 2 2 3 3 7 3" xfId="22700" xr:uid="{00000000-0005-0000-0000-0000A9580000}"/>
    <cellStyle name="Normal 2 11 2 2 3 3 7 4" xfId="22701" xr:uid="{00000000-0005-0000-0000-0000AA580000}"/>
    <cellStyle name="Normal 2 11 2 2 3 3 8" xfId="22702" xr:uid="{00000000-0005-0000-0000-0000AB580000}"/>
    <cellStyle name="Normal 2 11 2 2 3 3 8 2" xfId="22703" xr:uid="{00000000-0005-0000-0000-0000AC580000}"/>
    <cellStyle name="Normal 2 11 2 2 3 3 9" xfId="22704" xr:uid="{00000000-0005-0000-0000-0000AD580000}"/>
    <cellStyle name="Normal 2 11 2 2 3 4" xfId="22705" xr:uid="{00000000-0005-0000-0000-0000AE580000}"/>
    <cellStyle name="Normal 2 11 2 2 3 4 10" xfId="22706" xr:uid="{00000000-0005-0000-0000-0000AF580000}"/>
    <cellStyle name="Normal 2 11 2 2 3 4 2" xfId="22707" xr:uid="{00000000-0005-0000-0000-0000B0580000}"/>
    <cellStyle name="Normal 2 11 2 2 3 4 2 2" xfId="22708" xr:uid="{00000000-0005-0000-0000-0000B1580000}"/>
    <cellStyle name="Normal 2 11 2 2 3 4 2 2 2" xfId="22709" xr:uid="{00000000-0005-0000-0000-0000B2580000}"/>
    <cellStyle name="Normal 2 11 2 2 3 4 2 2 2 2" xfId="22710" xr:uid="{00000000-0005-0000-0000-0000B3580000}"/>
    <cellStyle name="Normal 2 11 2 2 3 4 2 2 2 2 2" xfId="22711" xr:uid="{00000000-0005-0000-0000-0000B4580000}"/>
    <cellStyle name="Normal 2 11 2 2 3 4 2 2 2 3" xfId="22712" xr:uid="{00000000-0005-0000-0000-0000B5580000}"/>
    <cellStyle name="Normal 2 11 2 2 3 4 2 2 2 4" xfId="22713" xr:uid="{00000000-0005-0000-0000-0000B6580000}"/>
    <cellStyle name="Normal 2 11 2 2 3 4 2 2 3" xfId="22714" xr:uid="{00000000-0005-0000-0000-0000B7580000}"/>
    <cellStyle name="Normal 2 11 2 2 3 4 2 2 3 2" xfId="22715" xr:uid="{00000000-0005-0000-0000-0000B8580000}"/>
    <cellStyle name="Normal 2 11 2 2 3 4 2 2 3 2 2" xfId="22716" xr:uid="{00000000-0005-0000-0000-0000B9580000}"/>
    <cellStyle name="Normal 2 11 2 2 3 4 2 2 3 3" xfId="22717" xr:uid="{00000000-0005-0000-0000-0000BA580000}"/>
    <cellStyle name="Normal 2 11 2 2 3 4 2 2 3 4" xfId="22718" xr:uid="{00000000-0005-0000-0000-0000BB580000}"/>
    <cellStyle name="Normal 2 11 2 2 3 4 2 2 4" xfId="22719" xr:uid="{00000000-0005-0000-0000-0000BC580000}"/>
    <cellStyle name="Normal 2 11 2 2 3 4 2 2 4 2" xfId="22720" xr:uid="{00000000-0005-0000-0000-0000BD580000}"/>
    <cellStyle name="Normal 2 11 2 2 3 4 2 2 4 2 2" xfId="22721" xr:uid="{00000000-0005-0000-0000-0000BE580000}"/>
    <cellStyle name="Normal 2 11 2 2 3 4 2 2 4 3" xfId="22722" xr:uid="{00000000-0005-0000-0000-0000BF580000}"/>
    <cellStyle name="Normal 2 11 2 2 3 4 2 2 4 4" xfId="22723" xr:uid="{00000000-0005-0000-0000-0000C0580000}"/>
    <cellStyle name="Normal 2 11 2 2 3 4 2 2 5" xfId="22724" xr:uid="{00000000-0005-0000-0000-0000C1580000}"/>
    <cellStyle name="Normal 2 11 2 2 3 4 2 2 5 2" xfId="22725" xr:uid="{00000000-0005-0000-0000-0000C2580000}"/>
    <cellStyle name="Normal 2 11 2 2 3 4 2 2 6" xfId="22726" xr:uid="{00000000-0005-0000-0000-0000C3580000}"/>
    <cellStyle name="Normal 2 11 2 2 3 4 2 2 7" xfId="22727" xr:uid="{00000000-0005-0000-0000-0000C4580000}"/>
    <cellStyle name="Normal 2 11 2 2 3 4 2 3" xfId="22728" xr:uid="{00000000-0005-0000-0000-0000C5580000}"/>
    <cellStyle name="Normal 2 11 2 2 3 4 2 3 2" xfId="22729" xr:uid="{00000000-0005-0000-0000-0000C6580000}"/>
    <cellStyle name="Normal 2 11 2 2 3 4 2 3 2 2" xfId="22730" xr:uid="{00000000-0005-0000-0000-0000C7580000}"/>
    <cellStyle name="Normal 2 11 2 2 3 4 2 3 3" xfId="22731" xr:uid="{00000000-0005-0000-0000-0000C8580000}"/>
    <cellStyle name="Normal 2 11 2 2 3 4 2 3 4" xfId="22732" xr:uid="{00000000-0005-0000-0000-0000C9580000}"/>
    <cellStyle name="Normal 2 11 2 2 3 4 2 4" xfId="22733" xr:uid="{00000000-0005-0000-0000-0000CA580000}"/>
    <cellStyle name="Normal 2 11 2 2 3 4 2 4 2" xfId="22734" xr:uid="{00000000-0005-0000-0000-0000CB580000}"/>
    <cellStyle name="Normal 2 11 2 2 3 4 2 4 2 2" xfId="22735" xr:uid="{00000000-0005-0000-0000-0000CC580000}"/>
    <cellStyle name="Normal 2 11 2 2 3 4 2 4 3" xfId="22736" xr:uid="{00000000-0005-0000-0000-0000CD580000}"/>
    <cellStyle name="Normal 2 11 2 2 3 4 2 4 4" xfId="22737" xr:uid="{00000000-0005-0000-0000-0000CE580000}"/>
    <cellStyle name="Normal 2 11 2 2 3 4 2 5" xfId="22738" xr:uid="{00000000-0005-0000-0000-0000CF580000}"/>
    <cellStyle name="Normal 2 11 2 2 3 4 2 5 2" xfId="22739" xr:uid="{00000000-0005-0000-0000-0000D0580000}"/>
    <cellStyle name="Normal 2 11 2 2 3 4 2 5 2 2" xfId="22740" xr:uid="{00000000-0005-0000-0000-0000D1580000}"/>
    <cellStyle name="Normal 2 11 2 2 3 4 2 5 3" xfId="22741" xr:uid="{00000000-0005-0000-0000-0000D2580000}"/>
    <cellStyle name="Normal 2 11 2 2 3 4 2 5 4" xfId="22742" xr:uid="{00000000-0005-0000-0000-0000D3580000}"/>
    <cellStyle name="Normal 2 11 2 2 3 4 2 6" xfId="22743" xr:uid="{00000000-0005-0000-0000-0000D4580000}"/>
    <cellStyle name="Normal 2 11 2 2 3 4 2 6 2" xfId="22744" xr:uid="{00000000-0005-0000-0000-0000D5580000}"/>
    <cellStyle name="Normal 2 11 2 2 3 4 2 6 2 2" xfId="22745" xr:uid="{00000000-0005-0000-0000-0000D6580000}"/>
    <cellStyle name="Normal 2 11 2 2 3 4 2 6 3" xfId="22746" xr:uid="{00000000-0005-0000-0000-0000D7580000}"/>
    <cellStyle name="Normal 2 11 2 2 3 4 2 6 4" xfId="22747" xr:uid="{00000000-0005-0000-0000-0000D8580000}"/>
    <cellStyle name="Normal 2 11 2 2 3 4 2 7" xfId="22748" xr:uid="{00000000-0005-0000-0000-0000D9580000}"/>
    <cellStyle name="Normal 2 11 2 2 3 4 2 7 2" xfId="22749" xr:uid="{00000000-0005-0000-0000-0000DA580000}"/>
    <cellStyle name="Normal 2 11 2 2 3 4 2 8" xfId="22750" xr:uid="{00000000-0005-0000-0000-0000DB580000}"/>
    <cellStyle name="Normal 2 11 2 2 3 4 2 9" xfId="22751" xr:uid="{00000000-0005-0000-0000-0000DC580000}"/>
    <cellStyle name="Normal 2 11 2 2 3 4 3" xfId="22752" xr:uid="{00000000-0005-0000-0000-0000DD580000}"/>
    <cellStyle name="Normal 2 11 2 2 3 4 3 2" xfId="22753" xr:uid="{00000000-0005-0000-0000-0000DE580000}"/>
    <cellStyle name="Normal 2 11 2 2 3 4 3 2 2" xfId="22754" xr:uid="{00000000-0005-0000-0000-0000DF580000}"/>
    <cellStyle name="Normal 2 11 2 2 3 4 3 2 2 2" xfId="22755" xr:uid="{00000000-0005-0000-0000-0000E0580000}"/>
    <cellStyle name="Normal 2 11 2 2 3 4 3 2 3" xfId="22756" xr:uid="{00000000-0005-0000-0000-0000E1580000}"/>
    <cellStyle name="Normal 2 11 2 2 3 4 3 2 4" xfId="22757" xr:uid="{00000000-0005-0000-0000-0000E2580000}"/>
    <cellStyle name="Normal 2 11 2 2 3 4 3 3" xfId="22758" xr:uid="{00000000-0005-0000-0000-0000E3580000}"/>
    <cellStyle name="Normal 2 11 2 2 3 4 3 3 2" xfId="22759" xr:uid="{00000000-0005-0000-0000-0000E4580000}"/>
    <cellStyle name="Normal 2 11 2 2 3 4 3 3 2 2" xfId="22760" xr:uid="{00000000-0005-0000-0000-0000E5580000}"/>
    <cellStyle name="Normal 2 11 2 2 3 4 3 3 3" xfId="22761" xr:uid="{00000000-0005-0000-0000-0000E6580000}"/>
    <cellStyle name="Normal 2 11 2 2 3 4 3 3 4" xfId="22762" xr:uid="{00000000-0005-0000-0000-0000E7580000}"/>
    <cellStyle name="Normal 2 11 2 2 3 4 3 4" xfId="22763" xr:uid="{00000000-0005-0000-0000-0000E8580000}"/>
    <cellStyle name="Normal 2 11 2 2 3 4 3 4 2" xfId="22764" xr:uid="{00000000-0005-0000-0000-0000E9580000}"/>
    <cellStyle name="Normal 2 11 2 2 3 4 3 4 2 2" xfId="22765" xr:uid="{00000000-0005-0000-0000-0000EA580000}"/>
    <cellStyle name="Normal 2 11 2 2 3 4 3 4 3" xfId="22766" xr:uid="{00000000-0005-0000-0000-0000EB580000}"/>
    <cellStyle name="Normal 2 11 2 2 3 4 3 4 4" xfId="22767" xr:uid="{00000000-0005-0000-0000-0000EC580000}"/>
    <cellStyle name="Normal 2 11 2 2 3 4 3 5" xfId="22768" xr:uid="{00000000-0005-0000-0000-0000ED580000}"/>
    <cellStyle name="Normal 2 11 2 2 3 4 3 5 2" xfId="22769" xr:uid="{00000000-0005-0000-0000-0000EE580000}"/>
    <cellStyle name="Normal 2 11 2 2 3 4 3 6" xfId="22770" xr:uid="{00000000-0005-0000-0000-0000EF580000}"/>
    <cellStyle name="Normal 2 11 2 2 3 4 3 7" xfId="22771" xr:uid="{00000000-0005-0000-0000-0000F0580000}"/>
    <cellStyle name="Normal 2 11 2 2 3 4 4" xfId="22772" xr:uid="{00000000-0005-0000-0000-0000F1580000}"/>
    <cellStyle name="Normal 2 11 2 2 3 4 4 2" xfId="22773" xr:uid="{00000000-0005-0000-0000-0000F2580000}"/>
    <cellStyle name="Normal 2 11 2 2 3 4 4 2 2" xfId="22774" xr:uid="{00000000-0005-0000-0000-0000F3580000}"/>
    <cellStyle name="Normal 2 11 2 2 3 4 4 3" xfId="22775" xr:uid="{00000000-0005-0000-0000-0000F4580000}"/>
    <cellStyle name="Normal 2 11 2 2 3 4 4 4" xfId="22776" xr:uid="{00000000-0005-0000-0000-0000F5580000}"/>
    <cellStyle name="Normal 2 11 2 2 3 4 5" xfId="22777" xr:uid="{00000000-0005-0000-0000-0000F6580000}"/>
    <cellStyle name="Normal 2 11 2 2 3 4 5 2" xfId="22778" xr:uid="{00000000-0005-0000-0000-0000F7580000}"/>
    <cellStyle name="Normal 2 11 2 2 3 4 5 2 2" xfId="22779" xr:uid="{00000000-0005-0000-0000-0000F8580000}"/>
    <cellStyle name="Normal 2 11 2 2 3 4 5 3" xfId="22780" xr:uid="{00000000-0005-0000-0000-0000F9580000}"/>
    <cellStyle name="Normal 2 11 2 2 3 4 5 4" xfId="22781" xr:uid="{00000000-0005-0000-0000-0000FA580000}"/>
    <cellStyle name="Normal 2 11 2 2 3 4 6" xfId="22782" xr:uid="{00000000-0005-0000-0000-0000FB580000}"/>
    <cellStyle name="Normal 2 11 2 2 3 4 6 2" xfId="22783" xr:uid="{00000000-0005-0000-0000-0000FC580000}"/>
    <cellStyle name="Normal 2 11 2 2 3 4 6 2 2" xfId="22784" xr:uid="{00000000-0005-0000-0000-0000FD580000}"/>
    <cellStyle name="Normal 2 11 2 2 3 4 6 3" xfId="22785" xr:uid="{00000000-0005-0000-0000-0000FE580000}"/>
    <cellStyle name="Normal 2 11 2 2 3 4 6 4" xfId="22786" xr:uid="{00000000-0005-0000-0000-0000FF580000}"/>
    <cellStyle name="Normal 2 11 2 2 3 4 7" xfId="22787" xr:uid="{00000000-0005-0000-0000-000000590000}"/>
    <cellStyle name="Normal 2 11 2 2 3 4 7 2" xfId="22788" xr:uid="{00000000-0005-0000-0000-000001590000}"/>
    <cellStyle name="Normal 2 11 2 2 3 4 7 2 2" xfId="22789" xr:uid="{00000000-0005-0000-0000-000002590000}"/>
    <cellStyle name="Normal 2 11 2 2 3 4 7 3" xfId="22790" xr:uid="{00000000-0005-0000-0000-000003590000}"/>
    <cellStyle name="Normal 2 11 2 2 3 4 7 4" xfId="22791" xr:uid="{00000000-0005-0000-0000-000004590000}"/>
    <cellStyle name="Normal 2 11 2 2 3 4 8" xfId="22792" xr:uid="{00000000-0005-0000-0000-000005590000}"/>
    <cellStyle name="Normal 2 11 2 2 3 4 8 2" xfId="22793" xr:uid="{00000000-0005-0000-0000-000006590000}"/>
    <cellStyle name="Normal 2 11 2 2 3 4 9" xfId="22794" xr:uid="{00000000-0005-0000-0000-000007590000}"/>
    <cellStyle name="Normal 2 11 2 2 3 5" xfId="22795" xr:uid="{00000000-0005-0000-0000-000008590000}"/>
    <cellStyle name="Normal 2 11 2 2 3 5 2" xfId="22796" xr:uid="{00000000-0005-0000-0000-000009590000}"/>
    <cellStyle name="Normal 2 11 2 2 3 5 2 2" xfId="22797" xr:uid="{00000000-0005-0000-0000-00000A590000}"/>
    <cellStyle name="Normal 2 11 2 2 3 5 2 2 2" xfId="22798" xr:uid="{00000000-0005-0000-0000-00000B590000}"/>
    <cellStyle name="Normal 2 11 2 2 3 5 2 2 2 2" xfId="22799" xr:uid="{00000000-0005-0000-0000-00000C590000}"/>
    <cellStyle name="Normal 2 11 2 2 3 5 2 2 3" xfId="22800" xr:uid="{00000000-0005-0000-0000-00000D590000}"/>
    <cellStyle name="Normal 2 11 2 2 3 5 2 2 4" xfId="22801" xr:uid="{00000000-0005-0000-0000-00000E590000}"/>
    <cellStyle name="Normal 2 11 2 2 3 5 2 3" xfId="22802" xr:uid="{00000000-0005-0000-0000-00000F590000}"/>
    <cellStyle name="Normal 2 11 2 2 3 5 2 3 2" xfId="22803" xr:uid="{00000000-0005-0000-0000-000010590000}"/>
    <cellStyle name="Normal 2 11 2 2 3 5 2 3 2 2" xfId="22804" xr:uid="{00000000-0005-0000-0000-000011590000}"/>
    <cellStyle name="Normal 2 11 2 2 3 5 2 3 3" xfId="22805" xr:uid="{00000000-0005-0000-0000-000012590000}"/>
    <cellStyle name="Normal 2 11 2 2 3 5 2 3 4" xfId="22806" xr:uid="{00000000-0005-0000-0000-000013590000}"/>
    <cellStyle name="Normal 2 11 2 2 3 5 2 4" xfId="22807" xr:uid="{00000000-0005-0000-0000-000014590000}"/>
    <cellStyle name="Normal 2 11 2 2 3 5 2 4 2" xfId="22808" xr:uid="{00000000-0005-0000-0000-000015590000}"/>
    <cellStyle name="Normal 2 11 2 2 3 5 2 4 2 2" xfId="22809" xr:uid="{00000000-0005-0000-0000-000016590000}"/>
    <cellStyle name="Normal 2 11 2 2 3 5 2 4 3" xfId="22810" xr:uid="{00000000-0005-0000-0000-000017590000}"/>
    <cellStyle name="Normal 2 11 2 2 3 5 2 4 4" xfId="22811" xr:uid="{00000000-0005-0000-0000-000018590000}"/>
    <cellStyle name="Normal 2 11 2 2 3 5 2 5" xfId="22812" xr:uid="{00000000-0005-0000-0000-000019590000}"/>
    <cellStyle name="Normal 2 11 2 2 3 5 2 5 2" xfId="22813" xr:uid="{00000000-0005-0000-0000-00001A590000}"/>
    <cellStyle name="Normal 2 11 2 2 3 5 2 6" xfId="22814" xr:uid="{00000000-0005-0000-0000-00001B590000}"/>
    <cellStyle name="Normal 2 11 2 2 3 5 2 7" xfId="22815" xr:uid="{00000000-0005-0000-0000-00001C590000}"/>
    <cellStyle name="Normal 2 11 2 2 3 5 3" xfId="22816" xr:uid="{00000000-0005-0000-0000-00001D590000}"/>
    <cellStyle name="Normal 2 11 2 2 3 5 3 2" xfId="22817" xr:uid="{00000000-0005-0000-0000-00001E590000}"/>
    <cellStyle name="Normal 2 11 2 2 3 5 3 2 2" xfId="22818" xr:uid="{00000000-0005-0000-0000-00001F590000}"/>
    <cellStyle name="Normal 2 11 2 2 3 5 3 3" xfId="22819" xr:uid="{00000000-0005-0000-0000-000020590000}"/>
    <cellStyle name="Normal 2 11 2 2 3 5 3 4" xfId="22820" xr:uid="{00000000-0005-0000-0000-000021590000}"/>
    <cellStyle name="Normal 2 11 2 2 3 5 4" xfId="22821" xr:uid="{00000000-0005-0000-0000-000022590000}"/>
    <cellStyle name="Normal 2 11 2 2 3 5 4 2" xfId="22822" xr:uid="{00000000-0005-0000-0000-000023590000}"/>
    <cellStyle name="Normal 2 11 2 2 3 5 4 2 2" xfId="22823" xr:uid="{00000000-0005-0000-0000-000024590000}"/>
    <cellStyle name="Normal 2 11 2 2 3 5 4 3" xfId="22824" xr:uid="{00000000-0005-0000-0000-000025590000}"/>
    <cellStyle name="Normal 2 11 2 2 3 5 4 4" xfId="22825" xr:uid="{00000000-0005-0000-0000-000026590000}"/>
    <cellStyle name="Normal 2 11 2 2 3 5 5" xfId="22826" xr:uid="{00000000-0005-0000-0000-000027590000}"/>
    <cellStyle name="Normal 2 11 2 2 3 5 5 2" xfId="22827" xr:uid="{00000000-0005-0000-0000-000028590000}"/>
    <cellStyle name="Normal 2 11 2 2 3 5 5 2 2" xfId="22828" xr:uid="{00000000-0005-0000-0000-000029590000}"/>
    <cellStyle name="Normal 2 11 2 2 3 5 5 3" xfId="22829" xr:uid="{00000000-0005-0000-0000-00002A590000}"/>
    <cellStyle name="Normal 2 11 2 2 3 5 5 4" xfId="22830" xr:uid="{00000000-0005-0000-0000-00002B590000}"/>
    <cellStyle name="Normal 2 11 2 2 3 5 6" xfId="22831" xr:uid="{00000000-0005-0000-0000-00002C590000}"/>
    <cellStyle name="Normal 2 11 2 2 3 5 6 2" xfId="22832" xr:uid="{00000000-0005-0000-0000-00002D590000}"/>
    <cellStyle name="Normal 2 11 2 2 3 5 6 2 2" xfId="22833" xr:uid="{00000000-0005-0000-0000-00002E590000}"/>
    <cellStyle name="Normal 2 11 2 2 3 5 6 3" xfId="22834" xr:uid="{00000000-0005-0000-0000-00002F590000}"/>
    <cellStyle name="Normal 2 11 2 2 3 5 6 4" xfId="22835" xr:uid="{00000000-0005-0000-0000-000030590000}"/>
    <cellStyle name="Normal 2 11 2 2 3 5 7" xfId="22836" xr:uid="{00000000-0005-0000-0000-000031590000}"/>
    <cellStyle name="Normal 2 11 2 2 3 5 7 2" xfId="22837" xr:uid="{00000000-0005-0000-0000-000032590000}"/>
    <cellStyle name="Normal 2 11 2 2 3 5 8" xfId="22838" xr:uid="{00000000-0005-0000-0000-000033590000}"/>
    <cellStyle name="Normal 2 11 2 2 3 5 9" xfId="22839" xr:uid="{00000000-0005-0000-0000-000034590000}"/>
    <cellStyle name="Normal 2 11 2 2 3 6" xfId="22840" xr:uid="{00000000-0005-0000-0000-000035590000}"/>
    <cellStyle name="Normal 2 11 2 2 3 6 2" xfId="22841" xr:uid="{00000000-0005-0000-0000-000036590000}"/>
    <cellStyle name="Normal 2 11 2 2 3 6 2 2" xfId="22842" xr:uid="{00000000-0005-0000-0000-000037590000}"/>
    <cellStyle name="Normal 2 11 2 2 3 6 2 2 2" xfId="22843" xr:uid="{00000000-0005-0000-0000-000038590000}"/>
    <cellStyle name="Normal 2 11 2 2 3 6 2 2 2 2" xfId="22844" xr:uid="{00000000-0005-0000-0000-000039590000}"/>
    <cellStyle name="Normal 2 11 2 2 3 6 2 2 3" xfId="22845" xr:uid="{00000000-0005-0000-0000-00003A590000}"/>
    <cellStyle name="Normal 2 11 2 2 3 6 2 2 4" xfId="22846" xr:uid="{00000000-0005-0000-0000-00003B590000}"/>
    <cellStyle name="Normal 2 11 2 2 3 6 2 3" xfId="22847" xr:uid="{00000000-0005-0000-0000-00003C590000}"/>
    <cellStyle name="Normal 2 11 2 2 3 6 2 3 2" xfId="22848" xr:uid="{00000000-0005-0000-0000-00003D590000}"/>
    <cellStyle name="Normal 2 11 2 2 3 6 2 3 2 2" xfId="22849" xr:uid="{00000000-0005-0000-0000-00003E590000}"/>
    <cellStyle name="Normal 2 11 2 2 3 6 2 3 3" xfId="22850" xr:uid="{00000000-0005-0000-0000-00003F590000}"/>
    <cellStyle name="Normal 2 11 2 2 3 6 2 3 4" xfId="22851" xr:uid="{00000000-0005-0000-0000-000040590000}"/>
    <cellStyle name="Normal 2 11 2 2 3 6 2 4" xfId="22852" xr:uid="{00000000-0005-0000-0000-000041590000}"/>
    <cellStyle name="Normal 2 11 2 2 3 6 2 4 2" xfId="22853" xr:uid="{00000000-0005-0000-0000-000042590000}"/>
    <cellStyle name="Normal 2 11 2 2 3 6 2 4 2 2" xfId="22854" xr:uid="{00000000-0005-0000-0000-000043590000}"/>
    <cellStyle name="Normal 2 11 2 2 3 6 2 4 3" xfId="22855" xr:uid="{00000000-0005-0000-0000-000044590000}"/>
    <cellStyle name="Normal 2 11 2 2 3 6 2 4 4" xfId="22856" xr:uid="{00000000-0005-0000-0000-000045590000}"/>
    <cellStyle name="Normal 2 11 2 2 3 6 2 5" xfId="22857" xr:uid="{00000000-0005-0000-0000-000046590000}"/>
    <cellStyle name="Normal 2 11 2 2 3 6 2 5 2" xfId="22858" xr:uid="{00000000-0005-0000-0000-000047590000}"/>
    <cellStyle name="Normal 2 11 2 2 3 6 2 6" xfId="22859" xr:uid="{00000000-0005-0000-0000-000048590000}"/>
    <cellStyle name="Normal 2 11 2 2 3 6 2 7" xfId="22860" xr:uid="{00000000-0005-0000-0000-000049590000}"/>
    <cellStyle name="Normal 2 11 2 2 3 6 3" xfId="22861" xr:uid="{00000000-0005-0000-0000-00004A590000}"/>
    <cellStyle name="Normal 2 11 2 2 3 6 3 2" xfId="22862" xr:uid="{00000000-0005-0000-0000-00004B590000}"/>
    <cellStyle name="Normal 2 11 2 2 3 6 3 2 2" xfId="22863" xr:uid="{00000000-0005-0000-0000-00004C590000}"/>
    <cellStyle name="Normal 2 11 2 2 3 6 3 3" xfId="22864" xr:uid="{00000000-0005-0000-0000-00004D590000}"/>
    <cellStyle name="Normal 2 11 2 2 3 6 3 4" xfId="22865" xr:uid="{00000000-0005-0000-0000-00004E590000}"/>
    <cellStyle name="Normal 2 11 2 2 3 6 4" xfId="22866" xr:uid="{00000000-0005-0000-0000-00004F590000}"/>
    <cellStyle name="Normal 2 11 2 2 3 6 4 2" xfId="22867" xr:uid="{00000000-0005-0000-0000-000050590000}"/>
    <cellStyle name="Normal 2 11 2 2 3 6 4 2 2" xfId="22868" xr:uid="{00000000-0005-0000-0000-000051590000}"/>
    <cellStyle name="Normal 2 11 2 2 3 6 4 3" xfId="22869" xr:uid="{00000000-0005-0000-0000-000052590000}"/>
    <cellStyle name="Normal 2 11 2 2 3 6 4 4" xfId="22870" xr:uid="{00000000-0005-0000-0000-000053590000}"/>
    <cellStyle name="Normal 2 11 2 2 3 6 5" xfId="22871" xr:uid="{00000000-0005-0000-0000-000054590000}"/>
    <cellStyle name="Normal 2 11 2 2 3 6 5 2" xfId="22872" xr:uid="{00000000-0005-0000-0000-000055590000}"/>
    <cellStyle name="Normal 2 11 2 2 3 6 5 2 2" xfId="22873" xr:uid="{00000000-0005-0000-0000-000056590000}"/>
    <cellStyle name="Normal 2 11 2 2 3 6 5 3" xfId="22874" xr:uid="{00000000-0005-0000-0000-000057590000}"/>
    <cellStyle name="Normal 2 11 2 2 3 6 5 4" xfId="22875" xr:uid="{00000000-0005-0000-0000-000058590000}"/>
    <cellStyle name="Normal 2 11 2 2 3 6 6" xfId="22876" xr:uid="{00000000-0005-0000-0000-000059590000}"/>
    <cellStyle name="Normal 2 11 2 2 3 6 6 2" xfId="22877" xr:uid="{00000000-0005-0000-0000-00005A590000}"/>
    <cellStyle name="Normal 2 11 2 2 3 6 6 2 2" xfId="22878" xr:uid="{00000000-0005-0000-0000-00005B590000}"/>
    <cellStyle name="Normal 2 11 2 2 3 6 6 3" xfId="22879" xr:uid="{00000000-0005-0000-0000-00005C590000}"/>
    <cellStyle name="Normal 2 11 2 2 3 6 6 4" xfId="22880" xr:uid="{00000000-0005-0000-0000-00005D590000}"/>
    <cellStyle name="Normal 2 11 2 2 3 6 7" xfId="22881" xr:uid="{00000000-0005-0000-0000-00005E590000}"/>
    <cellStyle name="Normal 2 11 2 2 3 6 7 2" xfId="22882" xr:uid="{00000000-0005-0000-0000-00005F590000}"/>
    <cellStyle name="Normal 2 11 2 2 3 6 8" xfId="22883" xr:uid="{00000000-0005-0000-0000-000060590000}"/>
    <cellStyle name="Normal 2 11 2 2 3 6 9" xfId="22884" xr:uid="{00000000-0005-0000-0000-000061590000}"/>
    <cellStyle name="Normal 2 11 2 2 3 7" xfId="22885" xr:uid="{00000000-0005-0000-0000-000062590000}"/>
    <cellStyle name="Normal 2 11 2 2 3 7 2" xfId="22886" xr:uid="{00000000-0005-0000-0000-000063590000}"/>
    <cellStyle name="Normal 2 11 2 2 3 7 2 2" xfId="22887" xr:uid="{00000000-0005-0000-0000-000064590000}"/>
    <cellStyle name="Normal 2 11 2 2 3 7 2 2 2" xfId="22888" xr:uid="{00000000-0005-0000-0000-000065590000}"/>
    <cellStyle name="Normal 2 11 2 2 3 7 2 3" xfId="22889" xr:uid="{00000000-0005-0000-0000-000066590000}"/>
    <cellStyle name="Normal 2 11 2 2 3 7 2 4" xfId="22890" xr:uid="{00000000-0005-0000-0000-000067590000}"/>
    <cellStyle name="Normal 2 11 2 2 3 7 3" xfId="22891" xr:uid="{00000000-0005-0000-0000-000068590000}"/>
    <cellStyle name="Normal 2 11 2 2 3 7 3 2" xfId="22892" xr:uid="{00000000-0005-0000-0000-000069590000}"/>
    <cellStyle name="Normal 2 11 2 2 3 7 3 2 2" xfId="22893" xr:uid="{00000000-0005-0000-0000-00006A590000}"/>
    <cellStyle name="Normal 2 11 2 2 3 7 3 3" xfId="22894" xr:uid="{00000000-0005-0000-0000-00006B590000}"/>
    <cellStyle name="Normal 2 11 2 2 3 7 3 4" xfId="22895" xr:uid="{00000000-0005-0000-0000-00006C590000}"/>
    <cellStyle name="Normal 2 11 2 2 3 7 4" xfId="22896" xr:uid="{00000000-0005-0000-0000-00006D590000}"/>
    <cellStyle name="Normal 2 11 2 2 3 7 4 2" xfId="22897" xr:uid="{00000000-0005-0000-0000-00006E590000}"/>
    <cellStyle name="Normal 2 11 2 2 3 7 4 2 2" xfId="22898" xr:uid="{00000000-0005-0000-0000-00006F590000}"/>
    <cellStyle name="Normal 2 11 2 2 3 7 4 3" xfId="22899" xr:uid="{00000000-0005-0000-0000-000070590000}"/>
    <cellStyle name="Normal 2 11 2 2 3 7 4 4" xfId="22900" xr:uid="{00000000-0005-0000-0000-000071590000}"/>
    <cellStyle name="Normal 2 11 2 2 3 7 5" xfId="22901" xr:uid="{00000000-0005-0000-0000-000072590000}"/>
    <cellStyle name="Normal 2 11 2 2 3 7 5 2" xfId="22902" xr:uid="{00000000-0005-0000-0000-000073590000}"/>
    <cellStyle name="Normal 2 11 2 2 3 7 6" xfId="22903" xr:uid="{00000000-0005-0000-0000-000074590000}"/>
    <cellStyle name="Normal 2 11 2 2 3 7 7" xfId="22904" xr:uid="{00000000-0005-0000-0000-000075590000}"/>
    <cellStyle name="Normal 2 11 2 2 3 8" xfId="22905" xr:uid="{00000000-0005-0000-0000-000076590000}"/>
    <cellStyle name="Normal 2 11 2 2 3 8 2" xfId="22906" xr:uid="{00000000-0005-0000-0000-000077590000}"/>
    <cellStyle name="Normal 2 11 2 2 3 8 2 2" xfId="22907" xr:uid="{00000000-0005-0000-0000-000078590000}"/>
    <cellStyle name="Normal 2 11 2 2 3 8 3" xfId="22908" xr:uid="{00000000-0005-0000-0000-000079590000}"/>
    <cellStyle name="Normal 2 11 2 2 3 8 4" xfId="22909" xr:uid="{00000000-0005-0000-0000-00007A590000}"/>
    <cellStyle name="Normal 2 11 2 2 3 9" xfId="22910" xr:uid="{00000000-0005-0000-0000-00007B590000}"/>
    <cellStyle name="Normal 2 11 2 2 3 9 2" xfId="22911" xr:uid="{00000000-0005-0000-0000-00007C590000}"/>
    <cellStyle name="Normal 2 11 2 2 3 9 2 2" xfId="22912" xr:uid="{00000000-0005-0000-0000-00007D590000}"/>
    <cellStyle name="Normal 2 11 2 2 3 9 3" xfId="22913" xr:uid="{00000000-0005-0000-0000-00007E590000}"/>
    <cellStyle name="Normal 2 11 2 2 3 9 4" xfId="22914" xr:uid="{00000000-0005-0000-0000-00007F590000}"/>
    <cellStyle name="Normal 2 11 2 2 4" xfId="22915" xr:uid="{00000000-0005-0000-0000-000080590000}"/>
    <cellStyle name="Normal 2 11 2 2 4 10" xfId="22916" xr:uid="{00000000-0005-0000-0000-000081590000}"/>
    <cellStyle name="Normal 2 11 2 2 4 10 2" xfId="22917" xr:uid="{00000000-0005-0000-0000-000082590000}"/>
    <cellStyle name="Normal 2 11 2 2 4 10 2 2" xfId="22918" xr:uid="{00000000-0005-0000-0000-000083590000}"/>
    <cellStyle name="Normal 2 11 2 2 4 10 3" xfId="22919" xr:uid="{00000000-0005-0000-0000-000084590000}"/>
    <cellStyle name="Normal 2 11 2 2 4 10 4" xfId="22920" xr:uid="{00000000-0005-0000-0000-000085590000}"/>
    <cellStyle name="Normal 2 11 2 2 4 11" xfId="22921" xr:uid="{00000000-0005-0000-0000-000086590000}"/>
    <cellStyle name="Normal 2 11 2 2 4 11 2" xfId="22922" xr:uid="{00000000-0005-0000-0000-000087590000}"/>
    <cellStyle name="Normal 2 11 2 2 4 12" xfId="22923" xr:uid="{00000000-0005-0000-0000-000088590000}"/>
    <cellStyle name="Normal 2 11 2 2 4 13" xfId="22924" xr:uid="{00000000-0005-0000-0000-000089590000}"/>
    <cellStyle name="Normal 2 11 2 2 4 2" xfId="22925" xr:uid="{00000000-0005-0000-0000-00008A590000}"/>
    <cellStyle name="Normal 2 11 2 2 4 2 10" xfId="22926" xr:uid="{00000000-0005-0000-0000-00008B590000}"/>
    <cellStyle name="Normal 2 11 2 2 4 2 2" xfId="22927" xr:uid="{00000000-0005-0000-0000-00008C590000}"/>
    <cellStyle name="Normal 2 11 2 2 4 2 2 2" xfId="22928" xr:uid="{00000000-0005-0000-0000-00008D590000}"/>
    <cellStyle name="Normal 2 11 2 2 4 2 2 2 2" xfId="22929" xr:uid="{00000000-0005-0000-0000-00008E590000}"/>
    <cellStyle name="Normal 2 11 2 2 4 2 2 2 2 2" xfId="22930" xr:uid="{00000000-0005-0000-0000-00008F590000}"/>
    <cellStyle name="Normal 2 11 2 2 4 2 2 2 2 2 2" xfId="22931" xr:uid="{00000000-0005-0000-0000-000090590000}"/>
    <cellStyle name="Normal 2 11 2 2 4 2 2 2 2 3" xfId="22932" xr:uid="{00000000-0005-0000-0000-000091590000}"/>
    <cellStyle name="Normal 2 11 2 2 4 2 2 2 2 4" xfId="22933" xr:uid="{00000000-0005-0000-0000-000092590000}"/>
    <cellStyle name="Normal 2 11 2 2 4 2 2 2 3" xfId="22934" xr:uid="{00000000-0005-0000-0000-000093590000}"/>
    <cellStyle name="Normal 2 11 2 2 4 2 2 2 3 2" xfId="22935" xr:uid="{00000000-0005-0000-0000-000094590000}"/>
    <cellStyle name="Normal 2 11 2 2 4 2 2 2 3 2 2" xfId="22936" xr:uid="{00000000-0005-0000-0000-000095590000}"/>
    <cellStyle name="Normal 2 11 2 2 4 2 2 2 3 3" xfId="22937" xr:uid="{00000000-0005-0000-0000-000096590000}"/>
    <cellStyle name="Normal 2 11 2 2 4 2 2 2 3 4" xfId="22938" xr:uid="{00000000-0005-0000-0000-000097590000}"/>
    <cellStyle name="Normal 2 11 2 2 4 2 2 2 4" xfId="22939" xr:uid="{00000000-0005-0000-0000-000098590000}"/>
    <cellStyle name="Normal 2 11 2 2 4 2 2 2 4 2" xfId="22940" xr:uid="{00000000-0005-0000-0000-000099590000}"/>
    <cellStyle name="Normal 2 11 2 2 4 2 2 2 4 2 2" xfId="22941" xr:uid="{00000000-0005-0000-0000-00009A590000}"/>
    <cellStyle name="Normal 2 11 2 2 4 2 2 2 4 3" xfId="22942" xr:uid="{00000000-0005-0000-0000-00009B590000}"/>
    <cellStyle name="Normal 2 11 2 2 4 2 2 2 4 4" xfId="22943" xr:uid="{00000000-0005-0000-0000-00009C590000}"/>
    <cellStyle name="Normal 2 11 2 2 4 2 2 2 5" xfId="22944" xr:uid="{00000000-0005-0000-0000-00009D590000}"/>
    <cellStyle name="Normal 2 11 2 2 4 2 2 2 5 2" xfId="22945" xr:uid="{00000000-0005-0000-0000-00009E590000}"/>
    <cellStyle name="Normal 2 11 2 2 4 2 2 2 6" xfId="22946" xr:uid="{00000000-0005-0000-0000-00009F590000}"/>
    <cellStyle name="Normal 2 11 2 2 4 2 2 2 7" xfId="22947" xr:uid="{00000000-0005-0000-0000-0000A0590000}"/>
    <cellStyle name="Normal 2 11 2 2 4 2 2 3" xfId="22948" xr:uid="{00000000-0005-0000-0000-0000A1590000}"/>
    <cellStyle name="Normal 2 11 2 2 4 2 2 3 2" xfId="22949" xr:uid="{00000000-0005-0000-0000-0000A2590000}"/>
    <cellStyle name="Normal 2 11 2 2 4 2 2 3 2 2" xfId="22950" xr:uid="{00000000-0005-0000-0000-0000A3590000}"/>
    <cellStyle name="Normal 2 11 2 2 4 2 2 3 3" xfId="22951" xr:uid="{00000000-0005-0000-0000-0000A4590000}"/>
    <cellStyle name="Normal 2 11 2 2 4 2 2 3 4" xfId="22952" xr:uid="{00000000-0005-0000-0000-0000A5590000}"/>
    <cellStyle name="Normal 2 11 2 2 4 2 2 4" xfId="22953" xr:uid="{00000000-0005-0000-0000-0000A6590000}"/>
    <cellStyle name="Normal 2 11 2 2 4 2 2 4 2" xfId="22954" xr:uid="{00000000-0005-0000-0000-0000A7590000}"/>
    <cellStyle name="Normal 2 11 2 2 4 2 2 4 2 2" xfId="22955" xr:uid="{00000000-0005-0000-0000-0000A8590000}"/>
    <cellStyle name="Normal 2 11 2 2 4 2 2 4 3" xfId="22956" xr:uid="{00000000-0005-0000-0000-0000A9590000}"/>
    <cellStyle name="Normal 2 11 2 2 4 2 2 4 4" xfId="22957" xr:uid="{00000000-0005-0000-0000-0000AA590000}"/>
    <cellStyle name="Normal 2 11 2 2 4 2 2 5" xfId="22958" xr:uid="{00000000-0005-0000-0000-0000AB590000}"/>
    <cellStyle name="Normal 2 11 2 2 4 2 2 5 2" xfId="22959" xr:uid="{00000000-0005-0000-0000-0000AC590000}"/>
    <cellStyle name="Normal 2 11 2 2 4 2 2 5 2 2" xfId="22960" xr:uid="{00000000-0005-0000-0000-0000AD590000}"/>
    <cellStyle name="Normal 2 11 2 2 4 2 2 5 3" xfId="22961" xr:uid="{00000000-0005-0000-0000-0000AE590000}"/>
    <cellStyle name="Normal 2 11 2 2 4 2 2 5 4" xfId="22962" xr:uid="{00000000-0005-0000-0000-0000AF590000}"/>
    <cellStyle name="Normal 2 11 2 2 4 2 2 6" xfId="22963" xr:uid="{00000000-0005-0000-0000-0000B0590000}"/>
    <cellStyle name="Normal 2 11 2 2 4 2 2 6 2" xfId="22964" xr:uid="{00000000-0005-0000-0000-0000B1590000}"/>
    <cellStyle name="Normal 2 11 2 2 4 2 2 6 2 2" xfId="22965" xr:uid="{00000000-0005-0000-0000-0000B2590000}"/>
    <cellStyle name="Normal 2 11 2 2 4 2 2 6 3" xfId="22966" xr:uid="{00000000-0005-0000-0000-0000B3590000}"/>
    <cellStyle name="Normal 2 11 2 2 4 2 2 6 4" xfId="22967" xr:uid="{00000000-0005-0000-0000-0000B4590000}"/>
    <cellStyle name="Normal 2 11 2 2 4 2 2 7" xfId="22968" xr:uid="{00000000-0005-0000-0000-0000B5590000}"/>
    <cellStyle name="Normal 2 11 2 2 4 2 2 7 2" xfId="22969" xr:uid="{00000000-0005-0000-0000-0000B6590000}"/>
    <cellStyle name="Normal 2 11 2 2 4 2 2 8" xfId="22970" xr:uid="{00000000-0005-0000-0000-0000B7590000}"/>
    <cellStyle name="Normal 2 11 2 2 4 2 2 9" xfId="22971" xr:uid="{00000000-0005-0000-0000-0000B8590000}"/>
    <cellStyle name="Normal 2 11 2 2 4 2 3" xfId="22972" xr:uid="{00000000-0005-0000-0000-0000B9590000}"/>
    <cellStyle name="Normal 2 11 2 2 4 2 3 2" xfId="22973" xr:uid="{00000000-0005-0000-0000-0000BA590000}"/>
    <cellStyle name="Normal 2 11 2 2 4 2 3 2 2" xfId="22974" xr:uid="{00000000-0005-0000-0000-0000BB590000}"/>
    <cellStyle name="Normal 2 11 2 2 4 2 3 2 2 2" xfId="22975" xr:uid="{00000000-0005-0000-0000-0000BC590000}"/>
    <cellStyle name="Normal 2 11 2 2 4 2 3 2 3" xfId="22976" xr:uid="{00000000-0005-0000-0000-0000BD590000}"/>
    <cellStyle name="Normal 2 11 2 2 4 2 3 2 4" xfId="22977" xr:uid="{00000000-0005-0000-0000-0000BE590000}"/>
    <cellStyle name="Normal 2 11 2 2 4 2 3 3" xfId="22978" xr:uid="{00000000-0005-0000-0000-0000BF590000}"/>
    <cellStyle name="Normal 2 11 2 2 4 2 3 3 2" xfId="22979" xr:uid="{00000000-0005-0000-0000-0000C0590000}"/>
    <cellStyle name="Normal 2 11 2 2 4 2 3 3 2 2" xfId="22980" xr:uid="{00000000-0005-0000-0000-0000C1590000}"/>
    <cellStyle name="Normal 2 11 2 2 4 2 3 3 3" xfId="22981" xr:uid="{00000000-0005-0000-0000-0000C2590000}"/>
    <cellStyle name="Normal 2 11 2 2 4 2 3 3 4" xfId="22982" xr:uid="{00000000-0005-0000-0000-0000C3590000}"/>
    <cellStyle name="Normal 2 11 2 2 4 2 3 4" xfId="22983" xr:uid="{00000000-0005-0000-0000-0000C4590000}"/>
    <cellStyle name="Normal 2 11 2 2 4 2 3 4 2" xfId="22984" xr:uid="{00000000-0005-0000-0000-0000C5590000}"/>
    <cellStyle name="Normal 2 11 2 2 4 2 3 4 2 2" xfId="22985" xr:uid="{00000000-0005-0000-0000-0000C6590000}"/>
    <cellStyle name="Normal 2 11 2 2 4 2 3 4 3" xfId="22986" xr:uid="{00000000-0005-0000-0000-0000C7590000}"/>
    <cellStyle name="Normal 2 11 2 2 4 2 3 4 4" xfId="22987" xr:uid="{00000000-0005-0000-0000-0000C8590000}"/>
    <cellStyle name="Normal 2 11 2 2 4 2 3 5" xfId="22988" xr:uid="{00000000-0005-0000-0000-0000C9590000}"/>
    <cellStyle name="Normal 2 11 2 2 4 2 3 5 2" xfId="22989" xr:uid="{00000000-0005-0000-0000-0000CA590000}"/>
    <cellStyle name="Normal 2 11 2 2 4 2 3 6" xfId="22990" xr:uid="{00000000-0005-0000-0000-0000CB590000}"/>
    <cellStyle name="Normal 2 11 2 2 4 2 3 7" xfId="22991" xr:uid="{00000000-0005-0000-0000-0000CC590000}"/>
    <cellStyle name="Normal 2 11 2 2 4 2 4" xfId="22992" xr:uid="{00000000-0005-0000-0000-0000CD590000}"/>
    <cellStyle name="Normal 2 11 2 2 4 2 4 2" xfId="22993" xr:uid="{00000000-0005-0000-0000-0000CE590000}"/>
    <cellStyle name="Normal 2 11 2 2 4 2 4 2 2" xfId="22994" xr:uid="{00000000-0005-0000-0000-0000CF590000}"/>
    <cellStyle name="Normal 2 11 2 2 4 2 4 3" xfId="22995" xr:uid="{00000000-0005-0000-0000-0000D0590000}"/>
    <cellStyle name="Normal 2 11 2 2 4 2 4 4" xfId="22996" xr:uid="{00000000-0005-0000-0000-0000D1590000}"/>
    <cellStyle name="Normal 2 11 2 2 4 2 5" xfId="22997" xr:uid="{00000000-0005-0000-0000-0000D2590000}"/>
    <cellStyle name="Normal 2 11 2 2 4 2 5 2" xfId="22998" xr:uid="{00000000-0005-0000-0000-0000D3590000}"/>
    <cellStyle name="Normal 2 11 2 2 4 2 5 2 2" xfId="22999" xr:uid="{00000000-0005-0000-0000-0000D4590000}"/>
    <cellStyle name="Normal 2 11 2 2 4 2 5 3" xfId="23000" xr:uid="{00000000-0005-0000-0000-0000D5590000}"/>
    <cellStyle name="Normal 2 11 2 2 4 2 5 4" xfId="23001" xr:uid="{00000000-0005-0000-0000-0000D6590000}"/>
    <cellStyle name="Normal 2 11 2 2 4 2 6" xfId="23002" xr:uid="{00000000-0005-0000-0000-0000D7590000}"/>
    <cellStyle name="Normal 2 11 2 2 4 2 6 2" xfId="23003" xr:uid="{00000000-0005-0000-0000-0000D8590000}"/>
    <cellStyle name="Normal 2 11 2 2 4 2 6 2 2" xfId="23004" xr:uid="{00000000-0005-0000-0000-0000D9590000}"/>
    <cellStyle name="Normal 2 11 2 2 4 2 6 3" xfId="23005" xr:uid="{00000000-0005-0000-0000-0000DA590000}"/>
    <cellStyle name="Normal 2 11 2 2 4 2 6 4" xfId="23006" xr:uid="{00000000-0005-0000-0000-0000DB590000}"/>
    <cellStyle name="Normal 2 11 2 2 4 2 7" xfId="23007" xr:uid="{00000000-0005-0000-0000-0000DC590000}"/>
    <cellStyle name="Normal 2 11 2 2 4 2 7 2" xfId="23008" xr:uid="{00000000-0005-0000-0000-0000DD590000}"/>
    <cellStyle name="Normal 2 11 2 2 4 2 7 2 2" xfId="23009" xr:uid="{00000000-0005-0000-0000-0000DE590000}"/>
    <cellStyle name="Normal 2 11 2 2 4 2 7 3" xfId="23010" xr:uid="{00000000-0005-0000-0000-0000DF590000}"/>
    <cellStyle name="Normal 2 11 2 2 4 2 7 4" xfId="23011" xr:uid="{00000000-0005-0000-0000-0000E0590000}"/>
    <cellStyle name="Normal 2 11 2 2 4 2 8" xfId="23012" xr:uid="{00000000-0005-0000-0000-0000E1590000}"/>
    <cellStyle name="Normal 2 11 2 2 4 2 8 2" xfId="23013" xr:uid="{00000000-0005-0000-0000-0000E2590000}"/>
    <cellStyle name="Normal 2 11 2 2 4 2 9" xfId="23014" xr:uid="{00000000-0005-0000-0000-0000E3590000}"/>
    <cellStyle name="Normal 2 11 2 2 4 3" xfId="23015" xr:uid="{00000000-0005-0000-0000-0000E4590000}"/>
    <cellStyle name="Normal 2 11 2 2 4 3 10" xfId="23016" xr:uid="{00000000-0005-0000-0000-0000E5590000}"/>
    <cellStyle name="Normal 2 11 2 2 4 3 2" xfId="23017" xr:uid="{00000000-0005-0000-0000-0000E6590000}"/>
    <cellStyle name="Normal 2 11 2 2 4 3 2 2" xfId="23018" xr:uid="{00000000-0005-0000-0000-0000E7590000}"/>
    <cellStyle name="Normal 2 11 2 2 4 3 2 2 2" xfId="23019" xr:uid="{00000000-0005-0000-0000-0000E8590000}"/>
    <cellStyle name="Normal 2 11 2 2 4 3 2 2 2 2" xfId="23020" xr:uid="{00000000-0005-0000-0000-0000E9590000}"/>
    <cellStyle name="Normal 2 11 2 2 4 3 2 2 2 2 2" xfId="23021" xr:uid="{00000000-0005-0000-0000-0000EA590000}"/>
    <cellStyle name="Normal 2 11 2 2 4 3 2 2 2 3" xfId="23022" xr:uid="{00000000-0005-0000-0000-0000EB590000}"/>
    <cellStyle name="Normal 2 11 2 2 4 3 2 2 2 4" xfId="23023" xr:uid="{00000000-0005-0000-0000-0000EC590000}"/>
    <cellStyle name="Normal 2 11 2 2 4 3 2 2 3" xfId="23024" xr:uid="{00000000-0005-0000-0000-0000ED590000}"/>
    <cellStyle name="Normal 2 11 2 2 4 3 2 2 3 2" xfId="23025" xr:uid="{00000000-0005-0000-0000-0000EE590000}"/>
    <cellStyle name="Normal 2 11 2 2 4 3 2 2 3 2 2" xfId="23026" xr:uid="{00000000-0005-0000-0000-0000EF590000}"/>
    <cellStyle name="Normal 2 11 2 2 4 3 2 2 3 3" xfId="23027" xr:uid="{00000000-0005-0000-0000-0000F0590000}"/>
    <cellStyle name="Normal 2 11 2 2 4 3 2 2 3 4" xfId="23028" xr:uid="{00000000-0005-0000-0000-0000F1590000}"/>
    <cellStyle name="Normal 2 11 2 2 4 3 2 2 4" xfId="23029" xr:uid="{00000000-0005-0000-0000-0000F2590000}"/>
    <cellStyle name="Normal 2 11 2 2 4 3 2 2 4 2" xfId="23030" xr:uid="{00000000-0005-0000-0000-0000F3590000}"/>
    <cellStyle name="Normal 2 11 2 2 4 3 2 2 4 2 2" xfId="23031" xr:uid="{00000000-0005-0000-0000-0000F4590000}"/>
    <cellStyle name="Normal 2 11 2 2 4 3 2 2 4 3" xfId="23032" xr:uid="{00000000-0005-0000-0000-0000F5590000}"/>
    <cellStyle name="Normal 2 11 2 2 4 3 2 2 4 4" xfId="23033" xr:uid="{00000000-0005-0000-0000-0000F6590000}"/>
    <cellStyle name="Normal 2 11 2 2 4 3 2 2 5" xfId="23034" xr:uid="{00000000-0005-0000-0000-0000F7590000}"/>
    <cellStyle name="Normal 2 11 2 2 4 3 2 2 5 2" xfId="23035" xr:uid="{00000000-0005-0000-0000-0000F8590000}"/>
    <cellStyle name="Normal 2 11 2 2 4 3 2 2 6" xfId="23036" xr:uid="{00000000-0005-0000-0000-0000F9590000}"/>
    <cellStyle name="Normal 2 11 2 2 4 3 2 2 7" xfId="23037" xr:uid="{00000000-0005-0000-0000-0000FA590000}"/>
    <cellStyle name="Normal 2 11 2 2 4 3 2 3" xfId="23038" xr:uid="{00000000-0005-0000-0000-0000FB590000}"/>
    <cellStyle name="Normal 2 11 2 2 4 3 2 3 2" xfId="23039" xr:uid="{00000000-0005-0000-0000-0000FC590000}"/>
    <cellStyle name="Normal 2 11 2 2 4 3 2 3 2 2" xfId="23040" xr:uid="{00000000-0005-0000-0000-0000FD590000}"/>
    <cellStyle name="Normal 2 11 2 2 4 3 2 3 3" xfId="23041" xr:uid="{00000000-0005-0000-0000-0000FE590000}"/>
    <cellStyle name="Normal 2 11 2 2 4 3 2 3 4" xfId="23042" xr:uid="{00000000-0005-0000-0000-0000FF590000}"/>
    <cellStyle name="Normal 2 11 2 2 4 3 2 4" xfId="23043" xr:uid="{00000000-0005-0000-0000-0000005A0000}"/>
    <cellStyle name="Normal 2 11 2 2 4 3 2 4 2" xfId="23044" xr:uid="{00000000-0005-0000-0000-0000015A0000}"/>
    <cellStyle name="Normal 2 11 2 2 4 3 2 4 2 2" xfId="23045" xr:uid="{00000000-0005-0000-0000-0000025A0000}"/>
    <cellStyle name="Normal 2 11 2 2 4 3 2 4 3" xfId="23046" xr:uid="{00000000-0005-0000-0000-0000035A0000}"/>
    <cellStyle name="Normal 2 11 2 2 4 3 2 4 4" xfId="23047" xr:uid="{00000000-0005-0000-0000-0000045A0000}"/>
    <cellStyle name="Normal 2 11 2 2 4 3 2 5" xfId="23048" xr:uid="{00000000-0005-0000-0000-0000055A0000}"/>
    <cellStyle name="Normal 2 11 2 2 4 3 2 5 2" xfId="23049" xr:uid="{00000000-0005-0000-0000-0000065A0000}"/>
    <cellStyle name="Normal 2 11 2 2 4 3 2 5 2 2" xfId="23050" xr:uid="{00000000-0005-0000-0000-0000075A0000}"/>
    <cellStyle name="Normal 2 11 2 2 4 3 2 5 3" xfId="23051" xr:uid="{00000000-0005-0000-0000-0000085A0000}"/>
    <cellStyle name="Normal 2 11 2 2 4 3 2 5 4" xfId="23052" xr:uid="{00000000-0005-0000-0000-0000095A0000}"/>
    <cellStyle name="Normal 2 11 2 2 4 3 2 6" xfId="23053" xr:uid="{00000000-0005-0000-0000-00000A5A0000}"/>
    <cellStyle name="Normal 2 11 2 2 4 3 2 6 2" xfId="23054" xr:uid="{00000000-0005-0000-0000-00000B5A0000}"/>
    <cellStyle name="Normal 2 11 2 2 4 3 2 6 2 2" xfId="23055" xr:uid="{00000000-0005-0000-0000-00000C5A0000}"/>
    <cellStyle name="Normal 2 11 2 2 4 3 2 6 3" xfId="23056" xr:uid="{00000000-0005-0000-0000-00000D5A0000}"/>
    <cellStyle name="Normal 2 11 2 2 4 3 2 6 4" xfId="23057" xr:uid="{00000000-0005-0000-0000-00000E5A0000}"/>
    <cellStyle name="Normal 2 11 2 2 4 3 2 7" xfId="23058" xr:uid="{00000000-0005-0000-0000-00000F5A0000}"/>
    <cellStyle name="Normal 2 11 2 2 4 3 2 7 2" xfId="23059" xr:uid="{00000000-0005-0000-0000-0000105A0000}"/>
    <cellStyle name="Normal 2 11 2 2 4 3 2 8" xfId="23060" xr:uid="{00000000-0005-0000-0000-0000115A0000}"/>
    <cellStyle name="Normal 2 11 2 2 4 3 2 9" xfId="23061" xr:uid="{00000000-0005-0000-0000-0000125A0000}"/>
    <cellStyle name="Normal 2 11 2 2 4 3 3" xfId="23062" xr:uid="{00000000-0005-0000-0000-0000135A0000}"/>
    <cellStyle name="Normal 2 11 2 2 4 3 3 2" xfId="23063" xr:uid="{00000000-0005-0000-0000-0000145A0000}"/>
    <cellStyle name="Normal 2 11 2 2 4 3 3 2 2" xfId="23064" xr:uid="{00000000-0005-0000-0000-0000155A0000}"/>
    <cellStyle name="Normal 2 11 2 2 4 3 3 2 2 2" xfId="23065" xr:uid="{00000000-0005-0000-0000-0000165A0000}"/>
    <cellStyle name="Normal 2 11 2 2 4 3 3 2 3" xfId="23066" xr:uid="{00000000-0005-0000-0000-0000175A0000}"/>
    <cellStyle name="Normal 2 11 2 2 4 3 3 2 4" xfId="23067" xr:uid="{00000000-0005-0000-0000-0000185A0000}"/>
    <cellStyle name="Normal 2 11 2 2 4 3 3 3" xfId="23068" xr:uid="{00000000-0005-0000-0000-0000195A0000}"/>
    <cellStyle name="Normal 2 11 2 2 4 3 3 3 2" xfId="23069" xr:uid="{00000000-0005-0000-0000-00001A5A0000}"/>
    <cellStyle name="Normal 2 11 2 2 4 3 3 3 2 2" xfId="23070" xr:uid="{00000000-0005-0000-0000-00001B5A0000}"/>
    <cellStyle name="Normal 2 11 2 2 4 3 3 3 3" xfId="23071" xr:uid="{00000000-0005-0000-0000-00001C5A0000}"/>
    <cellStyle name="Normal 2 11 2 2 4 3 3 3 4" xfId="23072" xr:uid="{00000000-0005-0000-0000-00001D5A0000}"/>
    <cellStyle name="Normal 2 11 2 2 4 3 3 4" xfId="23073" xr:uid="{00000000-0005-0000-0000-00001E5A0000}"/>
    <cellStyle name="Normal 2 11 2 2 4 3 3 4 2" xfId="23074" xr:uid="{00000000-0005-0000-0000-00001F5A0000}"/>
    <cellStyle name="Normal 2 11 2 2 4 3 3 4 2 2" xfId="23075" xr:uid="{00000000-0005-0000-0000-0000205A0000}"/>
    <cellStyle name="Normal 2 11 2 2 4 3 3 4 3" xfId="23076" xr:uid="{00000000-0005-0000-0000-0000215A0000}"/>
    <cellStyle name="Normal 2 11 2 2 4 3 3 4 4" xfId="23077" xr:uid="{00000000-0005-0000-0000-0000225A0000}"/>
    <cellStyle name="Normal 2 11 2 2 4 3 3 5" xfId="23078" xr:uid="{00000000-0005-0000-0000-0000235A0000}"/>
    <cellStyle name="Normal 2 11 2 2 4 3 3 5 2" xfId="23079" xr:uid="{00000000-0005-0000-0000-0000245A0000}"/>
    <cellStyle name="Normal 2 11 2 2 4 3 3 6" xfId="23080" xr:uid="{00000000-0005-0000-0000-0000255A0000}"/>
    <cellStyle name="Normal 2 11 2 2 4 3 3 7" xfId="23081" xr:uid="{00000000-0005-0000-0000-0000265A0000}"/>
    <cellStyle name="Normal 2 11 2 2 4 3 4" xfId="23082" xr:uid="{00000000-0005-0000-0000-0000275A0000}"/>
    <cellStyle name="Normal 2 11 2 2 4 3 4 2" xfId="23083" xr:uid="{00000000-0005-0000-0000-0000285A0000}"/>
    <cellStyle name="Normal 2 11 2 2 4 3 4 2 2" xfId="23084" xr:uid="{00000000-0005-0000-0000-0000295A0000}"/>
    <cellStyle name="Normal 2 11 2 2 4 3 4 3" xfId="23085" xr:uid="{00000000-0005-0000-0000-00002A5A0000}"/>
    <cellStyle name="Normal 2 11 2 2 4 3 4 4" xfId="23086" xr:uid="{00000000-0005-0000-0000-00002B5A0000}"/>
    <cellStyle name="Normal 2 11 2 2 4 3 5" xfId="23087" xr:uid="{00000000-0005-0000-0000-00002C5A0000}"/>
    <cellStyle name="Normal 2 11 2 2 4 3 5 2" xfId="23088" xr:uid="{00000000-0005-0000-0000-00002D5A0000}"/>
    <cellStyle name="Normal 2 11 2 2 4 3 5 2 2" xfId="23089" xr:uid="{00000000-0005-0000-0000-00002E5A0000}"/>
    <cellStyle name="Normal 2 11 2 2 4 3 5 3" xfId="23090" xr:uid="{00000000-0005-0000-0000-00002F5A0000}"/>
    <cellStyle name="Normal 2 11 2 2 4 3 5 4" xfId="23091" xr:uid="{00000000-0005-0000-0000-0000305A0000}"/>
    <cellStyle name="Normal 2 11 2 2 4 3 6" xfId="23092" xr:uid="{00000000-0005-0000-0000-0000315A0000}"/>
    <cellStyle name="Normal 2 11 2 2 4 3 6 2" xfId="23093" xr:uid="{00000000-0005-0000-0000-0000325A0000}"/>
    <cellStyle name="Normal 2 11 2 2 4 3 6 2 2" xfId="23094" xr:uid="{00000000-0005-0000-0000-0000335A0000}"/>
    <cellStyle name="Normal 2 11 2 2 4 3 6 3" xfId="23095" xr:uid="{00000000-0005-0000-0000-0000345A0000}"/>
    <cellStyle name="Normal 2 11 2 2 4 3 6 4" xfId="23096" xr:uid="{00000000-0005-0000-0000-0000355A0000}"/>
    <cellStyle name="Normal 2 11 2 2 4 3 7" xfId="23097" xr:uid="{00000000-0005-0000-0000-0000365A0000}"/>
    <cellStyle name="Normal 2 11 2 2 4 3 7 2" xfId="23098" xr:uid="{00000000-0005-0000-0000-0000375A0000}"/>
    <cellStyle name="Normal 2 11 2 2 4 3 7 2 2" xfId="23099" xr:uid="{00000000-0005-0000-0000-0000385A0000}"/>
    <cellStyle name="Normal 2 11 2 2 4 3 7 3" xfId="23100" xr:uid="{00000000-0005-0000-0000-0000395A0000}"/>
    <cellStyle name="Normal 2 11 2 2 4 3 7 4" xfId="23101" xr:uid="{00000000-0005-0000-0000-00003A5A0000}"/>
    <cellStyle name="Normal 2 11 2 2 4 3 8" xfId="23102" xr:uid="{00000000-0005-0000-0000-00003B5A0000}"/>
    <cellStyle name="Normal 2 11 2 2 4 3 8 2" xfId="23103" xr:uid="{00000000-0005-0000-0000-00003C5A0000}"/>
    <cellStyle name="Normal 2 11 2 2 4 3 9" xfId="23104" xr:uid="{00000000-0005-0000-0000-00003D5A0000}"/>
    <cellStyle name="Normal 2 11 2 2 4 4" xfId="23105" xr:uid="{00000000-0005-0000-0000-00003E5A0000}"/>
    <cellStyle name="Normal 2 11 2 2 4 4 2" xfId="23106" xr:uid="{00000000-0005-0000-0000-00003F5A0000}"/>
    <cellStyle name="Normal 2 11 2 2 4 4 2 2" xfId="23107" xr:uid="{00000000-0005-0000-0000-0000405A0000}"/>
    <cellStyle name="Normal 2 11 2 2 4 4 2 2 2" xfId="23108" xr:uid="{00000000-0005-0000-0000-0000415A0000}"/>
    <cellStyle name="Normal 2 11 2 2 4 4 2 2 2 2" xfId="23109" xr:uid="{00000000-0005-0000-0000-0000425A0000}"/>
    <cellStyle name="Normal 2 11 2 2 4 4 2 2 3" xfId="23110" xr:uid="{00000000-0005-0000-0000-0000435A0000}"/>
    <cellStyle name="Normal 2 11 2 2 4 4 2 2 4" xfId="23111" xr:uid="{00000000-0005-0000-0000-0000445A0000}"/>
    <cellStyle name="Normal 2 11 2 2 4 4 2 3" xfId="23112" xr:uid="{00000000-0005-0000-0000-0000455A0000}"/>
    <cellStyle name="Normal 2 11 2 2 4 4 2 3 2" xfId="23113" xr:uid="{00000000-0005-0000-0000-0000465A0000}"/>
    <cellStyle name="Normal 2 11 2 2 4 4 2 3 2 2" xfId="23114" xr:uid="{00000000-0005-0000-0000-0000475A0000}"/>
    <cellStyle name="Normal 2 11 2 2 4 4 2 3 3" xfId="23115" xr:uid="{00000000-0005-0000-0000-0000485A0000}"/>
    <cellStyle name="Normal 2 11 2 2 4 4 2 3 4" xfId="23116" xr:uid="{00000000-0005-0000-0000-0000495A0000}"/>
    <cellStyle name="Normal 2 11 2 2 4 4 2 4" xfId="23117" xr:uid="{00000000-0005-0000-0000-00004A5A0000}"/>
    <cellStyle name="Normal 2 11 2 2 4 4 2 4 2" xfId="23118" xr:uid="{00000000-0005-0000-0000-00004B5A0000}"/>
    <cellStyle name="Normal 2 11 2 2 4 4 2 4 2 2" xfId="23119" xr:uid="{00000000-0005-0000-0000-00004C5A0000}"/>
    <cellStyle name="Normal 2 11 2 2 4 4 2 4 3" xfId="23120" xr:uid="{00000000-0005-0000-0000-00004D5A0000}"/>
    <cellStyle name="Normal 2 11 2 2 4 4 2 4 4" xfId="23121" xr:uid="{00000000-0005-0000-0000-00004E5A0000}"/>
    <cellStyle name="Normal 2 11 2 2 4 4 2 5" xfId="23122" xr:uid="{00000000-0005-0000-0000-00004F5A0000}"/>
    <cellStyle name="Normal 2 11 2 2 4 4 2 5 2" xfId="23123" xr:uid="{00000000-0005-0000-0000-0000505A0000}"/>
    <cellStyle name="Normal 2 11 2 2 4 4 2 6" xfId="23124" xr:uid="{00000000-0005-0000-0000-0000515A0000}"/>
    <cellStyle name="Normal 2 11 2 2 4 4 2 7" xfId="23125" xr:uid="{00000000-0005-0000-0000-0000525A0000}"/>
    <cellStyle name="Normal 2 11 2 2 4 4 3" xfId="23126" xr:uid="{00000000-0005-0000-0000-0000535A0000}"/>
    <cellStyle name="Normal 2 11 2 2 4 4 3 2" xfId="23127" xr:uid="{00000000-0005-0000-0000-0000545A0000}"/>
    <cellStyle name="Normal 2 11 2 2 4 4 3 2 2" xfId="23128" xr:uid="{00000000-0005-0000-0000-0000555A0000}"/>
    <cellStyle name="Normal 2 11 2 2 4 4 3 3" xfId="23129" xr:uid="{00000000-0005-0000-0000-0000565A0000}"/>
    <cellStyle name="Normal 2 11 2 2 4 4 3 4" xfId="23130" xr:uid="{00000000-0005-0000-0000-0000575A0000}"/>
    <cellStyle name="Normal 2 11 2 2 4 4 4" xfId="23131" xr:uid="{00000000-0005-0000-0000-0000585A0000}"/>
    <cellStyle name="Normal 2 11 2 2 4 4 4 2" xfId="23132" xr:uid="{00000000-0005-0000-0000-0000595A0000}"/>
    <cellStyle name="Normal 2 11 2 2 4 4 4 2 2" xfId="23133" xr:uid="{00000000-0005-0000-0000-00005A5A0000}"/>
    <cellStyle name="Normal 2 11 2 2 4 4 4 3" xfId="23134" xr:uid="{00000000-0005-0000-0000-00005B5A0000}"/>
    <cellStyle name="Normal 2 11 2 2 4 4 4 4" xfId="23135" xr:uid="{00000000-0005-0000-0000-00005C5A0000}"/>
    <cellStyle name="Normal 2 11 2 2 4 4 5" xfId="23136" xr:uid="{00000000-0005-0000-0000-00005D5A0000}"/>
    <cellStyle name="Normal 2 11 2 2 4 4 5 2" xfId="23137" xr:uid="{00000000-0005-0000-0000-00005E5A0000}"/>
    <cellStyle name="Normal 2 11 2 2 4 4 5 2 2" xfId="23138" xr:uid="{00000000-0005-0000-0000-00005F5A0000}"/>
    <cellStyle name="Normal 2 11 2 2 4 4 5 3" xfId="23139" xr:uid="{00000000-0005-0000-0000-0000605A0000}"/>
    <cellStyle name="Normal 2 11 2 2 4 4 5 4" xfId="23140" xr:uid="{00000000-0005-0000-0000-0000615A0000}"/>
    <cellStyle name="Normal 2 11 2 2 4 4 6" xfId="23141" xr:uid="{00000000-0005-0000-0000-0000625A0000}"/>
    <cellStyle name="Normal 2 11 2 2 4 4 6 2" xfId="23142" xr:uid="{00000000-0005-0000-0000-0000635A0000}"/>
    <cellStyle name="Normal 2 11 2 2 4 4 6 2 2" xfId="23143" xr:uid="{00000000-0005-0000-0000-0000645A0000}"/>
    <cellStyle name="Normal 2 11 2 2 4 4 6 3" xfId="23144" xr:uid="{00000000-0005-0000-0000-0000655A0000}"/>
    <cellStyle name="Normal 2 11 2 2 4 4 6 4" xfId="23145" xr:uid="{00000000-0005-0000-0000-0000665A0000}"/>
    <cellStyle name="Normal 2 11 2 2 4 4 7" xfId="23146" xr:uid="{00000000-0005-0000-0000-0000675A0000}"/>
    <cellStyle name="Normal 2 11 2 2 4 4 7 2" xfId="23147" xr:uid="{00000000-0005-0000-0000-0000685A0000}"/>
    <cellStyle name="Normal 2 11 2 2 4 4 8" xfId="23148" xr:uid="{00000000-0005-0000-0000-0000695A0000}"/>
    <cellStyle name="Normal 2 11 2 2 4 4 9" xfId="23149" xr:uid="{00000000-0005-0000-0000-00006A5A0000}"/>
    <cellStyle name="Normal 2 11 2 2 4 5" xfId="23150" xr:uid="{00000000-0005-0000-0000-00006B5A0000}"/>
    <cellStyle name="Normal 2 11 2 2 4 5 2" xfId="23151" xr:uid="{00000000-0005-0000-0000-00006C5A0000}"/>
    <cellStyle name="Normal 2 11 2 2 4 5 2 2" xfId="23152" xr:uid="{00000000-0005-0000-0000-00006D5A0000}"/>
    <cellStyle name="Normal 2 11 2 2 4 5 2 2 2" xfId="23153" xr:uid="{00000000-0005-0000-0000-00006E5A0000}"/>
    <cellStyle name="Normal 2 11 2 2 4 5 2 2 2 2" xfId="23154" xr:uid="{00000000-0005-0000-0000-00006F5A0000}"/>
    <cellStyle name="Normal 2 11 2 2 4 5 2 2 3" xfId="23155" xr:uid="{00000000-0005-0000-0000-0000705A0000}"/>
    <cellStyle name="Normal 2 11 2 2 4 5 2 2 4" xfId="23156" xr:uid="{00000000-0005-0000-0000-0000715A0000}"/>
    <cellStyle name="Normal 2 11 2 2 4 5 2 3" xfId="23157" xr:uid="{00000000-0005-0000-0000-0000725A0000}"/>
    <cellStyle name="Normal 2 11 2 2 4 5 2 3 2" xfId="23158" xr:uid="{00000000-0005-0000-0000-0000735A0000}"/>
    <cellStyle name="Normal 2 11 2 2 4 5 2 3 2 2" xfId="23159" xr:uid="{00000000-0005-0000-0000-0000745A0000}"/>
    <cellStyle name="Normal 2 11 2 2 4 5 2 3 3" xfId="23160" xr:uid="{00000000-0005-0000-0000-0000755A0000}"/>
    <cellStyle name="Normal 2 11 2 2 4 5 2 3 4" xfId="23161" xr:uid="{00000000-0005-0000-0000-0000765A0000}"/>
    <cellStyle name="Normal 2 11 2 2 4 5 2 4" xfId="23162" xr:uid="{00000000-0005-0000-0000-0000775A0000}"/>
    <cellStyle name="Normal 2 11 2 2 4 5 2 4 2" xfId="23163" xr:uid="{00000000-0005-0000-0000-0000785A0000}"/>
    <cellStyle name="Normal 2 11 2 2 4 5 2 4 2 2" xfId="23164" xr:uid="{00000000-0005-0000-0000-0000795A0000}"/>
    <cellStyle name="Normal 2 11 2 2 4 5 2 4 3" xfId="23165" xr:uid="{00000000-0005-0000-0000-00007A5A0000}"/>
    <cellStyle name="Normal 2 11 2 2 4 5 2 4 4" xfId="23166" xr:uid="{00000000-0005-0000-0000-00007B5A0000}"/>
    <cellStyle name="Normal 2 11 2 2 4 5 2 5" xfId="23167" xr:uid="{00000000-0005-0000-0000-00007C5A0000}"/>
    <cellStyle name="Normal 2 11 2 2 4 5 2 5 2" xfId="23168" xr:uid="{00000000-0005-0000-0000-00007D5A0000}"/>
    <cellStyle name="Normal 2 11 2 2 4 5 2 6" xfId="23169" xr:uid="{00000000-0005-0000-0000-00007E5A0000}"/>
    <cellStyle name="Normal 2 11 2 2 4 5 2 7" xfId="23170" xr:uid="{00000000-0005-0000-0000-00007F5A0000}"/>
    <cellStyle name="Normal 2 11 2 2 4 5 3" xfId="23171" xr:uid="{00000000-0005-0000-0000-0000805A0000}"/>
    <cellStyle name="Normal 2 11 2 2 4 5 3 2" xfId="23172" xr:uid="{00000000-0005-0000-0000-0000815A0000}"/>
    <cellStyle name="Normal 2 11 2 2 4 5 3 2 2" xfId="23173" xr:uid="{00000000-0005-0000-0000-0000825A0000}"/>
    <cellStyle name="Normal 2 11 2 2 4 5 3 3" xfId="23174" xr:uid="{00000000-0005-0000-0000-0000835A0000}"/>
    <cellStyle name="Normal 2 11 2 2 4 5 3 4" xfId="23175" xr:uid="{00000000-0005-0000-0000-0000845A0000}"/>
    <cellStyle name="Normal 2 11 2 2 4 5 4" xfId="23176" xr:uid="{00000000-0005-0000-0000-0000855A0000}"/>
    <cellStyle name="Normal 2 11 2 2 4 5 4 2" xfId="23177" xr:uid="{00000000-0005-0000-0000-0000865A0000}"/>
    <cellStyle name="Normal 2 11 2 2 4 5 4 2 2" xfId="23178" xr:uid="{00000000-0005-0000-0000-0000875A0000}"/>
    <cellStyle name="Normal 2 11 2 2 4 5 4 3" xfId="23179" xr:uid="{00000000-0005-0000-0000-0000885A0000}"/>
    <cellStyle name="Normal 2 11 2 2 4 5 4 4" xfId="23180" xr:uid="{00000000-0005-0000-0000-0000895A0000}"/>
    <cellStyle name="Normal 2 11 2 2 4 5 5" xfId="23181" xr:uid="{00000000-0005-0000-0000-00008A5A0000}"/>
    <cellStyle name="Normal 2 11 2 2 4 5 5 2" xfId="23182" xr:uid="{00000000-0005-0000-0000-00008B5A0000}"/>
    <cellStyle name="Normal 2 11 2 2 4 5 5 2 2" xfId="23183" xr:uid="{00000000-0005-0000-0000-00008C5A0000}"/>
    <cellStyle name="Normal 2 11 2 2 4 5 5 3" xfId="23184" xr:uid="{00000000-0005-0000-0000-00008D5A0000}"/>
    <cellStyle name="Normal 2 11 2 2 4 5 5 4" xfId="23185" xr:uid="{00000000-0005-0000-0000-00008E5A0000}"/>
    <cellStyle name="Normal 2 11 2 2 4 5 6" xfId="23186" xr:uid="{00000000-0005-0000-0000-00008F5A0000}"/>
    <cellStyle name="Normal 2 11 2 2 4 5 6 2" xfId="23187" xr:uid="{00000000-0005-0000-0000-0000905A0000}"/>
    <cellStyle name="Normal 2 11 2 2 4 5 6 2 2" xfId="23188" xr:uid="{00000000-0005-0000-0000-0000915A0000}"/>
    <cellStyle name="Normal 2 11 2 2 4 5 6 3" xfId="23189" xr:uid="{00000000-0005-0000-0000-0000925A0000}"/>
    <cellStyle name="Normal 2 11 2 2 4 5 6 4" xfId="23190" xr:uid="{00000000-0005-0000-0000-0000935A0000}"/>
    <cellStyle name="Normal 2 11 2 2 4 5 7" xfId="23191" xr:uid="{00000000-0005-0000-0000-0000945A0000}"/>
    <cellStyle name="Normal 2 11 2 2 4 5 7 2" xfId="23192" xr:uid="{00000000-0005-0000-0000-0000955A0000}"/>
    <cellStyle name="Normal 2 11 2 2 4 5 8" xfId="23193" xr:uid="{00000000-0005-0000-0000-0000965A0000}"/>
    <cellStyle name="Normal 2 11 2 2 4 5 9" xfId="23194" xr:uid="{00000000-0005-0000-0000-0000975A0000}"/>
    <cellStyle name="Normal 2 11 2 2 4 6" xfId="23195" xr:uid="{00000000-0005-0000-0000-0000985A0000}"/>
    <cellStyle name="Normal 2 11 2 2 4 6 2" xfId="23196" xr:uid="{00000000-0005-0000-0000-0000995A0000}"/>
    <cellStyle name="Normal 2 11 2 2 4 6 2 2" xfId="23197" xr:uid="{00000000-0005-0000-0000-00009A5A0000}"/>
    <cellStyle name="Normal 2 11 2 2 4 6 2 2 2" xfId="23198" xr:uid="{00000000-0005-0000-0000-00009B5A0000}"/>
    <cellStyle name="Normal 2 11 2 2 4 6 2 3" xfId="23199" xr:uid="{00000000-0005-0000-0000-00009C5A0000}"/>
    <cellStyle name="Normal 2 11 2 2 4 6 2 4" xfId="23200" xr:uid="{00000000-0005-0000-0000-00009D5A0000}"/>
    <cellStyle name="Normal 2 11 2 2 4 6 3" xfId="23201" xr:uid="{00000000-0005-0000-0000-00009E5A0000}"/>
    <cellStyle name="Normal 2 11 2 2 4 6 3 2" xfId="23202" xr:uid="{00000000-0005-0000-0000-00009F5A0000}"/>
    <cellStyle name="Normal 2 11 2 2 4 6 3 2 2" xfId="23203" xr:uid="{00000000-0005-0000-0000-0000A05A0000}"/>
    <cellStyle name="Normal 2 11 2 2 4 6 3 3" xfId="23204" xr:uid="{00000000-0005-0000-0000-0000A15A0000}"/>
    <cellStyle name="Normal 2 11 2 2 4 6 3 4" xfId="23205" xr:uid="{00000000-0005-0000-0000-0000A25A0000}"/>
    <cellStyle name="Normal 2 11 2 2 4 6 4" xfId="23206" xr:uid="{00000000-0005-0000-0000-0000A35A0000}"/>
    <cellStyle name="Normal 2 11 2 2 4 6 4 2" xfId="23207" xr:uid="{00000000-0005-0000-0000-0000A45A0000}"/>
    <cellStyle name="Normal 2 11 2 2 4 6 4 2 2" xfId="23208" xr:uid="{00000000-0005-0000-0000-0000A55A0000}"/>
    <cellStyle name="Normal 2 11 2 2 4 6 4 3" xfId="23209" xr:uid="{00000000-0005-0000-0000-0000A65A0000}"/>
    <cellStyle name="Normal 2 11 2 2 4 6 4 4" xfId="23210" xr:uid="{00000000-0005-0000-0000-0000A75A0000}"/>
    <cellStyle name="Normal 2 11 2 2 4 6 5" xfId="23211" xr:uid="{00000000-0005-0000-0000-0000A85A0000}"/>
    <cellStyle name="Normal 2 11 2 2 4 6 5 2" xfId="23212" xr:uid="{00000000-0005-0000-0000-0000A95A0000}"/>
    <cellStyle name="Normal 2 11 2 2 4 6 6" xfId="23213" xr:uid="{00000000-0005-0000-0000-0000AA5A0000}"/>
    <cellStyle name="Normal 2 11 2 2 4 6 7" xfId="23214" xr:uid="{00000000-0005-0000-0000-0000AB5A0000}"/>
    <cellStyle name="Normal 2 11 2 2 4 7" xfId="23215" xr:uid="{00000000-0005-0000-0000-0000AC5A0000}"/>
    <cellStyle name="Normal 2 11 2 2 4 7 2" xfId="23216" xr:uid="{00000000-0005-0000-0000-0000AD5A0000}"/>
    <cellStyle name="Normal 2 11 2 2 4 7 2 2" xfId="23217" xr:uid="{00000000-0005-0000-0000-0000AE5A0000}"/>
    <cellStyle name="Normal 2 11 2 2 4 7 3" xfId="23218" xr:uid="{00000000-0005-0000-0000-0000AF5A0000}"/>
    <cellStyle name="Normal 2 11 2 2 4 7 4" xfId="23219" xr:uid="{00000000-0005-0000-0000-0000B05A0000}"/>
    <cellStyle name="Normal 2 11 2 2 4 8" xfId="23220" xr:uid="{00000000-0005-0000-0000-0000B15A0000}"/>
    <cellStyle name="Normal 2 11 2 2 4 8 2" xfId="23221" xr:uid="{00000000-0005-0000-0000-0000B25A0000}"/>
    <cellStyle name="Normal 2 11 2 2 4 8 2 2" xfId="23222" xr:uid="{00000000-0005-0000-0000-0000B35A0000}"/>
    <cellStyle name="Normal 2 11 2 2 4 8 3" xfId="23223" xr:uid="{00000000-0005-0000-0000-0000B45A0000}"/>
    <cellStyle name="Normal 2 11 2 2 4 8 4" xfId="23224" xr:uid="{00000000-0005-0000-0000-0000B55A0000}"/>
    <cellStyle name="Normal 2 11 2 2 4 9" xfId="23225" xr:uid="{00000000-0005-0000-0000-0000B65A0000}"/>
    <cellStyle name="Normal 2 11 2 2 4 9 2" xfId="23226" xr:uid="{00000000-0005-0000-0000-0000B75A0000}"/>
    <cellStyle name="Normal 2 11 2 2 4 9 2 2" xfId="23227" xr:uid="{00000000-0005-0000-0000-0000B85A0000}"/>
    <cellStyle name="Normal 2 11 2 2 4 9 3" xfId="23228" xr:uid="{00000000-0005-0000-0000-0000B95A0000}"/>
    <cellStyle name="Normal 2 11 2 2 4 9 4" xfId="23229" xr:uid="{00000000-0005-0000-0000-0000BA5A0000}"/>
    <cellStyle name="Normal 2 11 2 2 5" xfId="23230" xr:uid="{00000000-0005-0000-0000-0000BB5A0000}"/>
    <cellStyle name="Normal 2 11 2 2 5 10" xfId="23231" xr:uid="{00000000-0005-0000-0000-0000BC5A0000}"/>
    <cellStyle name="Normal 2 11 2 2 5 2" xfId="23232" xr:uid="{00000000-0005-0000-0000-0000BD5A0000}"/>
    <cellStyle name="Normal 2 11 2 2 5 2 2" xfId="23233" xr:uid="{00000000-0005-0000-0000-0000BE5A0000}"/>
    <cellStyle name="Normal 2 11 2 2 5 2 2 2" xfId="23234" xr:uid="{00000000-0005-0000-0000-0000BF5A0000}"/>
    <cellStyle name="Normal 2 11 2 2 5 2 2 2 2" xfId="23235" xr:uid="{00000000-0005-0000-0000-0000C05A0000}"/>
    <cellStyle name="Normal 2 11 2 2 5 2 2 2 2 2" xfId="23236" xr:uid="{00000000-0005-0000-0000-0000C15A0000}"/>
    <cellStyle name="Normal 2 11 2 2 5 2 2 2 3" xfId="23237" xr:uid="{00000000-0005-0000-0000-0000C25A0000}"/>
    <cellStyle name="Normal 2 11 2 2 5 2 2 2 4" xfId="23238" xr:uid="{00000000-0005-0000-0000-0000C35A0000}"/>
    <cellStyle name="Normal 2 11 2 2 5 2 2 3" xfId="23239" xr:uid="{00000000-0005-0000-0000-0000C45A0000}"/>
    <cellStyle name="Normal 2 11 2 2 5 2 2 3 2" xfId="23240" xr:uid="{00000000-0005-0000-0000-0000C55A0000}"/>
    <cellStyle name="Normal 2 11 2 2 5 2 2 3 2 2" xfId="23241" xr:uid="{00000000-0005-0000-0000-0000C65A0000}"/>
    <cellStyle name="Normal 2 11 2 2 5 2 2 3 3" xfId="23242" xr:uid="{00000000-0005-0000-0000-0000C75A0000}"/>
    <cellStyle name="Normal 2 11 2 2 5 2 2 3 4" xfId="23243" xr:uid="{00000000-0005-0000-0000-0000C85A0000}"/>
    <cellStyle name="Normal 2 11 2 2 5 2 2 4" xfId="23244" xr:uid="{00000000-0005-0000-0000-0000C95A0000}"/>
    <cellStyle name="Normal 2 11 2 2 5 2 2 4 2" xfId="23245" xr:uid="{00000000-0005-0000-0000-0000CA5A0000}"/>
    <cellStyle name="Normal 2 11 2 2 5 2 2 4 2 2" xfId="23246" xr:uid="{00000000-0005-0000-0000-0000CB5A0000}"/>
    <cellStyle name="Normal 2 11 2 2 5 2 2 4 3" xfId="23247" xr:uid="{00000000-0005-0000-0000-0000CC5A0000}"/>
    <cellStyle name="Normal 2 11 2 2 5 2 2 4 4" xfId="23248" xr:uid="{00000000-0005-0000-0000-0000CD5A0000}"/>
    <cellStyle name="Normal 2 11 2 2 5 2 2 5" xfId="23249" xr:uid="{00000000-0005-0000-0000-0000CE5A0000}"/>
    <cellStyle name="Normal 2 11 2 2 5 2 2 5 2" xfId="23250" xr:uid="{00000000-0005-0000-0000-0000CF5A0000}"/>
    <cellStyle name="Normal 2 11 2 2 5 2 2 6" xfId="23251" xr:uid="{00000000-0005-0000-0000-0000D05A0000}"/>
    <cellStyle name="Normal 2 11 2 2 5 2 2 7" xfId="23252" xr:uid="{00000000-0005-0000-0000-0000D15A0000}"/>
    <cellStyle name="Normal 2 11 2 2 5 2 3" xfId="23253" xr:uid="{00000000-0005-0000-0000-0000D25A0000}"/>
    <cellStyle name="Normal 2 11 2 2 5 2 3 2" xfId="23254" xr:uid="{00000000-0005-0000-0000-0000D35A0000}"/>
    <cellStyle name="Normal 2 11 2 2 5 2 3 2 2" xfId="23255" xr:uid="{00000000-0005-0000-0000-0000D45A0000}"/>
    <cellStyle name="Normal 2 11 2 2 5 2 3 3" xfId="23256" xr:uid="{00000000-0005-0000-0000-0000D55A0000}"/>
    <cellStyle name="Normal 2 11 2 2 5 2 3 4" xfId="23257" xr:uid="{00000000-0005-0000-0000-0000D65A0000}"/>
    <cellStyle name="Normal 2 11 2 2 5 2 4" xfId="23258" xr:uid="{00000000-0005-0000-0000-0000D75A0000}"/>
    <cellStyle name="Normal 2 11 2 2 5 2 4 2" xfId="23259" xr:uid="{00000000-0005-0000-0000-0000D85A0000}"/>
    <cellStyle name="Normal 2 11 2 2 5 2 4 2 2" xfId="23260" xr:uid="{00000000-0005-0000-0000-0000D95A0000}"/>
    <cellStyle name="Normal 2 11 2 2 5 2 4 3" xfId="23261" xr:uid="{00000000-0005-0000-0000-0000DA5A0000}"/>
    <cellStyle name="Normal 2 11 2 2 5 2 4 4" xfId="23262" xr:uid="{00000000-0005-0000-0000-0000DB5A0000}"/>
    <cellStyle name="Normal 2 11 2 2 5 2 5" xfId="23263" xr:uid="{00000000-0005-0000-0000-0000DC5A0000}"/>
    <cellStyle name="Normal 2 11 2 2 5 2 5 2" xfId="23264" xr:uid="{00000000-0005-0000-0000-0000DD5A0000}"/>
    <cellStyle name="Normal 2 11 2 2 5 2 5 2 2" xfId="23265" xr:uid="{00000000-0005-0000-0000-0000DE5A0000}"/>
    <cellStyle name="Normal 2 11 2 2 5 2 5 3" xfId="23266" xr:uid="{00000000-0005-0000-0000-0000DF5A0000}"/>
    <cellStyle name="Normal 2 11 2 2 5 2 5 4" xfId="23267" xr:uid="{00000000-0005-0000-0000-0000E05A0000}"/>
    <cellStyle name="Normal 2 11 2 2 5 2 6" xfId="23268" xr:uid="{00000000-0005-0000-0000-0000E15A0000}"/>
    <cellStyle name="Normal 2 11 2 2 5 2 6 2" xfId="23269" xr:uid="{00000000-0005-0000-0000-0000E25A0000}"/>
    <cellStyle name="Normal 2 11 2 2 5 2 6 2 2" xfId="23270" xr:uid="{00000000-0005-0000-0000-0000E35A0000}"/>
    <cellStyle name="Normal 2 11 2 2 5 2 6 3" xfId="23271" xr:uid="{00000000-0005-0000-0000-0000E45A0000}"/>
    <cellStyle name="Normal 2 11 2 2 5 2 6 4" xfId="23272" xr:uid="{00000000-0005-0000-0000-0000E55A0000}"/>
    <cellStyle name="Normal 2 11 2 2 5 2 7" xfId="23273" xr:uid="{00000000-0005-0000-0000-0000E65A0000}"/>
    <cellStyle name="Normal 2 11 2 2 5 2 7 2" xfId="23274" xr:uid="{00000000-0005-0000-0000-0000E75A0000}"/>
    <cellStyle name="Normal 2 11 2 2 5 2 8" xfId="23275" xr:uid="{00000000-0005-0000-0000-0000E85A0000}"/>
    <cellStyle name="Normal 2 11 2 2 5 2 9" xfId="23276" xr:uid="{00000000-0005-0000-0000-0000E95A0000}"/>
    <cellStyle name="Normal 2 11 2 2 5 3" xfId="23277" xr:uid="{00000000-0005-0000-0000-0000EA5A0000}"/>
    <cellStyle name="Normal 2 11 2 2 5 3 2" xfId="23278" xr:uid="{00000000-0005-0000-0000-0000EB5A0000}"/>
    <cellStyle name="Normal 2 11 2 2 5 3 2 2" xfId="23279" xr:uid="{00000000-0005-0000-0000-0000EC5A0000}"/>
    <cellStyle name="Normal 2 11 2 2 5 3 2 2 2" xfId="23280" xr:uid="{00000000-0005-0000-0000-0000ED5A0000}"/>
    <cellStyle name="Normal 2 11 2 2 5 3 2 3" xfId="23281" xr:uid="{00000000-0005-0000-0000-0000EE5A0000}"/>
    <cellStyle name="Normal 2 11 2 2 5 3 2 4" xfId="23282" xr:uid="{00000000-0005-0000-0000-0000EF5A0000}"/>
    <cellStyle name="Normal 2 11 2 2 5 3 3" xfId="23283" xr:uid="{00000000-0005-0000-0000-0000F05A0000}"/>
    <cellStyle name="Normal 2 11 2 2 5 3 3 2" xfId="23284" xr:uid="{00000000-0005-0000-0000-0000F15A0000}"/>
    <cellStyle name="Normal 2 11 2 2 5 3 3 2 2" xfId="23285" xr:uid="{00000000-0005-0000-0000-0000F25A0000}"/>
    <cellStyle name="Normal 2 11 2 2 5 3 3 3" xfId="23286" xr:uid="{00000000-0005-0000-0000-0000F35A0000}"/>
    <cellStyle name="Normal 2 11 2 2 5 3 3 4" xfId="23287" xr:uid="{00000000-0005-0000-0000-0000F45A0000}"/>
    <cellStyle name="Normal 2 11 2 2 5 3 4" xfId="23288" xr:uid="{00000000-0005-0000-0000-0000F55A0000}"/>
    <cellStyle name="Normal 2 11 2 2 5 3 4 2" xfId="23289" xr:uid="{00000000-0005-0000-0000-0000F65A0000}"/>
    <cellStyle name="Normal 2 11 2 2 5 3 4 2 2" xfId="23290" xr:uid="{00000000-0005-0000-0000-0000F75A0000}"/>
    <cellStyle name="Normal 2 11 2 2 5 3 4 3" xfId="23291" xr:uid="{00000000-0005-0000-0000-0000F85A0000}"/>
    <cellStyle name="Normal 2 11 2 2 5 3 4 4" xfId="23292" xr:uid="{00000000-0005-0000-0000-0000F95A0000}"/>
    <cellStyle name="Normal 2 11 2 2 5 3 5" xfId="23293" xr:uid="{00000000-0005-0000-0000-0000FA5A0000}"/>
    <cellStyle name="Normal 2 11 2 2 5 3 5 2" xfId="23294" xr:uid="{00000000-0005-0000-0000-0000FB5A0000}"/>
    <cellStyle name="Normal 2 11 2 2 5 3 6" xfId="23295" xr:uid="{00000000-0005-0000-0000-0000FC5A0000}"/>
    <cellStyle name="Normal 2 11 2 2 5 3 7" xfId="23296" xr:uid="{00000000-0005-0000-0000-0000FD5A0000}"/>
    <cellStyle name="Normal 2 11 2 2 5 4" xfId="23297" xr:uid="{00000000-0005-0000-0000-0000FE5A0000}"/>
    <cellStyle name="Normal 2 11 2 2 5 4 2" xfId="23298" xr:uid="{00000000-0005-0000-0000-0000FF5A0000}"/>
    <cellStyle name="Normal 2 11 2 2 5 4 2 2" xfId="23299" xr:uid="{00000000-0005-0000-0000-0000005B0000}"/>
    <cellStyle name="Normal 2 11 2 2 5 4 3" xfId="23300" xr:uid="{00000000-0005-0000-0000-0000015B0000}"/>
    <cellStyle name="Normal 2 11 2 2 5 4 4" xfId="23301" xr:uid="{00000000-0005-0000-0000-0000025B0000}"/>
    <cellStyle name="Normal 2 11 2 2 5 5" xfId="23302" xr:uid="{00000000-0005-0000-0000-0000035B0000}"/>
    <cellStyle name="Normal 2 11 2 2 5 5 2" xfId="23303" xr:uid="{00000000-0005-0000-0000-0000045B0000}"/>
    <cellStyle name="Normal 2 11 2 2 5 5 2 2" xfId="23304" xr:uid="{00000000-0005-0000-0000-0000055B0000}"/>
    <cellStyle name="Normal 2 11 2 2 5 5 3" xfId="23305" xr:uid="{00000000-0005-0000-0000-0000065B0000}"/>
    <cellStyle name="Normal 2 11 2 2 5 5 4" xfId="23306" xr:uid="{00000000-0005-0000-0000-0000075B0000}"/>
    <cellStyle name="Normal 2 11 2 2 5 6" xfId="23307" xr:uid="{00000000-0005-0000-0000-0000085B0000}"/>
    <cellStyle name="Normal 2 11 2 2 5 6 2" xfId="23308" xr:uid="{00000000-0005-0000-0000-0000095B0000}"/>
    <cellStyle name="Normal 2 11 2 2 5 6 2 2" xfId="23309" xr:uid="{00000000-0005-0000-0000-00000A5B0000}"/>
    <cellStyle name="Normal 2 11 2 2 5 6 3" xfId="23310" xr:uid="{00000000-0005-0000-0000-00000B5B0000}"/>
    <cellStyle name="Normal 2 11 2 2 5 6 4" xfId="23311" xr:uid="{00000000-0005-0000-0000-00000C5B0000}"/>
    <cellStyle name="Normal 2 11 2 2 5 7" xfId="23312" xr:uid="{00000000-0005-0000-0000-00000D5B0000}"/>
    <cellStyle name="Normal 2 11 2 2 5 7 2" xfId="23313" xr:uid="{00000000-0005-0000-0000-00000E5B0000}"/>
    <cellStyle name="Normal 2 11 2 2 5 7 2 2" xfId="23314" xr:uid="{00000000-0005-0000-0000-00000F5B0000}"/>
    <cellStyle name="Normal 2 11 2 2 5 7 3" xfId="23315" xr:uid="{00000000-0005-0000-0000-0000105B0000}"/>
    <cellStyle name="Normal 2 11 2 2 5 7 4" xfId="23316" xr:uid="{00000000-0005-0000-0000-0000115B0000}"/>
    <cellStyle name="Normal 2 11 2 2 5 8" xfId="23317" xr:uid="{00000000-0005-0000-0000-0000125B0000}"/>
    <cellStyle name="Normal 2 11 2 2 5 8 2" xfId="23318" xr:uid="{00000000-0005-0000-0000-0000135B0000}"/>
    <cellStyle name="Normal 2 11 2 2 5 9" xfId="23319" xr:uid="{00000000-0005-0000-0000-0000145B0000}"/>
    <cellStyle name="Normal 2 11 2 2 6" xfId="23320" xr:uid="{00000000-0005-0000-0000-0000155B0000}"/>
    <cellStyle name="Normal 2 11 2 2 6 10" xfId="23321" xr:uid="{00000000-0005-0000-0000-0000165B0000}"/>
    <cellStyle name="Normal 2 11 2 2 6 2" xfId="23322" xr:uid="{00000000-0005-0000-0000-0000175B0000}"/>
    <cellStyle name="Normal 2 11 2 2 6 2 2" xfId="23323" xr:uid="{00000000-0005-0000-0000-0000185B0000}"/>
    <cellStyle name="Normal 2 11 2 2 6 2 2 2" xfId="23324" xr:uid="{00000000-0005-0000-0000-0000195B0000}"/>
    <cellStyle name="Normal 2 11 2 2 6 2 2 2 2" xfId="23325" xr:uid="{00000000-0005-0000-0000-00001A5B0000}"/>
    <cellStyle name="Normal 2 11 2 2 6 2 2 2 2 2" xfId="23326" xr:uid="{00000000-0005-0000-0000-00001B5B0000}"/>
    <cellStyle name="Normal 2 11 2 2 6 2 2 2 3" xfId="23327" xr:uid="{00000000-0005-0000-0000-00001C5B0000}"/>
    <cellStyle name="Normal 2 11 2 2 6 2 2 2 4" xfId="23328" xr:uid="{00000000-0005-0000-0000-00001D5B0000}"/>
    <cellStyle name="Normal 2 11 2 2 6 2 2 3" xfId="23329" xr:uid="{00000000-0005-0000-0000-00001E5B0000}"/>
    <cellStyle name="Normal 2 11 2 2 6 2 2 3 2" xfId="23330" xr:uid="{00000000-0005-0000-0000-00001F5B0000}"/>
    <cellStyle name="Normal 2 11 2 2 6 2 2 3 2 2" xfId="23331" xr:uid="{00000000-0005-0000-0000-0000205B0000}"/>
    <cellStyle name="Normal 2 11 2 2 6 2 2 3 3" xfId="23332" xr:uid="{00000000-0005-0000-0000-0000215B0000}"/>
    <cellStyle name="Normal 2 11 2 2 6 2 2 3 4" xfId="23333" xr:uid="{00000000-0005-0000-0000-0000225B0000}"/>
    <cellStyle name="Normal 2 11 2 2 6 2 2 4" xfId="23334" xr:uid="{00000000-0005-0000-0000-0000235B0000}"/>
    <cellStyle name="Normal 2 11 2 2 6 2 2 4 2" xfId="23335" xr:uid="{00000000-0005-0000-0000-0000245B0000}"/>
    <cellStyle name="Normal 2 11 2 2 6 2 2 4 2 2" xfId="23336" xr:uid="{00000000-0005-0000-0000-0000255B0000}"/>
    <cellStyle name="Normal 2 11 2 2 6 2 2 4 3" xfId="23337" xr:uid="{00000000-0005-0000-0000-0000265B0000}"/>
    <cellStyle name="Normal 2 11 2 2 6 2 2 4 4" xfId="23338" xr:uid="{00000000-0005-0000-0000-0000275B0000}"/>
    <cellStyle name="Normal 2 11 2 2 6 2 2 5" xfId="23339" xr:uid="{00000000-0005-0000-0000-0000285B0000}"/>
    <cellStyle name="Normal 2 11 2 2 6 2 2 5 2" xfId="23340" xr:uid="{00000000-0005-0000-0000-0000295B0000}"/>
    <cellStyle name="Normal 2 11 2 2 6 2 2 6" xfId="23341" xr:uid="{00000000-0005-0000-0000-00002A5B0000}"/>
    <cellStyle name="Normal 2 11 2 2 6 2 2 7" xfId="23342" xr:uid="{00000000-0005-0000-0000-00002B5B0000}"/>
    <cellStyle name="Normal 2 11 2 2 6 2 3" xfId="23343" xr:uid="{00000000-0005-0000-0000-00002C5B0000}"/>
    <cellStyle name="Normal 2 11 2 2 6 2 3 2" xfId="23344" xr:uid="{00000000-0005-0000-0000-00002D5B0000}"/>
    <cellStyle name="Normal 2 11 2 2 6 2 3 2 2" xfId="23345" xr:uid="{00000000-0005-0000-0000-00002E5B0000}"/>
    <cellStyle name="Normal 2 11 2 2 6 2 3 3" xfId="23346" xr:uid="{00000000-0005-0000-0000-00002F5B0000}"/>
    <cellStyle name="Normal 2 11 2 2 6 2 3 4" xfId="23347" xr:uid="{00000000-0005-0000-0000-0000305B0000}"/>
    <cellStyle name="Normal 2 11 2 2 6 2 4" xfId="23348" xr:uid="{00000000-0005-0000-0000-0000315B0000}"/>
    <cellStyle name="Normal 2 11 2 2 6 2 4 2" xfId="23349" xr:uid="{00000000-0005-0000-0000-0000325B0000}"/>
    <cellStyle name="Normal 2 11 2 2 6 2 4 2 2" xfId="23350" xr:uid="{00000000-0005-0000-0000-0000335B0000}"/>
    <cellStyle name="Normal 2 11 2 2 6 2 4 3" xfId="23351" xr:uid="{00000000-0005-0000-0000-0000345B0000}"/>
    <cellStyle name="Normal 2 11 2 2 6 2 4 4" xfId="23352" xr:uid="{00000000-0005-0000-0000-0000355B0000}"/>
    <cellStyle name="Normal 2 11 2 2 6 2 5" xfId="23353" xr:uid="{00000000-0005-0000-0000-0000365B0000}"/>
    <cellStyle name="Normal 2 11 2 2 6 2 5 2" xfId="23354" xr:uid="{00000000-0005-0000-0000-0000375B0000}"/>
    <cellStyle name="Normal 2 11 2 2 6 2 5 2 2" xfId="23355" xr:uid="{00000000-0005-0000-0000-0000385B0000}"/>
    <cellStyle name="Normal 2 11 2 2 6 2 5 3" xfId="23356" xr:uid="{00000000-0005-0000-0000-0000395B0000}"/>
    <cellStyle name="Normal 2 11 2 2 6 2 5 4" xfId="23357" xr:uid="{00000000-0005-0000-0000-00003A5B0000}"/>
    <cellStyle name="Normal 2 11 2 2 6 2 6" xfId="23358" xr:uid="{00000000-0005-0000-0000-00003B5B0000}"/>
    <cellStyle name="Normal 2 11 2 2 6 2 6 2" xfId="23359" xr:uid="{00000000-0005-0000-0000-00003C5B0000}"/>
    <cellStyle name="Normal 2 11 2 2 6 2 6 2 2" xfId="23360" xr:uid="{00000000-0005-0000-0000-00003D5B0000}"/>
    <cellStyle name="Normal 2 11 2 2 6 2 6 3" xfId="23361" xr:uid="{00000000-0005-0000-0000-00003E5B0000}"/>
    <cellStyle name="Normal 2 11 2 2 6 2 6 4" xfId="23362" xr:uid="{00000000-0005-0000-0000-00003F5B0000}"/>
    <cellStyle name="Normal 2 11 2 2 6 2 7" xfId="23363" xr:uid="{00000000-0005-0000-0000-0000405B0000}"/>
    <cellStyle name="Normal 2 11 2 2 6 2 7 2" xfId="23364" xr:uid="{00000000-0005-0000-0000-0000415B0000}"/>
    <cellStyle name="Normal 2 11 2 2 6 2 8" xfId="23365" xr:uid="{00000000-0005-0000-0000-0000425B0000}"/>
    <cellStyle name="Normal 2 11 2 2 6 2 9" xfId="23366" xr:uid="{00000000-0005-0000-0000-0000435B0000}"/>
    <cellStyle name="Normal 2 11 2 2 6 3" xfId="23367" xr:uid="{00000000-0005-0000-0000-0000445B0000}"/>
    <cellStyle name="Normal 2 11 2 2 6 3 2" xfId="23368" xr:uid="{00000000-0005-0000-0000-0000455B0000}"/>
    <cellStyle name="Normal 2 11 2 2 6 3 2 2" xfId="23369" xr:uid="{00000000-0005-0000-0000-0000465B0000}"/>
    <cellStyle name="Normal 2 11 2 2 6 3 2 2 2" xfId="23370" xr:uid="{00000000-0005-0000-0000-0000475B0000}"/>
    <cellStyle name="Normal 2 11 2 2 6 3 2 3" xfId="23371" xr:uid="{00000000-0005-0000-0000-0000485B0000}"/>
    <cellStyle name="Normal 2 11 2 2 6 3 2 4" xfId="23372" xr:uid="{00000000-0005-0000-0000-0000495B0000}"/>
    <cellStyle name="Normal 2 11 2 2 6 3 3" xfId="23373" xr:uid="{00000000-0005-0000-0000-00004A5B0000}"/>
    <cellStyle name="Normal 2 11 2 2 6 3 3 2" xfId="23374" xr:uid="{00000000-0005-0000-0000-00004B5B0000}"/>
    <cellStyle name="Normal 2 11 2 2 6 3 3 2 2" xfId="23375" xr:uid="{00000000-0005-0000-0000-00004C5B0000}"/>
    <cellStyle name="Normal 2 11 2 2 6 3 3 3" xfId="23376" xr:uid="{00000000-0005-0000-0000-00004D5B0000}"/>
    <cellStyle name="Normal 2 11 2 2 6 3 3 4" xfId="23377" xr:uid="{00000000-0005-0000-0000-00004E5B0000}"/>
    <cellStyle name="Normal 2 11 2 2 6 3 4" xfId="23378" xr:uid="{00000000-0005-0000-0000-00004F5B0000}"/>
    <cellStyle name="Normal 2 11 2 2 6 3 4 2" xfId="23379" xr:uid="{00000000-0005-0000-0000-0000505B0000}"/>
    <cellStyle name="Normal 2 11 2 2 6 3 4 2 2" xfId="23380" xr:uid="{00000000-0005-0000-0000-0000515B0000}"/>
    <cellStyle name="Normal 2 11 2 2 6 3 4 3" xfId="23381" xr:uid="{00000000-0005-0000-0000-0000525B0000}"/>
    <cellStyle name="Normal 2 11 2 2 6 3 4 4" xfId="23382" xr:uid="{00000000-0005-0000-0000-0000535B0000}"/>
    <cellStyle name="Normal 2 11 2 2 6 3 5" xfId="23383" xr:uid="{00000000-0005-0000-0000-0000545B0000}"/>
    <cellStyle name="Normal 2 11 2 2 6 3 5 2" xfId="23384" xr:uid="{00000000-0005-0000-0000-0000555B0000}"/>
    <cellStyle name="Normal 2 11 2 2 6 3 6" xfId="23385" xr:uid="{00000000-0005-0000-0000-0000565B0000}"/>
    <cellStyle name="Normal 2 11 2 2 6 3 7" xfId="23386" xr:uid="{00000000-0005-0000-0000-0000575B0000}"/>
    <cellStyle name="Normal 2 11 2 2 6 4" xfId="23387" xr:uid="{00000000-0005-0000-0000-0000585B0000}"/>
    <cellStyle name="Normal 2 11 2 2 6 4 2" xfId="23388" xr:uid="{00000000-0005-0000-0000-0000595B0000}"/>
    <cellStyle name="Normal 2 11 2 2 6 4 2 2" xfId="23389" xr:uid="{00000000-0005-0000-0000-00005A5B0000}"/>
    <cellStyle name="Normal 2 11 2 2 6 4 3" xfId="23390" xr:uid="{00000000-0005-0000-0000-00005B5B0000}"/>
    <cellStyle name="Normal 2 11 2 2 6 4 4" xfId="23391" xr:uid="{00000000-0005-0000-0000-00005C5B0000}"/>
    <cellStyle name="Normal 2 11 2 2 6 5" xfId="23392" xr:uid="{00000000-0005-0000-0000-00005D5B0000}"/>
    <cellStyle name="Normal 2 11 2 2 6 5 2" xfId="23393" xr:uid="{00000000-0005-0000-0000-00005E5B0000}"/>
    <cellStyle name="Normal 2 11 2 2 6 5 2 2" xfId="23394" xr:uid="{00000000-0005-0000-0000-00005F5B0000}"/>
    <cellStyle name="Normal 2 11 2 2 6 5 3" xfId="23395" xr:uid="{00000000-0005-0000-0000-0000605B0000}"/>
    <cellStyle name="Normal 2 11 2 2 6 5 4" xfId="23396" xr:uid="{00000000-0005-0000-0000-0000615B0000}"/>
    <cellStyle name="Normal 2 11 2 2 6 6" xfId="23397" xr:uid="{00000000-0005-0000-0000-0000625B0000}"/>
    <cellStyle name="Normal 2 11 2 2 6 6 2" xfId="23398" xr:uid="{00000000-0005-0000-0000-0000635B0000}"/>
    <cellStyle name="Normal 2 11 2 2 6 6 2 2" xfId="23399" xr:uid="{00000000-0005-0000-0000-0000645B0000}"/>
    <cellStyle name="Normal 2 11 2 2 6 6 3" xfId="23400" xr:uid="{00000000-0005-0000-0000-0000655B0000}"/>
    <cellStyle name="Normal 2 11 2 2 6 6 4" xfId="23401" xr:uid="{00000000-0005-0000-0000-0000665B0000}"/>
    <cellStyle name="Normal 2 11 2 2 6 7" xfId="23402" xr:uid="{00000000-0005-0000-0000-0000675B0000}"/>
    <cellStyle name="Normal 2 11 2 2 6 7 2" xfId="23403" xr:uid="{00000000-0005-0000-0000-0000685B0000}"/>
    <cellStyle name="Normal 2 11 2 2 6 7 2 2" xfId="23404" xr:uid="{00000000-0005-0000-0000-0000695B0000}"/>
    <cellStyle name="Normal 2 11 2 2 6 7 3" xfId="23405" xr:uid="{00000000-0005-0000-0000-00006A5B0000}"/>
    <cellStyle name="Normal 2 11 2 2 6 7 4" xfId="23406" xr:uid="{00000000-0005-0000-0000-00006B5B0000}"/>
    <cellStyle name="Normal 2 11 2 2 6 8" xfId="23407" xr:uid="{00000000-0005-0000-0000-00006C5B0000}"/>
    <cellStyle name="Normal 2 11 2 2 6 8 2" xfId="23408" xr:uid="{00000000-0005-0000-0000-00006D5B0000}"/>
    <cellStyle name="Normal 2 11 2 2 6 9" xfId="23409" xr:uid="{00000000-0005-0000-0000-00006E5B0000}"/>
    <cellStyle name="Normal 2 11 2 2 7" xfId="23410" xr:uid="{00000000-0005-0000-0000-00006F5B0000}"/>
    <cellStyle name="Normal 2 11 2 2 7 2" xfId="23411" xr:uid="{00000000-0005-0000-0000-0000705B0000}"/>
    <cellStyle name="Normal 2 11 2 2 7 2 2" xfId="23412" xr:uid="{00000000-0005-0000-0000-0000715B0000}"/>
    <cellStyle name="Normal 2 11 2 2 7 2 2 2" xfId="23413" xr:uid="{00000000-0005-0000-0000-0000725B0000}"/>
    <cellStyle name="Normal 2 11 2 2 7 2 2 2 2" xfId="23414" xr:uid="{00000000-0005-0000-0000-0000735B0000}"/>
    <cellStyle name="Normal 2 11 2 2 7 2 2 3" xfId="23415" xr:uid="{00000000-0005-0000-0000-0000745B0000}"/>
    <cellStyle name="Normal 2 11 2 2 7 2 2 4" xfId="23416" xr:uid="{00000000-0005-0000-0000-0000755B0000}"/>
    <cellStyle name="Normal 2 11 2 2 7 2 3" xfId="23417" xr:uid="{00000000-0005-0000-0000-0000765B0000}"/>
    <cellStyle name="Normal 2 11 2 2 7 2 3 2" xfId="23418" xr:uid="{00000000-0005-0000-0000-0000775B0000}"/>
    <cellStyle name="Normal 2 11 2 2 7 2 3 2 2" xfId="23419" xr:uid="{00000000-0005-0000-0000-0000785B0000}"/>
    <cellStyle name="Normal 2 11 2 2 7 2 3 3" xfId="23420" xr:uid="{00000000-0005-0000-0000-0000795B0000}"/>
    <cellStyle name="Normal 2 11 2 2 7 2 3 4" xfId="23421" xr:uid="{00000000-0005-0000-0000-00007A5B0000}"/>
    <cellStyle name="Normal 2 11 2 2 7 2 4" xfId="23422" xr:uid="{00000000-0005-0000-0000-00007B5B0000}"/>
    <cellStyle name="Normal 2 11 2 2 7 2 4 2" xfId="23423" xr:uid="{00000000-0005-0000-0000-00007C5B0000}"/>
    <cellStyle name="Normal 2 11 2 2 7 2 4 2 2" xfId="23424" xr:uid="{00000000-0005-0000-0000-00007D5B0000}"/>
    <cellStyle name="Normal 2 11 2 2 7 2 4 3" xfId="23425" xr:uid="{00000000-0005-0000-0000-00007E5B0000}"/>
    <cellStyle name="Normal 2 11 2 2 7 2 4 4" xfId="23426" xr:uid="{00000000-0005-0000-0000-00007F5B0000}"/>
    <cellStyle name="Normal 2 11 2 2 7 2 5" xfId="23427" xr:uid="{00000000-0005-0000-0000-0000805B0000}"/>
    <cellStyle name="Normal 2 11 2 2 7 2 5 2" xfId="23428" xr:uid="{00000000-0005-0000-0000-0000815B0000}"/>
    <cellStyle name="Normal 2 11 2 2 7 2 6" xfId="23429" xr:uid="{00000000-0005-0000-0000-0000825B0000}"/>
    <cellStyle name="Normal 2 11 2 2 7 2 7" xfId="23430" xr:uid="{00000000-0005-0000-0000-0000835B0000}"/>
    <cellStyle name="Normal 2 11 2 2 7 3" xfId="23431" xr:uid="{00000000-0005-0000-0000-0000845B0000}"/>
    <cellStyle name="Normal 2 11 2 2 7 3 2" xfId="23432" xr:uid="{00000000-0005-0000-0000-0000855B0000}"/>
    <cellStyle name="Normal 2 11 2 2 7 3 2 2" xfId="23433" xr:uid="{00000000-0005-0000-0000-0000865B0000}"/>
    <cellStyle name="Normal 2 11 2 2 7 3 3" xfId="23434" xr:uid="{00000000-0005-0000-0000-0000875B0000}"/>
    <cellStyle name="Normal 2 11 2 2 7 3 4" xfId="23435" xr:uid="{00000000-0005-0000-0000-0000885B0000}"/>
    <cellStyle name="Normal 2 11 2 2 7 4" xfId="23436" xr:uid="{00000000-0005-0000-0000-0000895B0000}"/>
    <cellStyle name="Normal 2 11 2 2 7 4 2" xfId="23437" xr:uid="{00000000-0005-0000-0000-00008A5B0000}"/>
    <cellStyle name="Normal 2 11 2 2 7 4 2 2" xfId="23438" xr:uid="{00000000-0005-0000-0000-00008B5B0000}"/>
    <cellStyle name="Normal 2 11 2 2 7 4 3" xfId="23439" xr:uid="{00000000-0005-0000-0000-00008C5B0000}"/>
    <cellStyle name="Normal 2 11 2 2 7 4 4" xfId="23440" xr:uid="{00000000-0005-0000-0000-00008D5B0000}"/>
    <cellStyle name="Normal 2 11 2 2 7 5" xfId="23441" xr:uid="{00000000-0005-0000-0000-00008E5B0000}"/>
    <cellStyle name="Normal 2 11 2 2 7 5 2" xfId="23442" xr:uid="{00000000-0005-0000-0000-00008F5B0000}"/>
    <cellStyle name="Normal 2 11 2 2 7 5 2 2" xfId="23443" xr:uid="{00000000-0005-0000-0000-0000905B0000}"/>
    <cellStyle name="Normal 2 11 2 2 7 5 3" xfId="23444" xr:uid="{00000000-0005-0000-0000-0000915B0000}"/>
    <cellStyle name="Normal 2 11 2 2 7 5 4" xfId="23445" xr:uid="{00000000-0005-0000-0000-0000925B0000}"/>
    <cellStyle name="Normal 2 11 2 2 7 6" xfId="23446" xr:uid="{00000000-0005-0000-0000-0000935B0000}"/>
    <cellStyle name="Normal 2 11 2 2 7 6 2" xfId="23447" xr:uid="{00000000-0005-0000-0000-0000945B0000}"/>
    <cellStyle name="Normal 2 11 2 2 7 6 2 2" xfId="23448" xr:uid="{00000000-0005-0000-0000-0000955B0000}"/>
    <cellStyle name="Normal 2 11 2 2 7 6 3" xfId="23449" xr:uid="{00000000-0005-0000-0000-0000965B0000}"/>
    <cellStyle name="Normal 2 11 2 2 7 6 4" xfId="23450" xr:uid="{00000000-0005-0000-0000-0000975B0000}"/>
    <cellStyle name="Normal 2 11 2 2 7 7" xfId="23451" xr:uid="{00000000-0005-0000-0000-0000985B0000}"/>
    <cellStyle name="Normal 2 11 2 2 7 7 2" xfId="23452" xr:uid="{00000000-0005-0000-0000-0000995B0000}"/>
    <cellStyle name="Normal 2 11 2 2 7 8" xfId="23453" xr:uid="{00000000-0005-0000-0000-00009A5B0000}"/>
    <cellStyle name="Normal 2 11 2 2 7 9" xfId="23454" xr:uid="{00000000-0005-0000-0000-00009B5B0000}"/>
    <cellStyle name="Normal 2 11 2 2 8" xfId="23455" xr:uid="{00000000-0005-0000-0000-00009C5B0000}"/>
    <cellStyle name="Normal 2 11 2 2 8 2" xfId="23456" xr:uid="{00000000-0005-0000-0000-00009D5B0000}"/>
    <cellStyle name="Normal 2 11 2 2 8 2 2" xfId="23457" xr:uid="{00000000-0005-0000-0000-00009E5B0000}"/>
    <cellStyle name="Normal 2 11 2 2 8 2 2 2" xfId="23458" xr:uid="{00000000-0005-0000-0000-00009F5B0000}"/>
    <cellStyle name="Normal 2 11 2 2 8 2 2 2 2" xfId="23459" xr:uid="{00000000-0005-0000-0000-0000A05B0000}"/>
    <cellStyle name="Normal 2 11 2 2 8 2 2 3" xfId="23460" xr:uid="{00000000-0005-0000-0000-0000A15B0000}"/>
    <cellStyle name="Normal 2 11 2 2 8 2 2 4" xfId="23461" xr:uid="{00000000-0005-0000-0000-0000A25B0000}"/>
    <cellStyle name="Normal 2 11 2 2 8 2 3" xfId="23462" xr:uid="{00000000-0005-0000-0000-0000A35B0000}"/>
    <cellStyle name="Normal 2 11 2 2 8 2 3 2" xfId="23463" xr:uid="{00000000-0005-0000-0000-0000A45B0000}"/>
    <cellStyle name="Normal 2 11 2 2 8 2 3 2 2" xfId="23464" xr:uid="{00000000-0005-0000-0000-0000A55B0000}"/>
    <cellStyle name="Normal 2 11 2 2 8 2 3 3" xfId="23465" xr:uid="{00000000-0005-0000-0000-0000A65B0000}"/>
    <cellStyle name="Normal 2 11 2 2 8 2 3 4" xfId="23466" xr:uid="{00000000-0005-0000-0000-0000A75B0000}"/>
    <cellStyle name="Normal 2 11 2 2 8 2 4" xfId="23467" xr:uid="{00000000-0005-0000-0000-0000A85B0000}"/>
    <cellStyle name="Normal 2 11 2 2 8 2 4 2" xfId="23468" xr:uid="{00000000-0005-0000-0000-0000A95B0000}"/>
    <cellStyle name="Normal 2 11 2 2 8 2 4 2 2" xfId="23469" xr:uid="{00000000-0005-0000-0000-0000AA5B0000}"/>
    <cellStyle name="Normal 2 11 2 2 8 2 4 3" xfId="23470" xr:uid="{00000000-0005-0000-0000-0000AB5B0000}"/>
    <cellStyle name="Normal 2 11 2 2 8 2 4 4" xfId="23471" xr:uid="{00000000-0005-0000-0000-0000AC5B0000}"/>
    <cellStyle name="Normal 2 11 2 2 8 2 5" xfId="23472" xr:uid="{00000000-0005-0000-0000-0000AD5B0000}"/>
    <cellStyle name="Normal 2 11 2 2 8 2 5 2" xfId="23473" xr:uid="{00000000-0005-0000-0000-0000AE5B0000}"/>
    <cellStyle name="Normal 2 11 2 2 8 2 6" xfId="23474" xr:uid="{00000000-0005-0000-0000-0000AF5B0000}"/>
    <cellStyle name="Normal 2 11 2 2 8 2 7" xfId="23475" xr:uid="{00000000-0005-0000-0000-0000B05B0000}"/>
    <cellStyle name="Normal 2 11 2 2 8 3" xfId="23476" xr:uid="{00000000-0005-0000-0000-0000B15B0000}"/>
    <cellStyle name="Normal 2 11 2 2 8 3 2" xfId="23477" xr:uid="{00000000-0005-0000-0000-0000B25B0000}"/>
    <cellStyle name="Normal 2 11 2 2 8 3 2 2" xfId="23478" xr:uid="{00000000-0005-0000-0000-0000B35B0000}"/>
    <cellStyle name="Normal 2 11 2 2 8 3 3" xfId="23479" xr:uid="{00000000-0005-0000-0000-0000B45B0000}"/>
    <cellStyle name="Normal 2 11 2 2 8 3 4" xfId="23480" xr:uid="{00000000-0005-0000-0000-0000B55B0000}"/>
    <cellStyle name="Normal 2 11 2 2 8 4" xfId="23481" xr:uid="{00000000-0005-0000-0000-0000B65B0000}"/>
    <cellStyle name="Normal 2 11 2 2 8 4 2" xfId="23482" xr:uid="{00000000-0005-0000-0000-0000B75B0000}"/>
    <cellStyle name="Normal 2 11 2 2 8 4 2 2" xfId="23483" xr:uid="{00000000-0005-0000-0000-0000B85B0000}"/>
    <cellStyle name="Normal 2 11 2 2 8 4 3" xfId="23484" xr:uid="{00000000-0005-0000-0000-0000B95B0000}"/>
    <cellStyle name="Normal 2 11 2 2 8 4 4" xfId="23485" xr:uid="{00000000-0005-0000-0000-0000BA5B0000}"/>
    <cellStyle name="Normal 2 11 2 2 8 5" xfId="23486" xr:uid="{00000000-0005-0000-0000-0000BB5B0000}"/>
    <cellStyle name="Normal 2 11 2 2 8 5 2" xfId="23487" xr:uid="{00000000-0005-0000-0000-0000BC5B0000}"/>
    <cellStyle name="Normal 2 11 2 2 8 5 2 2" xfId="23488" xr:uid="{00000000-0005-0000-0000-0000BD5B0000}"/>
    <cellStyle name="Normal 2 11 2 2 8 5 3" xfId="23489" xr:uid="{00000000-0005-0000-0000-0000BE5B0000}"/>
    <cellStyle name="Normal 2 11 2 2 8 5 4" xfId="23490" xr:uid="{00000000-0005-0000-0000-0000BF5B0000}"/>
    <cellStyle name="Normal 2 11 2 2 8 6" xfId="23491" xr:uid="{00000000-0005-0000-0000-0000C05B0000}"/>
    <cellStyle name="Normal 2 11 2 2 8 6 2" xfId="23492" xr:uid="{00000000-0005-0000-0000-0000C15B0000}"/>
    <cellStyle name="Normal 2 11 2 2 8 6 2 2" xfId="23493" xr:uid="{00000000-0005-0000-0000-0000C25B0000}"/>
    <cellStyle name="Normal 2 11 2 2 8 6 3" xfId="23494" xr:uid="{00000000-0005-0000-0000-0000C35B0000}"/>
    <cellStyle name="Normal 2 11 2 2 8 6 4" xfId="23495" xr:uid="{00000000-0005-0000-0000-0000C45B0000}"/>
    <cellStyle name="Normal 2 11 2 2 8 7" xfId="23496" xr:uid="{00000000-0005-0000-0000-0000C55B0000}"/>
    <cellStyle name="Normal 2 11 2 2 8 7 2" xfId="23497" xr:uid="{00000000-0005-0000-0000-0000C65B0000}"/>
    <cellStyle name="Normal 2 11 2 2 8 8" xfId="23498" xr:uid="{00000000-0005-0000-0000-0000C75B0000}"/>
    <cellStyle name="Normal 2 11 2 2 8 9" xfId="23499" xr:uid="{00000000-0005-0000-0000-0000C85B0000}"/>
    <cellStyle name="Normal 2 11 2 2 9" xfId="23500" xr:uid="{00000000-0005-0000-0000-0000C95B0000}"/>
    <cellStyle name="Normal 2 11 2 2 9 2" xfId="23501" xr:uid="{00000000-0005-0000-0000-0000CA5B0000}"/>
    <cellStyle name="Normal 2 11 2 2 9 2 2" xfId="23502" xr:uid="{00000000-0005-0000-0000-0000CB5B0000}"/>
    <cellStyle name="Normal 2 11 2 2 9 2 2 2" xfId="23503" xr:uid="{00000000-0005-0000-0000-0000CC5B0000}"/>
    <cellStyle name="Normal 2 11 2 2 9 2 3" xfId="23504" xr:uid="{00000000-0005-0000-0000-0000CD5B0000}"/>
    <cellStyle name="Normal 2 11 2 2 9 2 4" xfId="23505" xr:uid="{00000000-0005-0000-0000-0000CE5B0000}"/>
    <cellStyle name="Normal 2 11 2 2 9 3" xfId="23506" xr:uid="{00000000-0005-0000-0000-0000CF5B0000}"/>
    <cellStyle name="Normal 2 11 2 2 9 3 2" xfId="23507" xr:uid="{00000000-0005-0000-0000-0000D05B0000}"/>
    <cellStyle name="Normal 2 11 2 2 9 3 2 2" xfId="23508" xr:uid="{00000000-0005-0000-0000-0000D15B0000}"/>
    <cellStyle name="Normal 2 11 2 2 9 3 3" xfId="23509" xr:uid="{00000000-0005-0000-0000-0000D25B0000}"/>
    <cellStyle name="Normal 2 11 2 2 9 3 4" xfId="23510" xr:uid="{00000000-0005-0000-0000-0000D35B0000}"/>
    <cellStyle name="Normal 2 11 2 2 9 4" xfId="23511" xr:uid="{00000000-0005-0000-0000-0000D45B0000}"/>
    <cellStyle name="Normal 2 11 2 2 9 4 2" xfId="23512" xr:uid="{00000000-0005-0000-0000-0000D55B0000}"/>
    <cellStyle name="Normal 2 11 2 2 9 4 2 2" xfId="23513" xr:uid="{00000000-0005-0000-0000-0000D65B0000}"/>
    <cellStyle name="Normal 2 11 2 2 9 4 3" xfId="23514" xr:uid="{00000000-0005-0000-0000-0000D75B0000}"/>
    <cellStyle name="Normal 2 11 2 2 9 4 4" xfId="23515" xr:uid="{00000000-0005-0000-0000-0000D85B0000}"/>
    <cellStyle name="Normal 2 11 2 2 9 5" xfId="23516" xr:uid="{00000000-0005-0000-0000-0000D95B0000}"/>
    <cellStyle name="Normal 2 11 2 2 9 5 2" xfId="23517" xr:uid="{00000000-0005-0000-0000-0000DA5B0000}"/>
    <cellStyle name="Normal 2 11 2 2 9 6" xfId="23518" xr:uid="{00000000-0005-0000-0000-0000DB5B0000}"/>
    <cellStyle name="Normal 2 11 2 2 9 7" xfId="23519" xr:uid="{00000000-0005-0000-0000-0000DC5B0000}"/>
    <cellStyle name="Normal 2 11 2 3" xfId="23520" xr:uid="{00000000-0005-0000-0000-0000DD5B0000}"/>
    <cellStyle name="Normal 2 11 2 3 10" xfId="23521" xr:uid="{00000000-0005-0000-0000-0000DE5B0000}"/>
    <cellStyle name="Normal 2 11 2 3 10 2" xfId="23522" xr:uid="{00000000-0005-0000-0000-0000DF5B0000}"/>
    <cellStyle name="Normal 2 11 2 3 10 2 2" xfId="23523" xr:uid="{00000000-0005-0000-0000-0000E05B0000}"/>
    <cellStyle name="Normal 2 11 2 3 10 3" xfId="23524" xr:uid="{00000000-0005-0000-0000-0000E15B0000}"/>
    <cellStyle name="Normal 2 11 2 3 10 4" xfId="23525" xr:uid="{00000000-0005-0000-0000-0000E25B0000}"/>
    <cellStyle name="Normal 2 11 2 3 11" xfId="23526" xr:uid="{00000000-0005-0000-0000-0000E35B0000}"/>
    <cellStyle name="Normal 2 11 2 3 11 2" xfId="23527" xr:uid="{00000000-0005-0000-0000-0000E45B0000}"/>
    <cellStyle name="Normal 2 11 2 3 11 2 2" xfId="23528" xr:uid="{00000000-0005-0000-0000-0000E55B0000}"/>
    <cellStyle name="Normal 2 11 2 3 11 3" xfId="23529" xr:uid="{00000000-0005-0000-0000-0000E65B0000}"/>
    <cellStyle name="Normal 2 11 2 3 11 4" xfId="23530" xr:uid="{00000000-0005-0000-0000-0000E75B0000}"/>
    <cellStyle name="Normal 2 11 2 3 12" xfId="23531" xr:uid="{00000000-0005-0000-0000-0000E85B0000}"/>
    <cellStyle name="Normal 2 11 2 3 12 2" xfId="23532" xr:uid="{00000000-0005-0000-0000-0000E95B0000}"/>
    <cellStyle name="Normal 2 11 2 3 12 2 2" xfId="23533" xr:uid="{00000000-0005-0000-0000-0000EA5B0000}"/>
    <cellStyle name="Normal 2 11 2 3 12 3" xfId="23534" xr:uid="{00000000-0005-0000-0000-0000EB5B0000}"/>
    <cellStyle name="Normal 2 11 2 3 12 4" xfId="23535" xr:uid="{00000000-0005-0000-0000-0000EC5B0000}"/>
    <cellStyle name="Normal 2 11 2 3 13" xfId="23536" xr:uid="{00000000-0005-0000-0000-0000ED5B0000}"/>
    <cellStyle name="Normal 2 11 2 3 13 2" xfId="23537" xr:uid="{00000000-0005-0000-0000-0000EE5B0000}"/>
    <cellStyle name="Normal 2 11 2 3 14" xfId="23538" xr:uid="{00000000-0005-0000-0000-0000EF5B0000}"/>
    <cellStyle name="Normal 2 11 2 3 15" xfId="23539" xr:uid="{00000000-0005-0000-0000-0000F05B0000}"/>
    <cellStyle name="Normal 2 11 2 3 2" xfId="23540" xr:uid="{00000000-0005-0000-0000-0000F15B0000}"/>
    <cellStyle name="Normal 2 11 2 3 2 10" xfId="23541" xr:uid="{00000000-0005-0000-0000-0000F25B0000}"/>
    <cellStyle name="Normal 2 11 2 3 2 10 2" xfId="23542" xr:uid="{00000000-0005-0000-0000-0000F35B0000}"/>
    <cellStyle name="Normal 2 11 2 3 2 10 2 2" xfId="23543" xr:uid="{00000000-0005-0000-0000-0000F45B0000}"/>
    <cellStyle name="Normal 2 11 2 3 2 10 3" xfId="23544" xr:uid="{00000000-0005-0000-0000-0000F55B0000}"/>
    <cellStyle name="Normal 2 11 2 3 2 10 4" xfId="23545" xr:uid="{00000000-0005-0000-0000-0000F65B0000}"/>
    <cellStyle name="Normal 2 11 2 3 2 11" xfId="23546" xr:uid="{00000000-0005-0000-0000-0000F75B0000}"/>
    <cellStyle name="Normal 2 11 2 3 2 11 2" xfId="23547" xr:uid="{00000000-0005-0000-0000-0000F85B0000}"/>
    <cellStyle name="Normal 2 11 2 3 2 11 2 2" xfId="23548" xr:uid="{00000000-0005-0000-0000-0000F95B0000}"/>
    <cellStyle name="Normal 2 11 2 3 2 11 3" xfId="23549" xr:uid="{00000000-0005-0000-0000-0000FA5B0000}"/>
    <cellStyle name="Normal 2 11 2 3 2 11 4" xfId="23550" xr:uid="{00000000-0005-0000-0000-0000FB5B0000}"/>
    <cellStyle name="Normal 2 11 2 3 2 12" xfId="23551" xr:uid="{00000000-0005-0000-0000-0000FC5B0000}"/>
    <cellStyle name="Normal 2 11 2 3 2 12 2" xfId="23552" xr:uid="{00000000-0005-0000-0000-0000FD5B0000}"/>
    <cellStyle name="Normal 2 11 2 3 2 13" xfId="23553" xr:uid="{00000000-0005-0000-0000-0000FE5B0000}"/>
    <cellStyle name="Normal 2 11 2 3 2 14" xfId="23554" xr:uid="{00000000-0005-0000-0000-0000FF5B0000}"/>
    <cellStyle name="Normal 2 11 2 3 2 2" xfId="23555" xr:uid="{00000000-0005-0000-0000-0000005C0000}"/>
    <cellStyle name="Normal 2 11 2 3 2 2 10" xfId="23556" xr:uid="{00000000-0005-0000-0000-0000015C0000}"/>
    <cellStyle name="Normal 2 11 2 3 2 2 10 2" xfId="23557" xr:uid="{00000000-0005-0000-0000-0000025C0000}"/>
    <cellStyle name="Normal 2 11 2 3 2 2 10 2 2" xfId="23558" xr:uid="{00000000-0005-0000-0000-0000035C0000}"/>
    <cellStyle name="Normal 2 11 2 3 2 2 10 3" xfId="23559" xr:uid="{00000000-0005-0000-0000-0000045C0000}"/>
    <cellStyle name="Normal 2 11 2 3 2 2 10 4" xfId="23560" xr:uid="{00000000-0005-0000-0000-0000055C0000}"/>
    <cellStyle name="Normal 2 11 2 3 2 2 11" xfId="23561" xr:uid="{00000000-0005-0000-0000-0000065C0000}"/>
    <cellStyle name="Normal 2 11 2 3 2 2 11 2" xfId="23562" xr:uid="{00000000-0005-0000-0000-0000075C0000}"/>
    <cellStyle name="Normal 2 11 2 3 2 2 12" xfId="23563" xr:uid="{00000000-0005-0000-0000-0000085C0000}"/>
    <cellStyle name="Normal 2 11 2 3 2 2 13" xfId="23564" xr:uid="{00000000-0005-0000-0000-0000095C0000}"/>
    <cellStyle name="Normal 2 11 2 3 2 2 2" xfId="23565" xr:uid="{00000000-0005-0000-0000-00000A5C0000}"/>
    <cellStyle name="Normal 2 11 2 3 2 2 2 10" xfId="23566" xr:uid="{00000000-0005-0000-0000-00000B5C0000}"/>
    <cellStyle name="Normal 2 11 2 3 2 2 2 2" xfId="23567" xr:uid="{00000000-0005-0000-0000-00000C5C0000}"/>
    <cellStyle name="Normal 2 11 2 3 2 2 2 2 2" xfId="23568" xr:uid="{00000000-0005-0000-0000-00000D5C0000}"/>
    <cellStyle name="Normal 2 11 2 3 2 2 2 2 2 2" xfId="23569" xr:uid="{00000000-0005-0000-0000-00000E5C0000}"/>
    <cellStyle name="Normal 2 11 2 3 2 2 2 2 2 2 2" xfId="23570" xr:uid="{00000000-0005-0000-0000-00000F5C0000}"/>
    <cellStyle name="Normal 2 11 2 3 2 2 2 2 2 2 2 2" xfId="23571" xr:uid="{00000000-0005-0000-0000-0000105C0000}"/>
    <cellStyle name="Normal 2 11 2 3 2 2 2 2 2 2 3" xfId="23572" xr:uid="{00000000-0005-0000-0000-0000115C0000}"/>
    <cellStyle name="Normal 2 11 2 3 2 2 2 2 2 2 4" xfId="23573" xr:uid="{00000000-0005-0000-0000-0000125C0000}"/>
    <cellStyle name="Normal 2 11 2 3 2 2 2 2 2 3" xfId="23574" xr:uid="{00000000-0005-0000-0000-0000135C0000}"/>
    <cellStyle name="Normal 2 11 2 3 2 2 2 2 2 3 2" xfId="23575" xr:uid="{00000000-0005-0000-0000-0000145C0000}"/>
    <cellStyle name="Normal 2 11 2 3 2 2 2 2 2 3 2 2" xfId="23576" xr:uid="{00000000-0005-0000-0000-0000155C0000}"/>
    <cellStyle name="Normal 2 11 2 3 2 2 2 2 2 3 3" xfId="23577" xr:uid="{00000000-0005-0000-0000-0000165C0000}"/>
    <cellStyle name="Normal 2 11 2 3 2 2 2 2 2 3 4" xfId="23578" xr:uid="{00000000-0005-0000-0000-0000175C0000}"/>
    <cellStyle name="Normal 2 11 2 3 2 2 2 2 2 4" xfId="23579" xr:uid="{00000000-0005-0000-0000-0000185C0000}"/>
    <cellStyle name="Normal 2 11 2 3 2 2 2 2 2 4 2" xfId="23580" xr:uid="{00000000-0005-0000-0000-0000195C0000}"/>
    <cellStyle name="Normal 2 11 2 3 2 2 2 2 2 4 2 2" xfId="23581" xr:uid="{00000000-0005-0000-0000-00001A5C0000}"/>
    <cellStyle name="Normal 2 11 2 3 2 2 2 2 2 4 3" xfId="23582" xr:uid="{00000000-0005-0000-0000-00001B5C0000}"/>
    <cellStyle name="Normal 2 11 2 3 2 2 2 2 2 4 4" xfId="23583" xr:uid="{00000000-0005-0000-0000-00001C5C0000}"/>
    <cellStyle name="Normal 2 11 2 3 2 2 2 2 2 5" xfId="23584" xr:uid="{00000000-0005-0000-0000-00001D5C0000}"/>
    <cellStyle name="Normal 2 11 2 3 2 2 2 2 2 5 2" xfId="23585" xr:uid="{00000000-0005-0000-0000-00001E5C0000}"/>
    <cellStyle name="Normal 2 11 2 3 2 2 2 2 2 6" xfId="23586" xr:uid="{00000000-0005-0000-0000-00001F5C0000}"/>
    <cellStyle name="Normal 2 11 2 3 2 2 2 2 2 7" xfId="23587" xr:uid="{00000000-0005-0000-0000-0000205C0000}"/>
    <cellStyle name="Normal 2 11 2 3 2 2 2 2 3" xfId="23588" xr:uid="{00000000-0005-0000-0000-0000215C0000}"/>
    <cellStyle name="Normal 2 11 2 3 2 2 2 2 3 2" xfId="23589" xr:uid="{00000000-0005-0000-0000-0000225C0000}"/>
    <cellStyle name="Normal 2 11 2 3 2 2 2 2 3 2 2" xfId="23590" xr:uid="{00000000-0005-0000-0000-0000235C0000}"/>
    <cellStyle name="Normal 2 11 2 3 2 2 2 2 3 3" xfId="23591" xr:uid="{00000000-0005-0000-0000-0000245C0000}"/>
    <cellStyle name="Normal 2 11 2 3 2 2 2 2 3 4" xfId="23592" xr:uid="{00000000-0005-0000-0000-0000255C0000}"/>
    <cellStyle name="Normal 2 11 2 3 2 2 2 2 4" xfId="23593" xr:uid="{00000000-0005-0000-0000-0000265C0000}"/>
    <cellStyle name="Normal 2 11 2 3 2 2 2 2 4 2" xfId="23594" xr:uid="{00000000-0005-0000-0000-0000275C0000}"/>
    <cellStyle name="Normal 2 11 2 3 2 2 2 2 4 2 2" xfId="23595" xr:uid="{00000000-0005-0000-0000-0000285C0000}"/>
    <cellStyle name="Normal 2 11 2 3 2 2 2 2 4 3" xfId="23596" xr:uid="{00000000-0005-0000-0000-0000295C0000}"/>
    <cellStyle name="Normal 2 11 2 3 2 2 2 2 4 4" xfId="23597" xr:uid="{00000000-0005-0000-0000-00002A5C0000}"/>
    <cellStyle name="Normal 2 11 2 3 2 2 2 2 5" xfId="23598" xr:uid="{00000000-0005-0000-0000-00002B5C0000}"/>
    <cellStyle name="Normal 2 11 2 3 2 2 2 2 5 2" xfId="23599" xr:uid="{00000000-0005-0000-0000-00002C5C0000}"/>
    <cellStyle name="Normal 2 11 2 3 2 2 2 2 5 2 2" xfId="23600" xr:uid="{00000000-0005-0000-0000-00002D5C0000}"/>
    <cellStyle name="Normal 2 11 2 3 2 2 2 2 5 3" xfId="23601" xr:uid="{00000000-0005-0000-0000-00002E5C0000}"/>
    <cellStyle name="Normal 2 11 2 3 2 2 2 2 5 4" xfId="23602" xr:uid="{00000000-0005-0000-0000-00002F5C0000}"/>
    <cellStyle name="Normal 2 11 2 3 2 2 2 2 6" xfId="23603" xr:uid="{00000000-0005-0000-0000-0000305C0000}"/>
    <cellStyle name="Normal 2 11 2 3 2 2 2 2 6 2" xfId="23604" xr:uid="{00000000-0005-0000-0000-0000315C0000}"/>
    <cellStyle name="Normal 2 11 2 3 2 2 2 2 6 2 2" xfId="23605" xr:uid="{00000000-0005-0000-0000-0000325C0000}"/>
    <cellStyle name="Normal 2 11 2 3 2 2 2 2 6 3" xfId="23606" xr:uid="{00000000-0005-0000-0000-0000335C0000}"/>
    <cellStyle name="Normal 2 11 2 3 2 2 2 2 6 4" xfId="23607" xr:uid="{00000000-0005-0000-0000-0000345C0000}"/>
    <cellStyle name="Normal 2 11 2 3 2 2 2 2 7" xfId="23608" xr:uid="{00000000-0005-0000-0000-0000355C0000}"/>
    <cellStyle name="Normal 2 11 2 3 2 2 2 2 7 2" xfId="23609" xr:uid="{00000000-0005-0000-0000-0000365C0000}"/>
    <cellStyle name="Normal 2 11 2 3 2 2 2 2 8" xfId="23610" xr:uid="{00000000-0005-0000-0000-0000375C0000}"/>
    <cellStyle name="Normal 2 11 2 3 2 2 2 2 9" xfId="23611" xr:uid="{00000000-0005-0000-0000-0000385C0000}"/>
    <cellStyle name="Normal 2 11 2 3 2 2 2 3" xfId="23612" xr:uid="{00000000-0005-0000-0000-0000395C0000}"/>
    <cellStyle name="Normal 2 11 2 3 2 2 2 3 2" xfId="23613" xr:uid="{00000000-0005-0000-0000-00003A5C0000}"/>
    <cellStyle name="Normal 2 11 2 3 2 2 2 3 2 2" xfId="23614" xr:uid="{00000000-0005-0000-0000-00003B5C0000}"/>
    <cellStyle name="Normal 2 11 2 3 2 2 2 3 2 2 2" xfId="23615" xr:uid="{00000000-0005-0000-0000-00003C5C0000}"/>
    <cellStyle name="Normal 2 11 2 3 2 2 2 3 2 3" xfId="23616" xr:uid="{00000000-0005-0000-0000-00003D5C0000}"/>
    <cellStyle name="Normal 2 11 2 3 2 2 2 3 2 4" xfId="23617" xr:uid="{00000000-0005-0000-0000-00003E5C0000}"/>
    <cellStyle name="Normal 2 11 2 3 2 2 2 3 3" xfId="23618" xr:uid="{00000000-0005-0000-0000-00003F5C0000}"/>
    <cellStyle name="Normal 2 11 2 3 2 2 2 3 3 2" xfId="23619" xr:uid="{00000000-0005-0000-0000-0000405C0000}"/>
    <cellStyle name="Normal 2 11 2 3 2 2 2 3 3 2 2" xfId="23620" xr:uid="{00000000-0005-0000-0000-0000415C0000}"/>
    <cellStyle name="Normal 2 11 2 3 2 2 2 3 3 3" xfId="23621" xr:uid="{00000000-0005-0000-0000-0000425C0000}"/>
    <cellStyle name="Normal 2 11 2 3 2 2 2 3 3 4" xfId="23622" xr:uid="{00000000-0005-0000-0000-0000435C0000}"/>
    <cellStyle name="Normal 2 11 2 3 2 2 2 3 4" xfId="23623" xr:uid="{00000000-0005-0000-0000-0000445C0000}"/>
    <cellStyle name="Normal 2 11 2 3 2 2 2 3 4 2" xfId="23624" xr:uid="{00000000-0005-0000-0000-0000455C0000}"/>
    <cellStyle name="Normal 2 11 2 3 2 2 2 3 4 2 2" xfId="23625" xr:uid="{00000000-0005-0000-0000-0000465C0000}"/>
    <cellStyle name="Normal 2 11 2 3 2 2 2 3 4 3" xfId="23626" xr:uid="{00000000-0005-0000-0000-0000475C0000}"/>
    <cellStyle name="Normal 2 11 2 3 2 2 2 3 4 4" xfId="23627" xr:uid="{00000000-0005-0000-0000-0000485C0000}"/>
    <cellStyle name="Normal 2 11 2 3 2 2 2 3 5" xfId="23628" xr:uid="{00000000-0005-0000-0000-0000495C0000}"/>
    <cellStyle name="Normal 2 11 2 3 2 2 2 3 5 2" xfId="23629" xr:uid="{00000000-0005-0000-0000-00004A5C0000}"/>
    <cellStyle name="Normal 2 11 2 3 2 2 2 3 6" xfId="23630" xr:uid="{00000000-0005-0000-0000-00004B5C0000}"/>
    <cellStyle name="Normal 2 11 2 3 2 2 2 3 7" xfId="23631" xr:uid="{00000000-0005-0000-0000-00004C5C0000}"/>
    <cellStyle name="Normal 2 11 2 3 2 2 2 4" xfId="23632" xr:uid="{00000000-0005-0000-0000-00004D5C0000}"/>
    <cellStyle name="Normal 2 11 2 3 2 2 2 4 2" xfId="23633" xr:uid="{00000000-0005-0000-0000-00004E5C0000}"/>
    <cellStyle name="Normal 2 11 2 3 2 2 2 4 2 2" xfId="23634" xr:uid="{00000000-0005-0000-0000-00004F5C0000}"/>
    <cellStyle name="Normal 2 11 2 3 2 2 2 4 3" xfId="23635" xr:uid="{00000000-0005-0000-0000-0000505C0000}"/>
    <cellStyle name="Normal 2 11 2 3 2 2 2 4 4" xfId="23636" xr:uid="{00000000-0005-0000-0000-0000515C0000}"/>
    <cellStyle name="Normal 2 11 2 3 2 2 2 5" xfId="23637" xr:uid="{00000000-0005-0000-0000-0000525C0000}"/>
    <cellStyle name="Normal 2 11 2 3 2 2 2 5 2" xfId="23638" xr:uid="{00000000-0005-0000-0000-0000535C0000}"/>
    <cellStyle name="Normal 2 11 2 3 2 2 2 5 2 2" xfId="23639" xr:uid="{00000000-0005-0000-0000-0000545C0000}"/>
    <cellStyle name="Normal 2 11 2 3 2 2 2 5 3" xfId="23640" xr:uid="{00000000-0005-0000-0000-0000555C0000}"/>
    <cellStyle name="Normal 2 11 2 3 2 2 2 5 4" xfId="23641" xr:uid="{00000000-0005-0000-0000-0000565C0000}"/>
    <cellStyle name="Normal 2 11 2 3 2 2 2 6" xfId="23642" xr:uid="{00000000-0005-0000-0000-0000575C0000}"/>
    <cellStyle name="Normal 2 11 2 3 2 2 2 6 2" xfId="23643" xr:uid="{00000000-0005-0000-0000-0000585C0000}"/>
    <cellStyle name="Normal 2 11 2 3 2 2 2 6 2 2" xfId="23644" xr:uid="{00000000-0005-0000-0000-0000595C0000}"/>
    <cellStyle name="Normal 2 11 2 3 2 2 2 6 3" xfId="23645" xr:uid="{00000000-0005-0000-0000-00005A5C0000}"/>
    <cellStyle name="Normal 2 11 2 3 2 2 2 6 4" xfId="23646" xr:uid="{00000000-0005-0000-0000-00005B5C0000}"/>
    <cellStyle name="Normal 2 11 2 3 2 2 2 7" xfId="23647" xr:uid="{00000000-0005-0000-0000-00005C5C0000}"/>
    <cellStyle name="Normal 2 11 2 3 2 2 2 7 2" xfId="23648" xr:uid="{00000000-0005-0000-0000-00005D5C0000}"/>
    <cellStyle name="Normal 2 11 2 3 2 2 2 7 2 2" xfId="23649" xr:uid="{00000000-0005-0000-0000-00005E5C0000}"/>
    <cellStyle name="Normal 2 11 2 3 2 2 2 7 3" xfId="23650" xr:uid="{00000000-0005-0000-0000-00005F5C0000}"/>
    <cellStyle name="Normal 2 11 2 3 2 2 2 7 4" xfId="23651" xr:uid="{00000000-0005-0000-0000-0000605C0000}"/>
    <cellStyle name="Normal 2 11 2 3 2 2 2 8" xfId="23652" xr:uid="{00000000-0005-0000-0000-0000615C0000}"/>
    <cellStyle name="Normal 2 11 2 3 2 2 2 8 2" xfId="23653" xr:uid="{00000000-0005-0000-0000-0000625C0000}"/>
    <cellStyle name="Normal 2 11 2 3 2 2 2 9" xfId="23654" xr:uid="{00000000-0005-0000-0000-0000635C0000}"/>
    <cellStyle name="Normal 2 11 2 3 2 2 3" xfId="23655" xr:uid="{00000000-0005-0000-0000-0000645C0000}"/>
    <cellStyle name="Normal 2 11 2 3 2 2 3 10" xfId="23656" xr:uid="{00000000-0005-0000-0000-0000655C0000}"/>
    <cellStyle name="Normal 2 11 2 3 2 2 3 2" xfId="23657" xr:uid="{00000000-0005-0000-0000-0000665C0000}"/>
    <cellStyle name="Normal 2 11 2 3 2 2 3 2 2" xfId="23658" xr:uid="{00000000-0005-0000-0000-0000675C0000}"/>
    <cellStyle name="Normal 2 11 2 3 2 2 3 2 2 2" xfId="23659" xr:uid="{00000000-0005-0000-0000-0000685C0000}"/>
    <cellStyle name="Normal 2 11 2 3 2 2 3 2 2 2 2" xfId="23660" xr:uid="{00000000-0005-0000-0000-0000695C0000}"/>
    <cellStyle name="Normal 2 11 2 3 2 2 3 2 2 2 2 2" xfId="23661" xr:uid="{00000000-0005-0000-0000-00006A5C0000}"/>
    <cellStyle name="Normal 2 11 2 3 2 2 3 2 2 2 3" xfId="23662" xr:uid="{00000000-0005-0000-0000-00006B5C0000}"/>
    <cellStyle name="Normal 2 11 2 3 2 2 3 2 2 2 4" xfId="23663" xr:uid="{00000000-0005-0000-0000-00006C5C0000}"/>
    <cellStyle name="Normal 2 11 2 3 2 2 3 2 2 3" xfId="23664" xr:uid="{00000000-0005-0000-0000-00006D5C0000}"/>
    <cellStyle name="Normal 2 11 2 3 2 2 3 2 2 3 2" xfId="23665" xr:uid="{00000000-0005-0000-0000-00006E5C0000}"/>
    <cellStyle name="Normal 2 11 2 3 2 2 3 2 2 3 2 2" xfId="23666" xr:uid="{00000000-0005-0000-0000-00006F5C0000}"/>
    <cellStyle name="Normal 2 11 2 3 2 2 3 2 2 3 3" xfId="23667" xr:uid="{00000000-0005-0000-0000-0000705C0000}"/>
    <cellStyle name="Normal 2 11 2 3 2 2 3 2 2 3 4" xfId="23668" xr:uid="{00000000-0005-0000-0000-0000715C0000}"/>
    <cellStyle name="Normal 2 11 2 3 2 2 3 2 2 4" xfId="23669" xr:uid="{00000000-0005-0000-0000-0000725C0000}"/>
    <cellStyle name="Normal 2 11 2 3 2 2 3 2 2 4 2" xfId="23670" xr:uid="{00000000-0005-0000-0000-0000735C0000}"/>
    <cellStyle name="Normal 2 11 2 3 2 2 3 2 2 4 2 2" xfId="23671" xr:uid="{00000000-0005-0000-0000-0000745C0000}"/>
    <cellStyle name="Normal 2 11 2 3 2 2 3 2 2 4 3" xfId="23672" xr:uid="{00000000-0005-0000-0000-0000755C0000}"/>
    <cellStyle name="Normal 2 11 2 3 2 2 3 2 2 4 4" xfId="23673" xr:uid="{00000000-0005-0000-0000-0000765C0000}"/>
    <cellStyle name="Normal 2 11 2 3 2 2 3 2 2 5" xfId="23674" xr:uid="{00000000-0005-0000-0000-0000775C0000}"/>
    <cellStyle name="Normal 2 11 2 3 2 2 3 2 2 5 2" xfId="23675" xr:uid="{00000000-0005-0000-0000-0000785C0000}"/>
    <cellStyle name="Normal 2 11 2 3 2 2 3 2 2 6" xfId="23676" xr:uid="{00000000-0005-0000-0000-0000795C0000}"/>
    <cellStyle name="Normal 2 11 2 3 2 2 3 2 2 7" xfId="23677" xr:uid="{00000000-0005-0000-0000-00007A5C0000}"/>
    <cellStyle name="Normal 2 11 2 3 2 2 3 2 3" xfId="23678" xr:uid="{00000000-0005-0000-0000-00007B5C0000}"/>
    <cellStyle name="Normal 2 11 2 3 2 2 3 2 3 2" xfId="23679" xr:uid="{00000000-0005-0000-0000-00007C5C0000}"/>
    <cellStyle name="Normal 2 11 2 3 2 2 3 2 3 2 2" xfId="23680" xr:uid="{00000000-0005-0000-0000-00007D5C0000}"/>
    <cellStyle name="Normal 2 11 2 3 2 2 3 2 3 3" xfId="23681" xr:uid="{00000000-0005-0000-0000-00007E5C0000}"/>
    <cellStyle name="Normal 2 11 2 3 2 2 3 2 3 4" xfId="23682" xr:uid="{00000000-0005-0000-0000-00007F5C0000}"/>
    <cellStyle name="Normal 2 11 2 3 2 2 3 2 4" xfId="23683" xr:uid="{00000000-0005-0000-0000-0000805C0000}"/>
    <cellStyle name="Normal 2 11 2 3 2 2 3 2 4 2" xfId="23684" xr:uid="{00000000-0005-0000-0000-0000815C0000}"/>
    <cellStyle name="Normal 2 11 2 3 2 2 3 2 4 2 2" xfId="23685" xr:uid="{00000000-0005-0000-0000-0000825C0000}"/>
    <cellStyle name="Normal 2 11 2 3 2 2 3 2 4 3" xfId="23686" xr:uid="{00000000-0005-0000-0000-0000835C0000}"/>
    <cellStyle name="Normal 2 11 2 3 2 2 3 2 4 4" xfId="23687" xr:uid="{00000000-0005-0000-0000-0000845C0000}"/>
    <cellStyle name="Normal 2 11 2 3 2 2 3 2 5" xfId="23688" xr:uid="{00000000-0005-0000-0000-0000855C0000}"/>
    <cellStyle name="Normal 2 11 2 3 2 2 3 2 5 2" xfId="23689" xr:uid="{00000000-0005-0000-0000-0000865C0000}"/>
    <cellStyle name="Normal 2 11 2 3 2 2 3 2 5 2 2" xfId="23690" xr:uid="{00000000-0005-0000-0000-0000875C0000}"/>
    <cellStyle name="Normal 2 11 2 3 2 2 3 2 5 3" xfId="23691" xr:uid="{00000000-0005-0000-0000-0000885C0000}"/>
    <cellStyle name="Normal 2 11 2 3 2 2 3 2 5 4" xfId="23692" xr:uid="{00000000-0005-0000-0000-0000895C0000}"/>
    <cellStyle name="Normal 2 11 2 3 2 2 3 2 6" xfId="23693" xr:uid="{00000000-0005-0000-0000-00008A5C0000}"/>
    <cellStyle name="Normal 2 11 2 3 2 2 3 2 6 2" xfId="23694" xr:uid="{00000000-0005-0000-0000-00008B5C0000}"/>
    <cellStyle name="Normal 2 11 2 3 2 2 3 2 6 2 2" xfId="23695" xr:uid="{00000000-0005-0000-0000-00008C5C0000}"/>
    <cellStyle name="Normal 2 11 2 3 2 2 3 2 6 3" xfId="23696" xr:uid="{00000000-0005-0000-0000-00008D5C0000}"/>
    <cellStyle name="Normal 2 11 2 3 2 2 3 2 6 4" xfId="23697" xr:uid="{00000000-0005-0000-0000-00008E5C0000}"/>
    <cellStyle name="Normal 2 11 2 3 2 2 3 2 7" xfId="23698" xr:uid="{00000000-0005-0000-0000-00008F5C0000}"/>
    <cellStyle name="Normal 2 11 2 3 2 2 3 2 7 2" xfId="23699" xr:uid="{00000000-0005-0000-0000-0000905C0000}"/>
    <cellStyle name="Normal 2 11 2 3 2 2 3 2 8" xfId="23700" xr:uid="{00000000-0005-0000-0000-0000915C0000}"/>
    <cellStyle name="Normal 2 11 2 3 2 2 3 2 9" xfId="23701" xr:uid="{00000000-0005-0000-0000-0000925C0000}"/>
    <cellStyle name="Normal 2 11 2 3 2 2 3 3" xfId="23702" xr:uid="{00000000-0005-0000-0000-0000935C0000}"/>
    <cellStyle name="Normal 2 11 2 3 2 2 3 3 2" xfId="23703" xr:uid="{00000000-0005-0000-0000-0000945C0000}"/>
    <cellStyle name="Normal 2 11 2 3 2 2 3 3 2 2" xfId="23704" xr:uid="{00000000-0005-0000-0000-0000955C0000}"/>
    <cellStyle name="Normal 2 11 2 3 2 2 3 3 2 2 2" xfId="23705" xr:uid="{00000000-0005-0000-0000-0000965C0000}"/>
    <cellStyle name="Normal 2 11 2 3 2 2 3 3 2 3" xfId="23706" xr:uid="{00000000-0005-0000-0000-0000975C0000}"/>
    <cellStyle name="Normal 2 11 2 3 2 2 3 3 2 4" xfId="23707" xr:uid="{00000000-0005-0000-0000-0000985C0000}"/>
    <cellStyle name="Normal 2 11 2 3 2 2 3 3 3" xfId="23708" xr:uid="{00000000-0005-0000-0000-0000995C0000}"/>
    <cellStyle name="Normal 2 11 2 3 2 2 3 3 3 2" xfId="23709" xr:uid="{00000000-0005-0000-0000-00009A5C0000}"/>
    <cellStyle name="Normal 2 11 2 3 2 2 3 3 3 2 2" xfId="23710" xr:uid="{00000000-0005-0000-0000-00009B5C0000}"/>
    <cellStyle name="Normal 2 11 2 3 2 2 3 3 3 3" xfId="23711" xr:uid="{00000000-0005-0000-0000-00009C5C0000}"/>
    <cellStyle name="Normal 2 11 2 3 2 2 3 3 3 4" xfId="23712" xr:uid="{00000000-0005-0000-0000-00009D5C0000}"/>
    <cellStyle name="Normal 2 11 2 3 2 2 3 3 4" xfId="23713" xr:uid="{00000000-0005-0000-0000-00009E5C0000}"/>
    <cellStyle name="Normal 2 11 2 3 2 2 3 3 4 2" xfId="23714" xr:uid="{00000000-0005-0000-0000-00009F5C0000}"/>
    <cellStyle name="Normal 2 11 2 3 2 2 3 3 4 2 2" xfId="23715" xr:uid="{00000000-0005-0000-0000-0000A05C0000}"/>
    <cellStyle name="Normal 2 11 2 3 2 2 3 3 4 3" xfId="23716" xr:uid="{00000000-0005-0000-0000-0000A15C0000}"/>
    <cellStyle name="Normal 2 11 2 3 2 2 3 3 4 4" xfId="23717" xr:uid="{00000000-0005-0000-0000-0000A25C0000}"/>
    <cellStyle name="Normal 2 11 2 3 2 2 3 3 5" xfId="23718" xr:uid="{00000000-0005-0000-0000-0000A35C0000}"/>
    <cellStyle name="Normal 2 11 2 3 2 2 3 3 5 2" xfId="23719" xr:uid="{00000000-0005-0000-0000-0000A45C0000}"/>
    <cellStyle name="Normal 2 11 2 3 2 2 3 3 6" xfId="23720" xr:uid="{00000000-0005-0000-0000-0000A55C0000}"/>
    <cellStyle name="Normal 2 11 2 3 2 2 3 3 7" xfId="23721" xr:uid="{00000000-0005-0000-0000-0000A65C0000}"/>
    <cellStyle name="Normal 2 11 2 3 2 2 3 4" xfId="23722" xr:uid="{00000000-0005-0000-0000-0000A75C0000}"/>
    <cellStyle name="Normal 2 11 2 3 2 2 3 4 2" xfId="23723" xr:uid="{00000000-0005-0000-0000-0000A85C0000}"/>
    <cellStyle name="Normal 2 11 2 3 2 2 3 4 2 2" xfId="23724" xr:uid="{00000000-0005-0000-0000-0000A95C0000}"/>
    <cellStyle name="Normal 2 11 2 3 2 2 3 4 3" xfId="23725" xr:uid="{00000000-0005-0000-0000-0000AA5C0000}"/>
    <cellStyle name="Normal 2 11 2 3 2 2 3 4 4" xfId="23726" xr:uid="{00000000-0005-0000-0000-0000AB5C0000}"/>
    <cellStyle name="Normal 2 11 2 3 2 2 3 5" xfId="23727" xr:uid="{00000000-0005-0000-0000-0000AC5C0000}"/>
    <cellStyle name="Normal 2 11 2 3 2 2 3 5 2" xfId="23728" xr:uid="{00000000-0005-0000-0000-0000AD5C0000}"/>
    <cellStyle name="Normal 2 11 2 3 2 2 3 5 2 2" xfId="23729" xr:uid="{00000000-0005-0000-0000-0000AE5C0000}"/>
    <cellStyle name="Normal 2 11 2 3 2 2 3 5 3" xfId="23730" xr:uid="{00000000-0005-0000-0000-0000AF5C0000}"/>
    <cellStyle name="Normal 2 11 2 3 2 2 3 5 4" xfId="23731" xr:uid="{00000000-0005-0000-0000-0000B05C0000}"/>
    <cellStyle name="Normal 2 11 2 3 2 2 3 6" xfId="23732" xr:uid="{00000000-0005-0000-0000-0000B15C0000}"/>
    <cellStyle name="Normal 2 11 2 3 2 2 3 6 2" xfId="23733" xr:uid="{00000000-0005-0000-0000-0000B25C0000}"/>
    <cellStyle name="Normal 2 11 2 3 2 2 3 6 2 2" xfId="23734" xr:uid="{00000000-0005-0000-0000-0000B35C0000}"/>
    <cellStyle name="Normal 2 11 2 3 2 2 3 6 3" xfId="23735" xr:uid="{00000000-0005-0000-0000-0000B45C0000}"/>
    <cellStyle name="Normal 2 11 2 3 2 2 3 6 4" xfId="23736" xr:uid="{00000000-0005-0000-0000-0000B55C0000}"/>
    <cellStyle name="Normal 2 11 2 3 2 2 3 7" xfId="23737" xr:uid="{00000000-0005-0000-0000-0000B65C0000}"/>
    <cellStyle name="Normal 2 11 2 3 2 2 3 7 2" xfId="23738" xr:uid="{00000000-0005-0000-0000-0000B75C0000}"/>
    <cellStyle name="Normal 2 11 2 3 2 2 3 7 2 2" xfId="23739" xr:uid="{00000000-0005-0000-0000-0000B85C0000}"/>
    <cellStyle name="Normal 2 11 2 3 2 2 3 7 3" xfId="23740" xr:uid="{00000000-0005-0000-0000-0000B95C0000}"/>
    <cellStyle name="Normal 2 11 2 3 2 2 3 7 4" xfId="23741" xr:uid="{00000000-0005-0000-0000-0000BA5C0000}"/>
    <cellStyle name="Normal 2 11 2 3 2 2 3 8" xfId="23742" xr:uid="{00000000-0005-0000-0000-0000BB5C0000}"/>
    <cellStyle name="Normal 2 11 2 3 2 2 3 8 2" xfId="23743" xr:uid="{00000000-0005-0000-0000-0000BC5C0000}"/>
    <cellStyle name="Normal 2 11 2 3 2 2 3 9" xfId="23744" xr:uid="{00000000-0005-0000-0000-0000BD5C0000}"/>
    <cellStyle name="Normal 2 11 2 3 2 2 4" xfId="23745" xr:uid="{00000000-0005-0000-0000-0000BE5C0000}"/>
    <cellStyle name="Normal 2 11 2 3 2 2 4 2" xfId="23746" xr:uid="{00000000-0005-0000-0000-0000BF5C0000}"/>
    <cellStyle name="Normal 2 11 2 3 2 2 4 2 2" xfId="23747" xr:uid="{00000000-0005-0000-0000-0000C05C0000}"/>
    <cellStyle name="Normal 2 11 2 3 2 2 4 2 2 2" xfId="23748" xr:uid="{00000000-0005-0000-0000-0000C15C0000}"/>
    <cellStyle name="Normal 2 11 2 3 2 2 4 2 2 2 2" xfId="23749" xr:uid="{00000000-0005-0000-0000-0000C25C0000}"/>
    <cellStyle name="Normal 2 11 2 3 2 2 4 2 2 3" xfId="23750" xr:uid="{00000000-0005-0000-0000-0000C35C0000}"/>
    <cellStyle name="Normal 2 11 2 3 2 2 4 2 2 4" xfId="23751" xr:uid="{00000000-0005-0000-0000-0000C45C0000}"/>
    <cellStyle name="Normal 2 11 2 3 2 2 4 2 3" xfId="23752" xr:uid="{00000000-0005-0000-0000-0000C55C0000}"/>
    <cellStyle name="Normal 2 11 2 3 2 2 4 2 3 2" xfId="23753" xr:uid="{00000000-0005-0000-0000-0000C65C0000}"/>
    <cellStyle name="Normal 2 11 2 3 2 2 4 2 3 2 2" xfId="23754" xr:uid="{00000000-0005-0000-0000-0000C75C0000}"/>
    <cellStyle name="Normal 2 11 2 3 2 2 4 2 3 3" xfId="23755" xr:uid="{00000000-0005-0000-0000-0000C85C0000}"/>
    <cellStyle name="Normal 2 11 2 3 2 2 4 2 3 4" xfId="23756" xr:uid="{00000000-0005-0000-0000-0000C95C0000}"/>
    <cellStyle name="Normal 2 11 2 3 2 2 4 2 4" xfId="23757" xr:uid="{00000000-0005-0000-0000-0000CA5C0000}"/>
    <cellStyle name="Normal 2 11 2 3 2 2 4 2 4 2" xfId="23758" xr:uid="{00000000-0005-0000-0000-0000CB5C0000}"/>
    <cellStyle name="Normal 2 11 2 3 2 2 4 2 4 2 2" xfId="23759" xr:uid="{00000000-0005-0000-0000-0000CC5C0000}"/>
    <cellStyle name="Normal 2 11 2 3 2 2 4 2 4 3" xfId="23760" xr:uid="{00000000-0005-0000-0000-0000CD5C0000}"/>
    <cellStyle name="Normal 2 11 2 3 2 2 4 2 4 4" xfId="23761" xr:uid="{00000000-0005-0000-0000-0000CE5C0000}"/>
    <cellStyle name="Normal 2 11 2 3 2 2 4 2 5" xfId="23762" xr:uid="{00000000-0005-0000-0000-0000CF5C0000}"/>
    <cellStyle name="Normal 2 11 2 3 2 2 4 2 5 2" xfId="23763" xr:uid="{00000000-0005-0000-0000-0000D05C0000}"/>
    <cellStyle name="Normal 2 11 2 3 2 2 4 2 6" xfId="23764" xr:uid="{00000000-0005-0000-0000-0000D15C0000}"/>
    <cellStyle name="Normal 2 11 2 3 2 2 4 2 7" xfId="23765" xr:uid="{00000000-0005-0000-0000-0000D25C0000}"/>
    <cellStyle name="Normal 2 11 2 3 2 2 4 3" xfId="23766" xr:uid="{00000000-0005-0000-0000-0000D35C0000}"/>
    <cellStyle name="Normal 2 11 2 3 2 2 4 3 2" xfId="23767" xr:uid="{00000000-0005-0000-0000-0000D45C0000}"/>
    <cellStyle name="Normal 2 11 2 3 2 2 4 3 2 2" xfId="23768" xr:uid="{00000000-0005-0000-0000-0000D55C0000}"/>
    <cellStyle name="Normal 2 11 2 3 2 2 4 3 3" xfId="23769" xr:uid="{00000000-0005-0000-0000-0000D65C0000}"/>
    <cellStyle name="Normal 2 11 2 3 2 2 4 3 4" xfId="23770" xr:uid="{00000000-0005-0000-0000-0000D75C0000}"/>
    <cellStyle name="Normal 2 11 2 3 2 2 4 4" xfId="23771" xr:uid="{00000000-0005-0000-0000-0000D85C0000}"/>
    <cellStyle name="Normal 2 11 2 3 2 2 4 4 2" xfId="23772" xr:uid="{00000000-0005-0000-0000-0000D95C0000}"/>
    <cellStyle name="Normal 2 11 2 3 2 2 4 4 2 2" xfId="23773" xr:uid="{00000000-0005-0000-0000-0000DA5C0000}"/>
    <cellStyle name="Normal 2 11 2 3 2 2 4 4 3" xfId="23774" xr:uid="{00000000-0005-0000-0000-0000DB5C0000}"/>
    <cellStyle name="Normal 2 11 2 3 2 2 4 4 4" xfId="23775" xr:uid="{00000000-0005-0000-0000-0000DC5C0000}"/>
    <cellStyle name="Normal 2 11 2 3 2 2 4 5" xfId="23776" xr:uid="{00000000-0005-0000-0000-0000DD5C0000}"/>
    <cellStyle name="Normal 2 11 2 3 2 2 4 5 2" xfId="23777" xr:uid="{00000000-0005-0000-0000-0000DE5C0000}"/>
    <cellStyle name="Normal 2 11 2 3 2 2 4 5 2 2" xfId="23778" xr:uid="{00000000-0005-0000-0000-0000DF5C0000}"/>
    <cellStyle name="Normal 2 11 2 3 2 2 4 5 3" xfId="23779" xr:uid="{00000000-0005-0000-0000-0000E05C0000}"/>
    <cellStyle name="Normal 2 11 2 3 2 2 4 5 4" xfId="23780" xr:uid="{00000000-0005-0000-0000-0000E15C0000}"/>
    <cellStyle name="Normal 2 11 2 3 2 2 4 6" xfId="23781" xr:uid="{00000000-0005-0000-0000-0000E25C0000}"/>
    <cellStyle name="Normal 2 11 2 3 2 2 4 6 2" xfId="23782" xr:uid="{00000000-0005-0000-0000-0000E35C0000}"/>
    <cellStyle name="Normal 2 11 2 3 2 2 4 6 2 2" xfId="23783" xr:uid="{00000000-0005-0000-0000-0000E45C0000}"/>
    <cellStyle name="Normal 2 11 2 3 2 2 4 6 3" xfId="23784" xr:uid="{00000000-0005-0000-0000-0000E55C0000}"/>
    <cellStyle name="Normal 2 11 2 3 2 2 4 6 4" xfId="23785" xr:uid="{00000000-0005-0000-0000-0000E65C0000}"/>
    <cellStyle name="Normal 2 11 2 3 2 2 4 7" xfId="23786" xr:uid="{00000000-0005-0000-0000-0000E75C0000}"/>
    <cellStyle name="Normal 2 11 2 3 2 2 4 7 2" xfId="23787" xr:uid="{00000000-0005-0000-0000-0000E85C0000}"/>
    <cellStyle name="Normal 2 11 2 3 2 2 4 8" xfId="23788" xr:uid="{00000000-0005-0000-0000-0000E95C0000}"/>
    <cellStyle name="Normal 2 11 2 3 2 2 4 9" xfId="23789" xr:uid="{00000000-0005-0000-0000-0000EA5C0000}"/>
    <cellStyle name="Normal 2 11 2 3 2 2 5" xfId="23790" xr:uid="{00000000-0005-0000-0000-0000EB5C0000}"/>
    <cellStyle name="Normal 2 11 2 3 2 2 5 2" xfId="23791" xr:uid="{00000000-0005-0000-0000-0000EC5C0000}"/>
    <cellStyle name="Normal 2 11 2 3 2 2 5 2 2" xfId="23792" xr:uid="{00000000-0005-0000-0000-0000ED5C0000}"/>
    <cellStyle name="Normal 2 11 2 3 2 2 5 2 2 2" xfId="23793" xr:uid="{00000000-0005-0000-0000-0000EE5C0000}"/>
    <cellStyle name="Normal 2 11 2 3 2 2 5 2 2 2 2" xfId="23794" xr:uid="{00000000-0005-0000-0000-0000EF5C0000}"/>
    <cellStyle name="Normal 2 11 2 3 2 2 5 2 2 3" xfId="23795" xr:uid="{00000000-0005-0000-0000-0000F05C0000}"/>
    <cellStyle name="Normal 2 11 2 3 2 2 5 2 2 4" xfId="23796" xr:uid="{00000000-0005-0000-0000-0000F15C0000}"/>
    <cellStyle name="Normal 2 11 2 3 2 2 5 2 3" xfId="23797" xr:uid="{00000000-0005-0000-0000-0000F25C0000}"/>
    <cellStyle name="Normal 2 11 2 3 2 2 5 2 3 2" xfId="23798" xr:uid="{00000000-0005-0000-0000-0000F35C0000}"/>
    <cellStyle name="Normal 2 11 2 3 2 2 5 2 3 2 2" xfId="23799" xr:uid="{00000000-0005-0000-0000-0000F45C0000}"/>
    <cellStyle name="Normal 2 11 2 3 2 2 5 2 3 3" xfId="23800" xr:uid="{00000000-0005-0000-0000-0000F55C0000}"/>
    <cellStyle name="Normal 2 11 2 3 2 2 5 2 3 4" xfId="23801" xr:uid="{00000000-0005-0000-0000-0000F65C0000}"/>
    <cellStyle name="Normal 2 11 2 3 2 2 5 2 4" xfId="23802" xr:uid="{00000000-0005-0000-0000-0000F75C0000}"/>
    <cellStyle name="Normal 2 11 2 3 2 2 5 2 4 2" xfId="23803" xr:uid="{00000000-0005-0000-0000-0000F85C0000}"/>
    <cellStyle name="Normal 2 11 2 3 2 2 5 2 4 2 2" xfId="23804" xr:uid="{00000000-0005-0000-0000-0000F95C0000}"/>
    <cellStyle name="Normal 2 11 2 3 2 2 5 2 4 3" xfId="23805" xr:uid="{00000000-0005-0000-0000-0000FA5C0000}"/>
    <cellStyle name="Normal 2 11 2 3 2 2 5 2 4 4" xfId="23806" xr:uid="{00000000-0005-0000-0000-0000FB5C0000}"/>
    <cellStyle name="Normal 2 11 2 3 2 2 5 2 5" xfId="23807" xr:uid="{00000000-0005-0000-0000-0000FC5C0000}"/>
    <cellStyle name="Normal 2 11 2 3 2 2 5 2 5 2" xfId="23808" xr:uid="{00000000-0005-0000-0000-0000FD5C0000}"/>
    <cellStyle name="Normal 2 11 2 3 2 2 5 2 6" xfId="23809" xr:uid="{00000000-0005-0000-0000-0000FE5C0000}"/>
    <cellStyle name="Normal 2 11 2 3 2 2 5 2 7" xfId="23810" xr:uid="{00000000-0005-0000-0000-0000FF5C0000}"/>
    <cellStyle name="Normal 2 11 2 3 2 2 5 3" xfId="23811" xr:uid="{00000000-0005-0000-0000-0000005D0000}"/>
    <cellStyle name="Normal 2 11 2 3 2 2 5 3 2" xfId="23812" xr:uid="{00000000-0005-0000-0000-0000015D0000}"/>
    <cellStyle name="Normal 2 11 2 3 2 2 5 3 2 2" xfId="23813" xr:uid="{00000000-0005-0000-0000-0000025D0000}"/>
    <cellStyle name="Normal 2 11 2 3 2 2 5 3 3" xfId="23814" xr:uid="{00000000-0005-0000-0000-0000035D0000}"/>
    <cellStyle name="Normal 2 11 2 3 2 2 5 3 4" xfId="23815" xr:uid="{00000000-0005-0000-0000-0000045D0000}"/>
    <cellStyle name="Normal 2 11 2 3 2 2 5 4" xfId="23816" xr:uid="{00000000-0005-0000-0000-0000055D0000}"/>
    <cellStyle name="Normal 2 11 2 3 2 2 5 4 2" xfId="23817" xr:uid="{00000000-0005-0000-0000-0000065D0000}"/>
    <cellStyle name="Normal 2 11 2 3 2 2 5 4 2 2" xfId="23818" xr:uid="{00000000-0005-0000-0000-0000075D0000}"/>
    <cellStyle name="Normal 2 11 2 3 2 2 5 4 3" xfId="23819" xr:uid="{00000000-0005-0000-0000-0000085D0000}"/>
    <cellStyle name="Normal 2 11 2 3 2 2 5 4 4" xfId="23820" xr:uid="{00000000-0005-0000-0000-0000095D0000}"/>
    <cellStyle name="Normal 2 11 2 3 2 2 5 5" xfId="23821" xr:uid="{00000000-0005-0000-0000-00000A5D0000}"/>
    <cellStyle name="Normal 2 11 2 3 2 2 5 5 2" xfId="23822" xr:uid="{00000000-0005-0000-0000-00000B5D0000}"/>
    <cellStyle name="Normal 2 11 2 3 2 2 5 5 2 2" xfId="23823" xr:uid="{00000000-0005-0000-0000-00000C5D0000}"/>
    <cellStyle name="Normal 2 11 2 3 2 2 5 5 3" xfId="23824" xr:uid="{00000000-0005-0000-0000-00000D5D0000}"/>
    <cellStyle name="Normal 2 11 2 3 2 2 5 5 4" xfId="23825" xr:uid="{00000000-0005-0000-0000-00000E5D0000}"/>
    <cellStyle name="Normal 2 11 2 3 2 2 5 6" xfId="23826" xr:uid="{00000000-0005-0000-0000-00000F5D0000}"/>
    <cellStyle name="Normal 2 11 2 3 2 2 5 6 2" xfId="23827" xr:uid="{00000000-0005-0000-0000-0000105D0000}"/>
    <cellStyle name="Normal 2 11 2 3 2 2 5 6 2 2" xfId="23828" xr:uid="{00000000-0005-0000-0000-0000115D0000}"/>
    <cellStyle name="Normal 2 11 2 3 2 2 5 6 3" xfId="23829" xr:uid="{00000000-0005-0000-0000-0000125D0000}"/>
    <cellStyle name="Normal 2 11 2 3 2 2 5 6 4" xfId="23830" xr:uid="{00000000-0005-0000-0000-0000135D0000}"/>
    <cellStyle name="Normal 2 11 2 3 2 2 5 7" xfId="23831" xr:uid="{00000000-0005-0000-0000-0000145D0000}"/>
    <cellStyle name="Normal 2 11 2 3 2 2 5 7 2" xfId="23832" xr:uid="{00000000-0005-0000-0000-0000155D0000}"/>
    <cellStyle name="Normal 2 11 2 3 2 2 5 8" xfId="23833" xr:uid="{00000000-0005-0000-0000-0000165D0000}"/>
    <cellStyle name="Normal 2 11 2 3 2 2 5 9" xfId="23834" xr:uid="{00000000-0005-0000-0000-0000175D0000}"/>
    <cellStyle name="Normal 2 11 2 3 2 2 6" xfId="23835" xr:uid="{00000000-0005-0000-0000-0000185D0000}"/>
    <cellStyle name="Normal 2 11 2 3 2 2 6 2" xfId="23836" xr:uid="{00000000-0005-0000-0000-0000195D0000}"/>
    <cellStyle name="Normal 2 11 2 3 2 2 6 2 2" xfId="23837" xr:uid="{00000000-0005-0000-0000-00001A5D0000}"/>
    <cellStyle name="Normal 2 11 2 3 2 2 6 2 2 2" xfId="23838" xr:uid="{00000000-0005-0000-0000-00001B5D0000}"/>
    <cellStyle name="Normal 2 11 2 3 2 2 6 2 3" xfId="23839" xr:uid="{00000000-0005-0000-0000-00001C5D0000}"/>
    <cellStyle name="Normal 2 11 2 3 2 2 6 2 4" xfId="23840" xr:uid="{00000000-0005-0000-0000-00001D5D0000}"/>
    <cellStyle name="Normal 2 11 2 3 2 2 6 3" xfId="23841" xr:uid="{00000000-0005-0000-0000-00001E5D0000}"/>
    <cellStyle name="Normal 2 11 2 3 2 2 6 3 2" xfId="23842" xr:uid="{00000000-0005-0000-0000-00001F5D0000}"/>
    <cellStyle name="Normal 2 11 2 3 2 2 6 3 2 2" xfId="23843" xr:uid="{00000000-0005-0000-0000-0000205D0000}"/>
    <cellStyle name="Normal 2 11 2 3 2 2 6 3 3" xfId="23844" xr:uid="{00000000-0005-0000-0000-0000215D0000}"/>
    <cellStyle name="Normal 2 11 2 3 2 2 6 3 4" xfId="23845" xr:uid="{00000000-0005-0000-0000-0000225D0000}"/>
    <cellStyle name="Normal 2 11 2 3 2 2 6 4" xfId="23846" xr:uid="{00000000-0005-0000-0000-0000235D0000}"/>
    <cellStyle name="Normal 2 11 2 3 2 2 6 4 2" xfId="23847" xr:uid="{00000000-0005-0000-0000-0000245D0000}"/>
    <cellStyle name="Normal 2 11 2 3 2 2 6 4 2 2" xfId="23848" xr:uid="{00000000-0005-0000-0000-0000255D0000}"/>
    <cellStyle name="Normal 2 11 2 3 2 2 6 4 3" xfId="23849" xr:uid="{00000000-0005-0000-0000-0000265D0000}"/>
    <cellStyle name="Normal 2 11 2 3 2 2 6 4 4" xfId="23850" xr:uid="{00000000-0005-0000-0000-0000275D0000}"/>
    <cellStyle name="Normal 2 11 2 3 2 2 6 5" xfId="23851" xr:uid="{00000000-0005-0000-0000-0000285D0000}"/>
    <cellStyle name="Normal 2 11 2 3 2 2 6 5 2" xfId="23852" xr:uid="{00000000-0005-0000-0000-0000295D0000}"/>
    <cellStyle name="Normal 2 11 2 3 2 2 6 6" xfId="23853" xr:uid="{00000000-0005-0000-0000-00002A5D0000}"/>
    <cellStyle name="Normal 2 11 2 3 2 2 6 7" xfId="23854" xr:uid="{00000000-0005-0000-0000-00002B5D0000}"/>
    <cellStyle name="Normal 2 11 2 3 2 2 7" xfId="23855" xr:uid="{00000000-0005-0000-0000-00002C5D0000}"/>
    <cellStyle name="Normal 2 11 2 3 2 2 7 2" xfId="23856" xr:uid="{00000000-0005-0000-0000-00002D5D0000}"/>
    <cellStyle name="Normal 2 11 2 3 2 2 7 2 2" xfId="23857" xr:uid="{00000000-0005-0000-0000-00002E5D0000}"/>
    <cellStyle name="Normal 2 11 2 3 2 2 7 3" xfId="23858" xr:uid="{00000000-0005-0000-0000-00002F5D0000}"/>
    <cellStyle name="Normal 2 11 2 3 2 2 7 4" xfId="23859" xr:uid="{00000000-0005-0000-0000-0000305D0000}"/>
    <cellStyle name="Normal 2 11 2 3 2 2 8" xfId="23860" xr:uid="{00000000-0005-0000-0000-0000315D0000}"/>
    <cellStyle name="Normal 2 11 2 3 2 2 8 2" xfId="23861" xr:uid="{00000000-0005-0000-0000-0000325D0000}"/>
    <cellStyle name="Normal 2 11 2 3 2 2 8 2 2" xfId="23862" xr:uid="{00000000-0005-0000-0000-0000335D0000}"/>
    <cellStyle name="Normal 2 11 2 3 2 2 8 3" xfId="23863" xr:uid="{00000000-0005-0000-0000-0000345D0000}"/>
    <cellStyle name="Normal 2 11 2 3 2 2 8 4" xfId="23864" xr:uid="{00000000-0005-0000-0000-0000355D0000}"/>
    <cellStyle name="Normal 2 11 2 3 2 2 9" xfId="23865" xr:uid="{00000000-0005-0000-0000-0000365D0000}"/>
    <cellStyle name="Normal 2 11 2 3 2 2 9 2" xfId="23866" xr:uid="{00000000-0005-0000-0000-0000375D0000}"/>
    <cellStyle name="Normal 2 11 2 3 2 2 9 2 2" xfId="23867" xr:uid="{00000000-0005-0000-0000-0000385D0000}"/>
    <cellStyle name="Normal 2 11 2 3 2 2 9 3" xfId="23868" xr:uid="{00000000-0005-0000-0000-0000395D0000}"/>
    <cellStyle name="Normal 2 11 2 3 2 2 9 4" xfId="23869" xr:uid="{00000000-0005-0000-0000-00003A5D0000}"/>
    <cellStyle name="Normal 2 11 2 3 2 3" xfId="23870" xr:uid="{00000000-0005-0000-0000-00003B5D0000}"/>
    <cellStyle name="Normal 2 11 2 3 2 3 10" xfId="23871" xr:uid="{00000000-0005-0000-0000-00003C5D0000}"/>
    <cellStyle name="Normal 2 11 2 3 2 3 2" xfId="23872" xr:uid="{00000000-0005-0000-0000-00003D5D0000}"/>
    <cellStyle name="Normal 2 11 2 3 2 3 2 2" xfId="23873" xr:uid="{00000000-0005-0000-0000-00003E5D0000}"/>
    <cellStyle name="Normal 2 11 2 3 2 3 2 2 2" xfId="23874" xr:uid="{00000000-0005-0000-0000-00003F5D0000}"/>
    <cellStyle name="Normal 2 11 2 3 2 3 2 2 2 2" xfId="23875" xr:uid="{00000000-0005-0000-0000-0000405D0000}"/>
    <cellStyle name="Normal 2 11 2 3 2 3 2 2 2 2 2" xfId="23876" xr:uid="{00000000-0005-0000-0000-0000415D0000}"/>
    <cellStyle name="Normal 2 11 2 3 2 3 2 2 2 3" xfId="23877" xr:uid="{00000000-0005-0000-0000-0000425D0000}"/>
    <cellStyle name="Normal 2 11 2 3 2 3 2 2 2 4" xfId="23878" xr:uid="{00000000-0005-0000-0000-0000435D0000}"/>
    <cellStyle name="Normal 2 11 2 3 2 3 2 2 3" xfId="23879" xr:uid="{00000000-0005-0000-0000-0000445D0000}"/>
    <cellStyle name="Normal 2 11 2 3 2 3 2 2 3 2" xfId="23880" xr:uid="{00000000-0005-0000-0000-0000455D0000}"/>
    <cellStyle name="Normal 2 11 2 3 2 3 2 2 3 2 2" xfId="23881" xr:uid="{00000000-0005-0000-0000-0000465D0000}"/>
    <cellStyle name="Normal 2 11 2 3 2 3 2 2 3 3" xfId="23882" xr:uid="{00000000-0005-0000-0000-0000475D0000}"/>
    <cellStyle name="Normal 2 11 2 3 2 3 2 2 3 4" xfId="23883" xr:uid="{00000000-0005-0000-0000-0000485D0000}"/>
    <cellStyle name="Normal 2 11 2 3 2 3 2 2 4" xfId="23884" xr:uid="{00000000-0005-0000-0000-0000495D0000}"/>
    <cellStyle name="Normal 2 11 2 3 2 3 2 2 4 2" xfId="23885" xr:uid="{00000000-0005-0000-0000-00004A5D0000}"/>
    <cellStyle name="Normal 2 11 2 3 2 3 2 2 4 2 2" xfId="23886" xr:uid="{00000000-0005-0000-0000-00004B5D0000}"/>
    <cellStyle name="Normal 2 11 2 3 2 3 2 2 4 3" xfId="23887" xr:uid="{00000000-0005-0000-0000-00004C5D0000}"/>
    <cellStyle name="Normal 2 11 2 3 2 3 2 2 4 4" xfId="23888" xr:uid="{00000000-0005-0000-0000-00004D5D0000}"/>
    <cellStyle name="Normal 2 11 2 3 2 3 2 2 5" xfId="23889" xr:uid="{00000000-0005-0000-0000-00004E5D0000}"/>
    <cellStyle name="Normal 2 11 2 3 2 3 2 2 5 2" xfId="23890" xr:uid="{00000000-0005-0000-0000-00004F5D0000}"/>
    <cellStyle name="Normal 2 11 2 3 2 3 2 2 6" xfId="23891" xr:uid="{00000000-0005-0000-0000-0000505D0000}"/>
    <cellStyle name="Normal 2 11 2 3 2 3 2 2 7" xfId="23892" xr:uid="{00000000-0005-0000-0000-0000515D0000}"/>
    <cellStyle name="Normal 2 11 2 3 2 3 2 3" xfId="23893" xr:uid="{00000000-0005-0000-0000-0000525D0000}"/>
    <cellStyle name="Normal 2 11 2 3 2 3 2 3 2" xfId="23894" xr:uid="{00000000-0005-0000-0000-0000535D0000}"/>
    <cellStyle name="Normal 2 11 2 3 2 3 2 3 2 2" xfId="23895" xr:uid="{00000000-0005-0000-0000-0000545D0000}"/>
    <cellStyle name="Normal 2 11 2 3 2 3 2 3 3" xfId="23896" xr:uid="{00000000-0005-0000-0000-0000555D0000}"/>
    <cellStyle name="Normal 2 11 2 3 2 3 2 3 4" xfId="23897" xr:uid="{00000000-0005-0000-0000-0000565D0000}"/>
    <cellStyle name="Normal 2 11 2 3 2 3 2 4" xfId="23898" xr:uid="{00000000-0005-0000-0000-0000575D0000}"/>
    <cellStyle name="Normal 2 11 2 3 2 3 2 4 2" xfId="23899" xr:uid="{00000000-0005-0000-0000-0000585D0000}"/>
    <cellStyle name="Normal 2 11 2 3 2 3 2 4 2 2" xfId="23900" xr:uid="{00000000-0005-0000-0000-0000595D0000}"/>
    <cellStyle name="Normal 2 11 2 3 2 3 2 4 3" xfId="23901" xr:uid="{00000000-0005-0000-0000-00005A5D0000}"/>
    <cellStyle name="Normal 2 11 2 3 2 3 2 4 4" xfId="23902" xr:uid="{00000000-0005-0000-0000-00005B5D0000}"/>
    <cellStyle name="Normal 2 11 2 3 2 3 2 5" xfId="23903" xr:uid="{00000000-0005-0000-0000-00005C5D0000}"/>
    <cellStyle name="Normal 2 11 2 3 2 3 2 5 2" xfId="23904" xr:uid="{00000000-0005-0000-0000-00005D5D0000}"/>
    <cellStyle name="Normal 2 11 2 3 2 3 2 5 2 2" xfId="23905" xr:uid="{00000000-0005-0000-0000-00005E5D0000}"/>
    <cellStyle name="Normal 2 11 2 3 2 3 2 5 3" xfId="23906" xr:uid="{00000000-0005-0000-0000-00005F5D0000}"/>
    <cellStyle name="Normal 2 11 2 3 2 3 2 5 4" xfId="23907" xr:uid="{00000000-0005-0000-0000-0000605D0000}"/>
    <cellStyle name="Normal 2 11 2 3 2 3 2 6" xfId="23908" xr:uid="{00000000-0005-0000-0000-0000615D0000}"/>
    <cellStyle name="Normal 2 11 2 3 2 3 2 6 2" xfId="23909" xr:uid="{00000000-0005-0000-0000-0000625D0000}"/>
    <cellStyle name="Normal 2 11 2 3 2 3 2 6 2 2" xfId="23910" xr:uid="{00000000-0005-0000-0000-0000635D0000}"/>
    <cellStyle name="Normal 2 11 2 3 2 3 2 6 3" xfId="23911" xr:uid="{00000000-0005-0000-0000-0000645D0000}"/>
    <cellStyle name="Normal 2 11 2 3 2 3 2 6 4" xfId="23912" xr:uid="{00000000-0005-0000-0000-0000655D0000}"/>
    <cellStyle name="Normal 2 11 2 3 2 3 2 7" xfId="23913" xr:uid="{00000000-0005-0000-0000-0000665D0000}"/>
    <cellStyle name="Normal 2 11 2 3 2 3 2 7 2" xfId="23914" xr:uid="{00000000-0005-0000-0000-0000675D0000}"/>
    <cellStyle name="Normal 2 11 2 3 2 3 2 8" xfId="23915" xr:uid="{00000000-0005-0000-0000-0000685D0000}"/>
    <cellStyle name="Normal 2 11 2 3 2 3 2 9" xfId="23916" xr:uid="{00000000-0005-0000-0000-0000695D0000}"/>
    <cellStyle name="Normal 2 11 2 3 2 3 3" xfId="23917" xr:uid="{00000000-0005-0000-0000-00006A5D0000}"/>
    <cellStyle name="Normal 2 11 2 3 2 3 3 2" xfId="23918" xr:uid="{00000000-0005-0000-0000-00006B5D0000}"/>
    <cellStyle name="Normal 2 11 2 3 2 3 3 2 2" xfId="23919" xr:uid="{00000000-0005-0000-0000-00006C5D0000}"/>
    <cellStyle name="Normal 2 11 2 3 2 3 3 2 2 2" xfId="23920" xr:uid="{00000000-0005-0000-0000-00006D5D0000}"/>
    <cellStyle name="Normal 2 11 2 3 2 3 3 2 3" xfId="23921" xr:uid="{00000000-0005-0000-0000-00006E5D0000}"/>
    <cellStyle name="Normal 2 11 2 3 2 3 3 2 4" xfId="23922" xr:uid="{00000000-0005-0000-0000-00006F5D0000}"/>
    <cellStyle name="Normal 2 11 2 3 2 3 3 3" xfId="23923" xr:uid="{00000000-0005-0000-0000-0000705D0000}"/>
    <cellStyle name="Normal 2 11 2 3 2 3 3 3 2" xfId="23924" xr:uid="{00000000-0005-0000-0000-0000715D0000}"/>
    <cellStyle name="Normal 2 11 2 3 2 3 3 3 2 2" xfId="23925" xr:uid="{00000000-0005-0000-0000-0000725D0000}"/>
    <cellStyle name="Normal 2 11 2 3 2 3 3 3 3" xfId="23926" xr:uid="{00000000-0005-0000-0000-0000735D0000}"/>
    <cellStyle name="Normal 2 11 2 3 2 3 3 3 4" xfId="23927" xr:uid="{00000000-0005-0000-0000-0000745D0000}"/>
    <cellStyle name="Normal 2 11 2 3 2 3 3 4" xfId="23928" xr:uid="{00000000-0005-0000-0000-0000755D0000}"/>
    <cellStyle name="Normal 2 11 2 3 2 3 3 4 2" xfId="23929" xr:uid="{00000000-0005-0000-0000-0000765D0000}"/>
    <cellStyle name="Normal 2 11 2 3 2 3 3 4 2 2" xfId="23930" xr:uid="{00000000-0005-0000-0000-0000775D0000}"/>
    <cellStyle name="Normal 2 11 2 3 2 3 3 4 3" xfId="23931" xr:uid="{00000000-0005-0000-0000-0000785D0000}"/>
    <cellStyle name="Normal 2 11 2 3 2 3 3 4 4" xfId="23932" xr:uid="{00000000-0005-0000-0000-0000795D0000}"/>
    <cellStyle name="Normal 2 11 2 3 2 3 3 5" xfId="23933" xr:uid="{00000000-0005-0000-0000-00007A5D0000}"/>
    <cellStyle name="Normal 2 11 2 3 2 3 3 5 2" xfId="23934" xr:uid="{00000000-0005-0000-0000-00007B5D0000}"/>
    <cellStyle name="Normal 2 11 2 3 2 3 3 6" xfId="23935" xr:uid="{00000000-0005-0000-0000-00007C5D0000}"/>
    <cellStyle name="Normal 2 11 2 3 2 3 3 7" xfId="23936" xr:uid="{00000000-0005-0000-0000-00007D5D0000}"/>
    <cellStyle name="Normal 2 11 2 3 2 3 4" xfId="23937" xr:uid="{00000000-0005-0000-0000-00007E5D0000}"/>
    <cellStyle name="Normal 2 11 2 3 2 3 4 2" xfId="23938" xr:uid="{00000000-0005-0000-0000-00007F5D0000}"/>
    <cellStyle name="Normal 2 11 2 3 2 3 4 2 2" xfId="23939" xr:uid="{00000000-0005-0000-0000-0000805D0000}"/>
    <cellStyle name="Normal 2 11 2 3 2 3 4 3" xfId="23940" xr:uid="{00000000-0005-0000-0000-0000815D0000}"/>
    <cellStyle name="Normal 2 11 2 3 2 3 4 4" xfId="23941" xr:uid="{00000000-0005-0000-0000-0000825D0000}"/>
    <cellStyle name="Normal 2 11 2 3 2 3 5" xfId="23942" xr:uid="{00000000-0005-0000-0000-0000835D0000}"/>
    <cellStyle name="Normal 2 11 2 3 2 3 5 2" xfId="23943" xr:uid="{00000000-0005-0000-0000-0000845D0000}"/>
    <cellStyle name="Normal 2 11 2 3 2 3 5 2 2" xfId="23944" xr:uid="{00000000-0005-0000-0000-0000855D0000}"/>
    <cellStyle name="Normal 2 11 2 3 2 3 5 3" xfId="23945" xr:uid="{00000000-0005-0000-0000-0000865D0000}"/>
    <cellStyle name="Normal 2 11 2 3 2 3 5 4" xfId="23946" xr:uid="{00000000-0005-0000-0000-0000875D0000}"/>
    <cellStyle name="Normal 2 11 2 3 2 3 6" xfId="23947" xr:uid="{00000000-0005-0000-0000-0000885D0000}"/>
    <cellStyle name="Normal 2 11 2 3 2 3 6 2" xfId="23948" xr:uid="{00000000-0005-0000-0000-0000895D0000}"/>
    <cellStyle name="Normal 2 11 2 3 2 3 6 2 2" xfId="23949" xr:uid="{00000000-0005-0000-0000-00008A5D0000}"/>
    <cellStyle name="Normal 2 11 2 3 2 3 6 3" xfId="23950" xr:uid="{00000000-0005-0000-0000-00008B5D0000}"/>
    <cellStyle name="Normal 2 11 2 3 2 3 6 4" xfId="23951" xr:uid="{00000000-0005-0000-0000-00008C5D0000}"/>
    <cellStyle name="Normal 2 11 2 3 2 3 7" xfId="23952" xr:uid="{00000000-0005-0000-0000-00008D5D0000}"/>
    <cellStyle name="Normal 2 11 2 3 2 3 7 2" xfId="23953" xr:uid="{00000000-0005-0000-0000-00008E5D0000}"/>
    <cellStyle name="Normal 2 11 2 3 2 3 7 2 2" xfId="23954" xr:uid="{00000000-0005-0000-0000-00008F5D0000}"/>
    <cellStyle name="Normal 2 11 2 3 2 3 7 3" xfId="23955" xr:uid="{00000000-0005-0000-0000-0000905D0000}"/>
    <cellStyle name="Normal 2 11 2 3 2 3 7 4" xfId="23956" xr:uid="{00000000-0005-0000-0000-0000915D0000}"/>
    <cellStyle name="Normal 2 11 2 3 2 3 8" xfId="23957" xr:uid="{00000000-0005-0000-0000-0000925D0000}"/>
    <cellStyle name="Normal 2 11 2 3 2 3 8 2" xfId="23958" xr:uid="{00000000-0005-0000-0000-0000935D0000}"/>
    <cellStyle name="Normal 2 11 2 3 2 3 9" xfId="23959" xr:uid="{00000000-0005-0000-0000-0000945D0000}"/>
    <cellStyle name="Normal 2 11 2 3 2 4" xfId="23960" xr:uid="{00000000-0005-0000-0000-0000955D0000}"/>
    <cellStyle name="Normal 2 11 2 3 2 4 10" xfId="23961" xr:uid="{00000000-0005-0000-0000-0000965D0000}"/>
    <cellStyle name="Normal 2 11 2 3 2 4 2" xfId="23962" xr:uid="{00000000-0005-0000-0000-0000975D0000}"/>
    <cellStyle name="Normal 2 11 2 3 2 4 2 2" xfId="23963" xr:uid="{00000000-0005-0000-0000-0000985D0000}"/>
    <cellStyle name="Normal 2 11 2 3 2 4 2 2 2" xfId="23964" xr:uid="{00000000-0005-0000-0000-0000995D0000}"/>
    <cellStyle name="Normal 2 11 2 3 2 4 2 2 2 2" xfId="23965" xr:uid="{00000000-0005-0000-0000-00009A5D0000}"/>
    <cellStyle name="Normal 2 11 2 3 2 4 2 2 2 2 2" xfId="23966" xr:uid="{00000000-0005-0000-0000-00009B5D0000}"/>
    <cellStyle name="Normal 2 11 2 3 2 4 2 2 2 3" xfId="23967" xr:uid="{00000000-0005-0000-0000-00009C5D0000}"/>
    <cellStyle name="Normal 2 11 2 3 2 4 2 2 2 4" xfId="23968" xr:uid="{00000000-0005-0000-0000-00009D5D0000}"/>
    <cellStyle name="Normal 2 11 2 3 2 4 2 2 3" xfId="23969" xr:uid="{00000000-0005-0000-0000-00009E5D0000}"/>
    <cellStyle name="Normal 2 11 2 3 2 4 2 2 3 2" xfId="23970" xr:uid="{00000000-0005-0000-0000-00009F5D0000}"/>
    <cellStyle name="Normal 2 11 2 3 2 4 2 2 3 2 2" xfId="23971" xr:uid="{00000000-0005-0000-0000-0000A05D0000}"/>
    <cellStyle name="Normal 2 11 2 3 2 4 2 2 3 3" xfId="23972" xr:uid="{00000000-0005-0000-0000-0000A15D0000}"/>
    <cellStyle name="Normal 2 11 2 3 2 4 2 2 3 4" xfId="23973" xr:uid="{00000000-0005-0000-0000-0000A25D0000}"/>
    <cellStyle name="Normal 2 11 2 3 2 4 2 2 4" xfId="23974" xr:uid="{00000000-0005-0000-0000-0000A35D0000}"/>
    <cellStyle name="Normal 2 11 2 3 2 4 2 2 4 2" xfId="23975" xr:uid="{00000000-0005-0000-0000-0000A45D0000}"/>
    <cellStyle name="Normal 2 11 2 3 2 4 2 2 4 2 2" xfId="23976" xr:uid="{00000000-0005-0000-0000-0000A55D0000}"/>
    <cellStyle name="Normal 2 11 2 3 2 4 2 2 4 3" xfId="23977" xr:uid="{00000000-0005-0000-0000-0000A65D0000}"/>
    <cellStyle name="Normal 2 11 2 3 2 4 2 2 4 4" xfId="23978" xr:uid="{00000000-0005-0000-0000-0000A75D0000}"/>
    <cellStyle name="Normal 2 11 2 3 2 4 2 2 5" xfId="23979" xr:uid="{00000000-0005-0000-0000-0000A85D0000}"/>
    <cellStyle name="Normal 2 11 2 3 2 4 2 2 5 2" xfId="23980" xr:uid="{00000000-0005-0000-0000-0000A95D0000}"/>
    <cellStyle name="Normal 2 11 2 3 2 4 2 2 6" xfId="23981" xr:uid="{00000000-0005-0000-0000-0000AA5D0000}"/>
    <cellStyle name="Normal 2 11 2 3 2 4 2 2 7" xfId="23982" xr:uid="{00000000-0005-0000-0000-0000AB5D0000}"/>
    <cellStyle name="Normal 2 11 2 3 2 4 2 3" xfId="23983" xr:uid="{00000000-0005-0000-0000-0000AC5D0000}"/>
    <cellStyle name="Normal 2 11 2 3 2 4 2 3 2" xfId="23984" xr:uid="{00000000-0005-0000-0000-0000AD5D0000}"/>
    <cellStyle name="Normal 2 11 2 3 2 4 2 3 2 2" xfId="23985" xr:uid="{00000000-0005-0000-0000-0000AE5D0000}"/>
    <cellStyle name="Normal 2 11 2 3 2 4 2 3 3" xfId="23986" xr:uid="{00000000-0005-0000-0000-0000AF5D0000}"/>
    <cellStyle name="Normal 2 11 2 3 2 4 2 3 4" xfId="23987" xr:uid="{00000000-0005-0000-0000-0000B05D0000}"/>
    <cellStyle name="Normal 2 11 2 3 2 4 2 4" xfId="23988" xr:uid="{00000000-0005-0000-0000-0000B15D0000}"/>
    <cellStyle name="Normal 2 11 2 3 2 4 2 4 2" xfId="23989" xr:uid="{00000000-0005-0000-0000-0000B25D0000}"/>
    <cellStyle name="Normal 2 11 2 3 2 4 2 4 2 2" xfId="23990" xr:uid="{00000000-0005-0000-0000-0000B35D0000}"/>
    <cellStyle name="Normal 2 11 2 3 2 4 2 4 3" xfId="23991" xr:uid="{00000000-0005-0000-0000-0000B45D0000}"/>
    <cellStyle name="Normal 2 11 2 3 2 4 2 4 4" xfId="23992" xr:uid="{00000000-0005-0000-0000-0000B55D0000}"/>
    <cellStyle name="Normal 2 11 2 3 2 4 2 5" xfId="23993" xr:uid="{00000000-0005-0000-0000-0000B65D0000}"/>
    <cellStyle name="Normal 2 11 2 3 2 4 2 5 2" xfId="23994" xr:uid="{00000000-0005-0000-0000-0000B75D0000}"/>
    <cellStyle name="Normal 2 11 2 3 2 4 2 5 2 2" xfId="23995" xr:uid="{00000000-0005-0000-0000-0000B85D0000}"/>
    <cellStyle name="Normal 2 11 2 3 2 4 2 5 3" xfId="23996" xr:uid="{00000000-0005-0000-0000-0000B95D0000}"/>
    <cellStyle name="Normal 2 11 2 3 2 4 2 5 4" xfId="23997" xr:uid="{00000000-0005-0000-0000-0000BA5D0000}"/>
    <cellStyle name="Normal 2 11 2 3 2 4 2 6" xfId="23998" xr:uid="{00000000-0005-0000-0000-0000BB5D0000}"/>
    <cellStyle name="Normal 2 11 2 3 2 4 2 6 2" xfId="23999" xr:uid="{00000000-0005-0000-0000-0000BC5D0000}"/>
    <cellStyle name="Normal 2 11 2 3 2 4 2 6 2 2" xfId="24000" xr:uid="{00000000-0005-0000-0000-0000BD5D0000}"/>
    <cellStyle name="Normal 2 11 2 3 2 4 2 6 3" xfId="24001" xr:uid="{00000000-0005-0000-0000-0000BE5D0000}"/>
    <cellStyle name="Normal 2 11 2 3 2 4 2 6 4" xfId="24002" xr:uid="{00000000-0005-0000-0000-0000BF5D0000}"/>
    <cellStyle name="Normal 2 11 2 3 2 4 2 7" xfId="24003" xr:uid="{00000000-0005-0000-0000-0000C05D0000}"/>
    <cellStyle name="Normal 2 11 2 3 2 4 2 7 2" xfId="24004" xr:uid="{00000000-0005-0000-0000-0000C15D0000}"/>
    <cellStyle name="Normal 2 11 2 3 2 4 2 8" xfId="24005" xr:uid="{00000000-0005-0000-0000-0000C25D0000}"/>
    <cellStyle name="Normal 2 11 2 3 2 4 2 9" xfId="24006" xr:uid="{00000000-0005-0000-0000-0000C35D0000}"/>
    <cellStyle name="Normal 2 11 2 3 2 4 3" xfId="24007" xr:uid="{00000000-0005-0000-0000-0000C45D0000}"/>
    <cellStyle name="Normal 2 11 2 3 2 4 3 2" xfId="24008" xr:uid="{00000000-0005-0000-0000-0000C55D0000}"/>
    <cellStyle name="Normal 2 11 2 3 2 4 3 2 2" xfId="24009" xr:uid="{00000000-0005-0000-0000-0000C65D0000}"/>
    <cellStyle name="Normal 2 11 2 3 2 4 3 2 2 2" xfId="24010" xr:uid="{00000000-0005-0000-0000-0000C75D0000}"/>
    <cellStyle name="Normal 2 11 2 3 2 4 3 2 3" xfId="24011" xr:uid="{00000000-0005-0000-0000-0000C85D0000}"/>
    <cellStyle name="Normal 2 11 2 3 2 4 3 2 4" xfId="24012" xr:uid="{00000000-0005-0000-0000-0000C95D0000}"/>
    <cellStyle name="Normal 2 11 2 3 2 4 3 3" xfId="24013" xr:uid="{00000000-0005-0000-0000-0000CA5D0000}"/>
    <cellStyle name="Normal 2 11 2 3 2 4 3 3 2" xfId="24014" xr:uid="{00000000-0005-0000-0000-0000CB5D0000}"/>
    <cellStyle name="Normal 2 11 2 3 2 4 3 3 2 2" xfId="24015" xr:uid="{00000000-0005-0000-0000-0000CC5D0000}"/>
    <cellStyle name="Normal 2 11 2 3 2 4 3 3 3" xfId="24016" xr:uid="{00000000-0005-0000-0000-0000CD5D0000}"/>
    <cellStyle name="Normal 2 11 2 3 2 4 3 3 4" xfId="24017" xr:uid="{00000000-0005-0000-0000-0000CE5D0000}"/>
    <cellStyle name="Normal 2 11 2 3 2 4 3 4" xfId="24018" xr:uid="{00000000-0005-0000-0000-0000CF5D0000}"/>
    <cellStyle name="Normal 2 11 2 3 2 4 3 4 2" xfId="24019" xr:uid="{00000000-0005-0000-0000-0000D05D0000}"/>
    <cellStyle name="Normal 2 11 2 3 2 4 3 4 2 2" xfId="24020" xr:uid="{00000000-0005-0000-0000-0000D15D0000}"/>
    <cellStyle name="Normal 2 11 2 3 2 4 3 4 3" xfId="24021" xr:uid="{00000000-0005-0000-0000-0000D25D0000}"/>
    <cellStyle name="Normal 2 11 2 3 2 4 3 4 4" xfId="24022" xr:uid="{00000000-0005-0000-0000-0000D35D0000}"/>
    <cellStyle name="Normal 2 11 2 3 2 4 3 5" xfId="24023" xr:uid="{00000000-0005-0000-0000-0000D45D0000}"/>
    <cellStyle name="Normal 2 11 2 3 2 4 3 5 2" xfId="24024" xr:uid="{00000000-0005-0000-0000-0000D55D0000}"/>
    <cellStyle name="Normal 2 11 2 3 2 4 3 6" xfId="24025" xr:uid="{00000000-0005-0000-0000-0000D65D0000}"/>
    <cellStyle name="Normal 2 11 2 3 2 4 3 7" xfId="24026" xr:uid="{00000000-0005-0000-0000-0000D75D0000}"/>
    <cellStyle name="Normal 2 11 2 3 2 4 4" xfId="24027" xr:uid="{00000000-0005-0000-0000-0000D85D0000}"/>
    <cellStyle name="Normal 2 11 2 3 2 4 4 2" xfId="24028" xr:uid="{00000000-0005-0000-0000-0000D95D0000}"/>
    <cellStyle name="Normal 2 11 2 3 2 4 4 2 2" xfId="24029" xr:uid="{00000000-0005-0000-0000-0000DA5D0000}"/>
    <cellStyle name="Normal 2 11 2 3 2 4 4 3" xfId="24030" xr:uid="{00000000-0005-0000-0000-0000DB5D0000}"/>
    <cellStyle name="Normal 2 11 2 3 2 4 4 4" xfId="24031" xr:uid="{00000000-0005-0000-0000-0000DC5D0000}"/>
    <cellStyle name="Normal 2 11 2 3 2 4 5" xfId="24032" xr:uid="{00000000-0005-0000-0000-0000DD5D0000}"/>
    <cellStyle name="Normal 2 11 2 3 2 4 5 2" xfId="24033" xr:uid="{00000000-0005-0000-0000-0000DE5D0000}"/>
    <cellStyle name="Normal 2 11 2 3 2 4 5 2 2" xfId="24034" xr:uid="{00000000-0005-0000-0000-0000DF5D0000}"/>
    <cellStyle name="Normal 2 11 2 3 2 4 5 3" xfId="24035" xr:uid="{00000000-0005-0000-0000-0000E05D0000}"/>
    <cellStyle name="Normal 2 11 2 3 2 4 5 4" xfId="24036" xr:uid="{00000000-0005-0000-0000-0000E15D0000}"/>
    <cellStyle name="Normal 2 11 2 3 2 4 6" xfId="24037" xr:uid="{00000000-0005-0000-0000-0000E25D0000}"/>
    <cellStyle name="Normal 2 11 2 3 2 4 6 2" xfId="24038" xr:uid="{00000000-0005-0000-0000-0000E35D0000}"/>
    <cellStyle name="Normal 2 11 2 3 2 4 6 2 2" xfId="24039" xr:uid="{00000000-0005-0000-0000-0000E45D0000}"/>
    <cellStyle name="Normal 2 11 2 3 2 4 6 3" xfId="24040" xr:uid="{00000000-0005-0000-0000-0000E55D0000}"/>
    <cellStyle name="Normal 2 11 2 3 2 4 6 4" xfId="24041" xr:uid="{00000000-0005-0000-0000-0000E65D0000}"/>
    <cellStyle name="Normal 2 11 2 3 2 4 7" xfId="24042" xr:uid="{00000000-0005-0000-0000-0000E75D0000}"/>
    <cellStyle name="Normal 2 11 2 3 2 4 7 2" xfId="24043" xr:uid="{00000000-0005-0000-0000-0000E85D0000}"/>
    <cellStyle name="Normal 2 11 2 3 2 4 7 2 2" xfId="24044" xr:uid="{00000000-0005-0000-0000-0000E95D0000}"/>
    <cellStyle name="Normal 2 11 2 3 2 4 7 3" xfId="24045" xr:uid="{00000000-0005-0000-0000-0000EA5D0000}"/>
    <cellStyle name="Normal 2 11 2 3 2 4 7 4" xfId="24046" xr:uid="{00000000-0005-0000-0000-0000EB5D0000}"/>
    <cellStyle name="Normal 2 11 2 3 2 4 8" xfId="24047" xr:uid="{00000000-0005-0000-0000-0000EC5D0000}"/>
    <cellStyle name="Normal 2 11 2 3 2 4 8 2" xfId="24048" xr:uid="{00000000-0005-0000-0000-0000ED5D0000}"/>
    <cellStyle name="Normal 2 11 2 3 2 4 9" xfId="24049" xr:uid="{00000000-0005-0000-0000-0000EE5D0000}"/>
    <cellStyle name="Normal 2 11 2 3 2 5" xfId="24050" xr:uid="{00000000-0005-0000-0000-0000EF5D0000}"/>
    <cellStyle name="Normal 2 11 2 3 2 5 2" xfId="24051" xr:uid="{00000000-0005-0000-0000-0000F05D0000}"/>
    <cellStyle name="Normal 2 11 2 3 2 5 2 2" xfId="24052" xr:uid="{00000000-0005-0000-0000-0000F15D0000}"/>
    <cellStyle name="Normal 2 11 2 3 2 5 2 2 2" xfId="24053" xr:uid="{00000000-0005-0000-0000-0000F25D0000}"/>
    <cellStyle name="Normal 2 11 2 3 2 5 2 2 2 2" xfId="24054" xr:uid="{00000000-0005-0000-0000-0000F35D0000}"/>
    <cellStyle name="Normal 2 11 2 3 2 5 2 2 3" xfId="24055" xr:uid="{00000000-0005-0000-0000-0000F45D0000}"/>
    <cellStyle name="Normal 2 11 2 3 2 5 2 2 4" xfId="24056" xr:uid="{00000000-0005-0000-0000-0000F55D0000}"/>
    <cellStyle name="Normal 2 11 2 3 2 5 2 3" xfId="24057" xr:uid="{00000000-0005-0000-0000-0000F65D0000}"/>
    <cellStyle name="Normal 2 11 2 3 2 5 2 3 2" xfId="24058" xr:uid="{00000000-0005-0000-0000-0000F75D0000}"/>
    <cellStyle name="Normal 2 11 2 3 2 5 2 3 2 2" xfId="24059" xr:uid="{00000000-0005-0000-0000-0000F85D0000}"/>
    <cellStyle name="Normal 2 11 2 3 2 5 2 3 3" xfId="24060" xr:uid="{00000000-0005-0000-0000-0000F95D0000}"/>
    <cellStyle name="Normal 2 11 2 3 2 5 2 3 4" xfId="24061" xr:uid="{00000000-0005-0000-0000-0000FA5D0000}"/>
    <cellStyle name="Normal 2 11 2 3 2 5 2 4" xfId="24062" xr:uid="{00000000-0005-0000-0000-0000FB5D0000}"/>
    <cellStyle name="Normal 2 11 2 3 2 5 2 4 2" xfId="24063" xr:uid="{00000000-0005-0000-0000-0000FC5D0000}"/>
    <cellStyle name="Normal 2 11 2 3 2 5 2 4 2 2" xfId="24064" xr:uid="{00000000-0005-0000-0000-0000FD5D0000}"/>
    <cellStyle name="Normal 2 11 2 3 2 5 2 4 3" xfId="24065" xr:uid="{00000000-0005-0000-0000-0000FE5D0000}"/>
    <cellStyle name="Normal 2 11 2 3 2 5 2 4 4" xfId="24066" xr:uid="{00000000-0005-0000-0000-0000FF5D0000}"/>
    <cellStyle name="Normal 2 11 2 3 2 5 2 5" xfId="24067" xr:uid="{00000000-0005-0000-0000-0000005E0000}"/>
    <cellStyle name="Normal 2 11 2 3 2 5 2 5 2" xfId="24068" xr:uid="{00000000-0005-0000-0000-0000015E0000}"/>
    <cellStyle name="Normal 2 11 2 3 2 5 2 6" xfId="24069" xr:uid="{00000000-0005-0000-0000-0000025E0000}"/>
    <cellStyle name="Normal 2 11 2 3 2 5 2 7" xfId="24070" xr:uid="{00000000-0005-0000-0000-0000035E0000}"/>
    <cellStyle name="Normal 2 11 2 3 2 5 3" xfId="24071" xr:uid="{00000000-0005-0000-0000-0000045E0000}"/>
    <cellStyle name="Normal 2 11 2 3 2 5 3 2" xfId="24072" xr:uid="{00000000-0005-0000-0000-0000055E0000}"/>
    <cellStyle name="Normal 2 11 2 3 2 5 3 2 2" xfId="24073" xr:uid="{00000000-0005-0000-0000-0000065E0000}"/>
    <cellStyle name="Normal 2 11 2 3 2 5 3 3" xfId="24074" xr:uid="{00000000-0005-0000-0000-0000075E0000}"/>
    <cellStyle name="Normal 2 11 2 3 2 5 3 4" xfId="24075" xr:uid="{00000000-0005-0000-0000-0000085E0000}"/>
    <cellStyle name="Normal 2 11 2 3 2 5 4" xfId="24076" xr:uid="{00000000-0005-0000-0000-0000095E0000}"/>
    <cellStyle name="Normal 2 11 2 3 2 5 4 2" xfId="24077" xr:uid="{00000000-0005-0000-0000-00000A5E0000}"/>
    <cellStyle name="Normal 2 11 2 3 2 5 4 2 2" xfId="24078" xr:uid="{00000000-0005-0000-0000-00000B5E0000}"/>
    <cellStyle name="Normal 2 11 2 3 2 5 4 3" xfId="24079" xr:uid="{00000000-0005-0000-0000-00000C5E0000}"/>
    <cellStyle name="Normal 2 11 2 3 2 5 4 4" xfId="24080" xr:uid="{00000000-0005-0000-0000-00000D5E0000}"/>
    <cellStyle name="Normal 2 11 2 3 2 5 5" xfId="24081" xr:uid="{00000000-0005-0000-0000-00000E5E0000}"/>
    <cellStyle name="Normal 2 11 2 3 2 5 5 2" xfId="24082" xr:uid="{00000000-0005-0000-0000-00000F5E0000}"/>
    <cellStyle name="Normal 2 11 2 3 2 5 5 2 2" xfId="24083" xr:uid="{00000000-0005-0000-0000-0000105E0000}"/>
    <cellStyle name="Normal 2 11 2 3 2 5 5 3" xfId="24084" xr:uid="{00000000-0005-0000-0000-0000115E0000}"/>
    <cellStyle name="Normal 2 11 2 3 2 5 5 4" xfId="24085" xr:uid="{00000000-0005-0000-0000-0000125E0000}"/>
    <cellStyle name="Normal 2 11 2 3 2 5 6" xfId="24086" xr:uid="{00000000-0005-0000-0000-0000135E0000}"/>
    <cellStyle name="Normal 2 11 2 3 2 5 6 2" xfId="24087" xr:uid="{00000000-0005-0000-0000-0000145E0000}"/>
    <cellStyle name="Normal 2 11 2 3 2 5 6 2 2" xfId="24088" xr:uid="{00000000-0005-0000-0000-0000155E0000}"/>
    <cellStyle name="Normal 2 11 2 3 2 5 6 3" xfId="24089" xr:uid="{00000000-0005-0000-0000-0000165E0000}"/>
    <cellStyle name="Normal 2 11 2 3 2 5 6 4" xfId="24090" xr:uid="{00000000-0005-0000-0000-0000175E0000}"/>
    <cellStyle name="Normal 2 11 2 3 2 5 7" xfId="24091" xr:uid="{00000000-0005-0000-0000-0000185E0000}"/>
    <cellStyle name="Normal 2 11 2 3 2 5 7 2" xfId="24092" xr:uid="{00000000-0005-0000-0000-0000195E0000}"/>
    <cellStyle name="Normal 2 11 2 3 2 5 8" xfId="24093" xr:uid="{00000000-0005-0000-0000-00001A5E0000}"/>
    <cellStyle name="Normal 2 11 2 3 2 5 9" xfId="24094" xr:uid="{00000000-0005-0000-0000-00001B5E0000}"/>
    <cellStyle name="Normal 2 11 2 3 2 6" xfId="24095" xr:uid="{00000000-0005-0000-0000-00001C5E0000}"/>
    <cellStyle name="Normal 2 11 2 3 2 6 2" xfId="24096" xr:uid="{00000000-0005-0000-0000-00001D5E0000}"/>
    <cellStyle name="Normal 2 11 2 3 2 6 2 2" xfId="24097" xr:uid="{00000000-0005-0000-0000-00001E5E0000}"/>
    <cellStyle name="Normal 2 11 2 3 2 6 2 2 2" xfId="24098" xr:uid="{00000000-0005-0000-0000-00001F5E0000}"/>
    <cellStyle name="Normal 2 11 2 3 2 6 2 2 2 2" xfId="24099" xr:uid="{00000000-0005-0000-0000-0000205E0000}"/>
    <cellStyle name="Normal 2 11 2 3 2 6 2 2 3" xfId="24100" xr:uid="{00000000-0005-0000-0000-0000215E0000}"/>
    <cellStyle name="Normal 2 11 2 3 2 6 2 2 4" xfId="24101" xr:uid="{00000000-0005-0000-0000-0000225E0000}"/>
    <cellStyle name="Normal 2 11 2 3 2 6 2 3" xfId="24102" xr:uid="{00000000-0005-0000-0000-0000235E0000}"/>
    <cellStyle name="Normal 2 11 2 3 2 6 2 3 2" xfId="24103" xr:uid="{00000000-0005-0000-0000-0000245E0000}"/>
    <cellStyle name="Normal 2 11 2 3 2 6 2 3 2 2" xfId="24104" xr:uid="{00000000-0005-0000-0000-0000255E0000}"/>
    <cellStyle name="Normal 2 11 2 3 2 6 2 3 3" xfId="24105" xr:uid="{00000000-0005-0000-0000-0000265E0000}"/>
    <cellStyle name="Normal 2 11 2 3 2 6 2 3 4" xfId="24106" xr:uid="{00000000-0005-0000-0000-0000275E0000}"/>
    <cellStyle name="Normal 2 11 2 3 2 6 2 4" xfId="24107" xr:uid="{00000000-0005-0000-0000-0000285E0000}"/>
    <cellStyle name="Normal 2 11 2 3 2 6 2 4 2" xfId="24108" xr:uid="{00000000-0005-0000-0000-0000295E0000}"/>
    <cellStyle name="Normal 2 11 2 3 2 6 2 4 2 2" xfId="24109" xr:uid="{00000000-0005-0000-0000-00002A5E0000}"/>
    <cellStyle name="Normal 2 11 2 3 2 6 2 4 3" xfId="24110" xr:uid="{00000000-0005-0000-0000-00002B5E0000}"/>
    <cellStyle name="Normal 2 11 2 3 2 6 2 4 4" xfId="24111" xr:uid="{00000000-0005-0000-0000-00002C5E0000}"/>
    <cellStyle name="Normal 2 11 2 3 2 6 2 5" xfId="24112" xr:uid="{00000000-0005-0000-0000-00002D5E0000}"/>
    <cellStyle name="Normal 2 11 2 3 2 6 2 5 2" xfId="24113" xr:uid="{00000000-0005-0000-0000-00002E5E0000}"/>
    <cellStyle name="Normal 2 11 2 3 2 6 2 6" xfId="24114" xr:uid="{00000000-0005-0000-0000-00002F5E0000}"/>
    <cellStyle name="Normal 2 11 2 3 2 6 2 7" xfId="24115" xr:uid="{00000000-0005-0000-0000-0000305E0000}"/>
    <cellStyle name="Normal 2 11 2 3 2 6 3" xfId="24116" xr:uid="{00000000-0005-0000-0000-0000315E0000}"/>
    <cellStyle name="Normal 2 11 2 3 2 6 3 2" xfId="24117" xr:uid="{00000000-0005-0000-0000-0000325E0000}"/>
    <cellStyle name="Normal 2 11 2 3 2 6 3 2 2" xfId="24118" xr:uid="{00000000-0005-0000-0000-0000335E0000}"/>
    <cellStyle name="Normal 2 11 2 3 2 6 3 3" xfId="24119" xr:uid="{00000000-0005-0000-0000-0000345E0000}"/>
    <cellStyle name="Normal 2 11 2 3 2 6 3 4" xfId="24120" xr:uid="{00000000-0005-0000-0000-0000355E0000}"/>
    <cellStyle name="Normal 2 11 2 3 2 6 4" xfId="24121" xr:uid="{00000000-0005-0000-0000-0000365E0000}"/>
    <cellStyle name="Normal 2 11 2 3 2 6 4 2" xfId="24122" xr:uid="{00000000-0005-0000-0000-0000375E0000}"/>
    <cellStyle name="Normal 2 11 2 3 2 6 4 2 2" xfId="24123" xr:uid="{00000000-0005-0000-0000-0000385E0000}"/>
    <cellStyle name="Normal 2 11 2 3 2 6 4 3" xfId="24124" xr:uid="{00000000-0005-0000-0000-0000395E0000}"/>
    <cellStyle name="Normal 2 11 2 3 2 6 4 4" xfId="24125" xr:uid="{00000000-0005-0000-0000-00003A5E0000}"/>
    <cellStyle name="Normal 2 11 2 3 2 6 5" xfId="24126" xr:uid="{00000000-0005-0000-0000-00003B5E0000}"/>
    <cellStyle name="Normal 2 11 2 3 2 6 5 2" xfId="24127" xr:uid="{00000000-0005-0000-0000-00003C5E0000}"/>
    <cellStyle name="Normal 2 11 2 3 2 6 5 2 2" xfId="24128" xr:uid="{00000000-0005-0000-0000-00003D5E0000}"/>
    <cellStyle name="Normal 2 11 2 3 2 6 5 3" xfId="24129" xr:uid="{00000000-0005-0000-0000-00003E5E0000}"/>
    <cellStyle name="Normal 2 11 2 3 2 6 5 4" xfId="24130" xr:uid="{00000000-0005-0000-0000-00003F5E0000}"/>
    <cellStyle name="Normal 2 11 2 3 2 6 6" xfId="24131" xr:uid="{00000000-0005-0000-0000-0000405E0000}"/>
    <cellStyle name="Normal 2 11 2 3 2 6 6 2" xfId="24132" xr:uid="{00000000-0005-0000-0000-0000415E0000}"/>
    <cellStyle name="Normal 2 11 2 3 2 6 6 2 2" xfId="24133" xr:uid="{00000000-0005-0000-0000-0000425E0000}"/>
    <cellStyle name="Normal 2 11 2 3 2 6 6 3" xfId="24134" xr:uid="{00000000-0005-0000-0000-0000435E0000}"/>
    <cellStyle name="Normal 2 11 2 3 2 6 6 4" xfId="24135" xr:uid="{00000000-0005-0000-0000-0000445E0000}"/>
    <cellStyle name="Normal 2 11 2 3 2 6 7" xfId="24136" xr:uid="{00000000-0005-0000-0000-0000455E0000}"/>
    <cellStyle name="Normal 2 11 2 3 2 6 7 2" xfId="24137" xr:uid="{00000000-0005-0000-0000-0000465E0000}"/>
    <cellStyle name="Normal 2 11 2 3 2 6 8" xfId="24138" xr:uid="{00000000-0005-0000-0000-0000475E0000}"/>
    <cellStyle name="Normal 2 11 2 3 2 6 9" xfId="24139" xr:uid="{00000000-0005-0000-0000-0000485E0000}"/>
    <cellStyle name="Normal 2 11 2 3 2 7" xfId="24140" xr:uid="{00000000-0005-0000-0000-0000495E0000}"/>
    <cellStyle name="Normal 2 11 2 3 2 7 2" xfId="24141" xr:uid="{00000000-0005-0000-0000-00004A5E0000}"/>
    <cellStyle name="Normal 2 11 2 3 2 7 2 2" xfId="24142" xr:uid="{00000000-0005-0000-0000-00004B5E0000}"/>
    <cellStyle name="Normal 2 11 2 3 2 7 2 2 2" xfId="24143" xr:uid="{00000000-0005-0000-0000-00004C5E0000}"/>
    <cellStyle name="Normal 2 11 2 3 2 7 2 3" xfId="24144" xr:uid="{00000000-0005-0000-0000-00004D5E0000}"/>
    <cellStyle name="Normal 2 11 2 3 2 7 2 4" xfId="24145" xr:uid="{00000000-0005-0000-0000-00004E5E0000}"/>
    <cellStyle name="Normal 2 11 2 3 2 7 3" xfId="24146" xr:uid="{00000000-0005-0000-0000-00004F5E0000}"/>
    <cellStyle name="Normal 2 11 2 3 2 7 3 2" xfId="24147" xr:uid="{00000000-0005-0000-0000-0000505E0000}"/>
    <cellStyle name="Normal 2 11 2 3 2 7 3 2 2" xfId="24148" xr:uid="{00000000-0005-0000-0000-0000515E0000}"/>
    <cellStyle name="Normal 2 11 2 3 2 7 3 3" xfId="24149" xr:uid="{00000000-0005-0000-0000-0000525E0000}"/>
    <cellStyle name="Normal 2 11 2 3 2 7 3 4" xfId="24150" xr:uid="{00000000-0005-0000-0000-0000535E0000}"/>
    <cellStyle name="Normal 2 11 2 3 2 7 4" xfId="24151" xr:uid="{00000000-0005-0000-0000-0000545E0000}"/>
    <cellStyle name="Normal 2 11 2 3 2 7 4 2" xfId="24152" xr:uid="{00000000-0005-0000-0000-0000555E0000}"/>
    <cellStyle name="Normal 2 11 2 3 2 7 4 2 2" xfId="24153" xr:uid="{00000000-0005-0000-0000-0000565E0000}"/>
    <cellStyle name="Normal 2 11 2 3 2 7 4 3" xfId="24154" xr:uid="{00000000-0005-0000-0000-0000575E0000}"/>
    <cellStyle name="Normal 2 11 2 3 2 7 4 4" xfId="24155" xr:uid="{00000000-0005-0000-0000-0000585E0000}"/>
    <cellStyle name="Normal 2 11 2 3 2 7 5" xfId="24156" xr:uid="{00000000-0005-0000-0000-0000595E0000}"/>
    <cellStyle name="Normal 2 11 2 3 2 7 5 2" xfId="24157" xr:uid="{00000000-0005-0000-0000-00005A5E0000}"/>
    <cellStyle name="Normal 2 11 2 3 2 7 6" xfId="24158" xr:uid="{00000000-0005-0000-0000-00005B5E0000}"/>
    <cellStyle name="Normal 2 11 2 3 2 7 7" xfId="24159" xr:uid="{00000000-0005-0000-0000-00005C5E0000}"/>
    <cellStyle name="Normal 2 11 2 3 2 8" xfId="24160" xr:uid="{00000000-0005-0000-0000-00005D5E0000}"/>
    <cellStyle name="Normal 2 11 2 3 2 8 2" xfId="24161" xr:uid="{00000000-0005-0000-0000-00005E5E0000}"/>
    <cellStyle name="Normal 2 11 2 3 2 8 2 2" xfId="24162" xr:uid="{00000000-0005-0000-0000-00005F5E0000}"/>
    <cellStyle name="Normal 2 11 2 3 2 8 3" xfId="24163" xr:uid="{00000000-0005-0000-0000-0000605E0000}"/>
    <cellStyle name="Normal 2 11 2 3 2 8 4" xfId="24164" xr:uid="{00000000-0005-0000-0000-0000615E0000}"/>
    <cellStyle name="Normal 2 11 2 3 2 9" xfId="24165" xr:uid="{00000000-0005-0000-0000-0000625E0000}"/>
    <cellStyle name="Normal 2 11 2 3 2 9 2" xfId="24166" xr:uid="{00000000-0005-0000-0000-0000635E0000}"/>
    <cellStyle name="Normal 2 11 2 3 2 9 2 2" xfId="24167" xr:uid="{00000000-0005-0000-0000-0000645E0000}"/>
    <cellStyle name="Normal 2 11 2 3 2 9 3" xfId="24168" xr:uid="{00000000-0005-0000-0000-0000655E0000}"/>
    <cellStyle name="Normal 2 11 2 3 2 9 4" xfId="24169" xr:uid="{00000000-0005-0000-0000-0000665E0000}"/>
    <cellStyle name="Normal 2 11 2 3 3" xfId="24170" xr:uid="{00000000-0005-0000-0000-0000675E0000}"/>
    <cellStyle name="Normal 2 11 2 3 3 10" xfId="24171" xr:uid="{00000000-0005-0000-0000-0000685E0000}"/>
    <cellStyle name="Normal 2 11 2 3 3 10 2" xfId="24172" xr:uid="{00000000-0005-0000-0000-0000695E0000}"/>
    <cellStyle name="Normal 2 11 2 3 3 10 2 2" xfId="24173" xr:uid="{00000000-0005-0000-0000-00006A5E0000}"/>
    <cellStyle name="Normal 2 11 2 3 3 10 3" xfId="24174" xr:uid="{00000000-0005-0000-0000-00006B5E0000}"/>
    <cellStyle name="Normal 2 11 2 3 3 10 4" xfId="24175" xr:uid="{00000000-0005-0000-0000-00006C5E0000}"/>
    <cellStyle name="Normal 2 11 2 3 3 11" xfId="24176" xr:uid="{00000000-0005-0000-0000-00006D5E0000}"/>
    <cellStyle name="Normal 2 11 2 3 3 11 2" xfId="24177" xr:uid="{00000000-0005-0000-0000-00006E5E0000}"/>
    <cellStyle name="Normal 2 11 2 3 3 12" xfId="24178" xr:uid="{00000000-0005-0000-0000-00006F5E0000}"/>
    <cellStyle name="Normal 2 11 2 3 3 13" xfId="24179" xr:uid="{00000000-0005-0000-0000-0000705E0000}"/>
    <cellStyle name="Normal 2 11 2 3 3 2" xfId="24180" xr:uid="{00000000-0005-0000-0000-0000715E0000}"/>
    <cellStyle name="Normal 2 11 2 3 3 2 10" xfId="24181" xr:uid="{00000000-0005-0000-0000-0000725E0000}"/>
    <cellStyle name="Normal 2 11 2 3 3 2 2" xfId="24182" xr:uid="{00000000-0005-0000-0000-0000735E0000}"/>
    <cellStyle name="Normal 2 11 2 3 3 2 2 2" xfId="24183" xr:uid="{00000000-0005-0000-0000-0000745E0000}"/>
    <cellStyle name="Normal 2 11 2 3 3 2 2 2 2" xfId="24184" xr:uid="{00000000-0005-0000-0000-0000755E0000}"/>
    <cellStyle name="Normal 2 11 2 3 3 2 2 2 2 2" xfId="24185" xr:uid="{00000000-0005-0000-0000-0000765E0000}"/>
    <cellStyle name="Normal 2 11 2 3 3 2 2 2 2 2 2" xfId="24186" xr:uid="{00000000-0005-0000-0000-0000775E0000}"/>
    <cellStyle name="Normal 2 11 2 3 3 2 2 2 2 3" xfId="24187" xr:uid="{00000000-0005-0000-0000-0000785E0000}"/>
    <cellStyle name="Normal 2 11 2 3 3 2 2 2 2 4" xfId="24188" xr:uid="{00000000-0005-0000-0000-0000795E0000}"/>
    <cellStyle name="Normal 2 11 2 3 3 2 2 2 3" xfId="24189" xr:uid="{00000000-0005-0000-0000-00007A5E0000}"/>
    <cellStyle name="Normal 2 11 2 3 3 2 2 2 3 2" xfId="24190" xr:uid="{00000000-0005-0000-0000-00007B5E0000}"/>
    <cellStyle name="Normal 2 11 2 3 3 2 2 2 3 2 2" xfId="24191" xr:uid="{00000000-0005-0000-0000-00007C5E0000}"/>
    <cellStyle name="Normal 2 11 2 3 3 2 2 2 3 3" xfId="24192" xr:uid="{00000000-0005-0000-0000-00007D5E0000}"/>
    <cellStyle name="Normal 2 11 2 3 3 2 2 2 3 4" xfId="24193" xr:uid="{00000000-0005-0000-0000-00007E5E0000}"/>
    <cellStyle name="Normal 2 11 2 3 3 2 2 2 4" xfId="24194" xr:uid="{00000000-0005-0000-0000-00007F5E0000}"/>
    <cellStyle name="Normal 2 11 2 3 3 2 2 2 4 2" xfId="24195" xr:uid="{00000000-0005-0000-0000-0000805E0000}"/>
    <cellStyle name="Normal 2 11 2 3 3 2 2 2 4 2 2" xfId="24196" xr:uid="{00000000-0005-0000-0000-0000815E0000}"/>
    <cellStyle name="Normal 2 11 2 3 3 2 2 2 4 3" xfId="24197" xr:uid="{00000000-0005-0000-0000-0000825E0000}"/>
    <cellStyle name="Normal 2 11 2 3 3 2 2 2 4 4" xfId="24198" xr:uid="{00000000-0005-0000-0000-0000835E0000}"/>
    <cellStyle name="Normal 2 11 2 3 3 2 2 2 5" xfId="24199" xr:uid="{00000000-0005-0000-0000-0000845E0000}"/>
    <cellStyle name="Normal 2 11 2 3 3 2 2 2 5 2" xfId="24200" xr:uid="{00000000-0005-0000-0000-0000855E0000}"/>
    <cellStyle name="Normal 2 11 2 3 3 2 2 2 6" xfId="24201" xr:uid="{00000000-0005-0000-0000-0000865E0000}"/>
    <cellStyle name="Normal 2 11 2 3 3 2 2 2 7" xfId="24202" xr:uid="{00000000-0005-0000-0000-0000875E0000}"/>
    <cellStyle name="Normal 2 11 2 3 3 2 2 3" xfId="24203" xr:uid="{00000000-0005-0000-0000-0000885E0000}"/>
    <cellStyle name="Normal 2 11 2 3 3 2 2 3 2" xfId="24204" xr:uid="{00000000-0005-0000-0000-0000895E0000}"/>
    <cellStyle name="Normal 2 11 2 3 3 2 2 3 2 2" xfId="24205" xr:uid="{00000000-0005-0000-0000-00008A5E0000}"/>
    <cellStyle name="Normal 2 11 2 3 3 2 2 3 3" xfId="24206" xr:uid="{00000000-0005-0000-0000-00008B5E0000}"/>
    <cellStyle name="Normal 2 11 2 3 3 2 2 3 4" xfId="24207" xr:uid="{00000000-0005-0000-0000-00008C5E0000}"/>
    <cellStyle name="Normal 2 11 2 3 3 2 2 4" xfId="24208" xr:uid="{00000000-0005-0000-0000-00008D5E0000}"/>
    <cellStyle name="Normal 2 11 2 3 3 2 2 4 2" xfId="24209" xr:uid="{00000000-0005-0000-0000-00008E5E0000}"/>
    <cellStyle name="Normal 2 11 2 3 3 2 2 4 2 2" xfId="24210" xr:uid="{00000000-0005-0000-0000-00008F5E0000}"/>
    <cellStyle name="Normal 2 11 2 3 3 2 2 4 3" xfId="24211" xr:uid="{00000000-0005-0000-0000-0000905E0000}"/>
    <cellStyle name="Normal 2 11 2 3 3 2 2 4 4" xfId="24212" xr:uid="{00000000-0005-0000-0000-0000915E0000}"/>
    <cellStyle name="Normal 2 11 2 3 3 2 2 5" xfId="24213" xr:uid="{00000000-0005-0000-0000-0000925E0000}"/>
    <cellStyle name="Normal 2 11 2 3 3 2 2 5 2" xfId="24214" xr:uid="{00000000-0005-0000-0000-0000935E0000}"/>
    <cellStyle name="Normal 2 11 2 3 3 2 2 5 2 2" xfId="24215" xr:uid="{00000000-0005-0000-0000-0000945E0000}"/>
    <cellStyle name="Normal 2 11 2 3 3 2 2 5 3" xfId="24216" xr:uid="{00000000-0005-0000-0000-0000955E0000}"/>
    <cellStyle name="Normal 2 11 2 3 3 2 2 5 4" xfId="24217" xr:uid="{00000000-0005-0000-0000-0000965E0000}"/>
    <cellStyle name="Normal 2 11 2 3 3 2 2 6" xfId="24218" xr:uid="{00000000-0005-0000-0000-0000975E0000}"/>
    <cellStyle name="Normal 2 11 2 3 3 2 2 6 2" xfId="24219" xr:uid="{00000000-0005-0000-0000-0000985E0000}"/>
    <cellStyle name="Normal 2 11 2 3 3 2 2 6 2 2" xfId="24220" xr:uid="{00000000-0005-0000-0000-0000995E0000}"/>
    <cellStyle name="Normal 2 11 2 3 3 2 2 6 3" xfId="24221" xr:uid="{00000000-0005-0000-0000-00009A5E0000}"/>
    <cellStyle name="Normal 2 11 2 3 3 2 2 6 4" xfId="24222" xr:uid="{00000000-0005-0000-0000-00009B5E0000}"/>
    <cellStyle name="Normal 2 11 2 3 3 2 2 7" xfId="24223" xr:uid="{00000000-0005-0000-0000-00009C5E0000}"/>
    <cellStyle name="Normal 2 11 2 3 3 2 2 7 2" xfId="24224" xr:uid="{00000000-0005-0000-0000-00009D5E0000}"/>
    <cellStyle name="Normal 2 11 2 3 3 2 2 8" xfId="24225" xr:uid="{00000000-0005-0000-0000-00009E5E0000}"/>
    <cellStyle name="Normal 2 11 2 3 3 2 2 9" xfId="24226" xr:uid="{00000000-0005-0000-0000-00009F5E0000}"/>
    <cellStyle name="Normal 2 11 2 3 3 2 3" xfId="24227" xr:uid="{00000000-0005-0000-0000-0000A05E0000}"/>
    <cellStyle name="Normal 2 11 2 3 3 2 3 2" xfId="24228" xr:uid="{00000000-0005-0000-0000-0000A15E0000}"/>
    <cellStyle name="Normal 2 11 2 3 3 2 3 2 2" xfId="24229" xr:uid="{00000000-0005-0000-0000-0000A25E0000}"/>
    <cellStyle name="Normal 2 11 2 3 3 2 3 2 2 2" xfId="24230" xr:uid="{00000000-0005-0000-0000-0000A35E0000}"/>
    <cellStyle name="Normal 2 11 2 3 3 2 3 2 3" xfId="24231" xr:uid="{00000000-0005-0000-0000-0000A45E0000}"/>
    <cellStyle name="Normal 2 11 2 3 3 2 3 2 4" xfId="24232" xr:uid="{00000000-0005-0000-0000-0000A55E0000}"/>
    <cellStyle name="Normal 2 11 2 3 3 2 3 3" xfId="24233" xr:uid="{00000000-0005-0000-0000-0000A65E0000}"/>
    <cellStyle name="Normal 2 11 2 3 3 2 3 3 2" xfId="24234" xr:uid="{00000000-0005-0000-0000-0000A75E0000}"/>
    <cellStyle name="Normal 2 11 2 3 3 2 3 3 2 2" xfId="24235" xr:uid="{00000000-0005-0000-0000-0000A85E0000}"/>
    <cellStyle name="Normal 2 11 2 3 3 2 3 3 3" xfId="24236" xr:uid="{00000000-0005-0000-0000-0000A95E0000}"/>
    <cellStyle name="Normal 2 11 2 3 3 2 3 3 4" xfId="24237" xr:uid="{00000000-0005-0000-0000-0000AA5E0000}"/>
    <cellStyle name="Normal 2 11 2 3 3 2 3 4" xfId="24238" xr:uid="{00000000-0005-0000-0000-0000AB5E0000}"/>
    <cellStyle name="Normal 2 11 2 3 3 2 3 4 2" xfId="24239" xr:uid="{00000000-0005-0000-0000-0000AC5E0000}"/>
    <cellStyle name="Normal 2 11 2 3 3 2 3 4 2 2" xfId="24240" xr:uid="{00000000-0005-0000-0000-0000AD5E0000}"/>
    <cellStyle name="Normal 2 11 2 3 3 2 3 4 3" xfId="24241" xr:uid="{00000000-0005-0000-0000-0000AE5E0000}"/>
    <cellStyle name="Normal 2 11 2 3 3 2 3 4 4" xfId="24242" xr:uid="{00000000-0005-0000-0000-0000AF5E0000}"/>
    <cellStyle name="Normal 2 11 2 3 3 2 3 5" xfId="24243" xr:uid="{00000000-0005-0000-0000-0000B05E0000}"/>
    <cellStyle name="Normal 2 11 2 3 3 2 3 5 2" xfId="24244" xr:uid="{00000000-0005-0000-0000-0000B15E0000}"/>
    <cellStyle name="Normal 2 11 2 3 3 2 3 6" xfId="24245" xr:uid="{00000000-0005-0000-0000-0000B25E0000}"/>
    <cellStyle name="Normal 2 11 2 3 3 2 3 7" xfId="24246" xr:uid="{00000000-0005-0000-0000-0000B35E0000}"/>
    <cellStyle name="Normal 2 11 2 3 3 2 4" xfId="24247" xr:uid="{00000000-0005-0000-0000-0000B45E0000}"/>
    <cellStyle name="Normal 2 11 2 3 3 2 4 2" xfId="24248" xr:uid="{00000000-0005-0000-0000-0000B55E0000}"/>
    <cellStyle name="Normal 2 11 2 3 3 2 4 2 2" xfId="24249" xr:uid="{00000000-0005-0000-0000-0000B65E0000}"/>
    <cellStyle name="Normal 2 11 2 3 3 2 4 3" xfId="24250" xr:uid="{00000000-0005-0000-0000-0000B75E0000}"/>
    <cellStyle name="Normal 2 11 2 3 3 2 4 4" xfId="24251" xr:uid="{00000000-0005-0000-0000-0000B85E0000}"/>
    <cellStyle name="Normal 2 11 2 3 3 2 5" xfId="24252" xr:uid="{00000000-0005-0000-0000-0000B95E0000}"/>
    <cellStyle name="Normal 2 11 2 3 3 2 5 2" xfId="24253" xr:uid="{00000000-0005-0000-0000-0000BA5E0000}"/>
    <cellStyle name="Normal 2 11 2 3 3 2 5 2 2" xfId="24254" xr:uid="{00000000-0005-0000-0000-0000BB5E0000}"/>
    <cellStyle name="Normal 2 11 2 3 3 2 5 3" xfId="24255" xr:uid="{00000000-0005-0000-0000-0000BC5E0000}"/>
    <cellStyle name="Normal 2 11 2 3 3 2 5 4" xfId="24256" xr:uid="{00000000-0005-0000-0000-0000BD5E0000}"/>
    <cellStyle name="Normal 2 11 2 3 3 2 6" xfId="24257" xr:uid="{00000000-0005-0000-0000-0000BE5E0000}"/>
    <cellStyle name="Normal 2 11 2 3 3 2 6 2" xfId="24258" xr:uid="{00000000-0005-0000-0000-0000BF5E0000}"/>
    <cellStyle name="Normal 2 11 2 3 3 2 6 2 2" xfId="24259" xr:uid="{00000000-0005-0000-0000-0000C05E0000}"/>
    <cellStyle name="Normal 2 11 2 3 3 2 6 3" xfId="24260" xr:uid="{00000000-0005-0000-0000-0000C15E0000}"/>
    <cellStyle name="Normal 2 11 2 3 3 2 6 4" xfId="24261" xr:uid="{00000000-0005-0000-0000-0000C25E0000}"/>
    <cellStyle name="Normal 2 11 2 3 3 2 7" xfId="24262" xr:uid="{00000000-0005-0000-0000-0000C35E0000}"/>
    <cellStyle name="Normal 2 11 2 3 3 2 7 2" xfId="24263" xr:uid="{00000000-0005-0000-0000-0000C45E0000}"/>
    <cellStyle name="Normal 2 11 2 3 3 2 7 2 2" xfId="24264" xr:uid="{00000000-0005-0000-0000-0000C55E0000}"/>
    <cellStyle name="Normal 2 11 2 3 3 2 7 3" xfId="24265" xr:uid="{00000000-0005-0000-0000-0000C65E0000}"/>
    <cellStyle name="Normal 2 11 2 3 3 2 7 4" xfId="24266" xr:uid="{00000000-0005-0000-0000-0000C75E0000}"/>
    <cellStyle name="Normal 2 11 2 3 3 2 8" xfId="24267" xr:uid="{00000000-0005-0000-0000-0000C85E0000}"/>
    <cellStyle name="Normal 2 11 2 3 3 2 8 2" xfId="24268" xr:uid="{00000000-0005-0000-0000-0000C95E0000}"/>
    <cellStyle name="Normal 2 11 2 3 3 2 9" xfId="24269" xr:uid="{00000000-0005-0000-0000-0000CA5E0000}"/>
    <cellStyle name="Normal 2 11 2 3 3 3" xfId="24270" xr:uid="{00000000-0005-0000-0000-0000CB5E0000}"/>
    <cellStyle name="Normal 2 11 2 3 3 3 10" xfId="24271" xr:uid="{00000000-0005-0000-0000-0000CC5E0000}"/>
    <cellStyle name="Normal 2 11 2 3 3 3 2" xfId="24272" xr:uid="{00000000-0005-0000-0000-0000CD5E0000}"/>
    <cellStyle name="Normal 2 11 2 3 3 3 2 2" xfId="24273" xr:uid="{00000000-0005-0000-0000-0000CE5E0000}"/>
    <cellStyle name="Normal 2 11 2 3 3 3 2 2 2" xfId="24274" xr:uid="{00000000-0005-0000-0000-0000CF5E0000}"/>
    <cellStyle name="Normal 2 11 2 3 3 3 2 2 2 2" xfId="24275" xr:uid="{00000000-0005-0000-0000-0000D05E0000}"/>
    <cellStyle name="Normal 2 11 2 3 3 3 2 2 2 2 2" xfId="24276" xr:uid="{00000000-0005-0000-0000-0000D15E0000}"/>
    <cellStyle name="Normal 2 11 2 3 3 3 2 2 2 3" xfId="24277" xr:uid="{00000000-0005-0000-0000-0000D25E0000}"/>
    <cellStyle name="Normal 2 11 2 3 3 3 2 2 2 4" xfId="24278" xr:uid="{00000000-0005-0000-0000-0000D35E0000}"/>
    <cellStyle name="Normal 2 11 2 3 3 3 2 2 3" xfId="24279" xr:uid="{00000000-0005-0000-0000-0000D45E0000}"/>
    <cellStyle name="Normal 2 11 2 3 3 3 2 2 3 2" xfId="24280" xr:uid="{00000000-0005-0000-0000-0000D55E0000}"/>
    <cellStyle name="Normal 2 11 2 3 3 3 2 2 3 2 2" xfId="24281" xr:uid="{00000000-0005-0000-0000-0000D65E0000}"/>
    <cellStyle name="Normal 2 11 2 3 3 3 2 2 3 3" xfId="24282" xr:uid="{00000000-0005-0000-0000-0000D75E0000}"/>
    <cellStyle name="Normal 2 11 2 3 3 3 2 2 3 4" xfId="24283" xr:uid="{00000000-0005-0000-0000-0000D85E0000}"/>
    <cellStyle name="Normal 2 11 2 3 3 3 2 2 4" xfId="24284" xr:uid="{00000000-0005-0000-0000-0000D95E0000}"/>
    <cellStyle name="Normal 2 11 2 3 3 3 2 2 4 2" xfId="24285" xr:uid="{00000000-0005-0000-0000-0000DA5E0000}"/>
    <cellStyle name="Normal 2 11 2 3 3 3 2 2 4 2 2" xfId="24286" xr:uid="{00000000-0005-0000-0000-0000DB5E0000}"/>
    <cellStyle name="Normal 2 11 2 3 3 3 2 2 4 3" xfId="24287" xr:uid="{00000000-0005-0000-0000-0000DC5E0000}"/>
    <cellStyle name="Normal 2 11 2 3 3 3 2 2 4 4" xfId="24288" xr:uid="{00000000-0005-0000-0000-0000DD5E0000}"/>
    <cellStyle name="Normal 2 11 2 3 3 3 2 2 5" xfId="24289" xr:uid="{00000000-0005-0000-0000-0000DE5E0000}"/>
    <cellStyle name="Normal 2 11 2 3 3 3 2 2 5 2" xfId="24290" xr:uid="{00000000-0005-0000-0000-0000DF5E0000}"/>
    <cellStyle name="Normal 2 11 2 3 3 3 2 2 6" xfId="24291" xr:uid="{00000000-0005-0000-0000-0000E05E0000}"/>
    <cellStyle name="Normal 2 11 2 3 3 3 2 2 7" xfId="24292" xr:uid="{00000000-0005-0000-0000-0000E15E0000}"/>
    <cellStyle name="Normal 2 11 2 3 3 3 2 3" xfId="24293" xr:uid="{00000000-0005-0000-0000-0000E25E0000}"/>
    <cellStyle name="Normal 2 11 2 3 3 3 2 3 2" xfId="24294" xr:uid="{00000000-0005-0000-0000-0000E35E0000}"/>
    <cellStyle name="Normal 2 11 2 3 3 3 2 3 2 2" xfId="24295" xr:uid="{00000000-0005-0000-0000-0000E45E0000}"/>
    <cellStyle name="Normal 2 11 2 3 3 3 2 3 3" xfId="24296" xr:uid="{00000000-0005-0000-0000-0000E55E0000}"/>
    <cellStyle name="Normal 2 11 2 3 3 3 2 3 4" xfId="24297" xr:uid="{00000000-0005-0000-0000-0000E65E0000}"/>
    <cellStyle name="Normal 2 11 2 3 3 3 2 4" xfId="24298" xr:uid="{00000000-0005-0000-0000-0000E75E0000}"/>
    <cellStyle name="Normal 2 11 2 3 3 3 2 4 2" xfId="24299" xr:uid="{00000000-0005-0000-0000-0000E85E0000}"/>
    <cellStyle name="Normal 2 11 2 3 3 3 2 4 2 2" xfId="24300" xr:uid="{00000000-0005-0000-0000-0000E95E0000}"/>
    <cellStyle name="Normal 2 11 2 3 3 3 2 4 3" xfId="24301" xr:uid="{00000000-0005-0000-0000-0000EA5E0000}"/>
    <cellStyle name="Normal 2 11 2 3 3 3 2 4 4" xfId="24302" xr:uid="{00000000-0005-0000-0000-0000EB5E0000}"/>
    <cellStyle name="Normal 2 11 2 3 3 3 2 5" xfId="24303" xr:uid="{00000000-0005-0000-0000-0000EC5E0000}"/>
    <cellStyle name="Normal 2 11 2 3 3 3 2 5 2" xfId="24304" xr:uid="{00000000-0005-0000-0000-0000ED5E0000}"/>
    <cellStyle name="Normal 2 11 2 3 3 3 2 5 2 2" xfId="24305" xr:uid="{00000000-0005-0000-0000-0000EE5E0000}"/>
    <cellStyle name="Normal 2 11 2 3 3 3 2 5 3" xfId="24306" xr:uid="{00000000-0005-0000-0000-0000EF5E0000}"/>
    <cellStyle name="Normal 2 11 2 3 3 3 2 5 4" xfId="24307" xr:uid="{00000000-0005-0000-0000-0000F05E0000}"/>
    <cellStyle name="Normal 2 11 2 3 3 3 2 6" xfId="24308" xr:uid="{00000000-0005-0000-0000-0000F15E0000}"/>
    <cellStyle name="Normal 2 11 2 3 3 3 2 6 2" xfId="24309" xr:uid="{00000000-0005-0000-0000-0000F25E0000}"/>
    <cellStyle name="Normal 2 11 2 3 3 3 2 6 2 2" xfId="24310" xr:uid="{00000000-0005-0000-0000-0000F35E0000}"/>
    <cellStyle name="Normal 2 11 2 3 3 3 2 6 3" xfId="24311" xr:uid="{00000000-0005-0000-0000-0000F45E0000}"/>
    <cellStyle name="Normal 2 11 2 3 3 3 2 6 4" xfId="24312" xr:uid="{00000000-0005-0000-0000-0000F55E0000}"/>
    <cellStyle name="Normal 2 11 2 3 3 3 2 7" xfId="24313" xr:uid="{00000000-0005-0000-0000-0000F65E0000}"/>
    <cellStyle name="Normal 2 11 2 3 3 3 2 7 2" xfId="24314" xr:uid="{00000000-0005-0000-0000-0000F75E0000}"/>
    <cellStyle name="Normal 2 11 2 3 3 3 2 8" xfId="24315" xr:uid="{00000000-0005-0000-0000-0000F85E0000}"/>
    <cellStyle name="Normal 2 11 2 3 3 3 2 9" xfId="24316" xr:uid="{00000000-0005-0000-0000-0000F95E0000}"/>
    <cellStyle name="Normal 2 11 2 3 3 3 3" xfId="24317" xr:uid="{00000000-0005-0000-0000-0000FA5E0000}"/>
    <cellStyle name="Normal 2 11 2 3 3 3 3 2" xfId="24318" xr:uid="{00000000-0005-0000-0000-0000FB5E0000}"/>
    <cellStyle name="Normal 2 11 2 3 3 3 3 2 2" xfId="24319" xr:uid="{00000000-0005-0000-0000-0000FC5E0000}"/>
    <cellStyle name="Normal 2 11 2 3 3 3 3 2 2 2" xfId="24320" xr:uid="{00000000-0005-0000-0000-0000FD5E0000}"/>
    <cellStyle name="Normal 2 11 2 3 3 3 3 2 3" xfId="24321" xr:uid="{00000000-0005-0000-0000-0000FE5E0000}"/>
    <cellStyle name="Normal 2 11 2 3 3 3 3 2 4" xfId="24322" xr:uid="{00000000-0005-0000-0000-0000FF5E0000}"/>
    <cellStyle name="Normal 2 11 2 3 3 3 3 3" xfId="24323" xr:uid="{00000000-0005-0000-0000-0000005F0000}"/>
    <cellStyle name="Normal 2 11 2 3 3 3 3 3 2" xfId="24324" xr:uid="{00000000-0005-0000-0000-0000015F0000}"/>
    <cellStyle name="Normal 2 11 2 3 3 3 3 3 2 2" xfId="24325" xr:uid="{00000000-0005-0000-0000-0000025F0000}"/>
    <cellStyle name="Normal 2 11 2 3 3 3 3 3 3" xfId="24326" xr:uid="{00000000-0005-0000-0000-0000035F0000}"/>
    <cellStyle name="Normal 2 11 2 3 3 3 3 3 4" xfId="24327" xr:uid="{00000000-0005-0000-0000-0000045F0000}"/>
    <cellStyle name="Normal 2 11 2 3 3 3 3 4" xfId="24328" xr:uid="{00000000-0005-0000-0000-0000055F0000}"/>
    <cellStyle name="Normal 2 11 2 3 3 3 3 4 2" xfId="24329" xr:uid="{00000000-0005-0000-0000-0000065F0000}"/>
    <cellStyle name="Normal 2 11 2 3 3 3 3 4 2 2" xfId="24330" xr:uid="{00000000-0005-0000-0000-0000075F0000}"/>
    <cellStyle name="Normal 2 11 2 3 3 3 3 4 3" xfId="24331" xr:uid="{00000000-0005-0000-0000-0000085F0000}"/>
    <cellStyle name="Normal 2 11 2 3 3 3 3 4 4" xfId="24332" xr:uid="{00000000-0005-0000-0000-0000095F0000}"/>
    <cellStyle name="Normal 2 11 2 3 3 3 3 5" xfId="24333" xr:uid="{00000000-0005-0000-0000-00000A5F0000}"/>
    <cellStyle name="Normal 2 11 2 3 3 3 3 5 2" xfId="24334" xr:uid="{00000000-0005-0000-0000-00000B5F0000}"/>
    <cellStyle name="Normal 2 11 2 3 3 3 3 6" xfId="24335" xr:uid="{00000000-0005-0000-0000-00000C5F0000}"/>
    <cellStyle name="Normal 2 11 2 3 3 3 3 7" xfId="24336" xr:uid="{00000000-0005-0000-0000-00000D5F0000}"/>
    <cellStyle name="Normal 2 11 2 3 3 3 4" xfId="24337" xr:uid="{00000000-0005-0000-0000-00000E5F0000}"/>
    <cellStyle name="Normal 2 11 2 3 3 3 4 2" xfId="24338" xr:uid="{00000000-0005-0000-0000-00000F5F0000}"/>
    <cellStyle name="Normal 2 11 2 3 3 3 4 2 2" xfId="24339" xr:uid="{00000000-0005-0000-0000-0000105F0000}"/>
    <cellStyle name="Normal 2 11 2 3 3 3 4 3" xfId="24340" xr:uid="{00000000-0005-0000-0000-0000115F0000}"/>
    <cellStyle name="Normal 2 11 2 3 3 3 4 4" xfId="24341" xr:uid="{00000000-0005-0000-0000-0000125F0000}"/>
    <cellStyle name="Normal 2 11 2 3 3 3 5" xfId="24342" xr:uid="{00000000-0005-0000-0000-0000135F0000}"/>
    <cellStyle name="Normal 2 11 2 3 3 3 5 2" xfId="24343" xr:uid="{00000000-0005-0000-0000-0000145F0000}"/>
    <cellStyle name="Normal 2 11 2 3 3 3 5 2 2" xfId="24344" xr:uid="{00000000-0005-0000-0000-0000155F0000}"/>
    <cellStyle name="Normal 2 11 2 3 3 3 5 3" xfId="24345" xr:uid="{00000000-0005-0000-0000-0000165F0000}"/>
    <cellStyle name="Normal 2 11 2 3 3 3 5 4" xfId="24346" xr:uid="{00000000-0005-0000-0000-0000175F0000}"/>
    <cellStyle name="Normal 2 11 2 3 3 3 6" xfId="24347" xr:uid="{00000000-0005-0000-0000-0000185F0000}"/>
    <cellStyle name="Normal 2 11 2 3 3 3 6 2" xfId="24348" xr:uid="{00000000-0005-0000-0000-0000195F0000}"/>
    <cellStyle name="Normal 2 11 2 3 3 3 6 2 2" xfId="24349" xr:uid="{00000000-0005-0000-0000-00001A5F0000}"/>
    <cellStyle name="Normal 2 11 2 3 3 3 6 3" xfId="24350" xr:uid="{00000000-0005-0000-0000-00001B5F0000}"/>
    <cellStyle name="Normal 2 11 2 3 3 3 6 4" xfId="24351" xr:uid="{00000000-0005-0000-0000-00001C5F0000}"/>
    <cellStyle name="Normal 2 11 2 3 3 3 7" xfId="24352" xr:uid="{00000000-0005-0000-0000-00001D5F0000}"/>
    <cellStyle name="Normal 2 11 2 3 3 3 7 2" xfId="24353" xr:uid="{00000000-0005-0000-0000-00001E5F0000}"/>
    <cellStyle name="Normal 2 11 2 3 3 3 7 2 2" xfId="24354" xr:uid="{00000000-0005-0000-0000-00001F5F0000}"/>
    <cellStyle name="Normal 2 11 2 3 3 3 7 3" xfId="24355" xr:uid="{00000000-0005-0000-0000-0000205F0000}"/>
    <cellStyle name="Normal 2 11 2 3 3 3 7 4" xfId="24356" xr:uid="{00000000-0005-0000-0000-0000215F0000}"/>
    <cellStyle name="Normal 2 11 2 3 3 3 8" xfId="24357" xr:uid="{00000000-0005-0000-0000-0000225F0000}"/>
    <cellStyle name="Normal 2 11 2 3 3 3 8 2" xfId="24358" xr:uid="{00000000-0005-0000-0000-0000235F0000}"/>
    <cellStyle name="Normal 2 11 2 3 3 3 9" xfId="24359" xr:uid="{00000000-0005-0000-0000-0000245F0000}"/>
    <cellStyle name="Normal 2 11 2 3 3 4" xfId="24360" xr:uid="{00000000-0005-0000-0000-0000255F0000}"/>
    <cellStyle name="Normal 2 11 2 3 3 4 2" xfId="24361" xr:uid="{00000000-0005-0000-0000-0000265F0000}"/>
    <cellStyle name="Normal 2 11 2 3 3 4 2 2" xfId="24362" xr:uid="{00000000-0005-0000-0000-0000275F0000}"/>
    <cellStyle name="Normal 2 11 2 3 3 4 2 2 2" xfId="24363" xr:uid="{00000000-0005-0000-0000-0000285F0000}"/>
    <cellStyle name="Normal 2 11 2 3 3 4 2 2 2 2" xfId="24364" xr:uid="{00000000-0005-0000-0000-0000295F0000}"/>
    <cellStyle name="Normal 2 11 2 3 3 4 2 2 3" xfId="24365" xr:uid="{00000000-0005-0000-0000-00002A5F0000}"/>
    <cellStyle name="Normal 2 11 2 3 3 4 2 2 4" xfId="24366" xr:uid="{00000000-0005-0000-0000-00002B5F0000}"/>
    <cellStyle name="Normal 2 11 2 3 3 4 2 3" xfId="24367" xr:uid="{00000000-0005-0000-0000-00002C5F0000}"/>
    <cellStyle name="Normal 2 11 2 3 3 4 2 3 2" xfId="24368" xr:uid="{00000000-0005-0000-0000-00002D5F0000}"/>
    <cellStyle name="Normal 2 11 2 3 3 4 2 3 2 2" xfId="24369" xr:uid="{00000000-0005-0000-0000-00002E5F0000}"/>
    <cellStyle name="Normal 2 11 2 3 3 4 2 3 3" xfId="24370" xr:uid="{00000000-0005-0000-0000-00002F5F0000}"/>
    <cellStyle name="Normal 2 11 2 3 3 4 2 3 4" xfId="24371" xr:uid="{00000000-0005-0000-0000-0000305F0000}"/>
    <cellStyle name="Normal 2 11 2 3 3 4 2 4" xfId="24372" xr:uid="{00000000-0005-0000-0000-0000315F0000}"/>
    <cellStyle name="Normal 2 11 2 3 3 4 2 4 2" xfId="24373" xr:uid="{00000000-0005-0000-0000-0000325F0000}"/>
    <cellStyle name="Normal 2 11 2 3 3 4 2 4 2 2" xfId="24374" xr:uid="{00000000-0005-0000-0000-0000335F0000}"/>
    <cellStyle name="Normal 2 11 2 3 3 4 2 4 3" xfId="24375" xr:uid="{00000000-0005-0000-0000-0000345F0000}"/>
    <cellStyle name="Normal 2 11 2 3 3 4 2 4 4" xfId="24376" xr:uid="{00000000-0005-0000-0000-0000355F0000}"/>
    <cellStyle name="Normal 2 11 2 3 3 4 2 5" xfId="24377" xr:uid="{00000000-0005-0000-0000-0000365F0000}"/>
    <cellStyle name="Normal 2 11 2 3 3 4 2 5 2" xfId="24378" xr:uid="{00000000-0005-0000-0000-0000375F0000}"/>
    <cellStyle name="Normal 2 11 2 3 3 4 2 6" xfId="24379" xr:uid="{00000000-0005-0000-0000-0000385F0000}"/>
    <cellStyle name="Normal 2 11 2 3 3 4 2 7" xfId="24380" xr:uid="{00000000-0005-0000-0000-0000395F0000}"/>
    <cellStyle name="Normal 2 11 2 3 3 4 3" xfId="24381" xr:uid="{00000000-0005-0000-0000-00003A5F0000}"/>
    <cellStyle name="Normal 2 11 2 3 3 4 3 2" xfId="24382" xr:uid="{00000000-0005-0000-0000-00003B5F0000}"/>
    <cellStyle name="Normal 2 11 2 3 3 4 3 2 2" xfId="24383" xr:uid="{00000000-0005-0000-0000-00003C5F0000}"/>
    <cellStyle name="Normal 2 11 2 3 3 4 3 3" xfId="24384" xr:uid="{00000000-0005-0000-0000-00003D5F0000}"/>
    <cellStyle name="Normal 2 11 2 3 3 4 3 4" xfId="24385" xr:uid="{00000000-0005-0000-0000-00003E5F0000}"/>
    <cellStyle name="Normal 2 11 2 3 3 4 4" xfId="24386" xr:uid="{00000000-0005-0000-0000-00003F5F0000}"/>
    <cellStyle name="Normal 2 11 2 3 3 4 4 2" xfId="24387" xr:uid="{00000000-0005-0000-0000-0000405F0000}"/>
    <cellStyle name="Normal 2 11 2 3 3 4 4 2 2" xfId="24388" xr:uid="{00000000-0005-0000-0000-0000415F0000}"/>
    <cellStyle name="Normal 2 11 2 3 3 4 4 3" xfId="24389" xr:uid="{00000000-0005-0000-0000-0000425F0000}"/>
    <cellStyle name="Normal 2 11 2 3 3 4 4 4" xfId="24390" xr:uid="{00000000-0005-0000-0000-0000435F0000}"/>
    <cellStyle name="Normal 2 11 2 3 3 4 5" xfId="24391" xr:uid="{00000000-0005-0000-0000-0000445F0000}"/>
    <cellStyle name="Normal 2 11 2 3 3 4 5 2" xfId="24392" xr:uid="{00000000-0005-0000-0000-0000455F0000}"/>
    <cellStyle name="Normal 2 11 2 3 3 4 5 2 2" xfId="24393" xr:uid="{00000000-0005-0000-0000-0000465F0000}"/>
    <cellStyle name="Normal 2 11 2 3 3 4 5 3" xfId="24394" xr:uid="{00000000-0005-0000-0000-0000475F0000}"/>
    <cellStyle name="Normal 2 11 2 3 3 4 5 4" xfId="24395" xr:uid="{00000000-0005-0000-0000-0000485F0000}"/>
    <cellStyle name="Normal 2 11 2 3 3 4 6" xfId="24396" xr:uid="{00000000-0005-0000-0000-0000495F0000}"/>
    <cellStyle name="Normal 2 11 2 3 3 4 6 2" xfId="24397" xr:uid="{00000000-0005-0000-0000-00004A5F0000}"/>
    <cellStyle name="Normal 2 11 2 3 3 4 6 2 2" xfId="24398" xr:uid="{00000000-0005-0000-0000-00004B5F0000}"/>
    <cellStyle name="Normal 2 11 2 3 3 4 6 3" xfId="24399" xr:uid="{00000000-0005-0000-0000-00004C5F0000}"/>
    <cellStyle name="Normal 2 11 2 3 3 4 6 4" xfId="24400" xr:uid="{00000000-0005-0000-0000-00004D5F0000}"/>
    <cellStyle name="Normal 2 11 2 3 3 4 7" xfId="24401" xr:uid="{00000000-0005-0000-0000-00004E5F0000}"/>
    <cellStyle name="Normal 2 11 2 3 3 4 7 2" xfId="24402" xr:uid="{00000000-0005-0000-0000-00004F5F0000}"/>
    <cellStyle name="Normal 2 11 2 3 3 4 8" xfId="24403" xr:uid="{00000000-0005-0000-0000-0000505F0000}"/>
    <cellStyle name="Normal 2 11 2 3 3 4 9" xfId="24404" xr:uid="{00000000-0005-0000-0000-0000515F0000}"/>
    <cellStyle name="Normal 2 11 2 3 3 5" xfId="24405" xr:uid="{00000000-0005-0000-0000-0000525F0000}"/>
    <cellStyle name="Normal 2 11 2 3 3 5 2" xfId="24406" xr:uid="{00000000-0005-0000-0000-0000535F0000}"/>
    <cellStyle name="Normal 2 11 2 3 3 5 2 2" xfId="24407" xr:uid="{00000000-0005-0000-0000-0000545F0000}"/>
    <cellStyle name="Normal 2 11 2 3 3 5 2 2 2" xfId="24408" xr:uid="{00000000-0005-0000-0000-0000555F0000}"/>
    <cellStyle name="Normal 2 11 2 3 3 5 2 2 2 2" xfId="24409" xr:uid="{00000000-0005-0000-0000-0000565F0000}"/>
    <cellStyle name="Normal 2 11 2 3 3 5 2 2 3" xfId="24410" xr:uid="{00000000-0005-0000-0000-0000575F0000}"/>
    <cellStyle name="Normal 2 11 2 3 3 5 2 2 4" xfId="24411" xr:uid="{00000000-0005-0000-0000-0000585F0000}"/>
    <cellStyle name="Normal 2 11 2 3 3 5 2 3" xfId="24412" xr:uid="{00000000-0005-0000-0000-0000595F0000}"/>
    <cellStyle name="Normal 2 11 2 3 3 5 2 3 2" xfId="24413" xr:uid="{00000000-0005-0000-0000-00005A5F0000}"/>
    <cellStyle name="Normal 2 11 2 3 3 5 2 3 2 2" xfId="24414" xr:uid="{00000000-0005-0000-0000-00005B5F0000}"/>
    <cellStyle name="Normal 2 11 2 3 3 5 2 3 3" xfId="24415" xr:uid="{00000000-0005-0000-0000-00005C5F0000}"/>
    <cellStyle name="Normal 2 11 2 3 3 5 2 3 4" xfId="24416" xr:uid="{00000000-0005-0000-0000-00005D5F0000}"/>
    <cellStyle name="Normal 2 11 2 3 3 5 2 4" xfId="24417" xr:uid="{00000000-0005-0000-0000-00005E5F0000}"/>
    <cellStyle name="Normal 2 11 2 3 3 5 2 4 2" xfId="24418" xr:uid="{00000000-0005-0000-0000-00005F5F0000}"/>
    <cellStyle name="Normal 2 11 2 3 3 5 2 4 2 2" xfId="24419" xr:uid="{00000000-0005-0000-0000-0000605F0000}"/>
    <cellStyle name="Normal 2 11 2 3 3 5 2 4 3" xfId="24420" xr:uid="{00000000-0005-0000-0000-0000615F0000}"/>
    <cellStyle name="Normal 2 11 2 3 3 5 2 4 4" xfId="24421" xr:uid="{00000000-0005-0000-0000-0000625F0000}"/>
    <cellStyle name="Normal 2 11 2 3 3 5 2 5" xfId="24422" xr:uid="{00000000-0005-0000-0000-0000635F0000}"/>
    <cellStyle name="Normal 2 11 2 3 3 5 2 5 2" xfId="24423" xr:uid="{00000000-0005-0000-0000-0000645F0000}"/>
    <cellStyle name="Normal 2 11 2 3 3 5 2 6" xfId="24424" xr:uid="{00000000-0005-0000-0000-0000655F0000}"/>
    <cellStyle name="Normal 2 11 2 3 3 5 2 7" xfId="24425" xr:uid="{00000000-0005-0000-0000-0000665F0000}"/>
    <cellStyle name="Normal 2 11 2 3 3 5 3" xfId="24426" xr:uid="{00000000-0005-0000-0000-0000675F0000}"/>
    <cellStyle name="Normal 2 11 2 3 3 5 3 2" xfId="24427" xr:uid="{00000000-0005-0000-0000-0000685F0000}"/>
    <cellStyle name="Normal 2 11 2 3 3 5 3 2 2" xfId="24428" xr:uid="{00000000-0005-0000-0000-0000695F0000}"/>
    <cellStyle name="Normal 2 11 2 3 3 5 3 3" xfId="24429" xr:uid="{00000000-0005-0000-0000-00006A5F0000}"/>
    <cellStyle name="Normal 2 11 2 3 3 5 3 4" xfId="24430" xr:uid="{00000000-0005-0000-0000-00006B5F0000}"/>
    <cellStyle name="Normal 2 11 2 3 3 5 4" xfId="24431" xr:uid="{00000000-0005-0000-0000-00006C5F0000}"/>
    <cellStyle name="Normal 2 11 2 3 3 5 4 2" xfId="24432" xr:uid="{00000000-0005-0000-0000-00006D5F0000}"/>
    <cellStyle name="Normal 2 11 2 3 3 5 4 2 2" xfId="24433" xr:uid="{00000000-0005-0000-0000-00006E5F0000}"/>
    <cellStyle name="Normal 2 11 2 3 3 5 4 3" xfId="24434" xr:uid="{00000000-0005-0000-0000-00006F5F0000}"/>
    <cellStyle name="Normal 2 11 2 3 3 5 4 4" xfId="24435" xr:uid="{00000000-0005-0000-0000-0000705F0000}"/>
    <cellStyle name="Normal 2 11 2 3 3 5 5" xfId="24436" xr:uid="{00000000-0005-0000-0000-0000715F0000}"/>
    <cellStyle name="Normal 2 11 2 3 3 5 5 2" xfId="24437" xr:uid="{00000000-0005-0000-0000-0000725F0000}"/>
    <cellStyle name="Normal 2 11 2 3 3 5 5 2 2" xfId="24438" xr:uid="{00000000-0005-0000-0000-0000735F0000}"/>
    <cellStyle name="Normal 2 11 2 3 3 5 5 3" xfId="24439" xr:uid="{00000000-0005-0000-0000-0000745F0000}"/>
    <cellStyle name="Normal 2 11 2 3 3 5 5 4" xfId="24440" xr:uid="{00000000-0005-0000-0000-0000755F0000}"/>
    <cellStyle name="Normal 2 11 2 3 3 5 6" xfId="24441" xr:uid="{00000000-0005-0000-0000-0000765F0000}"/>
    <cellStyle name="Normal 2 11 2 3 3 5 6 2" xfId="24442" xr:uid="{00000000-0005-0000-0000-0000775F0000}"/>
    <cellStyle name="Normal 2 11 2 3 3 5 6 2 2" xfId="24443" xr:uid="{00000000-0005-0000-0000-0000785F0000}"/>
    <cellStyle name="Normal 2 11 2 3 3 5 6 3" xfId="24444" xr:uid="{00000000-0005-0000-0000-0000795F0000}"/>
    <cellStyle name="Normal 2 11 2 3 3 5 6 4" xfId="24445" xr:uid="{00000000-0005-0000-0000-00007A5F0000}"/>
    <cellStyle name="Normal 2 11 2 3 3 5 7" xfId="24446" xr:uid="{00000000-0005-0000-0000-00007B5F0000}"/>
    <cellStyle name="Normal 2 11 2 3 3 5 7 2" xfId="24447" xr:uid="{00000000-0005-0000-0000-00007C5F0000}"/>
    <cellStyle name="Normal 2 11 2 3 3 5 8" xfId="24448" xr:uid="{00000000-0005-0000-0000-00007D5F0000}"/>
    <cellStyle name="Normal 2 11 2 3 3 5 9" xfId="24449" xr:uid="{00000000-0005-0000-0000-00007E5F0000}"/>
    <cellStyle name="Normal 2 11 2 3 3 6" xfId="24450" xr:uid="{00000000-0005-0000-0000-00007F5F0000}"/>
    <cellStyle name="Normal 2 11 2 3 3 6 2" xfId="24451" xr:uid="{00000000-0005-0000-0000-0000805F0000}"/>
    <cellStyle name="Normal 2 11 2 3 3 6 2 2" xfId="24452" xr:uid="{00000000-0005-0000-0000-0000815F0000}"/>
    <cellStyle name="Normal 2 11 2 3 3 6 2 2 2" xfId="24453" xr:uid="{00000000-0005-0000-0000-0000825F0000}"/>
    <cellStyle name="Normal 2 11 2 3 3 6 2 3" xfId="24454" xr:uid="{00000000-0005-0000-0000-0000835F0000}"/>
    <cellStyle name="Normal 2 11 2 3 3 6 2 4" xfId="24455" xr:uid="{00000000-0005-0000-0000-0000845F0000}"/>
    <cellStyle name="Normal 2 11 2 3 3 6 3" xfId="24456" xr:uid="{00000000-0005-0000-0000-0000855F0000}"/>
    <cellStyle name="Normal 2 11 2 3 3 6 3 2" xfId="24457" xr:uid="{00000000-0005-0000-0000-0000865F0000}"/>
    <cellStyle name="Normal 2 11 2 3 3 6 3 2 2" xfId="24458" xr:uid="{00000000-0005-0000-0000-0000875F0000}"/>
    <cellStyle name="Normal 2 11 2 3 3 6 3 3" xfId="24459" xr:uid="{00000000-0005-0000-0000-0000885F0000}"/>
    <cellStyle name="Normal 2 11 2 3 3 6 3 4" xfId="24460" xr:uid="{00000000-0005-0000-0000-0000895F0000}"/>
    <cellStyle name="Normal 2 11 2 3 3 6 4" xfId="24461" xr:uid="{00000000-0005-0000-0000-00008A5F0000}"/>
    <cellStyle name="Normal 2 11 2 3 3 6 4 2" xfId="24462" xr:uid="{00000000-0005-0000-0000-00008B5F0000}"/>
    <cellStyle name="Normal 2 11 2 3 3 6 4 2 2" xfId="24463" xr:uid="{00000000-0005-0000-0000-00008C5F0000}"/>
    <cellStyle name="Normal 2 11 2 3 3 6 4 3" xfId="24464" xr:uid="{00000000-0005-0000-0000-00008D5F0000}"/>
    <cellStyle name="Normal 2 11 2 3 3 6 4 4" xfId="24465" xr:uid="{00000000-0005-0000-0000-00008E5F0000}"/>
    <cellStyle name="Normal 2 11 2 3 3 6 5" xfId="24466" xr:uid="{00000000-0005-0000-0000-00008F5F0000}"/>
    <cellStyle name="Normal 2 11 2 3 3 6 5 2" xfId="24467" xr:uid="{00000000-0005-0000-0000-0000905F0000}"/>
    <cellStyle name="Normal 2 11 2 3 3 6 6" xfId="24468" xr:uid="{00000000-0005-0000-0000-0000915F0000}"/>
    <cellStyle name="Normal 2 11 2 3 3 6 7" xfId="24469" xr:uid="{00000000-0005-0000-0000-0000925F0000}"/>
    <cellStyle name="Normal 2 11 2 3 3 7" xfId="24470" xr:uid="{00000000-0005-0000-0000-0000935F0000}"/>
    <cellStyle name="Normal 2 11 2 3 3 7 2" xfId="24471" xr:uid="{00000000-0005-0000-0000-0000945F0000}"/>
    <cellStyle name="Normal 2 11 2 3 3 7 2 2" xfId="24472" xr:uid="{00000000-0005-0000-0000-0000955F0000}"/>
    <cellStyle name="Normal 2 11 2 3 3 7 3" xfId="24473" xr:uid="{00000000-0005-0000-0000-0000965F0000}"/>
    <cellStyle name="Normal 2 11 2 3 3 7 4" xfId="24474" xr:uid="{00000000-0005-0000-0000-0000975F0000}"/>
    <cellStyle name="Normal 2 11 2 3 3 8" xfId="24475" xr:uid="{00000000-0005-0000-0000-0000985F0000}"/>
    <cellStyle name="Normal 2 11 2 3 3 8 2" xfId="24476" xr:uid="{00000000-0005-0000-0000-0000995F0000}"/>
    <cellStyle name="Normal 2 11 2 3 3 8 2 2" xfId="24477" xr:uid="{00000000-0005-0000-0000-00009A5F0000}"/>
    <cellStyle name="Normal 2 11 2 3 3 8 3" xfId="24478" xr:uid="{00000000-0005-0000-0000-00009B5F0000}"/>
    <cellStyle name="Normal 2 11 2 3 3 8 4" xfId="24479" xr:uid="{00000000-0005-0000-0000-00009C5F0000}"/>
    <cellStyle name="Normal 2 11 2 3 3 9" xfId="24480" xr:uid="{00000000-0005-0000-0000-00009D5F0000}"/>
    <cellStyle name="Normal 2 11 2 3 3 9 2" xfId="24481" xr:uid="{00000000-0005-0000-0000-00009E5F0000}"/>
    <cellStyle name="Normal 2 11 2 3 3 9 2 2" xfId="24482" xr:uid="{00000000-0005-0000-0000-00009F5F0000}"/>
    <cellStyle name="Normal 2 11 2 3 3 9 3" xfId="24483" xr:uid="{00000000-0005-0000-0000-0000A05F0000}"/>
    <cellStyle name="Normal 2 11 2 3 3 9 4" xfId="24484" xr:uid="{00000000-0005-0000-0000-0000A15F0000}"/>
    <cellStyle name="Normal 2 11 2 3 4" xfId="24485" xr:uid="{00000000-0005-0000-0000-0000A25F0000}"/>
    <cellStyle name="Normal 2 11 2 3 4 10" xfId="24486" xr:uid="{00000000-0005-0000-0000-0000A35F0000}"/>
    <cellStyle name="Normal 2 11 2 3 4 2" xfId="24487" xr:uid="{00000000-0005-0000-0000-0000A45F0000}"/>
    <cellStyle name="Normal 2 11 2 3 4 2 2" xfId="24488" xr:uid="{00000000-0005-0000-0000-0000A55F0000}"/>
    <cellStyle name="Normal 2 11 2 3 4 2 2 2" xfId="24489" xr:uid="{00000000-0005-0000-0000-0000A65F0000}"/>
    <cellStyle name="Normal 2 11 2 3 4 2 2 2 2" xfId="24490" xr:uid="{00000000-0005-0000-0000-0000A75F0000}"/>
    <cellStyle name="Normal 2 11 2 3 4 2 2 2 2 2" xfId="24491" xr:uid="{00000000-0005-0000-0000-0000A85F0000}"/>
    <cellStyle name="Normal 2 11 2 3 4 2 2 2 3" xfId="24492" xr:uid="{00000000-0005-0000-0000-0000A95F0000}"/>
    <cellStyle name="Normal 2 11 2 3 4 2 2 2 4" xfId="24493" xr:uid="{00000000-0005-0000-0000-0000AA5F0000}"/>
    <cellStyle name="Normal 2 11 2 3 4 2 2 3" xfId="24494" xr:uid="{00000000-0005-0000-0000-0000AB5F0000}"/>
    <cellStyle name="Normal 2 11 2 3 4 2 2 3 2" xfId="24495" xr:uid="{00000000-0005-0000-0000-0000AC5F0000}"/>
    <cellStyle name="Normal 2 11 2 3 4 2 2 3 2 2" xfId="24496" xr:uid="{00000000-0005-0000-0000-0000AD5F0000}"/>
    <cellStyle name="Normal 2 11 2 3 4 2 2 3 3" xfId="24497" xr:uid="{00000000-0005-0000-0000-0000AE5F0000}"/>
    <cellStyle name="Normal 2 11 2 3 4 2 2 3 4" xfId="24498" xr:uid="{00000000-0005-0000-0000-0000AF5F0000}"/>
    <cellStyle name="Normal 2 11 2 3 4 2 2 4" xfId="24499" xr:uid="{00000000-0005-0000-0000-0000B05F0000}"/>
    <cellStyle name="Normal 2 11 2 3 4 2 2 4 2" xfId="24500" xr:uid="{00000000-0005-0000-0000-0000B15F0000}"/>
    <cellStyle name="Normal 2 11 2 3 4 2 2 4 2 2" xfId="24501" xr:uid="{00000000-0005-0000-0000-0000B25F0000}"/>
    <cellStyle name="Normal 2 11 2 3 4 2 2 4 3" xfId="24502" xr:uid="{00000000-0005-0000-0000-0000B35F0000}"/>
    <cellStyle name="Normal 2 11 2 3 4 2 2 4 4" xfId="24503" xr:uid="{00000000-0005-0000-0000-0000B45F0000}"/>
    <cellStyle name="Normal 2 11 2 3 4 2 2 5" xfId="24504" xr:uid="{00000000-0005-0000-0000-0000B55F0000}"/>
    <cellStyle name="Normal 2 11 2 3 4 2 2 5 2" xfId="24505" xr:uid="{00000000-0005-0000-0000-0000B65F0000}"/>
    <cellStyle name="Normal 2 11 2 3 4 2 2 6" xfId="24506" xr:uid="{00000000-0005-0000-0000-0000B75F0000}"/>
    <cellStyle name="Normal 2 11 2 3 4 2 2 7" xfId="24507" xr:uid="{00000000-0005-0000-0000-0000B85F0000}"/>
    <cellStyle name="Normal 2 11 2 3 4 2 3" xfId="24508" xr:uid="{00000000-0005-0000-0000-0000B95F0000}"/>
    <cellStyle name="Normal 2 11 2 3 4 2 3 2" xfId="24509" xr:uid="{00000000-0005-0000-0000-0000BA5F0000}"/>
    <cellStyle name="Normal 2 11 2 3 4 2 3 2 2" xfId="24510" xr:uid="{00000000-0005-0000-0000-0000BB5F0000}"/>
    <cellStyle name="Normal 2 11 2 3 4 2 3 3" xfId="24511" xr:uid="{00000000-0005-0000-0000-0000BC5F0000}"/>
    <cellStyle name="Normal 2 11 2 3 4 2 3 4" xfId="24512" xr:uid="{00000000-0005-0000-0000-0000BD5F0000}"/>
    <cellStyle name="Normal 2 11 2 3 4 2 4" xfId="24513" xr:uid="{00000000-0005-0000-0000-0000BE5F0000}"/>
    <cellStyle name="Normal 2 11 2 3 4 2 4 2" xfId="24514" xr:uid="{00000000-0005-0000-0000-0000BF5F0000}"/>
    <cellStyle name="Normal 2 11 2 3 4 2 4 2 2" xfId="24515" xr:uid="{00000000-0005-0000-0000-0000C05F0000}"/>
    <cellStyle name="Normal 2 11 2 3 4 2 4 3" xfId="24516" xr:uid="{00000000-0005-0000-0000-0000C15F0000}"/>
    <cellStyle name="Normal 2 11 2 3 4 2 4 4" xfId="24517" xr:uid="{00000000-0005-0000-0000-0000C25F0000}"/>
    <cellStyle name="Normal 2 11 2 3 4 2 5" xfId="24518" xr:uid="{00000000-0005-0000-0000-0000C35F0000}"/>
    <cellStyle name="Normal 2 11 2 3 4 2 5 2" xfId="24519" xr:uid="{00000000-0005-0000-0000-0000C45F0000}"/>
    <cellStyle name="Normal 2 11 2 3 4 2 5 2 2" xfId="24520" xr:uid="{00000000-0005-0000-0000-0000C55F0000}"/>
    <cellStyle name="Normal 2 11 2 3 4 2 5 3" xfId="24521" xr:uid="{00000000-0005-0000-0000-0000C65F0000}"/>
    <cellStyle name="Normal 2 11 2 3 4 2 5 4" xfId="24522" xr:uid="{00000000-0005-0000-0000-0000C75F0000}"/>
    <cellStyle name="Normal 2 11 2 3 4 2 6" xfId="24523" xr:uid="{00000000-0005-0000-0000-0000C85F0000}"/>
    <cellStyle name="Normal 2 11 2 3 4 2 6 2" xfId="24524" xr:uid="{00000000-0005-0000-0000-0000C95F0000}"/>
    <cellStyle name="Normal 2 11 2 3 4 2 6 2 2" xfId="24525" xr:uid="{00000000-0005-0000-0000-0000CA5F0000}"/>
    <cellStyle name="Normal 2 11 2 3 4 2 6 3" xfId="24526" xr:uid="{00000000-0005-0000-0000-0000CB5F0000}"/>
    <cellStyle name="Normal 2 11 2 3 4 2 6 4" xfId="24527" xr:uid="{00000000-0005-0000-0000-0000CC5F0000}"/>
    <cellStyle name="Normal 2 11 2 3 4 2 7" xfId="24528" xr:uid="{00000000-0005-0000-0000-0000CD5F0000}"/>
    <cellStyle name="Normal 2 11 2 3 4 2 7 2" xfId="24529" xr:uid="{00000000-0005-0000-0000-0000CE5F0000}"/>
    <cellStyle name="Normal 2 11 2 3 4 2 8" xfId="24530" xr:uid="{00000000-0005-0000-0000-0000CF5F0000}"/>
    <cellStyle name="Normal 2 11 2 3 4 2 9" xfId="24531" xr:uid="{00000000-0005-0000-0000-0000D05F0000}"/>
    <cellStyle name="Normal 2 11 2 3 4 3" xfId="24532" xr:uid="{00000000-0005-0000-0000-0000D15F0000}"/>
    <cellStyle name="Normal 2 11 2 3 4 3 2" xfId="24533" xr:uid="{00000000-0005-0000-0000-0000D25F0000}"/>
    <cellStyle name="Normal 2 11 2 3 4 3 2 2" xfId="24534" xr:uid="{00000000-0005-0000-0000-0000D35F0000}"/>
    <cellStyle name="Normal 2 11 2 3 4 3 2 2 2" xfId="24535" xr:uid="{00000000-0005-0000-0000-0000D45F0000}"/>
    <cellStyle name="Normal 2 11 2 3 4 3 2 3" xfId="24536" xr:uid="{00000000-0005-0000-0000-0000D55F0000}"/>
    <cellStyle name="Normal 2 11 2 3 4 3 2 4" xfId="24537" xr:uid="{00000000-0005-0000-0000-0000D65F0000}"/>
    <cellStyle name="Normal 2 11 2 3 4 3 3" xfId="24538" xr:uid="{00000000-0005-0000-0000-0000D75F0000}"/>
    <cellStyle name="Normal 2 11 2 3 4 3 3 2" xfId="24539" xr:uid="{00000000-0005-0000-0000-0000D85F0000}"/>
    <cellStyle name="Normal 2 11 2 3 4 3 3 2 2" xfId="24540" xr:uid="{00000000-0005-0000-0000-0000D95F0000}"/>
    <cellStyle name="Normal 2 11 2 3 4 3 3 3" xfId="24541" xr:uid="{00000000-0005-0000-0000-0000DA5F0000}"/>
    <cellStyle name="Normal 2 11 2 3 4 3 3 4" xfId="24542" xr:uid="{00000000-0005-0000-0000-0000DB5F0000}"/>
    <cellStyle name="Normal 2 11 2 3 4 3 4" xfId="24543" xr:uid="{00000000-0005-0000-0000-0000DC5F0000}"/>
    <cellStyle name="Normal 2 11 2 3 4 3 4 2" xfId="24544" xr:uid="{00000000-0005-0000-0000-0000DD5F0000}"/>
    <cellStyle name="Normal 2 11 2 3 4 3 4 2 2" xfId="24545" xr:uid="{00000000-0005-0000-0000-0000DE5F0000}"/>
    <cellStyle name="Normal 2 11 2 3 4 3 4 3" xfId="24546" xr:uid="{00000000-0005-0000-0000-0000DF5F0000}"/>
    <cellStyle name="Normal 2 11 2 3 4 3 4 4" xfId="24547" xr:uid="{00000000-0005-0000-0000-0000E05F0000}"/>
    <cellStyle name="Normal 2 11 2 3 4 3 5" xfId="24548" xr:uid="{00000000-0005-0000-0000-0000E15F0000}"/>
    <cellStyle name="Normal 2 11 2 3 4 3 5 2" xfId="24549" xr:uid="{00000000-0005-0000-0000-0000E25F0000}"/>
    <cellStyle name="Normal 2 11 2 3 4 3 6" xfId="24550" xr:uid="{00000000-0005-0000-0000-0000E35F0000}"/>
    <cellStyle name="Normal 2 11 2 3 4 3 7" xfId="24551" xr:uid="{00000000-0005-0000-0000-0000E45F0000}"/>
    <cellStyle name="Normal 2 11 2 3 4 4" xfId="24552" xr:uid="{00000000-0005-0000-0000-0000E55F0000}"/>
    <cellStyle name="Normal 2 11 2 3 4 4 2" xfId="24553" xr:uid="{00000000-0005-0000-0000-0000E65F0000}"/>
    <cellStyle name="Normal 2 11 2 3 4 4 2 2" xfId="24554" xr:uid="{00000000-0005-0000-0000-0000E75F0000}"/>
    <cellStyle name="Normal 2 11 2 3 4 4 3" xfId="24555" xr:uid="{00000000-0005-0000-0000-0000E85F0000}"/>
    <cellStyle name="Normal 2 11 2 3 4 4 4" xfId="24556" xr:uid="{00000000-0005-0000-0000-0000E95F0000}"/>
    <cellStyle name="Normal 2 11 2 3 4 5" xfId="24557" xr:uid="{00000000-0005-0000-0000-0000EA5F0000}"/>
    <cellStyle name="Normal 2 11 2 3 4 5 2" xfId="24558" xr:uid="{00000000-0005-0000-0000-0000EB5F0000}"/>
    <cellStyle name="Normal 2 11 2 3 4 5 2 2" xfId="24559" xr:uid="{00000000-0005-0000-0000-0000EC5F0000}"/>
    <cellStyle name="Normal 2 11 2 3 4 5 3" xfId="24560" xr:uid="{00000000-0005-0000-0000-0000ED5F0000}"/>
    <cellStyle name="Normal 2 11 2 3 4 5 4" xfId="24561" xr:uid="{00000000-0005-0000-0000-0000EE5F0000}"/>
    <cellStyle name="Normal 2 11 2 3 4 6" xfId="24562" xr:uid="{00000000-0005-0000-0000-0000EF5F0000}"/>
    <cellStyle name="Normal 2 11 2 3 4 6 2" xfId="24563" xr:uid="{00000000-0005-0000-0000-0000F05F0000}"/>
    <cellStyle name="Normal 2 11 2 3 4 6 2 2" xfId="24564" xr:uid="{00000000-0005-0000-0000-0000F15F0000}"/>
    <cellStyle name="Normal 2 11 2 3 4 6 3" xfId="24565" xr:uid="{00000000-0005-0000-0000-0000F25F0000}"/>
    <cellStyle name="Normal 2 11 2 3 4 6 4" xfId="24566" xr:uid="{00000000-0005-0000-0000-0000F35F0000}"/>
    <cellStyle name="Normal 2 11 2 3 4 7" xfId="24567" xr:uid="{00000000-0005-0000-0000-0000F45F0000}"/>
    <cellStyle name="Normal 2 11 2 3 4 7 2" xfId="24568" xr:uid="{00000000-0005-0000-0000-0000F55F0000}"/>
    <cellStyle name="Normal 2 11 2 3 4 7 2 2" xfId="24569" xr:uid="{00000000-0005-0000-0000-0000F65F0000}"/>
    <cellStyle name="Normal 2 11 2 3 4 7 3" xfId="24570" xr:uid="{00000000-0005-0000-0000-0000F75F0000}"/>
    <cellStyle name="Normal 2 11 2 3 4 7 4" xfId="24571" xr:uid="{00000000-0005-0000-0000-0000F85F0000}"/>
    <cellStyle name="Normal 2 11 2 3 4 8" xfId="24572" xr:uid="{00000000-0005-0000-0000-0000F95F0000}"/>
    <cellStyle name="Normal 2 11 2 3 4 8 2" xfId="24573" xr:uid="{00000000-0005-0000-0000-0000FA5F0000}"/>
    <cellStyle name="Normal 2 11 2 3 4 9" xfId="24574" xr:uid="{00000000-0005-0000-0000-0000FB5F0000}"/>
    <cellStyle name="Normal 2 11 2 3 5" xfId="24575" xr:uid="{00000000-0005-0000-0000-0000FC5F0000}"/>
    <cellStyle name="Normal 2 11 2 3 5 10" xfId="24576" xr:uid="{00000000-0005-0000-0000-0000FD5F0000}"/>
    <cellStyle name="Normal 2 11 2 3 5 2" xfId="24577" xr:uid="{00000000-0005-0000-0000-0000FE5F0000}"/>
    <cellStyle name="Normal 2 11 2 3 5 2 2" xfId="24578" xr:uid="{00000000-0005-0000-0000-0000FF5F0000}"/>
    <cellStyle name="Normal 2 11 2 3 5 2 2 2" xfId="24579" xr:uid="{00000000-0005-0000-0000-000000600000}"/>
    <cellStyle name="Normal 2 11 2 3 5 2 2 2 2" xfId="24580" xr:uid="{00000000-0005-0000-0000-000001600000}"/>
    <cellStyle name="Normal 2 11 2 3 5 2 2 2 2 2" xfId="24581" xr:uid="{00000000-0005-0000-0000-000002600000}"/>
    <cellStyle name="Normal 2 11 2 3 5 2 2 2 3" xfId="24582" xr:uid="{00000000-0005-0000-0000-000003600000}"/>
    <cellStyle name="Normal 2 11 2 3 5 2 2 2 4" xfId="24583" xr:uid="{00000000-0005-0000-0000-000004600000}"/>
    <cellStyle name="Normal 2 11 2 3 5 2 2 3" xfId="24584" xr:uid="{00000000-0005-0000-0000-000005600000}"/>
    <cellStyle name="Normal 2 11 2 3 5 2 2 3 2" xfId="24585" xr:uid="{00000000-0005-0000-0000-000006600000}"/>
    <cellStyle name="Normal 2 11 2 3 5 2 2 3 2 2" xfId="24586" xr:uid="{00000000-0005-0000-0000-000007600000}"/>
    <cellStyle name="Normal 2 11 2 3 5 2 2 3 3" xfId="24587" xr:uid="{00000000-0005-0000-0000-000008600000}"/>
    <cellStyle name="Normal 2 11 2 3 5 2 2 3 4" xfId="24588" xr:uid="{00000000-0005-0000-0000-000009600000}"/>
    <cellStyle name="Normal 2 11 2 3 5 2 2 4" xfId="24589" xr:uid="{00000000-0005-0000-0000-00000A600000}"/>
    <cellStyle name="Normal 2 11 2 3 5 2 2 4 2" xfId="24590" xr:uid="{00000000-0005-0000-0000-00000B600000}"/>
    <cellStyle name="Normal 2 11 2 3 5 2 2 4 2 2" xfId="24591" xr:uid="{00000000-0005-0000-0000-00000C600000}"/>
    <cellStyle name="Normal 2 11 2 3 5 2 2 4 3" xfId="24592" xr:uid="{00000000-0005-0000-0000-00000D600000}"/>
    <cellStyle name="Normal 2 11 2 3 5 2 2 4 4" xfId="24593" xr:uid="{00000000-0005-0000-0000-00000E600000}"/>
    <cellStyle name="Normal 2 11 2 3 5 2 2 5" xfId="24594" xr:uid="{00000000-0005-0000-0000-00000F600000}"/>
    <cellStyle name="Normal 2 11 2 3 5 2 2 5 2" xfId="24595" xr:uid="{00000000-0005-0000-0000-000010600000}"/>
    <cellStyle name="Normal 2 11 2 3 5 2 2 6" xfId="24596" xr:uid="{00000000-0005-0000-0000-000011600000}"/>
    <cellStyle name="Normal 2 11 2 3 5 2 2 7" xfId="24597" xr:uid="{00000000-0005-0000-0000-000012600000}"/>
    <cellStyle name="Normal 2 11 2 3 5 2 3" xfId="24598" xr:uid="{00000000-0005-0000-0000-000013600000}"/>
    <cellStyle name="Normal 2 11 2 3 5 2 3 2" xfId="24599" xr:uid="{00000000-0005-0000-0000-000014600000}"/>
    <cellStyle name="Normal 2 11 2 3 5 2 3 2 2" xfId="24600" xr:uid="{00000000-0005-0000-0000-000015600000}"/>
    <cellStyle name="Normal 2 11 2 3 5 2 3 3" xfId="24601" xr:uid="{00000000-0005-0000-0000-000016600000}"/>
    <cellStyle name="Normal 2 11 2 3 5 2 3 4" xfId="24602" xr:uid="{00000000-0005-0000-0000-000017600000}"/>
    <cellStyle name="Normal 2 11 2 3 5 2 4" xfId="24603" xr:uid="{00000000-0005-0000-0000-000018600000}"/>
    <cellStyle name="Normal 2 11 2 3 5 2 4 2" xfId="24604" xr:uid="{00000000-0005-0000-0000-000019600000}"/>
    <cellStyle name="Normal 2 11 2 3 5 2 4 2 2" xfId="24605" xr:uid="{00000000-0005-0000-0000-00001A600000}"/>
    <cellStyle name="Normal 2 11 2 3 5 2 4 3" xfId="24606" xr:uid="{00000000-0005-0000-0000-00001B600000}"/>
    <cellStyle name="Normal 2 11 2 3 5 2 4 4" xfId="24607" xr:uid="{00000000-0005-0000-0000-00001C600000}"/>
    <cellStyle name="Normal 2 11 2 3 5 2 5" xfId="24608" xr:uid="{00000000-0005-0000-0000-00001D600000}"/>
    <cellStyle name="Normal 2 11 2 3 5 2 5 2" xfId="24609" xr:uid="{00000000-0005-0000-0000-00001E600000}"/>
    <cellStyle name="Normal 2 11 2 3 5 2 5 2 2" xfId="24610" xr:uid="{00000000-0005-0000-0000-00001F600000}"/>
    <cellStyle name="Normal 2 11 2 3 5 2 5 3" xfId="24611" xr:uid="{00000000-0005-0000-0000-000020600000}"/>
    <cellStyle name="Normal 2 11 2 3 5 2 5 4" xfId="24612" xr:uid="{00000000-0005-0000-0000-000021600000}"/>
    <cellStyle name="Normal 2 11 2 3 5 2 6" xfId="24613" xr:uid="{00000000-0005-0000-0000-000022600000}"/>
    <cellStyle name="Normal 2 11 2 3 5 2 6 2" xfId="24614" xr:uid="{00000000-0005-0000-0000-000023600000}"/>
    <cellStyle name="Normal 2 11 2 3 5 2 6 2 2" xfId="24615" xr:uid="{00000000-0005-0000-0000-000024600000}"/>
    <cellStyle name="Normal 2 11 2 3 5 2 6 3" xfId="24616" xr:uid="{00000000-0005-0000-0000-000025600000}"/>
    <cellStyle name="Normal 2 11 2 3 5 2 6 4" xfId="24617" xr:uid="{00000000-0005-0000-0000-000026600000}"/>
    <cellStyle name="Normal 2 11 2 3 5 2 7" xfId="24618" xr:uid="{00000000-0005-0000-0000-000027600000}"/>
    <cellStyle name="Normal 2 11 2 3 5 2 7 2" xfId="24619" xr:uid="{00000000-0005-0000-0000-000028600000}"/>
    <cellStyle name="Normal 2 11 2 3 5 2 8" xfId="24620" xr:uid="{00000000-0005-0000-0000-000029600000}"/>
    <cellStyle name="Normal 2 11 2 3 5 2 9" xfId="24621" xr:uid="{00000000-0005-0000-0000-00002A600000}"/>
    <cellStyle name="Normal 2 11 2 3 5 3" xfId="24622" xr:uid="{00000000-0005-0000-0000-00002B600000}"/>
    <cellStyle name="Normal 2 11 2 3 5 3 2" xfId="24623" xr:uid="{00000000-0005-0000-0000-00002C600000}"/>
    <cellStyle name="Normal 2 11 2 3 5 3 2 2" xfId="24624" xr:uid="{00000000-0005-0000-0000-00002D600000}"/>
    <cellStyle name="Normal 2 11 2 3 5 3 2 2 2" xfId="24625" xr:uid="{00000000-0005-0000-0000-00002E600000}"/>
    <cellStyle name="Normal 2 11 2 3 5 3 2 3" xfId="24626" xr:uid="{00000000-0005-0000-0000-00002F600000}"/>
    <cellStyle name="Normal 2 11 2 3 5 3 2 4" xfId="24627" xr:uid="{00000000-0005-0000-0000-000030600000}"/>
    <cellStyle name="Normal 2 11 2 3 5 3 3" xfId="24628" xr:uid="{00000000-0005-0000-0000-000031600000}"/>
    <cellStyle name="Normal 2 11 2 3 5 3 3 2" xfId="24629" xr:uid="{00000000-0005-0000-0000-000032600000}"/>
    <cellStyle name="Normal 2 11 2 3 5 3 3 2 2" xfId="24630" xr:uid="{00000000-0005-0000-0000-000033600000}"/>
    <cellStyle name="Normal 2 11 2 3 5 3 3 3" xfId="24631" xr:uid="{00000000-0005-0000-0000-000034600000}"/>
    <cellStyle name="Normal 2 11 2 3 5 3 3 4" xfId="24632" xr:uid="{00000000-0005-0000-0000-000035600000}"/>
    <cellStyle name="Normal 2 11 2 3 5 3 4" xfId="24633" xr:uid="{00000000-0005-0000-0000-000036600000}"/>
    <cellStyle name="Normal 2 11 2 3 5 3 4 2" xfId="24634" xr:uid="{00000000-0005-0000-0000-000037600000}"/>
    <cellStyle name="Normal 2 11 2 3 5 3 4 2 2" xfId="24635" xr:uid="{00000000-0005-0000-0000-000038600000}"/>
    <cellStyle name="Normal 2 11 2 3 5 3 4 3" xfId="24636" xr:uid="{00000000-0005-0000-0000-000039600000}"/>
    <cellStyle name="Normal 2 11 2 3 5 3 4 4" xfId="24637" xr:uid="{00000000-0005-0000-0000-00003A600000}"/>
    <cellStyle name="Normal 2 11 2 3 5 3 5" xfId="24638" xr:uid="{00000000-0005-0000-0000-00003B600000}"/>
    <cellStyle name="Normal 2 11 2 3 5 3 5 2" xfId="24639" xr:uid="{00000000-0005-0000-0000-00003C600000}"/>
    <cellStyle name="Normal 2 11 2 3 5 3 6" xfId="24640" xr:uid="{00000000-0005-0000-0000-00003D600000}"/>
    <cellStyle name="Normal 2 11 2 3 5 3 7" xfId="24641" xr:uid="{00000000-0005-0000-0000-00003E600000}"/>
    <cellStyle name="Normal 2 11 2 3 5 4" xfId="24642" xr:uid="{00000000-0005-0000-0000-00003F600000}"/>
    <cellStyle name="Normal 2 11 2 3 5 4 2" xfId="24643" xr:uid="{00000000-0005-0000-0000-000040600000}"/>
    <cellStyle name="Normal 2 11 2 3 5 4 2 2" xfId="24644" xr:uid="{00000000-0005-0000-0000-000041600000}"/>
    <cellStyle name="Normal 2 11 2 3 5 4 3" xfId="24645" xr:uid="{00000000-0005-0000-0000-000042600000}"/>
    <cellStyle name="Normal 2 11 2 3 5 4 4" xfId="24646" xr:uid="{00000000-0005-0000-0000-000043600000}"/>
    <cellStyle name="Normal 2 11 2 3 5 5" xfId="24647" xr:uid="{00000000-0005-0000-0000-000044600000}"/>
    <cellStyle name="Normal 2 11 2 3 5 5 2" xfId="24648" xr:uid="{00000000-0005-0000-0000-000045600000}"/>
    <cellStyle name="Normal 2 11 2 3 5 5 2 2" xfId="24649" xr:uid="{00000000-0005-0000-0000-000046600000}"/>
    <cellStyle name="Normal 2 11 2 3 5 5 3" xfId="24650" xr:uid="{00000000-0005-0000-0000-000047600000}"/>
    <cellStyle name="Normal 2 11 2 3 5 5 4" xfId="24651" xr:uid="{00000000-0005-0000-0000-000048600000}"/>
    <cellStyle name="Normal 2 11 2 3 5 6" xfId="24652" xr:uid="{00000000-0005-0000-0000-000049600000}"/>
    <cellStyle name="Normal 2 11 2 3 5 6 2" xfId="24653" xr:uid="{00000000-0005-0000-0000-00004A600000}"/>
    <cellStyle name="Normal 2 11 2 3 5 6 2 2" xfId="24654" xr:uid="{00000000-0005-0000-0000-00004B600000}"/>
    <cellStyle name="Normal 2 11 2 3 5 6 3" xfId="24655" xr:uid="{00000000-0005-0000-0000-00004C600000}"/>
    <cellStyle name="Normal 2 11 2 3 5 6 4" xfId="24656" xr:uid="{00000000-0005-0000-0000-00004D600000}"/>
    <cellStyle name="Normal 2 11 2 3 5 7" xfId="24657" xr:uid="{00000000-0005-0000-0000-00004E600000}"/>
    <cellStyle name="Normal 2 11 2 3 5 7 2" xfId="24658" xr:uid="{00000000-0005-0000-0000-00004F600000}"/>
    <cellStyle name="Normal 2 11 2 3 5 7 2 2" xfId="24659" xr:uid="{00000000-0005-0000-0000-000050600000}"/>
    <cellStyle name="Normal 2 11 2 3 5 7 3" xfId="24660" xr:uid="{00000000-0005-0000-0000-000051600000}"/>
    <cellStyle name="Normal 2 11 2 3 5 7 4" xfId="24661" xr:uid="{00000000-0005-0000-0000-000052600000}"/>
    <cellStyle name="Normal 2 11 2 3 5 8" xfId="24662" xr:uid="{00000000-0005-0000-0000-000053600000}"/>
    <cellStyle name="Normal 2 11 2 3 5 8 2" xfId="24663" xr:uid="{00000000-0005-0000-0000-000054600000}"/>
    <cellStyle name="Normal 2 11 2 3 5 9" xfId="24664" xr:uid="{00000000-0005-0000-0000-000055600000}"/>
    <cellStyle name="Normal 2 11 2 3 6" xfId="24665" xr:uid="{00000000-0005-0000-0000-000056600000}"/>
    <cellStyle name="Normal 2 11 2 3 6 2" xfId="24666" xr:uid="{00000000-0005-0000-0000-000057600000}"/>
    <cellStyle name="Normal 2 11 2 3 6 2 2" xfId="24667" xr:uid="{00000000-0005-0000-0000-000058600000}"/>
    <cellStyle name="Normal 2 11 2 3 6 2 2 2" xfId="24668" xr:uid="{00000000-0005-0000-0000-000059600000}"/>
    <cellStyle name="Normal 2 11 2 3 6 2 2 2 2" xfId="24669" xr:uid="{00000000-0005-0000-0000-00005A600000}"/>
    <cellStyle name="Normal 2 11 2 3 6 2 2 3" xfId="24670" xr:uid="{00000000-0005-0000-0000-00005B600000}"/>
    <cellStyle name="Normal 2 11 2 3 6 2 2 4" xfId="24671" xr:uid="{00000000-0005-0000-0000-00005C600000}"/>
    <cellStyle name="Normal 2 11 2 3 6 2 3" xfId="24672" xr:uid="{00000000-0005-0000-0000-00005D600000}"/>
    <cellStyle name="Normal 2 11 2 3 6 2 3 2" xfId="24673" xr:uid="{00000000-0005-0000-0000-00005E600000}"/>
    <cellStyle name="Normal 2 11 2 3 6 2 3 2 2" xfId="24674" xr:uid="{00000000-0005-0000-0000-00005F600000}"/>
    <cellStyle name="Normal 2 11 2 3 6 2 3 3" xfId="24675" xr:uid="{00000000-0005-0000-0000-000060600000}"/>
    <cellStyle name="Normal 2 11 2 3 6 2 3 4" xfId="24676" xr:uid="{00000000-0005-0000-0000-000061600000}"/>
    <cellStyle name="Normal 2 11 2 3 6 2 4" xfId="24677" xr:uid="{00000000-0005-0000-0000-000062600000}"/>
    <cellStyle name="Normal 2 11 2 3 6 2 4 2" xfId="24678" xr:uid="{00000000-0005-0000-0000-000063600000}"/>
    <cellStyle name="Normal 2 11 2 3 6 2 4 2 2" xfId="24679" xr:uid="{00000000-0005-0000-0000-000064600000}"/>
    <cellStyle name="Normal 2 11 2 3 6 2 4 3" xfId="24680" xr:uid="{00000000-0005-0000-0000-000065600000}"/>
    <cellStyle name="Normal 2 11 2 3 6 2 4 4" xfId="24681" xr:uid="{00000000-0005-0000-0000-000066600000}"/>
    <cellStyle name="Normal 2 11 2 3 6 2 5" xfId="24682" xr:uid="{00000000-0005-0000-0000-000067600000}"/>
    <cellStyle name="Normal 2 11 2 3 6 2 5 2" xfId="24683" xr:uid="{00000000-0005-0000-0000-000068600000}"/>
    <cellStyle name="Normal 2 11 2 3 6 2 6" xfId="24684" xr:uid="{00000000-0005-0000-0000-000069600000}"/>
    <cellStyle name="Normal 2 11 2 3 6 2 7" xfId="24685" xr:uid="{00000000-0005-0000-0000-00006A600000}"/>
    <cellStyle name="Normal 2 11 2 3 6 3" xfId="24686" xr:uid="{00000000-0005-0000-0000-00006B600000}"/>
    <cellStyle name="Normal 2 11 2 3 6 3 2" xfId="24687" xr:uid="{00000000-0005-0000-0000-00006C600000}"/>
    <cellStyle name="Normal 2 11 2 3 6 3 2 2" xfId="24688" xr:uid="{00000000-0005-0000-0000-00006D600000}"/>
    <cellStyle name="Normal 2 11 2 3 6 3 3" xfId="24689" xr:uid="{00000000-0005-0000-0000-00006E600000}"/>
    <cellStyle name="Normal 2 11 2 3 6 3 4" xfId="24690" xr:uid="{00000000-0005-0000-0000-00006F600000}"/>
    <cellStyle name="Normal 2 11 2 3 6 4" xfId="24691" xr:uid="{00000000-0005-0000-0000-000070600000}"/>
    <cellStyle name="Normal 2 11 2 3 6 4 2" xfId="24692" xr:uid="{00000000-0005-0000-0000-000071600000}"/>
    <cellStyle name="Normal 2 11 2 3 6 4 2 2" xfId="24693" xr:uid="{00000000-0005-0000-0000-000072600000}"/>
    <cellStyle name="Normal 2 11 2 3 6 4 3" xfId="24694" xr:uid="{00000000-0005-0000-0000-000073600000}"/>
    <cellStyle name="Normal 2 11 2 3 6 4 4" xfId="24695" xr:uid="{00000000-0005-0000-0000-000074600000}"/>
    <cellStyle name="Normal 2 11 2 3 6 5" xfId="24696" xr:uid="{00000000-0005-0000-0000-000075600000}"/>
    <cellStyle name="Normal 2 11 2 3 6 5 2" xfId="24697" xr:uid="{00000000-0005-0000-0000-000076600000}"/>
    <cellStyle name="Normal 2 11 2 3 6 5 2 2" xfId="24698" xr:uid="{00000000-0005-0000-0000-000077600000}"/>
    <cellStyle name="Normal 2 11 2 3 6 5 3" xfId="24699" xr:uid="{00000000-0005-0000-0000-000078600000}"/>
    <cellStyle name="Normal 2 11 2 3 6 5 4" xfId="24700" xr:uid="{00000000-0005-0000-0000-000079600000}"/>
    <cellStyle name="Normal 2 11 2 3 6 6" xfId="24701" xr:uid="{00000000-0005-0000-0000-00007A600000}"/>
    <cellStyle name="Normal 2 11 2 3 6 6 2" xfId="24702" xr:uid="{00000000-0005-0000-0000-00007B600000}"/>
    <cellStyle name="Normal 2 11 2 3 6 6 2 2" xfId="24703" xr:uid="{00000000-0005-0000-0000-00007C600000}"/>
    <cellStyle name="Normal 2 11 2 3 6 6 3" xfId="24704" xr:uid="{00000000-0005-0000-0000-00007D600000}"/>
    <cellStyle name="Normal 2 11 2 3 6 6 4" xfId="24705" xr:uid="{00000000-0005-0000-0000-00007E600000}"/>
    <cellStyle name="Normal 2 11 2 3 6 7" xfId="24706" xr:uid="{00000000-0005-0000-0000-00007F600000}"/>
    <cellStyle name="Normal 2 11 2 3 6 7 2" xfId="24707" xr:uid="{00000000-0005-0000-0000-000080600000}"/>
    <cellStyle name="Normal 2 11 2 3 6 8" xfId="24708" xr:uid="{00000000-0005-0000-0000-000081600000}"/>
    <cellStyle name="Normal 2 11 2 3 6 9" xfId="24709" xr:uid="{00000000-0005-0000-0000-000082600000}"/>
    <cellStyle name="Normal 2 11 2 3 7" xfId="24710" xr:uid="{00000000-0005-0000-0000-000083600000}"/>
    <cellStyle name="Normal 2 11 2 3 7 2" xfId="24711" xr:uid="{00000000-0005-0000-0000-000084600000}"/>
    <cellStyle name="Normal 2 11 2 3 7 2 2" xfId="24712" xr:uid="{00000000-0005-0000-0000-000085600000}"/>
    <cellStyle name="Normal 2 11 2 3 7 2 2 2" xfId="24713" xr:uid="{00000000-0005-0000-0000-000086600000}"/>
    <cellStyle name="Normal 2 11 2 3 7 2 2 2 2" xfId="24714" xr:uid="{00000000-0005-0000-0000-000087600000}"/>
    <cellStyle name="Normal 2 11 2 3 7 2 2 3" xfId="24715" xr:uid="{00000000-0005-0000-0000-000088600000}"/>
    <cellStyle name="Normal 2 11 2 3 7 2 2 4" xfId="24716" xr:uid="{00000000-0005-0000-0000-000089600000}"/>
    <cellStyle name="Normal 2 11 2 3 7 2 3" xfId="24717" xr:uid="{00000000-0005-0000-0000-00008A600000}"/>
    <cellStyle name="Normal 2 11 2 3 7 2 3 2" xfId="24718" xr:uid="{00000000-0005-0000-0000-00008B600000}"/>
    <cellStyle name="Normal 2 11 2 3 7 2 3 2 2" xfId="24719" xr:uid="{00000000-0005-0000-0000-00008C600000}"/>
    <cellStyle name="Normal 2 11 2 3 7 2 3 3" xfId="24720" xr:uid="{00000000-0005-0000-0000-00008D600000}"/>
    <cellStyle name="Normal 2 11 2 3 7 2 3 4" xfId="24721" xr:uid="{00000000-0005-0000-0000-00008E600000}"/>
    <cellStyle name="Normal 2 11 2 3 7 2 4" xfId="24722" xr:uid="{00000000-0005-0000-0000-00008F600000}"/>
    <cellStyle name="Normal 2 11 2 3 7 2 4 2" xfId="24723" xr:uid="{00000000-0005-0000-0000-000090600000}"/>
    <cellStyle name="Normal 2 11 2 3 7 2 4 2 2" xfId="24724" xr:uid="{00000000-0005-0000-0000-000091600000}"/>
    <cellStyle name="Normal 2 11 2 3 7 2 4 3" xfId="24725" xr:uid="{00000000-0005-0000-0000-000092600000}"/>
    <cellStyle name="Normal 2 11 2 3 7 2 4 4" xfId="24726" xr:uid="{00000000-0005-0000-0000-000093600000}"/>
    <cellStyle name="Normal 2 11 2 3 7 2 5" xfId="24727" xr:uid="{00000000-0005-0000-0000-000094600000}"/>
    <cellStyle name="Normal 2 11 2 3 7 2 5 2" xfId="24728" xr:uid="{00000000-0005-0000-0000-000095600000}"/>
    <cellStyle name="Normal 2 11 2 3 7 2 6" xfId="24729" xr:uid="{00000000-0005-0000-0000-000096600000}"/>
    <cellStyle name="Normal 2 11 2 3 7 2 7" xfId="24730" xr:uid="{00000000-0005-0000-0000-000097600000}"/>
    <cellStyle name="Normal 2 11 2 3 7 3" xfId="24731" xr:uid="{00000000-0005-0000-0000-000098600000}"/>
    <cellStyle name="Normal 2 11 2 3 7 3 2" xfId="24732" xr:uid="{00000000-0005-0000-0000-000099600000}"/>
    <cellStyle name="Normal 2 11 2 3 7 3 2 2" xfId="24733" xr:uid="{00000000-0005-0000-0000-00009A600000}"/>
    <cellStyle name="Normal 2 11 2 3 7 3 3" xfId="24734" xr:uid="{00000000-0005-0000-0000-00009B600000}"/>
    <cellStyle name="Normal 2 11 2 3 7 3 4" xfId="24735" xr:uid="{00000000-0005-0000-0000-00009C600000}"/>
    <cellStyle name="Normal 2 11 2 3 7 4" xfId="24736" xr:uid="{00000000-0005-0000-0000-00009D600000}"/>
    <cellStyle name="Normal 2 11 2 3 7 4 2" xfId="24737" xr:uid="{00000000-0005-0000-0000-00009E600000}"/>
    <cellStyle name="Normal 2 11 2 3 7 4 2 2" xfId="24738" xr:uid="{00000000-0005-0000-0000-00009F600000}"/>
    <cellStyle name="Normal 2 11 2 3 7 4 3" xfId="24739" xr:uid="{00000000-0005-0000-0000-0000A0600000}"/>
    <cellStyle name="Normal 2 11 2 3 7 4 4" xfId="24740" xr:uid="{00000000-0005-0000-0000-0000A1600000}"/>
    <cellStyle name="Normal 2 11 2 3 7 5" xfId="24741" xr:uid="{00000000-0005-0000-0000-0000A2600000}"/>
    <cellStyle name="Normal 2 11 2 3 7 5 2" xfId="24742" xr:uid="{00000000-0005-0000-0000-0000A3600000}"/>
    <cellStyle name="Normal 2 11 2 3 7 5 2 2" xfId="24743" xr:uid="{00000000-0005-0000-0000-0000A4600000}"/>
    <cellStyle name="Normal 2 11 2 3 7 5 3" xfId="24744" xr:uid="{00000000-0005-0000-0000-0000A5600000}"/>
    <cellStyle name="Normal 2 11 2 3 7 5 4" xfId="24745" xr:uid="{00000000-0005-0000-0000-0000A6600000}"/>
    <cellStyle name="Normal 2 11 2 3 7 6" xfId="24746" xr:uid="{00000000-0005-0000-0000-0000A7600000}"/>
    <cellStyle name="Normal 2 11 2 3 7 6 2" xfId="24747" xr:uid="{00000000-0005-0000-0000-0000A8600000}"/>
    <cellStyle name="Normal 2 11 2 3 7 6 2 2" xfId="24748" xr:uid="{00000000-0005-0000-0000-0000A9600000}"/>
    <cellStyle name="Normal 2 11 2 3 7 6 3" xfId="24749" xr:uid="{00000000-0005-0000-0000-0000AA600000}"/>
    <cellStyle name="Normal 2 11 2 3 7 6 4" xfId="24750" xr:uid="{00000000-0005-0000-0000-0000AB600000}"/>
    <cellStyle name="Normal 2 11 2 3 7 7" xfId="24751" xr:uid="{00000000-0005-0000-0000-0000AC600000}"/>
    <cellStyle name="Normal 2 11 2 3 7 7 2" xfId="24752" xr:uid="{00000000-0005-0000-0000-0000AD600000}"/>
    <cellStyle name="Normal 2 11 2 3 7 8" xfId="24753" xr:uid="{00000000-0005-0000-0000-0000AE600000}"/>
    <cellStyle name="Normal 2 11 2 3 7 9" xfId="24754" xr:uid="{00000000-0005-0000-0000-0000AF600000}"/>
    <cellStyle name="Normal 2 11 2 3 8" xfId="24755" xr:uid="{00000000-0005-0000-0000-0000B0600000}"/>
    <cellStyle name="Normal 2 11 2 3 8 2" xfId="24756" xr:uid="{00000000-0005-0000-0000-0000B1600000}"/>
    <cellStyle name="Normal 2 11 2 3 8 2 2" xfId="24757" xr:uid="{00000000-0005-0000-0000-0000B2600000}"/>
    <cellStyle name="Normal 2 11 2 3 8 2 2 2" xfId="24758" xr:uid="{00000000-0005-0000-0000-0000B3600000}"/>
    <cellStyle name="Normal 2 11 2 3 8 2 3" xfId="24759" xr:uid="{00000000-0005-0000-0000-0000B4600000}"/>
    <cellStyle name="Normal 2 11 2 3 8 2 4" xfId="24760" xr:uid="{00000000-0005-0000-0000-0000B5600000}"/>
    <cellStyle name="Normal 2 11 2 3 8 3" xfId="24761" xr:uid="{00000000-0005-0000-0000-0000B6600000}"/>
    <cellStyle name="Normal 2 11 2 3 8 3 2" xfId="24762" xr:uid="{00000000-0005-0000-0000-0000B7600000}"/>
    <cellStyle name="Normal 2 11 2 3 8 3 2 2" xfId="24763" xr:uid="{00000000-0005-0000-0000-0000B8600000}"/>
    <cellStyle name="Normal 2 11 2 3 8 3 3" xfId="24764" xr:uid="{00000000-0005-0000-0000-0000B9600000}"/>
    <cellStyle name="Normal 2 11 2 3 8 3 4" xfId="24765" xr:uid="{00000000-0005-0000-0000-0000BA600000}"/>
    <cellStyle name="Normal 2 11 2 3 8 4" xfId="24766" xr:uid="{00000000-0005-0000-0000-0000BB600000}"/>
    <cellStyle name="Normal 2 11 2 3 8 4 2" xfId="24767" xr:uid="{00000000-0005-0000-0000-0000BC600000}"/>
    <cellStyle name="Normal 2 11 2 3 8 4 2 2" xfId="24768" xr:uid="{00000000-0005-0000-0000-0000BD600000}"/>
    <cellStyle name="Normal 2 11 2 3 8 4 3" xfId="24769" xr:uid="{00000000-0005-0000-0000-0000BE600000}"/>
    <cellStyle name="Normal 2 11 2 3 8 4 4" xfId="24770" xr:uid="{00000000-0005-0000-0000-0000BF600000}"/>
    <cellStyle name="Normal 2 11 2 3 8 5" xfId="24771" xr:uid="{00000000-0005-0000-0000-0000C0600000}"/>
    <cellStyle name="Normal 2 11 2 3 8 5 2" xfId="24772" xr:uid="{00000000-0005-0000-0000-0000C1600000}"/>
    <cellStyle name="Normal 2 11 2 3 8 6" xfId="24773" xr:uid="{00000000-0005-0000-0000-0000C2600000}"/>
    <cellStyle name="Normal 2 11 2 3 8 7" xfId="24774" xr:uid="{00000000-0005-0000-0000-0000C3600000}"/>
    <cellStyle name="Normal 2 11 2 3 9" xfId="24775" xr:uid="{00000000-0005-0000-0000-0000C4600000}"/>
    <cellStyle name="Normal 2 11 2 3 9 2" xfId="24776" xr:uid="{00000000-0005-0000-0000-0000C5600000}"/>
    <cellStyle name="Normal 2 11 2 3 9 2 2" xfId="24777" xr:uid="{00000000-0005-0000-0000-0000C6600000}"/>
    <cellStyle name="Normal 2 11 2 3 9 3" xfId="24778" xr:uid="{00000000-0005-0000-0000-0000C7600000}"/>
    <cellStyle name="Normal 2 11 2 3 9 4" xfId="24779" xr:uid="{00000000-0005-0000-0000-0000C8600000}"/>
    <cellStyle name="Normal 2 11 2 4" xfId="24780" xr:uid="{00000000-0005-0000-0000-0000C9600000}"/>
    <cellStyle name="Normal 2 11 2 4 10" xfId="24781" xr:uid="{00000000-0005-0000-0000-0000CA600000}"/>
    <cellStyle name="Normal 2 11 2 4 10 2" xfId="24782" xr:uid="{00000000-0005-0000-0000-0000CB600000}"/>
    <cellStyle name="Normal 2 11 2 4 10 2 2" xfId="24783" xr:uid="{00000000-0005-0000-0000-0000CC600000}"/>
    <cellStyle name="Normal 2 11 2 4 10 3" xfId="24784" xr:uid="{00000000-0005-0000-0000-0000CD600000}"/>
    <cellStyle name="Normal 2 11 2 4 10 4" xfId="24785" xr:uid="{00000000-0005-0000-0000-0000CE600000}"/>
    <cellStyle name="Normal 2 11 2 4 11" xfId="24786" xr:uid="{00000000-0005-0000-0000-0000CF600000}"/>
    <cellStyle name="Normal 2 11 2 4 11 2" xfId="24787" xr:uid="{00000000-0005-0000-0000-0000D0600000}"/>
    <cellStyle name="Normal 2 11 2 4 11 2 2" xfId="24788" xr:uid="{00000000-0005-0000-0000-0000D1600000}"/>
    <cellStyle name="Normal 2 11 2 4 11 3" xfId="24789" xr:uid="{00000000-0005-0000-0000-0000D2600000}"/>
    <cellStyle name="Normal 2 11 2 4 11 4" xfId="24790" xr:uid="{00000000-0005-0000-0000-0000D3600000}"/>
    <cellStyle name="Normal 2 11 2 4 12" xfId="24791" xr:uid="{00000000-0005-0000-0000-0000D4600000}"/>
    <cellStyle name="Normal 2 11 2 4 12 2" xfId="24792" xr:uid="{00000000-0005-0000-0000-0000D5600000}"/>
    <cellStyle name="Normal 2 11 2 4 12 2 2" xfId="24793" xr:uid="{00000000-0005-0000-0000-0000D6600000}"/>
    <cellStyle name="Normal 2 11 2 4 12 3" xfId="24794" xr:uid="{00000000-0005-0000-0000-0000D7600000}"/>
    <cellStyle name="Normal 2 11 2 4 12 4" xfId="24795" xr:uid="{00000000-0005-0000-0000-0000D8600000}"/>
    <cellStyle name="Normal 2 11 2 4 13" xfId="24796" xr:uid="{00000000-0005-0000-0000-0000D9600000}"/>
    <cellStyle name="Normal 2 11 2 4 13 2" xfId="24797" xr:uid="{00000000-0005-0000-0000-0000DA600000}"/>
    <cellStyle name="Normal 2 11 2 4 14" xfId="24798" xr:uid="{00000000-0005-0000-0000-0000DB600000}"/>
    <cellStyle name="Normal 2 11 2 4 15" xfId="24799" xr:uid="{00000000-0005-0000-0000-0000DC600000}"/>
    <cellStyle name="Normal 2 11 2 4 2" xfId="24800" xr:uid="{00000000-0005-0000-0000-0000DD600000}"/>
    <cellStyle name="Normal 2 11 2 4 2 10" xfId="24801" xr:uid="{00000000-0005-0000-0000-0000DE600000}"/>
    <cellStyle name="Normal 2 11 2 4 2 10 2" xfId="24802" xr:uid="{00000000-0005-0000-0000-0000DF600000}"/>
    <cellStyle name="Normal 2 11 2 4 2 10 2 2" xfId="24803" xr:uid="{00000000-0005-0000-0000-0000E0600000}"/>
    <cellStyle name="Normal 2 11 2 4 2 10 3" xfId="24804" xr:uid="{00000000-0005-0000-0000-0000E1600000}"/>
    <cellStyle name="Normal 2 11 2 4 2 10 4" xfId="24805" xr:uid="{00000000-0005-0000-0000-0000E2600000}"/>
    <cellStyle name="Normal 2 11 2 4 2 11" xfId="24806" xr:uid="{00000000-0005-0000-0000-0000E3600000}"/>
    <cellStyle name="Normal 2 11 2 4 2 11 2" xfId="24807" xr:uid="{00000000-0005-0000-0000-0000E4600000}"/>
    <cellStyle name="Normal 2 11 2 4 2 11 2 2" xfId="24808" xr:uid="{00000000-0005-0000-0000-0000E5600000}"/>
    <cellStyle name="Normal 2 11 2 4 2 11 3" xfId="24809" xr:uid="{00000000-0005-0000-0000-0000E6600000}"/>
    <cellStyle name="Normal 2 11 2 4 2 11 4" xfId="24810" xr:uid="{00000000-0005-0000-0000-0000E7600000}"/>
    <cellStyle name="Normal 2 11 2 4 2 12" xfId="24811" xr:uid="{00000000-0005-0000-0000-0000E8600000}"/>
    <cellStyle name="Normal 2 11 2 4 2 12 2" xfId="24812" xr:uid="{00000000-0005-0000-0000-0000E9600000}"/>
    <cellStyle name="Normal 2 11 2 4 2 13" xfId="24813" xr:uid="{00000000-0005-0000-0000-0000EA600000}"/>
    <cellStyle name="Normal 2 11 2 4 2 14" xfId="24814" xr:uid="{00000000-0005-0000-0000-0000EB600000}"/>
    <cellStyle name="Normal 2 11 2 4 2 2" xfId="24815" xr:uid="{00000000-0005-0000-0000-0000EC600000}"/>
    <cellStyle name="Normal 2 11 2 4 2 2 10" xfId="24816" xr:uid="{00000000-0005-0000-0000-0000ED600000}"/>
    <cellStyle name="Normal 2 11 2 4 2 2 10 2" xfId="24817" xr:uid="{00000000-0005-0000-0000-0000EE600000}"/>
    <cellStyle name="Normal 2 11 2 4 2 2 10 2 2" xfId="24818" xr:uid="{00000000-0005-0000-0000-0000EF600000}"/>
    <cellStyle name="Normal 2 11 2 4 2 2 10 3" xfId="24819" xr:uid="{00000000-0005-0000-0000-0000F0600000}"/>
    <cellStyle name="Normal 2 11 2 4 2 2 10 4" xfId="24820" xr:uid="{00000000-0005-0000-0000-0000F1600000}"/>
    <cellStyle name="Normal 2 11 2 4 2 2 11" xfId="24821" xr:uid="{00000000-0005-0000-0000-0000F2600000}"/>
    <cellStyle name="Normal 2 11 2 4 2 2 11 2" xfId="24822" xr:uid="{00000000-0005-0000-0000-0000F3600000}"/>
    <cellStyle name="Normal 2 11 2 4 2 2 12" xfId="24823" xr:uid="{00000000-0005-0000-0000-0000F4600000}"/>
    <cellStyle name="Normal 2 11 2 4 2 2 13" xfId="24824" xr:uid="{00000000-0005-0000-0000-0000F5600000}"/>
    <cellStyle name="Normal 2 11 2 4 2 2 2" xfId="24825" xr:uid="{00000000-0005-0000-0000-0000F6600000}"/>
    <cellStyle name="Normal 2 11 2 4 2 2 2 10" xfId="24826" xr:uid="{00000000-0005-0000-0000-0000F7600000}"/>
    <cellStyle name="Normal 2 11 2 4 2 2 2 2" xfId="24827" xr:uid="{00000000-0005-0000-0000-0000F8600000}"/>
    <cellStyle name="Normal 2 11 2 4 2 2 2 2 2" xfId="24828" xr:uid="{00000000-0005-0000-0000-0000F9600000}"/>
    <cellStyle name="Normal 2 11 2 4 2 2 2 2 2 2" xfId="24829" xr:uid="{00000000-0005-0000-0000-0000FA600000}"/>
    <cellStyle name="Normal 2 11 2 4 2 2 2 2 2 2 2" xfId="24830" xr:uid="{00000000-0005-0000-0000-0000FB600000}"/>
    <cellStyle name="Normal 2 11 2 4 2 2 2 2 2 2 2 2" xfId="24831" xr:uid="{00000000-0005-0000-0000-0000FC600000}"/>
    <cellStyle name="Normal 2 11 2 4 2 2 2 2 2 2 3" xfId="24832" xr:uid="{00000000-0005-0000-0000-0000FD600000}"/>
    <cellStyle name="Normal 2 11 2 4 2 2 2 2 2 2 4" xfId="24833" xr:uid="{00000000-0005-0000-0000-0000FE600000}"/>
    <cellStyle name="Normal 2 11 2 4 2 2 2 2 2 3" xfId="24834" xr:uid="{00000000-0005-0000-0000-0000FF600000}"/>
    <cellStyle name="Normal 2 11 2 4 2 2 2 2 2 3 2" xfId="24835" xr:uid="{00000000-0005-0000-0000-000000610000}"/>
    <cellStyle name="Normal 2 11 2 4 2 2 2 2 2 3 2 2" xfId="24836" xr:uid="{00000000-0005-0000-0000-000001610000}"/>
    <cellStyle name="Normal 2 11 2 4 2 2 2 2 2 3 3" xfId="24837" xr:uid="{00000000-0005-0000-0000-000002610000}"/>
    <cellStyle name="Normal 2 11 2 4 2 2 2 2 2 3 4" xfId="24838" xr:uid="{00000000-0005-0000-0000-000003610000}"/>
    <cellStyle name="Normal 2 11 2 4 2 2 2 2 2 4" xfId="24839" xr:uid="{00000000-0005-0000-0000-000004610000}"/>
    <cellStyle name="Normal 2 11 2 4 2 2 2 2 2 4 2" xfId="24840" xr:uid="{00000000-0005-0000-0000-000005610000}"/>
    <cellStyle name="Normal 2 11 2 4 2 2 2 2 2 4 2 2" xfId="24841" xr:uid="{00000000-0005-0000-0000-000006610000}"/>
    <cellStyle name="Normal 2 11 2 4 2 2 2 2 2 4 3" xfId="24842" xr:uid="{00000000-0005-0000-0000-000007610000}"/>
    <cellStyle name="Normal 2 11 2 4 2 2 2 2 2 4 4" xfId="24843" xr:uid="{00000000-0005-0000-0000-000008610000}"/>
    <cellStyle name="Normal 2 11 2 4 2 2 2 2 2 5" xfId="24844" xr:uid="{00000000-0005-0000-0000-000009610000}"/>
    <cellStyle name="Normal 2 11 2 4 2 2 2 2 2 5 2" xfId="24845" xr:uid="{00000000-0005-0000-0000-00000A610000}"/>
    <cellStyle name="Normal 2 11 2 4 2 2 2 2 2 6" xfId="24846" xr:uid="{00000000-0005-0000-0000-00000B610000}"/>
    <cellStyle name="Normal 2 11 2 4 2 2 2 2 2 7" xfId="24847" xr:uid="{00000000-0005-0000-0000-00000C610000}"/>
    <cellStyle name="Normal 2 11 2 4 2 2 2 2 3" xfId="24848" xr:uid="{00000000-0005-0000-0000-00000D610000}"/>
    <cellStyle name="Normal 2 11 2 4 2 2 2 2 3 2" xfId="24849" xr:uid="{00000000-0005-0000-0000-00000E610000}"/>
    <cellStyle name="Normal 2 11 2 4 2 2 2 2 3 2 2" xfId="24850" xr:uid="{00000000-0005-0000-0000-00000F610000}"/>
    <cellStyle name="Normal 2 11 2 4 2 2 2 2 3 3" xfId="24851" xr:uid="{00000000-0005-0000-0000-000010610000}"/>
    <cellStyle name="Normal 2 11 2 4 2 2 2 2 3 4" xfId="24852" xr:uid="{00000000-0005-0000-0000-000011610000}"/>
    <cellStyle name="Normal 2 11 2 4 2 2 2 2 4" xfId="24853" xr:uid="{00000000-0005-0000-0000-000012610000}"/>
    <cellStyle name="Normal 2 11 2 4 2 2 2 2 4 2" xfId="24854" xr:uid="{00000000-0005-0000-0000-000013610000}"/>
    <cellStyle name="Normal 2 11 2 4 2 2 2 2 4 2 2" xfId="24855" xr:uid="{00000000-0005-0000-0000-000014610000}"/>
    <cellStyle name="Normal 2 11 2 4 2 2 2 2 4 3" xfId="24856" xr:uid="{00000000-0005-0000-0000-000015610000}"/>
    <cellStyle name="Normal 2 11 2 4 2 2 2 2 4 4" xfId="24857" xr:uid="{00000000-0005-0000-0000-000016610000}"/>
    <cellStyle name="Normal 2 11 2 4 2 2 2 2 5" xfId="24858" xr:uid="{00000000-0005-0000-0000-000017610000}"/>
    <cellStyle name="Normal 2 11 2 4 2 2 2 2 5 2" xfId="24859" xr:uid="{00000000-0005-0000-0000-000018610000}"/>
    <cellStyle name="Normal 2 11 2 4 2 2 2 2 5 2 2" xfId="24860" xr:uid="{00000000-0005-0000-0000-000019610000}"/>
    <cellStyle name="Normal 2 11 2 4 2 2 2 2 5 3" xfId="24861" xr:uid="{00000000-0005-0000-0000-00001A610000}"/>
    <cellStyle name="Normal 2 11 2 4 2 2 2 2 5 4" xfId="24862" xr:uid="{00000000-0005-0000-0000-00001B610000}"/>
    <cellStyle name="Normal 2 11 2 4 2 2 2 2 6" xfId="24863" xr:uid="{00000000-0005-0000-0000-00001C610000}"/>
    <cellStyle name="Normal 2 11 2 4 2 2 2 2 6 2" xfId="24864" xr:uid="{00000000-0005-0000-0000-00001D610000}"/>
    <cellStyle name="Normal 2 11 2 4 2 2 2 2 6 2 2" xfId="24865" xr:uid="{00000000-0005-0000-0000-00001E610000}"/>
    <cellStyle name="Normal 2 11 2 4 2 2 2 2 6 3" xfId="24866" xr:uid="{00000000-0005-0000-0000-00001F610000}"/>
    <cellStyle name="Normal 2 11 2 4 2 2 2 2 6 4" xfId="24867" xr:uid="{00000000-0005-0000-0000-000020610000}"/>
    <cellStyle name="Normal 2 11 2 4 2 2 2 2 7" xfId="24868" xr:uid="{00000000-0005-0000-0000-000021610000}"/>
    <cellStyle name="Normal 2 11 2 4 2 2 2 2 7 2" xfId="24869" xr:uid="{00000000-0005-0000-0000-000022610000}"/>
    <cellStyle name="Normal 2 11 2 4 2 2 2 2 8" xfId="24870" xr:uid="{00000000-0005-0000-0000-000023610000}"/>
    <cellStyle name="Normal 2 11 2 4 2 2 2 2 9" xfId="24871" xr:uid="{00000000-0005-0000-0000-000024610000}"/>
    <cellStyle name="Normal 2 11 2 4 2 2 2 3" xfId="24872" xr:uid="{00000000-0005-0000-0000-000025610000}"/>
    <cellStyle name="Normal 2 11 2 4 2 2 2 3 2" xfId="24873" xr:uid="{00000000-0005-0000-0000-000026610000}"/>
    <cellStyle name="Normal 2 11 2 4 2 2 2 3 2 2" xfId="24874" xr:uid="{00000000-0005-0000-0000-000027610000}"/>
    <cellStyle name="Normal 2 11 2 4 2 2 2 3 2 2 2" xfId="24875" xr:uid="{00000000-0005-0000-0000-000028610000}"/>
    <cellStyle name="Normal 2 11 2 4 2 2 2 3 2 3" xfId="24876" xr:uid="{00000000-0005-0000-0000-000029610000}"/>
    <cellStyle name="Normal 2 11 2 4 2 2 2 3 2 4" xfId="24877" xr:uid="{00000000-0005-0000-0000-00002A610000}"/>
    <cellStyle name="Normal 2 11 2 4 2 2 2 3 3" xfId="24878" xr:uid="{00000000-0005-0000-0000-00002B610000}"/>
    <cellStyle name="Normal 2 11 2 4 2 2 2 3 3 2" xfId="24879" xr:uid="{00000000-0005-0000-0000-00002C610000}"/>
    <cellStyle name="Normal 2 11 2 4 2 2 2 3 3 2 2" xfId="24880" xr:uid="{00000000-0005-0000-0000-00002D610000}"/>
    <cellStyle name="Normal 2 11 2 4 2 2 2 3 3 3" xfId="24881" xr:uid="{00000000-0005-0000-0000-00002E610000}"/>
    <cellStyle name="Normal 2 11 2 4 2 2 2 3 3 4" xfId="24882" xr:uid="{00000000-0005-0000-0000-00002F610000}"/>
    <cellStyle name="Normal 2 11 2 4 2 2 2 3 4" xfId="24883" xr:uid="{00000000-0005-0000-0000-000030610000}"/>
    <cellStyle name="Normal 2 11 2 4 2 2 2 3 4 2" xfId="24884" xr:uid="{00000000-0005-0000-0000-000031610000}"/>
    <cellStyle name="Normal 2 11 2 4 2 2 2 3 4 2 2" xfId="24885" xr:uid="{00000000-0005-0000-0000-000032610000}"/>
    <cellStyle name="Normal 2 11 2 4 2 2 2 3 4 3" xfId="24886" xr:uid="{00000000-0005-0000-0000-000033610000}"/>
    <cellStyle name="Normal 2 11 2 4 2 2 2 3 4 4" xfId="24887" xr:uid="{00000000-0005-0000-0000-000034610000}"/>
    <cellStyle name="Normal 2 11 2 4 2 2 2 3 5" xfId="24888" xr:uid="{00000000-0005-0000-0000-000035610000}"/>
    <cellStyle name="Normal 2 11 2 4 2 2 2 3 5 2" xfId="24889" xr:uid="{00000000-0005-0000-0000-000036610000}"/>
    <cellStyle name="Normal 2 11 2 4 2 2 2 3 6" xfId="24890" xr:uid="{00000000-0005-0000-0000-000037610000}"/>
    <cellStyle name="Normal 2 11 2 4 2 2 2 3 7" xfId="24891" xr:uid="{00000000-0005-0000-0000-000038610000}"/>
    <cellStyle name="Normal 2 11 2 4 2 2 2 4" xfId="24892" xr:uid="{00000000-0005-0000-0000-000039610000}"/>
    <cellStyle name="Normal 2 11 2 4 2 2 2 4 2" xfId="24893" xr:uid="{00000000-0005-0000-0000-00003A610000}"/>
    <cellStyle name="Normal 2 11 2 4 2 2 2 4 2 2" xfId="24894" xr:uid="{00000000-0005-0000-0000-00003B610000}"/>
    <cellStyle name="Normal 2 11 2 4 2 2 2 4 3" xfId="24895" xr:uid="{00000000-0005-0000-0000-00003C610000}"/>
    <cellStyle name="Normal 2 11 2 4 2 2 2 4 4" xfId="24896" xr:uid="{00000000-0005-0000-0000-00003D610000}"/>
    <cellStyle name="Normal 2 11 2 4 2 2 2 5" xfId="24897" xr:uid="{00000000-0005-0000-0000-00003E610000}"/>
    <cellStyle name="Normal 2 11 2 4 2 2 2 5 2" xfId="24898" xr:uid="{00000000-0005-0000-0000-00003F610000}"/>
    <cellStyle name="Normal 2 11 2 4 2 2 2 5 2 2" xfId="24899" xr:uid="{00000000-0005-0000-0000-000040610000}"/>
    <cellStyle name="Normal 2 11 2 4 2 2 2 5 3" xfId="24900" xr:uid="{00000000-0005-0000-0000-000041610000}"/>
    <cellStyle name="Normal 2 11 2 4 2 2 2 5 4" xfId="24901" xr:uid="{00000000-0005-0000-0000-000042610000}"/>
    <cellStyle name="Normal 2 11 2 4 2 2 2 6" xfId="24902" xr:uid="{00000000-0005-0000-0000-000043610000}"/>
    <cellStyle name="Normal 2 11 2 4 2 2 2 6 2" xfId="24903" xr:uid="{00000000-0005-0000-0000-000044610000}"/>
    <cellStyle name="Normal 2 11 2 4 2 2 2 6 2 2" xfId="24904" xr:uid="{00000000-0005-0000-0000-000045610000}"/>
    <cellStyle name="Normal 2 11 2 4 2 2 2 6 3" xfId="24905" xr:uid="{00000000-0005-0000-0000-000046610000}"/>
    <cellStyle name="Normal 2 11 2 4 2 2 2 6 4" xfId="24906" xr:uid="{00000000-0005-0000-0000-000047610000}"/>
    <cellStyle name="Normal 2 11 2 4 2 2 2 7" xfId="24907" xr:uid="{00000000-0005-0000-0000-000048610000}"/>
    <cellStyle name="Normal 2 11 2 4 2 2 2 7 2" xfId="24908" xr:uid="{00000000-0005-0000-0000-000049610000}"/>
    <cellStyle name="Normal 2 11 2 4 2 2 2 7 2 2" xfId="24909" xr:uid="{00000000-0005-0000-0000-00004A610000}"/>
    <cellStyle name="Normal 2 11 2 4 2 2 2 7 3" xfId="24910" xr:uid="{00000000-0005-0000-0000-00004B610000}"/>
    <cellStyle name="Normal 2 11 2 4 2 2 2 7 4" xfId="24911" xr:uid="{00000000-0005-0000-0000-00004C610000}"/>
    <cellStyle name="Normal 2 11 2 4 2 2 2 8" xfId="24912" xr:uid="{00000000-0005-0000-0000-00004D610000}"/>
    <cellStyle name="Normal 2 11 2 4 2 2 2 8 2" xfId="24913" xr:uid="{00000000-0005-0000-0000-00004E610000}"/>
    <cellStyle name="Normal 2 11 2 4 2 2 2 9" xfId="24914" xr:uid="{00000000-0005-0000-0000-00004F610000}"/>
    <cellStyle name="Normal 2 11 2 4 2 2 3" xfId="24915" xr:uid="{00000000-0005-0000-0000-000050610000}"/>
    <cellStyle name="Normal 2 11 2 4 2 2 3 10" xfId="24916" xr:uid="{00000000-0005-0000-0000-000051610000}"/>
    <cellStyle name="Normal 2 11 2 4 2 2 3 2" xfId="24917" xr:uid="{00000000-0005-0000-0000-000052610000}"/>
    <cellStyle name="Normal 2 11 2 4 2 2 3 2 2" xfId="24918" xr:uid="{00000000-0005-0000-0000-000053610000}"/>
    <cellStyle name="Normal 2 11 2 4 2 2 3 2 2 2" xfId="24919" xr:uid="{00000000-0005-0000-0000-000054610000}"/>
    <cellStyle name="Normal 2 11 2 4 2 2 3 2 2 2 2" xfId="24920" xr:uid="{00000000-0005-0000-0000-000055610000}"/>
    <cellStyle name="Normal 2 11 2 4 2 2 3 2 2 2 2 2" xfId="24921" xr:uid="{00000000-0005-0000-0000-000056610000}"/>
    <cellStyle name="Normal 2 11 2 4 2 2 3 2 2 2 3" xfId="24922" xr:uid="{00000000-0005-0000-0000-000057610000}"/>
    <cellStyle name="Normal 2 11 2 4 2 2 3 2 2 2 4" xfId="24923" xr:uid="{00000000-0005-0000-0000-000058610000}"/>
    <cellStyle name="Normal 2 11 2 4 2 2 3 2 2 3" xfId="24924" xr:uid="{00000000-0005-0000-0000-000059610000}"/>
    <cellStyle name="Normal 2 11 2 4 2 2 3 2 2 3 2" xfId="24925" xr:uid="{00000000-0005-0000-0000-00005A610000}"/>
    <cellStyle name="Normal 2 11 2 4 2 2 3 2 2 3 2 2" xfId="24926" xr:uid="{00000000-0005-0000-0000-00005B610000}"/>
    <cellStyle name="Normal 2 11 2 4 2 2 3 2 2 3 3" xfId="24927" xr:uid="{00000000-0005-0000-0000-00005C610000}"/>
    <cellStyle name="Normal 2 11 2 4 2 2 3 2 2 3 4" xfId="24928" xr:uid="{00000000-0005-0000-0000-00005D610000}"/>
    <cellStyle name="Normal 2 11 2 4 2 2 3 2 2 4" xfId="24929" xr:uid="{00000000-0005-0000-0000-00005E610000}"/>
    <cellStyle name="Normal 2 11 2 4 2 2 3 2 2 4 2" xfId="24930" xr:uid="{00000000-0005-0000-0000-00005F610000}"/>
    <cellStyle name="Normal 2 11 2 4 2 2 3 2 2 4 2 2" xfId="24931" xr:uid="{00000000-0005-0000-0000-000060610000}"/>
    <cellStyle name="Normal 2 11 2 4 2 2 3 2 2 4 3" xfId="24932" xr:uid="{00000000-0005-0000-0000-000061610000}"/>
    <cellStyle name="Normal 2 11 2 4 2 2 3 2 2 4 4" xfId="24933" xr:uid="{00000000-0005-0000-0000-000062610000}"/>
    <cellStyle name="Normal 2 11 2 4 2 2 3 2 2 5" xfId="24934" xr:uid="{00000000-0005-0000-0000-000063610000}"/>
    <cellStyle name="Normal 2 11 2 4 2 2 3 2 2 5 2" xfId="24935" xr:uid="{00000000-0005-0000-0000-000064610000}"/>
    <cellStyle name="Normal 2 11 2 4 2 2 3 2 2 6" xfId="24936" xr:uid="{00000000-0005-0000-0000-000065610000}"/>
    <cellStyle name="Normal 2 11 2 4 2 2 3 2 2 7" xfId="24937" xr:uid="{00000000-0005-0000-0000-000066610000}"/>
    <cellStyle name="Normal 2 11 2 4 2 2 3 2 3" xfId="24938" xr:uid="{00000000-0005-0000-0000-000067610000}"/>
    <cellStyle name="Normal 2 11 2 4 2 2 3 2 3 2" xfId="24939" xr:uid="{00000000-0005-0000-0000-000068610000}"/>
    <cellStyle name="Normal 2 11 2 4 2 2 3 2 3 2 2" xfId="24940" xr:uid="{00000000-0005-0000-0000-000069610000}"/>
    <cellStyle name="Normal 2 11 2 4 2 2 3 2 3 3" xfId="24941" xr:uid="{00000000-0005-0000-0000-00006A610000}"/>
    <cellStyle name="Normal 2 11 2 4 2 2 3 2 3 4" xfId="24942" xr:uid="{00000000-0005-0000-0000-00006B610000}"/>
    <cellStyle name="Normal 2 11 2 4 2 2 3 2 4" xfId="24943" xr:uid="{00000000-0005-0000-0000-00006C610000}"/>
    <cellStyle name="Normal 2 11 2 4 2 2 3 2 4 2" xfId="24944" xr:uid="{00000000-0005-0000-0000-00006D610000}"/>
    <cellStyle name="Normal 2 11 2 4 2 2 3 2 4 2 2" xfId="24945" xr:uid="{00000000-0005-0000-0000-00006E610000}"/>
    <cellStyle name="Normal 2 11 2 4 2 2 3 2 4 3" xfId="24946" xr:uid="{00000000-0005-0000-0000-00006F610000}"/>
    <cellStyle name="Normal 2 11 2 4 2 2 3 2 4 4" xfId="24947" xr:uid="{00000000-0005-0000-0000-000070610000}"/>
    <cellStyle name="Normal 2 11 2 4 2 2 3 2 5" xfId="24948" xr:uid="{00000000-0005-0000-0000-000071610000}"/>
    <cellStyle name="Normal 2 11 2 4 2 2 3 2 5 2" xfId="24949" xr:uid="{00000000-0005-0000-0000-000072610000}"/>
    <cellStyle name="Normal 2 11 2 4 2 2 3 2 5 2 2" xfId="24950" xr:uid="{00000000-0005-0000-0000-000073610000}"/>
    <cellStyle name="Normal 2 11 2 4 2 2 3 2 5 3" xfId="24951" xr:uid="{00000000-0005-0000-0000-000074610000}"/>
    <cellStyle name="Normal 2 11 2 4 2 2 3 2 5 4" xfId="24952" xr:uid="{00000000-0005-0000-0000-000075610000}"/>
    <cellStyle name="Normal 2 11 2 4 2 2 3 2 6" xfId="24953" xr:uid="{00000000-0005-0000-0000-000076610000}"/>
    <cellStyle name="Normal 2 11 2 4 2 2 3 2 6 2" xfId="24954" xr:uid="{00000000-0005-0000-0000-000077610000}"/>
    <cellStyle name="Normal 2 11 2 4 2 2 3 2 6 2 2" xfId="24955" xr:uid="{00000000-0005-0000-0000-000078610000}"/>
    <cellStyle name="Normal 2 11 2 4 2 2 3 2 6 3" xfId="24956" xr:uid="{00000000-0005-0000-0000-000079610000}"/>
    <cellStyle name="Normal 2 11 2 4 2 2 3 2 6 4" xfId="24957" xr:uid="{00000000-0005-0000-0000-00007A610000}"/>
    <cellStyle name="Normal 2 11 2 4 2 2 3 2 7" xfId="24958" xr:uid="{00000000-0005-0000-0000-00007B610000}"/>
    <cellStyle name="Normal 2 11 2 4 2 2 3 2 7 2" xfId="24959" xr:uid="{00000000-0005-0000-0000-00007C610000}"/>
    <cellStyle name="Normal 2 11 2 4 2 2 3 2 8" xfId="24960" xr:uid="{00000000-0005-0000-0000-00007D610000}"/>
    <cellStyle name="Normal 2 11 2 4 2 2 3 2 9" xfId="24961" xr:uid="{00000000-0005-0000-0000-00007E610000}"/>
    <cellStyle name="Normal 2 11 2 4 2 2 3 3" xfId="24962" xr:uid="{00000000-0005-0000-0000-00007F610000}"/>
    <cellStyle name="Normal 2 11 2 4 2 2 3 3 2" xfId="24963" xr:uid="{00000000-0005-0000-0000-000080610000}"/>
    <cellStyle name="Normal 2 11 2 4 2 2 3 3 2 2" xfId="24964" xr:uid="{00000000-0005-0000-0000-000081610000}"/>
    <cellStyle name="Normal 2 11 2 4 2 2 3 3 2 2 2" xfId="24965" xr:uid="{00000000-0005-0000-0000-000082610000}"/>
    <cellStyle name="Normal 2 11 2 4 2 2 3 3 2 3" xfId="24966" xr:uid="{00000000-0005-0000-0000-000083610000}"/>
    <cellStyle name="Normal 2 11 2 4 2 2 3 3 2 4" xfId="24967" xr:uid="{00000000-0005-0000-0000-000084610000}"/>
    <cellStyle name="Normal 2 11 2 4 2 2 3 3 3" xfId="24968" xr:uid="{00000000-0005-0000-0000-000085610000}"/>
    <cellStyle name="Normal 2 11 2 4 2 2 3 3 3 2" xfId="24969" xr:uid="{00000000-0005-0000-0000-000086610000}"/>
    <cellStyle name="Normal 2 11 2 4 2 2 3 3 3 2 2" xfId="24970" xr:uid="{00000000-0005-0000-0000-000087610000}"/>
    <cellStyle name="Normal 2 11 2 4 2 2 3 3 3 3" xfId="24971" xr:uid="{00000000-0005-0000-0000-000088610000}"/>
    <cellStyle name="Normal 2 11 2 4 2 2 3 3 3 4" xfId="24972" xr:uid="{00000000-0005-0000-0000-000089610000}"/>
    <cellStyle name="Normal 2 11 2 4 2 2 3 3 4" xfId="24973" xr:uid="{00000000-0005-0000-0000-00008A610000}"/>
    <cellStyle name="Normal 2 11 2 4 2 2 3 3 4 2" xfId="24974" xr:uid="{00000000-0005-0000-0000-00008B610000}"/>
    <cellStyle name="Normal 2 11 2 4 2 2 3 3 4 2 2" xfId="24975" xr:uid="{00000000-0005-0000-0000-00008C610000}"/>
    <cellStyle name="Normal 2 11 2 4 2 2 3 3 4 3" xfId="24976" xr:uid="{00000000-0005-0000-0000-00008D610000}"/>
    <cellStyle name="Normal 2 11 2 4 2 2 3 3 4 4" xfId="24977" xr:uid="{00000000-0005-0000-0000-00008E610000}"/>
    <cellStyle name="Normal 2 11 2 4 2 2 3 3 5" xfId="24978" xr:uid="{00000000-0005-0000-0000-00008F610000}"/>
    <cellStyle name="Normal 2 11 2 4 2 2 3 3 5 2" xfId="24979" xr:uid="{00000000-0005-0000-0000-000090610000}"/>
    <cellStyle name="Normal 2 11 2 4 2 2 3 3 6" xfId="24980" xr:uid="{00000000-0005-0000-0000-000091610000}"/>
    <cellStyle name="Normal 2 11 2 4 2 2 3 3 7" xfId="24981" xr:uid="{00000000-0005-0000-0000-000092610000}"/>
    <cellStyle name="Normal 2 11 2 4 2 2 3 4" xfId="24982" xr:uid="{00000000-0005-0000-0000-000093610000}"/>
    <cellStyle name="Normal 2 11 2 4 2 2 3 4 2" xfId="24983" xr:uid="{00000000-0005-0000-0000-000094610000}"/>
    <cellStyle name="Normal 2 11 2 4 2 2 3 4 2 2" xfId="24984" xr:uid="{00000000-0005-0000-0000-000095610000}"/>
    <cellStyle name="Normal 2 11 2 4 2 2 3 4 3" xfId="24985" xr:uid="{00000000-0005-0000-0000-000096610000}"/>
    <cellStyle name="Normal 2 11 2 4 2 2 3 4 4" xfId="24986" xr:uid="{00000000-0005-0000-0000-000097610000}"/>
    <cellStyle name="Normal 2 11 2 4 2 2 3 5" xfId="24987" xr:uid="{00000000-0005-0000-0000-000098610000}"/>
    <cellStyle name="Normal 2 11 2 4 2 2 3 5 2" xfId="24988" xr:uid="{00000000-0005-0000-0000-000099610000}"/>
    <cellStyle name="Normal 2 11 2 4 2 2 3 5 2 2" xfId="24989" xr:uid="{00000000-0005-0000-0000-00009A610000}"/>
    <cellStyle name="Normal 2 11 2 4 2 2 3 5 3" xfId="24990" xr:uid="{00000000-0005-0000-0000-00009B610000}"/>
    <cellStyle name="Normal 2 11 2 4 2 2 3 5 4" xfId="24991" xr:uid="{00000000-0005-0000-0000-00009C610000}"/>
    <cellStyle name="Normal 2 11 2 4 2 2 3 6" xfId="24992" xr:uid="{00000000-0005-0000-0000-00009D610000}"/>
    <cellStyle name="Normal 2 11 2 4 2 2 3 6 2" xfId="24993" xr:uid="{00000000-0005-0000-0000-00009E610000}"/>
    <cellStyle name="Normal 2 11 2 4 2 2 3 6 2 2" xfId="24994" xr:uid="{00000000-0005-0000-0000-00009F610000}"/>
    <cellStyle name="Normal 2 11 2 4 2 2 3 6 3" xfId="24995" xr:uid="{00000000-0005-0000-0000-0000A0610000}"/>
    <cellStyle name="Normal 2 11 2 4 2 2 3 6 4" xfId="24996" xr:uid="{00000000-0005-0000-0000-0000A1610000}"/>
    <cellStyle name="Normal 2 11 2 4 2 2 3 7" xfId="24997" xr:uid="{00000000-0005-0000-0000-0000A2610000}"/>
    <cellStyle name="Normal 2 11 2 4 2 2 3 7 2" xfId="24998" xr:uid="{00000000-0005-0000-0000-0000A3610000}"/>
    <cellStyle name="Normal 2 11 2 4 2 2 3 7 2 2" xfId="24999" xr:uid="{00000000-0005-0000-0000-0000A4610000}"/>
    <cellStyle name="Normal 2 11 2 4 2 2 3 7 3" xfId="25000" xr:uid="{00000000-0005-0000-0000-0000A5610000}"/>
    <cellStyle name="Normal 2 11 2 4 2 2 3 7 4" xfId="25001" xr:uid="{00000000-0005-0000-0000-0000A6610000}"/>
    <cellStyle name="Normal 2 11 2 4 2 2 3 8" xfId="25002" xr:uid="{00000000-0005-0000-0000-0000A7610000}"/>
    <cellStyle name="Normal 2 11 2 4 2 2 3 8 2" xfId="25003" xr:uid="{00000000-0005-0000-0000-0000A8610000}"/>
    <cellStyle name="Normal 2 11 2 4 2 2 3 9" xfId="25004" xr:uid="{00000000-0005-0000-0000-0000A9610000}"/>
    <cellStyle name="Normal 2 11 2 4 2 2 4" xfId="25005" xr:uid="{00000000-0005-0000-0000-0000AA610000}"/>
    <cellStyle name="Normal 2 11 2 4 2 2 4 2" xfId="25006" xr:uid="{00000000-0005-0000-0000-0000AB610000}"/>
    <cellStyle name="Normal 2 11 2 4 2 2 4 2 2" xfId="25007" xr:uid="{00000000-0005-0000-0000-0000AC610000}"/>
    <cellStyle name="Normal 2 11 2 4 2 2 4 2 2 2" xfId="25008" xr:uid="{00000000-0005-0000-0000-0000AD610000}"/>
    <cellStyle name="Normal 2 11 2 4 2 2 4 2 2 2 2" xfId="25009" xr:uid="{00000000-0005-0000-0000-0000AE610000}"/>
    <cellStyle name="Normal 2 11 2 4 2 2 4 2 2 3" xfId="25010" xr:uid="{00000000-0005-0000-0000-0000AF610000}"/>
    <cellStyle name="Normal 2 11 2 4 2 2 4 2 2 4" xfId="25011" xr:uid="{00000000-0005-0000-0000-0000B0610000}"/>
    <cellStyle name="Normal 2 11 2 4 2 2 4 2 3" xfId="25012" xr:uid="{00000000-0005-0000-0000-0000B1610000}"/>
    <cellStyle name="Normal 2 11 2 4 2 2 4 2 3 2" xfId="25013" xr:uid="{00000000-0005-0000-0000-0000B2610000}"/>
    <cellStyle name="Normal 2 11 2 4 2 2 4 2 3 2 2" xfId="25014" xr:uid="{00000000-0005-0000-0000-0000B3610000}"/>
    <cellStyle name="Normal 2 11 2 4 2 2 4 2 3 3" xfId="25015" xr:uid="{00000000-0005-0000-0000-0000B4610000}"/>
    <cellStyle name="Normal 2 11 2 4 2 2 4 2 3 4" xfId="25016" xr:uid="{00000000-0005-0000-0000-0000B5610000}"/>
    <cellStyle name="Normal 2 11 2 4 2 2 4 2 4" xfId="25017" xr:uid="{00000000-0005-0000-0000-0000B6610000}"/>
    <cellStyle name="Normal 2 11 2 4 2 2 4 2 4 2" xfId="25018" xr:uid="{00000000-0005-0000-0000-0000B7610000}"/>
    <cellStyle name="Normal 2 11 2 4 2 2 4 2 4 2 2" xfId="25019" xr:uid="{00000000-0005-0000-0000-0000B8610000}"/>
    <cellStyle name="Normal 2 11 2 4 2 2 4 2 4 3" xfId="25020" xr:uid="{00000000-0005-0000-0000-0000B9610000}"/>
    <cellStyle name="Normal 2 11 2 4 2 2 4 2 4 4" xfId="25021" xr:uid="{00000000-0005-0000-0000-0000BA610000}"/>
    <cellStyle name="Normal 2 11 2 4 2 2 4 2 5" xfId="25022" xr:uid="{00000000-0005-0000-0000-0000BB610000}"/>
    <cellStyle name="Normal 2 11 2 4 2 2 4 2 5 2" xfId="25023" xr:uid="{00000000-0005-0000-0000-0000BC610000}"/>
    <cellStyle name="Normal 2 11 2 4 2 2 4 2 6" xfId="25024" xr:uid="{00000000-0005-0000-0000-0000BD610000}"/>
    <cellStyle name="Normal 2 11 2 4 2 2 4 2 7" xfId="25025" xr:uid="{00000000-0005-0000-0000-0000BE610000}"/>
    <cellStyle name="Normal 2 11 2 4 2 2 4 3" xfId="25026" xr:uid="{00000000-0005-0000-0000-0000BF610000}"/>
    <cellStyle name="Normal 2 11 2 4 2 2 4 3 2" xfId="25027" xr:uid="{00000000-0005-0000-0000-0000C0610000}"/>
    <cellStyle name="Normal 2 11 2 4 2 2 4 3 2 2" xfId="25028" xr:uid="{00000000-0005-0000-0000-0000C1610000}"/>
    <cellStyle name="Normal 2 11 2 4 2 2 4 3 3" xfId="25029" xr:uid="{00000000-0005-0000-0000-0000C2610000}"/>
    <cellStyle name="Normal 2 11 2 4 2 2 4 3 4" xfId="25030" xr:uid="{00000000-0005-0000-0000-0000C3610000}"/>
    <cellStyle name="Normal 2 11 2 4 2 2 4 4" xfId="25031" xr:uid="{00000000-0005-0000-0000-0000C4610000}"/>
    <cellStyle name="Normal 2 11 2 4 2 2 4 4 2" xfId="25032" xr:uid="{00000000-0005-0000-0000-0000C5610000}"/>
    <cellStyle name="Normal 2 11 2 4 2 2 4 4 2 2" xfId="25033" xr:uid="{00000000-0005-0000-0000-0000C6610000}"/>
    <cellStyle name="Normal 2 11 2 4 2 2 4 4 3" xfId="25034" xr:uid="{00000000-0005-0000-0000-0000C7610000}"/>
    <cellStyle name="Normal 2 11 2 4 2 2 4 4 4" xfId="25035" xr:uid="{00000000-0005-0000-0000-0000C8610000}"/>
    <cellStyle name="Normal 2 11 2 4 2 2 4 5" xfId="25036" xr:uid="{00000000-0005-0000-0000-0000C9610000}"/>
    <cellStyle name="Normal 2 11 2 4 2 2 4 5 2" xfId="25037" xr:uid="{00000000-0005-0000-0000-0000CA610000}"/>
    <cellStyle name="Normal 2 11 2 4 2 2 4 5 2 2" xfId="25038" xr:uid="{00000000-0005-0000-0000-0000CB610000}"/>
    <cellStyle name="Normal 2 11 2 4 2 2 4 5 3" xfId="25039" xr:uid="{00000000-0005-0000-0000-0000CC610000}"/>
    <cellStyle name="Normal 2 11 2 4 2 2 4 5 4" xfId="25040" xr:uid="{00000000-0005-0000-0000-0000CD610000}"/>
    <cellStyle name="Normal 2 11 2 4 2 2 4 6" xfId="25041" xr:uid="{00000000-0005-0000-0000-0000CE610000}"/>
    <cellStyle name="Normal 2 11 2 4 2 2 4 6 2" xfId="25042" xr:uid="{00000000-0005-0000-0000-0000CF610000}"/>
    <cellStyle name="Normal 2 11 2 4 2 2 4 6 2 2" xfId="25043" xr:uid="{00000000-0005-0000-0000-0000D0610000}"/>
    <cellStyle name="Normal 2 11 2 4 2 2 4 6 3" xfId="25044" xr:uid="{00000000-0005-0000-0000-0000D1610000}"/>
    <cellStyle name="Normal 2 11 2 4 2 2 4 6 4" xfId="25045" xr:uid="{00000000-0005-0000-0000-0000D2610000}"/>
    <cellStyle name="Normal 2 11 2 4 2 2 4 7" xfId="25046" xr:uid="{00000000-0005-0000-0000-0000D3610000}"/>
    <cellStyle name="Normal 2 11 2 4 2 2 4 7 2" xfId="25047" xr:uid="{00000000-0005-0000-0000-0000D4610000}"/>
    <cellStyle name="Normal 2 11 2 4 2 2 4 8" xfId="25048" xr:uid="{00000000-0005-0000-0000-0000D5610000}"/>
    <cellStyle name="Normal 2 11 2 4 2 2 4 9" xfId="25049" xr:uid="{00000000-0005-0000-0000-0000D6610000}"/>
    <cellStyle name="Normal 2 11 2 4 2 2 5" xfId="25050" xr:uid="{00000000-0005-0000-0000-0000D7610000}"/>
    <cellStyle name="Normal 2 11 2 4 2 2 5 2" xfId="25051" xr:uid="{00000000-0005-0000-0000-0000D8610000}"/>
    <cellStyle name="Normal 2 11 2 4 2 2 5 2 2" xfId="25052" xr:uid="{00000000-0005-0000-0000-0000D9610000}"/>
    <cellStyle name="Normal 2 11 2 4 2 2 5 2 2 2" xfId="25053" xr:uid="{00000000-0005-0000-0000-0000DA610000}"/>
    <cellStyle name="Normal 2 11 2 4 2 2 5 2 2 2 2" xfId="25054" xr:uid="{00000000-0005-0000-0000-0000DB610000}"/>
    <cellStyle name="Normal 2 11 2 4 2 2 5 2 2 3" xfId="25055" xr:uid="{00000000-0005-0000-0000-0000DC610000}"/>
    <cellStyle name="Normal 2 11 2 4 2 2 5 2 2 4" xfId="25056" xr:uid="{00000000-0005-0000-0000-0000DD610000}"/>
    <cellStyle name="Normal 2 11 2 4 2 2 5 2 3" xfId="25057" xr:uid="{00000000-0005-0000-0000-0000DE610000}"/>
    <cellStyle name="Normal 2 11 2 4 2 2 5 2 3 2" xfId="25058" xr:uid="{00000000-0005-0000-0000-0000DF610000}"/>
    <cellStyle name="Normal 2 11 2 4 2 2 5 2 3 2 2" xfId="25059" xr:uid="{00000000-0005-0000-0000-0000E0610000}"/>
    <cellStyle name="Normal 2 11 2 4 2 2 5 2 3 3" xfId="25060" xr:uid="{00000000-0005-0000-0000-0000E1610000}"/>
    <cellStyle name="Normal 2 11 2 4 2 2 5 2 3 4" xfId="25061" xr:uid="{00000000-0005-0000-0000-0000E2610000}"/>
    <cellStyle name="Normal 2 11 2 4 2 2 5 2 4" xfId="25062" xr:uid="{00000000-0005-0000-0000-0000E3610000}"/>
    <cellStyle name="Normal 2 11 2 4 2 2 5 2 4 2" xfId="25063" xr:uid="{00000000-0005-0000-0000-0000E4610000}"/>
    <cellStyle name="Normal 2 11 2 4 2 2 5 2 4 2 2" xfId="25064" xr:uid="{00000000-0005-0000-0000-0000E5610000}"/>
    <cellStyle name="Normal 2 11 2 4 2 2 5 2 4 3" xfId="25065" xr:uid="{00000000-0005-0000-0000-0000E6610000}"/>
    <cellStyle name="Normal 2 11 2 4 2 2 5 2 4 4" xfId="25066" xr:uid="{00000000-0005-0000-0000-0000E7610000}"/>
    <cellStyle name="Normal 2 11 2 4 2 2 5 2 5" xfId="25067" xr:uid="{00000000-0005-0000-0000-0000E8610000}"/>
    <cellStyle name="Normal 2 11 2 4 2 2 5 2 5 2" xfId="25068" xr:uid="{00000000-0005-0000-0000-0000E9610000}"/>
    <cellStyle name="Normal 2 11 2 4 2 2 5 2 6" xfId="25069" xr:uid="{00000000-0005-0000-0000-0000EA610000}"/>
    <cellStyle name="Normal 2 11 2 4 2 2 5 2 7" xfId="25070" xr:uid="{00000000-0005-0000-0000-0000EB610000}"/>
    <cellStyle name="Normal 2 11 2 4 2 2 5 3" xfId="25071" xr:uid="{00000000-0005-0000-0000-0000EC610000}"/>
    <cellStyle name="Normal 2 11 2 4 2 2 5 3 2" xfId="25072" xr:uid="{00000000-0005-0000-0000-0000ED610000}"/>
    <cellStyle name="Normal 2 11 2 4 2 2 5 3 2 2" xfId="25073" xr:uid="{00000000-0005-0000-0000-0000EE610000}"/>
    <cellStyle name="Normal 2 11 2 4 2 2 5 3 3" xfId="25074" xr:uid="{00000000-0005-0000-0000-0000EF610000}"/>
    <cellStyle name="Normal 2 11 2 4 2 2 5 3 4" xfId="25075" xr:uid="{00000000-0005-0000-0000-0000F0610000}"/>
    <cellStyle name="Normal 2 11 2 4 2 2 5 4" xfId="25076" xr:uid="{00000000-0005-0000-0000-0000F1610000}"/>
    <cellStyle name="Normal 2 11 2 4 2 2 5 4 2" xfId="25077" xr:uid="{00000000-0005-0000-0000-0000F2610000}"/>
    <cellStyle name="Normal 2 11 2 4 2 2 5 4 2 2" xfId="25078" xr:uid="{00000000-0005-0000-0000-0000F3610000}"/>
    <cellStyle name="Normal 2 11 2 4 2 2 5 4 3" xfId="25079" xr:uid="{00000000-0005-0000-0000-0000F4610000}"/>
    <cellStyle name="Normal 2 11 2 4 2 2 5 4 4" xfId="25080" xr:uid="{00000000-0005-0000-0000-0000F5610000}"/>
    <cellStyle name="Normal 2 11 2 4 2 2 5 5" xfId="25081" xr:uid="{00000000-0005-0000-0000-0000F6610000}"/>
    <cellStyle name="Normal 2 11 2 4 2 2 5 5 2" xfId="25082" xr:uid="{00000000-0005-0000-0000-0000F7610000}"/>
    <cellStyle name="Normal 2 11 2 4 2 2 5 5 2 2" xfId="25083" xr:uid="{00000000-0005-0000-0000-0000F8610000}"/>
    <cellStyle name="Normal 2 11 2 4 2 2 5 5 3" xfId="25084" xr:uid="{00000000-0005-0000-0000-0000F9610000}"/>
    <cellStyle name="Normal 2 11 2 4 2 2 5 5 4" xfId="25085" xr:uid="{00000000-0005-0000-0000-0000FA610000}"/>
    <cellStyle name="Normal 2 11 2 4 2 2 5 6" xfId="25086" xr:uid="{00000000-0005-0000-0000-0000FB610000}"/>
    <cellStyle name="Normal 2 11 2 4 2 2 5 6 2" xfId="25087" xr:uid="{00000000-0005-0000-0000-0000FC610000}"/>
    <cellStyle name="Normal 2 11 2 4 2 2 5 6 2 2" xfId="25088" xr:uid="{00000000-0005-0000-0000-0000FD610000}"/>
    <cellStyle name="Normal 2 11 2 4 2 2 5 6 3" xfId="25089" xr:uid="{00000000-0005-0000-0000-0000FE610000}"/>
    <cellStyle name="Normal 2 11 2 4 2 2 5 6 4" xfId="25090" xr:uid="{00000000-0005-0000-0000-0000FF610000}"/>
    <cellStyle name="Normal 2 11 2 4 2 2 5 7" xfId="25091" xr:uid="{00000000-0005-0000-0000-000000620000}"/>
    <cellStyle name="Normal 2 11 2 4 2 2 5 7 2" xfId="25092" xr:uid="{00000000-0005-0000-0000-000001620000}"/>
    <cellStyle name="Normal 2 11 2 4 2 2 5 8" xfId="25093" xr:uid="{00000000-0005-0000-0000-000002620000}"/>
    <cellStyle name="Normal 2 11 2 4 2 2 5 9" xfId="25094" xr:uid="{00000000-0005-0000-0000-000003620000}"/>
    <cellStyle name="Normal 2 11 2 4 2 2 6" xfId="25095" xr:uid="{00000000-0005-0000-0000-000004620000}"/>
    <cellStyle name="Normal 2 11 2 4 2 2 6 2" xfId="25096" xr:uid="{00000000-0005-0000-0000-000005620000}"/>
    <cellStyle name="Normal 2 11 2 4 2 2 6 2 2" xfId="25097" xr:uid="{00000000-0005-0000-0000-000006620000}"/>
    <cellStyle name="Normal 2 11 2 4 2 2 6 2 2 2" xfId="25098" xr:uid="{00000000-0005-0000-0000-000007620000}"/>
    <cellStyle name="Normal 2 11 2 4 2 2 6 2 3" xfId="25099" xr:uid="{00000000-0005-0000-0000-000008620000}"/>
    <cellStyle name="Normal 2 11 2 4 2 2 6 2 4" xfId="25100" xr:uid="{00000000-0005-0000-0000-000009620000}"/>
    <cellStyle name="Normal 2 11 2 4 2 2 6 3" xfId="25101" xr:uid="{00000000-0005-0000-0000-00000A620000}"/>
    <cellStyle name="Normal 2 11 2 4 2 2 6 3 2" xfId="25102" xr:uid="{00000000-0005-0000-0000-00000B620000}"/>
    <cellStyle name="Normal 2 11 2 4 2 2 6 3 2 2" xfId="25103" xr:uid="{00000000-0005-0000-0000-00000C620000}"/>
    <cellStyle name="Normal 2 11 2 4 2 2 6 3 3" xfId="25104" xr:uid="{00000000-0005-0000-0000-00000D620000}"/>
    <cellStyle name="Normal 2 11 2 4 2 2 6 3 4" xfId="25105" xr:uid="{00000000-0005-0000-0000-00000E620000}"/>
    <cellStyle name="Normal 2 11 2 4 2 2 6 4" xfId="25106" xr:uid="{00000000-0005-0000-0000-00000F620000}"/>
    <cellStyle name="Normal 2 11 2 4 2 2 6 4 2" xfId="25107" xr:uid="{00000000-0005-0000-0000-000010620000}"/>
    <cellStyle name="Normal 2 11 2 4 2 2 6 4 2 2" xfId="25108" xr:uid="{00000000-0005-0000-0000-000011620000}"/>
    <cellStyle name="Normal 2 11 2 4 2 2 6 4 3" xfId="25109" xr:uid="{00000000-0005-0000-0000-000012620000}"/>
    <cellStyle name="Normal 2 11 2 4 2 2 6 4 4" xfId="25110" xr:uid="{00000000-0005-0000-0000-000013620000}"/>
    <cellStyle name="Normal 2 11 2 4 2 2 6 5" xfId="25111" xr:uid="{00000000-0005-0000-0000-000014620000}"/>
    <cellStyle name="Normal 2 11 2 4 2 2 6 5 2" xfId="25112" xr:uid="{00000000-0005-0000-0000-000015620000}"/>
    <cellStyle name="Normal 2 11 2 4 2 2 6 6" xfId="25113" xr:uid="{00000000-0005-0000-0000-000016620000}"/>
    <cellStyle name="Normal 2 11 2 4 2 2 6 7" xfId="25114" xr:uid="{00000000-0005-0000-0000-000017620000}"/>
    <cellStyle name="Normal 2 11 2 4 2 2 7" xfId="25115" xr:uid="{00000000-0005-0000-0000-000018620000}"/>
    <cellStyle name="Normal 2 11 2 4 2 2 7 2" xfId="25116" xr:uid="{00000000-0005-0000-0000-000019620000}"/>
    <cellStyle name="Normal 2 11 2 4 2 2 7 2 2" xfId="25117" xr:uid="{00000000-0005-0000-0000-00001A620000}"/>
    <cellStyle name="Normal 2 11 2 4 2 2 7 3" xfId="25118" xr:uid="{00000000-0005-0000-0000-00001B620000}"/>
    <cellStyle name="Normal 2 11 2 4 2 2 7 4" xfId="25119" xr:uid="{00000000-0005-0000-0000-00001C620000}"/>
    <cellStyle name="Normal 2 11 2 4 2 2 8" xfId="25120" xr:uid="{00000000-0005-0000-0000-00001D620000}"/>
    <cellStyle name="Normal 2 11 2 4 2 2 8 2" xfId="25121" xr:uid="{00000000-0005-0000-0000-00001E620000}"/>
    <cellStyle name="Normal 2 11 2 4 2 2 8 2 2" xfId="25122" xr:uid="{00000000-0005-0000-0000-00001F620000}"/>
    <cellStyle name="Normal 2 11 2 4 2 2 8 3" xfId="25123" xr:uid="{00000000-0005-0000-0000-000020620000}"/>
    <cellStyle name="Normal 2 11 2 4 2 2 8 4" xfId="25124" xr:uid="{00000000-0005-0000-0000-000021620000}"/>
    <cellStyle name="Normal 2 11 2 4 2 2 9" xfId="25125" xr:uid="{00000000-0005-0000-0000-000022620000}"/>
    <cellStyle name="Normal 2 11 2 4 2 2 9 2" xfId="25126" xr:uid="{00000000-0005-0000-0000-000023620000}"/>
    <cellStyle name="Normal 2 11 2 4 2 2 9 2 2" xfId="25127" xr:uid="{00000000-0005-0000-0000-000024620000}"/>
    <cellStyle name="Normal 2 11 2 4 2 2 9 3" xfId="25128" xr:uid="{00000000-0005-0000-0000-000025620000}"/>
    <cellStyle name="Normal 2 11 2 4 2 2 9 4" xfId="25129" xr:uid="{00000000-0005-0000-0000-000026620000}"/>
    <cellStyle name="Normal 2 11 2 4 2 3" xfId="25130" xr:uid="{00000000-0005-0000-0000-000027620000}"/>
    <cellStyle name="Normal 2 11 2 4 2 3 10" xfId="25131" xr:uid="{00000000-0005-0000-0000-000028620000}"/>
    <cellStyle name="Normal 2 11 2 4 2 3 2" xfId="25132" xr:uid="{00000000-0005-0000-0000-000029620000}"/>
    <cellStyle name="Normal 2 11 2 4 2 3 2 2" xfId="25133" xr:uid="{00000000-0005-0000-0000-00002A620000}"/>
    <cellStyle name="Normal 2 11 2 4 2 3 2 2 2" xfId="25134" xr:uid="{00000000-0005-0000-0000-00002B620000}"/>
    <cellStyle name="Normal 2 11 2 4 2 3 2 2 2 2" xfId="25135" xr:uid="{00000000-0005-0000-0000-00002C620000}"/>
    <cellStyle name="Normal 2 11 2 4 2 3 2 2 2 2 2" xfId="25136" xr:uid="{00000000-0005-0000-0000-00002D620000}"/>
    <cellStyle name="Normal 2 11 2 4 2 3 2 2 2 3" xfId="25137" xr:uid="{00000000-0005-0000-0000-00002E620000}"/>
    <cellStyle name="Normal 2 11 2 4 2 3 2 2 2 4" xfId="25138" xr:uid="{00000000-0005-0000-0000-00002F620000}"/>
    <cellStyle name="Normal 2 11 2 4 2 3 2 2 3" xfId="25139" xr:uid="{00000000-0005-0000-0000-000030620000}"/>
    <cellStyle name="Normal 2 11 2 4 2 3 2 2 3 2" xfId="25140" xr:uid="{00000000-0005-0000-0000-000031620000}"/>
    <cellStyle name="Normal 2 11 2 4 2 3 2 2 3 2 2" xfId="25141" xr:uid="{00000000-0005-0000-0000-000032620000}"/>
    <cellStyle name="Normal 2 11 2 4 2 3 2 2 3 3" xfId="25142" xr:uid="{00000000-0005-0000-0000-000033620000}"/>
    <cellStyle name="Normal 2 11 2 4 2 3 2 2 3 4" xfId="25143" xr:uid="{00000000-0005-0000-0000-000034620000}"/>
    <cellStyle name="Normal 2 11 2 4 2 3 2 2 4" xfId="25144" xr:uid="{00000000-0005-0000-0000-000035620000}"/>
    <cellStyle name="Normal 2 11 2 4 2 3 2 2 4 2" xfId="25145" xr:uid="{00000000-0005-0000-0000-000036620000}"/>
    <cellStyle name="Normal 2 11 2 4 2 3 2 2 4 2 2" xfId="25146" xr:uid="{00000000-0005-0000-0000-000037620000}"/>
    <cellStyle name="Normal 2 11 2 4 2 3 2 2 4 3" xfId="25147" xr:uid="{00000000-0005-0000-0000-000038620000}"/>
    <cellStyle name="Normal 2 11 2 4 2 3 2 2 4 4" xfId="25148" xr:uid="{00000000-0005-0000-0000-000039620000}"/>
    <cellStyle name="Normal 2 11 2 4 2 3 2 2 5" xfId="25149" xr:uid="{00000000-0005-0000-0000-00003A620000}"/>
    <cellStyle name="Normal 2 11 2 4 2 3 2 2 5 2" xfId="25150" xr:uid="{00000000-0005-0000-0000-00003B620000}"/>
    <cellStyle name="Normal 2 11 2 4 2 3 2 2 6" xfId="25151" xr:uid="{00000000-0005-0000-0000-00003C620000}"/>
    <cellStyle name="Normal 2 11 2 4 2 3 2 2 7" xfId="25152" xr:uid="{00000000-0005-0000-0000-00003D620000}"/>
    <cellStyle name="Normal 2 11 2 4 2 3 2 3" xfId="25153" xr:uid="{00000000-0005-0000-0000-00003E620000}"/>
    <cellStyle name="Normal 2 11 2 4 2 3 2 3 2" xfId="25154" xr:uid="{00000000-0005-0000-0000-00003F620000}"/>
    <cellStyle name="Normal 2 11 2 4 2 3 2 3 2 2" xfId="25155" xr:uid="{00000000-0005-0000-0000-000040620000}"/>
    <cellStyle name="Normal 2 11 2 4 2 3 2 3 3" xfId="25156" xr:uid="{00000000-0005-0000-0000-000041620000}"/>
    <cellStyle name="Normal 2 11 2 4 2 3 2 3 4" xfId="25157" xr:uid="{00000000-0005-0000-0000-000042620000}"/>
    <cellStyle name="Normal 2 11 2 4 2 3 2 4" xfId="25158" xr:uid="{00000000-0005-0000-0000-000043620000}"/>
    <cellStyle name="Normal 2 11 2 4 2 3 2 4 2" xfId="25159" xr:uid="{00000000-0005-0000-0000-000044620000}"/>
    <cellStyle name="Normal 2 11 2 4 2 3 2 4 2 2" xfId="25160" xr:uid="{00000000-0005-0000-0000-000045620000}"/>
    <cellStyle name="Normal 2 11 2 4 2 3 2 4 3" xfId="25161" xr:uid="{00000000-0005-0000-0000-000046620000}"/>
    <cellStyle name="Normal 2 11 2 4 2 3 2 4 4" xfId="25162" xr:uid="{00000000-0005-0000-0000-000047620000}"/>
    <cellStyle name="Normal 2 11 2 4 2 3 2 5" xfId="25163" xr:uid="{00000000-0005-0000-0000-000048620000}"/>
    <cellStyle name="Normal 2 11 2 4 2 3 2 5 2" xfId="25164" xr:uid="{00000000-0005-0000-0000-000049620000}"/>
    <cellStyle name="Normal 2 11 2 4 2 3 2 5 2 2" xfId="25165" xr:uid="{00000000-0005-0000-0000-00004A620000}"/>
    <cellStyle name="Normal 2 11 2 4 2 3 2 5 3" xfId="25166" xr:uid="{00000000-0005-0000-0000-00004B620000}"/>
    <cellStyle name="Normal 2 11 2 4 2 3 2 5 4" xfId="25167" xr:uid="{00000000-0005-0000-0000-00004C620000}"/>
    <cellStyle name="Normal 2 11 2 4 2 3 2 6" xfId="25168" xr:uid="{00000000-0005-0000-0000-00004D620000}"/>
    <cellStyle name="Normal 2 11 2 4 2 3 2 6 2" xfId="25169" xr:uid="{00000000-0005-0000-0000-00004E620000}"/>
    <cellStyle name="Normal 2 11 2 4 2 3 2 6 2 2" xfId="25170" xr:uid="{00000000-0005-0000-0000-00004F620000}"/>
    <cellStyle name="Normal 2 11 2 4 2 3 2 6 3" xfId="25171" xr:uid="{00000000-0005-0000-0000-000050620000}"/>
    <cellStyle name="Normal 2 11 2 4 2 3 2 6 4" xfId="25172" xr:uid="{00000000-0005-0000-0000-000051620000}"/>
    <cellStyle name="Normal 2 11 2 4 2 3 2 7" xfId="25173" xr:uid="{00000000-0005-0000-0000-000052620000}"/>
    <cellStyle name="Normal 2 11 2 4 2 3 2 7 2" xfId="25174" xr:uid="{00000000-0005-0000-0000-000053620000}"/>
    <cellStyle name="Normal 2 11 2 4 2 3 2 8" xfId="25175" xr:uid="{00000000-0005-0000-0000-000054620000}"/>
    <cellStyle name="Normal 2 11 2 4 2 3 2 9" xfId="25176" xr:uid="{00000000-0005-0000-0000-000055620000}"/>
    <cellStyle name="Normal 2 11 2 4 2 3 3" xfId="25177" xr:uid="{00000000-0005-0000-0000-000056620000}"/>
    <cellStyle name="Normal 2 11 2 4 2 3 3 2" xfId="25178" xr:uid="{00000000-0005-0000-0000-000057620000}"/>
    <cellStyle name="Normal 2 11 2 4 2 3 3 2 2" xfId="25179" xr:uid="{00000000-0005-0000-0000-000058620000}"/>
    <cellStyle name="Normal 2 11 2 4 2 3 3 2 2 2" xfId="25180" xr:uid="{00000000-0005-0000-0000-000059620000}"/>
    <cellStyle name="Normal 2 11 2 4 2 3 3 2 3" xfId="25181" xr:uid="{00000000-0005-0000-0000-00005A620000}"/>
    <cellStyle name="Normal 2 11 2 4 2 3 3 2 4" xfId="25182" xr:uid="{00000000-0005-0000-0000-00005B620000}"/>
    <cellStyle name="Normal 2 11 2 4 2 3 3 3" xfId="25183" xr:uid="{00000000-0005-0000-0000-00005C620000}"/>
    <cellStyle name="Normal 2 11 2 4 2 3 3 3 2" xfId="25184" xr:uid="{00000000-0005-0000-0000-00005D620000}"/>
    <cellStyle name="Normal 2 11 2 4 2 3 3 3 2 2" xfId="25185" xr:uid="{00000000-0005-0000-0000-00005E620000}"/>
    <cellStyle name="Normal 2 11 2 4 2 3 3 3 3" xfId="25186" xr:uid="{00000000-0005-0000-0000-00005F620000}"/>
    <cellStyle name="Normal 2 11 2 4 2 3 3 3 4" xfId="25187" xr:uid="{00000000-0005-0000-0000-000060620000}"/>
    <cellStyle name="Normal 2 11 2 4 2 3 3 4" xfId="25188" xr:uid="{00000000-0005-0000-0000-000061620000}"/>
    <cellStyle name="Normal 2 11 2 4 2 3 3 4 2" xfId="25189" xr:uid="{00000000-0005-0000-0000-000062620000}"/>
    <cellStyle name="Normal 2 11 2 4 2 3 3 4 2 2" xfId="25190" xr:uid="{00000000-0005-0000-0000-000063620000}"/>
    <cellStyle name="Normal 2 11 2 4 2 3 3 4 3" xfId="25191" xr:uid="{00000000-0005-0000-0000-000064620000}"/>
    <cellStyle name="Normal 2 11 2 4 2 3 3 4 4" xfId="25192" xr:uid="{00000000-0005-0000-0000-000065620000}"/>
    <cellStyle name="Normal 2 11 2 4 2 3 3 5" xfId="25193" xr:uid="{00000000-0005-0000-0000-000066620000}"/>
    <cellStyle name="Normal 2 11 2 4 2 3 3 5 2" xfId="25194" xr:uid="{00000000-0005-0000-0000-000067620000}"/>
    <cellStyle name="Normal 2 11 2 4 2 3 3 6" xfId="25195" xr:uid="{00000000-0005-0000-0000-000068620000}"/>
    <cellStyle name="Normal 2 11 2 4 2 3 3 7" xfId="25196" xr:uid="{00000000-0005-0000-0000-000069620000}"/>
    <cellStyle name="Normal 2 11 2 4 2 3 4" xfId="25197" xr:uid="{00000000-0005-0000-0000-00006A620000}"/>
    <cellStyle name="Normal 2 11 2 4 2 3 4 2" xfId="25198" xr:uid="{00000000-0005-0000-0000-00006B620000}"/>
    <cellStyle name="Normal 2 11 2 4 2 3 4 2 2" xfId="25199" xr:uid="{00000000-0005-0000-0000-00006C620000}"/>
    <cellStyle name="Normal 2 11 2 4 2 3 4 3" xfId="25200" xr:uid="{00000000-0005-0000-0000-00006D620000}"/>
    <cellStyle name="Normal 2 11 2 4 2 3 4 4" xfId="25201" xr:uid="{00000000-0005-0000-0000-00006E620000}"/>
    <cellStyle name="Normal 2 11 2 4 2 3 5" xfId="25202" xr:uid="{00000000-0005-0000-0000-00006F620000}"/>
    <cellStyle name="Normal 2 11 2 4 2 3 5 2" xfId="25203" xr:uid="{00000000-0005-0000-0000-000070620000}"/>
    <cellStyle name="Normal 2 11 2 4 2 3 5 2 2" xfId="25204" xr:uid="{00000000-0005-0000-0000-000071620000}"/>
    <cellStyle name="Normal 2 11 2 4 2 3 5 3" xfId="25205" xr:uid="{00000000-0005-0000-0000-000072620000}"/>
    <cellStyle name="Normal 2 11 2 4 2 3 5 4" xfId="25206" xr:uid="{00000000-0005-0000-0000-000073620000}"/>
    <cellStyle name="Normal 2 11 2 4 2 3 6" xfId="25207" xr:uid="{00000000-0005-0000-0000-000074620000}"/>
    <cellStyle name="Normal 2 11 2 4 2 3 6 2" xfId="25208" xr:uid="{00000000-0005-0000-0000-000075620000}"/>
    <cellStyle name="Normal 2 11 2 4 2 3 6 2 2" xfId="25209" xr:uid="{00000000-0005-0000-0000-000076620000}"/>
    <cellStyle name="Normal 2 11 2 4 2 3 6 3" xfId="25210" xr:uid="{00000000-0005-0000-0000-000077620000}"/>
    <cellStyle name="Normal 2 11 2 4 2 3 6 4" xfId="25211" xr:uid="{00000000-0005-0000-0000-000078620000}"/>
    <cellStyle name="Normal 2 11 2 4 2 3 7" xfId="25212" xr:uid="{00000000-0005-0000-0000-000079620000}"/>
    <cellStyle name="Normal 2 11 2 4 2 3 7 2" xfId="25213" xr:uid="{00000000-0005-0000-0000-00007A620000}"/>
    <cellStyle name="Normal 2 11 2 4 2 3 7 2 2" xfId="25214" xr:uid="{00000000-0005-0000-0000-00007B620000}"/>
    <cellStyle name="Normal 2 11 2 4 2 3 7 3" xfId="25215" xr:uid="{00000000-0005-0000-0000-00007C620000}"/>
    <cellStyle name="Normal 2 11 2 4 2 3 7 4" xfId="25216" xr:uid="{00000000-0005-0000-0000-00007D620000}"/>
    <cellStyle name="Normal 2 11 2 4 2 3 8" xfId="25217" xr:uid="{00000000-0005-0000-0000-00007E620000}"/>
    <cellStyle name="Normal 2 11 2 4 2 3 8 2" xfId="25218" xr:uid="{00000000-0005-0000-0000-00007F620000}"/>
    <cellStyle name="Normal 2 11 2 4 2 3 9" xfId="25219" xr:uid="{00000000-0005-0000-0000-000080620000}"/>
    <cellStyle name="Normal 2 11 2 4 2 4" xfId="25220" xr:uid="{00000000-0005-0000-0000-000081620000}"/>
    <cellStyle name="Normal 2 11 2 4 2 4 10" xfId="25221" xr:uid="{00000000-0005-0000-0000-000082620000}"/>
    <cellStyle name="Normal 2 11 2 4 2 4 2" xfId="25222" xr:uid="{00000000-0005-0000-0000-000083620000}"/>
    <cellStyle name="Normal 2 11 2 4 2 4 2 2" xfId="25223" xr:uid="{00000000-0005-0000-0000-000084620000}"/>
    <cellStyle name="Normal 2 11 2 4 2 4 2 2 2" xfId="25224" xr:uid="{00000000-0005-0000-0000-000085620000}"/>
    <cellStyle name="Normal 2 11 2 4 2 4 2 2 2 2" xfId="25225" xr:uid="{00000000-0005-0000-0000-000086620000}"/>
    <cellStyle name="Normal 2 11 2 4 2 4 2 2 2 2 2" xfId="25226" xr:uid="{00000000-0005-0000-0000-000087620000}"/>
    <cellStyle name="Normal 2 11 2 4 2 4 2 2 2 3" xfId="25227" xr:uid="{00000000-0005-0000-0000-000088620000}"/>
    <cellStyle name="Normal 2 11 2 4 2 4 2 2 2 4" xfId="25228" xr:uid="{00000000-0005-0000-0000-000089620000}"/>
    <cellStyle name="Normal 2 11 2 4 2 4 2 2 3" xfId="25229" xr:uid="{00000000-0005-0000-0000-00008A620000}"/>
    <cellStyle name="Normal 2 11 2 4 2 4 2 2 3 2" xfId="25230" xr:uid="{00000000-0005-0000-0000-00008B620000}"/>
    <cellStyle name="Normal 2 11 2 4 2 4 2 2 3 2 2" xfId="25231" xr:uid="{00000000-0005-0000-0000-00008C620000}"/>
    <cellStyle name="Normal 2 11 2 4 2 4 2 2 3 3" xfId="25232" xr:uid="{00000000-0005-0000-0000-00008D620000}"/>
    <cellStyle name="Normal 2 11 2 4 2 4 2 2 3 4" xfId="25233" xr:uid="{00000000-0005-0000-0000-00008E620000}"/>
    <cellStyle name="Normal 2 11 2 4 2 4 2 2 4" xfId="25234" xr:uid="{00000000-0005-0000-0000-00008F620000}"/>
    <cellStyle name="Normal 2 11 2 4 2 4 2 2 4 2" xfId="25235" xr:uid="{00000000-0005-0000-0000-000090620000}"/>
    <cellStyle name="Normal 2 11 2 4 2 4 2 2 4 2 2" xfId="25236" xr:uid="{00000000-0005-0000-0000-000091620000}"/>
    <cellStyle name="Normal 2 11 2 4 2 4 2 2 4 3" xfId="25237" xr:uid="{00000000-0005-0000-0000-000092620000}"/>
    <cellStyle name="Normal 2 11 2 4 2 4 2 2 4 4" xfId="25238" xr:uid="{00000000-0005-0000-0000-000093620000}"/>
    <cellStyle name="Normal 2 11 2 4 2 4 2 2 5" xfId="25239" xr:uid="{00000000-0005-0000-0000-000094620000}"/>
    <cellStyle name="Normal 2 11 2 4 2 4 2 2 5 2" xfId="25240" xr:uid="{00000000-0005-0000-0000-000095620000}"/>
    <cellStyle name="Normal 2 11 2 4 2 4 2 2 6" xfId="25241" xr:uid="{00000000-0005-0000-0000-000096620000}"/>
    <cellStyle name="Normal 2 11 2 4 2 4 2 2 7" xfId="25242" xr:uid="{00000000-0005-0000-0000-000097620000}"/>
    <cellStyle name="Normal 2 11 2 4 2 4 2 3" xfId="25243" xr:uid="{00000000-0005-0000-0000-000098620000}"/>
    <cellStyle name="Normal 2 11 2 4 2 4 2 3 2" xfId="25244" xr:uid="{00000000-0005-0000-0000-000099620000}"/>
    <cellStyle name="Normal 2 11 2 4 2 4 2 3 2 2" xfId="25245" xr:uid="{00000000-0005-0000-0000-00009A620000}"/>
    <cellStyle name="Normal 2 11 2 4 2 4 2 3 3" xfId="25246" xr:uid="{00000000-0005-0000-0000-00009B620000}"/>
    <cellStyle name="Normal 2 11 2 4 2 4 2 3 4" xfId="25247" xr:uid="{00000000-0005-0000-0000-00009C620000}"/>
    <cellStyle name="Normal 2 11 2 4 2 4 2 4" xfId="25248" xr:uid="{00000000-0005-0000-0000-00009D620000}"/>
    <cellStyle name="Normal 2 11 2 4 2 4 2 4 2" xfId="25249" xr:uid="{00000000-0005-0000-0000-00009E620000}"/>
    <cellStyle name="Normal 2 11 2 4 2 4 2 4 2 2" xfId="25250" xr:uid="{00000000-0005-0000-0000-00009F620000}"/>
    <cellStyle name="Normal 2 11 2 4 2 4 2 4 3" xfId="25251" xr:uid="{00000000-0005-0000-0000-0000A0620000}"/>
    <cellStyle name="Normal 2 11 2 4 2 4 2 4 4" xfId="25252" xr:uid="{00000000-0005-0000-0000-0000A1620000}"/>
    <cellStyle name="Normal 2 11 2 4 2 4 2 5" xfId="25253" xr:uid="{00000000-0005-0000-0000-0000A2620000}"/>
    <cellStyle name="Normal 2 11 2 4 2 4 2 5 2" xfId="25254" xr:uid="{00000000-0005-0000-0000-0000A3620000}"/>
    <cellStyle name="Normal 2 11 2 4 2 4 2 5 2 2" xfId="25255" xr:uid="{00000000-0005-0000-0000-0000A4620000}"/>
    <cellStyle name="Normal 2 11 2 4 2 4 2 5 3" xfId="25256" xr:uid="{00000000-0005-0000-0000-0000A5620000}"/>
    <cellStyle name="Normal 2 11 2 4 2 4 2 5 4" xfId="25257" xr:uid="{00000000-0005-0000-0000-0000A6620000}"/>
    <cellStyle name="Normal 2 11 2 4 2 4 2 6" xfId="25258" xr:uid="{00000000-0005-0000-0000-0000A7620000}"/>
    <cellStyle name="Normal 2 11 2 4 2 4 2 6 2" xfId="25259" xr:uid="{00000000-0005-0000-0000-0000A8620000}"/>
    <cellStyle name="Normal 2 11 2 4 2 4 2 6 2 2" xfId="25260" xr:uid="{00000000-0005-0000-0000-0000A9620000}"/>
    <cellStyle name="Normal 2 11 2 4 2 4 2 6 3" xfId="25261" xr:uid="{00000000-0005-0000-0000-0000AA620000}"/>
    <cellStyle name="Normal 2 11 2 4 2 4 2 6 4" xfId="25262" xr:uid="{00000000-0005-0000-0000-0000AB620000}"/>
    <cellStyle name="Normal 2 11 2 4 2 4 2 7" xfId="25263" xr:uid="{00000000-0005-0000-0000-0000AC620000}"/>
    <cellStyle name="Normal 2 11 2 4 2 4 2 7 2" xfId="25264" xr:uid="{00000000-0005-0000-0000-0000AD620000}"/>
    <cellStyle name="Normal 2 11 2 4 2 4 2 8" xfId="25265" xr:uid="{00000000-0005-0000-0000-0000AE620000}"/>
    <cellStyle name="Normal 2 11 2 4 2 4 2 9" xfId="25266" xr:uid="{00000000-0005-0000-0000-0000AF620000}"/>
    <cellStyle name="Normal 2 11 2 4 2 4 3" xfId="25267" xr:uid="{00000000-0005-0000-0000-0000B0620000}"/>
    <cellStyle name="Normal 2 11 2 4 2 4 3 2" xfId="25268" xr:uid="{00000000-0005-0000-0000-0000B1620000}"/>
    <cellStyle name="Normal 2 11 2 4 2 4 3 2 2" xfId="25269" xr:uid="{00000000-0005-0000-0000-0000B2620000}"/>
    <cellStyle name="Normal 2 11 2 4 2 4 3 2 2 2" xfId="25270" xr:uid="{00000000-0005-0000-0000-0000B3620000}"/>
    <cellStyle name="Normal 2 11 2 4 2 4 3 2 3" xfId="25271" xr:uid="{00000000-0005-0000-0000-0000B4620000}"/>
    <cellStyle name="Normal 2 11 2 4 2 4 3 2 4" xfId="25272" xr:uid="{00000000-0005-0000-0000-0000B5620000}"/>
    <cellStyle name="Normal 2 11 2 4 2 4 3 3" xfId="25273" xr:uid="{00000000-0005-0000-0000-0000B6620000}"/>
    <cellStyle name="Normal 2 11 2 4 2 4 3 3 2" xfId="25274" xr:uid="{00000000-0005-0000-0000-0000B7620000}"/>
    <cellStyle name="Normal 2 11 2 4 2 4 3 3 2 2" xfId="25275" xr:uid="{00000000-0005-0000-0000-0000B8620000}"/>
    <cellStyle name="Normal 2 11 2 4 2 4 3 3 3" xfId="25276" xr:uid="{00000000-0005-0000-0000-0000B9620000}"/>
    <cellStyle name="Normal 2 11 2 4 2 4 3 3 4" xfId="25277" xr:uid="{00000000-0005-0000-0000-0000BA620000}"/>
    <cellStyle name="Normal 2 11 2 4 2 4 3 4" xfId="25278" xr:uid="{00000000-0005-0000-0000-0000BB620000}"/>
    <cellStyle name="Normal 2 11 2 4 2 4 3 4 2" xfId="25279" xr:uid="{00000000-0005-0000-0000-0000BC620000}"/>
    <cellStyle name="Normal 2 11 2 4 2 4 3 4 2 2" xfId="25280" xr:uid="{00000000-0005-0000-0000-0000BD620000}"/>
    <cellStyle name="Normal 2 11 2 4 2 4 3 4 3" xfId="25281" xr:uid="{00000000-0005-0000-0000-0000BE620000}"/>
    <cellStyle name="Normal 2 11 2 4 2 4 3 4 4" xfId="25282" xr:uid="{00000000-0005-0000-0000-0000BF620000}"/>
    <cellStyle name="Normal 2 11 2 4 2 4 3 5" xfId="25283" xr:uid="{00000000-0005-0000-0000-0000C0620000}"/>
    <cellStyle name="Normal 2 11 2 4 2 4 3 5 2" xfId="25284" xr:uid="{00000000-0005-0000-0000-0000C1620000}"/>
    <cellStyle name="Normal 2 11 2 4 2 4 3 6" xfId="25285" xr:uid="{00000000-0005-0000-0000-0000C2620000}"/>
    <cellStyle name="Normal 2 11 2 4 2 4 3 7" xfId="25286" xr:uid="{00000000-0005-0000-0000-0000C3620000}"/>
    <cellStyle name="Normal 2 11 2 4 2 4 4" xfId="25287" xr:uid="{00000000-0005-0000-0000-0000C4620000}"/>
    <cellStyle name="Normal 2 11 2 4 2 4 4 2" xfId="25288" xr:uid="{00000000-0005-0000-0000-0000C5620000}"/>
    <cellStyle name="Normal 2 11 2 4 2 4 4 2 2" xfId="25289" xr:uid="{00000000-0005-0000-0000-0000C6620000}"/>
    <cellStyle name="Normal 2 11 2 4 2 4 4 3" xfId="25290" xr:uid="{00000000-0005-0000-0000-0000C7620000}"/>
    <cellStyle name="Normal 2 11 2 4 2 4 4 4" xfId="25291" xr:uid="{00000000-0005-0000-0000-0000C8620000}"/>
    <cellStyle name="Normal 2 11 2 4 2 4 5" xfId="25292" xr:uid="{00000000-0005-0000-0000-0000C9620000}"/>
    <cellStyle name="Normal 2 11 2 4 2 4 5 2" xfId="25293" xr:uid="{00000000-0005-0000-0000-0000CA620000}"/>
    <cellStyle name="Normal 2 11 2 4 2 4 5 2 2" xfId="25294" xr:uid="{00000000-0005-0000-0000-0000CB620000}"/>
    <cellStyle name="Normal 2 11 2 4 2 4 5 3" xfId="25295" xr:uid="{00000000-0005-0000-0000-0000CC620000}"/>
    <cellStyle name="Normal 2 11 2 4 2 4 5 4" xfId="25296" xr:uid="{00000000-0005-0000-0000-0000CD620000}"/>
    <cellStyle name="Normal 2 11 2 4 2 4 6" xfId="25297" xr:uid="{00000000-0005-0000-0000-0000CE620000}"/>
    <cellStyle name="Normal 2 11 2 4 2 4 6 2" xfId="25298" xr:uid="{00000000-0005-0000-0000-0000CF620000}"/>
    <cellStyle name="Normal 2 11 2 4 2 4 6 2 2" xfId="25299" xr:uid="{00000000-0005-0000-0000-0000D0620000}"/>
    <cellStyle name="Normal 2 11 2 4 2 4 6 3" xfId="25300" xr:uid="{00000000-0005-0000-0000-0000D1620000}"/>
    <cellStyle name="Normal 2 11 2 4 2 4 6 4" xfId="25301" xr:uid="{00000000-0005-0000-0000-0000D2620000}"/>
    <cellStyle name="Normal 2 11 2 4 2 4 7" xfId="25302" xr:uid="{00000000-0005-0000-0000-0000D3620000}"/>
    <cellStyle name="Normal 2 11 2 4 2 4 7 2" xfId="25303" xr:uid="{00000000-0005-0000-0000-0000D4620000}"/>
    <cellStyle name="Normal 2 11 2 4 2 4 7 2 2" xfId="25304" xr:uid="{00000000-0005-0000-0000-0000D5620000}"/>
    <cellStyle name="Normal 2 11 2 4 2 4 7 3" xfId="25305" xr:uid="{00000000-0005-0000-0000-0000D6620000}"/>
    <cellStyle name="Normal 2 11 2 4 2 4 7 4" xfId="25306" xr:uid="{00000000-0005-0000-0000-0000D7620000}"/>
    <cellStyle name="Normal 2 11 2 4 2 4 8" xfId="25307" xr:uid="{00000000-0005-0000-0000-0000D8620000}"/>
    <cellStyle name="Normal 2 11 2 4 2 4 8 2" xfId="25308" xr:uid="{00000000-0005-0000-0000-0000D9620000}"/>
    <cellStyle name="Normal 2 11 2 4 2 4 9" xfId="25309" xr:uid="{00000000-0005-0000-0000-0000DA620000}"/>
    <cellStyle name="Normal 2 11 2 4 2 5" xfId="25310" xr:uid="{00000000-0005-0000-0000-0000DB620000}"/>
    <cellStyle name="Normal 2 11 2 4 2 5 2" xfId="25311" xr:uid="{00000000-0005-0000-0000-0000DC620000}"/>
    <cellStyle name="Normal 2 11 2 4 2 5 2 2" xfId="25312" xr:uid="{00000000-0005-0000-0000-0000DD620000}"/>
    <cellStyle name="Normal 2 11 2 4 2 5 2 2 2" xfId="25313" xr:uid="{00000000-0005-0000-0000-0000DE620000}"/>
    <cellStyle name="Normal 2 11 2 4 2 5 2 2 2 2" xfId="25314" xr:uid="{00000000-0005-0000-0000-0000DF620000}"/>
    <cellStyle name="Normal 2 11 2 4 2 5 2 2 3" xfId="25315" xr:uid="{00000000-0005-0000-0000-0000E0620000}"/>
    <cellStyle name="Normal 2 11 2 4 2 5 2 2 4" xfId="25316" xr:uid="{00000000-0005-0000-0000-0000E1620000}"/>
    <cellStyle name="Normal 2 11 2 4 2 5 2 3" xfId="25317" xr:uid="{00000000-0005-0000-0000-0000E2620000}"/>
    <cellStyle name="Normal 2 11 2 4 2 5 2 3 2" xfId="25318" xr:uid="{00000000-0005-0000-0000-0000E3620000}"/>
    <cellStyle name="Normal 2 11 2 4 2 5 2 3 2 2" xfId="25319" xr:uid="{00000000-0005-0000-0000-0000E4620000}"/>
    <cellStyle name="Normal 2 11 2 4 2 5 2 3 3" xfId="25320" xr:uid="{00000000-0005-0000-0000-0000E5620000}"/>
    <cellStyle name="Normal 2 11 2 4 2 5 2 3 4" xfId="25321" xr:uid="{00000000-0005-0000-0000-0000E6620000}"/>
    <cellStyle name="Normal 2 11 2 4 2 5 2 4" xfId="25322" xr:uid="{00000000-0005-0000-0000-0000E7620000}"/>
    <cellStyle name="Normal 2 11 2 4 2 5 2 4 2" xfId="25323" xr:uid="{00000000-0005-0000-0000-0000E8620000}"/>
    <cellStyle name="Normal 2 11 2 4 2 5 2 4 2 2" xfId="25324" xr:uid="{00000000-0005-0000-0000-0000E9620000}"/>
    <cellStyle name="Normal 2 11 2 4 2 5 2 4 3" xfId="25325" xr:uid="{00000000-0005-0000-0000-0000EA620000}"/>
    <cellStyle name="Normal 2 11 2 4 2 5 2 4 4" xfId="25326" xr:uid="{00000000-0005-0000-0000-0000EB620000}"/>
    <cellStyle name="Normal 2 11 2 4 2 5 2 5" xfId="25327" xr:uid="{00000000-0005-0000-0000-0000EC620000}"/>
    <cellStyle name="Normal 2 11 2 4 2 5 2 5 2" xfId="25328" xr:uid="{00000000-0005-0000-0000-0000ED620000}"/>
    <cellStyle name="Normal 2 11 2 4 2 5 2 6" xfId="25329" xr:uid="{00000000-0005-0000-0000-0000EE620000}"/>
    <cellStyle name="Normal 2 11 2 4 2 5 2 7" xfId="25330" xr:uid="{00000000-0005-0000-0000-0000EF620000}"/>
    <cellStyle name="Normal 2 11 2 4 2 5 3" xfId="25331" xr:uid="{00000000-0005-0000-0000-0000F0620000}"/>
    <cellStyle name="Normal 2 11 2 4 2 5 3 2" xfId="25332" xr:uid="{00000000-0005-0000-0000-0000F1620000}"/>
    <cellStyle name="Normal 2 11 2 4 2 5 3 2 2" xfId="25333" xr:uid="{00000000-0005-0000-0000-0000F2620000}"/>
    <cellStyle name="Normal 2 11 2 4 2 5 3 3" xfId="25334" xr:uid="{00000000-0005-0000-0000-0000F3620000}"/>
    <cellStyle name="Normal 2 11 2 4 2 5 3 4" xfId="25335" xr:uid="{00000000-0005-0000-0000-0000F4620000}"/>
    <cellStyle name="Normal 2 11 2 4 2 5 4" xfId="25336" xr:uid="{00000000-0005-0000-0000-0000F5620000}"/>
    <cellStyle name="Normal 2 11 2 4 2 5 4 2" xfId="25337" xr:uid="{00000000-0005-0000-0000-0000F6620000}"/>
    <cellStyle name="Normal 2 11 2 4 2 5 4 2 2" xfId="25338" xr:uid="{00000000-0005-0000-0000-0000F7620000}"/>
    <cellStyle name="Normal 2 11 2 4 2 5 4 3" xfId="25339" xr:uid="{00000000-0005-0000-0000-0000F8620000}"/>
    <cellStyle name="Normal 2 11 2 4 2 5 4 4" xfId="25340" xr:uid="{00000000-0005-0000-0000-0000F9620000}"/>
    <cellStyle name="Normal 2 11 2 4 2 5 5" xfId="25341" xr:uid="{00000000-0005-0000-0000-0000FA620000}"/>
    <cellStyle name="Normal 2 11 2 4 2 5 5 2" xfId="25342" xr:uid="{00000000-0005-0000-0000-0000FB620000}"/>
    <cellStyle name="Normal 2 11 2 4 2 5 5 2 2" xfId="25343" xr:uid="{00000000-0005-0000-0000-0000FC620000}"/>
    <cellStyle name="Normal 2 11 2 4 2 5 5 3" xfId="25344" xr:uid="{00000000-0005-0000-0000-0000FD620000}"/>
    <cellStyle name="Normal 2 11 2 4 2 5 5 4" xfId="25345" xr:uid="{00000000-0005-0000-0000-0000FE620000}"/>
    <cellStyle name="Normal 2 11 2 4 2 5 6" xfId="25346" xr:uid="{00000000-0005-0000-0000-0000FF620000}"/>
    <cellStyle name="Normal 2 11 2 4 2 5 6 2" xfId="25347" xr:uid="{00000000-0005-0000-0000-000000630000}"/>
    <cellStyle name="Normal 2 11 2 4 2 5 6 2 2" xfId="25348" xr:uid="{00000000-0005-0000-0000-000001630000}"/>
    <cellStyle name="Normal 2 11 2 4 2 5 6 3" xfId="25349" xr:uid="{00000000-0005-0000-0000-000002630000}"/>
    <cellStyle name="Normal 2 11 2 4 2 5 6 4" xfId="25350" xr:uid="{00000000-0005-0000-0000-000003630000}"/>
    <cellStyle name="Normal 2 11 2 4 2 5 7" xfId="25351" xr:uid="{00000000-0005-0000-0000-000004630000}"/>
    <cellStyle name="Normal 2 11 2 4 2 5 7 2" xfId="25352" xr:uid="{00000000-0005-0000-0000-000005630000}"/>
    <cellStyle name="Normal 2 11 2 4 2 5 8" xfId="25353" xr:uid="{00000000-0005-0000-0000-000006630000}"/>
    <cellStyle name="Normal 2 11 2 4 2 5 9" xfId="25354" xr:uid="{00000000-0005-0000-0000-000007630000}"/>
    <cellStyle name="Normal 2 11 2 4 2 6" xfId="25355" xr:uid="{00000000-0005-0000-0000-000008630000}"/>
    <cellStyle name="Normal 2 11 2 4 2 6 2" xfId="25356" xr:uid="{00000000-0005-0000-0000-000009630000}"/>
    <cellStyle name="Normal 2 11 2 4 2 6 2 2" xfId="25357" xr:uid="{00000000-0005-0000-0000-00000A630000}"/>
    <cellStyle name="Normal 2 11 2 4 2 6 2 2 2" xfId="25358" xr:uid="{00000000-0005-0000-0000-00000B630000}"/>
    <cellStyle name="Normal 2 11 2 4 2 6 2 2 2 2" xfId="25359" xr:uid="{00000000-0005-0000-0000-00000C630000}"/>
    <cellStyle name="Normal 2 11 2 4 2 6 2 2 3" xfId="25360" xr:uid="{00000000-0005-0000-0000-00000D630000}"/>
    <cellStyle name="Normal 2 11 2 4 2 6 2 2 4" xfId="25361" xr:uid="{00000000-0005-0000-0000-00000E630000}"/>
    <cellStyle name="Normal 2 11 2 4 2 6 2 3" xfId="25362" xr:uid="{00000000-0005-0000-0000-00000F630000}"/>
    <cellStyle name="Normal 2 11 2 4 2 6 2 3 2" xfId="25363" xr:uid="{00000000-0005-0000-0000-000010630000}"/>
    <cellStyle name="Normal 2 11 2 4 2 6 2 3 2 2" xfId="25364" xr:uid="{00000000-0005-0000-0000-000011630000}"/>
    <cellStyle name="Normal 2 11 2 4 2 6 2 3 3" xfId="25365" xr:uid="{00000000-0005-0000-0000-000012630000}"/>
    <cellStyle name="Normal 2 11 2 4 2 6 2 3 4" xfId="25366" xr:uid="{00000000-0005-0000-0000-000013630000}"/>
    <cellStyle name="Normal 2 11 2 4 2 6 2 4" xfId="25367" xr:uid="{00000000-0005-0000-0000-000014630000}"/>
    <cellStyle name="Normal 2 11 2 4 2 6 2 4 2" xfId="25368" xr:uid="{00000000-0005-0000-0000-000015630000}"/>
    <cellStyle name="Normal 2 11 2 4 2 6 2 4 2 2" xfId="25369" xr:uid="{00000000-0005-0000-0000-000016630000}"/>
    <cellStyle name="Normal 2 11 2 4 2 6 2 4 3" xfId="25370" xr:uid="{00000000-0005-0000-0000-000017630000}"/>
    <cellStyle name="Normal 2 11 2 4 2 6 2 4 4" xfId="25371" xr:uid="{00000000-0005-0000-0000-000018630000}"/>
    <cellStyle name="Normal 2 11 2 4 2 6 2 5" xfId="25372" xr:uid="{00000000-0005-0000-0000-000019630000}"/>
    <cellStyle name="Normal 2 11 2 4 2 6 2 5 2" xfId="25373" xr:uid="{00000000-0005-0000-0000-00001A630000}"/>
    <cellStyle name="Normal 2 11 2 4 2 6 2 6" xfId="25374" xr:uid="{00000000-0005-0000-0000-00001B630000}"/>
    <cellStyle name="Normal 2 11 2 4 2 6 2 7" xfId="25375" xr:uid="{00000000-0005-0000-0000-00001C630000}"/>
    <cellStyle name="Normal 2 11 2 4 2 6 3" xfId="25376" xr:uid="{00000000-0005-0000-0000-00001D630000}"/>
    <cellStyle name="Normal 2 11 2 4 2 6 3 2" xfId="25377" xr:uid="{00000000-0005-0000-0000-00001E630000}"/>
    <cellStyle name="Normal 2 11 2 4 2 6 3 2 2" xfId="25378" xr:uid="{00000000-0005-0000-0000-00001F630000}"/>
    <cellStyle name="Normal 2 11 2 4 2 6 3 3" xfId="25379" xr:uid="{00000000-0005-0000-0000-000020630000}"/>
    <cellStyle name="Normal 2 11 2 4 2 6 3 4" xfId="25380" xr:uid="{00000000-0005-0000-0000-000021630000}"/>
    <cellStyle name="Normal 2 11 2 4 2 6 4" xfId="25381" xr:uid="{00000000-0005-0000-0000-000022630000}"/>
    <cellStyle name="Normal 2 11 2 4 2 6 4 2" xfId="25382" xr:uid="{00000000-0005-0000-0000-000023630000}"/>
    <cellStyle name="Normal 2 11 2 4 2 6 4 2 2" xfId="25383" xr:uid="{00000000-0005-0000-0000-000024630000}"/>
    <cellStyle name="Normal 2 11 2 4 2 6 4 3" xfId="25384" xr:uid="{00000000-0005-0000-0000-000025630000}"/>
    <cellStyle name="Normal 2 11 2 4 2 6 4 4" xfId="25385" xr:uid="{00000000-0005-0000-0000-000026630000}"/>
    <cellStyle name="Normal 2 11 2 4 2 6 5" xfId="25386" xr:uid="{00000000-0005-0000-0000-000027630000}"/>
    <cellStyle name="Normal 2 11 2 4 2 6 5 2" xfId="25387" xr:uid="{00000000-0005-0000-0000-000028630000}"/>
    <cellStyle name="Normal 2 11 2 4 2 6 5 2 2" xfId="25388" xr:uid="{00000000-0005-0000-0000-000029630000}"/>
    <cellStyle name="Normal 2 11 2 4 2 6 5 3" xfId="25389" xr:uid="{00000000-0005-0000-0000-00002A630000}"/>
    <cellStyle name="Normal 2 11 2 4 2 6 5 4" xfId="25390" xr:uid="{00000000-0005-0000-0000-00002B630000}"/>
    <cellStyle name="Normal 2 11 2 4 2 6 6" xfId="25391" xr:uid="{00000000-0005-0000-0000-00002C630000}"/>
    <cellStyle name="Normal 2 11 2 4 2 6 6 2" xfId="25392" xr:uid="{00000000-0005-0000-0000-00002D630000}"/>
    <cellStyle name="Normal 2 11 2 4 2 6 6 2 2" xfId="25393" xr:uid="{00000000-0005-0000-0000-00002E630000}"/>
    <cellStyle name="Normal 2 11 2 4 2 6 6 3" xfId="25394" xr:uid="{00000000-0005-0000-0000-00002F630000}"/>
    <cellStyle name="Normal 2 11 2 4 2 6 6 4" xfId="25395" xr:uid="{00000000-0005-0000-0000-000030630000}"/>
    <cellStyle name="Normal 2 11 2 4 2 6 7" xfId="25396" xr:uid="{00000000-0005-0000-0000-000031630000}"/>
    <cellStyle name="Normal 2 11 2 4 2 6 7 2" xfId="25397" xr:uid="{00000000-0005-0000-0000-000032630000}"/>
    <cellStyle name="Normal 2 11 2 4 2 6 8" xfId="25398" xr:uid="{00000000-0005-0000-0000-000033630000}"/>
    <cellStyle name="Normal 2 11 2 4 2 6 9" xfId="25399" xr:uid="{00000000-0005-0000-0000-000034630000}"/>
    <cellStyle name="Normal 2 11 2 4 2 7" xfId="25400" xr:uid="{00000000-0005-0000-0000-000035630000}"/>
    <cellStyle name="Normal 2 11 2 4 2 7 2" xfId="25401" xr:uid="{00000000-0005-0000-0000-000036630000}"/>
    <cellStyle name="Normal 2 11 2 4 2 7 2 2" xfId="25402" xr:uid="{00000000-0005-0000-0000-000037630000}"/>
    <cellStyle name="Normal 2 11 2 4 2 7 2 2 2" xfId="25403" xr:uid="{00000000-0005-0000-0000-000038630000}"/>
    <cellStyle name="Normal 2 11 2 4 2 7 2 3" xfId="25404" xr:uid="{00000000-0005-0000-0000-000039630000}"/>
    <cellStyle name="Normal 2 11 2 4 2 7 2 4" xfId="25405" xr:uid="{00000000-0005-0000-0000-00003A630000}"/>
    <cellStyle name="Normal 2 11 2 4 2 7 3" xfId="25406" xr:uid="{00000000-0005-0000-0000-00003B630000}"/>
    <cellStyle name="Normal 2 11 2 4 2 7 3 2" xfId="25407" xr:uid="{00000000-0005-0000-0000-00003C630000}"/>
    <cellStyle name="Normal 2 11 2 4 2 7 3 2 2" xfId="25408" xr:uid="{00000000-0005-0000-0000-00003D630000}"/>
    <cellStyle name="Normal 2 11 2 4 2 7 3 3" xfId="25409" xr:uid="{00000000-0005-0000-0000-00003E630000}"/>
    <cellStyle name="Normal 2 11 2 4 2 7 3 4" xfId="25410" xr:uid="{00000000-0005-0000-0000-00003F630000}"/>
    <cellStyle name="Normal 2 11 2 4 2 7 4" xfId="25411" xr:uid="{00000000-0005-0000-0000-000040630000}"/>
    <cellStyle name="Normal 2 11 2 4 2 7 4 2" xfId="25412" xr:uid="{00000000-0005-0000-0000-000041630000}"/>
    <cellStyle name="Normal 2 11 2 4 2 7 4 2 2" xfId="25413" xr:uid="{00000000-0005-0000-0000-000042630000}"/>
    <cellStyle name="Normal 2 11 2 4 2 7 4 3" xfId="25414" xr:uid="{00000000-0005-0000-0000-000043630000}"/>
    <cellStyle name="Normal 2 11 2 4 2 7 4 4" xfId="25415" xr:uid="{00000000-0005-0000-0000-000044630000}"/>
    <cellStyle name="Normal 2 11 2 4 2 7 5" xfId="25416" xr:uid="{00000000-0005-0000-0000-000045630000}"/>
    <cellStyle name="Normal 2 11 2 4 2 7 5 2" xfId="25417" xr:uid="{00000000-0005-0000-0000-000046630000}"/>
    <cellStyle name="Normal 2 11 2 4 2 7 6" xfId="25418" xr:uid="{00000000-0005-0000-0000-000047630000}"/>
    <cellStyle name="Normal 2 11 2 4 2 7 7" xfId="25419" xr:uid="{00000000-0005-0000-0000-000048630000}"/>
    <cellStyle name="Normal 2 11 2 4 2 8" xfId="25420" xr:uid="{00000000-0005-0000-0000-000049630000}"/>
    <cellStyle name="Normal 2 11 2 4 2 8 2" xfId="25421" xr:uid="{00000000-0005-0000-0000-00004A630000}"/>
    <cellStyle name="Normal 2 11 2 4 2 8 2 2" xfId="25422" xr:uid="{00000000-0005-0000-0000-00004B630000}"/>
    <cellStyle name="Normal 2 11 2 4 2 8 3" xfId="25423" xr:uid="{00000000-0005-0000-0000-00004C630000}"/>
    <cellStyle name="Normal 2 11 2 4 2 8 4" xfId="25424" xr:uid="{00000000-0005-0000-0000-00004D630000}"/>
    <cellStyle name="Normal 2 11 2 4 2 9" xfId="25425" xr:uid="{00000000-0005-0000-0000-00004E630000}"/>
    <cellStyle name="Normal 2 11 2 4 2 9 2" xfId="25426" xr:uid="{00000000-0005-0000-0000-00004F630000}"/>
    <cellStyle name="Normal 2 11 2 4 2 9 2 2" xfId="25427" xr:uid="{00000000-0005-0000-0000-000050630000}"/>
    <cellStyle name="Normal 2 11 2 4 2 9 3" xfId="25428" xr:uid="{00000000-0005-0000-0000-000051630000}"/>
    <cellStyle name="Normal 2 11 2 4 2 9 4" xfId="25429" xr:uid="{00000000-0005-0000-0000-000052630000}"/>
    <cellStyle name="Normal 2 11 2 4 3" xfId="25430" xr:uid="{00000000-0005-0000-0000-000053630000}"/>
    <cellStyle name="Normal 2 11 2 4 3 10" xfId="25431" xr:uid="{00000000-0005-0000-0000-000054630000}"/>
    <cellStyle name="Normal 2 11 2 4 3 10 2" xfId="25432" xr:uid="{00000000-0005-0000-0000-000055630000}"/>
    <cellStyle name="Normal 2 11 2 4 3 10 2 2" xfId="25433" xr:uid="{00000000-0005-0000-0000-000056630000}"/>
    <cellStyle name="Normal 2 11 2 4 3 10 3" xfId="25434" xr:uid="{00000000-0005-0000-0000-000057630000}"/>
    <cellStyle name="Normal 2 11 2 4 3 10 4" xfId="25435" xr:uid="{00000000-0005-0000-0000-000058630000}"/>
    <cellStyle name="Normal 2 11 2 4 3 11" xfId="25436" xr:uid="{00000000-0005-0000-0000-000059630000}"/>
    <cellStyle name="Normal 2 11 2 4 3 11 2" xfId="25437" xr:uid="{00000000-0005-0000-0000-00005A630000}"/>
    <cellStyle name="Normal 2 11 2 4 3 12" xfId="25438" xr:uid="{00000000-0005-0000-0000-00005B630000}"/>
    <cellStyle name="Normal 2 11 2 4 3 13" xfId="25439" xr:uid="{00000000-0005-0000-0000-00005C630000}"/>
    <cellStyle name="Normal 2 11 2 4 3 2" xfId="25440" xr:uid="{00000000-0005-0000-0000-00005D630000}"/>
    <cellStyle name="Normal 2 11 2 4 3 2 10" xfId="25441" xr:uid="{00000000-0005-0000-0000-00005E630000}"/>
    <cellStyle name="Normal 2 11 2 4 3 2 2" xfId="25442" xr:uid="{00000000-0005-0000-0000-00005F630000}"/>
    <cellStyle name="Normal 2 11 2 4 3 2 2 2" xfId="25443" xr:uid="{00000000-0005-0000-0000-000060630000}"/>
    <cellStyle name="Normal 2 11 2 4 3 2 2 2 2" xfId="25444" xr:uid="{00000000-0005-0000-0000-000061630000}"/>
    <cellStyle name="Normal 2 11 2 4 3 2 2 2 2 2" xfId="25445" xr:uid="{00000000-0005-0000-0000-000062630000}"/>
    <cellStyle name="Normal 2 11 2 4 3 2 2 2 2 2 2" xfId="25446" xr:uid="{00000000-0005-0000-0000-000063630000}"/>
    <cellStyle name="Normal 2 11 2 4 3 2 2 2 2 3" xfId="25447" xr:uid="{00000000-0005-0000-0000-000064630000}"/>
    <cellStyle name="Normal 2 11 2 4 3 2 2 2 2 4" xfId="25448" xr:uid="{00000000-0005-0000-0000-000065630000}"/>
    <cellStyle name="Normal 2 11 2 4 3 2 2 2 3" xfId="25449" xr:uid="{00000000-0005-0000-0000-000066630000}"/>
    <cellStyle name="Normal 2 11 2 4 3 2 2 2 3 2" xfId="25450" xr:uid="{00000000-0005-0000-0000-000067630000}"/>
    <cellStyle name="Normal 2 11 2 4 3 2 2 2 3 2 2" xfId="25451" xr:uid="{00000000-0005-0000-0000-000068630000}"/>
    <cellStyle name="Normal 2 11 2 4 3 2 2 2 3 3" xfId="25452" xr:uid="{00000000-0005-0000-0000-000069630000}"/>
    <cellStyle name="Normal 2 11 2 4 3 2 2 2 3 4" xfId="25453" xr:uid="{00000000-0005-0000-0000-00006A630000}"/>
    <cellStyle name="Normal 2 11 2 4 3 2 2 2 4" xfId="25454" xr:uid="{00000000-0005-0000-0000-00006B630000}"/>
    <cellStyle name="Normal 2 11 2 4 3 2 2 2 4 2" xfId="25455" xr:uid="{00000000-0005-0000-0000-00006C630000}"/>
    <cellStyle name="Normal 2 11 2 4 3 2 2 2 4 2 2" xfId="25456" xr:uid="{00000000-0005-0000-0000-00006D630000}"/>
    <cellStyle name="Normal 2 11 2 4 3 2 2 2 4 3" xfId="25457" xr:uid="{00000000-0005-0000-0000-00006E630000}"/>
    <cellStyle name="Normal 2 11 2 4 3 2 2 2 4 4" xfId="25458" xr:uid="{00000000-0005-0000-0000-00006F630000}"/>
    <cellStyle name="Normal 2 11 2 4 3 2 2 2 5" xfId="25459" xr:uid="{00000000-0005-0000-0000-000070630000}"/>
    <cellStyle name="Normal 2 11 2 4 3 2 2 2 5 2" xfId="25460" xr:uid="{00000000-0005-0000-0000-000071630000}"/>
    <cellStyle name="Normal 2 11 2 4 3 2 2 2 6" xfId="25461" xr:uid="{00000000-0005-0000-0000-000072630000}"/>
    <cellStyle name="Normal 2 11 2 4 3 2 2 2 7" xfId="25462" xr:uid="{00000000-0005-0000-0000-000073630000}"/>
    <cellStyle name="Normal 2 11 2 4 3 2 2 3" xfId="25463" xr:uid="{00000000-0005-0000-0000-000074630000}"/>
    <cellStyle name="Normal 2 11 2 4 3 2 2 3 2" xfId="25464" xr:uid="{00000000-0005-0000-0000-000075630000}"/>
    <cellStyle name="Normal 2 11 2 4 3 2 2 3 2 2" xfId="25465" xr:uid="{00000000-0005-0000-0000-000076630000}"/>
    <cellStyle name="Normal 2 11 2 4 3 2 2 3 3" xfId="25466" xr:uid="{00000000-0005-0000-0000-000077630000}"/>
    <cellStyle name="Normal 2 11 2 4 3 2 2 3 4" xfId="25467" xr:uid="{00000000-0005-0000-0000-000078630000}"/>
    <cellStyle name="Normal 2 11 2 4 3 2 2 4" xfId="25468" xr:uid="{00000000-0005-0000-0000-000079630000}"/>
    <cellStyle name="Normal 2 11 2 4 3 2 2 4 2" xfId="25469" xr:uid="{00000000-0005-0000-0000-00007A630000}"/>
    <cellStyle name="Normal 2 11 2 4 3 2 2 4 2 2" xfId="25470" xr:uid="{00000000-0005-0000-0000-00007B630000}"/>
    <cellStyle name="Normal 2 11 2 4 3 2 2 4 3" xfId="25471" xr:uid="{00000000-0005-0000-0000-00007C630000}"/>
    <cellStyle name="Normal 2 11 2 4 3 2 2 4 4" xfId="25472" xr:uid="{00000000-0005-0000-0000-00007D630000}"/>
    <cellStyle name="Normal 2 11 2 4 3 2 2 5" xfId="25473" xr:uid="{00000000-0005-0000-0000-00007E630000}"/>
    <cellStyle name="Normal 2 11 2 4 3 2 2 5 2" xfId="25474" xr:uid="{00000000-0005-0000-0000-00007F630000}"/>
    <cellStyle name="Normal 2 11 2 4 3 2 2 5 2 2" xfId="25475" xr:uid="{00000000-0005-0000-0000-000080630000}"/>
    <cellStyle name="Normal 2 11 2 4 3 2 2 5 3" xfId="25476" xr:uid="{00000000-0005-0000-0000-000081630000}"/>
    <cellStyle name="Normal 2 11 2 4 3 2 2 5 4" xfId="25477" xr:uid="{00000000-0005-0000-0000-000082630000}"/>
    <cellStyle name="Normal 2 11 2 4 3 2 2 6" xfId="25478" xr:uid="{00000000-0005-0000-0000-000083630000}"/>
    <cellStyle name="Normal 2 11 2 4 3 2 2 6 2" xfId="25479" xr:uid="{00000000-0005-0000-0000-000084630000}"/>
    <cellStyle name="Normal 2 11 2 4 3 2 2 6 2 2" xfId="25480" xr:uid="{00000000-0005-0000-0000-000085630000}"/>
    <cellStyle name="Normal 2 11 2 4 3 2 2 6 3" xfId="25481" xr:uid="{00000000-0005-0000-0000-000086630000}"/>
    <cellStyle name="Normal 2 11 2 4 3 2 2 6 4" xfId="25482" xr:uid="{00000000-0005-0000-0000-000087630000}"/>
    <cellStyle name="Normal 2 11 2 4 3 2 2 7" xfId="25483" xr:uid="{00000000-0005-0000-0000-000088630000}"/>
    <cellStyle name="Normal 2 11 2 4 3 2 2 7 2" xfId="25484" xr:uid="{00000000-0005-0000-0000-000089630000}"/>
    <cellStyle name="Normal 2 11 2 4 3 2 2 8" xfId="25485" xr:uid="{00000000-0005-0000-0000-00008A630000}"/>
    <cellStyle name="Normal 2 11 2 4 3 2 2 9" xfId="25486" xr:uid="{00000000-0005-0000-0000-00008B630000}"/>
    <cellStyle name="Normal 2 11 2 4 3 2 3" xfId="25487" xr:uid="{00000000-0005-0000-0000-00008C630000}"/>
    <cellStyle name="Normal 2 11 2 4 3 2 3 2" xfId="25488" xr:uid="{00000000-0005-0000-0000-00008D630000}"/>
    <cellStyle name="Normal 2 11 2 4 3 2 3 2 2" xfId="25489" xr:uid="{00000000-0005-0000-0000-00008E630000}"/>
    <cellStyle name="Normal 2 11 2 4 3 2 3 2 2 2" xfId="25490" xr:uid="{00000000-0005-0000-0000-00008F630000}"/>
    <cellStyle name="Normal 2 11 2 4 3 2 3 2 3" xfId="25491" xr:uid="{00000000-0005-0000-0000-000090630000}"/>
    <cellStyle name="Normal 2 11 2 4 3 2 3 2 4" xfId="25492" xr:uid="{00000000-0005-0000-0000-000091630000}"/>
    <cellStyle name="Normal 2 11 2 4 3 2 3 3" xfId="25493" xr:uid="{00000000-0005-0000-0000-000092630000}"/>
    <cellStyle name="Normal 2 11 2 4 3 2 3 3 2" xfId="25494" xr:uid="{00000000-0005-0000-0000-000093630000}"/>
    <cellStyle name="Normal 2 11 2 4 3 2 3 3 2 2" xfId="25495" xr:uid="{00000000-0005-0000-0000-000094630000}"/>
    <cellStyle name="Normal 2 11 2 4 3 2 3 3 3" xfId="25496" xr:uid="{00000000-0005-0000-0000-000095630000}"/>
    <cellStyle name="Normal 2 11 2 4 3 2 3 3 4" xfId="25497" xr:uid="{00000000-0005-0000-0000-000096630000}"/>
    <cellStyle name="Normal 2 11 2 4 3 2 3 4" xfId="25498" xr:uid="{00000000-0005-0000-0000-000097630000}"/>
    <cellStyle name="Normal 2 11 2 4 3 2 3 4 2" xfId="25499" xr:uid="{00000000-0005-0000-0000-000098630000}"/>
    <cellStyle name="Normal 2 11 2 4 3 2 3 4 2 2" xfId="25500" xr:uid="{00000000-0005-0000-0000-000099630000}"/>
    <cellStyle name="Normal 2 11 2 4 3 2 3 4 3" xfId="25501" xr:uid="{00000000-0005-0000-0000-00009A630000}"/>
    <cellStyle name="Normal 2 11 2 4 3 2 3 4 4" xfId="25502" xr:uid="{00000000-0005-0000-0000-00009B630000}"/>
    <cellStyle name="Normal 2 11 2 4 3 2 3 5" xfId="25503" xr:uid="{00000000-0005-0000-0000-00009C630000}"/>
    <cellStyle name="Normal 2 11 2 4 3 2 3 5 2" xfId="25504" xr:uid="{00000000-0005-0000-0000-00009D630000}"/>
    <cellStyle name="Normal 2 11 2 4 3 2 3 6" xfId="25505" xr:uid="{00000000-0005-0000-0000-00009E630000}"/>
    <cellStyle name="Normal 2 11 2 4 3 2 3 7" xfId="25506" xr:uid="{00000000-0005-0000-0000-00009F630000}"/>
    <cellStyle name="Normal 2 11 2 4 3 2 4" xfId="25507" xr:uid="{00000000-0005-0000-0000-0000A0630000}"/>
    <cellStyle name="Normal 2 11 2 4 3 2 4 2" xfId="25508" xr:uid="{00000000-0005-0000-0000-0000A1630000}"/>
    <cellStyle name="Normal 2 11 2 4 3 2 4 2 2" xfId="25509" xr:uid="{00000000-0005-0000-0000-0000A2630000}"/>
    <cellStyle name="Normal 2 11 2 4 3 2 4 3" xfId="25510" xr:uid="{00000000-0005-0000-0000-0000A3630000}"/>
    <cellStyle name="Normal 2 11 2 4 3 2 4 4" xfId="25511" xr:uid="{00000000-0005-0000-0000-0000A4630000}"/>
    <cellStyle name="Normal 2 11 2 4 3 2 5" xfId="25512" xr:uid="{00000000-0005-0000-0000-0000A5630000}"/>
    <cellStyle name="Normal 2 11 2 4 3 2 5 2" xfId="25513" xr:uid="{00000000-0005-0000-0000-0000A6630000}"/>
    <cellStyle name="Normal 2 11 2 4 3 2 5 2 2" xfId="25514" xr:uid="{00000000-0005-0000-0000-0000A7630000}"/>
    <cellStyle name="Normal 2 11 2 4 3 2 5 3" xfId="25515" xr:uid="{00000000-0005-0000-0000-0000A8630000}"/>
    <cellStyle name="Normal 2 11 2 4 3 2 5 4" xfId="25516" xr:uid="{00000000-0005-0000-0000-0000A9630000}"/>
    <cellStyle name="Normal 2 11 2 4 3 2 6" xfId="25517" xr:uid="{00000000-0005-0000-0000-0000AA630000}"/>
    <cellStyle name="Normal 2 11 2 4 3 2 6 2" xfId="25518" xr:uid="{00000000-0005-0000-0000-0000AB630000}"/>
    <cellStyle name="Normal 2 11 2 4 3 2 6 2 2" xfId="25519" xr:uid="{00000000-0005-0000-0000-0000AC630000}"/>
    <cellStyle name="Normal 2 11 2 4 3 2 6 3" xfId="25520" xr:uid="{00000000-0005-0000-0000-0000AD630000}"/>
    <cellStyle name="Normal 2 11 2 4 3 2 6 4" xfId="25521" xr:uid="{00000000-0005-0000-0000-0000AE630000}"/>
    <cellStyle name="Normal 2 11 2 4 3 2 7" xfId="25522" xr:uid="{00000000-0005-0000-0000-0000AF630000}"/>
    <cellStyle name="Normal 2 11 2 4 3 2 7 2" xfId="25523" xr:uid="{00000000-0005-0000-0000-0000B0630000}"/>
    <cellStyle name="Normal 2 11 2 4 3 2 7 2 2" xfId="25524" xr:uid="{00000000-0005-0000-0000-0000B1630000}"/>
    <cellStyle name="Normal 2 11 2 4 3 2 7 3" xfId="25525" xr:uid="{00000000-0005-0000-0000-0000B2630000}"/>
    <cellStyle name="Normal 2 11 2 4 3 2 7 4" xfId="25526" xr:uid="{00000000-0005-0000-0000-0000B3630000}"/>
    <cellStyle name="Normal 2 11 2 4 3 2 8" xfId="25527" xr:uid="{00000000-0005-0000-0000-0000B4630000}"/>
    <cellStyle name="Normal 2 11 2 4 3 2 8 2" xfId="25528" xr:uid="{00000000-0005-0000-0000-0000B5630000}"/>
    <cellStyle name="Normal 2 11 2 4 3 2 9" xfId="25529" xr:uid="{00000000-0005-0000-0000-0000B6630000}"/>
    <cellStyle name="Normal 2 11 2 4 3 3" xfId="25530" xr:uid="{00000000-0005-0000-0000-0000B7630000}"/>
    <cellStyle name="Normal 2 11 2 4 3 3 10" xfId="25531" xr:uid="{00000000-0005-0000-0000-0000B8630000}"/>
    <cellStyle name="Normal 2 11 2 4 3 3 2" xfId="25532" xr:uid="{00000000-0005-0000-0000-0000B9630000}"/>
    <cellStyle name="Normal 2 11 2 4 3 3 2 2" xfId="25533" xr:uid="{00000000-0005-0000-0000-0000BA630000}"/>
    <cellStyle name="Normal 2 11 2 4 3 3 2 2 2" xfId="25534" xr:uid="{00000000-0005-0000-0000-0000BB630000}"/>
    <cellStyle name="Normal 2 11 2 4 3 3 2 2 2 2" xfId="25535" xr:uid="{00000000-0005-0000-0000-0000BC630000}"/>
    <cellStyle name="Normal 2 11 2 4 3 3 2 2 2 2 2" xfId="25536" xr:uid="{00000000-0005-0000-0000-0000BD630000}"/>
    <cellStyle name="Normal 2 11 2 4 3 3 2 2 2 3" xfId="25537" xr:uid="{00000000-0005-0000-0000-0000BE630000}"/>
    <cellStyle name="Normal 2 11 2 4 3 3 2 2 2 4" xfId="25538" xr:uid="{00000000-0005-0000-0000-0000BF630000}"/>
    <cellStyle name="Normal 2 11 2 4 3 3 2 2 3" xfId="25539" xr:uid="{00000000-0005-0000-0000-0000C0630000}"/>
    <cellStyle name="Normal 2 11 2 4 3 3 2 2 3 2" xfId="25540" xr:uid="{00000000-0005-0000-0000-0000C1630000}"/>
    <cellStyle name="Normal 2 11 2 4 3 3 2 2 3 2 2" xfId="25541" xr:uid="{00000000-0005-0000-0000-0000C2630000}"/>
    <cellStyle name="Normal 2 11 2 4 3 3 2 2 3 3" xfId="25542" xr:uid="{00000000-0005-0000-0000-0000C3630000}"/>
    <cellStyle name="Normal 2 11 2 4 3 3 2 2 3 4" xfId="25543" xr:uid="{00000000-0005-0000-0000-0000C4630000}"/>
    <cellStyle name="Normal 2 11 2 4 3 3 2 2 4" xfId="25544" xr:uid="{00000000-0005-0000-0000-0000C5630000}"/>
    <cellStyle name="Normal 2 11 2 4 3 3 2 2 4 2" xfId="25545" xr:uid="{00000000-0005-0000-0000-0000C6630000}"/>
    <cellStyle name="Normal 2 11 2 4 3 3 2 2 4 2 2" xfId="25546" xr:uid="{00000000-0005-0000-0000-0000C7630000}"/>
    <cellStyle name="Normal 2 11 2 4 3 3 2 2 4 3" xfId="25547" xr:uid="{00000000-0005-0000-0000-0000C8630000}"/>
    <cellStyle name="Normal 2 11 2 4 3 3 2 2 4 4" xfId="25548" xr:uid="{00000000-0005-0000-0000-0000C9630000}"/>
    <cellStyle name="Normal 2 11 2 4 3 3 2 2 5" xfId="25549" xr:uid="{00000000-0005-0000-0000-0000CA630000}"/>
    <cellStyle name="Normal 2 11 2 4 3 3 2 2 5 2" xfId="25550" xr:uid="{00000000-0005-0000-0000-0000CB630000}"/>
    <cellStyle name="Normal 2 11 2 4 3 3 2 2 6" xfId="25551" xr:uid="{00000000-0005-0000-0000-0000CC630000}"/>
    <cellStyle name="Normal 2 11 2 4 3 3 2 2 7" xfId="25552" xr:uid="{00000000-0005-0000-0000-0000CD630000}"/>
    <cellStyle name="Normal 2 11 2 4 3 3 2 3" xfId="25553" xr:uid="{00000000-0005-0000-0000-0000CE630000}"/>
    <cellStyle name="Normal 2 11 2 4 3 3 2 3 2" xfId="25554" xr:uid="{00000000-0005-0000-0000-0000CF630000}"/>
    <cellStyle name="Normal 2 11 2 4 3 3 2 3 2 2" xfId="25555" xr:uid="{00000000-0005-0000-0000-0000D0630000}"/>
    <cellStyle name="Normal 2 11 2 4 3 3 2 3 3" xfId="25556" xr:uid="{00000000-0005-0000-0000-0000D1630000}"/>
    <cellStyle name="Normal 2 11 2 4 3 3 2 3 4" xfId="25557" xr:uid="{00000000-0005-0000-0000-0000D2630000}"/>
    <cellStyle name="Normal 2 11 2 4 3 3 2 4" xfId="25558" xr:uid="{00000000-0005-0000-0000-0000D3630000}"/>
    <cellStyle name="Normal 2 11 2 4 3 3 2 4 2" xfId="25559" xr:uid="{00000000-0005-0000-0000-0000D4630000}"/>
    <cellStyle name="Normal 2 11 2 4 3 3 2 4 2 2" xfId="25560" xr:uid="{00000000-0005-0000-0000-0000D5630000}"/>
    <cellStyle name="Normal 2 11 2 4 3 3 2 4 3" xfId="25561" xr:uid="{00000000-0005-0000-0000-0000D6630000}"/>
    <cellStyle name="Normal 2 11 2 4 3 3 2 4 4" xfId="25562" xr:uid="{00000000-0005-0000-0000-0000D7630000}"/>
    <cellStyle name="Normal 2 11 2 4 3 3 2 5" xfId="25563" xr:uid="{00000000-0005-0000-0000-0000D8630000}"/>
    <cellStyle name="Normal 2 11 2 4 3 3 2 5 2" xfId="25564" xr:uid="{00000000-0005-0000-0000-0000D9630000}"/>
    <cellStyle name="Normal 2 11 2 4 3 3 2 5 2 2" xfId="25565" xr:uid="{00000000-0005-0000-0000-0000DA630000}"/>
    <cellStyle name="Normal 2 11 2 4 3 3 2 5 3" xfId="25566" xr:uid="{00000000-0005-0000-0000-0000DB630000}"/>
    <cellStyle name="Normal 2 11 2 4 3 3 2 5 4" xfId="25567" xr:uid="{00000000-0005-0000-0000-0000DC630000}"/>
    <cellStyle name="Normal 2 11 2 4 3 3 2 6" xfId="25568" xr:uid="{00000000-0005-0000-0000-0000DD630000}"/>
    <cellStyle name="Normal 2 11 2 4 3 3 2 6 2" xfId="25569" xr:uid="{00000000-0005-0000-0000-0000DE630000}"/>
    <cellStyle name="Normal 2 11 2 4 3 3 2 6 2 2" xfId="25570" xr:uid="{00000000-0005-0000-0000-0000DF630000}"/>
    <cellStyle name="Normal 2 11 2 4 3 3 2 6 3" xfId="25571" xr:uid="{00000000-0005-0000-0000-0000E0630000}"/>
    <cellStyle name="Normal 2 11 2 4 3 3 2 6 4" xfId="25572" xr:uid="{00000000-0005-0000-0000-0000E1630000}"/>
    <cellStyle name="Normal 2 11 2 4 3 3 2 7" xfId="25573" xr:uid="{00000000-0005-0000-0000-0000E2630000}"/>
    <cellStyle name="Normal 2 11 2 4 3 3 2 7 2" xfId="25574" xr:uid="{00000000-0005-0000-0000-0000E3630000}"/>
    <cellStyle name="Normal 2 11 2 4 3 3 2 8" xfId="25575" xr:uid="{00000000-0005-0000-0000-0000E4630000}"/>
    <cellStyle name="Normal 2 11 2 4 3 3 2 9" xfId="25576" xr:uid="{00000000-0005-0000-0000-0000E5630000}"/>
    <cellStyle name="Normal 2 11 2 4 3 3 3" xfId="25577" xr:uid="{00000000-0005-0000-0000-0000E6630000}"/>
    <cellStyle name="Normal 2 11 2 4 3 3 3 2" xfId="25578" xr:uid="{00000000-0005-0000-0000-0000E7630000}"/>
    <cellStyle name="Normal 2 11 2 4 3 3 3 2 2" xfId="25579" xr:uid="{00000000-0005-0000-0000-0000E8630000}"/>
    <cellStyle name="Normal 2 11 2 4 3 3 3 2 2 2" xfId="25580" xr:uid="{00000000-0005-0000-0000-0000E9630000}"/>
    <cellStyle name="Normal 2 11 2 4 3 3 3 2 3" xfId="25581" xr:uid="{00000000-0005-0000-0000-0000EA630000}"/>
    <cellStyle name="Normal 2 11 2 4 3 3 3 2 4" xfId="25582" xr:uid="{00000000-0005-0000-0000-0000EB630000}"/>
    <cellStyle name="Normal 2 11 2 4 3 3 3 3" xfId="25583" xr:uid="{00000000-0005-0000-0000-0000EC630000}"/>
    <cellStyle name="Normal 2 11 2 4 3 3 3 3 2" xfId="25584" xr:uid="{00000000-0005-0000-0000-0000ED630000}"/>
    <cellStyle name="Normal 2 11 2 4 3 3 3 3 2 2" xfId="25585" xr:uid="{00000000-0005-0000-0000-0000EE630000}"/>
    <cellStyle name="Normal 2 11 2 4 3 3 3 3 3" xfId="25586" xr:uid="{00000000-0005-0000-0000-0000EF630000}"/>
    <cellStyle name="Normal 2 11 2 4 3 3 3 3 4" xfId="25587" xr:uid="{00000000-0005-0000-0000-0000F0630000}"/>
    <cellStyle name="Normal 2 11 2 4 3 3 3 4" xfId="25588" xr:uid="{00000000-0005-0000-0000-0000F1630000}"/>
    <cellStyle name="Normal 2 11 2 4 3 3 3 4 2" xfId="25589" xr:uid="{00000000-0005-0000-0000-0000F2630000}"/>
    <cellStyle name="Normal 2 11 2 4 3 3 3 4 2 2" xfId="25590" xr:uid="{00000000-0005-0000-0000-0000F3630000}"/>
    <cellStyle name="Normal 2 11 2 4 3 3 3 4 3" xfId="25591" xr:uid="{00000000-0005-0000-0000-0000F4630000}"/>
    <cellStyle name="Normal 2 11 2 4 3 3 3 4 4" xfId="25592" xr:uid="{00000000-0005-0000-0000-0000F5630000}"/>
    <cellStyle name="Normal 2 11 2 4 3 3 3 5" xfId="25593" xr:uid="{00000000-0005-0000-0000-0000F6630000}"/>
    <cellStyle name="Normal 2 11 2 4 3 3 3 5 2" xfId="25594" xr:uid="{00000000-0005-0000-0000-0000F7630000}"/>
    <cellStyle name="Normal 2 11 2 4 3 3 3 6" xfId="25595" xr:uid="{00000000-0005-0000-0000-0000F8630000}"/>
    <cellStyle name="Normal 2 11 2 4 3 3 3 7" xfId="25596" xr:uid="{00000000-0005-0000-0000-0000F9630000}"/>
    <cellStyle name="Normal 2 11 2 4 3 3 4" xfId="25597" xr:uid="{00000000-0005-0000-0000-0000FA630000}"/>
    <cellStyle name="Normal 2 11 2 4 3 3 4 2" xfId="25598" xr:uid="{00000000-0005-0000-0000-0000FB630000}"/>
    <cellStyle name="Normal 2 11 2 4 3 3 4 2 2" xfId="25599" xr:uid="{00000000-0005-0000-0000-0000FC630000}"/>
    <cellStyle name="Normal 2 11 2 4 3 3 4 3" xfId="25600" xr:uid="{00000000-0005-0000-0000-0000FD630000}"/>
    <cellStyle name="Normal 2 11 2 4 3 3 4 4" xfId="25601" xr:uid="{00000000-0005-0000-0000-0000FE630000}"/>
    <cellStyle name="Normal 2 11 2 4 3 3 5" xfId="25602" xr:uid="{00000000-0005-0000-0000-0000FF630000}"/>
    <cellStyle name="Normal 2 11 2 4 3 3 5 2" xfId="25603" xr:uid="{00000000-0005-0000-0000-000000640000}"/>
    <cellStyle name="Normal 2 11 2 4 3 3 5 2 2" xfId="25604" xr:uid="{00000000-0005-0000-0000-000001640000}"/>
    <cellStyle name="Normal 2 11 2 4 3 3 5 3" xfId="25605" xr:uid="{00000000-0005-0000-0000-000002640000}"/>
    <cellStyle name="Normal 2 11 2 4 3 3 5 4" xfId="25606" xr:uid="{00000000-0005-0000-0000-000003640000}"/>
    <cellStyle name="Normal 2 11 2 4 3 3 6" xfId="25607" xr:uid="{00000000-0005-0000-0000-000004640000}"/>
    <cellStyle name="Normal 2 11 2 4 3 3 6 2" xfId="25608" xr:uid="{00000000-0005-0000-0000-000005640000}"/>
    <cellStyle name="Normal 2 11 2 4 3 3 6 2 2" xfId="25609" xr:uid="{00000000-0005-0000-0000-000006640000}"/>
    <cellStyle name="Normal 2 11 2 4 3 3 6 3" xfId="25610" xr:uid="{00000000-0005-0000-0000-000007640000}"/>
    <cellStyle name="Normal 2 11 2 4 3 3 6 4" xfId="25611" xr:uid="{00000000-0005-0000-0000-000008640000}"/>
    <cellStyle name="Normal 2 11 2 4 3 3 7" xfId="25612" xr:uid="{00000000-0005-0000-0000-000009640000}"/>
    <cellStyle name="Normal 2 11 2 4 3 3 7 2" xfId="25613" xr:uid="{00000000-0005-0000-0000-00000A640000}"/>
    <cellStyle name="Normal 2 11 2 4 3 3 7 2 2" xfId="25614" xr:uid="{00000000-0005-0000-0000-00000B640000}"/>
    <cellStyle name="Normal 2 11 2 4 3 3 7 3" xfId="25615" xr:uid="{00000000-0005-0000-0000-00000C640000}"/>
    <cellStyle name="Normal 2 11 2 4 3 3 7 4" xfId="25616" xr:uid="{00000000-0005-0000-0000-00000D640000}"/>
    <cellStyle name="Normal 2 11 2 4 3 3 8" xfId="25617" xr:uid="{00000000-0005-0000-0000-00000E640000}"/>
    <cellStyle name="Normal 2 11 2 4 3 3 8 2" xfId="25618" xr:uid="{00000000-0005-0000-0000-00000F640000}"/>
    <cellStyle name="Normal 2 11 2 4 3 3 9" xfId="25619" xr:uid="{00000000-0005-0000-0000-000010640000}"/>
    <cellStyle name="Normal 2 11 2 4 3 4" xfId="25620" xr:uid="{00000000-0005-0000-0000-000011640000}"/>
    <cellStyle name="Normal 2 11 2 4 3 4 2" xfId="25621" xr:uid="{00000000-0005-0000-0000-000012640000}"/>
    <cellStyle name="Normal 2 11 2 4 3 4 2 2" xfId="25622" xr:uid="{00000000-0005-0000-0000-000013640000}"/>
    <cellStyle name="Normal 2 11 2 4 3 4 2 2 2" xfId="25623" xr:uid="{00000000-0005-0000-0000-000014640000}"/>
    <cellStyle name="Normal 2 11 2 4 3 4 2 2 2 2" xfId="25624" xr:uid="{00000000-0005-0000-0000-000015640000}"/>
    <cellStyle name="Normal 2 11 2 4 3 4 2 2 3" xfId="25625" xr:uid="{00000000-0005-0000-0000-000016640000}"/>
    <cellStyle name="Normal 2 11 2 4 3 4 2 2 4" xfId="25626" xr:uid="{00000000-0005-0000-0000-000017640000}"/>
    <cellStyle name="Normal 2 11 2 4 3 4 2 3" xfId="25627" xr:uid="{00000000-0005-0000-0000-000018640000}"/>
    <cellStyle name="Normal 2 11 2 4 3 4 2 3 2" xfId="25628" xr:uid="{00000000-0005-0000-0000-000019640000}"/>
    <cellStyle name="Normal 2 11 2 4 3 4 2 3 2 2" xfId="25629" xr:uid="{00000000-0005-0000-0000-00001A640000}"/>
    <cellStyle name="Normal 2 11 2 4 3 4 2 3 3" xfId="25630" xr:uid="{00000000-0005-0000-0000-00001B640000}"/>
    <cellStyle name="Normal 2 11 2 4 3 4 2 3 4" xfId="25631" xr:uid="{00000000-0005-0000-0000-00001C640000}"/>
    <cellStyle name="Normal 2 11 2 4 3 4 2 4" xfId="25632" xr:uid="{00000000-0005-0000-0000-00001D640000}"/>
    <cellStyle name="Normal 2 11 2 4 3 4 2 4 2" xfId="25633" xr:uid="{00000000-0005-0000-0000-00001E640000}"/>
    <cellStyle name="Normal 2 11 2 4 3 4 2 4 2 2" xfId="25634" xr:uid="{00000000-0005-0000-0000-00001F640000}"/>
    <cellStyle name="Normal 2 11 2 4 3 4 2 4 3" xfId="25635" xr:uid="{00000000-0005-0000-0000-000020640000}"/>
    <cellStyle name="Normal 2 11 2 4 3 4 2 4 4" xfId="25636" xr:uid="{00000000-0005-0000-0000-000021640000}"/>
    <cellStyle name="Normal 2 11 2 4 3 4 2 5" xfId="25637" xr:uid="{00000000-0005-0000-0000-000022640000}"/>
    <cellStyle name="Normal 2 11 2 4 3 4 2 5 2" xfId="25638" xr:uid="{00000000-0005-0000-0000-000023640000}"/>
    <cellStyle name="Normal 2 11 2 4 3 4 2 6" xfId="25639" xr:uid="{00000000-0005-0000-0000-000024640000}"/>
    <cellStyle name="Normal 2 11 2 4 3 4 2 7" xfId="25640" xr:uid="{00000000-0005-0000-0000-000025640000}"/>
    <cellStyle name="Normal 2 11 2 4 3 4 3" xfId="25641" xr:uid="{00000000-0005-0000-0000-000026640000}"/>
    <cellStyle name="Normal 2 11 2 4 3 4 3 2" xfId="25642" xr:uid="{00000000-0005-0000-0000-000027640000}"/>
    <cellStyle name="Normal 2 11 2 4 3 4 3 2 2" xfId="25643" xr:uid="{00000000-0005-0000-0000-000028640000}"/>
    <cellStyle name="Normal 2 11 2 4 3 4 3 3" xfId="25644" xr:uid="{00000000-0005-0000-0000-000029640000}"/>
    <cellStyle name="Normal 2 11 2 4 3 4 3 4" xfId="25645" xr:uid="{00000000-0005-0000-0000-00002A640000}"/>
    <cellStyle name="Normal 2 11 2 4 3 4 4" xfId="25646" xr:uid="{00000000-0005-0000-0000-00002B640000}"/>
    <cellStyle name="Normal 2 11 2 4 3 4 4 2" xfId="25647" xr:uid="{00000000-0005-0000-0000-00002C640000}"/>
    <cellStyle name="Normal 2 11 2 4 3 4 4 2 2" xfId="25648" xr:uid="{00000000-0005-0000-0000-00002D640000}"/>
    <cellStyle name="Normal 2 11 2 4 3 4 4 3" xfId="25649" xr:uid="{00000000-0005-0000-0000-00002E640000}"/>
    <cellStyle name="Normal 2 11 2 4 3 4 4 4" xfId="25650" xr:uid="{00000000-0005-0000-0000-00002F640000}"/>
    <cellStyle name="Normal 2 11 2 4 3 4 5" xfId="25651" xr:uid="{00000000-0005-0000-0000-000030640000}"/>
    <cellStyle name="Normal 2 11 2 4 3 4 5 2" xfId="25652" xr:uid="{00000000-0005-0000-0000-000031640000}"/>
    <cellStyle name="Normal 2 11 2 4 3 4 5 2 2" xfId="25653" xr:uid="{00000000-0005-0000-0000-000032640000}"/>
    <cellStyle name="Normal 2 11 2 4 3 4 5 3" xfId="25654" xr:uid="{00000000-0005-0000-0000-000033640000}"/>
    <cellStyle name="Normal 2 11 2 4 3 4 5 4" xfId="25655" xr:uid="{00000000-0005-0000-0000-000034640000}"/>
    <cellStyle name="Normal 2 11 2 4 3 4 6" xfId="25656" xr:uid="{00000000-0005-0000-0000-000035640000}"/>
    <cellStyle name="Normal 2 11 2 4 3 4 6 2" xfId="25657" xr:uid="{00000000-0005-0000-0000-000036640000}"/>
    <cellStyle name="Normal 2 11 2 4 3 4 6 2 2" xfId="25658" xr:uid="{00000000-0005-0000-0000-000037640000}"/>
    <cellStyle name="Normal 2 11 2 4 3 4 6 3" xfId="25659" xr:uid="{00000000-0005-0000-0000-000038640000}"/>
    <cellStyle name="Normal 2 11 2 4 3 4 6 4" xfId="25660" xr:uid="{00000000-0005-0000-0000-000039640000}"/>
    <cellStyle name="Normal 2 11 2 4 3 4 7" xfId="25661" xr:uid="{00000000-0005-0000-0000-00003A640000}"/>
    <cellStyle name="Normal 2 11 2 4 3 4 7 2" xfId="25662" xr:uid="{00000000-0005-0000-0000-00003B640000}"/>
    <cellStyle name="Normal 2 11 2 4 3 4 8" xfId="25663" xr:uid="{00000000-0005-0000-0000-00003C640000}"/>
    <cellStyle name="Normal 2 11 2 4 3 4 9" xfId="25664" xr:uid="{00000000-0005-0000-0000-00003D640000}"/>
    <cellStyle name="Normal 2 11 2 4 3 5" xfId="25665" xr:uid="{00000000-0005-0000-0000-00003E640000}"/>
    <cellStyle name="Normal 2 11 2 4 3 5 2" xfId="25666" xr:uid="{00000000-0005-0000-0000-00003F640000}"/>
    <cellStyle name="Normal 2 11 2 4 3 5 2 2" xfId="25667" xr:uid="{00000000-0005-0000-0000-000040640000}"/>
    <cellStyle name="Normal 2 11 2 4 3 5 2 2 2" xfId="25668" xr:uid="{00000000-0005-0000-0000-000041640000}"/>
    <cellStyle name="Normal 2 11 2 4 3 5 2 2 2 2" xfId="25669" xr:uid="{00000000-0005-0000-0000-000042640000}"/>
    <cellStyle name="Normal 2 11 2 4 3 5 2 2 3" xfId="25670" xr:uid="{00000000-0005-0000-0000-000043640000}"/>
    <cellStyle name="Normal 2 11 2 4 3 5 2 2 4" xfId="25671" xr:uid="{00000000-0005-0000-0000-000044640000}"/>
    <cellStyle name="Normal 2 11 2 4 3 5 2 3" xfId="25672" xr:uid="{00000000-0005-0000-0000-000045640000}"/>
    <cellStyle name="Normal 2 11 2 4 3 5 2 3 2" xfId="25673" xr:uid="{00000000-0005-0000-0000-000046640000}"/>
    <cellStyle name="Normal 2 11 2 4 3 5 2 3 2 2" xfId="25674" xr:uid="{00000000-0005-0000-0000-000047640000}"/>
    <cellStyle name="Normal 2 11 2 4 3 5 2 3 3" xfId="25675" xr:uid="{00000000-0005-0000-0000-000048640000}"/>
    <cellStyle name="Normal 2 11 2 4 3 5 2 3 4" xfId="25676" xr:uid="{00000000-0005-0000-0000-000049640000}"/>
    <cellStyle name="Normal 2 11 2 4 3 5 2 4" xfId="25677" xr:uid="{00000000-0005-0000-0000-00004A640000}"/>
    <cellStyle name="Normal 2 11 2 4 3 5 2 4 2" xfId="25678" xr:uid="{00000000-0005-0000-0000-00004B640000}"/>
    <cellStyle name="Normal 2 11 2 4 3 5 2 4 2 2" xfId="25679" xr:uid="{00000000-0005-0000-0000-00004C640000}"/>
    <cellStyle name="Normal 2 11 2 4 3 5 2 4 3" xfId="25680" xr:uid="{00000000-0005-0000-0000-00004D640000}"/>
    <cellStyle name="Normal 2 11 2 4 3 5 2 4 4" xfId="25681" xr:uid="{00000000-0005-0000-0000-00004E640000}"/>
    <cellStyle name="Normal 2 11 2 4 3 5 2 5" xfId="25682" xr:uid="{00000000-0005-0000-0000-00004F640000}"/>
    <cellStyle name="Normal 2 11 2 4 3 5 2 5 2" xfId="25683" xr:uid="{00000000-0005-0000-0000-000050640000}"/>
    <cellStyle name="Normal 2 11 2 4 3 5 2 6" xfId="25684" xr:uid="{00000000-0005-0000-0000-000051640000}"/>
    <cellStyle name="Normal 2 11 2 4 3 5 2 7" xfId="25685" xr:uid="{00000000-0005-0000-0000-000052640000}"/>
    <cellStyle name="Normal 2 11 2 4 3 5 3" xfId="25686" xr:uid="{00000000-0005-0000-0000-000053640000}"/>
    <cellStyle name="Normal 2 11 2 4 3 5 3 2" xfId="25687" xr:uid="{00000000-0005-0000-0000-000054640000}"/>
    <cellStyle name="Normal 2 11 2 4 3 5 3 2 2" xfId="25688" xr:uid="{00000000-0005-0000-0000-000055640000}"/>
    <cellStyle name="Normal 2 11 2 4 3 5 3 3" xfId="25689" xr:uid="{00000000-0005-0000-0000-000056640000}"/>
    <cellStyle name="Normal 2 11 2 4 3 5 3 4" xfId="25690" xr:uid="{00000000-0005-0000-0000-000057640000}"/>
    <cellStyle name="Normal 2 11 2 4 3 5 4" xfId="25691" xr:uid="{00000000-0005-0000-0000-000058640000}"/>
    <cellStyle name="Normal 2 11 2 4 3 5 4 2" xfId="25692" xr:uid="{00000000-0005-0000-0000-000059640000}"/>
    <cellStyle name="Normal 2 11 2 4 3 5 4 2 2" xfId="25693" xr:uid="{00000000-0005-0000-0000-00005A640000}"/>
    <cellStyle name="Normal 2 11 2 4 3 5 4 3" xfId="25694" xr:uid="{00000000-0005-0000-0000-00005B640000}"/>
    <cellStyle name="Normal 2 11 2 4 3 5 4 4" xfId="25695" xr:uid="{00000000-0005-0000-0000-00005C640000}"/>
    <cellStyle name="Normal 2 11 2 4 3 5 5" xfId="25696" xr:uid="{00000000-0005-0000-0000-00005D640000}"/>
    <cellStyle name="Normal 2 11 2 4 3 5 5 2" xfId="25697" xr:uid="{00000000-0005-0000-0000-00005E640000}"/>
    <cellStyle name="Normal 2 11 2 4 3 5 5 2 2" xfId="25698" xr:uid="{00000000-0005-0000-0000-00005F640000}"/>
    <cellStyle name="Normal 2 11 2 4 3 5 5 3" xfId="25699" xr:uid="{00000000-0005-0000-0000-000060640000}"/>
    <cellStyle name="Normal 2 11 2 4 3 5 5 4" xfId="25700" xr:uid="{00000000-0005-0000-0000-000061640000}"/>
    <cellStyle name="Normal 2 11 2 4 3 5 6" xfId="25701" xr:uid="{00000000-0005-0000-0000-000062640000}"/>
    <cellStyle name="Normal 2 11 2 4 3 5 6 2" xfId="25702" xr:uid="{00000000-0005-0000-0000-000063640000}"/>
    <cellStyle name="Normal 2 11 2 4 3 5 6 2 2" xfId="25703" xr:uid="{00000000-0005-0000-0000-000064640000}"/>
    <cellStyle name="Normal 2 11 2 4 3 5 6 3" xfId="25704" xr:uid="{00000000-0005-0000-0000-000065640000}"/>
    <cellStyle name="Normal 2 11 2 4 3 5 6 4" xfId="25705" xr:uid="{00000000-0005-0000-0000-000066640000}"/>
    <cellStyle name="Normal 2 11 2 4 3 5 7" xfId="25706" xr:uid="{00000000-0005-0000-0000-000067640000}"/>
    <cellStyle name="Normal 2 11 2 4 3 5 7 2" xfId="25707" xr:uid="{00000000-0005-0000-0000-000068640000}"/>
    <cellStyle name="Normal 2 11 2 4 3 5 8" xfId="25708" xr:uid="{00000000-0005-0000-0000-000069640000}"/>
    <cellStyle name="Normal 2 11 2 4 3 5 9" xfId="25709" xr:uid="{00000000-0005-0000-0000-00006A640000}"/>
    <cellStyle name="Normal 2 11 2 4 3 6" xfId="25710" xr:uid="{00000000-0005-0000-0000-00006B640000}"/>
    <cellStyle name="Normal 2 11 2 4 3 6 2" xfId="25711" xr:uid="{00000000-0005-0000-0000-00006C640000}"/>
    <cellStyle name="Normal 2 11 2 4 3 6 2 2" xfId="25712" xr:uid="{00000000-0005-0000-0000-00006D640000}"/>
    <cellStyle name="Normal 2 11 2 4 3 6 2 2 2" xfId="25713" xr:uid="{00000000-0005-0000-0000-00006E640000}"/>
    <cellStyle name="Normal 2 11 2 4 3 6 2 3" xfId="25714" xr:uid="{00000000-0005-0000-0000-00006F640000}"/>
    <cellStyle name="Normal 2 11 2 4 3 6 2 4" xfId="25715" xr:uid="{00000000-0005-0000-0000-000070640000}"/>
    <cellStyle name="Normal 2 11 2 4 3 6 3" xfId="25716" xr:uid="{00000000-0005-0000-0000-000071640000}"/>
    <cellStyle name="Normal 2 11 2 4 3 6 3 2" xfId="25717" xr:uid="{00000000-0005-0000-0000-000072640000}"/>
    <cellStyle name="Normal 2 11 2 4 3 6 3 2 2" xfId="25718" xr:uid="{00000000-0005-0000-0000-000073640000}"/>
    <cellStyle name="Normal 2 11 2 4 3 6 3 3" xfId="25719" xr:uid="{00000000-0005-0000-0000-000074640000}"/>
    <cellStyle name="Normal 2 11 2 4 3 6 3 4" xfId="25720" xr:uid="{00000000-0005-0000-0000-000075640000}"/>
    <cellStyle name="Normal 2 11 2 4 3 6 4" xfId="25721" xr:uid="{00000000-0005-0000-0000-000076640000}"/>
    <cellStyle name="Normal 2 11 2 4 3 6 4 2" xfId="25722" xr:uid="{00000000-0005-0000-0000-000077640000}"/>
    <cellStyle name="Normal 2 11 2 4 3 6 4 2 2" xfId="25723" xr:uid="{00000000-0005-0000-0000-000078640000}"/>
    <cellStyle name="Normal 2 11 2 4 3 6 4 3" xfId="25724" xr:uid="{00000000-0005-0000-0000-000079640000}"/>
    <cellStyle name="Normal 2 11 2 4 3 6 4 4" xfId="25725" xr:uid="{00000000-0005-0000-0000-00007A640000}"/>
    <cellStyle name="Normal 2 11 2 4 3 6 5" xfId="25726" xr:uid="{00000000-0005-0000-0000-00007B640000}"/>
    <cellStyle name="Normal 2 11 2 4 3 6 5 2" xfId="25727" xr:uid="{00000000-0005-0000-0000-00007C640000}"/>
    <cellStyle name="Normal 2 11 2 4 3 6 6" xfId="25728" xr:uid="{00000000-0005-0000-0000-00007D640000}"/>
    <cellStyle name="Normal 2 11 2 4 3 6 7" xfId="25729" xr:uid="{00000000-0005-0000-0000-00007E640000}"/>
    <cellStyle name="Normal 2 11 2 4 3 7" xfId="25730" xr:uid="{00000000-0005-0000-0000-00007F640000}"/>
    <cellStyle name="Normal 2 11 2 4 3 7 2" xfId="25731" xr:uid="{00000000-0005-0000-0000-000080640000}"/>
    <cellStyle name="Normal 2 11 2 4 3 7 2 2" xfId="25732" xr:uid="{00000000-0005-0000-0000-000081640000}"/>
    <cellStyle name="Normal 2 11 2 4 3 7 3" xfId="25733" xr:uid="{00000000-0005-0000-0000-000082640000}"/>
    <cellStyle name="Normal 2 11 2 4 3 7 4" xfId="25734" xr:uid="{00000000-0005-0000-0000-000083640000}"/>
    <cellStyle name="Normal 2 11 2 4 3 8" xfId="25735" xr:uid="{00000000-0005-0000-0000-000084640000}"/>
    <cellStyle name="Normal 2 11 2 4 3 8 2" xfId="25736" xr:uid="{00000000-0005-0000-0000-000085640000}"/>
    <cellStyle name="Normal 2 11 2 4 3 8 2 2" xfId="25737" xr:uid="{00000000-0005-0000-0000-000086640000}"/>
    <cellStyle name="Normal 2 11 2 4 3 8 3" xfId="25738" xr:uid="{00000000-0005-0000-0000-000087640000}"/>
    <cellStyle name="Normal 2 11 2 4 3 8 4" xfId="25739" xr:uid="{00000000-0005-0000-0000-000088640000}"/>
    <cellStyle name="Normal 2 11 2 4 3 9" xfId="25740" xr:uid="{00000000-0005-0000-0000-000089640000}"/>
    <cellStyle name="Normal 2 11 2 4 3 9 2" xfId="25741" xr:uid="{00000000-0005-0000-0000-00008A640000}"/>
    <cellStyle name="Normal 2 11 2 4 3 9 2 2" xfId="25742" xr:uid="{00000000-0005-0000-0000-00008B640000}"/>
    <cellStyle name="Normal 2 11 2 4 3 9 3" xfId="25743" xr:uid="{00000000-0005-0000-0000-00008C640000}"/>
    <cellStyle name="Normal 2 11 2 4 3 9 4" xfId="25744" xr:uid="{00000000-0005-0000-0000-00008D640000}"/>
    <cellStyle name="Normal 2 11 2 4 4" xfId="25745" xr:uid="{00000000-0005-0000-0000-00008E640000}"/>
    <cellStyle name="Normal 2 11 2 4 4 10" xfId="25746" xr:uid="{00000000-0005-0000-0000-00008F640000}"/>
    <cellStyle name="Normal 2 11 2 4 4 2" xfId="25747" xr:uid="{00000000-0005-0000-0000-000090640000}"/>
    <cellStyle name="Normal 2 11 2 4 4 2 2" xfId="25748" xr:uid="{00000000-0005-0000-0000-000091640000}"/>
    <cellStyle name="Normal 2 11 2 4 4 2 2 2" xfId="25749" xr:uid="{00000000-0005-0000-0000-000092640000}"/>
    <cellStyle name="Normal 2 11 2 4 4 2 2 2 2" xfId="25750" xr:uid="{00000000-0005-0000-0000-000093640000}"/>
    <cellStyle name="Normal 2 11 2 4 4 2 2 2 2 2" xfId="25751" xr:uid="{00000000-0005-0000-0000-000094640000}"/>
    <cellStyle name="Normal 2 11 2 4 4 2 2 2 3" xfId="25752" xr:uid="{00000000-0005-0000-0000-000095640000}"/>
    <cellStyle name="Normal 2 11 2 4 4 2 2 2 4" xfId="25753" xr:uid="{00000000-0005-0000-0000-000096640000}"/>
    <cellStyle name="Normal 2 11 2 4 4 2 2 3" xfId="25754" xr:uid="{00000000-0005-0000-0000-000097640000}"/>
    <cellStyle name="Normal 2 11 2 4 4 2 2 3 2" xfId="25755" xr:uid="{00000000-0005-0000-0000-000098640000}"/>
    <cellStyle name="Normal 2 11 2 4 4 2 2 3 2 2" xfId="25756" xr:uid="{00000000-0005-0000-0000-000099640000}"/>
    <cellStyle name="Normal 2 11 2 4 4 2 2 3 3" xfId="25757" xr:uid="{00000000-0005-0000-0000-00009A640000}"/>
    <cellStyle name="Normal 2 11 2 4 4 2 2 3 4" xfId="25758" xr:uid="{00000000-0005-0000-0000-00009B640000}"/>
    <cellStyle name="Normal 2 11 2 4 4 2 2 4" xfId="25759" xr:uid="{00000000-0005-0000-0000-00009C640000}"/>
    <cellStyle name="Normal 2 11 2 4 4 2 2 4 2" xfId="25760" xr:uid="{00000000-0005-0000-0000-00009D640000}"/>
    <cellStyle name="Normal 2 11 2 4 4 2 2 4 2 2" xfId="25761" xr:uid="{00000000-0005-0000-0000-00009E640000}"/>
    <cellStyle name="Normal 2 11 2 4 4 2 2 4 3" xfId="25762" xr:uid="{00000000-0005-0000-0000-00009F640000}"/>
    <cellStyle name="Normal 2 11 2 4 4 2 2 4 4" xfId="25763" xr:uid="{00000000-0005-0000-0000-0000A0640000}"/>
    <cellStyle name="Normal 2 11 2 4 4 2 2 5" xfId="25764" xr:uid="{00000000-0005-0000-0000-0000A1640000}"/>
    <cellStyle name="Normal 2 11 2 4 4 2 2 5 2" xfId="25765" xr:uid="{00000000-0005-0000-0000-0000A2640000}"/>
    <cellStyle name="Normal 2 11 2 4 4 2 2 6" xfId="25766" xr:uid="{00000000-0005-0000-0000-0000A3640000}"/>
    <cellStyle name="Normal 2 11 2 4 4 2 2 7" xfId="25767" xr:uid="{00000000-0005-0000-0000-0000A4640000}"/>
    <cellStyle name="Normal 2 11 2 4 4 2 3" xfId="25768" xr:uid="{00000000-0005-0000-0000-0000A5640000}"/>
    <cellStyle name="Normal 2 11 2 4 4 2 3 2" xfId="25769" xr:uid="{00000000-0005-0000-0000-0000A6640000}"/>
    <cellStyle name="Normal 2 11 2 4 4 2 3 2 2" xfId="25770" xr:uid="{00000000-0005-0000-0000-0000A7640000}"/>
    <cellStyle name="Normal 2 11 2 4 4 2 3 3" xfId="25771" xr:uid="{00000000-0005-0000-0000-0000A8640000}"/>
    <cellStyle name="Normal 2 11 2 4 4 2 3 4" xfId="25772" xr:uid="{00000000-0005-0000-0000-0000A9640000}"/>
    <cellStyle name="Normal 2 11 2 4 4 2 4" xfId="25773" xr:uid="{00000000-0005-0000-0000-0000AA640000}"/>
    <cellStyle name="Normal 2 11 2 4 4 2 4 2" xfId="25774" xr:uid="{00000000-0005-0000-0000-0000AB640000}"/>
    <cellStyle name="Normal 2 11 2 4 4 2 4 2 2" xfId="25775" xr:uid="{00000000-0005-0000-0000-0000AC640000}"/>
    <cellStyle name="Normal 2 11 2 4 4 2 4 3" xfId="25776" xr:uid="{00000000-0005-0000-0000-0000AD640000}"/>
    <cellStyle name="Normal 2 11 2 4 4 2 4 4" xfId="25777" xr:uid="{00000000-0005-0000-0000-0000AE640000}"/>
    <cellStyle name="Normal 2 11 2 4 4 2 5" xfId="25778" xr:uid="{00000000-0005-0000-0000-0000AF640000}"/>
    <cellStyle name="Normal 2 11 2 4 4 2 5 2" xfId="25779" xr:uid="{00000000-0005-0000-0000-0000B0640000}"/>
    <cellStyle name="Normal 2 11 2 4 4 2 5 2 2" xfId="25780" xr:uid="{00000000-0005-0000-0000-0000B1640000}"/>
    <cellStyle name="Normal 2 11 2 4 4 2 5 3" xfId="25781" xr:uid="{00000000-0005-0000-0000-0000B2640000}"/>
    <cellStyle name="Normal 2 11 2 4 4 2 5 4" xfId="25782" xr:uid="{00000000-0005-0000-0000-0000B3640000}"/>
    <cellStyle name="Normal 2 11 2 4 4 2 6" xfId="25783" xr:uid="{00000000-0005-0000-0000-0000B4640000}"/>
    <cellStyle name="Normal 2 11 2 4 4 2 6 2" xfId="25784" xr:uid="{00000000-0005-0000-0000-0000B5640000}"/>
    <cellStyle name="Normal 2 11 2 4 4 2 6 2 2" xfId="25785" xr:uid="{00000000-0005-0000-0000-0000B6640000}"/>
    <cellStyle name="Normal 2 11 2 4 4 2 6 3" xfId="25786" xr:uid="{00000000-0005-0000-0000-0000B7640000}"/>
    <cellStyle name="Normal 2 11 2 4 4 2 6 4" xfId="25787" xr:uid="{00000000-0005-0000-0000-0000B8640000}"/>
    <cellStyle name="Normal 2 11 2 4 4 2 7" xfId="25788" xr:uid="{00000000-0005-0000-0000-0000B9640000}"/>
    <cellStyle name="Normal 2 11 2 4 4 2 7 2" xfId="25789" xr:uid="{00000000-0005-0000-0000-0000BA640000}"/>
    <cellStyle name="Normal 2 11 2 4 4 2 8" xfId="25790" xr:uid="{00000000-0005-0000-0000-0000BB640000}"/>
    <cellStyle name="Normal 2 11 2 4 4 2 9" xfId="25791" xr:uid="{00000000-0005-0000-0000-0000BC640000}"/>
    <cellStyle name="Normal 2 11 2 4 4 3" xfId="25792" xr:uid="{00000000-0005-0000-0000-0000BD640000}"/>
    <cellStyle name="Normal 2 11 2 4 4 3 2" xfId="25793" xr:uid="{00000000-0005-0000-0000-0000BE640000}"/>
    <cellStyle name="Normal 2 11 2 4 4 3 2 2" xfId="25794" xr:uid="{00000000-0005-0000-0000-0000BF640000}"/>
    <cellStyle name="Normal 2 11 2 4 4 3 2 2 2" xfId="25795" xr:uid="{00000000-0005-0000-0000-0000C0640000}"/>
    <cellStyle name="Normal 2 11 2 4 4 3 2 3" xfId="25796" xr:uid="{00000000-0005-0000-0000-0000C1640000}"/>
    <cellStyle name="Normal 2 11 2 4 4 3 2 4" xfId="25797" xr:uid="{00000000-0005-0000-0000-0000C2640000}"/>
    <cellStyle name="Normal 2 11 2 4 4 3 3" xfId="25798" xr:uid="{00000000-0005-0000-0000-0000C3640000}"/>
    <cellStyle name="Normal 2 11 2 4 4 3 3 2" xfId="25799" xr:uid="{00000000-0005-0000-0000-0000C4640000}"/>
    <cellStyle name="Normal 2 11 2 4 4 3 3 2 2" xfId="25800" xr:uid="{00000000-0005-0000-0000-0000C5640000}"/>
    <cellStyle name="Normal 2 11 2 4 4 3 3 3" xfId="25801" xr:uid="{00000000-0005-0000-0000-0000C6640000}"/>
    <cellStyle name="Normal 2 11 2 4 4 3 3 4" xfId="25802" xr:uid="{00000000-0005-0000-0000-0000C7640000}"/>
    <cellStyle name="Normal 2 11 2 4 4 3 4" xfId="25803" xr:uid="{00000000-0005-0000-0000-0000C8640000}"/>
    <cellStyle name="Normal 2 11 2 4 4 3 4 2" xfId="25804" xr:uid="{00000000-0005-0000-0000-0000C9640000}"/>
    <cellStyle name="Normal 2 11 2 4 4 3 4 2 2" xfId="25805" xr:uid="{00000000-0005-0000-0000-0000CA640000}"/>
    <cellStyle name="Normal 2 11 2 4 4 3 4 3" xfId="25806" xr:uid="{00000000-0005-0000-0000-0000CB640000}"/>
    <cellStyle name="Normal 2 11 2 4 4 3 4 4" xfId="25807" xr:uid="{00000000-0005-0000-0000-0000CC640000}"/>
    <cellStyle name="Normal 2 11 2 4 4 3 5" xfId="25808" xr:uid="{00000000-0005-0000-0000-0000CD640000}"/>
    <cellStyle name="Normal 2 11 2 4 4 3 5 2" xfId="25809" xr:uid="{00000000-0005-0000-0000-0000CE640000}"/>
    <cellStyle name="Normal 2 11 2 4 4 3 6" xfId="25810" xr:uid="{00000000-0005-0000-0000-0000CF640000}"/>
    <cellStyle name="Normal 2 11 2 4 4 3 7" xfId="25811" xr:uid="{00000000-0005-0000-0000-0000D0640000}"/>
    <cellStyle name="Normal 2 11 2 4 4 4" xfId="25812" xr:uid="{00000000-0005-0000-0000-0000D1640000}"/>
    <cellStyle name="Normal 2 11 2 4 4 4 2" xfId="25813" xr:uid="{00000000-0005-0000-0000-0000D2640000}"/>
    <cellStyle name="Normal 2 11 2 4 4 4 2 2" xfId="25814" xr:uid="{00000000-0005-0000-0000-0000D3640000}"/>
    <cellStyle name="Normal 2 11 2 4 4 4 3" xfId="25815" xr:uid="{00000000-0005-0000-0000-0000D4640000}"/>
    <cellStyle name="Normal 2 11 2 4 4 4 4" xfId="25816" xr:uid="{00000000-0005-0000-0000-0000D5640000}"/>
    <cellStyle name="Normal 2 11 2 4 4 5" xfId="25817" xr:uid="{00000000-0005-0000-0000-0000D6640000}"/>
    <cellStyle name="Normal 2 11 2 4 4 5 2" xfId="25818" xr:uid="{00000000-0005-0000-0000-0000D7640000}"/>
    <cellStyle name="Normal 2 11 2 4 4 5 2 2" xfId="25819" xr:uid="{00000000-0005-0000-0000-0000D8640000}"/>
    <cellStyle name="Normal 2 11 2 4 4 5 3" xfId="25820" xr:uid="{00000000-0005-0000-0000-0000D9640000}"/>
    <cellStyle name="Normal 2 11 2 4 4 5 4" xfId="25821" xr:uid="{00000000-0005-0000-0000-0000DA640000}"/>
    <cellStyle name="Normal 2 11 2 4 4 6" xfId="25822" xr:uid="{00000000-0005-0000-0000-0000DB640000}"/>
    <cellStyle name="Normal 2 11 2 4 4 6 2" xfId="25823" xr:uid="{00000000-0005-0000-0000-0000DC640000}"/>
    <cellStyle name="Normal 2 11 2 4 4 6 2 2" xfId="25824" xr:uid="{00000000-0005-0000-0000-0000DD640000}"/>
    <cellStyle name="Normal 2 11 2 4 4 6 3" xfId="25825" xr:uid="{00000000-0005-0000-0000-0000DE640000}"/>
    <cellStyle name="Normal 2 11 2 4 4 6 4" xfId="25826" xr:uid="{00000000-0005-0000-0000-0000DF640000}"/>
    <cellStyle name="Normal 2 11 2 4 4 7" xfId="25827" xr:uid="{00000000-0005-0000-0000-0000E0640000}"/>
    <cellStyle name="Normal 2 11 2 4 4 7 2" xfId="25828" xr:uid="{00000000-0005-0000-0000-0000E1640000}"/>
    <cellStyle name="Normal 2 11 2 4 4 7 2 2" xfId="25829" xr:uid="{00000000-0005-0000-0000-0000E2640000}"/>
    <cellStyle name="Normal 2 11 2 4 4 7 3" xfId="25830" xr:uid="{00000000-0005-0000-0000-0000E3640000}"/>
    <cellStyle name="Normal 2 11 2 4 4 7 4" xfId="25831" xr:uid="{00000000-0005-0000-0000-0000E4640000}"/>
    <cellStyle name="Normal 2 11 2 4 4 8" xfId="25832" xr:uid="{00000000-0005-0000-0000-0000E5640000}"/>
    <cellStyle name="Normal 2 11 2 4 4 8 2" xfId="25833" xr:uid="{00000000-0005-0000-0000-0000E6640000}"/>
    <cellStyle name="Normal 2 11 2 4 4 9" xfId="25834" xr:uid="{00000000-0005-0000-0000-0000E7640000}"/>
    <cellStyle name="Normal 2 11 2 4 5" xfId="25835" xr:uid="{00000000-0005-0000-0000-0000E8640000}"/>
    <cellStyle name="Normal 2 11 2 4 5 10" xfId="25836" xr:uid="{00000000-0005-0000-0000-0000E9640000}"/>
    <cellStyle name="Normal 2 11 2 4 5 2" xfId="25837" xr:uid="{00000000-0005-0000-0000-0000EA640000}"/>
    <cellStyle name="Normal 2 11 2 4 5 2 2" xfId="25838" xr:uid="{00000000-0005-0000-0000-0000EB640000}"/>
    <cellStyle name="Normal 2 11 2 4 5 2 2 2" xfId="25839" xr:uid="{00000000-0005-0000-0000-0000EC640000}"/>
    <cellStyle name="Normal 2 11 2 4 5 2 2 2 2" xfId="25840" xr:uid="{00000000-0005-0000-0000-0000ED640000}"/>
    <cellStyle name="Normal 2 11 2 4 5 2 2 2 2 2" xfId="25841" xr:uid="{00000000-0005-0000-0000-0000EE640000}"/>
    <cellStyle name="Normal 2 11 2 4 5 2 2 2 3" xfId="25842" xr:uid="{00000000-0005-0000-0000-0000EF640000}"/>
    <cellStyle name="Normal 2 11 2 4 5 2 2 2 4" xfId="25843" xr:uid="{00000000-0005-0000-0000-0000F0640000}"/>
    <cellStyle name="Normal 2 11 2 4 5 2 2 3" xfId="25844" xr:uid="{00000000-0005-0000-0000-0000F1640000}"/>
    <cellStyle name="Normal 2 11 2 4 5 2 2 3 2" xfId="25845" xr:uid="{00000000-0005-0000-0000-0000F2640000}"/>
    <cellStyle name="Normal 2 11 2 4 5 2 2 3 2 2" xfId="25846" xr:uid="{00000000-0005-0000-0000-0000F3640000}"/>
    <cellStyle name="Normal 2 11 2 4 5 2 2 3 3" xfId="25847" xr:uid="{00000000-0005-0000-0000-0000F4640000}"/>
    <cellStyle name="Normal 2 11 2 4 5 2 2 3 4" xfId="25848" xr:uid="{00000000-0005-0000-0000-0000F5640000}"/>
    <cellStyle name="Normal 2 11 2 4 5 2 2 4" xfId="25849" xr:uid="{00000000-0005-0000-0000-0000F6640000}"/>
    <cellStyle name="Normal 2 11 2 4 5 2 2 4 2" xfId="25850" xr:uid="{00000000-0005-0000-0000-0000F7640000}"/>
    <cellStyle name="Normal 2 11 2 4 5 2 2 4 2 2" xfId="25851" xr:uid="{00000000-0005-0000-0000-0000F8640000}"/>
    <cellStyle name="Normal 2 11 2 4 5 2 2 4 3" xfId="25852" xr:uid="{00000000-0005-0000-0000-0000F9640000}"/>
    <cellStyle name="Normal 2 11 2 4 5 2 2 4 4" xfId="25853" xr:uid="{00000000-0005-0000-0000-0000FA640000}"/>
    <cellStyle name="Normal 2 11 2 4 5 2 2 5" xfId="25854" xr:uid="{00000000-0005-0000-0000-0000FB640000}"/>
    <cellStyle name="Normal 2 11 2 4 5 2 2 5 2" xfId="25855" xr:uid="{00000000-0005-0000-0000-0000FC640000}"/>
    <cellStyle name="Normal 2 11 2 4 5 2 2 6" xfId="25856" xr:uid="{00000000-0005-0000-0000-0000FD640000}"/>
    <cellStyle name="Normal 2 11 2 4 5 2 2 7" xfId="25857" xr:uid="{00000000-0005-0000-0000-0000FE640000}"/>
    <cellStyle name="Normal 2 11 2 4 5 2 3" xfId="25858" xr:uid="{00000000-0005-0000-0000-0000FF640000}"/>
    <cellStyle name="Normal 2 11 2 4 5 2 3 2" xfId="25859" xr:uid="{00000000-0005-0000-0000-000000650000}"/>
    <cellStyle name="Normal 2 11 2 4 5 2 3 2 2" xfId="25860" xr:uid="{00000000-0005-0000-0000-000001650000}"/>
    <cellStyle name="Normal 2 11 2 4 5 2 3 3" xfId="25861" xr:uid="{00000000-0005-0000-0000-000002650000}"/>
    <cellStyle name="Normal 2 11 2 4 5 2 3 4" xfId="25862" xr:uid="{00000000-0005-0000-0000-000003650000}"/>
    <cellStyle name="Normal 2 11 2 4 5 2 4" xfId="25863" xr:uid="{00000000-0005-0000-0000-000004650000}"/>
    <cellStyle name="Normal 2 11 2 4 5 2 4 2" xfId="25864" xr:uid="{00000000-0005-0000-0000-000005650000}"/>
    <cellStyle name="Normal 2 11 2 4 5 2 4 2 2" xfId="25865" xr:uid="{00000000-0005-0000-0000-000006650000}"/>
    <cellStyle name="Normal 2 11 2 4 5 2 4 3" xfId="25866" xr:uid="{00000000-0005-0000-0000-000007650000}"/>
    <cellStyle name="Normal 2 11 2 4 5 2 4 4" xfId="25867" xr:uid="{00000000-0005-0000-0000-000008650000}"/>
    <cellStyle name="Normal 2 11 2 4 5 2 5" xfId="25868" xr:uid="{00000000-0005-0000-0000-000009650000}"/>
    <cellStyle name="Normal 2 11 2 4 5 2 5 2" xfId="25869" xr:uid="{00000000-0005-0000-0000-00000A650000}"/>
    <cellStyle name="Normal 2 11 2 4 5 2 5 2 2" xfId="25870" xr:uid="{00000000-0005-0000-0000-00000B650000}"/>
    <cellStyle name="Normal 2 11 2 4 5 2 5 3" xfId="25871" xr:uid="{00000000-0005-0000-0000-00000C650000}"/>
    <cellStyle name="Normal 2 11 2 4 5 2 5 4" xfId="25872" xr:uid="{00000000-0005-0000-0000-00000D650000}"/>
    <cellStyle name="Normal 2 11 2 4 5 2 6" xfId="25873" xr:uid="{00000000-0005-0000-0000-00000E650000}"/>
    <cellStyle name="Normal 2 11 2 4 5 2 6 2" xfId="25874" xr:uid="{00000000-0005-0000-0000-00000F650000}"/>
    <cellStyle name="Normal 2 11 2 4 5 2 6 2 2" xfId="25875" xr:uid="{00000000-0005-0000-0000-000010650000}"/>
    <cellStyle name="Normal 2 11 2 4 5 2 6 3" xfId="25876" xr:uid="{00000000-0005-0000-0000-000011650000}"/>
    <cellStyle name="Normal 2 11 2 4 5 2 6 4" xfId="25877" xr:uid="{00000000-0005-0000-0000-000012650000}"/>
    <cellStyle name="Normal 2 11 2 4 5 2 7" xfId="25878" xr:uid="{00000000-0005-0000-0000-000013650000}"/>
    <cellStyle name="Normal 2 11 2 4 5 2 7 2" xfId="25879" xr:uid="{00000000-0005-0000-0000-000014650000}"/>
    <cellStyle name="Normal 2 11 2 4 5 2 8" xfId="25880" xr:uid="{00000000-0005-0000-0000-000015650000}"/>
    <cellStyle name="Normal 2 11 2 4 5 2 9" xfId="25881" xr:uid="{00000000-0005-0000-0000-000016650000}"/>
    <cellStyle name="Normal 2 11 2 4 5 3" xfId="25882" xr:uid="{00000000-0005-0000-0000-000017650000}"/>
    <cellStyle name="Normal 2 11 2 4 5 3 2" xfId="25883" xr:uid="{00000000-0005-0000-0000-000018650000}"/>
    <cellStyle name="Normal 2 11 2 4 5 3 2 2" xfId="25884" xr:uid="{00000000-0005-0000-0000-000019650000}"/>
    <cellStyle name="Normal 2 11 2 4 5 3 2 2 2" xfId="25885" xr:uid="{00000000-0005-0000-0000-00001A650000}"/>
    <cellStyle name="Normal 2 11 2 4 5 3 2 3" xfId="25886" xr:uid="{00000000-0005-0000-0000-00001B650000}"/>
    <cellStyle name="Normal 2 11 2 4 5 3 2 4" xfId="25887" xr:uid="{00000000-0005-0000-0000-00001C650000}"/>
    <cellStyle name="Normal 2 11 2 4 5 3 3" xfId="25888" xr:uid="{00000000-0005-0000-0000-00001D650000}"/>
    <cellStyle name="Normal 2 11 2 4 5 3 3 2" xfId="25889" xr:uid="{00000000-0005-0000-0000-00001E650000}"/>
    <cellStyle name="Normal 2 11 2 4 5 3 3 2 2" xfId="25890" xr:uid="{00000000-0005-0000-0000-00001F650000}"/>
    <cellStyle name="Normal 2 11 2 4 5 3 3 3" xfId="25891" xr:uid="{00000000-0005-0000-0000-000020650000}"/>
    <cellStyle name="Normal 2 11 2 4 5 3 3 4" xfId="25892" xr:uid="{00000000-0005-0000-0000-000021650000}"/>
    <cellStyle name="Normal 2 11 2 4 5 3 4" xfId="25893" xr:uid="{00000000-0005-0000-0000-000022650000}"/>
    <cellStyle name="Normal 2 11 2 4 5 3 4 2" xfId="25894" xr:uid="{00000000-0005-0000-0000-000023650000}"/>
    <cellStyle name="Normal 2 11 2 4 5 3 4 2 2" xfId="25895" xr:uid="{00000000-0005-0000-0000-000024650000}"/>
    <cellStyle name="Normal 2 11 2 4 5 3 4 3" xfId="25896" xr:uid="{00000000-0005-0000-0000-000025650000}"/>
    <cellStyle name="Normal 2 11 2 4 5 3 4 4" xfId="25897" xr:uid="{00000000-0005-0000-0000-000026650000}"/>
    <cellStyle name="Normal 2 11 2 4 5 3 5" xfId="25898" xr:uid="{00000000-0005-0000-0000-000027650000}"/>
    <cellStyle name="Normal 2 11 2 4 5 3 5 2" xfId="25899" xr:uid="{00000000-0005-0000-0000-000028650000}"/>
    <cellStyle name="Normal 2 11 2 4 5 3 6" xfId="25900" xr:uid="{00000000-0005-0000-0000-000029650000}"/>
    <cellStyle name="Normal 2 11 2 4 5 3 7" xfId="25901" xr:uid="{00000000-0005-0000-0000-00002A650000}"/>
    <cellStyle name="Normal 2 11 2 4 5 4" xfId="25902" xr:uid="{00000000-0005-0000-0000-00002B650000}"/>
    <cellStyle name="Normal 2 11 2 4 5 4 2" xfId="25903" xr:uid="{00000000-0005-0000-0000-00002C650000}"/>
    <cellStyle name="Normal 2 11 2 4 5 4 2 2" xfId="25904" xr:uid="{00000000-0005-0000-0000-00002D650000}"/>
    <cellStyle name="Normal 2 11 2 4 5 4 3" xfId="25905" xr:uid="{00000000-0005-0000-0000-00002E650000}"/>
    <cellStyle name="Normal 2 11 2 4 5 4 4" xfId="25906" xr:uid="{00000000-0005-0000-0000-00002F650000}"/>
    <cellStyle name="Normal 2 11 2 4 5 5" xfId="25907" xr:uid="{00000000-0005-0000-0000-000030650000}"/>
    <cellStyle name="Normal 2 11 2 4 5 5 2" xfId="25908" xr:uid="{00000000-0005-0000-0000-000031650000}"/>
    <cellStyle name="Normal 2 11 2 4 5 5 2 2" xfId="25909" xr:uid="{00000000-0005-0000-0000-000032650000}"/>
    <cellStyle name="Normal 2 11 2 4 5 5 3" xfId="25910" xr:uid="{00000000-0005-0000-0000-000033650000}"/>
    <cellStyle name="Normal 2 11 2 4 5 5 4" xfId="25911" xr:uid="{00000000-0005-0000-0000-000034650000}"/>
    <cellStyle name="Normal 2 11 2 4 5 6" xfId="25912" xr:uid="{00000000-0005-0000-0000-000035650000}"/>
    <cellStyle name="Normal 2 11 2 4 5 6 2" xfId="25913" xr:uid="{00000000-0005-0000-0000-000036650000}"/>
    <cellStyle name="Normal 2 11 2 4 5 6 2 2" xfId="25914" xr:uid="{00000000-0005-0000-0000-000037650000}"/>
    <cellStyle name="Normal 2 11 2 4 5 6 3" xfId="25915" xr:uid="{00000000-0005-0000-0000-000038650000}"/>
    <cellStyle name="Normal 2 11 2 4 5 6 4" xfId="25916" xr:uid="{00000000-0005-0000-0000-000039650000}"/>
    <cellStyle name="Normal 2 11 2 4 5 7" xfId="25917" xr:uid="{00000000-0005-0000-0000-00003A650000}"/>
    <cellStyle name="Normal 2 11 2 4 5 7 2" xfId="25918" xr:uid="{00000000-0005-0000-0000-00003B650000}"/>
    <cellStyle name="Normal 2 11 2 4 5 7 2 2" xfId="25919" xr:uid="{00000000-0005-0000-0000-00003C650000}"/>
    <cellStyle name="Normal 2 11 2 4 5 7 3" xfId="25920" xr:uid="{00000000-0005-0000-0000-00003D650000}"/>
    <cellStyle name="Normal 2 11 2 4 5 7 4" xfId="25921" xr:uid="{00000000-0005-0000-0000-00003E650000}"/>
    <cellStyle name="Normal 2 11 2 4 5 8" xfId="25922" xr:uid="{00000000-0005-0000-0000-00003F650000}"/>
    <cellStyle name="Normal 2 11 2 4 5 8 2" xfId="25923" xr:uid="{00000000-0005-0000-0000-000040650000}"/>
    <cellStyle name="Normal 2 11 2 4 5 9" xfId="25924" xr:uid="{00000000-0005-0000-0000-000041650000}"/>
    <cellStyle name="Normal 2 11 2 4 6" xfId="25925" xr:uid="{00000000-0005-0000-0000-000042650000}"/>
    <cellStyle name="Normal 2 11 2 4 6 2" xfId="25926" xr:uid="{00000000-0005-0000-0000-000043650000}"/>
    <cellStyle name="Normal 2 11 2 4 6 2 2" xfId="25927" xr:uid="{00000000-0005-0000-0000-000044650000}"/>
    <cellStyle name="Normal 2 11 2 4 6 2 2 2" xfId="25928" xr:uid="{00000000-0005-0000-0000-000045650000}"/>
    <cellStyle name="Normal 2 11 2 4 6 2 2 2 2" xfId="25929" xr:uid="{00000000-0005-0000-0000-000046650000}"/>
    <cellStyle name="Normal 2 11 2 4 6 2 2 3" xfId="25930" xr:uid="{00000000-0005-0000-0000-000047650000}"/>
    <cellStyle name="Normal 2 11 2 4 6 2 2 4" xfId="25931" xr:uid="{00000000-0005-0000-0000-000048650000}"/>
    <cellStyle name="Normal 2 11 2 4 6 2 3" xfId="25932" xr:uid="{00000000-0005-0000-0000-000049650000}"/>
    <cellStyle name="Normal 2 11 2 4 6 2 3 2" xfId="25933" xr:uid="{00000000-0005-0000-0000-00004A650000}"/>
    <cellStyle name="Normal 2 11 2 4 6 2 3 2 2" xfId="25934" xr:uid="{00000000-0005-0000-0000-00004B650000}"/>
    <cellStyle name="Normal 2 11 2 4 6 2 3 3" xfId="25935" xr:uid="{00000000-0005-0000-0000-00004C650000}"/>
    <cellStyle name="Normal 2 11 2 4 6 2 3 4" xfId="25936" xr:uid="{00000000-0005-0000-0000-00004D650000}"/>
    <cellStyle name="Normal 2 11 2 4 6 2 4" xfId="25937" xr:uid="{00000000-0005-0000-0000-00004E650000}"/>
    <cellStyle name="Normal 2 11 2 4 6 2 4 2" xfId="25938" xr:uid="{00000000-0005-0000-0000-00004F650000}"/>
    <cellStyle name="Normal 2 11 2 4 6 2 4 2 2" xfId="25939" xr:uid="{00000000-0005-0000-0000-000050650000}"/>
    <cellStyle name="Normal 2 11 2 4 6 2 4 3" xfId="25940" xr:uid="{00000000-0005-0000-0000-000051650000}"/>
    <cellStyle name="Normal 2 11 2 4 6 2 4 4" xfId="25941" xr:uid="{00000000-0005-0000-0000-000052650000}"/>
    <cellStyle name="Normal 2 11 2 4 6 2 5" xfId="25942" xr:uid="{00000000-0005-0000-0000-000053650000}"/>
    <cellStyle name="Normal 2 11 2 4 6 2 5 2" xfId="25943" xr:uid="{00000000-0005-0000-0000-000054650000}"/>
    <cellStyle name="Normal 2 11 2 4 6 2 6" xfId="25944" xr:uid="{00000000-0005-0000-0000-000055650000}"/>
    <cellStyle name="Normal 2 11 2 4 6 2 7" xfId="25945" xr:uid="{00000000-0005-0000-0000-000056650000}"/>
    <cellStyle name="Normal 2 11 2 4 6 3" xfId="25946" xr:uid="{00000000-0005-0000-0000-000057650000}"/>
    <cellStyle name="Normal 2 11 2 4 6 3 2" xfId="25947" xr:uid="{00000000-0005-0000-0000-000058650000}"/>
    <cellStyle name="Normal 2 11 2 4 6 3 2 2" xfId="25948" xr:uid="{00000000-0005-0000-0000-000059650000}"/>
    <cellStyle name="Normal 2 11 2 4 6 3 3" xfId="25949" xr:uid="{00000000-0005-0000-0000-00005A650000}"/>
    <cellStyle name="Normal 2 11 2 4 6 3 4" xfId="25950" xr:uid="{00000000-0005-0000-0000-00005B650000}"/>
    <cellStyle name="Normal 2 11 2 4 6 4" xfId="25951" xr:uid="{00000000-0005-0000-0000-00005C650000}"/>
    <cellStyle name="Normal 2 11 2 4 6 4 2" xfId="25952" xr:uid="{00000000-0005-0000-0000-00005D650000}"/>
    <cellStyle name="Normal 2 11 2 4 6 4 2 2" xfId="25953" xr:uid="{00000000-0005-0000-0000-00005E650000}"/>
    <cellStyle name="Normal 2 11 2 4 6 4 3" xfId="25954" xr:uid="{00000000-0005-0000-0000-00005F650000}"/>
    <cellStyle name="Normal 2 11 2 4 6 4 4" xfId="25955" xr:uid="{00000000-0005-0000-0000-000060650000}"/>
    <cellStyle name="Normal 2 11 2 4 6 5" xfId="25956" xr:uid="{00000000-0005-0000-0000-000061650000}"/>
    <cellStyle name="Normal 2 11 2 4 6 5 2" xfId="25957" xr:uid="{00000000-0005-0000-0000-000062650000}"/>
    <cellStyle name="Normal 2 11 2 4 6 5 2 2" xfId="25958" xr:uid="{00000000-0005-0000-0000-000063650000}"/>
    <cellStyle name="Normal 2 11 2 4 6 5 3" xfId="25959" xr:uid="{00000000-0005-0000-0000-000064650000}"/>
    <cellStyle name="Normal 2 11 2 4 6 5 4" xfId="25960" xr:uid="{00000000-0005-0000-0000-000065650000}"/>
    <cellStyle name="Normal 2 11 2 4 6 6" xfId="25961" xr:uid="{00000000-0005-0000-0000-000066650000}"/>
    <cellStyle name="Normal 2 11 2 4 6 6 2" xfId="25962" xr:uid="{00000000-0005-0000-0000-000067650000}"/>
    <cellStyle name="Normal 2 11 2 4 6 6 2 2" xfId="25963" xr:uid="{00000000-0005-0000-0000-000068650000}"/>
    <cellStyle name="Normal 2 11 2 4 6 6 3" xfId="25964" xr:uid="{00000000-0005-0000-0000-000069650000}"/>
    <cellStyle name="Normal 2 11 2 4 6 6 4" xfId="25965" xr:uid="{00000000-0005-0000-0000-00006A650000}"/>
    <cellStyle name="Normal 2 11 2 4 6 7" xfId="25966" xr:uid="{00000000-0005-0000-0000-00006B650000}"/>
    <cellStyle name="Normal 2 11 2 4 6 7 2" xfId="25967" xr:uid="{00000000-0005-0000-0000-00006C650000}"/>
    <cellStyle name="Normal 2 11 2 4 6 8" xfId="25968" xr:uid="{00000000-0005-0000-0000-00006D650000}"/>
    <cellStyle name="Normal 2 11 2 4 6 9" xfId="25969" xr:uid="{00000000-0005-0000-0000-00006E650000}"/>
    <cellStyle name="Normal 2 11 2 4 7" xfId="25970" xr:uid="{00000000-0005-0000-0000-00006F650000}"/>
    <cellStyle name="Normal 2 11 2 4 7 2" xfId="25971" xr:uid="{00000000-0005-0000-0000-000070650000}"/>
    <cellStyle name="Normal 2 11 2 4 7 2 2" xfId="25972" xr:uid="{00000000-0005-0000-0000-000071650000}"/>
    <cellStyle name="Normal 2 11 2 4 7 2 2 2" xfId="25973" xr:uid="{00000000-0005-0000-0000-000072650000}"/>
    <cellStyle name="Normal 2 11 2 4 7 2 2 2 2" xfId="25974" xr:uid="{00000000-0005-0000-0000-000073650000}"/>
    <cellStyle name="Normal 2 11 2 4 7 2 2 3" xfId="25975" xr:uid="{00000000-0005-0000-0000-000074650000}"/>
    <cellStyle name="Normal 2 11 2 4 7 2 2 4" xfId="25976" xr:uid="{00000000-0005-0000-0000-000075650000}"/>
    <cellStyle name="Normal 2 11 2 4 7 2 3" xfId="25977" xr:uid="{00000000-0005-0000-0000-000076650000}"/>
    <cellStyle name="Normal 2 11 2 4 7 2 3 2" xfId="25978" xr:uid="{00000000-0005-0000-0000-000077650000}"/>
    <cellStyle name="Normal 2 11 2 4 7 2 3 2 2" xfId="25979" xr:uid="{00000000-0005-0000-0000-000078650000}"/>
    <cellStyle name="Normal 2 11 2 4 7 2 3 3" xfId="25980" xr:uid="{00000000-0005-0000-0000-000079650000}"/>
    <cellStyle name="Normal 2 11 2 4 7 2 3 4" xfId="25981" xr:uid="{00000000-0005-0000-0000-00007A650000}"/>
    <cellStyle name="Normal 2 11 2 4 7 2 4" xfId="25982" xr:uid="{00000000-0005-0000-0000-00007B650000}"/>
    <cellStyle name="Normal 2 11 2 4 7 2 4 2" xfId="25983" xr:uid="{00000000-0005-0000-0000-00007C650000}"/>
    <cellStyle name="Normal 2 11 2 4 7 2 4 2 2" xfId="25984" xr:uid="{00000000-0005-0000-0000-00007D650000}"/>
    <cellStyle name="Normal 2 11 2 4 7 2 4 3" xfId="25985" xr:uid="{00000000-0005-0000-0000-00007E650000}"/>
    <cellStyle name="Normal 2 11 2 4 7 2 4 4" xfId="25986" xr:uid="{00000000-0005-0000-0000-00007F650000}"/>
    <cellStyle name="Normal 2 11 2 4 7 2 5" xfId="25987" xr:uid="{00000000-0005-0000-0000-000080650000}"/>
    <cellStyle name="Normal 2 11 2 4 7 2 5 2" xfId="25988" xr:uid="{00000000-0005-0000-0000-000081650000}"/>
    <cellStyle name="Normal 2 11 2 4 7 2 6" xfId="25989" xr:uid="{00000000-0005-0000-0000-000082650000}"/>
    <cellStyle name="Normal 2 11 2 4 7 2 7" xfId="25990" xr:uid="{00000000-0005-0000-0000-000083650000}"/>
    <cellStyle name="Normal 2 11 2 4 7 3" xfId="25991" xr:uid="{00000000-0005-0000-0000-000084650000}"/>
    <cellStyle name="Normal 2 11 2 4 7 3 2" xfId="25992" xr:uid="{00000000-0005-0000-0000-000085650000}"/>
    <cellStyle name="Normal 2 11 2 4 7 3 2 2" xfId="25993" xr:uid="{00000000-0005-0000-0000-000086650000}"/>
    <cellStyle name="Normal 2 11 2 4 7 3 3" xfId="25994" xr:uid="{00000000-0005-0000-0000-000087650000}"/>
    <cellStyle name="Normal 2 11 2 4 7 3 4" xfId="25995" xr:uid="{00000000-0005-0000-0000-000088650000}"/>
    <cellStyle name="Normal 2 11 2 4 7 4" xfId="25996" xr:uid="{00000000-0005-0000-0000-000089650000}"/>
    <cellStyle name="Normal 2 11 2 4 7 4 2" xfId="25997" xr:uid="{00000000-0005-0000-0000-00008A650000}"/>
    <cellStyle name="Normal 2 11 2 4 7 4 2 2" xfId="25998" xr:uid="{00000000-0005-0000-0000-00008B650000}"/>
    <cellStyle name="Normal 2 11 2 4 7 4 3" xfId="25999" xr:uid="{00000000-0005-0000-0000-00008C650000}"/>
    <cellStyle name="Normal 2 11 2 4 7 4 4" xfId="26000" xr:uid="{00000000-0005-0000-0000-00008D650000}"/>
    <cellStyle name="Normal 2 11 2 4 7 5" xfId="26001" xr:uid="{00000000-0005-0000-0000-00008E650000}"/>
    <cellStyle name="Normal 2 11 2 4 7 5 2" xfId="26002" xr:uid="{00000000-0005-0000-0000-00008F650000}"/>
    <cellStyle name="Normal 2 11 2 4 7 5 2 2" xfId="26003" xr:uid="{00000000-0005-0000-0000-000090650000}"/>
    <cellStyle name="Normal 2 11 2 4 7 5 3" xfId="26004" xr:uid="{00000000-0005-0000-0000-000091650000}"/>
    <cellStyle name="Normal 2 11 2 4 7 5 4" xfId="26005" xr:uid="{00000000-0005-0000-0000-000092650000}"/>
    <cellStyle name="Normal 2 11 2 4 7 6" xfId="26006" xr:uid="{00000000-0005-0000-0000-000093650000}"/>
    <cellStyle name="Normal 2 11 2 4 7 6 2" xfId="26007" xr:uid="{00000000-0005-0000-0000-000094650000}"/>
    <cellStyle name="Normal 2 11 2 4 7 6 2 2" xfId="26008" xr:uid="{00000000-0005-0000-0000-000095650000}"/>
    <cellStyle name="Normal 2 11 2 4 7 6 3" xfId="26009" xr:uid="{00000000-0005-0000-0000-000096650000}"/>
    <cellStyle name="Normal 2 11 2 4 7 6 4" xfId="26010" xr:uid="{00000000-0005-0000-0000-000097650000}"/>
    <cellStyle name="Normal 2 11 2 4 7 7" xfId="26011" xr:uid="{00000000-0005-0000-0000-000098650000}"/>
    <cellStyle name="Normal 2 11 2 4 7 7 2" xfId="26012" xr:uid="{00000000-0005-0000-0000-000099650000}"/>
    <cellStyle name="Normal 2 11 2 4 7 8" xfId="26013" xr:uid="{00000000-0005-0000-0000-00009A650000}"/>
    <cellStyle name="Normal 2 11 2 4 7 9" xfId="26014" xr:uid="{00000000-0005-0000-0000-00009B650000}"/>
    <cellStyle name="Normal 2 11 2 4 8" xfId="26015" xr:uid="{00000000-0005-0000-0000-00009C650000}"/>
    <cellStyle name="Normal 2 11 2 4 8 2" xfId="26016" xr:uid="{00000000-0005-0000-0000-00009D650000}"/>
    <cellStyle name="Normal 2 11 2 4 8 2 2" xfId="26017" xr:uid="{00000000-0005-0000-0000-00009E650000}"/>
    <cellStyle name="Normal 2 11 2 4 8 2 2 2" xfId="26018" xr:uid="{00000000-0005-0000-0000-00009F650000}"/>
    <cellStyle name="Normal 2 11 2 4 8 2 3" xfId="26019" xr:uid="{00000000-0005-0000-0000-0000A0650000}"/>
    <cellStyle name="Normal 2 11 2 4 8 2 4" xfId="26020" xr:uid="{00000000-0005-0000-0000-0000A1650000}"/>
    <cellStyle name="Normal 2 11 2 4 8 3" xfId="26021" xr:uid="{00000000-0005-0000-0000-0000A2650000}"/>
    <cellStyle name="Normal 2 11 2 4 8 3 2" xfId="26022" xr:uid="{00000000-0005-0000-0000-0000A3650000}"/>
    <cellStyle name="Normal 2 11 2 4 8 3 2 2" xfId="26023" xr:uid="{00000000-0005-0000-0000-0000A4650000}"/>
    <cellStyle name="Normal 2 11 2 4 8 3 3" xfId="26024" xr:uid="{00000000-0005-0000-0000-0000A5650000}"/>
    <cellStyle name="Normal 2 11 2 4 8 3 4" xfId="26025" xr:uid="{00000000-0005-0000-0000-0000A6650000}"/>
    <cellStyle name="Normal 2 11 2 4 8 4" xfId="26026" xr:uid="{00000000-0005-0000-0000-0000A7650000}"/>
    <cellStyle name="Normal 2 11 2 4 8 4 2" xfId="26027" xr:uid="{00000000-0005-0000-0000-0000A8650000}"/>
    <cellStyle name="Normal 2 11 2 4 8 4 2 2" xfId="26028" xr:uid="{00000000-0005-0000-0000-0000A9650000}"/>
    <cellStyle name="Normal 2 11 2 4 8 4 3" xfId="26029" xr:uid="{00000000-0005-0000-0000-0000AA650000}"/>
    <cellStyle name="Normal 2 11 2 4 8 4 4" xfId="26030" xr:uid="{00000000-0005-0000-0000-0000AB650000}"/>
    <cellStyle name="Normal 2 11 2 4 8 5" xfId="26031" xr:uid="{00000000-0005-0000-0000-0000AC650000}"/>
    <cellStyle name="Normal 2 11 2 4 8 5 2" xfId="26032" xr:uid="{00000000-0005-0000-0000-0000AD650000}"/>
    <cellStyle name="Normal 2 11 2 4 8 6" xfId="26033" xr:uid="{00000000-0005-0000-0000-0000AE650000}"/>
    <cellStyle name="Normal 2 11 2 4 8 7" xfId="26034" xr:uid="{00000000-0005-0000-0000-0000AF650000}"/>
    <cellStyle name="Normal 2 11 2 4 9" xfId="26035" xr:uid="{00000000-0005-0000-0000-0000B0650000}"/>
    <cellStyle name="Normal 2 11 2 4 9 2" xfId="26036" xr:uid="{00000000-0005-0000-0000-0000B1650000}"/>
    <cellStyle name="Normal 2 11 2 4 9 2 2" xfId="26037" xr:uid="{00000000-0005-0000-0000-0000B2650000}"/>
    <cellStyle name="Normal 2 11 2 4 9 3" xfId="26038" xr:uid="{00000000-0005-0000-0000-0000B3650000}"/>
    <cellStyle name="Normal 2 11 2 4 9 4" xfId="26039" xr:uid="{00000000-0005-0000-0000-0000B4650000}"/>
    <cellStyle name="Normal 2 11 2 5" xfId="26040" xr:uid="{00000000-0005-0000-0000-0000B5650000}"/>
    <cellStyle name="Normal 2 11 2 5 10" xfId="26041" xr:uid="{00000000-0005-0000-0000-0000B6650000}"/>
    <cellStyle name="Normal 2 11 2 5 10 2" xfId="26042" xr:uid="{00000000-0005-0000-0000-0000B7650000}"/>
    <cellStyle name="Normal 2 11 2 5 10 2 2" xfId="26043" xr:uid="{00000000-0005-0000-0000-0000B8650000}"/>
    <cellStyle name="Normal 2 11 2 5 10 3" xfId="26044" xr:uid="{00000000-0005-0000-0000-0000B9650000}"/>
    <cellStyle name="Normal 2 11 2 5 10 4" xfId="26045" xr:uid="{00000000-0005-0000-0000-0000BA650000}"/>
    <cellStyle name="Normal 2 11 2 5 11" xfId="26046" xr:uid="{00000000-0005-0000-0000-0000BB650000}"/>
    <cellStyle name="Normal 2 11 2 5 11 2" xfId="26047" xr:uid="{00000000-0005-0000-0000-0000BC650000}"/>
    <cellStyle name="Normal 2 11 2 5 11 2 2" xfId="26048" xr:uid="{00000000-0005-0000-0000-0000BD650000}"/>
    <cellStyle name="Normal 2 11 2 5 11 3" xfId="26049" xr:uid="{00000000-0005-0000-0000-0000BE650000}"/>
    <cellStyle name="Normal 2 11 2 5 11 4" xfId="26050" xr:uid="{00000000-0005-0000-0000-0000BF650000}"/>
    <cellStyle name="Normal 2 11 2 5 12" xfId="26051" xr:uid="{00000000-0005-0000-0000-0000C0650000}"/>
    <cellStyle name="Normal 2 11 2 5 12 2" xfId="26052" xr:uid="{00000000-0005-0000-0000-0000C1650000}"/>
    <cellStyle name="Normal 2 11 2 5 13" xfId="26053" xr:uid="{00000000-0005-0000-0000-0000C2650000}"/>
    <cellStyle name="Normal 2 11 2 5 14" xfId="26054" xr:uid="{00000000-0005-0000-0000-0000C3650000}"/>
    <cellStyle name="Normal 2 11 2 5 2" xfId="26055" xr:uid="{00000000-0005-0000-0000-0000C4650000}"/>
    <cellStyle name="Normal 2 11 2 5 2 10" xfId="26056" xr:uid="{00000000-0005-0000-0000-0000C5650000}"/>
    <cellStyle name="Normal 2 11 2 5 2 10 2" xfId="26057" xr:uid="{00000000-0005-0000-0000-0000C6650000}"/>
    <cellStyle name="Normal 2 11 2 5 2 10 2 2" xfId="26058" xr:uid="{00000000-0005-0000-0000-0000C7650000}"/>
    <cellStyle name="Normal 2 11 2 5 2 10 3" xfId="26059" xr:uid="{00000000-0005-0000-0000-0000C8650000}"/>
    <cellStyle name="Normal 2 11 2 5 2 10 4" xfId="26060" xr:uid="{00000000-0005-0000-0000-0000C9650000}"/>
    <cellStyle name="Normal 2 11 2 5 2 11" xfId="26061" xr:uid="{00000000-0005-0000-0000-0000CA650000}"/>
    <cellStyle name="Normal 2 11 2 5 2 11 2" xfId="26062" xr:uid="{00000000-0005-0000-0000-0000CB650000}"/>
    <cellStyle name="Normal 2 11 2 5 2 12" xfId="26063" xr:uid="{00000000-0005-0000-0000-0000CC650000}"/>
    <cellStyle name="Normal 2 11 2 5 2 13" xfId="26064" xr:uid="{00000000-0005-0000-0000-0000CD650000}"/>
    <cellStyle name="Normal 2 11 2 5 2 2" xfId="26065" xr:uid="{00000000-0005-0000-0000-0000CE650000}"/>
    <cellStyle name="Normal 2 11 2 5 2 2 10" xfId="26066" xr:uid="{00000000-0005-0000-0000-0000CF650000}"/>
    <cellStyle name="Normal 2 11 2 5 2 2 2" xfId="26067" xr:uid="{00000000-0005-0000-0000-0000D0650000}"/>
    <cellStyle name="Normal 2 11 2 5 2 2 2 2" xfId="26068" xr:uid="{00000000-0005-0000-0000-0000D1650000}"/>
    <cellStyle name="Normal 2 11 2 5 2 2 2 2 2" xfId="26069" xr:uid="{00000000-0005-0000-0000-0000D2650000}"/>
    <cellStyle name="Normal 2 11 2 5 2 2 2 2 2 2" xfId="26070" xr:uid="{00000000-0005-0000-0000-0000D3650000}"/>
    <cellStyle name="Normal 2 11 2 5 2 2 2 2 2 2 2" xfId="26071" xr:uid="{00000000-0005-0000-0000-0000D4650000}"/>
    <cellStyle name="Normal 2 11 2 5 2 2 2 2 2 3" xfId="26072" xr:uid="{00000000-0005-0000-0000-0000D5650000}"/>
    <cellStyle name="Normal 2 11 2 5 2 2 2 2 2 4" xfId="26073" xr:uid="{00000000-0005-0000-0000-0000D6650000}"/>
    <cellStyle name="Normal 2 11 2 5 2 2 2 2 3" xfId="26074" xr:uid="{00000000-0005-0000-0000-0000D7650000}"/>
    <cellStyle name="Normal 2 11 2 5 2 2 2 2 3 2" xfId="26075" xr:uid="{00000000-0005-0000-0000-0000D8650000}"/>
    <cellStyle name="Normal 2 11 2 5 2 2 2 2 3 2 2" xfId="26076" xr:uid="{00000000-0005-0000-0000-0000D9650000}"/>
    <cellStyle name="Normal 2 11 2 5 2 2 2 2 3 3" xfId="26077" xr:uid="{00000000-0005-0000-0000-0000DA650000}"/>
    <cellStyle name="Normal 2 11 2 5 2 2 2 2 3 4" xfId="26078" xr:uid="{00000000-0005-0000-0000-0000DB650000}"/>
    <cellStyle name="Normal 2 11 2 5 2 2 2 2 4" xfId="26079" xr:uid="{00000000-0005-0000-0000-0000DC650000}"/>
    <cellStyle name="Normal 2 11 2 5 2 2 2 2 4 2" xfId="26080" xr:uid="{00000000-0005-0000-0000-0000DD650000}"/>
    <cellStyle name="Normal 2 11 2 5 2 2 2 2 4 2 2" xfId="26081" xr:uid="{00000000-0005-0000-0000-0000DE650000}"/>
    <cellStyle name="Normal 2 11 2 5 2 2 2 2 4 3" xfId="26082" xr:uid="{00000000-0005-0000-0000-0000DF650000}"/>
    <cellStyle name="Normal 2 11 2 5 2 2 2 2 4 4" xfId="26083" xr:uid="{00000000-0005-0000-0000-0000E0650000}"/>
    <cellStyle name="Normal 2 11 2 5 2 2 2 2 5" xfId="26084" xr:uid="{00000000-0005-0000-0000-0000E1650000}"/>
    <cellStyle name="Normal 2 11 2 5 2 2 2 2 5 2" xfId="26085" xr:uid="{00000000-0005-0000-0000-0000E2650000}"/>
    <cellStyle name="Normal 2 11 2 5 2 2 2 2 6" xfId="26086" xr:uid="{00000000-0005-0000-0000-0000E3650000}"/>
    <cellStyle name="Normal 2 11 2 5 2 2 2 2 7" xfId="26087" xr:uid="{00000000-0005-0000-0000-0000E4650000}"/>
    <cellStyle name="Normal 2 11 2 5 2 2 2 3" xfId="26088" xr:uid="{00000000-0005-0000-0000-0000E5650000}"/>
    <cellStyle name="Normal 2 11 2 5 2 2 2 3 2" xfId="26089" xr:uid="{00000000-0005-0000-0000-0000E6650000}"/>
    <cellStyle name="Normal 2 11 2 5 2 2 2 3 2 2" xfId="26090" xr:uid="{00000000-0005-0000-0000-0000E7650000}"/>
    <cellStyle name="Normal 2 11 2 5 2 2 2 3 3" xfId="26091" xr:uid="{00000000-0005-0000-0000-0000E8650000}"/>
    <cellStyle name="Normal 2 11 2 5 2 2 2 3 4" xfId="26092" xr:uid="{00000000-0005-0000-0000-0000E9650000}"/>
    <cellStyle name="Normal 2 11 2 5 2 2 2 4" xfId="26093" xr:uid="{00000000-0005-0000-0000-0000EA650000}"/>
    <cellStyle name="Normal 2 11 2 5 2 2 2 4 2" xfId="26094" xr:uid="{00000000-0005-0000-0000-0000EB650000}"/>
    <cellStyle name="Normal 2 11 2 5 2 2 2 4 2 2" xfId="26095" xr:uid="{00000000-0005-0000-0000-0000EC650000}"/>
    <cellStyle name="Normal 2 11 2 5 2 2 2 4 3" xfId="26096" xr:uid="{00000000-0005-0000-0000-0000ED650000}"/>
    <cellStyle name="Normal 2 11 2 5 2 2 2 4 4" xfId="26097" xr:uid="{00000000-0005-0000-0000-0000EE650000}"/>
    <cellStyle name="Normal 2 11 2 5 2 2 2 5" xfId="26098" xr:uid="{00000000-0005-0000-0000-0000EF650000}"/>
    <cellStyle name="Normal 2 11 2 5 2 2 2 5 2" xfId="26099" xr:uid="{00000000-0005-0000-0000-0000F0650000}"/>
    <cellStyle name="Normal 2 11 2 5 2 2 2 5 2 2" xfId="26100" xr:uid="{00000000-0005-0000-0000-0000F1650000}"/>
    <cellStyle name="Normal 2 11 2 5 2 2 2 5 3" xfId="26101" xr:uid="{00000000-0005-0000-0000-0000F2650000}"/>
    <cellStyle name="Normal 2 11 2 5 2 2 2 5 4" xfId="26102" xr:uid="{00000000-0005-0000-0000-0000F3650000}"/>
    <cellStyle name="Normal 2 11 2 5 2 2 2 6" xfId="26103" xr:uid="{00000000-0005-0000-0000-0000F4650000}"/>
    <cellStyle name="Normal 2 11 2 5 2 2 2 6 2" xfId="26104" xr:uid="{00000000-0005-0000-0000-0000F5650000}"/>
    <cellStyle name="Normal 2 11 2 5 2 2 2 6 2 2" xfId="26105" xr:uid="{00000000-0005-0000-0000-0000F6650000}"/>
    <cellStyle name="Normal 2 11 2 5 2 2 2 6 3" xfId="26106" xr:uid="{00000000-0005-0000-0000-0000F7650000}"/>
    <cellStyle name="Normal 2 11 2 5 2 2 2 6 4" xfId="26107" xr:uid="{00000000-0005-0000-0000-0000F8650000}"/>
    <cellStyle name="Normal 2 11 2 5 2 2 2 7" xfId="26108" xr:uid="{00000000-0005-0000-0000-0000F9650000}"/>
    <cellStyle name="Normal 2 11 2 5 2 2 2 7 2" xfId="26109" xr:uid="{00000000-0005-0000-0000-0000FA650000}"/>
    <cellStyle name="Normal 2 11 2 5 2 2 2 8" xfId="26110" xr:uid="{00000000-0005-0000-0000-0000FB650000}"/>
    <cellStyle name="Normal 2 11 2 5 2 2 2 9" xfId="26111" xr:uid="{00000000-0005-0000-0000-0000FC650000}"/>
    <cellStyle name="Normal 2 11 2 5 2 2 3" xfId="26112" xr:uid="{00000000-0005-0000-0000-0000FD650000}"/>
    <cellStyle name="Normal 2 11 2 5 2 2 3 2" xfId="26113" xr:uid="{00000000-0005-0000-0000-0000FE650000}"/>
    <cellStyle name="Normal 2 11 2 5 2 2 3 2 2" xfId="26114" xr:uid="{00000000-0005-0000-0000-0000FF650000}"/>
    <cellStyle name="Normal 2 11 2 5 2 2 3 2 2 2" xfId="26115" xr:uid="{00000000-0005-0000-0000-000000660000}"/>
    <cellStyle name="Normal 2 11 2 5 2 2 3 2 3" xfId="26116" xr:uid="{00000000-0005-0000-0000-000001660000}"/>
    <cellStyle name="Normal 2 11 2 5 2 2 3 2 4" xfId="26117" xr:uid="{00000000-0005-0000-0000-000002660000}"/>
    <cellStyle name="Normal 2 11 2 5 2 2 3 3" xfId="26118" xr:uid="{00000000-0005-0000-0000-000003660000}"/>
    <cellStyle name="Normal 2 11 2 5 2 2 3 3 2" xfId="26119" xr:uid="{00000000-0005-0000-0000-000004660000}"/>
    <cellStyle name="Normal 2 11 2 5 2 2 3 3 2 2" xfId="26120" xr:uid="{00000000-0005-0000-0000-000005660000}"/>
    <cellStyle name="Normal 2 11 2 5 2 2 3 3 3" xfId="26121" xr:uid="{00000000-0005-0000-0000-000006660000}"/>
    <cellStyle name="Normal 2 11 2 5 2 2 3 3 4" xfId="26122" xr:uid="{00000000-0005-0000-0000-000007660000}"/>
    <cellStyle name="Normal 2 11 2 5 2 2 3 4" xfId="26123" xr:uid="{00000000-0005-0000-0000-000008660000}"/>
    <cellStyle name="Normal 2 11 2 5 2 2 3 4 2" xfId="26124" xr:uid="{00000000-0005-0000-0000-000009660000}"/>
    <cellStyle name="Normal 2 11 2 5 2 2 3 4 2 2" xfId="26125" xr:uid="{00000000-0005-0000-0000-00000A660000}"/>
    <cellStyle name="Normal 2 11 2 5 2 2 3 4 3" xfId="26126" xr:uid="{00000000-0005-0000-0000-00000B660000}"/>
    <cellStyle name="Normal 2 11 2 5 2 2 3 4 4" xfId="26127" xr:uid="{00000000-0005-0000-0000-00000C660000}"/>
    <cellStyle name="Normal 2 11 2 5 2 2 3 5" xfId="26128" xr:uid="{00000000-0005-0000-0000-00000D660000}"/>
    <cellStyle name="Normal 2 11 2 5 2 2 3 5 2" xfId="26129" xr:uid="{00000000-0005-0000-0000-00000E660000}"/>
    <cellStyle name="Normal 2 11 2 5 2 2 3 6" xfId="26130" xr:uid="{00000000-0005-0000-0000-00000F660000}"/>
    <cellStyle name="Normal 2 11 2 5 2 2 3 7" xfId="26131" xr:uid="{00000000-0005-0000-0000-000010660000}"/>
    <cellStyle name="Normal 2 11 2 5 2 2 4" xfId="26132" xr:uid="{00000000-0005-0000-0000-000011660000}"/>
    <cellStyle name="Normal 2 11 2 5 2 2 4 2" xfId="26133" xr:uid="{00000000-0005-0000-0000-000012660000}"/>
    <cellStyle name="Normal 2 11 2 5 2 2 4 2 2" xfId="26134" xr:uid="{00000000-0005-0000-0000-000013660000}"/>
    <cellStyle name="Normal 2 11 2 5 2 2 4 3" xfId="26135" xr:uid="{00000000-0005-0000-0000-000014660000}"/>
    <cellStyle name="Normal 2 11 2 5 2 2 4 4" xfId="26136" xr:uid="{00000000-0005-0000-0000-000015660000}"/>
    <cellStyle name="Normal 2 11 2 5 2 2 5" xfId="26137" xr:uid="{00000000-0005-0000-0000-000016660000}"/>
    <cellStyle name="Normal 2 11 2 5 2 2 5 2" xfId="26138" xr:uid="{00000000-0005-0000-0000-000017660000}"/>
    <cellStyle name="Normal 2 11 2 5 2 2 5 2 2" xfId="26139" xr:uid="{00000000-0005-0000-0000-000018660000}"/>
    <cellStyle name="Normal 2 11 2 5 2 2 5 3" xfId="26140" xr:uid="{00000000-0005-0000-0000-000019660000}"/>
    <cellStyle name="Normal 2 11 2 5 2 2 5 4" xfId="26141" xr:uid="{00000000-0005-0000-0000-00001A660000}"/>
    <cellStyle name="Normal 2 11 2 5 2 2 6" xfId="26142" xr:uid="{00000000-0005-0000-0000-00001B660000}"/>
    <cellStyle name="Normal 2 11 2 5 2 2 6 2" xfId="26143" xr:uid="{00000000-0005-0000-0000-00001C660000}"/>
    <cellStyle name="Normal 2 11 2 5 2 2 6 2 2" xfId="26144" xr:uid="{00000000-0005-0000-0000-00001D660000}"/>
    <cellStyle name="Normal 2 11 2 5 2 2 6 3" xfId="26145" xr:uid="{00000000-0005-0000-0000-00001E660000}"/>
    <cellStyle name="Normal 2 11 2 5 2 2 6 4" xfId="26146" xr:uid="{00000000-0005-0000-0000-00001F660000}"/>
    <cellStyle name="Normal 2 11 2 5 2 2 7" xfId="26147" xr:uid="{00000000-0005-0000-0000-000020660000}"/>
    <cellStyle name="Normal 2 11 2 5 2 2 7 2" xfId="26148" xr:uid="{00000000-0005-0000-0000-000021660000}"/>
    <cellStyle name="Normal 2 11 2 5 2 2 7 2 2" xfId="26149" xr:uid="{00000000-0005-0000-0000-000022660000}"/>
    <cellStyle name="Normal 2 11 2 5 2 2 7 3" xfId="26150" xr:uid="{00000000-0005-0000-0000-000023660000}"/>
    <cellStyle name="Normal 2 11 2 5 2 2 7 4" xfId="26151" xr:uid="{00000000-0005-0000-0000-000024660000}"/>
    <cellStyle name="Normal 2 11 2 5 2 2 8" xfId="26152" xr:uid="{00000000-0005-0000-0000-000025660000}"/>
    <cellStyle name="Normal 2 11 2 5 2 2 8 2" xfId="26153" xr:uid="{00000000-0005-0000-0000-000026660000}"/>
    <cellStyle name="Normal 2 11 2 5 2 2 9" xfId="26154" xr:uid="{00000000-0005-0000-0000-000027660000}"/>
    <cellStyle name="Normal 2 11 2 5 2 3" xfId="26155" xr:uid="{00000000-0005-0000-0000-000028660000}"/>
    <cellStyle name="Normal 2 11 2 5 2 3 10" xfId="26156" xr:uid="{00000000-0005-0000-0000-000029660000}"/>
    <cellStyle name="Normal 2 11 2 5 2 3 2" xfId="26157" xr:uid="{00000000-0005-0000-0000-00002A660000}"/>
    <cellStyle name="Normal 2 11 2 5 2 3 2 2" xfId="26158" xr:uid="{00000000-0005-0000-0000-00002B660000}"/>
    <cellStyle name="Normal 2 11 2 5 2 3 2 2 2" xfId="26159" xr:uid="{00000000-0005-0000-0000-00002C660000}"/>
    <cellStyle name="Normal 2 11 2 5 2 3 2 2 2 2" xfId="26160" xr:uid="{00000000-0005-0000-0000-00002D660000}"/>
    <cellStyle name="Normal 2 11 2 5 2 3 2 2 2 2 2" xfId="26161" xr:uid="{00000000-0005-0000-0000-00002E660000}"/>
    <cellStyle name="Normal 2 11 2 5 2 3 2 2 2 3" xfId="26162" xr:uid="{00000000-0005-0000-0000-00002F660000}"/>
    <cellStyle name="Normal 2 11 2 5 2 3 2 2 2 4" xfId="26163" xr:uid="{00000000-0005-0000-0000-000030660000}"/>
    <cellStyle name="Normal 2 11 2 5 2 3 2 2 3" xfId="26164" xr:uid="{00000000-0005-0000-0000-000031660000}"/>
    <cellStyle name="Normal 2 11 2 5 2 3 2 2 3 2" xfId="26165" xr:uid="{00000000-0005-0000-0000-000032660000}"/>
    <cellStyle name="Normal 2 11 2 5 2 3 2 2 3 2 2" xfId="26166" xr:uid="{00000000-0005-0000-0000-000033660000}"/>
    <cellStyle name="Normal 2 11 2 5 2 3 2 2 3 3" xfId="26167" xr:uid="{00000000-0005-0000-0000-000034660000}"/>
    <cellStyle name="Normal 2 11 2 5 2 3 2 2 3 4" xfId="26168" xr:uid="{00000000-0005-0000-0000-000035660000}"/>
    <cellStyle name="Normal 2 11 2 5 2 3 2 2 4" xfId="26169" xr:uid="{00000000-0005-0000-0000-000036660000}"/>
    <cellStyle name="Normal 2 11 2 5 2 3 2 2 4 2" xfId="26170" xr:uid="{00000000-0005-0000-0000-000037660000}"/>
    <cellStyle name="Normal 2 11 2 5 2 3 2 2 4 2 2" xfId="26171" xr:uid="{00000000-0005-0000-0000-000038660000}"/>
    <cellStyle name="Normal 2 11 2 5 2 3 2 2 4 3" xfId="26172" xr:uid="{00000000-0005-0000-0000-000039660000}"/>
    <cellStyle name="Normal 2 11 2 5 2 3 2 2 4 4" xfId="26173" xr:uid="{00000000-0005-0000-0000-00003A660000}"/>
    <cellStyle name="Normal 2 11 2 5 2 3 2 2 5" xfId="26174" xr:uid="{00000000-0005-0000-0000-00003B660000}"/>
    <cellStyle name="Normal 2 11 2 5 2 3 2 2 5 2" xfId="26175" xr:uid="{00000000-0005-0000-0000-00003C660000}"/>
    <cellStyle name="Normal 2 11 2 5 2 3 2 2 6" xfId="26176" xr:uid="{00000000-0005-0000-0000-00003D660000}"/>
    <cellStyle name="Normal 2 11 2 5 2 3 2 2 7" xfId="26177" xr:uid="{00000000-0005-0000-0000-00003E660000}"/>
    <cellStyle name="Normal 2 11 2 5 2 3 2 3" xfId="26178" xr:uid="{00000000-0005-0000-0000-00003F660000}"/>
    <cellStyle name="Normal 2 11 2 5 2 3 2 3 2" xfId="26179" xr:uid="{00000000-0005-0000-0000-000040660000}"/>
    <cellStyle name="Normal 2 11 2 5 2 3 2 3 2 2" xfId="26180" xr:uid="{00000000-0005-0000-0000-000041660000}"/>
    <cellStyle name="Normal 2 11 2 5 2 3 2 3 3" xfId="26181" xr:uid="{00000000-0005-0000-0000-000042660000}"/>
    <cellStyle name="Normal 2 11 2 5 2 3 2 3 4" xfId="26182" xr:uid="{00000000-0005-0000-0000-000043660000}"/>
    <cellStyle name="Normal 2 11 2 5 2 3 2 4" xfId="26183" xr:uid="{00000000-0005-0000-0000-000044660000}"/>
    <cellStyle name="Normal 2 11 2 5 2 3 2 4 2" xfId="26184" xr:uid="{00000000-0005-0000-0000-000045660000}"/>
    <cellStyle name="Normal 2 11 2 5 2 3 2 4 2 2" xfId="26185" xr:uid="{00000000-0005-0000-0000-000046660000}"/>
    <cellStyle name="Normal 2 11 2 5 2 3 2 4 3" xfId="26186" xr:uid="{00000000-0005-0000-0000-000047660000}"/>
    <cellStyle name="Normal 2 11 2 5 2 3 2 4 4" xfId="26187" xr:uid="{00000000-0005-0000-0000-000048660000}"/>
    <cellStyle name="Normal 2 11 2 5 2 3 2 5" xfId="26188" xr:uid="{00000000-0005-0000-0000-000049660000}"/>
    <cellStyle name="Normal 2 11 2 5 2 3 2 5 2" xfId="26189" xr:uid="{00000000-0005-0000-0000-00004A660000}"/>
    <cellStyle name="Normal 2 11 2 5 2 3 2 5 2 2" xfId="26190" xr:uid="{00000000-0005-0000-0000-00004B660000}"/>
    <cellStyle name="Normal 2 11 2 5 2 3 2 5 3" xfId="26191" xr:uid="{00000000-0005-0000-0000-00004C660000}"/>
    <cellStyle name="Normal 2 11 2 5 2 3 2 5 4" xfId="26192" xr:uid="{00000000-0005-0000-0000-00004D660000}"/>
    <cellStyle name="Normal 2 11 2 5 2 3 2 6" xfId="26193" xr:uid="{00000000-0005-0000-0000-00004E660000}"/>
    <cellStyle name="Normal 2 11 2 5 2 3 2 6 2" xfId="26194" xr:uid="{00000000-0005-0000-0000-00004F660000}"/>
    <cellStyle name="Normal 2 11 2 5 2 3 2 6 2 2" xfId="26195" xr:uid="{00000000-0005-0000-0000-000050660000}"/>
    <cellStyle name="Normal 2 11 2 5 2 3 2 6 3" xfId="26196" xr:uid="{00000000-0005-0000-0000-000051660000}"/>
    <cellStyle name="Normal 2 11 2 5 2 3 2 6 4" xfId="26197" xr:uid="{00000000-0005-0000-0000-000052660000}"/>
    <cellStyle name="Normal 2 11 2 5 2 3 2 7" xfId="26198" xr:uid="{00000000-0005-0000-0000-000053660000}"/>
    <cellStyle name="Normal 2 11 2 5 2 3 2 7 2" xfId="26199" xr:uid="{00000000-0005-0000-0000-000054660000}"/>
    <cellStyle name="Normal 2 11 2 5 2 3 2 8" xfId="26200" xr:uid="{00000000-0005-0000-0000-000055660000}"/>
    <cellStyle name="Normal 2 11 2 5 2 3 2 9" xfId="26201" xr:uid="{00000000-0005-0000-0000-000056660000}"/>
    <cellStyle name="Normal 2 11 2 5 2 3 3" xfId="26202" xr:uid="{00000000-0005-0000-0000-000057660000}"/>
    <cellStyle name="Normal 2 11 2 5 2 3 3 2" xfId="26203" xr:uid="{00000000-0005-0000-0000-000058660000}"/>
    <cellStyle name="Normal 2 11 2 5 2 3 3 2 2" xfId="26204" xr:uid="{00000000-0005-0000-0000-000059660000}"/>
    <cellStyle name="Normal 2 11 2 5 2 3 3 2 2 2" xfId="26205" xr:uid="{00000000-0005-0000-0000-00005A660000}"/>
    <cellStyle name="Normal 2 11 2 5 2 3 3 2 3" xfId="26206" xr:uid="{00000000-0005-0000-0000-00005B660000}"/>
    <cellStyle name="Normal 2 11 2 5 2 3 3 2 4" xfId="26207" xr:uid="{00000000-0005-0000-0000-00005C660000}"/>
    <cellStyle name="Normal 2 11 2 5 2 3 3 3" xfId="26208" xr:uid="{00000000-0005-0000-0000-00005D660000}"/>
    <cellStyle name="Normal 2 11 2 5 2 3 3 3 2" xfId="26209" xr:uid="{00000000-0005-0000-0000-00005E660000}"/>
    <cellStyle name="Normal 2 11 2 5 2 3 3 3 2 2" xfId="26210" xr:uid="{00000000-0005-0000-0000-00005F660000}"/>
    <cellStyle name="Normal 2 11 2 5 2 3 3 3 3" xfId="26211" xr:uid="{00000000-0005-0000-0000-000060660000}"/>
    <cellStyle name="Normal 2 11 2 5 2 3 3 3 4" xfId="26212" xr:uid="{00000000-0005-0000-0000-000061660000}"/>
    <cellStyle name="Normal 2 11 2 5 2 3 3 4" xfId="26213" xr:uid="{00000000-0005-0000-0000-000062660000}"/>
    <cellStyle name="Normal 2 11 2 5 2 3 3 4 2" xfId="26214" xr:uid="{00000000-0005-0000-0000-000063660000}"/>
    <cellStyle name="Normal 2 11 2 5 2 3 3 4 2 2" xfId="26215" xr:uid="{00000000-0005-0000-0000-000064660000}"/>
    <cellStyle name="Normal 2 11 2 5 2 3 3 4 3" xfId="26216" xr:uid="{00000000-0005-0000-0000-000065660000}"/>
    <cellStyle name="Normal 2 11 2 5 2 3 3 4 4" xfId="26217" xr:uid="{00000000-0005-0000-0000-000066660000}"/>
    <cellStyle name="Normal 2 11 2 5 2 3 3 5" xfId="26218" xr:uid="{00000000-0005-0000-0000-000067660000}"/>
    <cellStyle name="Normal 2 11 2 5 2 3 3 5 2" xfId="26219" xr:uid="{00000000-0005-0000-0000-000068660000}"/>
    <cellStyle name="Normal 2 11 2 5 2 3 3 6" xfId="26220" xr:uid="{00000000-0005-0000-0000-000069660000}"/>
    <cellStyle name="Normal 2 11 2 5 2 3 3 7" xfId="26221" xr:uid="{00000000-0005-0000-0000-00006A660000}"/>
    <cellStyle name="Normal 2 11 2 5 2 3 4" xfId="26222" xr:uid="{00000000-0005-0000-0000-00006B660000}"/>
    <cellStyle name="Normal 2 11 2 5 2 3 4 2" xfId="26223" xr:uid="{00000000-0005-0000-0000-00006C660000}"/>
    <cellStyle name="Normal 2 11 2 5 2 3 4 2 2" xfId="26224" xr:uid="{00000000-0005-0000-0000-00006D660000}"/>
    <cellStyle name="Normal 2 11 2 5 2 3 4 3" xfId="26225" xr:uid="{00000000-0005-0000-0000-00006E660000}"/>
    <cellStyle name="Normal 2 11 2 5 2 3 4 4" xfId="26226" xr:uid="{00000000-0005-0000-0000-00006F660000}"/>
    <cellStyle name="Normal 2 11 2 5 2 3 5" xfId="26227" xr:uid="{00000000-0005-0000-0000-000070660000}"/>
    <cellStyle name="Normal 2 11 2 5 2 3 5 2" xfId="26228" xr:uid="{00000000-0005-0000-0000-000071660000}"/>
    <cellStyle name="Normal 2 11 2 5 2 3 5 2 2" xfId="26229" xr:uid="{00000000-0005-0000-0000-000072660000}"/>
    <cellStyle name="Normal 2 11 2 5 2 3 5 3" xfId="26230" xr:uid="{00000000-0005-0000-0000-000073660000}"/>
    <cellStyle name="Normal 2 11 2 5 2 3 5 4" xfId="26231" xr:uid="{00000000-0005-0000-0000-000074660000}"/>
    <cellStyle name="Normal 2 11 2 5 2 3 6" xfId="26232" xr:uid="{00000000-0005-0000-0000-000075660000}"/>
    <cellStyle name="Normal 2 11 2 5 2 3 6 2" xfId="26233" xr:uid="{00000000-0005-0000-0000-000076660000}"/>
    <cellStyle name="Normal 2 11 2 5 2 3 6 2 2" xfId="26234" xr:uid="{00000000-0005-0000-0000-000077660000}"/>
    <cellStyle name="Normal 2 11 2 5 2 3 6 3" xfId="26235" xr:uid="{00000000-0005-0000-0000-000078660000}"/>
    <cellStyle name="Normal 2 11 2 5 2 3 6 4" xfId="26236" xr:uid="{00000000-0005-0000-0000-000079660000}"/>
    <cellStyle name="Normal 2 11 2 5 2 3 7" xfId="26237" xr:uid="{00000000-0005-0000-0000-00007A660000}"/>
    <cellStyle name="Normal 2 11 2 5 2 3 7 2" xfId="26238" xr:uid="{00000000-0005-0000-0000-00007B660000}"/>
    <cellStyle name="Normal 2 11 2 5 2 3 7 2 2" xfId="26239" xr:uid="{00000000-0005-0000-0000-00007C660000}"/>
    <cellStyle name="Normal 2 11 2 5 2 3 7 3" xfId="26240" xr:uid="{00000000-0005-0000-0000-00007D660000}"/>
    <cellStyle name="Normal 2 11 2 5 2 3 7 4" xfId="26241" xr:uid="{00000000-0005-0000-0000-00007E660000}"/>
    <cellStyle name="Normal 2 11 2 5 2 3 8" xfId="26242" xr:uid="{00000000-0005-0000-0000-00007F660000}"/>
    <cellStyle name="Normal 2 11 2 5 2 3 8 2" xfId="26243" xr:uid="{00000000-0005-0000-0000-000080660000}"/>
    <cellStyle name="Normal 2 11 2 5 2 3 9" xfId="26244" xr:uid="{00000000-0005-0000-0000-000081660000}"/>
    <cellStyle name="Normal 2 11 2 5 2 4" xfId="26245" xr:uid="{00000000-0005-0000-0000-000082660000}"/>
    <cellStyle name="Normal 2 11 2 5 2 4 2" xfId="26246" xr:uid="{00000000-0005-0000-0000-000083660000}"/>
    <cellStyle name="Normal 2 11 2 5 2 4 2 2" xfId="26247" xr:uid="{00000000-0005-0000-0000-000084660000}"/>
    <cellStyle name="Normal 2 11 2 5 2 4 2 2 2" xfId="26248" xr:uid="{00000000-0005-0000-0000-000085660000}"/>
    <cellStyle name="Normal 2 11 2 5 2 4 2 2 2 2" xfId="26249" xr:uid="{00000000-0005-0000-0000-000086660000}"/>
    <cellStyle name="Normal 2 11 2 5 2 4 2 2 3" xfId="26250" xr:uid="{00000000-0005-0000-0000-000087660000}"/>
    <cellStyle name="Normal 2 11 2 5 2 4 2 2 4" xfId="26251" xr:uid="{00000000-0005-0000-0000-000088660000}"/>
    <cellStyle name="Normal 2 11 2 5 2 4 2 3" xfId="26252" xr:uid="{00000000-0005-0000-0000-000089660000}"/>
    <cellStyle name="Normal 2 11 2 5 2 4 2 3 2" xfId="26253" xr:uid="{00000000-0005-0000-0000-00008A660000}"/>
    <cellStyle name="Normal 2 11 2 5 2 4 2 3 2 2" xfId="26254" xr:uid="{00000000-0005-0000-0000-00008B660000}"/>
    <cellStyle name="Normal 2 11 2 5 2 4 2 3 3" xfId="26255" xr:uid="{00000000-0005-0000-0000-00008C660000}"/>
    <cellStyle name="Normal 2 11 2 5 2 4 2 3 4" xfId="26256" xr:uid="{00000000-0005-0000-0000-00008D660000}"/>
    <cellStyle name="Normal 2 11 2 5 2 4 2 4" xfId="26257" xr:uid="{00000000-0005-0000-0000-00008E660000}"/>
    <cellStyle name="Normal 2 11 2 5 2 4 2 4 2" xfId="26258" xr:uid="{00000000-0005-0000-0000-00008F660000}"/>
    <cellStyle name="Normal 2 11 2 5 2 4 2 4 2 2" xfId="26259" xr:uid="{00000000-0005-0000-0000-000090660000}"/>
    <cellStyle name="Normal 2 11 2 5 2 4 2 4 3" xfId="26260" xr:uid="{00000000-0005-0000-0000-000091660000}"/>
    <cellStyle name="Normal 2 11 2 5 2 4 2 4 4" xfId="26261" xr:uid="{00000000-0005-0000-0000-000092660000}"/>
    <cellStyle name="Normal 2 11 2 5 2 4 2 5" xfId="26262" xr:uid="{00000000-0005-0000-0000-000093660000}"/>
    <cellStyle name="Normal 2 11 2 5 2 4 2 5 2" xfId="26263" xr:uid="{00000000-0005-0000-0000-000094660000}"/>
    <cellStyle name="Normal 2 11 2 5 2 4 2 6" xfId="26264" xr:uid="{00000000-0005-0000-0000-000095660000}"/>
    <cellStyle name="Normal 2 11 2 5 2 4 2 7" xfId="26265" xr:uid="{00000000-0005-0000-0000-000096660000}"/>
    <cellStyle name="Normal 2 11 2 5 2 4 3" xfId="26266" xr:uid="{00000000-0005-0000-0000-000097660000}"/>
    <cellStyle name="Normal 2 11 2 5 2 4 3 2" xfId="26267" xr:uid="{00000000-0005-0000-0000-000098660000}"/>
    <cellStyle name="Normal 2 11 2 5 2 4 3 2 2" xfId="26268" xr:uid="{00000000-0005-0000-0000-000099660000}"/>
    <cellStyle name="Normal 2 11 2 5 2 4 3 3" xfId="26269" xr:uid="{00000000-0005-0000-0000-00009A660000}"/>
    <cellStyle name="Normal 2 11 2 5 2 4 3 4" xfId="26270" xr:uid="{00000000-0005-0000-0000-00009B660000}"/>
    <cellStyle name="Normal 2 11 2 5 2 4 4" xfId="26271" xr:uid="{00000000-0005-0000-0000-00009C660000}"/>
    <cellStyle name="Normal 2 11 2 5 2 4 4 2" xfId="26272" xr:uid="{00000000-0005-0000-0000-00009D660000}"/>
    <cellStyle name="Normal 2 11 2 5 2 4 4 2 2" xfId="26273" xr:uid="{00000000-0005-0000-0000-00009E660000}"/>
    <cellStyle name="Normal 2 11 2 5 2 4 4 3" xfId="26274" xr:uid="{00000000-0005-0000-0000-00009F660000}"/>
    <cellStyle name="Normal 2 11 2 5 2 4 4 4" xfId="26275" xr:uid="{00000000-0005-0000-0000-0000A0660000}"/>
    <cellStyle name="Normal 2 11 2 5 2 4 5" xfId="26276" xr:uid="{00000000-0005-0000-0000-0000A1660000}"/>
    <cellStyle name="Normal 2 11 2 5 2 4 5 2" xfId="26277" xr:uid="{00000000-0005-0000-0000-0000A2660000}"/>
    <cellStyle name="Normal 2 11 2 5 2 4 5 2 2" xfId="26278" xr:uid="{00000000-0005-0000-0000-0000A3660000}"/>
    <cellStyle name="Normal 2 11 2 5 2 4 5 3" xfId="26279" xr:uid="{00000000-0005-0000-0000-0000A4660000}"/>
    <cellStyle name="Normal 2 11 2 5 2 4 5 4" xfId="26280" xr:uid="{00000000-0005-0000-0000-0000A5660000}"/>
    <cellStyle name="Normal 2 11 2 5 2 4 6" xfId="26281" xr:uid="{00000000-0005-0000-0000-0000A6660000}"/>
    <cellStyle name="Normal 2 11 2 5 2 4 6 2" xfId="26282" xr:uid="{00000000-0005-0000-0000-0000A7660000}"/>
    <cellStyle name="Normal 2 11 2 5 2 4 6 2 2" xfId="26283" xr:uid="{00000000-0005-0000-0000-0000A8660000}"/>
    <cellStyle name="Normal 2 11 2 5 2 4 6 3" xfId="26284" xr:uid="{00000000-0005-0000-0000-0000A9660000}"/>
    <cellStyle name="Normal 2 11 2 5 2 4 6 4" xfId="26285" xr:uid="{00000000-0005-0000-0000-0000AA660000}"/>
    <cellStyle name="Normal 2 11 2 5 2 4 7" xfId="26286" xr:uid="{00000000-0005-0000-0000-0000AB660000}"/>
    <cellStyle name="Normal 2 11 2 5 2 4 7 2" xfId="26287" xr:uid="{00000000-0005-0000-0000-0000AC660000}"/>
    <cellStyle name="Normal 2 11 2 5 2 4 8" xfId="26288" xr:uid="{00000000-0005-0000-0000-0000AD660000}"/>
    <cellStyle name="Normal 2 11 2 5 2 4 9" xfId="26289" xr:uid="{00000000-0005-0000-0000-0000AE660000}"/>
    <cellStyle name="Normal 2 11 2 5 2 5" xfId="26290" xr:uid="{00000000-0005-0000-0000-0000AF660000}"/>
    <cellStyle name="Normal 2 11 2 5 2 5 2" xfId="26291" xr:uid="{00000000-0005-0000-0000-0000B0660000}"/>
    <cellStyle name="Normal 2 11 2 5 2 5 2 2" xfId="26292" xr:uid="{00000000-0005-0000-0000-0000B1660000}"/>
    <cellStyle name="Normal 2 11 2 5 2 5 2 2 2" xfId="26293" xr:uid="{00000000-0005-0000-0000-0000B2660000}"/>
    <cellStyle name="Normal 2 11 2 5 2 5 2 2 2 2" xfId="26294" xr:uid="{00000000-0005-0000-0000-0000B3660000}"/>
    <cellStyle name="Normal 2 11 2 5 2 5 2 2 3" xfId="26295" xr:uid="{00000000-0005-0000-0000-0000B4660000}"/>
    <cellStyle name="Normal 2 11 2 5 2 5 2 2 4" xfId="26296" xr:uid="{00000000-0005-0000-0000-0000B5660000}"/>
    <cellStyle name="Normal 2 11 2 5 2 5 2 3" xfId="26297" xr:uid="{00000000-0005-0000-0000-0000B6660000}"/>
    <cellStyle name="Normal 2 11 2 5 2 5 2 3 2" xfId="26298" xr:uid="{00000000-0005-0000-0000-0000B7660000}"/>
    <cellStyle name="Normal 2 11 2 5 2 5 2 3 2 2" xfId="26299" xr:uid="{00000000-0005-0000-0000-0000B8660000}"/>
    <cellStyle name="Normal 2 11 2 5 2 5 2 3 3" xfId="26300" xr:uid="{00000000-0005-0000-0000-0000B9660000}"/>
    <cellStyle name="Normal 2 11 2 5 2 5 2 3 4" xfId="26301" xr:uid="{00000000-0005-0000-0000-0000BA660000}"/>
    <cellStyle name="Normal 2 11 2 5 2 5 2 4" xfId="26302" xr:uid="{00000000-0005-0000-0000-0000BB660000}"/>
    <cellStyle name="Normal 2 11 2 5 2 5 2 4 2" xfId="26303" xr:uid="{00000000-0005-0000-0000-0000BC660000}"/>
    <cellStyle name="Normal 2 11 2 5 2 5 2 4 2 2" xfId="26304" xr:uid="{00000000-0005-0000-0000-0000BD660000}"/>
    <cellStyle name="Normal 2 11 2 5 2 5 2 4 3" xfId="26305" xr:uid="{00000000-0005-0000-0000-0000BE660000}"/>
    <cellStyle name="Normal 2 11 2 5 2 5 2 4 4" xfId="26306" xr:uid="{00000000-0005-0000-0000-0000BF660000}"/>
    <cellStyle name="Normal 2 11 2 5 2 5 2 5" xfId="26307" xr:uid="{00000000-0005-0000-0000-0000C0660000}"/>
    <cellStyle name="Normal 2 11 2 5 2 5 2 5 2" xfId="26308" xr:uid="{00000000-0005-0000-0000-0000C1660000}"/>
    <cellStyle name="Normal 2 11 2 5 2 5 2 6" xfId="26309" xr:uid="{00000000-0005-0000-0000-0000C2660000}"/>
    <cellStyle name="Normal 2 11 2 5 2 5 2 7" xfId="26310" xr:uid="{00000000-0005-0000-0000-0000C3660000}"/>
    <cellStyle name="Normal 2 11 2 5 2 5 3" xfId="26311" xr:uid="{00000000-0005-0000-0000-0000C4660000}"/>
    <cellStyle name="Normal 2 11 2 5 2 5 3 2" xfId="26312" xr:uid="{00000000-0005-0000-0000-0000C5660000}"/>
    <cellStyle name="Normal 2 11 2 5 2 5 3 2 2" xfId="26313" xr:uid="{00000000-0005-0000-0000-0000C6660000}"/>
    <cellStyle name="Normal 2 11 2 5 2 5 3 3" xfId="26314" xr:uid="{00000000-0005-0000-0000-0000C7660000}"/>
    <cellStyle name="Normal 2 11 2 5 2 5 3 4" xfId="26315" xr:uid="{00000000-0005-0000-0000-0000C8660000}"/>
    <cellStyle name="Normal 2 11 2 5 2 5 4" xfId="26316" xr:uid="{00000000-0005-0000-0000-0000C9660000}"/>
    <cellStyle name="Normal 2 11 2 5 2 5 4 2" xfId="26317" xr:uid="{00000000-0005-0000-0000-0000CA660000}"/>
    <cellStyle name="Normal 2 11 2 5 2 5 4 2 2" xfId="26318" xr:uid="{00000000-0005-0000-0000-0000CB660000}"/>
    <cellStyle name="Normal 2 11 2 5 2 5 4 3" xfId="26319" xr:uid="{00000000-0005-0000-0000-0000CC660000}"/>
    <cellStyle name="Normal 2 11 2 5 2 5 4 4" xfId="26320" xr:uid="{00000000-0005-0000-0000-0000CD660000}"/>
    <cellStyle name="Normal 2 11 2 5 2 5 5" xfId="26321" xr:uid="{00000000-0005-0000-0000-0000CE660000}"/>
    <cellStyle name="Normal 2 11 2 5 2 5 5 2" xfId="26322" xr:uid="{00000000-0005-0000-0000-0000CF660000}"/>
    <cellStyle name="Normal 2 11 2 5 2 5 5 2 2" xfId="26323" xr:uid="{00000000-0005-0000-0000-0000D0660000}"/>
    <cellStyle name="Normal 2 11 2 5 2 5 5 3" xfId="26324" xr:uid="{00000000-0005-0000-0000-0000D1660000}"/>
    <cellStyle name="Normal 2 11 2 5 2 5 5 4" xfId="26325" xr:uid="{00000000-0005-0000-0000-0000D2660000}"/>
    <cellStyle name="Normal 2 11 2 5 2 5 6" xfId="26326" xr:uid="{00000000-0005-0000-0000-0000D3660000}"/>
    <cellStyle name="Normal 2 11 2 5 2 5 6 2" xfId="26327" xr:uid="{00000000-0005-0000-0000-0000D4660000}"/>
    <cellStyle name="Normal 2 11 2 5 2 5 6 2 2" xfId="26328" xr:uid="{00000000-0005-0000-0000-0000D5660000}"/>
    <cellStyle name="Normal 2 11 2 5 2 5 6 3" xfId="26329" xr:uid="{00000000-0005-0000-0000-0000D6660000}"/>
    <cellStyle name="Normal 2 11 2 5 2 5 6 4" xfId="26330" xr:uid="{00000000-0005-0000-0000-0000D7660000}"/>
    <cellStyle name="Normal 2 11 2 5 2 5 7" xfId="26331" xr:uid="{00000000-0005-0000-0000-0000D8660000}"/>
    <cellStyle name="Normal 2 11 2 5 2 5 7 2" xfId="26332" xr:uid="{00000000-0005-0000-0000-0000D9660000}"/>
    <cellStyle name="Normal 2 11 2 5 2 5 8" xfId="26333" xr:uid="{00000000-0005-0000-0000-0000DA660000}"/>
    <cellStyle name="Normal 2 11 2 5 2 5 9" xfId="26334" xr:uid="{00000000-0005-0000-0000-0000DB660000}"/>
    <cellStyle name="Normal 2 11 2 5 2 6" xfId="26335" xr:uid="{00000000-0005-0000-0000-0000DC660000}"/>
    <cellStyle name="Normal 2 11 2 5 2 6 2" xfId="26336" xr:uid="{00000000-0005-0000-0000-0000DD660000}"/>
    <cellStyle name="Normal 2 11 2 5 2 6 2 2" xfId="26337" xr:uid="{00000000-0005-0000-0000-0000DE660000}"/>
    <cellStyle name="Normal 2 11 2 5 2 6 2 2 2" xfId="26338" xr:uid="{00000000-0005-0000-0000-0000DF660000}"/>
    <cellStyle name="Normal 2 11 2 5 2 6 2 3" xfId="26339" xr:uid="{00000000-0005-0000-0000-0000E0660000}"/>
    <cellStyle name="Normal 2 11 2 5 2 6 2 4" xfId="26340" xr:uid="{00000000-0005-0000-0000-0000E1660000}"/>
    <cellStyle name="Normal 2 11 2 5 2 6 3" xfId="26341" xr:uid="{00000000-0005-0000-0000-0000E2660000}"/>
    <cellStyle name="Normal 2 11 2 5 2 6 3 2" xfId="26342" xr:uid="{00000000-0005-0000-0000-0000E3660000}"/>
    <cellStyle name="Normal 2 11 2 5 2 6 3 2 2" xfId="26343" xr:uid="{00000000-0005-0000-0000-0000E4660000}"/>
    <cellStyle name="Normal 2 11 2 5 2 6 3 3" xfId="26344" xr:uid="{00000000-0005-0000-0000-0000E5660000}"/>
    <cellStyle name="Normal 2 11 2 5 2 6 3 4" xfId="26345" xr:uid="{00000000-0005-0000-0000-0000E6660000}"/>
    <cellStyle name="Normal 2 11 2 5 2 6 4" xfId="26346" xr:uid="{00000000-0005-0000-0000-0000E7660000}"/>
    <cellStyle name="Normal 2 11 2 5 2 6 4 2" xfId="26347" xr:uid="{00000000-0005-0000-0000-0000E8660000}"/>
    <cellStyle name="Normal 2 11 2 5 2 6 4 2 2" xfId="26348" xr:uid="{00000000-0005-0000-0000-0000E9660000}"/>
    <cellStyle name="Normal 2 11 2 5 2 6 4 3" xfId="26349" xr:uid="{00000000-0005-0000-0000-0000EA660000}"/>
    <cellStyle name="Normal 2 11 2 5 2 6 4 4" xfId="26350" xr:uid="{00000000-0005-0000-0000-0000EB660000}"/>
    <cellStyle name="Normal 2 11 2 5 2 6 5" xfId="26351" xr:uid="{00000000-0005-0000-0000-0000EC660000}"/>
    <cellStyle name="Normal 2 11 2 5 2 6 5 2" xfId="26352" xr:uid="{00000000-0005-0000-0000-0000ED660000}"/>
    <cellStyle name="Normal 2 11 2 5 2 6 6" xfId="26353" xr:uid="{00000000-0005-0000-0000-0000EE660000}"/>
    <cellStyle name="Normal 2 11 2 5 2 6 7" xfId="26354" xr:uid="{00000000-0005-0000-0000-0000EF660000}"/>
    <cellStyle name="Normal 2 11 2 5 2 7" xfId="26355" xr:uid="{00000000-0005-0000-0000-0000F0660000}"/>
    <cellStyle name="Normal 2 11 2 5 2 7 2" xfId="26356" xr:uid="{00000000-0005-0000-0000-0000F1660000}"/>
    <cellStyle name="Normal 2 11 2 5 2 7 2 2" xfId="26357" xr:uid="{00000000-0005-0000-0000-0000F2660000}"/>
    <cellStyle name="Normal 2 11 2 5 2 7 3" xfId="26358" xr:uid="{00000000-0005-0000-0000-0000F3660000}"/>
    <cellStyle name="Normal 2 11 2 5 2 7 4" xfId="26359" xr:uid="{00000000-0005-0000-0000-0000F4660000}"/>
    <cellStyle name="Normal 2 11 2 5 2 8" xfId="26360" xr:uid="{00000000-0005-0000-0000-0000F5660000}"/>
    <cellStyle name="Normal 2 11 2 5 2 8 2" xfId="26361" xr:uid="{00000000-0005-0000-0000-0000F6660000}"/>
    <cellStyle name="Normal 2 11 2 5 2 8 2 2" xfId="26362" xr:uid="{00000000-0005-0000-0000-0000F7660000}"/>
    <cellStyle name="Normal 2 11 2 5 2 8 3" xfId="26363" xr:uid="{00000000-0005-0000-0000-0000F8660000}"/>
    <cellStyle name="Normal 2 11 2 5 2 8 4" xfId="26364" xr:uid="{00000000-0005-0000-0000-0000F9660000}"/>
    <cellStyle name="Normal 2 11 2 5 2 9" xfId="26365" xr:uid="{00000000-0005-0000-0000-0000FA660000}"/>
    <cellStyle name="Normal 2 11 2 5 2 9 2" xfId="26366" xr:uid="{00000000-0005-0000-0000-0000FB660000}"/>
    <cellStyle name="Normal 2 11 2 5 2 9 2 2" xfId="26367" xr:uid="{00000000-0005-0000-0000-0000FC660000}"/>
    <cellStyle name="Normal 2 11 2 5 2 9 3" xfId="26368" xr:uid="{00000000-0005-0000-0000-0000FD660000}"/>
    <cellStyle name="Normal 2 11 2 5 2 9 4" xfId="26369" xr:uid="{00000000-0005-0000-0000-0000FE660000}"/>
    <cellStyle name="Normal 2 11 2 5 3" xfId="26370" xr:uid="{00000000-0005-0000-0000-0000FF660000}"/>
    <cellStyle name="Normal 2 11 2 5 3 10" xfId="26371" xr:uid="{00000000-0005-0000-0000-000000670000}"/>
    <cellStyle name="Normal 2 11 2 5 3 2" xfId="26372" xr:uid="{00000000-0005-0000-0000-000001670000}"/>
    <cellStyle name="Normal 2 11 2 5 3 2 2" xfId="26373" xr:uid="{00000000-0005-0000-0000-000002670000}"/>
    <cellStyle name="Normal 2 11 2 5 3 2 2 2" xfId="26374" xr:uid="{00000000-0005-0000-0000-000003670000}"/>
    <cellStyle name="Normal 2 11 2 5 3 2 2 2 2" xfId="26375" xr:uid="{00000000-0005-0000-0000-000004670000}"/>
    <cellStyle name="Normal 2 11 2 5 3 2 2 2 2 2" xfId="26376" xr:uid="{00000000-0005-0000-0000-000005670000}"/>
    <cellStyle name="Normal 2 11 2 5 3 2 2 2 3" xfId="26377" xr:uid="{00000000-0005-0000-0000-000006670000}"/>
    <cellStyle name="Normal 2 11 2 5 3 2 2 2 4" xfId="26378" xr:uid="{00000000-0005-0000-0000-000007670000}"/>
    <cellStyle name="Normal 2 11 2 5 3 2 2 3" xfId="26379" xr:uid="{00000000-0005-0000-0000-000008670000}"/>
    <cellStyle name="Normal 2 11 2 5 3 2 2 3 2" xfId="26380" xr:uid="{00000000-0005-0000-0000-000009670000}"/>
    <cellStyle name="Normal 2 11 2 5 3 2 2 3 2 2" xfId="26381" xr:uid="{00000000-0005-0000-0000-00000A670000}"/>
    <cellStyle name="Normal 2 11 2 5 3 2 2 3 3" xfId="26382" xr:uid="{00000000-0005-0000-0000-00000B670000}"/>
    <cellStyle name="Normal 2 11 2 5 3 2 2 3 4" xfId="26383" xr:uid="{00000000-0005-0000-0000-00000C670000}"/>
    <cellStyle name="Normal 2 11 2 5 3 2 2 4" xfId="26384" xr:uid="{00000000-0005-0000-0000-00000D670000}"/>
    <cellStyle name="Normal 2 11 2 5 3 2 2 4 2" xfId="26385" xr:uid="{00000000-0005-0000-0000-00000E670000}"/>
    <cellStyle name="Normal 2 11 2 5 3 2 2 4 2 2" xfId="26386" xr:uid="{00000000-0005-0000-0000-00000F670000}"/>
    <cellStyle name="Normal 2 11 2 5 3 2 2 4 3" xfId="26387" xr:uid="{00000000-0005-0000-0000-000010670000}"/>
    <cellStyle name="Normal 2 11 2 5 3 2 2 4 4" xfId="26388" xr:uid="{00000000-0005-0000-0000-000011670000}"/>
    <cellStyle name="Normal 2 11 2 5 3 2 2 5" xfId="26389" xr:uid="{00000000-0005-0000-0000-000012670000}"/>
    <cellStyle name="Normal 2 11 2 5 3 2 2 5 2" xfId="26390" xr:uid="{00000000-0005-0000-0000-000013670000}"/>
    <cellStyle name="Normal 2 11 2 5 3 2 2 6" xfId="26391" xr:uid="{00000000-0005-0000-0000-000014670000}"/>
    <cellStyle name="Normal 2 11 2 5 3 2 2 7" xfId="26392" xr:uid="{00000000-0005-0000-0000-000015670000}"/>
    <cellStyle name="Normal 2 11 2 5 3 2 3" xfId="26393" xr:uid="{00000000-0005-0000-0000-000016670000}"/>
    <cellStyle name="Normal 2 11 2 5 3 2 3 2" xfId="26394" xr:uid="{00000000-0005-0000-0000-000017670000}"/>
    <cellStyle name="Normal 2 11 2 5 3 2 3 2 2" xfId="26395" xr:uid="{00000000-0005-0000-0000-000018670000}"/>
    <cellStyle name="Normal 2 11 2 5 3 2 3 3" xfId="26396" xr:uid="{00000000-0005-0000-0000-000019670000}"/>
    <cellStyle name="Normal 2 11 2 5 3 2 3 4" xfId="26397" xr:uid="{00000000-0005-0000-0000-00001A670000}"/>
    <cellStyle name="Normal 2 11 2 5 3 2 4" xfId="26398" xr:uid="{00000000-0005-0000-0000-00001B670000}"/>
    <cellStyle name="Normal 2 11 2 5 3 2 4 2" xfId="26399" xr:uid="{00000000-0005-0000-0000-00001C670000}"/>
    <cellStyle name="Normal 2 11 2 5 3 2 4 2 2" xfId="26400" xr:uid="{00000000-0005-0000-0000-00001D670000}"/>
    <cellStyle name="Normal 2 11 2 5 3 2 4 3" xfId="26401" xr:uid="{00000000-0005-0000-0000-00001E670000}"/>
    <cellStyle name="Normal 2 11 2 5 3 2 4 4" xfId="26402" xr:uid="{00000000-0005-0000-0000-00001F670000}"/>
    <cellStyle name="Normal 2 11 2 5 3 2 5" xfId="26403" xr:uid="{00000000-0005-0000-0000-000020670000}"/>
    <cellStyle name="Normal 2 11 2 5 3 2 5 2" xfId="26404" xr:uid="{00000000-0005-0000-0000-000021670000}"/>
    <cellStyle name="Normal 2 11 2 5 3 2 5 2 2" xfId="26405" xr:uid="{00000000-0005-0000-0000-000022670000}"/>
    <cellStyle name="Normal 2 11 2 5 3 2 5 3" xfId="26406" xr:uid="{00000000-0005-0000-0000-000023670000}"/>
    <cellStyle name="Normal 2 11 2 5 3 2 5 4" xfId="26407" xr:uid="{00000000-0005-0000-0000-000024670000}"/>
    <cellStyle name="Normal 2 11 2 5 3 2 6" xfId="26408" xr:uid="{00000000-0005-0000-0000-000025670000}"/>
    <cellStyle name="Normal 2 11 2 5 3 2 6 2" xfId="26409" xr:uid="{00000000-0005-0000-0000-000026670000}"/>
    <cellStyle name="Normal 2 11 2 5 3 2 6 2 2" xfId="26410" xr:uid="{00000000-0005-0000-0000-000027670000}"/>
    <cellStyle name="Normal 2 11 2 5 3 2 6 3" xfId="26411" xr:uid="{00000000-0005-0000-0000-000028670000}"/>
    <cellStyle name="Normal 2 11 2 5 3 2 6 4" xfId="26412" xr:uid="{00000000-0005-0000-0000-000029670000}"/>
    <cellStyle name="Normal 2 11 2 5 3 2 7" xfId="26413" xr:uid="{00000000-0005-0000-0000-00002A670000}"/>
    <cellStyle name="Normal 2 11 2 5 3 2 7 2" xfId="26414" xr:uid="{00000000-0005-0000-0000-00002B670000}"/>
    <cellStyle name="Normal 2 11 2 5 3 2 8" xfId="26415" xr:uid="{00000000-0005-0000-0000-00002C670000}"/>
    <cellStyle name="Normal 2 11 2 5 3 2 9" xfId="26416" xr:uid="{00000000-0005-0000-0000-00002D670000}"/>
    <cellStyle name="Normal 2 11 2 5 3 3" xfId="26417" xr:uid="{00000000-0005-0000-0000-00002E670000}"/>
    <cellStyle name="Normal 2 11 2 5 3 3 2" xfId="26418" xr:uid="{00000000-0005-0000-0000-00002F670000}"/>
    <cellStyle name="Normal 2 11 2 5 3 3 2 2" xfId="26419" xr:uid="{00000000-0005-0000-0000-000030670000}"/>
    <cellStyle name="Normal 2 11 2 5 3 3 2 2 2" xfId="26420" xr:uid="{00000000-0005-0000-0000-000031670000}"/>
    <cellStyle name="Normal 2 11 2 5 3 3 2 3" xfId="26421" xr:uid="{00000000-0005-0000-0000-000032670000}"/>
    <cellStyle name="Normal 2 11 2 5 3 3 2 4" xfId="26422" xr:uid="{00000000-0005-0000-0000-000033670000}"/>
    <cellStyle name="Normal 2 11 2 5 3 3 3" xfId="26423" xr:uid="{00000000-0005-0000-0000-000034670000}"/>
    <cellStyle name="Normal 2 11 2 5 3 3 3 2" xfId="26424" xr:uid="{00000000-0005-0000-0000-000035670000}"/>
    <cellStyle name="Normal 2 11 2 5 3 3 3 2 2" xfId="26425" xr:uid="{00000000-0005-0000-0000-000036670000}"/>
    <cellStyle name="Normal 2 11 2 5 3 3 3 3" xfId="26426" xr:uid="{00000000-0005-0000-0000-000037670000}"/>
    <cellStyle name="Normal 2 11 2 5 3 3 3 4" xfId="26427" xr:uid="{00000000-0005-0000-0000-000038670000}"/>
    <cellStyle name="Normal 2 11 2 5 3 3 4" xfId="26428" xr:uid="{00000000-0005-0000-0000-000039670000}"/>
    <cellStyle name="Normal 2 11 2 5 3 3 4 2" xfId="26429" xr:uid="{00000000-0005-0000-0000-00003A670000}"/>
    <cellStyle name="Normal 2 11 2 5 3 3 4 2 2" xfId="26430" xr:uid="{00000000-0005-0000-0000-00003B670000}"/>
    <cellStyle name="Normal 2 11 2 5 3 3 4 3" xfId="26431" xr:uid="{00000000-0005-0000-0000-00003C670000}"/>
    <cellStyle name="Normal 2 11 2 5 3 3 4 4" xfId="26432" xr:uid="{00000000-0005-0000-0000-00003D670000}"/>
    <cellStyle name="Normal 2 11 2 5 3 3 5" xfId="26433" xr:uid="{00000000-0005-0000-0000-00003E670000}"/>
    <cellStyle name="Normal 2 11 2 5 3 3 5 2" xfId="26434" xr:uid="{00000000-0005-0000-0000-00003F670000}"/>
    <cellStyle name="Normal 2 11 2 5 3 3 6" xfId="26435" xr:uid="{00000000-0005-0000-0000-000040670000}"/>
    <cellStyle name="Normal 2 11 2 5 3 3 7" xfId="26436" xr:uid="{00000000-0005-0000-0000-000041670000}"/>
    <cellStyle name="Normal 2 11 2 5 3 4" xfId="26437" xr:uid="{00000000-0005-0000-0000-000042670000}"/>
    <cellStyle name="Normal 2 11 2 5 3 4 2" xfId="26438" xr:uid="{00000000-0005-0000-0000-000043670000}"/>
    <cellStyle name="Normal 2 11 2 5 3 4 2 2" xfId="26439" xr:uid="{00000000-0005-0000-0000-000044670000}"/>
    <cellStyle name="Normal 2 11 2 5 3 4 3" xfId="26440" xr:uid="{00000000-0005-0000-0000-000045670000}"/>
    <cellStyle name="Normal 2 11 2 5 3 4 4" xfId="26441" xr:uid="{00000000-0005-0000-0000-000046670000}"/>
    <cellStyle name="Normal 2 11 2 5 3 5" xfId="26442" xr:uid="{00000000-0005-0000-0000-000047670000}"/>
    <cellStyle name="Normal 2 11 2 5 3 5 2" xfId="26443" xr:uid="{00000000-0005-0000-0000-000048670000}"/>
    <cellStyle name="Normal 2 11 2 5 3 5 2 2" xfId="26444" xr:uid="{00000000-0005-0000-0000-000049670000}"/>
    <cellStyle name="Normal 2 11 2 5 3 5 3" xfId="26445" xr:uid="{00000000-0005-0000-0000-00004A670000}"/>
    <cellStyle name="Normal 2 11 2 5 3 5 4" xfId="26446" xr:uid="{00000000-0005-0000-0000-00004B670000}"/>
    <cellStyle name="Normal 2 11 2 5 3 6" xfId="26447" xr:uid="{00000000-0005-0000-0000-00004C670000}"/>
    <cellStyle name="Normal 2 11 2 5 3 6 2" xfId="26448" xr:uid="{00000000-0005-0000-0000-00004D670000}"/>
    <cellStyle name="Normal 2 11 2 5 3 6 2 2" xfId="26449" xr:uid="{00000000-0005-0000-0000-00004E670000}"/>
    <cellStyle name="Normal 2 11 2 5 3 6 3" xfId="26450" xr:uid="{00000000-0005-0000-0000-00004F670000}"/>
    <cellStyle name="Normal 2 11 2 5 3 6 4" xfId="26451" xr:uid="{00000000-0005-0000-0000-000050670000}"/>
    <cellStyle name="Normal 2 11 2 5 3 7" xfId="26452" xr:uid="{00000000-0005-0000-0000-000051670000}"/>
    <cellStyle name="Normal 2 11 2 5 3 7 2" xfId="26453" xr:uid="{00000000-0005-0000-0000-000052670000}"/>
    <cellStyle name="Normal 2 11 2 5 3 7 2 2" xfId="26454" xr:uid="{00000000-0005-0000-0000-000053670000}"/>
    <cellStyle name="Normal 2 11 2 5 3 7 3" xfId="26455" xr:uid="{00000000-0005-0000-0000-000054670000}"/>
    <cellStyle name="Normal 2 11 2 5 3 7 4" xfId="26456" xr:uid="{00000000-0005-0000-0000-000055670000}"/>
    <cellStyle name="Normal 2 11 2 5 3 8" xfId="26457" xr:uid="{00000000-0005-0000-0000-000056670000}"/>
    <cellStyle name="Normal 2 11 2 5 3 8 2" xfId="26458" xr:uid="{00000000-0005-0000-0000-000057670000}"/>
    <cellStyle name="Normal 2 11 2 5 3 9" xfId="26459" xr:uid="{00000000-0005-0000-0000-000058670000}"/>
    <cellStyle name="Normal 2 11 2 5 4" xfId="26460" xr:uid="{00000000-0005-0000-0000-000059670000}"/>
    <cellStyle name="Normal 2 11 2 5 4 10" xfId="26461" xr:uid="{00000000-0005-0000-0000-00005A670000}"/>
    <cellStyle name="Normal 2 11 2 5 4 2" xfId="26462" xr:uid="{00000000-0005-0000-0000-00005B670000}"/>
    <cellStyle name="Normal 2 11 2 5 4 2 2" xfId="26463" xr:uid="{00000000-0005-0000-0000-00005C670000}"/>
    <cellStyle name="Normal 2 11 2 5 4 2 2 2" xfId="26464" xr:uid="{00000000-0005-0000-0000-00005D670000}"/>
    <cellStyle name="Normal 2 11 2 5 4 2 2 2 2" xfId="26465" xr:uid="{00000000-0005-0000-0000-00005E670000}"/>
    <cellStyle name="Normal 2 11 2 5 4 2 2 2 2 2" xfId="26466" xr:uid="{00000000-0005-0000-0000-00005F670000}"/>
    <cellStyle name="Normal 2 11 2 5 4 2 2 2 3" xfId="26467" xr:uid="{00000000-0005-0000-0000-000060670000}"/>
    <cellStyle name="Normal 2 11 2 5 4 2 2 2 4" xfId="26468" xr:uid="{00000000-0005-0000-0000-000061670000}"/>
    <cellStyle name="Normal 2 11 2 5 4 2 2 3" xfId="26469" xr:uid="{00000000-0005-0000-0000-000062670000}"/>
    <cellStyle name="Normal 2 11 2 5 4 2 2 3 2" xfId="26470" xr:uid="{00000000-0005-0000-0000-000063670000}"/>
    <cellStyle name="Normal 2 11 2 5 4 2 2 3 2 2" xfId="26471" xr:uid="{00000000-0005-0000-0000-000064670000}"/>
    <cellStyle name="Normal 2 11 2 5 4 2 2 3 3" xfId="26472" xr:uid="{00000000-0005-0000-0000-000065670000}"/>
    <cellStyle name="Normal 2 11 2 5 4 2 2 3 4" xfId="26473" xr:uid="{00000000-0005-0000-0000-000066670000}"/>
    <cellStyle name="Normal 2 11 2 5 4 2 2 4" xfId="26474" xr:uid="{00000000-0005-0000-0000-000067670000}"/>
    <cellStyle name="Normal 2 11 2 5 4 2 2 4 2" xfId="26475" xr:uid="{00000000-0005-0000-0000-000068670000}"/>
    <cellStyle name="Normal 2 11 2 5 4 2 2 4 2 2" xfId="26476" xr:uid="{00000000-0005-0000-0000-000069670000}"/>
    <cellStyle name="Normal 2 11 2 5 4 2 2 4 3" xfId="26477" xr:uid="{00000000-0005-0000-0000-00006A670000}"/>
    <cellStyle name="Normal 2 11 2 5 4 2 2 4 4" xfId="26478" xr:uid="{00000000-0005-0000-0000-00006B670000}"/>
    <cellStyle name="Normal 2 11 2 5 4 2 2 5" xfId="26479" xr:uid="{00000000-0005-0000-0000-00006C670000}"/>
    <cellStyle name="Normal 2 11 2 5 4 2 2 5 2" xfId="26480" xr:uid="{00000000-0005-0000-0000-00006D670000}"/>
    <cellStyle name="Normal 2 11 2 5 4 2 2 6" xfId="26481" xr:uid="{00000000-0005-0000-0000-00006E670000}"/>
    <cellStyle name="Normal 2 11 2 5 4 2 2 7" xfId="26482" xr:uid="{00000000-0005-0000-0000-00006F670000}"/>
    <cellStyle name="Normal 2 11 2 5 4 2 3" xfId="26483" xr:uid="{00000000-0005-0000-0000-000070670000}"/>
    <cellStyle name="Normal 2 11 2 5 4 2 3 2" xfId="26484" xr:uid="{00000000-0005-0000-0000-000071670000}"/>
    <cellStyle name="Normal 2 11 2 5 4 2 3 2 2" xfId="26485" xr:uid="{00000000-0005-0000-0000-000072670000}"/>
    <cellStyle name="Normal 2 11 2 5 4 2 3 3" xfId="26486" xr:uid="{00000000-0005-0000-0000-000073670000}"/>
    <cellStyle name="Normal 2 11 2 5 4 2 3 4" xfId="26487" xr:uid="{00000000-0005-0000-0000-000074670000}"/>
    <cellStyle name="Normal 2 11 2 5 4 2 4" xfId="26488" xr:uid="{00000000-0005-0000-0000-000075670000}"/>
    <cellStyle name="Normal 2 11 2 5 4 2 4 2" xfId="26489" xr:uid="{00000000-0005-0000-0000-000076670000}"/>
    <cellStyle name="Normal 2 11 2 5 4 2 4 2 2" xfId="26490" xr:uid="{00000000-0005-0000-0000-000077670000}"/>
    <cellStyle name="Normal 2 11 2 5 4 2 4 3" xfId="26491" xr:uid="{00000000-0005-0000-0000-000078670000}"/>
    <cellStyle name="Normal 2 11 2 5 4 2 4 4" xfId="26492" xr:uid="{00000000-0005-0000-0000-000079670000}"/>
    <cellStyle name="Normal 2 11 2 5 4 2 5" xfId="26493" xr:uid="{00000000-0005-0000-0000-00007A670000}"/>
    <cellStyle name="Normal 2 11 2 5 4 2 5 2" xfId="26494" xr:uid="{00000000-0005-0000-0000-00007B670000}"/>
    <cellStyle name="Normal 2 11 2 5 4 2 5 2 2" xfId="26495" xr:uid="{00000000-0005-0000-0000-00007C670000}"/>
    <cellStyle name="Normal 2 11 2 5 4 2 5 3" xfId="26496" xr:uid="{00000000-0005-0000-0000-00007D670000}"/>
    <cellStyle name="Normal 2 11 2 5 4 2 5 4" xfId="26497" xr:uid="{00000000-0005-0000-0000-00007E670000}"/>
    <cellStyle name="Normal 2 11 2 5 4 2 6" xfId="26498" xr:uid="{00000000-0005-0000-0000-00007F670000}"/>
    <cellStyle name="Normal 2 11 2 5 4 2 6 2" xfId="26499" xr:uid="{00000000-0005-0000-0000-000080670000}"/>
    <cellStyle name="Normal 2 11 2 5 4 2 6 2 2" xfId="26500" xr:uid="{00000000-0005-0000-0000-000081670000}"/>
    <cellStyle name="Normal 2 11 2 5 4 2 6 3" xfId="26501" xr:uid="{00000000-0005-0000-0000-000082670000}"/>
    <cellStyle name="Normal 2 11 2 5 4 2 6 4" xfId="26502" xr:uid="{00000000-0005-0000-0000-000083670000}"/>
    <cellStyle name="Normal 2 11 2 5 4 2 7" xfId="26503" xr:uid="{00000000-0005-0000-0000-000084670000}"/>
    <cellStyle name="Normal 2 11 2 5 4 2 7 2" xfId="26504" xr:uid="{00000000-0005-0000-0000-000085670000}"/>
    <cellStyle name="Normal 2 11 2 5 4 2 8" xfId="26505" xr:uid="{00000000-0005-0000-0000-000086670000}"/>
    <cellStyle name="Normal 2 11 2 5 4 2 9" xfId="26506" xr:uid="{00000000-0005-0000-0000-000087670000}"/>
    <cellStyle name="Normal 2 11 2 5 4 3" xfId="26507" xr:uid="{00000000-0005-0000-0000-000088670000}"/>
    <cellStyle name="Normal 2 11 2 5 4 3 2" xfId="26508" xr:uid="{00000000-0005-0000-0000-000089670000}"/>
    <cellStyle name="Normal 2 11 2 5 4 3 2 2" xfId="26509" xr:uid="{00000000-0005-0000-0000-00008A670000}"/>
    <cellStyle name="Normal 2 11 2 5 4 3 2 2 2" xfId="26510" xr:uid="{00000000-0005-0000-0000-00008B670000}"/>
    <cellStyle name="Normal 2 11 2 5 4 3 2 3" xfId="26511" xr:uid="{00000000-0005-0000-0000-00008C670000}"/>
    <cellStyle name="Normal 2 11 2 5 4 3 2 4" xfId="26512" xr:uid="{00000000-0005-0000-0000-00008D670000}"/>
    <cellStyle name="Normal 2 11 2 5 4 3 3" xfId="26513" xr:uid="{00000000-0005-0000-0000-00008E670000}"/>
    <cellStyle name="Normal 2 11 2 5 4 3 3 2" xfId="26514" xr:uid="{00000000-0005-0000-0000-00008F670000}"/>
    <cellStyle name="Normal 2 11 2 5 4 3 3 2 2" xfId="26515" xr:uid="{00000000-0005-0000-0000-000090670000}"/>
    <cellStyle name="Normal 2 11 2 5 4 3 3 3" xfId="26516" xr:uid="{00000000-0005-0000-0000-000091670000}"/>
    <cellStyle name="Normal 2 11 2 5 4 3 3 4" xfId="26517" xr:uid="{00000000-0005-0000-0000-000092670000}"/>
    <cellStyle name="Normal 2 11 2 5 4 3 4" xfId="26518" xr:uid="{00000000-0005-0000-0000-000093670000}"/>
    <cellStyle name="Normal 2 11 2 5 4 3 4 2" xfId="26519" xr:uid="{00000000-0005-0000-0000-000094670000}"/>
    <cellStyle name="Normal 2 11 2 5 4 3 4 2 2" xfId="26520" xr:uid="{00000000-0005-0000-0000-000095670000}"/>
    <cellStyle name="Normal 2 11 2 5 4 3 4 3" xfId="26521" xr:uid="{00000000-0005-0000-0000-000096670000}"/>
    <cellStyle name="Normal 2 11 2 5 4 3 4 4" xfId="26522" xr:uid="{00000000-0005-0000-0000-000097670000}"/>
    <cellStyle name="Normal 2 11 2 5 4 3 5" xfId="26523" xr:uid="{00000000-0005-0000-0000-000098670000}"/>
    <cellStyle name="Normal 2 11 2 5 4 3 5 2" xfId="26524" xr:uid="{00000000-0005-0000-0000-000099670000}"/>
    <cellStyle name="Normal 2 11 2 5 4 3 6" xfId="26525" xr:uid="{00000000-0005-0000-0000-00009A670000}"/>
    <cellStyle name="Normal 2 11 2 5 4 3 7" xfId="26526" xr:uid="{00000000-0005-0000-0000-00009B670000}"/>
    <cellStyle name="Normal 2 11 2 5 4 4" xfId="26527" xr:uid="{00000000-0005-0000-0000-00009C670000}"/>
    <cellStyle name="Normal 2 11 2 5 4 4 2" xfId="26528" xr:uid="{00000000-0005-0000-0000-00009D670000}"/>
    <cellStyle name="Normal 2 11 2 5 4 4 2 2" xfId="26529" xr:uid="{00000000-0005-0000-0000-00009E670000}"/>
    <cellStyle name="Normal 2 11 2 5 4 4 3" xfId="26530" xr:uid="{00000000-0005-0000-0000-00009F670000}"/>
    <cellStyle name="Normal 2 11 2 5 4 4 4" xfId="26531" xr:uid="{00000000-0005-0000-0000-0000A0670000}"/>
    <cellStyle name="Normal 2 11 2 5 4 5" xfId="26532" xr:uid="{00000000-0005-0000-0000-0000A1670000}"/>
    <cellStyle name="Normal 2 11 2 5 4 5 2" xfId="26533" xr:uid="{00000000-0005-0000-0000-0000A2670000}"/>
    <cellStyle name="Normal 2 11 2 5 4 5 2 2" xfId="26534" xr:uid="{00000000-0005-0000-0000-0000A3670000}"/>
    <cellStyle name="Normal 2 11 2 5 4 5 3" xfId="26535" xr:uid="{00000000-0005-0000-0000-0000A4670000}"/>
    <cellStyle name="Normal 2 11 2 5 4 5 4" xfId="26536" xr:uid="{00000000-0005-0000-0000-0000A5670000}"/>
    <cellStyle name="Normal 2 11 2 5 4 6" xfId="26537" xr:uid="{00000000-0005-0000-0000-0000A6670000}"/>
    <cellStyle name="Normal 2 11 2 5 4 6 2" xfId="26538" xr:uid="{00000000-0005-0000-0000-0000A7670000}"/>
    <cellStyle name="Normal 2 11 2 5 4 6 2 2" xfId="26539" xr:uid="{00000000-0005-0000-0000-0000A8670000}"/>
    <cellStyle name="Normal 2 11 2 5 4 6 3" xfId="26540" xr:uid="{00000000-0005-0000-0000-0000A9670000}"/>
    <cellStyle name="Normal 2 11 2 5 4 6 4" xfId="26541" xr:uid="{00000000-0005-0000-0000-0000AA670000}"/>
    <cellStyle name="Normal 2 11 2 5 4 7" xfId="26542" xr:uid="{00000000-0005-0000-0000-0000AB670000}"/>
    <cellStyle name="Normal 2 11 2 5 4 7 2" xfId="26543" xr:uid="{00000000-0005-0000-0000-0000AC670000}"/>
    <cellStyle name="Normal 2 11 2 5 4 7 2 2" xfId="26544" xr:uid="{00000000-0005-0000-0000-0000AD670000}"/>
    <cellStyle name="Normal 2 11 2 5 4 7 3" xfId="26545" xr:uid="{00000000-0005-0000-0000-0000AE670000}"/>
    <cellStyle name="Normal 2 11 2 5 4 7 4" xfId="26546" xr:uid="{00000000-0005-0000-0000-0000AF670000}"/>
    <cellStyle name="Normal 2 11 2 5 4 8" xfId="26547" xr:uid="{00000000-0005-0000-0000-0000B0670000}"/>
    <cellStyle name="Normal 2 11 2 5 4 8 2" xfId="26548" xr:uid="{00000000-0005-0000-0000-0000B1670000}"/>
    <cellStyle name="Normal 2 11 2 5 4 9" xfId="26549" xr:uid="{00000000-0005-0000-0000-0000B2670000}"/>
    <cellStyle name="Normal 2 11 2 5 5" xfId="26550" xr:uid="{00000000-0005-0000-0000-0000B3670000}"/>
    <cellStyle name="Normal 2 11 2 5 5 2" xfId="26551" xr:uid="{00000000-0005-0000-0000-0000B4670000}"/>
    <cellStyle name="Normal 2 11 2 5 5 2 2" xfId="26552" xr:uid="{00000000-0005-0000-0000-0000B5670000}"/>
    <cellStyle name="Normal 2 11 2 5 5 2 2 2" xfId="26553" xr:uid="{00000000-0005-0000-0000-0000B6670000}"/>
    <cellStyle name="Normal 2 11 2 5 5 2 2 2 2" xfId="26554" xr:uid="{00000000-0005-0000-0000-0000B7670000}"/>
    <cellStyle name="Normal 2 11 2 5 5 2 2 3" xfId="26555" xr:uid="{00000000-0005-0000-0000-0000B8670000}"/>
    <cellStyle name="Normal 2 11 2 5 5 2 2 4" xfId="26556" xr:uid="{00000000-0005-0000-0000-0000B9670000}"/>
    <cellStyle name="Normal 2 11 2 5 5 2 3" xfId="26557" xr:uid="{00000000-0005-0000-0000-0000BA670000}"/>
    <cellStyle name="Normal 2 11 2 5 5 2 3 2" xfId="26558" xr:uid="{00000000-0005-0000-0000-0000BB670000}"/>
    <cellStyle name="Normal 2 11 2 5 5 2 3 2 2" xfId="26559" xr:uid="{00000000-0005-0000-0000-0000BC670000}"/>
    <cellStyle name="Normal 2 11 2 5 5 2 3 3" xfId="26560" xr:uid="{00000000-0005-0000-0000-0000BD670000}"/>
    <cellStyle name="Normal 2 11 2 5 5 2 3 4" xfId="26561" xr:uid="{00000000-0005-0000-0000-0000BE670000}"/>
    <cellStyle name="Normal 2 11 2 5 5 2 4" xfId="26562" xr:uid="{00000000-0005-0000-0000-0000BF670000}"/>
    <cellStyle name="Normal 2 11 2 5 5 2 4 2" xfId="26563" xr:uid="{00000000-0005-0000-0000-0000C0670000}"/>
    <cellStyle name="Normal 2 11 2 5 5 2 4 2 2" xfId="26564" xr:uid="{00000000-0005-0000-0000-0000C1670000}"/>
    <cellStyle name="Normal 2 11 2 5 5 2 4 3" xfId="26565" xr:uid="{00000000-0005-0000-0000-0000C2670000}"/>
    <cellStyle name="Normal 2 11 2 5 5 2 4 4" xfId="26566" xr:uid="{00000000-0005-0000-0000-0000C3670000}"/>
    <cellStyle name="Normal 2 11 2 5 5 2 5" xfId="26567" xr:uid="{00000000-0005-0000-0000-0000C4670000}"/>
    <cellStyle name="Normal 2 11 2 5 5 2 5 2" xfId="26568" xr:uid="{00000000-0005-0000-0000-0000C5670000}"/>
    <cellStyle name="Normal 2 11 2 5 5 2 6" xfId="26569" xr:uid="{00000000-0005-0000-0000-0000C6670000}"/>
    <cellStyle name="Normal 2 11 2 5 5 2 7" xfId="26570" xr:uid="{00000000-0005-0000-0000-0000C7670000}"/>
    <cellStyle name="Normal 2 11 2 5 5 3" xfId="26571" xr:uid="{00000000-0005-0000-0000-0000C8670000}"/>
    <cellStyle name="Normal 2 11 2 5 5 3 2" xfId="26572" xr:uid="{00000000-0005-0000-0000-0000C9670000}"/>
    <cellStyle name="Normal 2 11 2 5 5 3 2 2" xfId="26573" xr:uid="{00000000-0005-0000-0000-0000CA670000}"/>
    <cellStyle name="Normal 2 11 2 5 5 3 3" xfId="26574" xr:uid="{00000000-0005-0000-0000-0000CB670000}"/>
    <cellStyle name="Normal 2 11 2 5 5 3 4" xfId="26575" xr:uid="{00000000-0005-0000-0000-0000CC670000}"/>
    <cellStyle name="Normal 2 11 2 5 5 4" xfId="26576" xr:uid="{00000000-0005-0000-0000-0000CD670000}"/>
    <cellStyle name="Normal 2 11 2 5 5 4 2" xfId="26577" xr:uid="{00000000-0005-0000-0000-0000CE670000}"/>
    <cellStyle name="Normal 2 11 2 5 5 4 2 2" xfId="26578" xr:uid="{00000000-0005-0000-0000-0000CF670000}"/>
    <cellStyle name="Normal 2 11 2 5 5 4 3" xfId="26579" xr:uid="{00000000-0005-0000-0000-0000D0670000}"/>
    <cellStyle name="Normal 2 11 2 5 5 4 4" xfId="26580" xr:uid="{00000000-0005-0000-0000-0000D1670000}"/>
    <cellStyle name="Normal 2 11 2 5 5 5" xfId="26581" xr:uid="{00000000-0005-0000-0000-0000D2670000}"/>
    <cellStyle name="Normal 2 11 2 5 5 5 2" xfId="26582" xr:uid="{00000000-0005-0000-0000-0000D3670000}"/>
    <cellStyle name="Normal 2 11 2 5 5 5 2 2" xfId="26583" xr:uid="{00000000-0005-0000-0000-0000D4670000}"/>
    <cellStyle name="Normal 2 11 2 5 5 5 3" xfId="26584" xr:uid="{00000000-0005-0000-0000-0000D5670000}"/>
    <cellStyle name="Normal 2 11 2 5 5 5 4" xfId="26585" xr:uid="{00000000-0005-0000-0000-0000D6670000}"/>
    <cellStyle name="Normal 2 11 2 5 5 6" xfId="26586" xr:uid="{00000000-0005-0000-0000-0000D7670000}"/>
    <cellStyle name="Normal 2 11 2 5 5 6 2" xfId="26587" xr:uid="{00000000-0005-0000-0000-0000D8670000}"/>
    <cellStyle name="Normal 2 11 2 5 5 6 2 2" xfId="26588" xr:uid="{00000000-0005-0000-0000-0000D9670000}"/>
    <cellStyle name="Normal 2 11 2 5 5 6 3" xfId="26589" xr:uid="{00000000-0005-0000-0000-0000DA670000}"/>
    <cellStyle name="Normal 2 11 2 5 5 6 4" xfId="26590" xr:uid="{00000000-0005-0000-0000-0000DB670000}"/>
    <cellStyle name="Normal 2 11 2 5 5 7" xfId="26591" xr:uid="{00000000-0005-0000-0000-0000DC670000}"/>
    <cellStyle name="Normal 2 11 2 5 5 7 2" xfId="26592" xr:uid="{00000000-0005-0000-0000-0000DD670000}"/>
    <cellStyle name="Normal 2 11 2 5 5 8" xfId="26593" xr:uid="{00000000-0005-0000-0000-0000DE670000}"/>
    <cellStyle name="Normal 2 11 2 5 5 9" xfId="26594" xr:uid="{00000000-0005-0000-0000-0000DF670000}"/>
    <cellStyle name="Normal 2 11 2 5 6" xfId="26595" xr:uid="{00000000-0005-0000-0000-0000E0670000}"/>
    <cellStyle name="Normal 2 11 2 5 6 2" xfId="26596" xr:uid="{00000000-0005-0000-0000-0000E1670000}"/>
    <cellStyle name="Normal 2 11 2 5 6 2 2" xfId="26597" xr:uid="{00000000-0005-0000-0000-0000E2670000}"/>
    <cellStyle name="Normal 2 11 2 5 6 2 2 2" xfId="26598" xr:uid="{00000000-0005-0000-0000-0000E3670000}"/>
    <cellStyle name="Normal 2 11 2 5 6 2 2 2 2" xfId="26599" xr:uid="{00000000-0005-0000-0000-0000E4670000}"/>
    <cellStyle name="Normal 2 11 2 5 6 2 2 3" xfId="26600" xr:uid="{00000000-0005-0000-0000-0000E5670000}"/>
    <cellStyle name="Normal 2 11 2 5 6 2 2 4" xfId="26601" xr:uid="{00000000-0005-0000-0000-0000E6670000}"/>
    <cellStyle name="Normal 2 11 2 5 6 2 3" xfId="26602" xr:uid="{00000000-0005-0000-0000-0000E7670000}"/>
    <cellStyle name="Normal 2 11 2 5 6 2 3 2" xfId="26603" xr:uid="{00000000-0005-0000-0000-0000E8670000}"/>
    <cellStyle name="Normal 2 11 2 5 6 2 3 2 2" xfId="26604" xr:uid="{00000000-0005-0000-0000-0000E9670000}"/>
    <cellStyle name="Normal 2 11 2 5 6 2 3 3" xfId="26605" xr:uid="{00000000-0005-0000-0000-0000EA670000}"/>
    <cellStyle name="Normal 2 11 2 5 6 2 3 4" xfId="26606" xr:uid="{00000000-0005-0000-0000-0000EB670000}"/>
    <cellStyle name="Normal 2 11 2 5 6 2 4" xfId="26607" xr:uid="{00000000-0005-0000-0000-0000EC670000}"/>
    <cellStyle name="Normal 2 11 2 5 6 2 4 2" xfId="26608" xr:uid="{00000000-0005-0000-0000-0000ED670000}"/>
    <cellStyle name="Normal 2 11 2 5 6 2 4 2 2" xfId="26609" xr:uid="{00000000-0005-0000-0000-0000EE670000}"/>
    <cellStyle name="Normal 2 11 2 5 6 2 4 3" xfId="26610" xr:uid="{00000000-0005-0000-0000-0000EF670000}"/>
    <cellStyle name="Normal 2 11 2 5 6 2 4 4" xfId="26611" xr:uid="{00000000-0005-0000-0000-0000F0670000}"/>
    <cellStyle name="Normal 2 11 2 5 6 2 5" xfId="26612" xr:uid="{00000000-0005-0000-0000-0000F1670000}"/>
    <cellStyle name="Normal 2 11 2 5 6 2 5 2" xfId="26613" xr:uid="{00000000-0005-0000-0000-0000F2670000}"/>
    <cellStyle name="Normal 2 11 2 5 6 2 6" xfId="26614" xr:uid="{00000000-0005-0000-0000-0000F3670000}"/>
    <cellStyle name="Normal 2 11 2 5 6 2 7" xfId="26615" xr:uid="{00000000-0005-0000-0000-0000F4670000}"/>
    <cellStyle name="Normal 2 11 2 5 6 3" xfId="26616" xr:uid="{00000000-0005-0000-0000-0000F5670000}"/>
    <cellStyle name="Normal 2 11 2 5 6 3 2" xfId="26617" xr:uid="{00000000-0005-0000-0000-0000F6670000}"/>
    <cellStyle name="Normal 2 11 2 5 6 3 2 2" xfId="26618" xr:uid="{00000000-0005-0000-0000-0000F7670000}"/>
    <cellStyle name="Normal 2 11 2 5 6 3 3" xfId="26619" xr:uid="{00000000-0005-0000-0000-0000F8670000}"/>
    <cellStyle name="Normal 2 11 2 5 6 3 4" xfId="26620" xr:uid="{00000000-0005-0000-0000-0000F9670000}"/>
    <cellStyle name="Normal 2 11 2 5 6 4" xfId="26621" xr:uid="{00000000-0005-0000-0000-0000FA670000}"/>
    <cellStyle name="Normal 2 11 2 5 6 4 2" xfId="26622" xr:uid="{00000000-0005-0000-0000-0000FB670000}"/>
    <cellStyle name="Normal 2 11 2 5 6 4 2 2" xfId="26623" xr:uid="{00000000-0005-0000-0000-0000FC670000}"/>
    <cellStyle name="Normal 2 11 2 5 6 4 3" xfId="26624" xr:uid="{00000000-0005-0000-0000-0000FD670000}"/>
    <cellStyle name="Normal 2 11 2 5 6 4 4" xfId="26625" xr:uid="{00000000-0005-0000-0000-0000FE670000}"/>
    <cellStyle name="Normal 2 11 2 5 6 5" xfId="26626" xr:uid="{00000000-0005-0000-0000-0000FF670000}"/>
    <cellStyle name="Normal 2 11 2 5 6 5 2" xfId="26627" xr:uid="{00000000-0005-0000-0000-000000680000}"/>
    <cellStyle name="Normal 2 11 2 5 6 5 2 2" xfId="26628" xr:uid="{00000000-0005-0000-0000-000001680000}"/>
    <cellStyle name="Normal 2 11 2 5 6 5 3" xfId="26629" xr:uid="{00000000-0005-0000-0000-000002680000}"/>
    <cellStyle name="Normal 2 11 2 5 6 5 4" xfId="26630" xr:uid="{00000000-0005-0000-0000-000003680000}"/>
    <cellStyle name="Normal 2 11 2 5 6 6" xfId="26631" xr:uid="{00000000-0005-0000-0000-000004680000}"/>
    <cellStyle name="Normal 2 11 2 5 6 6 2" xfId="26632" xr:uid="{00000000-0005-0000-0000-000005680000}"/>
    <cellStyle name="Normal 2 11 2 5 6 6 2 2" xfId="26633" xr:uid="{00000000-0005-0000-0000-000006680000}"/>
    <cellStyle name="Normal 2 11 2 5 6 6 3" xfId="26634" xr:uid="{00000000-0005-0000-0000-000007680000}"/>
    <cellStyle name="Normal 2 11 2 5 6 6 4" xfId="26635" xr:uid="{00000000-0005-0000-0000-000008680000}"/>
    <cellStyle name="Normal 2 11 2 5 6 7" xfId="26636" xr:uid="{00000000-0005-0000-0000-000009680000}"/>
    <cellStyle name="Normal 2 11 2 5 6 7 2" xfId="26637" xr:uid="{00000000-0005-0000-0000-00000A680000}"/>
    <cellStyle name="Normal 2 11 2 5 6 8" xfId="26638" xr:uid="{00000000-0005-0000-0000-00000B680000}"/>
    <cellStyle name="Normal 2 11 2 5 6 9" xfId="26639" xr:uid="{00000000-0005-0000-0000-00000C680000}"/>
    <cellStyle name="Normal 2 11 2 5 7" xfId="26640" xr:uid="{00000000-0005-0000-0000-00000D680000}"/>
    <cellStyle name="Normal 2 11 2 5 7 2" xfId="26641" xr:uid="{00000000-0005-0000-0000-00000E680000}"/>
    <cellStyle name="Normal 2 11 2 5 7 2 2" xfId="26642" xr:uid="{00000000-0005-0000-0000-00000F680000}"/>
    <cellStyle name="Normal 2 11 2 5 7 2 2 2" xfId="26643" xr:uid="{00000000-0005-0000-0000-000010680000}"/>
    <cellStyle name="Normal 2 11 2 5 7 2 3" xfId="26644" xr:uid="{00000000-0005-0000-0000-000011680000}"/>
    <cellStyle name="Normal 2 11 2 5 7 2 4" xfId="26645" xr:uid="{00000000-0005-0000-0000-000012680000}"/>
    <cellStyle name="Normal 2 11 2 5 7 3" xfId="26646" xr:uid="{00000000-0005-0000-0000-000013680000}"/>
    <cellStyle name="Normal 2 11 2 5 7 3 2" xfId="26647" xr:uid="{00000000-0005-0000-0000-000014680000}"/>
    <cellStyle name="Normal 2 11 2 5 7 3 2 2" xfId="26648" xr:uid="{00000000-0005-0000-0000-000015680000}"/>
    <cellStyle name="Normal 2 11 2 5 7 3 3" xfId="26649" xr:uid="{00000000-0005-0000-0000-000016680000}"/>
    <cellStyle name="Normal 2 11 2 5 7 3 4" xfId="26650" xr:uid="{00000000-0005-0000-0000-000017680000}"/>
    <cellStyle name="Normal 2 11 2 5 7 4" xfId="26651" xr:uid="{00000000-0005-0000-0000-000018680000}"/>
    <cellStyle name="Normal 2 11 2 5 7 4 2" xfId="26652" xr:uid="{00000000-0005-0000-0000-000019680000}"/>
    <cellStyle name="Normal 2 11 2 5 7 4 2 2" xfId="26653" xr:uid="{00000000-0005-0000-0000-00001A680000}"/>
    <cellStyle name="Normal 2 11 2 5 7 4 3" xfId="26654" xr:uid="{00000000-0005-0000-0000-00001B680000}"/>
    <cellStyle name="Normal 2 11 2 5 7 4 4" xfId="26655" xr:uid="{00000000-0005-0000-0000-00001C680000}"/>
    <cellStyle name="Normal 2 11 2 5 7 5" xfId="26656" xr:uid="{00000000-0005-0000-0000-00001D680000}"/>
    <cellStyle name="Normal 2 11 2 5 7 5 2" xfId="26657" xr:uid="{00000000-0005-0000-0000-00001E680000}"/>
    <cellStyle name="Normal 2 11 2 5 7 6" xfId="26658" xr:uid="{00000000-0005-0000-0000-00001F680000}"/>
    <cellStyle name="Normal 2 11 2 5 7 7" xfId="26659" xr:uid="{00000000-0005-0000-0000-000020680000}"/>
    <cellStyle name="Normal 2 11 2 5 8" xfId="26660" xr:uid="{00000000-0005-0000-0000-000021680000}"/>
    <cellStyle name="Normal 2 11 2 5 8 2" xfId="26661" xr:uid="{00000000-0005-0000-0000-000022680000}"/>
    <cellStyle name="Normal 2 11 2 5 8 2 2" xfId="26662" xr:uid="{00000000-0005-0000-0000-000023680000}"/>
    <cellStyle name="Normal 2 11 2 5 8 3" xfId="26663" xr:uid="{00000000-0005-0000-0000-000024680000}"/>
    <cellStyle name="Normal 2 11 2 5 8 4" xfId="26664" xr:uid="{00000000-0005-0000-0000-000025680000}"/>
    <cellStyle name="Normal 2 11 2 5 9" xfId="26665" xr:uid="{00000000-0005-0000-0000-000026680000}"/>
    <cellStyle name="Normal 2 11 2 5 9 2" xfId="26666" xr:uid="{00000000-0005-0000-0000-000027680000}"/>
    <cellStyle name="Normal 2 11 2 5 9 2 2" xfId="26667" xr:uid="{00000000-0005-0000-0000-000028680000}"/>
    <cellStyle name="Normal 2 11 2 5 9 3" xfId="26668" xr:uid="{00000000-0005-0000-0000-000029680000}"/>
    <cellStyle name="Normal 2 11 2 5 9 4" xfId="26669" xr:uid="{00000000-0005-0000-0000-00002A680000}"/>
    <cellStyle name="Normal 2 11 2 6" xfId="26670" xr:uid="{00000000-0005-0000-0000-00002B680000}"/>
    <cellStyle name="Normal 2 11 2 6 10" xfId="26671" xr:uid="{00000000-0005-0000-0000-00002C680000}"/>
    <cellStyle name="Normal 2 11 2 6 10 2" xfId="26672" xr:uid="{00000000-0005-0000-0000-00002D680000}"/>
    <cellStyle name="Normal 2 11 2 6 10 2 2" xfId="26673" xr:uid="{00000000-0005-0000-0000-00002E680000}"/>
    <cellStyle name="Normal 2 11 2 6 10 3" xfId="26674" xr:uid="{00000000-0005-0000-0000-00002F680000}"/>
    <cellStyle name="Normal 2 11 2 6 10 4" xfId="26675" xr:uid="{00000000-0005-0000-0000-000030680000}"/>
    <cellStyle name="Normal 2 11 2 6 11" xfId="26676" xr:uid="{00000000-0005-0000-0000-000031680000}"/>
    <cellStyle name="Normal 2 11 2 6 11 2" xfId="26677" xr:uid="{00000000-0005-0000-0000-000032680000}"/>
    <cellStyle name="Normal 2 11 2 6 12" xfId="26678" xr:uid="{00000000-0005-0000-0000-000033680000}"/>
    <cellStyle name="Normal 2 11 2 6 13" xfId="26679" xr:uid="{00000000-0005-0000-0000-000034680000}"/>
    <cellStyle name="Normal 2 11 2 6 2" xfId="26680" xr:uid="{00000000-0005-0000-0000-000035680000}"/>
    <cellStyle name="Normal 2 11 2 6 2 10" xfId="26681" xr:uid="{00000000-0005-0000-0000-000036680000}"/>
    <cellStyle name="Normal 2 11 2 6 2 2" xfId="26682" xr:uid="{00000000-0005-0000-0000-000037680000}"/>
    <cellStyle name="Normal 2 11 2 6 2 2 2" xfId="26683" xr:uid="{00000000-0005-0000-0000-000038680000}"/>
    <cellStyle name="Normal 2 11 2 6 2 2 2 2" xfId="26684" xr:uid="{00000000-0005-0000-0000-000039680000}"/>
    <cellStyle name="Normal 2 11 2 6 2 2 2 2 2" xfId="26685" xr:uid="{00000000-0005-0000-0000-00003A680000}"/>
    <cellStyle name="Normal 2 11 2 6 2 2 2 2 2 2" xfId="26686" xr:uid="{00000000-0005-0000-0000-00003B680000}"/>
    <cellStyle name="Normal 2 11 2 6 2 2 2 2 3" xfId="26687" xr:uid="{00000000-0005-0000-0000-00003C680000}"/>
    <cellStyle name="Normal 2 11 2 6 2 2 2 2 4" xfId="26688" xr:uid="{00000000-0005-0000-0000-00003D680000}"/>
    <cellStyle name="Normal 2 11 2 6 2 2 2 3" xfId="26689" xr:uid="{00000000-0005-0000-0000-00003E680000}"/>
    <cellStyle name="Normal 2 11 2 6 2 2 2 3 2" xfId="26690" xr:uid="{00000000-0005-0000-0000-00003F680000}"/>
    <cellStyle name="Normal 2 11 2 6 2 2 2 3 2 2" xfId="26691" xr:uid="{00000000-0005-0000-0000-000040680000}"/>
    <cellStyle name="Normal 2 11 2 6 2 2 2 3 3" xfId="26692" xr:uid="{00000000-0005-0000-0000-000041680000}"/>
    <cellStyle name="Normal 2 11 2 6 2 2 2 3 4" xfId="26693" xr:uid="{00000000-0005-0000-0000-000042680000}"/>
    <cellStyle name="Normal 2 11 2 6 2 2 2 4" xfId="26694" xr:uid="{00000000-0005-0000-0000-000043680000}"/>
    <cellStyle name="Normal 2 11 2 6 2 2 2 4 2" xfId="26695" xr:uid="{00000000-0005-0000-0000-000044680000}"/>
    <cellStyle name="Normal 2 11 2 6 2 2 2 4 2 2" xfId="26696" xr:uid="{00000000-0005-0000-0000-000045680000}"/>
    <cellStyle name="Normal 2 11 2 6 2 2 2 4 3" xfId="26697" xr:uid="{00000000-0005-0000-0000-000046680000}"/>
    <cellStyle name="Normal 2 11 2 6 2 2 2 4 4" xfId="26698" xr:uid="{00000000-0005-0000-0000-000047680000}"/>
    <cellStyle name="Normal 2 11 2 6 2 2 2 5" xfId="26699" xr:uid="{00000000-0005-0000-0000-000048680000}"/>
    <cellStyle name="Normal 2 11 2 6 2 2 2 5 2" xfId="26700" xr:uid="{00000000-0005-0000-0000-000049680000}"/>
    <cellStyle name="Normal 2 11 2 6 2 2 2 6" xfId="26701" xr:uid="{00000000-0005-0000-0000-00004A680000}"/>
    <cellStyle name="Normal 2 11 2 6 2 2 2 7" xfId="26702" xr:uid="{00000000-0005-0000-0000-00004B680000}"/>
    <cellStyle name="Normal 2 11 2 6 2 2 3" xfId="26703" xr:uid="{00000000-0005-0000-0000-00004C680000}"/>
    <cellStyle name="Normal 2 11 2 6 2 2 3 2" xfId="26704" xr:uid="{00000000-0005-0000-0000-00004D680000}"/>
    <cellStyle name="Normal 2 11 2 6 2 2 3 2 2" xfId="26705" xr:uid="{00000000-0005-0000-0000-00004E680000}"/>
    <cellStyle name="Normal 2 11 2 6 2 2 3 3" xfId="26706" xr:uid="{00000000-0005-0000-0000-00004F680000}"/>
    <cellStyle name="Normal 2 11 2 6 2 2 3 4" xfId="26707" xr:uid="{00000000-0005-0000-0000-000050680000}"/>
    <cellStyle name="Normal 2 11 2 6 2 2 4" xfId="26708" xr:uid="{00000000-0005-0000-0000-000051680000}"/>
    <cellStyle name="Normal 2 11 2 6 2 2 4 2" xfId="26709" xr:uid="{00000000-0005-0000-0000-000052680000}"/>
    <cellStyle name="Normal 2 11 2 6 2 2 4 2 2" xfId="26710" xr:uid="{00000000-0005-0000-0000-000053680000}"/>
    <cellStyle name="Normal 2 11 2 6 2 2 4 3" xfId="26711" xr:uid="{00000000-0005-0000-0000-000054680000}"/>
    <cellStyle name="Normal 2 11 2 6 2 2 4 4" xfId="26712" xr:uid="{00000000-0005-0000-0000-000055680000}"/>
    <cellStyle name="Normal 2 11 2 6 2 2 5" xfId="26713" xr:uid="{00000000-0005-0000-0000-000056680000}"/>
    <cellStyle name="Normal 2 11 2 6 2 2 5 2" xfId="26714" xr:uid="{00000000-0005-0000-0000-000057680000}"/>
    <cellStyle name="Normal 2 11 2 6 2 2 5 2 2" xfId="26715" xr:uid="{00000000-0005-0000-0000-000058680000}"/>
    <cellStyle name="Normal 2 11 2 6 2 2 5 3" xfId="26716" xr:uid="{00000000-0005-0000-0000-000059680000}"/>
    <cellStyle name="Normal 2 11 2 6 2 2 5 4" xfId="26717" xr:uid="{00000000-0005-0000-0000-00005A680000}"/>
    <cellStyle name="Normal 2 11 2 6 2 2 6" xfId="26718" xr:uid="{00000000-0005-0000-0000-00005B680000}"/>
    <cellStyle name="Normal 2 11 2 6 2 2 6 2" xfId="26719" xr:uid="{00000000-0005-0000-0000-00005C680000}"/>
    <cellStyle name="Normal 2 11 2 6 2 2 6 2 2" xfId="26720" xr:uid="{00000000-0005-0000-0000-00005D680000}"/>
    <cellStyle name="Normal 2 11 2 6 2 2 6 3" xfId="26721" xr:uid="{00000000-0005-0000-0000-00005E680000}"/>
    <cellStyle name="Normal 2 11 2 6 2 2 6 4" xfId="26722" xr:uid="{00000000-0005-0000-0000-00005F680000}"/>
    <cellStyle name="Normal 2 11 2 6 2 2 7" xfId="26723" xr:uid="{00000000-0005-0000-0000-000060680000}"/>
    <cellStyle name="Normal 2 11 2 6 2 2 7 2" xfId="26724" xr:uid="{00000000-0005-0000-0000-000061680000}"/>
    <cellStyle name="Normal 2 11 2 6 2 2 8" xfId="26725" xr:uid="{00000000-0005-0000-0000-000062680000}"/>
    <cellStyle name="Normal 2 11 2 6 2 2 9" xfId="26726" xr:uid="{00000000-0005-0000-0000-000063680000}"/>
    <cellStyle name="Normal 2 11 2 6 2 3" xfId="26727" xr:uid="{00000000-0005-0000-0000-000064680000}"/>
    <cellStyle name="Normal 2 11 2 6 2 3 2" xfId="26728" xr:uid="{00000000-0005-0000-0000-000065680000}"/>
    <cellStyle name="Normal 2 11 2 6 2 3 2 2" xfId="26729" xr:uid="{00000000-0005-0000-0000-000066680000}"/>
    <cellStyle name="Normal 2 11 2 6 2 3 2 2 2" xfId="26730" xr:uid="{00000000-0005-0000-0000-000067680000}"/>
    <cellStyle name="Normal 2 11 2 6 2 3 2 3" xfId="26731" xr:uid="{00000000-0005-0000-0000-000068680000}"/>
    <cellStyle name="Normal 2 11 2 6 2 3 2 4" xfId="26732" xr:uid="{00000000-0005-0000-0000-000069680000}"/>
    <cellStyle name="Normal 2 11 2 6 2 3 3" xfId="26733" xr:uid="{00000000-0005-0000-0000-00006A680000}"/>
    <cellStyle name="Normal 2 11 2 6 2 3 3 2" xfId="26734" xr:uid="{00000000-0005-0000-0000-00006B680000}"/>
    <cellStyle name="Normal 2 11 2 6 2 3 3 2 2" xfId="26735" xr:uid="{00000000-0005-0000-0000-00006C680000}"/>
    <cellStyle name="Normal 2 11 2 6 2 3 3 3" xfId="26736" xr:uid="{00000000-0005-0000-0000-00006D680000}"/>
    <cellStyle name="Normal 2 11 2 6 2 3 3 4" xfId="26737" xr:uid="{00000000-0005-0000-0000-00006E680000}"/>
    <cellStyle name="Normal 2 11 2 6 2 3 4" xfId="26738" xr:uid="{00000000-0005-0000-0000-00006F680000}"/>
    <cellStyle name="Normal 2 11 2 6 2 3 4 2" xfId="26739" xr:uid="{00000000-0005-0000-0000-000070680000}"/>
    <cellStyle name="Normal 2 11 2 6 2 3 4 2 2" xfId="26740" xr:uid="{00000000-0005-0000-0000-000071680000}"/>
    <cellStyle name="Normal 2 11 2 6 2 3 4 3" xfId="26741" xr:uid="{00000000-0005-0000-0000-000072680000}"/>
    <cellStyle name="Normal 2 11 2 6 2 3 4 4" xfId="26742" xr:uid="{00000000-0005-0000-0000-000073680000}"/>
    <cellStyle name="Normal 2 11 2 6 2 3 5" xfId="26743" xr:uid="{00000000-0005-0000-0000-000074680000}"/>
    <cellStyle name="Normal 2 11 2 6 2 3 5 2" xfId="26744" xr:uid="{00000000-0005-0000-0000-000075680000}"/>
    <cellStyle name="Normal 2 11 2 6 2 3 6" xfId="26745" xr:uid="{00000000-0005-0000-0000-000076680000}"/>
    <cellStyle name="Normal 2 11 2 6 2 3 7" xfId="26746" xr:uid="{00000000-0005-0000-0000-000077680000}"/>
    <cellStyle name="Normal 2 11 2 6 2 4" xfId="26747" xr:uid="{00000000-0005-0000-0000-000078680000}"/>
    <cellStyle name="Normal 2 11 2 6 2 4 2" xfId="26748" xr:uid="{00000000-0005-0000-0000-000079680000}"/>
    <cellStyle name="Normal 2 11 2 6 2 4 2 2" xfId="26749" xr:uid="{00000000-0005-0000-0000-00007A680000}"/>
    <cellStyle name="Normal 2 11 2 6 2 4 3" xfId="26750" xr:uid="{00000000-0005-0000-0000-00007B680000}"/>
    <cellStyle name="Normal 2 11 2 6 2 4 4" xfId="26751" xr:uid="{00000000-0005-0000-0000-00007C680000}"/>
    <cellStyle name="Normal 2 11 2 6 2 5" xfId="26752" xr:uid="{00000000-0005-0000-0000-00007D680000}"/>
    <cellStyle name="Normal 2 11 2 6 2 5 2" xfId="26753" xr:uid="{00000000-0005-0000-0000-00007E680000}"/>
    <cellStyle name="Normal 2 11 2 6 2 5 2 2" xfId="26754" xr:uid="{00000000-0005-0000-0000-00007F680000}"/>
    <cellStyle name="Normal 2 11 2 6 2 5 3" xfId="26755" xr:uid="{00000000-0005-0000-0000-000080680000}"/>
    <cellStyle name="Normal 2 11 2 6 2 5 4" xfId="26756" xr:uid="{00000000-0005-0000-0000-000081680000}"/>
    <cellStyle name="Normal 2 11 2 6 2 6" xfId="26757" xr:uid="{00000000-0005-0000-0000-000082680000}"/>
    <cellStyle name="Normal 2 11 2 6 2 6 2" xfId="26758" xr:uid="{00000000-0005-0000-0000-000083680000}"/>
    <cellStyle name="Normal 2 11 2 6 2 6 2 2" xfId="26759" xr:uid="{00000000-0005-0000-0000-000084680000}"/>
    <cellStyle name="Normal 2 11 2 6 2 6 3" xfId="26760" xr:uid="{00000000-0005-0000-0000-000085680000}"/>
    <cellStyle name="Normal 2 11 2 6 2 6 4" xfId="26761" xr:uid="{00000000-0005-0000-0000-000086680000}"/>
    <cellStyle name="Normal 2 11 2 6 2 7" xfId="26762" xr:uid="{00000000-0005-0000-0000-000087680000}"/>
    <cellStyle name="Normal 2 11 2 6 2 7 2" xfId="26763" xr:uid="{00000000-0005-0000-0000-000088680000}"/>
    <cellStyle name="Normal 2 11 2 6 2 7 2 2" xfId="26764" xr:uid="{00000000-0005-0000-0000-000089680000}"/>
    <cellStyle name="Normal 2 11 2 6 2 7 3" xfId="26765" xr:uid="{00000000-0005-0000-0000-00008A680000}"/>
    <cellStyle name="Normal 2 11 2 6 2 7 4" xfId="26766" xr:uid="{00000000-0005-0000-0000-00008B680000}"/>
    <cellStyle name="Normal 2 11 2 6 2 8" xfId="26767" xr:uid="{00000000-0005-0000-0000-00008C680000}"/>
    <cellStyle name="Normal 2 11 2 6 2 8 2" xfId="26768" xr:uid="{00000000-0005-0000-0000-00008D680000}"/>
    <cellStyle name="Normal 2 11 2 6 2 9" xfId="26769" xr:uid="{00000000-0005-0000-0000-00008E680000}"/>
    <cellStyle name="Normal 2 11 2 6 3" xfId="26770" xr:uid="{00000000-0005-0000-0000-00008F680000}"/>
    <cellStyle name="Normal 2 11 2 6 3 10" xfId="26771" xr:uid="{00000000-0005-0000-0000-000090680000}"/>
    <cellStyle name="Normal 2 11 2 6 3 2" xfId="26772" xr:uid="{00000000-0005-0000-0000-000091680000}"/>
    <cellStyle name="Normal 2 11 2 6 3 2 2" xfId="26773" xr:uid="{00000000-0005-0000-0000-000092680000}"/>
    <cellStyle name="Normal 2 11 2 6 3 2 2 2" xfId="26774" xr:uid="{00000000-0005-0000-0000-000093680000}"/>
    <cellStyle name="Normal 2 11 2 6 3 2 2 2 2" xfId="26775" xr:uid="{00000000-0005-0000-0000-000094680000}"/>
    <cellStyle name="Normal 2 11 2 6 3 2 2 2 2 2" xfId="26776" xr:uid="{00000000-0005-0000-0000-000095680000}"/>
    <cellStyle name="Normal 2 11 2 6 3 2 2 2 3" xfId="26777" xr:uid="{00000000-0005-0000-0000-000096680000}"/>
    <cellStyle name="Normal 2 11 2 6 3 2 2 2 4" xfId="26778" xr:uid="{00000000-0005-0000-0000-000097680000}"/>
    <cellStyle name="Normal 2 11 2 6 3 2 2 3" xfId="26779" xr:uid="{00000000-0005-0000-0000-000098680000}"/>
    <cellStyle name="Normal 2 11 2 6 3 2 2 3 2" xfId="26780" xr:uid="{00000000-0005-0000-0000-000099680000}"/>
    <cellStyle name="Normal 2 11 2 6 3 2 2 3 2 2" xfId="26781" xr:uid="{00000000-0005-0000-0000-00009A680000}"/>
    <cellStyle name="Normal 2 11 2 6 3 2 2 3 3" xfId="26782" xr:uid="{00000000-0005-0000-0000-00009B680000}"/>
    <cellStyle name="Normal 2 11 2 6 3 2 2 3 4" xfId="26783" xr:uid="{00000000-0005-0000-0000-00009C680000}"/>
    <cellStyle name="Normal 2 11 2 6 3 2 2 4" xfId="26784" xr:uid="{00000000-0005-0000-0000-00009D680000}"/>
    <cellStyle name="Normal 2 11 2 6 3 2 2 4 2" xfId="26785" xr:uid="{00000000-0005-0000-0000-00009E680000}"/>
    <cellStyle name="Normal 2 11 2 6 3 2 2 4 2 2" xfId="26786" xr:uid="{00000000-0005-0000-0000-00009F680000}"/>
    <cellStyle name="Normal 2 11 2 6 3 2 2 4 3" xfId="26787" xr:uid="{00000000-0005-0000-0000-0000A0680000}"/>
    <cellStyle name="Normal 2 11 2 6 3 2 2 4 4" xfId="26788" xr:uid="{00000000-0005-0000-0000-0000A1680000}"/>
    <cellStyle name="Normal 2 11 2 6 3 2 2 5" xfId="26789" xr:uid="{00000000-0005-0000-0000-0000A2680000}"/>
    <cellStyle name="Normal 2 11 2 6 3 2 2 5 2" xfId="26790" xr:uid="{00000000-0005-0000-0000-0000A3680000}"/>
    <cellStyle name="Normal 2 11 2 6 3 2 2 6" xfId="26791" xr:uid="{00000000-0005-0000-0000-0000A4680000}"/>
    <cellStyle name="Normal 2 11 2 6 3 2 2 7" xfId="26792" xr:uid="{00000000-0005-0000-0000-0000A5680000}"/>
    <cellStyle name="Normal 2 11 2 6 3 2 3" xfId="26793" xr:uid="{00000000-0005-0000-0000-0000A6680000}"/>
    <cellStyle name="Normal 2 11 2 6 3 2 3 2" xfId="26794" xr:uid="{00000000-0005-0000-0000-0000A7680000}"/>
    <cellStyle name="Normal 2 11 2 6 3 2 3 2 2" xfId="26795" xr:uid="{00000000-0005-0000-0000-0000A8680000}"/>
    <cellStyle name="Normal 2 11 2 6 3 2 3 3" xfId="26796" xr:uid="{00000000-0005-0000-0000-0000A9680000}"/>
    <cellStyle name="Normal 2 11 2 6 3 2 3 4" xfId="26797" xr:uid="{00000000-0005-0000-0000-0000AA680000}"/>
    <cellStyle name="Normal 2 11 2 6 3 2 4" xfId="26798" xr:uid="{00000000-0005-0000-0000-0000AB680000}"/>
    <cellStyle name="Normal 2 11 2 6 3 2 4 2" xfId="26799" xr:uid="{00000000-0005-0000-0000-0000AC680000}"/>
    <cellStyle name="Normal 2 11 2 6 3 2 4 2 2" xfId="26800" xr:uid="{00000000-0005-0000-0000-0000AD680000}"/>
    <cellStyle name="Normal 2 11 2 6 3 2 4 3" xfId="26801" xr:uid="{00000000-0005-0000-0000-0000AE680000}"/>
    <cellStyle name="Normal 2 11 2 6 3 2 4 4" xfId="26802" xr:uid="{00000000-0005-0000-0000-0000AF680000}"/>
    <cellStyle name="Normal 2 11 2 6 3 2 5" xfId="26803" xr:uid="{00000000-0005-0000-0000-0000B0680000}"/>
    <cellStyle name="Normal 2 11 2 6 3 2 5 2" xfId="26804" xr:uid="{00000000-0005-0000-0000-0000B1680000}"/>
    <cellStyle name="Normal 2 11 2 6 3 2 5 2 2" xfId="26805" xr:uid="{00000000-0005-0000-0000-0000B2680000}"/>
    <cellStyle name="Normal 2 11 2 6 3 2 5 3" xfId="26806" xr:uid="{00000000-0005-0000-0000-0000B3680000}"/>
    <cellStyle name="Normal 2 11 2 6 3 2 5 4" xfId="26807" xr:uid="{00000000-0005-0000-0000-0000B4680000}"/>
    <cellStyle name="Normal 2 11 2 6 3 2 6" xfId="26808" xr:uid="{00000000-0005-0000-0000-0000B5680000}"/>
    <cellStyle name="Normal 2 11 2 6 3 2 6 2" xfId="26809" xr:uid="{00000000-0005-0000-0000-0000B6680000}"/>
    <cellStyle name="Normal 2 11 2 6 3 2 6 2 2" xfId="26810" xr:uid="{00000000-0005-0000-0000-0000B7680000}"/>
    <cellStyle name="Normal 2 11 2 6 3 2 6 3" xfId="26811" xr:uid="{00000000-0005-0000-0000-0000B8680000}"/>
    <cellStyle name="Normal 2 11 2 6 3 2 6 4" xfId="26812" xr:uid="{00000000-0005-0000-0000-0000B9680000}"/>
    <cellStyle name="Normal 2 11 2 6 3 2 7" xfId="26813" xr:uid="{00000000-0005-0000-0000-0000BA680000}"/>
    <cellStyle name="Normal 2 11 2 6 3 2 7 2" xfId="26814" xr:uid="{00000000-0005-0000-0000-0000BB680000}"/>
    <cellStyle name="Normal 2 11 2 6 3 2 8" xfId="26815" xr:uid="{00000000-0005-0000-0000-0000BC680000}"/>
    <cellStyle name="Normal 2 11 2 6 3 2 9" xfId="26816" xr:uid="{00000000-0005-0000-0000-0000BD680000}"/>
    <cellStyle name="Normal 2 11 2 6 3 3" xfId="26817" xr:uid="{00000000-0005-0000-0000-0000BE680000}"/>
    <cellStyle name="Normal 2 11 2 6 3 3 2" xfId="26818" xr:uid="{00000000-0005-0000-0000-0000BF680000}"/>
    <cellStyle name="Normal 2 11 2 6 3 3 2 2" xfId="26819" xr:uid="{00000000-0005-0000-0000-0000C0680000}"/>
    <cellStyle name="Normal 2 11 2 6 3 3 2 2 2" xfId="26820" xr:uid="{00000000-0005-0000-0000-0000C1680000}"/>
    <cellStyle name="Normal 2 11 2 6 3 3 2 3" xfId="26821" xr:uid="{00000000-0005-0000-0000-0000C2680000}"/>
    <cellStyle name="Normal 2 11 2 6 3 3 2 4" xfId="26822" xr:uid="{00000000-0005-0000-0000-0000C3680000}"/>
    <cellStyle name="Normal 2 11 2 6 3 3 3" xfId="26823" xr:uid="{00000000-0005-0000-0000-0000C4680000}"/>
    <cellStyle name="Normal 2 11 2 6 3 3 3 2" xfId="26824" xr:uid="{00000000-0005-0000-0000-0000C5680000}"/>
    <cellStyle name="Normal 2 11 2 6 3 3 3 2 2" xfId="26825" xr:uid="{00000000-0005-0000-0000-0000C6680000}"/>
    <cellStyle name="Normal 2 11 2 6 3 3 3 3" xfId="26826" xr:uid="{00000000-0005-0000-0000-0000C7680000}"/>
    <cellStyle name="Normal 2 11 2 6 3 3 3 4" xfId="26827" xr:uid="{00000000-0005-0000-0000-0000C8680000}"/>
    <cellStyle name="Normal 2 11 2 6 3 3 4" xfId="26828" xr:uid="{00000000-0005-0000-0000-0000C9680000}"/>
    <cellStyle name="Normal 2 11 2 6 3 3 4 2" xfId="26829" xr:uid="{00000000-0005-0000-0000-0000CA680000}"/>
    <cellStyle name="Normal 2 11 2 6 3 3 4 2 2" xfId="26830" xr:uid="{00000000-0005-0000-0000-0000CB680000}"/>
    <cellStyle name="Normal 2 11 2 6 3 3 4 3" xfId="26831" xr:uid="{00000000-0005-0000-0000-0000CC680000}"/>
    <cellStyle name="Normal 2 11 2 6 3 3 4 4" xfId="26832" xr:uid="{00000000-0005-0000-0000-0000CD680000}"/>
    <cellStyle name="Normal 2 11 2 6 3 3 5" xfId="26833" xr:uid="{00000000-0005-0000-0000-0000CE680000}"/>
    <cellStyle name="Normal 2 11 2 6 3 3 5 2" xfId="26834" xr:uid="{00000000-0005-0000-0000-0000CF680000}"/>
    <cellStyle name="Normal 2 11 2 6 3 3 6" xfId="26835" xr:uid="{00000000-0005-0000-0000-0000D0680000}"/>
    <cellStyle name="Normal 2 11 2 6 3 3 7" xfId="26836" xr:uid="{00000000-0005-0000-0000-0000D1680000}"/>
    <cellStyle name="Normal 2 11 2 6 3 4" xfId="26837" xr:uid="{00000000-0005-0000-0000-0000D2680000}"/>
    <cellStyle name="Normal 2 11 2 6 3 4 2" xfId="26838" xr:uid="{00000000-0005-0000-0000-0000D3680000}"/>
    <cellStyle name="Normal 2 11 2 6 3 4 2 2" xfId="26839" xr:uid="{00000000-0005-0000-0000-0000D4680000}"/>
    <cellStyle name="Normal 2 11 2 6 3 4 3" xfId="26840" xr:uid="{00000000-0005-0000-0000-0000D5680000}"/>
    <cellStyle name="Normal 2 11 2 6 3 4 4" xfId="26841" xr:uid="{00000000-0005-0000-0000-0000D6680000}"/>
    <cellStyle name="Normal 2 11 2 6 3 5" xfId="26842" xr:uid="{00000000-0005-0000-0000-0000D7680000}"/>
    <cellStyle name="Normal 2 11 2 6 3 5 2" xfId="26843" xr:uid="{00000000-0005-0000-0000-0000D8680000}"/>
    <cellStyle name="Normal 2 11 2 6 3 5 2 2" xfId="26844" xr:uid="{00000000-0005-0000-0000-0000D9680000}"/>
    <cellStyle name="Normal 2 11 2 6 3 5 3" xfId="26845" xr:uid="{00000000-0005-0000-0000-0000DA680000}"/>
    <cellStyle name="Normal 2 11 2 6 3 5 4" xfId="26846" xr:uid="{00000000-0005-0000-0000-0000DB680000}"/>
    <cellStyle name="Normal 2 11 2 6 3 6" xfId="26847" xr:uid="{00000000-0005-0000-0000-0000DC680000}"/>
    <cellStyle name="Normal 2 11 2 6 3 6 2" xfId="26848" xr:uid="{00000000-0005-0000-0000-0000DD680000}"/>
    <cellStyle name="Normal 2 11 2 6 3 6 2 2" xfId="26849" xr:uid="{00000000-0005-0000-0000-0000DE680000}"/>
    <cellStyle name="Normal 2 11 2 6 3 6 3" xfId="26850" xr:uid="{00000000-0005-0000-0000-0000DF680000}"/>
    <cellStyle name="Normal 2 11 2 6 3 6 4" xfId="26851" xr:uid="{00000000-0005-0000-0000-0000E0680000}"/>
    <cellStyle name="Normal 2 11 2 6 3 7" xfId="26852" xr:uid="{00000000-0005-0000-0000-0000E1680000}"/>
    <cellStyle name="Normal 2 11 2 6 3 7 2" xfId="26853" xr:uid="{00000000-0005-0000-0000-0000E2680000}"/>
    <cellStyle name="Normal 2 11 2 6 3 7 2 2" xfId="26854" xr:uid="{00000000-0005-0000-0000-0000E3680000}"/>
    <cellStyle name="Normal 2 11 2 6 3 7 3" xfId="26855" xr:uid="{00000000-0005-0000-0000-0000E4680000}"/>
    <cellStyle name="Normal 2 11 2 6 3 7 4" xfId="26856" xr:uid="{00000000-0005-0000-0000-0000E5680000}"/>
    <cellStyle name="Normal 2 11 2 6 3 8" xfId="26857" xr:uid="{00000000-0005-0000-0000-0000E6680000}"/>
    <cellStyle name="Normal 2 11 2 6 3 8 2" xfId="26858" xr:uid="{00000000-0005-0000-0000-0000E7680000}"/>
    <cellStyle name="Normal 2 11 2 6 3 9" xfId="26859" xr:uid="{00000000-0005-0000-0000-0000E8680000}"/>
    <cellStyle name="Normal 2 11 2 6 4" xfId="26860" xr:uid="{00000000-0005-0000-0000-0000E9680000}"/>
    <cellStyle name="Normal 2 11 2 6 4 2" xfId="26861" xr:uid="{00000000-0005-0000-0000-0000EA680000}"/>
    <cellStyle name="Normal 2 11 2 6 4 2 2" xfId="26862" xr:uid="{00000000-0005-0000-0000-0000EB680000}"/>
    <cellStyle name="Normal 2 11 2 6 4 2 2 2" xfId="26863" xr:uid="{00000000-0005-0000-0000-0000EC680000}"/>
    <cellStyle name="Normal 2 11 2 6 4 2 2 2 2" xfId="26864" xr:uid="{00000000-0005-0000-0000-0000ED680000}"/>
    <cellStyle name="Normal 2 11 2 6 4 2 2 3" xfId="26865" xr:uid="{00000000-0005-0000-0000-0000EE680000}"/>
    <cellStyle name="Normal 2 11 2 6 4 2 2 4" xfId="26866" xr:uid="{00000000-0005-0000-0000-0000EF680000}"/>
    <cellStyle name="Normal 2 11 2 6 4 2 3" xfId="26867" xr:uid="{00000000-0005-0000-0000-0000F0680000}"/>
    <cellStyle name="Normal 2 11 2 6 4 2 3 2" xfId="26868" xr:uid="{00000000-0005-0000-0000-0000F1680000}"/>
    <cellStyle name="Normal 2 11 2 6 4 2 3 2 2" xfId="26869" xr:uid="{00000000-0005-0000-0000-0000F2680000}"/>
    <cellStyle name="Normal 2 11 2 6 4 2 3 3" xfId="26870" xr:uid="{00000000-0005-0000-0000-0000F3680000}"/>
    <cellStyle name="Normal 2 11 2 6 4 2 3 4" xfId="26871" xr:uid="{00000000-0005-0000-0000-0000F4680000}"/>
    <cellStyle name="Normal 2 11 2 6 4 2 4" xfId="26872" xr:uid="{00000000-0005-0000-0000-0000F5680000}"/>
    <cellStyle name="Normal 2 11 2 6 4 2 4 2" xfId="26873" xr:uid="{00000000-0005-0000-0000-0000F6680000}"/>
    <cellStyle name="Normal 2 11 2 6 4 2 4 2 2" xfId="26874" xr:uid="{00000000-0005-0000-0000-0000F7680000}"/>
    <cellStyle name="Normal 2 11 2 6 4 2 4 3" xfId="26875" xr:uid="{00000000-0005-0000-0000-0000F8680000}"/>
    <cellStyle name="Normal 2 11 2 6 4 2 4 4" xfId="26876" xr:uid="{00000000-0005-0000-0000-0000F9680000}"/>
    <cellStyle name="Normal 2 11 2 6 4 2 5" xfId="26877" xr:uid="{00000000-0005-0000-0000-0000FA680000}"/>
    <cellStyle name="Normal 2 11 2 6 4 2 5 2" xfId="26878" xr:uid="{00000000-0005-0000-0000-0000FB680000}"/>
    <cellStyle name="Normal 2 11 2 6 4 2 6" xfId="26879" xr:uid="{00000000-0005-0000-0000-0000FC680000}"/>
    <cellStyle name="Normal 2 11 2 6 4 2 7" xfId="26880" xr:uid="{00000000-0005-0000-0000-0000FD680000}"/>
    <cellStyle name="Normal 2 11 2 6 4 3" xfId="26881" xr:uid="{00000000-0005-0000-0000-0000FE680000}"/>
    <cellStyle name="Normal 2 11 2 6 4 3 2" xfId="26882" xr:uid="{00000000-0005-0000-0000-0000FF680000}"/>
    <cellStyle name="Normal 2 11 2 6 4 3 2 2" xfId="26883" xr:uid="{00000000-0005-0000-0000-000000690000}"/>
    <cellStyle name="Normal 2 11 2 6 4 3 3" xfId="26884" xr:uid="{00000000-0005-0000-0000-000001690000}"/>
    <cellStyle name="Normal 2 11 2 6 4 3 4" xfId="26885" xr:uid="{00000000-0005-0000-0000-000002690000}"/>
    <cellStyle name="Normal 2 11 2 6 4 4" xfId="26886" xr:uid="{00000000-0005-0000-0000-000003690000}"/>
    <cellStyle name="Normal 2 11 2 6 4 4 2" xfId="26887" xr:uid="{00000000-0005-0000-0000-000004690000}"/>
    <cellStyle name="Normal 2 11 2 6 4 4 2 2" xfId="26888" xr:uid="{00000000-0005-0000-0000-000005690000}"/>
    <cellStyle name="Normal 2 11 2 6 4 4 3" xfId="26889" xr:uid="{00000000-0005-0000-0000-000006690000}"/>
    <cellStyle name="Normal 2 11 2 6 4 4 4" xfId="26890" xr:uid="{00000000-0005-0000-0000-000007690000}"/>
    <cellStyle name="Normal 2 11 2 6 4 5" xfId="26891" xr:uid="{00000000-0005-0000-0000-000008690000}"/>
    <cellStyle name="Normal 2 11 2 6 4 5 2" xfId="26892" xr:uid="{00000000-0005-0000-0000-000009690000}"/>
    <cellStyle name="Normal 2 11 2 6 4 5 2 2" xfId="26893" xr:uid="{00000000-0005-0000-0000-00000A690000}"/>
    <cellStyle name="Normal 2 11 2 6 4 5 3" xfId="26894" xr:uid="{00000000-0005-0000-0000-00000B690000}"/>
    <cellStyle name="Normal 2 11 2 6 4 5 4" xfId="26895" xr:uid="{00000000-0005-0000-0000-00000C690000}"/>
    <cellStyle name="Normal 2 11 2 6 4 6" xfId="26896" xr:uid="{00000000-0005-0000-0000-00000D690000}"/>
    <cellStyle name="Normal 2 11 2 6 4 6 2" xfId="26897" xr:uid="{00000000-0005-0000-0000-00000E690000}"/>
    <cellStyle name="Normal 2 11 2 6 4 6 2 2" xfId="26898" xr:uid="{00000000-0005-0000-0000-00000F690000}"/>
    <cellStyle name="Normal 2 11 2 6 4 6 3" xfId="26899" xr:uid="{00000000-0005-0000-0000-000010690000}"/>
    <cellStyle name="Normal 2 11 2 6 4 6 4" xfId="26900" xr:uid="{00000000-0005-0000-0000-000011690000}"/>
    <cellStyle name="Normal 2 11 2 6 4 7" xfId="26901" xr:uid="{00000000-0005-0000-0000-000012690000}"/>
    <cellStyle name="Normal 2 11 2 6 4 7 2" xfId="26902" xr:uid="{00000000-0005-0000-0000-000013690000}"/>
    <cellStyle name="Normal 2 11 2 6 4 8" xfId="26903" xr:uid="{00000000-0005-0000-0000-000014690000}"/>
    <cellStyle name="Normal 2 11 2 6 4 9" xfId="26904" xr:uid="{00000000-0005-0000-0000-000015690000}"/>
    <cellStyle name="Normal 2 11 2 6 5" xfId="26905" xr:uid="{00000000-0005-0000-0000-000016690000}"/>
    <cellStyle name="Normal 2 11 2 6 5 2" xfId="26906" xr:uid="{00000000-0005-0000-0000-000017690000}"/>
    <cellStyle name="Normal 2 11 2 6 5 2 2" xfId="26907" xr:uid="{00000000-0005-0000-0000-000018690000}"/>
    <cellStyle name="Normal 2 11 2 6 5 2 2 2" xfId="26908" xr:uid="{00000000-0005-0000-0000-000019690000}"/>
    <cellStyle name="Normal 2 11 2 6 5 2 2 2 2" xfId="26909" xr:uid="{00000000-0005-0000-0000-00001A690000}"/>
    <cellStyle name="Normal 2 11 2 6 5 2 2 3" xfId="26910" xr:uid="{00000000-0005-0000-0000-00001B690000}"/>
    <cellStyle name="Normal 2 11 2 6 5 2 2 4" xfId="26911" xr:uid="{00000000-0005-0000-0000-00001C690000}"/>
    <cellStyle name="Normal 2 11 2 6 5 2 3" xfId="26912" xr:uid="{00000000-0005-0000-0000-00001D690000}"/>
    <cellStyle name="Normal 2 11 2 6 5 2 3 2" xfId="26913" xr:uid="{00000000-0005-0000-0000-00001E690000}"/>
    <cellStyle name="Normal 2 11 2 6 5 2 3 2 2" xfId="26914" xr:uid="{00000000-0005-0000-0000-00001F690000}"/>
    <cellStyle name="Normal 2 11 2 6 5 2 3 3" xfId="26915" xr:uid="{00000000-0005-0000-0000-000020690000}"/>
    <cellStyle name="Normal 2 11 2 6 5 2 3 4" xfId="26916" xr:uid="{00000000-0005-0000-0000-000021690000}"/>
    <cellStyle name="Normal 2 11 2 6 5 2 4" xfId="26917" xr:uid="{00000000-0005-0000-0000-000022690000}"/>
    <cellStyle name="Normal 2 11 2 6 5 2 4 2" xfId="26918" xr:uid="{00000000-0005-0000-0000-000023690000}"/>
    <cellStyle name="Normal 2 11 2 6 5 2 4 2 2" xfId="26919" xr:uid="{00000000-0005-0000-0000-000024690000}"/>
    <cellStyle name="Normal 2 11 2 6 5 2 4 3" xfId="26920" xr:uid="{00000000-0005-0000-0000-000025690000}"/>
    <cellStyle name="Normal 2 11 2 6 5 2 4 4" xfId="26921" xr:uid="{00000000-0005-0000-0000-000026690000}"/>
    <cellStyle name="Normal 2 11 2 6 5 2 5" xfId="26922" xr:uid="{00000000-0005-0000-0000-000027690000}"/>
    <cellStyle name="Normal 2 11 2 6 5 2 5 2" xfId="26923" xr:uid="{00000000-0005-0000-0000-000028690000}"/>
    <cellStyle name="Normal 2 11 2 6 5 2 6" xfId="26924" xr:uid="{00000000-0005-0000-0000-000029690000}"/>
    <cellStyle name="Normal 2 11 2 6 5 2 7" xfId="26925" xr:uid="{00000000-0005-0000-0000-00002A690000}"/>
    <cellStyle name="Normal 2 11 2 6 5 3" xfId="26926" xr:uid="{00000000-0005-0000-0000-00002B690000}"/>
    <cellStyle name="Normal 2 11 2 6 5 3 2" xfId="26927" xr:uid="{00000000-0005-0000-0000-00002C690000}"/>
    <cellStyle name="Normal 2 11 2 6 5 3 2 2" xfId="26928" xr:uid="{00000000-0005-0000-0000-00002D690000}"/>
    <cellStyle name="Normal 2 11 2 6 5 3 3" xfId="26929" xr:uid="{00000000-0005-0000-0000-00002E690000}"/>
    <cellStyle name="Normal 2 11 2 6 5 3 4" xfId="26930" xr:uid="{00000000-0005-0000-0000-00002F690000}"/>
    <cellStyle name="Normal 2 11 2 6 5 4" xfId="26931" xr:uid="{00000000-0005-0000-0000-000030690000}"/>
    <cellStyle name="Normal 2 11 2 6 5 4 2" xfId="26932" xr:uid="{00000000-0005-0000-0000-000031690000}"/>
    <cellStyle name="Normal 2 11 2 6 5 4 2 2" xfId="26933" xr:uid="{00000000-0005-0000-0000-000032690000}"/>
    <cellStyle name="Normal 2 11 2 6 5 4 3" xfId="26934" xr:uid="{00000000-0005-0000-0000-000033690000}"/>
    <cellStyle name="Normal 2 11 2 6 5 4 4" xfId="26935" xr:uid="{00000000-0005-0000-0000-000034690000}"/>
    <cellStyle name="Normal 2 11 2 6 5 5" xfId="26936" xr:uid="{00000000-0005-0000-0000-000035690000}"/>
    <cellStyle name="Normal 2 11 2 6 5 5 2" xfId="26937" xr:uid="{00000000-0005-0000-0000-000036690000}"/>
    <cellStyle name="Normal 2 11 2 6 5 5 2 2" xfId="26938" xr:uid="{00000000-0005-0000-0000-000037690000}"/>
    <cellStyle name="Normal 2 11 2 6 5 5 3" xfId="26939" xr:uid="{00000000-0005-0000-0000-000038690000}"/>
    <cellStyle name="Normal 2 11 2 6 5 5 4" xfId="26940" xr:uid="{00000000-0005-0000-0000-000039690000}"/>
    <cellStyle name="Normal 2 11 2 6 5 6" xfId="26941" xr:uid="{00000000-0005-0000-0000-00003A690000}"/>
    <cellStyle name="Normal 2 11 2 6 5 6 2" xfId="26942" xr:uid="{00000000-0005-0000-0000-00003B690000}"/>
    <cellStyle name="Normal 2 11 2 6 5 6 2 2" xfId="26943" xr:uid="{00000000-0005-0000-0000-00003C690000}"/>
    <cellStyle name="Normal 2 11 2 6 5 6 3" xfId="26944" xr:uid="{00000000-0005-0000-0000-00003D690000}"/>
    <cellStyle name="Normal 2 11 2 6 5 6 4" xfId="26945" xr:uid="{00000000-0005-0000-0000-00003E690000}"/>
    <cellStyle name="Normal 2 11 2 6 5 7" xfId="26946" xr:uid="{00000000-0005-0000-0000-00003F690000}"/>
    <cellStyle name="Normal 2 11 2 6 5 7 2" xfId="26947" xr:uid="{00000000-0005-0000-0000-000040690000}"/>
    <cellStyle name="Normal 2 11 2 6 5 8" xfId="26948" xr:uid="{00000000-0005-0000-0000-000041690000}"/>
    <cellStyle name="Normal 2 11 2 6 5 9" xfId="26949" xr:uid="{00000000-0005-0000-0000-000042690000}"/>
    <cellStyle name="Normal 2 11 2 6 6" xfId="26950" xr:uid="{00000000-0005-0000-0000-000043690000}"/>
    <cellStyle name="Normal 2 11 2 6 6 2" xfId="26951" xr:uid="{00000000-0005-0000-0000-000044690000}"/>
    <cellStyle name="Normal 2 11 2 6 6 2 2" xfId="26952" xr:uid="{00000000-0005-0000-0000-000045690000}"/>
    <cellStyle name="Normal 2 11 2 6 6 2 2 2" xfId="26953" xr:uid="{00000000-0005-0000-0000-000046690000}"/>
    <cellStyle name="Normal 2 11 2 6 6 2 3" xfId="26954" xr:uid="{00000000-0005-0000-0000-000047690000}"/>
    <cellStyle name="Normal 2 11 2 6 6 2 4" xfId="26955" xr:uid="{00000000-0005-0000-0000-000048690000}"/>
    <cellStyle name="Normal 2 11 2 6 6 3" xfId="26956" xr:uid="{00000000-0005-0000-0000-000049690000}"/>
    <cellStyle name="Normal 2 11 2 6 6 3 2" xfId="26957" xr:uid="{00000000-0005-0000-0000-00004A690000}"/>
    <cellStyle name="Normal 2 11 2 6 6 3 2 2" xfId="26958" xr:uid="{00000000-0005-0000-0000-00004B690000}"/>
    <cellStyle name="Normal 2 11 2 6 6 3 3" xfId="26959" xr:uid="{00000000-0005-0000-0000-00004C690000}"/>
    <cellStyle name="Normal 2 11 2 6 6 3 4" xfId="26960" xr:uid="{00000000-0005-0000-0000-00004D690000}"/>
    <cellStyle name="Normal 2 11 2 6 6 4" xfId="26961" xr:uid="{00000000-0005-0000-0000-00004E690000}"/>
    <cellStyle name="Normal 2 11 2 6 6 4 2" xfId="26962" xr:uid="{00000000-0005-0000-0000-00004F690000}"/>
    <cellStyle name="Normal 2 11 2 6 6 4 2 2" xfId="26963" xr:uid="{00000000-0005-0000-0000-000050690000}"/>
    <cellStyle name="Normal 2 11 2 6 6 4 3" xfId="26964" xr:uid="{00000000-0005-0000-0000-000051690000}"/>
    <cellStyle name="Normal 2 11 2 6 6 4 4" xfId="26965" xr:uid="{00000000-0005-0000-0000-000052690000}"/>
    <cellStyle name="Normal 2 11 2 6 6 5" xfId="26966" xr:uid="{00000000-0005-0000-0000-000053690000}"/>
    <cellStyle name="Normal 2 11 2 6 6 5 2" xfId="26967" xr:uid="{00000000-0005-0000-0000-000054690000}"/>
    <cellStyle name="Normal 2 11 2 6 6 6" xfId="26968" xr:uid="{00000000-0005-0000-0000-000055690000}"/>
    <cellStyle name="Normal 2 11 2 6 6 7" xfId="26969" xr:uid="{00000000-0005-0000-0000-000056690000}"/>
    <cellStyle name="Normal 2 11 2 6 7" xfId="26970" xr:uid="{00000000-0005-0000-0000-000057690000}"/>
    <cellStyle name="Normal 2 11 2 6 7 2" xfId="26971" xr:uid="{00000000-0005-0000-0000-000058690000}"/>
    <cellStyle name="Normal 2 11 2 6 7 2 2" xfId="26972" xr:uid="{00000000-0005-0000-0000-000059690000}"/>
    <cellStyle name="Normal 2 11 2 6 7 3" xfId="26973" xr:uid="{00000000-0005-0000-0000-00005A690000}"/>
    <cellStyle name="Normal 2 11 2 6 7 4" xfId="26974" xr:uid="{00000000-0005-0000-0000-00005B690000}"/>
    <cellStyle name="Normal 2 11 2 6 8" xfId="26975" xr:uid="{00000000-0005-0000-0000-00005C690000}"/>
    <cellStyle name="Normal 2 11 2 6 8 2" xfId="26976" xr:uid="{00000000-0005-0000-0000-00005D690000}"/>
    <cellStyle name="Normal 2 11 2 6 8 2 2" xfId="26977" xr:uid="{00000000-0005-0000-0000-00005E690000}"/>
    <cellStyle name="Normal 2 11 2 6 8 3" xfId="26978" xr:uid="{00000000-0005-0000-0000-00005F690000}"/>
    <cellStyle name="Normal 2 11 2 6 8 4" xfId="26979" xr:uid="{00000000-0005-0000-0000-000060690000}"/>
    <cellStyle name="Normal 2 11 2 6 9" xfId="26980" xr:uid="{00000000-0005-0000-0000-000061690000}"/>
    <cellStyle name="Normal 2 11 2 6 9 2" xfId="26981" xr:uid="{00000000-0005-0000-0000-000062690000}"/>
    <cellStyle name="Normal 2 11 2 6 9 2 2" xfId="26982" xr:uid="{00000000-0005-0000-0000-000063690000}"/>
    <cellStyle name="Normal 2 11 2 6 9 3" xfId="26983" xr:uid="{00000000-0005-0000-0000-000064690000}"/>
    <cellStyle name="Normal 2 11 2 6 9 4" xfId="26984" xr:uid="{00000000-0005-0000-0000-000065690000}"/>
    <cellStyle name="Normal 2 11 2 7" xfId="26985" xr:uid="{00000000-0005-0000-0000-000066690000}"/>
    <cellStyle name="Normal 2 11 2 7 10" xfId="26986" xr:uid="{00000000-0005-0000-0000-000067690000}"/>
    <cellStyle name="Normal 2 11 2 7 2" xfId="26987" xr:uid="{00000000-0005-0000-0000-000068690000}"/>
    <cellStyle name="Normal 2 11 2 7 2 2" xfId="26988" xr:uid="{00000000-0005-0000-0000-000069690000}"/>
    <cellStyle name="Normal 2 11 2 7 2 2 2" xfId="26989" xr:uid="{00000000-0005-0000-0000-00006A690000}"/>
    <cellStyle name="Normal 2 11 2 7 2 2 2 2" xfId="26990" xr:uid="{00000000-0005-0000-0000-00006B690000}"/>
    <cellStyle name="Normal 2 11 2 7 2 2 2 2 2" xfId="26991" xr:uid="{00000000-0005-0000-0000-00006C690000}"/>
    <cellStyle name="Normal 2 11 2 7 2 2 2 3" xfId="26992" xr:uid="{00000000-0005-0000-0000-00006D690000}"/>
    <cellStyle name="Normal 2 11 2 7 2 2 2 4" xfId="26993" xr:uid="{00000000-0005-0000-0000-00006E690000}"/>
    <cellStyle name="Normal 2 11 2 7 2 2 3" xfId="26994" xr:uid="{00000000-0005-0000-0000-00006F690000}"/>
    <cellStyle name="Normal 2 11 2 7 2 2 3 2" xfId="26995" xr:uid="{00000000-0005-0000-0000-000070690000}"/>
    <cellStyle name="Normal 2 11 2 7 2 2 3 2 2" xfId="26996" xr:uid="{00000000-0005-0000-0000-000071690000}"/>
    <cellStyle name="Normal 2 11 2 7 2 2 3 3" xfId="26997" xr:uid="{00000000-0005-0000-0000-000072690000}"/>
    <cellStyle name="Normal 2 11 2 7 2 2 3 4" xfId="26998" xr:uid="{00000000-0005-0000-0000-000073690000}"/>
    <cellStyle name="Normal 2 11 2 7 2 2 4" xfId="26999" xr:uid="{00000000-0005-0000-0000-000074690000}"/>
    <cellStyle name="Normal 2 11 2 7 2 2 4 2" xfId="27000" xr:uid="{00000000-0005-0000-0000-000075690000}"/>
    <cellStyle name="Normal 2 11 2 7 2 2 4 2 2" xfId="27001" xr:uid="{00000000-0005-0000-0000-000076690000}"/>
    <cellStyle name="Normal 2 11 2 7 2 2 4 3" xfId="27002" xr:uid="{00000000-0005-0000-0000-000077690000}"/>
    <cellStyle name="Normal 2 11 2 7 2 2 4 4" xfId="27003" xr:uid="{00000000-0005-0000-0000-000078690000}"/>
    <cellStyle name="Normal 2 11 2 7 2 2 5" xfId="27004" xr:uid="{00000000-0005-0000-0000-000079690000}"/>
    <cellStyle name="Normal 2 11 2 7 2 2 5 2" xfId="27005" xr:uid="{00000000-0005-0000-0000-00007A690000}"/>
    <cellStyle name="Normal 2 11 2 7 2 2 6" xfId="27006" xr:uid="{00000000-0005-0000-0000-00007B690000}"/>
    <cellStyle name="Normal 2 11 2 7 2 2 7" xfId="27007" xr:uid="{00000000-0005-0000-0000-00007C690000}"/>
    <cellStyle name="Normal 2 11 2 7 2 3" xfId="27008" xr:uid="{00000000-0005-0000-0000-00007D690000}"/>
    <cellStyle name="Normal 2 11 2 7 2 3 2" xfId="27009" xr:uid="{00000000-0005-0000-0000-00007E690000}"/>
    <cellStyle name="Normal 2 11 2 7 2 3 2 2" xfId="27010" xr:uid="{00000000-0005-0000-0000-00007F690000}"/>
    <cellStyle name="Normal 2 11 2 7 2 3 3" xfId="27011" xr:uid="{00000000-0005-0000-0000-000080690000}"/>
    <cellStyle name="Normal 2 11 2 7 2 3 4" xfId="27012" xr:uid="{00000000-0005-0000-0000-000081690000}"/>
    <cellStyle name="Normal 2 11 2 7 2 4" xfId="27013" xr:uid="{00000000-0005-0000-0000-000082690000}"/>
    <cellStyle name="Normal 2 11 2 7 2 4 2" xfId="27014" xr:uid="{00000000-0005-0000-0000-000083690000}"/>
    <cellStyle name="Normal 2 11 2 7 2 4 2 2" xfId="27015" xr:uid="{00000000-0005-0000-0000-000084690000}"/>
    <cellStyle name="Normal 2 11 2 7 2 4 3" xfId="27016" xr:uid="{00000000-0005-0000-0000-000085690000}"/>
    <cellStyle name="Normal 2 11 2 7 2 4 4" xfId="27017" xr:uid="{00000000-0005-0000-0000-000086690000}"/>
    <cellStyle name="Normal 2 11 2 7 2 5" xfId="27018" xr:uid="{00000000-0005-0000-0000-000087690000}"/>
    <cellStyle name="Normal 2 11 2 7 2 5 2" xfId="27019" xr:uid="{00000000-0005-0000-0000-000088690000}"/>
    <cellStyle name="Normal 2 11 2 7 2 5 2 2" xfId="27020" xr:uid="{00000000-0005-0000-0000-000089690000}"/>
    <cellStyle name="Normal 2 11 2 7 2 5 3" xfId="27021" xr:uid="{00000000-0005-0000-0000-00008A690000}"/>
    <cellStyle name="Normal 2 11 2 7 2 5 4" xfId="27022" xr:uid="{00000000-0005-0000-0000-00008B690000}"/>
    <cellStyle name="Normal 2 11 2 7 2 6" xfId="27023" xr:uid="{00000000-0005-0000-0000-00008C690000}"/>
    <cellStyle name="Normal 2 11 2 7 2 6 2" xfId="27024" xr:uid="{00000000-0005-0000-0000-00008D690000}"/>
    <cellStyle name="Normal 2 11 2 7 2 6 2 2" xfId="27025" xr:uid="{00000000-0005-0000-0000-00008E690000}"/>
    <cellStyle name="Normal 2 11 2 7 2 6 3" xfId="27026" xr:uid="{00000000-0005-0000-0000-00008F690000}"/>
    <cellStyle name="Normal 2 11 2 7 2 6 4" xfId="27027" xr:uid="{00000000-0005-0000-0000-000090690000}"/>
    <cellStyle name="Normal 2 11 2 7 2 7" xfId="27028" xr:uid="{00000000-0005-0000-0000-000091690000}"/>
    <cellStyle name="Normal 2 11 2 7 2 7 2" xfId="27029" xr:uid="{00000000-0005-0000-0000-000092690000}"/>
    <cellStyle name="Normal 2 11 2 7 2 8" xfId="27030" xr:uid="{00000000-0005-0000-0000-000093690000}"/>
    <cellStyle name="Normal 2 11 2 7 2 9" xfId="27031" xr:uid="{00000000-0005-0000-0000-000094690000}"/>
    <cellStyle name="Normal 2 11 2 7 3" xfId="27032" xr:uid="{00000000-0005-0000-0000-000095690000}"/>
    <cellStyle name="Normal 2 11 2 7 3 2" xfId="27033" xr:uid="{00000000-0005-0000-0000-000096690000}"/>
    <cellStyle name="Normal 2 11 2 7 3 2 2" xfId="27034" xr:uid="{00000000-0005-0000-0000-000097690000}"/>
    <cellStyle name="Normal 2 11 2 7 3 2 2 2" xfId="27035" xr:uid="{00000000-0005-0000-0000-000098690000}"/>
    <cellStyle name="Normal 2 11 2 7 3 2 3" xfId="27036" xr:uid="{00000000-0005-0000-0000-000099690000}"/>
    <cellStyle name="Normal 2 11 2 7 3 2 4" xfId="27037" xr:uid="{00000000-0005-0000-0000-00009A690000}"/>
    <cellStyle name="Normal 2 11 2 7 3 3" xfId="27038" xr:uid="{00000000-0005-0000-0000-00009B690000}"/>
    <cellStyle name="Normal 2 11 2 7 3 3 2" xfId="27039" xr:uid="{00000000-0005-0000-0000-00009C690000}"/>
    <cellStyle name="Normal 2 11 2 7 3 3 2 2" xfId="27040" xr:uid="{00000000-0005-0000-0000-00009D690000}"/>
    <cellStyle name="Normal 2 11 2 7 3 3 3" xfId="27041" xr:uid="{00000000-0005-0000-0000-00009E690000}"/>
    <cellStyle name="Normal 2 11 2 7 3 3 4" xfId="27042" xr:uid="{00000000-0005-0000-0000-00009F690000}"/>
    <cellStyle name="Normal 2 11 2 7 3 4" xfId="27043" xr:uid="{00000000-0005-0000-0000-0000A0690000}"/>
    <cellStyle name="Normal 2 11 2 7 3 4 2" xfId="27044" xr:uid="{00000000-0005-0000-0000-0000A1690000}"/>
    <cellStyle name="Normal 2 11 2 7 3 4 2 2" xfId="27045" xr:uid="{00000000-0005-0000-0000-0000A2690000}"/>
    <cellStyle name="Normal 2 11 2 7 3 4 3" xfId="27046" xr:uid="{00000000-0005-0000-0000-0000A3690000}"/>
    <cellStyle name="Normal 2 11 2 7 3 4 4" xfId="27047" xr:uid="{00000000-0005-0000-0000-0000A4690000}"/>
    <cellStyle name="Normal 2 11 2 7 3 5" xfId="27048" xr:uid="{00000000-0005-0000-0000-0000A5690000}"/>
    <cellStyle name="Normal 2 11 2 7 3 5 2" xfId="27049" xr:uid="{00000000-0005-0000-0000-0000A6690000}"/>
    <cellStyle name="Normal 2 11 2 7 3 6" xfId="27050" xr:uid="{00000000-0005-0000-0000-0000A7690000}"/>
    <cellStyle name="Normal 2 11 2 7 3 7" xfId="27051" xr:uid="{00000000-0005-0000-0000-0000A8690000}"/>
    <cellStyle name="Normal 2 11 2 7 4" xfId="27052" xr:uid="{00000000-0005-0000-0000-0000A9690000}"/>
    <cellStyle name="Normal 2 11 2 7 4 2" xfId="27053" xr:uid="{00000000-0005-0000-0000-0000AA690000}"/>
    <cellStyle name="Normal 2 11 2 7 4 2 2" xfId="27054" xr:uid="{00000000-0005-0000-0000-0000AB690000}"/>
    <cellStyle name="Normal 2 11 2 7 4 3" xfId="27055" xr:uid="{00000000-0005-0000-0000-0000AC690000}"/>
    <cellStyle name="Normal 2 11 2 7 4 4" xfId="27056" xr:uid="{00000000-0005-0000-0000-0000AD690000}"/>
    <cellStyle name="Normal 2 11 2 7 5" xfId="27057" xr:uid="{00000000-0005-0000-0000-0000AE690000}"/>
    <cellStyle name="Normal 2 11 2 7 5 2" xfId="27058" xr:uid="{00000000-0005-0000-0000-0000AF690000}"/>
    <cellStyle name="Normal 2 11 2 7 5 2 2" xfId="27059" xr:uid="{00000000-0005-0000-0000-0000B0690000}"/>
    <cellStyle name="Normal 2 11 2 7 5 3" xfId="27060" xr:uid="{00000000-0005-0000-0000-0000B1690000}"/>
    <cellStyle name="Normal 2 11 2 7 5 4" xfId="27061" xr:uid="{00000000-0005-0000-0000-0000B2690000}"/>
    <cellStyle name="Normal 2 11 2 7 6" xfId="27062" xr:uid="{00000000-0005-0000-0000-0000B3690000}"/>
    <cellStyle name="Normal 2 11 2 7 6 2" xfId="27063" xr:uid="{00000000-0005-0000-0000-0000B4690000}"/>
    <cellStyle name="Normal 2 11 2 7 6 2 2" xfId="27064" xr:uid="{00000000-0005-0000-0000-0000B5690000}"/>
    <cellStyle name="Normal 2 11 2 7 6 3" xfId="27065" xr:uid="{00000000-0005-0000-0000-0000B6690000}"/>
    <cellStyle name="Normal 2 11 2 7 6 4" xfId="27066" xr:uid="{00000000-0005-0000-0000-0000B7690000}"/>
    <cellStyle name="Normal 2 11 2 7 7" xfId="27067" xr:uid="{00000000-0005-0000-0000-0000B8690000}"/>
    <cellStyle name="Normal 2 11 2 7 7 2" xfId="27068" xr:uid="{00000000-0005-0000-0000-0000B9690000}"/>
    <cellStyle name="Normal 2 11 2 7 7 2 2" xfId="27069" xr:uid="{00000000-0005-0000-0000-0000BA690000}"/>
    <cellStyle name="Normal 2 11 2 7 7 3" xfId="27070" xr:uid="{00000000-0005-0000-0000-0000BB690000}"/>
    <cellStyle name="Normal 2 11 2 7 7 4" xfId="27071" xr:uid="{00000000-0005-0000-0000-0000BC690000}"/>
    <cellStyle name="Normal 2 11 2 7 8" xfId="27072" xr:uid="{00000000-0005-0000-0000-0000BD690000}"/>
    <cellStyle name="Normal 2 11 2 7 8 2" xfId="27073" xr:uid="{00000000-0005-0000-0000-0000BE690000}"/>
    <cellStyle name="Normal 2 11 2 7 9" xfId="27074" xr:uid="{00000000-0005-0000-0000-0000BF690000}"/>
    <cellStyle name="Normal 2 11 2 8" xfId="27075" xr:uid="{00000000-0005-0000-0000-0000C0690000}"/>
    <cellStyle name="Normal 2 11 2 8 10" xfId="27076" xr:uid="{00000000-0005-0000-0000-0000C1690000}"/>
    <cellStyle name="Normal 2 11 2 8 2" xfId="27077" xr:uid="{00000000-0005-0000-0000-0000C2690000}"/>
    <cellStyle name="Normal 2 11 2 8 2 2" xfId="27078" xr:uid="{00000000-0005-0000-0000-0000C3690000}"/>
    <cellStyle name="Normal 2 11 2 8 2 2 2" xfId="27079" xr:uid="{00000000-0005-0000-0000-0000C4690000}"/>
    <cellStyle name="Normal 2 11 2 8 2 2 2 2" xfId="27080" xr:uid="{00000000-0005-0000-0000-0000C5690000}"/>
    <cellStyle name="Normal 2 11 2 8 2 2 2 2 2" xfId="27081" xr:uid="{00000000-0005-0000-0000-0000C6690000}"/>
    <cellStyle name="Normal 2 11 2 8 2 2 2 3" xfId="27082" xr:uid="{00000000-0005-0000-0000-0000C7690000}"/>
    <cellStyle name="Normal 2 11 2 8 2 2 2 4" xfId="27083" xr:uid="{00000000-0005-0000-0000-0000C8690000}"/>
    <cellStyle name="Normal 2 11 2 8 2 2 3" xfId="27084" xr:uid="{00000000-0005-0000-0000-0000C9690000}"/>
    <cellStyle name="Normal 2 11 2 8 2 2 3 2" xfId="27085" xr:uid="{00000000-0005-0000-0000-0000CA690000}"/>
    <cellStyle name="Normal 2 11 2 8 2 2 3 2 2" xfId="27086" xr:uid="{00000000-0005-0000-0000-0000CB690000}"/>
    <cellStyle name="Normal 2 11 2 8 2 2 3 3" xfId="27087" xr:uid="{00000000-0005-0000-0000-0000CC690000}"/>
    <cellStyle name="Normal 2 11 2 8 2 2 3 4" xfId="27088" xr:uid="{00000000-0005-0000-0000-0000CD690000}"/>
    <cellStyle name="Normal 2 11 2 8 2 2 4" xfId="27089" xr:uid="{00000000-0005-0000-0000-0000CE690000}"/>
    <cellStyle name="Normal 2 11 2 8 2 2 4 2" xfId="27090" xr:uid="{00000000-0005-0000-0000-0000CF690000}"/>
    <cellStyle name="Normal 2 11 2 8 2 2 4 2 2" xfId="27091" xr:uid="{00000000-0005-0000-0000-0000D0690000}"/>
    <cellStyle name="Normal 2 11 2 8 2 2 4 3" xfId="27092" xr:uid="{00000000-0005-0000-0000-0000D1690000}"/>
    <cellStyle name="Normal 2 11 2 8 2 2 4 4" xfId="27093" xr:uid="{00000000-0005-0000-0000-0000D2690000}"/>
    <cellStyle name="Normal 2 11 2 8 2 2 5" xfId="27094" xr:uid="{00000000-0005-0000-0000-0000D3690000}"/>
    <cellStyle name="Normal 2 11 2 8 2 2 5 2" xfId="27095" xr:uid="{00000000-0005-0000-0000-0000D4690000}"/>
    <cellStyle name="Normal 2 11 2 8 2 2 6" xfId="27096" xr:uid="{00000000-0005-0000-0000-0000D5690000}"/>
    <cellStyle name="Normal 2 11 2 8 2 2 7" xfId="27097" xr:uid="{00000000-0005-0000-0000-0000D6690000}"/>
    <cellStyle name="Normal 2 11 2 8 2 3" xfId="27098" xr:uid="{00000000-0005-0000-0000-0000D7690000}"/>
    <cellStyle name="Normal 2 11 2 8 2 3 2" xfId="27099" xr:uid="{00000000-0005-0000-0000-0000D8690000}"/>
    <cellStyle name="Normal 2 11 2 8 2 3 2 2" xfId="27100" xr:uid="{00000000-0005-0000-0000-0000D9690000}"/>
    <cellStyle name="Normal 2 11 2 8 2 3 3" xfId="27101" xr:uid="{00000000-0005-0000-0000-0000DA690000}"/>
    <cellStyle name="Normal 2 11 2 8 2 3 4" xfId="27102" xr:uid="{00000000-0005-0000-0000-0000DB690000}"/>
    <cellStyle name="Normal 2 11 2 8 2 4" xfId="27103" xr:uid="{00000000-0005-0000-0000-0000DC690000}"/>
    <cellStyle name="Normal 2 11 2 8 2 4 2" xfId="27104" xr:uid="{00000000-0005-0000-0000-0000DD690000}"/>
    <cellStyle name="Normal 2 11 2 8 2 4 2 2" xfId="27105" xr:uid="{00000000-0005-0000-0000-0000DE690000}"/>
    <cellStyle name="Normal 2 11 2 8 2 4 3" xfId="27106" xr:uid="{00000000-0005-0000-0000-0000DF690000}"/>
    <cellStyle name="Normal 2 11 2 8 2 4 4" xfId="27107" xr:uid="{00000000-0005-0000-0000-0000E0690000}"/>
    <cellStyle name="Normal 2 11 2 8 2 5" xfId="27108" xr:uid="{00000000-0005-0000-0000-0000E1690000}"/>
    <cellStyle name="Normal 2 11 2 8 2 5 2" xfId="27109" xr:uid="{00000000-0005-0000-0000-0000E2690000}"/>
    <cellStyle name="Normal 2 11 2 8 2 5 2 2" xfId="27110" xr:uid="{00000000-0005-0000-0000-0000E3690000}"/>
    <cellStyle name="Normal 2 11 2 8 2 5 3" xfId="27111" xr:uid="{00000000-0005-0000-0000-0000E4690000}"/>
    <cellStyle name="Normal 2 11 2 8 2 5 4" xfId="27112" xr:uid="{00000000-0005-0000-0000-0000E5690000}"/>
    <cellStyle name="Normal 2 11 2 8 2 6" xfId="27113" xr:uid="{00000000-0005-0000-0000-0000E6690000}"/>
    <cellStyle name="Normal 2 11 2 8 2 6 2" xfId="27114" xr:uid="{00000000-0005-0000-0000-0000E7690000}"/>
    <cellStyle name="Normal 2 11 2 8 2 6 2 2" xfId="27115" xr:uid="{00000000-0005-0000-0000-0000E8690000}"/>
    <cellStyle name="Normal 2 11 2 8 2 6 3" xfId="27116" xr:uid="{00000000-0005-0000-0000-0000E9690000}"/>
    <cellStyle name="Normal 2 11 2 8 2 6 4" xfId="27117" xr:uid="{00000000-0005-0000-0000-0000EA690000}"/>
    <cellStyle name="Normal 2 11 2 8 2 7" xfId="27118" xr:uid="{00000000-0005-0000-0000-0000EB690000}"/>
    <cellStyle name="Normal 2 11 2 8 2 7 2" xfId="27119" xr:uid="{00000000-0005-0000-0000-0000EC690000}"/>
    <cellStyle name="Normal 2 11 2 8 2 8" xfId="27120" xr:uid="{00000000-0005-0000-0000-0000ED690000}"/>
    <cellStyle name="Normal 2 11 2 8 2 9" xfId="27121" xr:uid="{00000000-0005-0000-0000-0000EE690000}"/>
    <cellStyle name="Normal 2 11 2 8 3" xfId="27122" xr:uid="{00000000-0005-0000-0000-0000EF690000}"/>
    <cellStyle name="Normal 2 11 2 8 3 2" xfId="27123" xr:uid="{00000000-0005-0000-0000-0000F0690000}"/>
    <cellStyle name="Normal 2 11 2 8 3 2 2" xfId="27124" xr:uid="{00000000-0005-0000-0000-0000F1690000}"/>
    <cellStyle name="Normal 2 11 2 8 3 2 2 2" xfId="27125" xr:uid="{00000000-0005-0000-0000-0000F2690000}"/>
    <cellStyle name="Normal 2 11 2 8 3 2 3" xfId="27126" xr:uid="{00000000-0005-0000-0000-0000F3690000}"/>
    <cellStyle name="Normal 2 11 2 8 3 2 4" xfId="27127" xr:uid="{00000000-0005-0000-0000-0000F4690000}"/>
    <cellStyle name="Normal 2 11 2 8 3 3" xfId="27128" xr:uid="{00000000-0005-0000-0000-0000F5690000}"/>
    <cellStyle name="Normal 2 11 2 8 3 3 2" xfId="27129" xr:uid="{00000000-0005-0000-0000-0000F6690000}"/>
    <cellStyle name="Normal 2 11 2 8 3 3 2 2" xfId="27130" xr:uid="{00000000-0005-0000-0000-0000F7690000}"/>
    <cellStyle name="Normal 2 11 2 8 3 3 3" xfId="27131" xr:uid="{00000000-0005-0000-0000-0000F8690000}"/>
    <cellStyle name="Normal 2 11 2 8 3 3 4" xfId="27132" xr:uid="{00000000-0005-0000-0000-0000F9690000}"/>
    <cellStyle name="Normal 2 11 2 8 3 4" xfId="27133" xr:uid="{00000000-0005-0000-0000-0000FA690000}"/>
    <cellStyle name="Normal 2 11 2 8 3 4 2" xfId="27134" xr:uid="{00000000-0005-0000-0000-0000FB690000}"/>
    <cellStyle name="Normal 2 11 2 8 3 4 2 2" xfId="27135" xr:uid="{00000000-0005-0000-0000-0000FC690000}"/>
    <cellStyle name="Normal 2 11 2 8 3 4 3" xfId="27136" xr:uid="{00000000-0005-0000-0000-0000FD690000}"/>
    <cellStyle name="Normal 2 11 2 8 3 4 4" xfId="27137" xr:uid="{00000000-0005-0000-0000-0000FE690000}"/>
    <cellStyle name="Normal 2 11 2 8 3 5" xfId="27138" xr:uid="{00000000-0005-0000-0000-0000FF690000}"/>
    <cellStyle name="Normal 2 11 2 8 3 5 2" xfId="27139" xr:uid="{00000000-0005-0000-0000-0000006A0000}"/>
    <cellStyle name="Normal 2 11 2 8 3 6" xfId="27140" xr:uid="{00000000-0005-0000-0000-0000016A0000}"/>
    <cellStyle name="Normal 2 11 2 8 3 7" xfId="27141" xr:uid="{00000000-0005-0000-0000-0000026A0000}"/>
    <cellStyle name="Normal 2 11 2 8 4" xfId="27142" xr:uid="{00000000-0005-0000-0000-0000036A0000}"/>
    <cellStyle name="Normal 2 11 2 8 4 2" xfId="27143" xr:uid="{00000000-0005-0000-0000-0000046A0000}"/>
    <cellStyle name="Normal 2 11 2 8 4 2 2" xfId="27144" xr:uid="{00000000-0005-0000-0000-0000056A0000}"/>
    <cellStyle name="Normal 2 11 2 8 4 3" xfId="27145" xr:uid="{00000000-0005-0000-0000-0000066A0000}"/>
    <cellStyle name="Normal 2 11 2 8 4 4" xfId="27146" xr:uid="{00000000-0005-0000-0000-0000076A0000}"/>
    <cellStyle name="Normal 2 11 2 8 5" xfId="27147" xr:uid="{00000000-0005-0000-0000-0000086A0000}"/>
    <cellStyle name="Normal 2 11 2 8 5 2" xfId="27148" xr:uid="{00000000-0005-0000-0000-0000096A0000}"/>
    <cellStyle name="Normal 2 11 2 8 5 2 2" xfId="27149" xr:uid="{00000000-0005-0000-0000-00000A6A0000}"/>
    <cellStyle name="Normal 2 11 2 8 5 3" xfId="27150" xr:uid="{00000000-0005-0000-0000-00000B6A0000}"/>
    <cellStyle name="Normal 2 11 2 8 5 4" xfId="27151" xr:uid="{00000000-0005-0000-0000-00000C6A0000}"/>
    <cellStyle name="Normal 2 11 2 8 6" xfId="27152" xr:uid="{00000000-0005-0000-0000-00000D6A0000}"/>
    <cellStyle name="Normal 2 11 2 8 6 2" xfId="27153" xr:uid="{00000000-0005-0000-0000-00000E6A0000}"/>
    <cellStyle name="Normal 2 11 2 8 6 2 2" xfId="27154" xr:uid="{00000000-0005-0000-0000-00000F6A0000}"/>
    <cellStyle name="Normal 2 11 2 8 6 3" xfId="27155" xr:uid="{00000000-0005-0000-0000-0000106A0000}"/>
    <cellStyle name="Normal 2 11 2 8 6 4" xfId="27156" xr:uid="{00000000-0005-0000-0000-0000116A0000}"/>
    <cellStyle name="Normal 2 11 2 8 7" xfId="27157" xr:uid="{00000000-0005-0000-0000-0000126A0000}"/>
    <cellStyle name="Normal 2 11 2 8 7 2" xfId="27158" xr:uid="{00000000-0005-0000-0000-0000136A0000}"/>
    <cellStyle name="Normal 2 11 2 8 7 2 2" xfId="27159" xr:uid="{00000000-0005-0000-0000-0000146A0000}"/>
    <cellStyle name="Normal 2 11 2 8 7 3" xfId="27160" xr:uid="{00000000-0005-0000-0000-0000156A0000}"/>
    <cellStyle name="Normal 2 11 2 8 7 4" xfId="27161" xr:uid="{00000000-0005-0000-0000-0000166A0000}"/>
    <cellStyle name="Normal 2 11 2 8 8" xfId="27162" xr:uid="{00000000-0005-0000-0000-0000176A0000}"/>
    <cellStyle name="Normal 2 11 2 8 8 2" xfId="27163" xr:uid="{00000000-0005-0000-0000-0000186A0000}"/>
    <cellStyle name="Normal 2 11 2 8 9" xfId="27164" xr:uid="{00000000-0005-0000-0000-0000196A0000}"/>
    <cellStyle name="Normal 2 11 2 9" xfId="27165" xr:uid="{00000000-0005-0000-0000-00001A6A0000}"/>
    <cellStyle name="Normal 2 11 2 9 2" xfId="27166" xr:uid="{00000000-0005-0000-0000-00001B6A0000}"/>
    <cellStyle name="Normal 2 11 2 9 2 2" xfId="27167" xr:uid="{00000000-0005-0000-0000-00001C6A0000}"/>
    <cellStyle name="Normal 2 11 2 9 2 2 2" xfId="27168" xr:uid="{00000000-0005-0000-0000-00001D6A0000}"/>
    <cellStyle name="Normal 2 11 2 9 2 2 2 2" xfId="27169" xr:uid="{00000000-0005-0000-0000-00001E6A0000}"/>
    <cellStyle name="Normal 2 11 2 9 2 2 3" xfId="27170" xr:uid="{00000000-0005-0000-0000-00001F6A0000}"/>
    <cellStyle name="Normal 2 11 2 9 2 2 4" xfId="27171" xr:uid="{00000000-0005-0000-0000-0000206A0000}"/>
    <cellStyle name="Normal 2 11 2 9 2 3" xfId="27172" xr:uid="{00000000-0005-0000-0000-0000216A0000}"/>
    <cellStyle name="Normal 2 11 2 9 2 3 2" xfId="27173" xr:uid="{00000000-0005-0000-0000-0000226A0000}"/>
    <cellStyle name="Normal 2 11 2 9 2 3 2 2" xfId="27174" xr:uid="{00000000-0005-0000-0000-0000236A0000}"/>
    <cellStyle name="Normal 2 11 2 9 2 3 3" xfId="27175" xr:uid="{00000000-0005-0000-0000-0000246A0000}"/>
    <cellStyle name="Normal 2 11 2 9 2 3 4" xfId="27176" xr:uid="{00000000-0005-0000-0000-0000256A0000}"/>
    <cellStyle name="Normal 2 11 2 9 2 4" xfId="27177" xr:uid="{00000000-0005-0000-0000-0000266A0000}"/>
    <cellStyle name="Normal 2 11 2 9 2 4 2" xfId="27178" xr:uid="{00000000-0005-0000-0000-0000276A0000}"/>
    <cellStyle name="Normal 2 11 2 9 2 4 2 2" xfId="27179" xr:uid="{00000000-0005-0000-0000-0000286A0000}"/>
    <cellStyle name="Normal 2 11 2 9 2 4 3" xfId="27180" xr:uid="{00000000-0005-0000-0000-0000296A0000}"/>
    <cellStyle name="Normal 2 11 2 9 2 4 4" xfId="27181" xr:uid="{00000000-0005-0000-0000-00002A6A0000}"/>
    <cellStyle name="Normal 2 11 2 9 2 5" xfId="27182" xr:uid="{00000000-0005-0000-0000-00002B6A0000}"/>
    <cellStyle name="Normal 2 11 2 9 2 5 2" xfId="27183" xr:uid="{00000000-0005-0000-0000-00002C6A0000}"/>
    <cellStyle name="Normal 2 11 2 9 2 6" xfId="27184" xr:uid="{00000000-0005-0000-0000-00002D6A0000}"/>
    <cellStyle name="Normal 2 11 2 9 2 7" xfId="27185" xr:uid="{00000000-0005-0000-0000-00002E6A0000}"/>
    <cellStyle name="Normal 2 11 2 9 3" xfId="27186" xr:uid="{00000000-0005-0000-0000-00002F6A0000}"/>
    <cellStyle name="Normal 2 11 2 9 3 2" xfId="27187" xr:uid="{00000000-0005-0000-0000-0000306A0000}"/>
    <cellStyle name="Normal 2 11 2 9 3 2 2" xfId="27188" xr:uid="{00000000-0005-0000-0000-0000316A0000}"/>
    <cellStyle name="Normal 2 11 2 9 3 3" xfId="27189" xr:uid="{00000000-0005-0000-0000-0000326A0000}"/>
    <cellStyle name="Normal 2 11 2 9 3 4" xfId="27190" xr:uid="{00000000-0005-0000-0000-0000336A0000}"/>
    <cellStyle name="Normal 2 11 2 9 4" xfId="27191" xr:uid="{00000000-0005-0000-0000-0000346A0000}"/>
    <cellStyle name="Normal 2 11 2 9 4 2" xfId="27192" xr:uid="{00000000-0005-0000-0000-0000356A0000}"/>
    <cellStyle name="Normal 2 11 2 9 4 2 2" xfId="27193" xr:uid="{00000000-0005-0000-0000-0000366A0000}"/>
    <cellStyle name="Normal 2 11 2 9 4 3" xfId="27194" xr:uid="{00000000-0005-0000-0000-0000376A0000}"/>
    <cellStyle name="Normal 2 11 2 9 4 4" xfId="27195" xr:uid="{00000000-0005-0000-0000-0000386A0000}"/>
    <cellStyle name="Normal 2 11 2 9 5" xfId="27196" xr:uid="{00000000-0005-0000-0000-0000396A0000}"/>
    <cellStyle name="Normal 2 11 2 9 5 2" xfId="27197" xr:uid="{00000000-0005-0000-0000-00003A6A0000}"/>
    <cellStyle name="Normal 2 11 2 9 5 2 2" xfId="27198" xr:uid="{00000000-0005-0000-0000-00003B6A0000}"/>
    <cellStyle name="Normal 2 11 2 9 5 3" xfId="27199" xr:uid="{00000000-0005-0000-0000-00003C6A0000}"/>
    <cellStyle name="Normal 2 11 2 9 5 4" xfId="27200" xr:uid="{00000000-0005-0000-0000-00003D6A0000}"/>
    <cellStyle name="Normal 2 11 2 9 6" xfId="27201" xr:uid="{00000000-0005-0000-0000-00003E6A0000}"/>
    <cellStyle name="Normal 2 11 2 9 6 2" xfId="27202" xr:uid="{00000000-0005-0000-0000-00003F6A0000}"/>
    <cellStyle name="Normal 2 11 2 9 6 2 2" xfId="27203" xr:uid="{00000000-0005-0000-0000-0000406A0000}"/>
    <cellStyle name="Normal 2 11 2 9 6 3" xfId="27204" xr:uid="{00000000-0005-0000-0000-0000416A0000}"/>
    <cellStyle name="Normal 2 11 2 9 6 4" xfId="27205" xr:uid="{00000000-0005-0000-0000-0000426A0000}"/>
    <cellStyle name="Normal 2 11 2 9 7" xfId="27206" xr:uid="{00000000-0005-0000-0000-0000436A0000}"/>
    <cellStyle name="Normal 2 11 2 9 7 2" xfId="27207" xr:uid="{00000000-0005-0000-0000-0000446A0000}"/>
    <cellStyle name="Normal 2 11 2 9 8" xfId="27208" xr:uid="{00000000-0005-0000-0000-0000456A0000}"/>
    <cellStyle name="Normal 2 11 2 9 9" xfId="27209" xr:uid="{00000000-0005-0000-0000-0000466A0000}"/>
    <cellStyle name="Normal 2 11 20" xfId="27210" xr:uid="{00000000-0005-0000-0000-0000476A0000}"/>
    <cellStyle name="Normal 2 11 3" xfId="27211" xr:uid="{00000000-0005-0000-0000-0000486A0000}"/>
    <cellStyle name="Normal 2 11 3 10" xfId="27212" xr:uid="{00000000-0005-0000-0000-0000496A0000}"/>
    <cellStyle name="Normal 2 11 3 10 2" xfId="27213" xr:uid="{00000000-0005-0000-0000-00004A6A0000}"/>
    <cellStyle name="Normal 2 11 3 10 2 2" xfId="27214" xr:uid="{00000000-0005-0000-0000-00004B6A0000}"/>
    <cellStyle name="Normal 2 11 3 10 3" xfId="27215" xr:uid="{00000000-0005-0000-0000-00004C6A0000}"/>
    <cellStyle name="Normal 2 11 3 10 4" xfId="27216" xr:uid="{00000000-0005-0000-0000-00004D6A0000}"/>
    <cellStyle name="Normal 2 11 3 11" xfId="27217" xr:uid="{00000000-0005-0000-0000-00004E6A0000}"/>
    <cellStyle name="Normal 2 11 3 11 2" xfId="27218" xr:uid="{00000000-0005-0000-0000-00004F6A0000}"/>
    <cellStyle name="Normal 2 11 3 11 2 2" xfId="27219" xr:uid="{00000000-0005-0000-0000-0000506A0000}"/>
    <cellStyle name="Normal 2 11 3 11 3" xfId="27220" xr:uid="{00000000-0005-0000-0000-0000516A0000}"/>
    <cellStyle name="Normal 2 11 3 11 4" xfId="27221" xr:uid="{00000000-0005-0000-0000-0000526A0000}"/>
    <cellStyle name="Normal 2 11 3 12" xfId="27222" xr:uid="{00000000-0005-0000-0000-0000536A0000}"/>
    <cellStyle name="Normal 2 11 3 12 2" xfId="27223" xr:uid="{00000000-0005-0000-0000-0000546A0000}"/>
    <cellStyle name="Normal 2 11 3 12 2 2" xfId="27224" xr:uid="{00000000-0005-0000-0000-0000556A0000}"/>
    <cellStyle name="Normal 2 11 3 12 3" xfId="27225" xr:uid="{00000000-0005-0000-0000-0000566A0000}"/>
    <cellStyle name="Normal 2 11 3 12 4" xfId="27226" xr:uid="{00000000-0005-0000-0000-0000576A0000}"/>
    <cellStyle name="Normal 2 11 3 13" xfId="27227" xr:uid="{00000000-0005-0000-0000-0000586A0000}"/>
    <cellStyle name="Normal 2 11 3 14" xfId="27228" xr:uid="{00000000-0005-0000-0000-0000596A0000}"/>
    <cellStyle name="Normal 2 11 3 14 2" xfId="27229" xr:uid="{00000000-0005-0000-0000-00005A6A0000}"/>
    <cellStyle name="Normal 2 11 3 14 2 2" xfId="27230" xr:uid="{00000000-0005-0000-0000-00005B6A0000}"/>
    <cellStyle name="Normal 2 11 3 14 3" xfId="27231" xr:uid="{00000000-0005-0000-0000-00005C6A0000}"/>
    <cellStyle name="Normal 2 11 3 14 4" xfId="27232" xr:uid="{00000000-0005-0000-0000-00005D6A0000}"/>
    <cellStyle name="Normal 2 11 3 15" xfId="27233" xr:uid="{00000000-0005-0000-0000-00005E6A0000}"/>
    <cellStyle name="Normal 2 11 3 15 2" xfId="27234" xr:uid="{00000000-0005-0000-0000-00005F6A0000}"/>
    <cellStyle name="Normal 2 11 3 16" xfId="27235" xr:uid="{00000000-0005-0000-0000-0000606A0000}"/>
    <cellStyle name="Normal 2 11 3 17" xfId="27236" xr:uid="{00000000-0005-0000-0000-0000616A0000}"/>
    <cellStyle name="Normal 2 11 3 2" xfId="27237" xr:uid="{00000000-0005-0000-0000-0000626A0000}"/>
    <cellStyle name="Normal 2 11 3 2 10" xfId="27238" xr:uid="{00000000-0005-0000-0000-0000636A0000}"/>
    <cellStyle name="Normal 2 11 3 2 10 2" xfId="27239" xr:uid="{00000000-0005-0000-0000-0000646A0000}"/>
    <cellStyle name="Normal 2 11 3 2 10 2 2" xfId="27240" xr:uid="{00000000-0005-0000-0000-0000656A0000}"/>
    <cellStyle name="Normal 2 11 3 2 10 3" xfId="27241" xr:uid="{00000000-0005-0000-0000-0000666A0000}"/>
    <cellStyle name="Normal 2 11 3 2 10 4" xfId="27242" xr:uid="{00000000-0005-0000-0000-0000676A0000}"/>
    <cellStyle name="Normal 2 11 3 2 11" xfId="27243" xr:uid="{00000000-0005-0000-0000-0000686A0000}"/>
    <cellStyle name="Normal 2 11 3 2 11 2" xfId="27244" xr:uid="{00000000-0005-0000-0000-0000696A0000}"/>
    <cellStyle name="Normal 2 11 3 2 11 2 2" xfId="27245" xr:uid="{00000000-0005-0000-0000-00006A6A0000}"/>
    <cellStyle name="Normal 2 11 3 2 11 3" xfId="27246" xr:uid="{00000000-0005-0000-0000-00006B6A0000}"/>
    <cellStyle name="Normal 2 11 3 2 11 4" xfId="27247" xr:uid="{00000000-0005-0000-0000-00006C6A0000}"/>
    <cellStyle name="Normal 2 11 3 2 12" xfId="27248" xr:uid="{00000000-0005-0000-0000-00006D6A0000}"/>
    <cellStyle name="Normal 2 11 3 2 12 2" xfId="27249" xr:uid="{00000000-0005-0000-0000-00006E6A0000}"/>
    <cellStyle name="Normal 2 11 3 2 12 2 2" xfId="27250" xr:uid="{00000000-0005-0000-0000-00006F6A0000}"/>
    <cellStyle name="Normal 2 11 3 2 12 3" xfId="27251" xr:uid="{00000000-0005-0000-0000-0000706A0000}"/>
    <cellStyle name="Normal 2 11 3 2 12 4" xfId="27252" xr:uid="{00000000-0005-0000-0000-0000716A0000}"/>
    <cellStyle name="Normal 2 11 3 2 13" xfId="27253" xr:uid="{00000000-0005-0000-0000-0000726A0000}"/>
    <cellStyle name="Normal 2 11 3 2 13 2" xfId="27254" xr:uid="{00000000-0005-0000-0000-0000736A0000}"/>
    <cellStyle name="Normal 2 11 3 2 14" xfId="27255" xr:uid="{00000000-0005-0000-0000-0000746A0000}"/>
    <cellStyle name="Normal 2 11 3 2 15" xfId="27256" xr:uid="{00000000-0005-0000-0000-0000756A0000}"/>
    <cellStyle name="Normal 2 11 3 2 2" xfId="27257" xr:uid="{00000000-0005-0000-0000-0000766A0000}"/>
    <cellStyle name="Normal 2 11 3 2 2 10" xfId="27258" xr:uid="{00000000-0005-0000-0000-0000776A0000}"/>
    <cellStyle name="Normal 2 11 3 2 2 10 2" xfId="27259" xr:uid="{00000000-0005-0000-0000-0000786A0000}"/>
    <cellStyle name="Normal 2 11 3 2 2 10 2 2" xfId="27260" xr:uid="{00000000-0005-0000-0000-0000796A0000}"/>
    <cellStyle name="Normal 2 11 3 2 2 10 3" xfId="27261" xr:uid="{00000000-0005-0000-0000-00007A6A0000}"/>
    <cellStyle name="Normal 2 11 3 2 2 10 4" xfId="27262" xr:uid="{00000000-0005-0000-0000-00007B6A0000}"/>
    <cellStyle name="Normal 2 11 3 2 2 11" xfId="27263" xr:uid="{00000000-0005-0000-0000-00007C6A0000}"/>
    <cellStyle name="Normal 2 11 3 2 2 11 2" xfId="27264" xr:uid="{00000000-0005-0000-0000-00007D6A0000}"/>
    <cellStyle name="Normal 2 11 3 2 2 11 2 2" xfId="27265" xr:uid="{00000000-0005-0000-0000-00007E6A0000}"/>
    <cellStyle name="Normal 2 11 3 2 2 11 3" xfId="27266" xr:uid="{00000000-0005-0000-0000-00007F6A0000}"/>
    <cellStyle name="Normal 2 11 3 2 2 11 4" xfId="27267" xr:uid="{00000000-0005-0000-0000-0000806A0000}"/>
    <cellStyle name="Normal 2 11 3 2 2 12" xfId="27268" xr:uid="{00000000-0005-0000-0000-0000816A0000}"/>
    <cellStyle name="Normal 2 11 3 2 2 12 2" xfId="27269" xr:uid="{00000000-0005-0000-0000-0000826A0000}"/>
    <cellStyle name="Normal 2 11 3 2 2 13" xfId="27270" xr:uid="{00000000-0005-0000-0000-0000836A0000}"/>
    <cellStyle name="Normal 2 11 3 2 2 14" xfId="27271" xr:uid="{00000000-0005-0000-0000-0000846A0000}"/>
    <cellStyle name="Normal 2 11 3 2 2 2" xfId="27272" xr:uid="{00000000-0005-0000-0000-0000856A0000}"/>
    <cellStyle name="Normal 2 11 3 2 2 2 10" xfId="27273" xr:uid="{00000000-0005-0000-0000-0000866A0000}"/>
    <cellStyle name="Normal 2 11 3 2 2 2 10 2" xfId="27274" xr:uid="{00000000-0005-0000-0000-0000876A0000}"/>
    <cellStyle name="Normal 2 11 3 2 2 2 10 2 2" xfId="27275" xr:uid="{00000000-0005-0000-0000-0000886A0000}"/>
    <cellStyle name="Normal 2 11 3 2 2 2 10 3" xfId="27276" xr:uid="{00000000-0005-0000-0000-0000896A0000}"/>
    <cellStyle name="Normal 2 11 3 2 2 2 10 4" xfId="27277" xr:uid="{00000000-0005-0000-0000-00008A6A0000}"/>
    <cellStyle name="Normal 2 11 3 2 2 2 11" xfId="27278" xr:uid="{00000000-0005-0000-0000-00008B6A0000}"/>
    <cellStyle name="Normal 2 11 3 2 2 2 11 2" xfId="27279" xr:uid="{00000000-0005-0000-0000-00008C6A0000}"/>
    <cellStyle name="Normal 2 11 3 2 2 2 12" xfId="27280" xr:uid="{00000000-0005-0000-0000-00008D6A0000}"/>
    <cellStyle name="Normal 2 11 3 2 2 2 13" xfId="27281" xr:uid="{00000000-0005-0000-0000-00008E6A0000}"/>
    <cellStyle name="Normal 2 11 3 2 2 2 2" xfId="27282" xr:uid="{00000000-0005-0000-0000-00008F6A0000}"/>
    <cellStyle name="Normal 2 11 3 2 2 2 2 10" xfId="27283" xr:uid="{00000000-0005-0000-0000-0000906A0000}"/>
    <cellStyle name="Normal 2 11 3 2 2 2 2 2" xfId="27284" xr:uid="{00000000-0005-0000-0000-0000916A0000}"/>
    <cellStyle name="Normal 2 11 3 2 2 2 2 2 2" xfId="27285" xr:uid="{00000000-0005-0000-0000-0000926A0000}"/>
    <cellStyle name="Normal 2 11 3 2 2 2 2 2 2 2" xfId="27286" xr:uid="{00000000-0005-0000-0000-0000936A0000}"/>
    <cellStyle name="Normal 2 11 3 2 2 2 2 2 2 2 2" xfId="27287" xr:uid="{00000000-0005-0000-0000-0000946A0000}"/>
    <cellStyle name="Normal 2 11 3 2 2 2 2 2 2 2 2 2" xfId="27288" xr:uid="{00000000-0005-0000-0000-0000956A0000}"/>
    <cellStyle name="Normal 2 11 3 2 2 2 2 2 2 2 3" xfId="27289" xr:uid="{00000000-0005-0000-0000-0000966A0000}"/>
    <cellStyle name="Normal 2 11 3 2 2 2 2 2 2 2 4" xfId="27290" xr:uid="{00000000-0005-0000-0000-0000976A0000}"/>
    <cellStyle name="Normal 2 11 3 2 2 2 2 2 2 3" xfId="27291" xr:uid="{00000000-0005-0000-0000-0000986A0000}"/>
    <cellStyle name="Normal 2 11 3 2 2 2 2 2 2 3 2" xfId="27292" xr:uid="{00000000-0005-0000-0000-0000996A0000}"/>
    <cellStyle name="Normal 2 11 3 2 2 2 2 2 2 3 2 2" xfId="27293" xr:uid="{00000000-0005-0000-0000-00009A6A0000}"/>
    <cellStyle name="Normal 2 11 3 2 2 2 2 2 2 3 3" xfId="27294" xr:uid="{00000000-0005-0000-0000-00009B6A0000}"/>
    <cellStyle name="Normal 2 11 3 2 2 2 2 2 2 3 4" xfId="27295" xr:uid="{00000000-0005-0000-0000-00009C6A0000}"/>
    <cellStyle name="Normal 2 11 3 2 2 2 2 2 2 4" xfId="27296" xr:uid="{00000000-0005-0000-0000-00009D6A0000}"/>
    <cellStyle name="Normal 2 11 3 2 2 2 2 2 2 4 2" xfId="27297" xr:uid="{00000000-0005-0000-0000-00009E6A0000}"/>
    <cellStyle name="Normal 2 11 3 2 2 2 2 2 2 4 2 2" xfId="27298" xr:uid="{00000000-0005-0000-0000-00009F6A0000}"/>
    <cellStyle name="Normal 2 11 3 2 2 2 2 2 2 4 3" xfId="27299" xr:uid="{00000000-0005-0000-0000-0000A06A0000}"/>
    <cellStyle name="Normal 2 11 3 2 2 2 2 2 2 4 4" xfId="27300" xr:uid="{00000000-0005-0000-0000-0000A16A0000}"/>
    <cellStyle name="Normal 2 11 3 2 2 2 2 2 2 5" xfId="27301" xr:uid="{00000000-0005-0000-0000-0000A26A0000}"/>
    <cellStyle name="Normal 2 11 3 2 2 2 2 2 2 5 2" xfId="27302" xr:uid="{00000000-0005-0000-0000-0000A36A0000}"/>
    <cellStyle name="Normal 2 11 3 2 2 2 2 2 2 6" xfId="27303" xr:uid="{00000000-0005-0000-0000-0000A46A0000}"/>
    <cellStyle name="Normal 2 11 3 2 2 2 2 2 2 7" xfId="27304" xr:uid="{00000000-0005-0000-0000-0000A56A0000}"/>
    <cellStyle name="Normal 2 11 3 2 2 2 2 2 3" xfId="27305" xr:uid="{00000000-0005-0000-0000-0000A66A0000}"/>
    <cellStyle name="Normal 2 11 3 2 2 2 2 2 3 2" xfId="27306" xr:uid="{00000000-0005-0000-0000-0000A76A0000}"/>
    <cellStyle name="Normal 2 11 3 2 2 2 2 2 3 2 2" xfId="27307" xr:uid="{00000000-0005-0000-0000-0000A86A0000}"/>
    <cellStyle name="Normal 2 11 3 2 2 2 2 2 3 3" xfId="27308" xr:uid="{00000000-0005-0000-0000-0000A96A0000}"/>
    <cellStyle name="Normal 2 11 3 2 2 2 2 2 3 4" xfId="27309" xr:uid="{00000000-0005-0000-0000-0000AA6A0000}"/>
    <cellStyle name="Normal 2 11 3 2 2 2 2 2 4" xfId="27310" xr:uid="{00000000-0005-0000-0000-0000AB6A0000}"/>
    <cellStyle name="Normal 2 11 3 2 2 2 2 2 4 2" xfId="27311" xr:uid="{00000000-0005-0000-0000-0000AC6A0000}"/>
    <cellStyle name="Normal 2 11 3 2 2 2 2 2 4 2 2" xfId="27312" xr:uid="{00000000-0005-0000-0000-0000AD6A0000}"/>
    <cellStyle name="Normal 2 11 3 2 2 2 2 2 4 3" xfId="27313" xr:uid="{00000000-0005-0000-0000-0000AE6A0000}"/>
    <cellStyle name="Normal 2 11 3 2 2 2 2 2 4 4" xfId="27314" xr:uid="{00000000-0005-0000-0000-0000AF6A0000}"/>
    <cellStyle name="Normal 2 11 3 2 2 2 2 2 5" xfId="27315" xr:uid="{00000000-0005-0000-0000-0000B06A0000}"/>
    <cellStyle name="Normal 2 11 3 2 2 2 2 2 5 2" xfId="27316" xr:uid="{00000000-0005-0000-0000-0000B16A0000}"/>
    <cellStyle name="Normal 2 11 3 2 2 2 2 2 5 2 2" xfId="27317" xr:uid="{00000000-0005-0000-0000-0000B26A0000}"/>
    <cellStyle name="Normal 2 11 3 2 2 2 2 2 5 3" xfId="27318" xr:uid="{00000000-0005-0000-0000-0000B36A0000}"/>
    <cellStyle name="Normal 2 11 3 2 2 2 2 2 5 4" xfId="27319" xr:uid="{00000000-0005-0000-0000-0000B46A0000}"/>
    <cellStyle name="Normal 2 11 3 2 2 2 2 2 6" xfId="27320" xr:uid="{00000000-0005-0000-0000-0000B56A0000}"/>
    <cellStyle name="Normal 2 11 3 2 2 2 2 2 6 2" xfId="27321" xr:uid="{00000000-0005-0000-0000-0000B66A0000}"/>
    <cellStyle name="Normal 2 11 3 2 2 2 2 2 6 2 2" xfId="27322" xr:uid="{00000000-0005-0000-0000-0000B76A0000}"/>
    <cellStyle name="Normal 2 11 3 2 2 2 2 2 6 3" xfId="27323" xr:uid="{00000000-0005-0000-0000-0000B86A0000}"/>
    <cellStyle name="Normal 2 11 3 2 2 2 2 2 6 4" xfId="27324" xr:uid="{00000000-0005-0000-0000-0000B96A0000}"/>
    <cellStyle name="Normal 2 11 3 2 2 2 2 2 7" xfId="27325" xr:uid="{00000000-0005-0000-0000-0000BA6A0000}"/>
    <cellStyle name="Normal 2 11 3 2 2 2 2 2 7 2" xfId="27326" xr:uid="{00000000-0005-0000-0000-0000BB6A0000}"/>
    <cellStyle name="Normal 2 11 3 2 2 2 2 2 8" xfId="27327" xr:uid="{00000000-0005-0000-0000-0000BC6A0000}"/>
    <cellStyle name="Normal 2 11 3 2 2 2 2 2 9" xfId="27328" xr:uid="{00000000-0005-0000-0000-0000BD6A0000}"/>
    <cellStyle name="Normal 2 11 3 2 2 2 2 3" xfId="27329" xr:uid="{00000000-0005-0000-0000-0000BE6A0000}"/>
    <cellStyle name="Normal 2 11 3 2 2 2 2 3 2" xfId="27330" xr:uid="{00000000-0005-0000-0000-0000BF6A0000}"/>
    <cellStyle name="Normal 2 11 3 2 2 2 2 3 2 2" xfId="27331" xr:uid="{00000000-0005-0000-0000-0000C06A0000}"/>
    <cellStyle name="Normal 2 11 3 2 2 2 2 3 2 2 2" xfId="27332" xr:uid="{00000000-0005-0000-0000-0000C16A0000}"/>
    <cellStyle name="Normal 2 11 3 2 2 2 2 3 2 3" xfId="27333" xr:uid="{00000000-0005-0000-0000-0000C26A0000}"/>
    <cellStyle name="Normal 2 11 3 2 2 2 2 3 2 4" xfId="27334" xr:uid="{00000000-0005-0000-0000-0000C36A0000}"/>
    <cellStyle name="Normal 2 11 3 2 2 2 2 3 3" xfId="27335" xr:uid="{00000000-0005-0000-0000-0000C46A0000}"/>
    <cellStyle name="Normal 2 11 3 2 2 2 2 3 3 2" xfId="27336" xr:uid="{00000000-0005-0000-0000-0000C56A0000}"/>
    <cellStyle name="Normal 2 11 3 2 2 2 2 3 3 2 2" xfId="27337" xr:uid="{00000000-0005-0000-0000-0000C66A0000}"/>
    <cellStyle name="Normal 2 11 3 2 2 2 2 3 3 3" xfId="27338" xr:uid="{00000000-0005-0000-0000-0000C76A0000}"/>
    <cellStyle name="Normal 2 11 3 2 2 2 2 3 3 4" xfId="27339" xr:uid="{00000000-0005-0000-0000-0000C86A0000}"/>
    <cellStyle name="Normal 2 11 3 2 2 2 2 3 4" xfId="27340" xr:uid="{00000000-0005-0000-0000-0000C96A0000}"/>
    <cellStyle name="Normal 2 11 3 2 2 2 2 3 4 2" xfId="27341" xr:uid="{00000000-0005-0000-0000-0000CA6A0000}"/>
    <cellStyle name="Normal 2 11 3 2 2 2 2 3 4 2 2" xfId="27342" xr:uid="{00000000-0005-0000-0000-0000CB6A0000}"/>
    <cellStyle name="Normal 2 11 3 2 2 2 2 3 4 3" xfId="27343" xr:uid="{00000000-0005-0000-0000-0000CC6A0000}"/>
    <cellStyle name="Normal 2 11 3 2 2 2 2 3 4 4" xfId="27344" xr:uid="{00000000-0005-0000-0000-0000CD6A0000}"/>
    <cellStyle name="Normal 2 11 3 2 2 2 2 3 5" xfId="27345" xr:uid="{00000000-0005-0000-0000-0000CE6A0000}"/>
    <cellStyle name="Normal 2 11 3 2 2 2 2 3 5 2" xfId="27346" xr:uid="{00000000-0005-0000-0000-0000CF6A0000}"/>
    <cellStyle name="Normal 2 11 3 2 2 2 2 3 6" xfId="27347" xr:uid="{00000000-0005-0000-0000-0000D06A0000}"/>
    <cellStyle name="Normal 2 11 3 2 2 2 2 3 7" xfId="27348" xr:uid="{00000000-0005-0000-0000-0000D16A0000}"/>
    <cellStyle name="Normal 2 11 3 2 2 2 2 4" xfId="27349" xr:uid="{00000000-0005-0000-0000-0000D26A0000}"/>
    <cellStyle name="Normal 2 11 3 2 2 2 2 4 2" xfId="27350" xr:uid="{00000000-0005-0000-0000-0000D36A0000}"/>
    <cellStyle name="Normal 2 11 3 2 2 2 2 4 2 2" xfId="27351" xr:uid="{00000000-0005-0000-0000-0000D46A0000}"/>
    <cellStyle name="Normal 2 11 3 2 2 2 2 4 3" xfId="27352" xr:uid="{00000000-0005-0000-0000-0000D56A0000}"/>
    <cellStyle name="Normal 2 11 3 2 2 2 2 4 4" xfId="27353" xr:uid="{00000000-0005-0000-0000-0000D66A0000}"/>
    <cellStyle name="Normal 2 11 3 2 2 2 2 5" xfId="27354" xr:uid="{00000000-0005-0000-0000-0000D76A0000}"/>
    <cellStyle name="Normal 2 11 3 2 2 2 2 5 2" xfId="27355" xr:uid="{00000000-0005-0000-0000-0000D86A0000}"/>
    <cellStyle name="Normal 2 11 3 2 2 2 2 5 2 2" xfId="27356" xr:uid="{00000000-0005-0000-0000-0000D96A0000}"/>
    <cellStyle name="Normal 2 11 3 2 2 2 2 5 3" xfId="27357" xr:uid="{00000000-0005-0000-0000-0000DA6A0000}"/>
    <cellStyle name="Normal 2 11 3 2 2 2 2 5 4" xfId="27358" xr:uid="{00000000-0005-0000-0000-0000DB6A0000}"/>
    <cellStyle name="Normal 2 11 3 2 2 2 2 6" xfId="27359" xr:uid="{00000000-0005-0000-0000-0000DC6A0000}"/>
    <cellStyle name="Normal 2 11 3 2 2 2 2 6 2" xfId="27360" xr:uid="{00000000-0005-0000-0000-0000DD6A0000}"/>
    <cellStyle name="Normal 2 11 3 2 2 2 2 6 2 2" xfId="27361" xr:uid="{00000000-0005-0000-0000-0000DE6A0000}"/>
    <cellStyle name="Normal 2 11 3 2 2 2 2 6 3" xfId="27362" xr:uid="{00000000-0005-0000-0000-0000DF6A0000}"/>
    <cellStyle name="Normal 2 11 3 2 2 2 2 6 4" xfId="27363" xr:uid="{00000000-0005-0000-0000-0000E06A0000}"/>
    <cellStyle name="Normal 2 11 3 2 2 2 2 7" xfId="27364" xr:uid="{00000000-0005-0000-0000-0000E16A0000}"/>
    <cellStyle name="Normal 2 11 3 2 2 2 2 7 2" xfId="27365" xr:uid="{00000000-0005-0000-0000-0000E26A0000}"/>
    <cellStyle name="Normal 2 11 3 2 2 2 2 7 2 2" xfId="27366" xr:uid="{00000000-0005-0000-0000-0000E36A0000}"/>
    <cellStyle name="Normal 2 11 3 2 2 2 2 7 3" xfId="27367" xr:uid="{00000000-0005-0000-0000-0000E46A0000}"/>
    <cellStyle name="Normal 2 11 3 2 2 2 2 7 4" xfId="27368" xr:uid="{00000000-0005-0000-0000-0000E56A0000}"/>
    <cellStyle name="Normal 2 11 3 2 2 2 2 8" xfId="27369" xr:uid="{00000000-0005-0000-0000-0000E66A0000}"/>
    <cellStyle name="Normal 2 11 3 2 2 2 2 8 2" xfId="27370" xr:uid="{00000000-0005-0000-0000-0000E76A0000}"/>
    <cellStyle name="Normal 2 11 3 2 2 2 2 9" xfId="27371" xr:uid="{00000000-0005-0000-0000-0000E86A0000}"/>
    <cellStyle name="Normal 2 11 3 2 2 2 3" xfId="27372" xr:uid="{00000000-0005-0000-0000-0000E96A0000}"/>
    <cellStyle name="Normal 2 11 3 2 2 2 3 10" xfId="27373" xr:uid="{00000000-0005-0000-0000-0000EA6A0000}"/>
    <cellStyle name="Normal 2 11 3 2 2 2 3 2" xfId="27374" xr:uid="{00000000-0005-0000-0000-0000EB6A0000}"/>
    <cellStyle name="Normal 2 11 3 2 2 2 3 2 2" xfId="27375" xr:uid="{00000000-0005-0000-0000-0000EC6A0000}"/>
    <cellStyle name="Normal 2 11 3 2 2 2 3 2 2 2" xfId="27376" xr:uid="{00000000-0005-0000-0000-0000ED6A0000}"/>
    <cellStyle name="Normal 2 11 3 2 2 2 3 2 2 2 2" xfId="27377" xr:uid="{00000000-0005-0000-0000-0000EE6A0000}"/>
    <cellStyle name="Normal 2 11 3 2 2 2 3 2 2 2 2 2" xfId="27378" xr:uid="{00000000-0005-0000-0000-0000EF6A0000}"/>
    <cellStyle name="Normal 2 11 3 2 2 2 3 2 2 2 3" xfId="27379" xr:uid="{00000000-0005-0000-0000-0000F06A0000}"/>
    <cellStyle name="Normal 2 11 3 2 2 2 3 2 2 2 4" xfId="27380" xr:uid="{00000000-0005-0000-0000-0000F16A0000}"/>
    <cellStyle name="Normal 2 11 3 2 2 2 3 2 2 3" xfId="27381" xr:uid="{00000000-0005-0000-0000-0000F26A0000}"/>
    <cellStyle name="Normal 2 11 3 2 2 2 3 2 2 3 2" xfId="27382" xr:uid="{00000000-0005-0000-0000-0000F36A0000}"/>
    <cellStyle name="Normal 2 11 3 2 2 2 3 2 2 3 2 2" xfId="27383" xr:uid="{00000000-0005-0000-0000-0000F46A0000}"/>
    <cellStyle name="Normal 2 11 3 2 2 2 3 2 2 3 3" xfId="27384" xr:uid="{00000000-0005-0000-0000-0000F56A0000}"/>
    <cellStyle name="Normal 2 11 3 2 2 2 3 2 2 3 4" xfId="27385" xr:uid="{00000000-0005-0000-0000-0000F66A0000}"/>
    <cellStyle name="Normal 2 11 3 2 2 2 3 2 2 4" xfId="27386" xr:uid="{00000000-0005-0000-0000-0000F76A0000}"/>
    <cellStyle name="Normal 2 11 3 2 2 2 3 2 2 4 2" xfId="27387" xr:uid="{00000000-0005-0000-0000-0000F86A0000}"/>
    <cellStyle name="Normal 2 11 3 2 2 2 3 2 2 4 2 2" xfId="27388" xr:uid="{00000000-0005-0000-0000-0000F96A0000}"/>
    <cellStyle name="Normal 2 11 3 2 2 2 3 2 2 4 3" xfId="27389" xr:uid="{00000000-0005-0000-0000-0000FA6A0000}"/>
    <cellStyle name="Normal 2 11 3 2 2 2 3 2 2 4 4" xfId="27390" xr:uid="{00000000-0005-0000-0000-0000FB6A0000}"/>
    <cellStyle name="Normal 2 11 3 2 2 2 3 2 2 5" xfId="27391" xr:uid="{00000000-0005-0000-0000-0000FC6A0000}"/>
    <cellStyle name="Normal 2 11 3 2 2 2 3 2 2 5 2" xfId="27392" xr:uid="{00000000-0005-0000-0000-0000FD6A0000}"/>
    <cellStyle name="Normal 2 11 3 2 2 2 3 2 2 6" xfId="27393" xr:uid="{00000000-0005-0000-0000-0000FE6A0000}"/>
    <cellStyle name="Normal 2 11 3 2 2 2 3 2 2 7" xfId="27394" xr:uid="{00000000-0005-0000-0000-0000FF6A0000}"/>
    <cellStyle name="Normal 2 11 3 2 2 2 3 2 3" xfId="27395" xr:uid="{00000000-0005-0000-0000-0000006B0000}"/>
    <cellStyle name="Normal 2 11 3 2 2 2 3 2 3 2" xfId="27396" xr:uid="{00000000-0005-0000-0000-0000016B0000}"/>
    <cellStyle name="Normal 2 11 3 2 2 2 3 2 3 2 2" xfId="27397" xr:uid="{00000000-0005-0000-0000-0000026B0000}"/>
    <cellStyle name="Normal 2 11 3 2 2 2 3 2 3 3" xfId="27398" xr:uid="{00000000-0005-0000-0000-0000036B0000}"/>
    <cellStyle name="Normal 2 11 3 2 2 2 3 2 3 4" xfId="27399" xr:uid="{00000000-0005-0000-0000-0000046B0000}"/>
    <cellStyle name="Normal 2 11 3 2 2 2 3 2 4" xfId="27400" xr:uid="{00000000-0005-0000-0000-0000056B0000}"/>
    <cellStyle name="Normal 2 11 3 2 2 2 3 2 4 2" xfId="27401" xr:uid="{00000000-0005-0000-0000-0000066B0000}"/>
    <cellStyle name="Normal 2 11 3 2 2 2 3 2 4 2 2" xfId="27402" xr:uid="{00000000-0005-0000-0000-0000076B0000}"/>
    <cellStyle name="Normal 2 11 3 2 2 2 3 2 4 3" xfId="27403" xr:uid="{00000000-0005-0000-0000-0000086B0000}"/>
    <cellStyle name="Normal 2 11 3 2 2 2 3 2 4 4" xfId="27404" xr:uid="{00000000-0005-0000-0000-0000096B0000}"/>
    <cellStyle name="Normal 2 11 3 2 2 2 3 2 5" xfId="27405" xr:uid="{00000000-0005-0000-0000-00000A6B0000}"/>
    <cellStyle name="Normal 2 11 3 2 2 2 3 2 5 2" xfId="27406" xr:uid="{00000000-0005-0000-0000-00000B6B0000}"/>
    <cellStyle name="Normal 2 11 3 2 2 2 3 2 5 2 2" xfId="27407" xr:uid="{00000000-0005-0000-0000-00000C6B0000}"/>
    <cellStyle name="Normal 2 11 3 2 2 2 3 2 5 3" xfId="27408" xr:uid="{00000000-0005-0000-0000-00000D6B0000}"/>
    <cellStyle name="Normal 2 11 3 2 2 2 3 2 5 4" xfId="27409" xr:uid="{00000000-0005-0000-0000-00000E6B0000}"/>
    <cellStyle name="Normal 2 11 3 2 2 2 3 2 6" xfId="27410" xr:uid="{00000000-0005-0000-0000-00000F6B0000}"/>
    <cellStyle name="Normal 2 11 3 2 2 2 3 2 6 2" xfId="27411" xr:uid="{00000000-0005-0000-0000-0000106B0000}"/>
    <cellStyle name="Normal 2 11 3 2 2 2 3 2 6 2 2" xfId="27412" xr:uid="{00000000-0005-0000-0000-0000116B0000}"/>
    <cellStyle name="Normal 2 11 3 2 2 2 3 2 6 3" xfId="27413" xr:uid="{00000000-0005-0000-0000-0000126B0000}"/>
    <cellStyle name="Normal 2 11 3 2 2 2 3 2 6 4" xfId="27414" xr:uid="{00000000-0005-0000-0000-0000136B0000}"/>
    <cellStyle name="Normal 2 11 3 2 2 2 3 2 7" xfId="27415" xr:uid="{00000000-0005-0000-0000-0000146B0000}"/>
    <cellStyle name="Normal 2 11 3 2 2 2 3 2 7 2" xfId="27416" xr:uid="{00000000-0005-0000-0000-0000156B0000}"/>
    <cellStyle name="Normal 2 11 3 2 2 2 3 2 8" xfId="27417" xr:uid="{00000000-0005-0000-0000-0000166B0000}"/>
    <cellStyle name="Normal 2 11 3 2 2 2 3 2 9" xfId="27418" xr:uid="{00000000-0005-0000-0000-0000176B0000}"/>
    <cellStyle name="Normal 2 11 3 2 2 2 3 3" xfId="27419" xr:uid="{00000000-0005-0000-0000-0000186B0000}"/>
    <cellStyle name="Normal 2 11 3 2 2 2 3 3 2" xfId="27420" xr:uid="{00000000-0005-0000-0000-0000196B0000}"/>
    <cellStyle name="Normal 2 11 3 2 2 2 3 3 2 2" xfId="27421" xr:uid="{00000000-0005-0000-0000-00001A6B0000}"/>
    <cellStyle name="Normal 2 11 3 2 2 2 3 3 2 2 2" xfId="27422" xr:uid="{00000000-0005-0000-0000-00001B6B0000}"/>
    <cellStyle name="Normal 2 11 3 2 2 2 3 3 2 3" xfId="27423" xr:uid="{00000000-0005-0000-0000-00001C6B0000}"/>
    <cellStyle name="Normal 2 11 3 2 2 2 3 3 2 4" xfId="27424" xr:uid="{00000000-0005-0000-0000-00001D6B0000}"/>
    <cellStyle name="Normal 2 11 3 2 2 2 3 3 3" xfId="27425" xr:uid="{00000000-0005-0000-0000-00001E6B0000}"/>
    <cellStyle name="Normal 2 11 3 2 2 2 3 3 3 2" xfId="27426" xr:uid="{00000000-0005-0000-0000-00001F6B0000}"/>
    <cellStyle name="Normal 2 11 3 2 2 2 3 3 3 2 2" xfId="27427" xr:uid="{00000000-0005-0000-0000-0000206B0000}"/>
    <cellStyle name="Normal 2 11 3 2 2 2 3 3 3 3" xfId="27428" xr:uid="{00000000-0005-0000-0000-0000216B0000}"/>
    <cellStyle name="Normal 2 11 3 2 2 2 3 3 3 4" xfId="27429" xr:uid="{00000000-0005-0000-0000-0000226B0000}"/>
    <cellStyle name="Normal 2 11 3 2 2 2 3 3 4" xfId="27430" xr:uid="{00000000-0005-0000-0000-0000236B0000}"/>
    <cellStyle name="Normal 2 11 3 2 2 2 3 3 4 2" xfId="27431" xr:uid="{00000000-0005-0000-0000-0000246B0000}"/>
    <cellStyle name="Normal 2 11 3 2 2 2 3 3 4 2 2" xfId="27432" xr:uid="{00000000-0005-0000-0000-0000256B0000}"/>
    <cellStyle name="Normal 2 11 3 2 2 2 3 3 4 3" xfId="27433" xr:uid="{00000000-0005-0000-0000-0000266B0000}"/>
    <cellStyle name="Normal 2 11 3 2 2 2 3 3 4 4" xfId="27434" xr:uid="{00000000-0005-0000-0000-0000276B0000}"/>
    <cellStyle name="Normal 2 11 3 2 2 2 3 3 5" xfId="27435" xr:uid="{00000000-0005-0000-0000-0000286B0000}"/>
    <cellStyle name="Normal 2 11 3 2 2 2 3 3 5 2" xfId="27436" xr:uid="{00000000-0005-0000-0000-0000296B0000}"/>
    <cellStyle name="Normal 2 11 3 2 2 2 3 3 6" xfId="27437" xr:uid="{00000000-0005-0000-0000-00002A6B0000}"/>
    <cellStyle name="Normal 2 11 3 2 2 2 3 3 7" xfId="27438" xr:uid="{00000000-0005-0000-0000-00002B6B0000}"/>
    <cellStyle name="Normal 2 11 3 2 2 2 3 4" xfId="27439" xr:uid="{00000000-0005-0000-0000-00002C6B0000}"/>
    <cellStyle name="Normal 2 11 3 2 2 2 3 4 2" xfId="27440" xr:uid="{00000000-0005-0000-0000-00002D6B0000}"/>
    <cellStyle name="Normal 2 11 3 2 2 2 3 4 2 2" xfId="27441" xr:uid="{00000000-0005-0000-0000-00002E6B0000}"/>
    <cellStyle name="Normal 2 11 3 2 2 2 3 4 3" xfId="27442" xr:uid="{00000000-0005-0000-0000-00002F6B0000}"/>
    <cellStyle name="Normal 2 11 3 2 2 2 3 4 4" xfId="27443" xr:uid="{00000000-0005-0000-0000-0000306B0000}"/>
    <cellStyle name="Normal 2 11 3 2 2 2 3 5" xfId="27444" xr:uid="{00000000-0005-0000-0000-0000316B0000}"/>
    <cellStyle name="Normal 2 11 3 2 2 2 3 5 2" xfId="27445" xr:uid="{00000000-0005-0000-0000-0000326B0000}"/>
    <cellStyle name="Normal 2 11 3 2 2 2 3 5 2 2" xfId="27446" xr:uid="{00000000-0005-0000-0000-0000336B0000}"/>
    <cellStyle name="Normal 2 11 3 2 2 2 3 5 3" xfId="27447" xr:uid="{00000000-0005-0000-0000-0000346B0000}"/>
    <cellStyle name="Normal 2 11 3 2 2 2 3 5 4" xfId="27448" xr:uid="{00000000-0005-0000-0000-0000356B0000}"/>
    <cellStyle name="Normal 2 11 3 2 2 2 3 6" xfId="27449" xr:uid="{00000000-0005-0000-0000-0000366B0000}"/>
    <cellStyle name="Normal 2 11 3 2 2 2 3 6 2" xfId="27450" xr:uid="{00000000-0005-0000-0000-0000376B0000}"/>
    <cellStyle name="Normal 2 11 3 2 2 2 3 6 2 2" xfId="27451" xr:uid="{00000000-0005-0000-0000-0000386B0000}"/>
    <cellStyle name="Normal 2 11 3 2 2 2 3 6 3" xfId="27452" xr:uid="{00000000-0005-0000-0000-0000396B0000}"/>
    <cellStyle name="Normal 2 11 3 2 2 2 3 6 4" xfId="27453" xr:uid="{00000000-0005-0000-0000-00003A6B0000}"/>
    <cellStyle name="Normal 2 11 3 2 2 2 3 7" xfId="27454" xr:uid="{00000000-0005-0000-0000-00003B6B0000}"/>
    <cellStyle name="Normal 2 11 3 2 2 2 3 7 2" xfId="27455" xr:uid="{00000000-0005-0000-0000-00003C6B0000}"/>
    <cellStyle name="Normal 2 11 3 2 2 2 3 7 2 2" xfId="27456" xr:uid="{00000000-0005-0000-0000-00003D6B0000}"/>
    <cellStyle name="Normal 2 11 3 2 2 2 3 7 3" xfId="27457" xr:uid="{00000000-0005-0000-0000-00003E6B0000}"/>
    <cellStyle name="Normal 2 11 3 2 2 2 3 7 4" xfId="27458" xr:uid="{00000000-0005-0000-0000-00003F6B0000}"/>
    <cellStyle name="Normal 2 11 3 2 2 2 3 8" xfId="27459" xr:uid="{00000000-0005-0000-0000-0000406B0000}"/>
    <cellStyle name="Normal 2 11 3 2 2 2 3 8 2" xfId="27460" xr:uid="{00000000-0005-0000-0000-0000416B0000}"/>
    <cellStyle name="Normal 2 11 3 2 2 2 3 9" xfId="27461" xr:uid="{00000000-0005-0000-0000-0000426B0000}"/>
    <cellStyle name="Normal 2 11 3 2 2 2 4" xfId="27462" xr:uid="{00000000-0005-0000-0000-0000436B0000}"/>
    <cellStyle name="Normal 2 11 3 2 2 2 4 2" xfId="27463" xr:uid="{00000000-0005-0000-0000-0000446B0000}"/>
    <cellStyle name="Normal 2 11 3 2 2 2 4 2 2" xfId="27464" xr:uid="{00000000-0005-0000-0000-0000456B0000}"/>
    <cellStyle name="Normal 2 11 3 2 2 2 4 2 2 2" xfId="27465" xr:uid="{00000000-0005-0000-0000-0000466B0000}"/>
    <cellStyle name="Normal 2 11 3 2 2 2 4 2 2 2 2" xfId="27466" xr:uid="{00000000-0005-0000-0000-0000476B0000}"/>
    <cellStyle name="Normal 2 11 3 2 2 2 4 2 2 3" xfId="27467" xr:uid="{00000000-0005-0000-0000-0000486B0000}"/>
    <cellStyle name="Normal 2 11 3 2 2 2 4 2 2 4" xfId="27468" xr:uid="{00000000-0005-0000-0000-0000496B0000}"/>
    <cellStyle name="Normal 2 11 3 2 2 2 4 2 3" xfId="27469" xr:uid="{00000000-0005-0000-0000-00004A6B0000}"/>
    <cellStyle name="Normal 2 11 3 2 2 2 4 2 3 2" xfId="27470" xr:uid="{00000000-0005-0000-0000-00004B6B0000}"/>
    <cellStyle name="Normal 2 11 3 2 2 2 4 2 3 2 2" xfId="27471" xr:uid="{00000000-0005-0000-0000-00004C6B0000}"/>
    <cellStyle name="Normal 2 11 3 2 2 2 4 2 3 3" xfId="27472" xr:uid="{00000000-0005-0000-0000-00004D6B0000}"/>
    <cellStyle name="Normal 2 11 3 2 2 2 4 2 3 4" xfId="27473" xr:uid="{00000000-0005-0000-0000-00004E6B0000}"/>
    <cellStyle name="Normal 2 11 3 2 2 2 4 2 4" xfId="27474" xr:uid="{00000000-0005-0000-0000-00004F6B0000}"/>
    <cellStyle name="Normal 2 11 3 2 2 2 4 2 4 2" xfId="27475" xr:uid="{00000000-0005-0000-0000-0000506B0000}"/>
    <cellStyle name="Normal 2 11 3 2 2 2 4 2 4 2 2" xfId="27476" xr:uid="{00000000-0005-0000-0000-0000516B0000}"/>
    <cellStyle name="Normal 2 11 3 2 2 2 4 2 4 3" xfId="27477" xr:uid="{00000000-0005-0000-0000-0000526B0000}"/>
    <cellStyle name="Normal 2 11 3 2 2 2 4 2 4 4" xfId="27478" xr:uid="{00000000-0005-0000-0000-0000536B0000}"/>
    <cellStyle name="Normal 2 11 3 2 2 2 4 2 5" xfId="27479" xr:uid="{00000000-0005-0000-0000-0000546B0000}"/>
    <cellStyle name="Normal 2 11 3 2 2 2 4 2 5 2" xfId="27480" xr:uid="{00000000-0005-0000-0000-0000556B0000}"/>
    <cellStyle name="Normal 2 11 3 2 2 2 4 2 6" xfId="27481" xr:uid="{00000000-0005-0000-0000-0000566B0000}"/>
    <cellStyle name="Normal 2 11 3 2 2 2 4 2 7" xfId="27482" xr:uid="{00000000-0005-0000-0000-0000576B0000}"/>
    <cellStyle name="Normal 2 11 3 2 2 2 4 3" xfId="27483" xr:uid="{00000000-0005-0000-0000-0000586B0000}"/>
    <cellStyle name="Normal 2 11 3 2 2 2 4 3 2" xfId="27484" xr:uid="{00000000-0005-0000-0000-0000596B0000}"/>
    <cellStyle name="Normal 2 11 3 2 2 2 4 3 2 2" xfId="27485" xr:uid="{00000000-0005-0000-0000-00005A6B0000}"/>
    <cellStyle name="Normal 2 11 3 2 2 2 4 3 3" xfId="27486" xr:uid="{00000000-0005-0000-0000-00005B6B0000}"/>
    <cellStyle name="Normal 2 11 3 2 2 2 4 3 4" xfId="27487" xr:uid="{00000000-0005-0000-0000-00005C6B0000}"/>
    <cellStyle name="Normal 2 11 3 2 2 2 4 4" xfId="27488" xr:uid="{00000000-0005-0000-0000-00005D6B0000}"/>
    <cellStyle name="Normal 2 11 3 2 2 2 4 4 2" xfId="27489" xr:uid="{00000000-0005-0000-0000-00005E6B0000}"/>
    <cellStyle name="Normal 2 11 3 2 2 2 4 4 2 2" xfId="27490" xr:uid="{00000000-0005-0000-0000-00005F6B0000}"/>
    <cellStyle name="Normal 2 11 3 2 2 2 4 4 3" xfId="27491" xr:uid="{00000000-0005-0000-0000-0000606B0000}"/>
    <cellStyle name="Normal 2 11 3 2 2 2 4 4 4" xfId="27492" xr:uid="{00000000-0005-0000-0000-0000616B0000}"/>
    <cellStyle name="Normal 2 11 3 2 2 2 4 5" xfId="27493" xr:uid="{00000000-0005-0000-0000-0000626B0000}"/>
    <cellStyle name="Normal 2 11 3 2 2 2 4 5 2" xfId="27494" xr:uid="{00000000-0005-0000-0000-0000636B0000}"/>
    <cellStyle name="Normal 2 11 3 2 2 2 4 5 2 2" xfId="27495" xr:uid="{00000000-0005-0000-0000-0000646B0000}"/>
    <cellStyle name="Normal 2 11 3 2 2 2 4 5 3" xfId="27496" xr:uid="{00000000-0005-0000-0000-0000656B0000}"/>
    <cellStyle name="Normal 2 11 3 2 2 2 4 5 4" xfId="27497" xr:uid="{00000000-0005-0000-0000-0000666B0000}"/>
    <cellStyle name="Normal 2 11 3 2 2 2 4 6" xfId="27498" xr:uid="{00000000-0005-0000-0000-0000676B0000}"/>
    <cellStyle name="Normal 2 11 3 2 2 2 4 6 2" xfId="27499" xr:uid="{00000000-0005-0000-0000-0000686B0000}"/>
    <cellStyle name="Normal 2 11 3 2 2 2 4 6 2 2" xfId="27500" xr:uid="{00000000-0005-0000-0000-0000696B0000}"/>
    <cellStyle name="Normal 2 11 3 2 2 2 4 6 3" xfId="27501" xr:uid="{00000000-0005-0000-0000-00006A6B0000}"/>
    <cellStyle name="Normal 2 11 3 2 2 2 4 6 4" xfId="27502" xr:uid="{00000000-0005-0000-0000-00006B6B0000}"/>
    <cellStyle name="Normal 2 11 3 2 2 2 4 7" xfId="27503" xr:uid="{00000000-0005-0000-0000-00006C6B0000}"/>
    <cellStyle name="Normal 2 11 3 2 2 2 4 7 2" xfId="27504" xr:uid="{00000000-0005-0000-0000-00006D6B0000}"/>
    <cellStyle name="Normal 2 11 3 2 2 2 4 8" xfId="27505" xr:uid="{00000000-0005-0000-0000-00006E6B0000}"/>
    <cellStyle name="Normal 2 11 3 2 2 2 4 9" xfId="27506" xr:uid="{00000000-0005-0000-0000-00006F6B0000}"/>
    <cellStyle name="Normal 2 11 3 2 2 2 5" xfId="27507" xr:uid="{00000000-0005-0000-0000-0000706B0000}"/>
    <cellStyle name="Normal 2 11 3 2 2 2 5 2" xfId="27508" xr:uid="{00000000-0005-0000-0000-0000716B0000}"/>
    <cellStyle name="Normal 2 11 3 2 2 2 5 2 2" xfId="27509" xr:uid="{00000000-0005-0000-0000-0000726B0000}"/>
    <cellStyle name="Normal 2 11 3 2 2 2 5 2 2 2" xfId="27510" xr:uid="{00000000-0005-0000-0000-0000736B0000}"/>
    <cellStyle name="Normal 2 11 3 2 2 2 5 2 2 2 2" xfId="27511" xr:uid="{00000000-0005-0000-0000-0000746B0000}"/>
    <cellStyle name="Normal 2 11 3 2 2 2 5 2 2 3" xfId="27512" xr:uid="{00000000-0005-0000-0000-0000756B0000}"/>
    <cellStyle name="Normal 2 11 3 2 2 2 5 2 2 4" xfId="27513" xr:uid="{00000000-0005-0000-0000-0000766B0000}"/>
    <cellStyle name="Normal 2 11 3 2 2 2 5 2 3" xfId="27514" xr:uid="{00000000-0005-0000-0000-0000776B0000}"/>
    <cellStyle name="Normal 2 11 3 2 2 2 5 2 3 2" xfId="27515" xr:uid="{00000000-0005-0000-0000-0000786B0000}"/>
    <cellStyle name="Normal 2 11 3 2 2 2 5 2 3 2 2" xfId="27516" xr:uid="{00000000-0005-0000-0000-0000796B0000}"/>
    <cellStyle name="Normal 2 11 3 2 2 2 5 2 3 3" xfId="27517" xr:uid="{00000000-0005-0000-0000-00007A6B0000}"/>
    <cellStyle name="Normal 2 11 3 2 2 2 5 2 3 4" xfId="27518" xr:uid="{00000000-0005-0000-0000-00007B6B0000}"/>
    <cellStyle name="Normal 2 11 3 2 2 2 5 2 4" xfId="27519" xr:uid="{00000000-0005-0000-0000-00007C6B0000}"/>
    <cellStyle name="Normal 2 11 3 2 2 2 5 2 4 2" xfId="27520" xr:uid="{00000000-0005-0000-0000-00007D6B0000}"/>
    <cellStyle name="Normal 2 11 3 2 2 2 5 2 4 2 2" xfId="27521" xr:uid="{00000000-0005-0000-0000-00007E6B0000}"/>
    <cellStyle name="Normal 2 11 3 2 2 2 5 2 4 3" xfId="27522" xr:uid="{00000000-0005-0000-0000-00007F6B0000}"/>
    <cellStyle name="Normal 2 11 3 2 2 2 5 2 4 4" xfId="27523" xr:uid="{00000000-0005-0000-0000-0000806B0000}"/>
    <cellStyle name="Normal 2 11 3 2 2 2 5 2 5" xfId="27524" xr:uid="{00000000-0005-0000-0000-0000816B0000}"/>
    <cellStyle name="Normal 2 11 3 2 2 2 5 2 5 2" xfId="27525" xr:uid="{00000000-0005-0000-0000-0000826B0000}"/>
    <cellStyle name="Normal 2 11 3 2 2 2 5 2 6" xfId="27526" xr:uid="{00000000-0005-0000-0000-0000836B0000}"/>
    <cellStyle name="Normal 2 11 3 2 2 2 5 2 7" xfId="27527" xr:uid="{00000000-0005-0000-0000-0000846B0000}"/>
    <cellStyle name="Normal 2 11 3 2 2 2 5 3" xfId="27528" xr:uid="{00000000-0005-0000-0000-0000856B0000}"/>
    <cellStyle name="Normal 2 11 3 2 2 2 5 3 2" xfId="27529" xr:uid="{00000000-0005-0000-0000-0000866B0000}"/>
    <cellStyle name="Normal 2 11 3 2 2 2 5 3 2 2" xfId="27530" xr:uid="{00000000-0005-0000-0000-0000876B0000}"/>
    <cellStyle name="Normal 2 11 3 2 2 2 5 3 3" xfId="27531" xr:uid="{00000000-0005-0000-0000-0000886B0000}"/>
    <cellStyle name="Normal 2 11 3 2 2 2 5 3 4" xfId="27532" xr:uid="{00000000-0005-0000-0000-0000896B0000}"/>
    <cellStyle name="Normal 2 11 3 2 2 2 5 4" xfId="27533" xr:uid="{00000000-0005-0000-0000-00008A6B0000}"/>
    <cellStyle name="Normal 2 11 3 2 2 2 5 4 2" xfId="27534" xr:uid="{00000000-0005-0000-0000-00008B6B0000}"/>
    <cellStyle name="Normal 2 11 3 2 2 2 5 4 2 2" xfId="27535" xr:uid="{00000000-0005-0000-0000-00008C6B0000}"/>
    <cellStyle name="Normal 2 11 3 2 2 2 5 4 3" xfId="27536" xr:uid="{00000000-0005-0000-0000-00008D6B0000}"/>
    <cellStyle name="Normal 2 11 3 2 2 2 5 4 4" xfId="27537" xr:uid="{00000000-0005-0000-0000-00008E6B0000}"/>
    <cellStyle name="Normal 2 11 3 2 2 2 5 5" xfId="27538" xr:uid="{00000000-0005-0000-0000-00008F6B0000}"/>
    <cellStyle name="Normal 2 11 3 2 2 2 5 5 2" xfId="27539" xr:uid="{00000000-0005-0000-0000-0000906B0000}"/>
    <cellStyle name="Normal 2 11 3 2 2 2 5 5 2 2" xfId="27540" xr:uid="{00000000-0005-0000-0000-0000916B0000}"/>
    <cellStyle name="Normal 2 11 3 2 2 2 5 5 3" xfId="27541" xr:uid="{00000000-0005-0000-0000-0000926B0000}"/>
    <cellStyle name="Normal 2 11 3 2 2 2 5 5 4" xfId="27542" xr:uid="{00000000-0005-0000-0000-0000936B0000}"/>
    <cellStyle name="Normal 2 11 3 2 2 2 5 6" xfId="27543" xr:uid="{00000000-0005-0000-0000-0000946B0000}"/>
    <cellStyle name="Normal 2 11 3 2 2 2 5 6 2" xfId="27544" xr:uid="{00000000-0005-0000-0000-0000956B0000}"/>
    <cellStyle name="Normal 2 11 3 2 2 2 5 6 2 2" xfId="27545" xr:uid="{00000000-0005-0000-0000-0000966B0000}"/>
    <cellStyle name="Normal 2 11 3 2 2 2 5 6 3" xfId="27546" xr:uid="{00000000-0005-0000-0000-0000976B0000}"/>
    <cellStyle name="Normal 2 11 3 2 2 2 5 6 4" xfId="27547" xr:uid="{00000000-0005-0000-0000-0000986B0000}"/>
    <cellStyle name="Normal 2 11 3 2 2 2 5 7" xfId="27548" xr:uid="{00000000-0005-0000-0000-0000996B0000}"/>
    <cellStyle name="Normal 2 11 3 2 2 2 5 7 2" xfId="27549" xr:uid="{00000000-0005-0000-0000-00009A6B0000}"/>
    <cellStyle name="Normal 2 11 3 2 2 2 5 8" xfId="27550" xr:uid="{00000000-0005-0000-0000-00009B6B0000}"/>
    <cellStyle name="Normal 2 11 3 2 2 2 5 9" xfId="27551" xr:uid="{00000000-0005-0000-0000-00009C6B0000}"/>
    <cellStyle name="Normal 2 11 3 2 2 2 6" xfId="27552" xr:uid="{00000000-0005-0000-0000-00009D6B0000}"/>
    <cellStyle name="Normal 2 11 3 2 2 2 6 2" xfId="27553" xr:uid="{00000000-0005-0000-0000-00009E6B0000}"/>
    <cellStyle name="Normal 2 11 3 2 2 2 6 2 2" xfId="27554" xr:uid="{00000000-0005-0000-0000-00009F6B0000}"/>
    <cellStyle name="Normal 2 11 3 2 2 2 6 2 2 2" xfId="27555" xr:uid="{00000000-0005-0000-0000-0000A06B0000}"/>
    <cellStyle name="Normal 2 11 3 2 2 2 6 2 3" xfId="27556" xr:uid="{00000000-0005-0000-0000-0000A16B0000}"/>
    <cellStyle name="Normal 2 11 3 2 2 2 6 2 4" xfId="27557" xr:uid="{00000000-0005-0000-0000-0000A26B0000}"/>
    <cellStyle name="Normal 2 11 3 2 2 2 6 3" xfId="27558" xr:uid="{00000000-0005-0000-0000-0000A36B0000}"/>
    <cellStyle name="Normal 2 11 3 2 2 2 6 3 2" xfId="27559" xr:uid="{00000000-0005-0000-0000-0000A46B0000}"/>
    <cellStyle name="Normal 2 11 3 2 2 2 6 3 2 2" xfId="27560" xr:uid="{00000000-0005-0000-0000-0000A56B0000}"/>
    <cellStyle name="Normal 2 11 3 2 2 2 6 3 3" xfId="27561" xr:uid="{00000000-0005-0000-0000-0000A66B0000}"/>
    <cellStyle name="Normal 2 11 3 2 2 2 6 3 4" xfId="27562" xr:uid="{00000000-0005-0000-0000-0000A76B0000}"/>
    <cellStyle name="Normal 2 11 3 2 2 2 6 4" xfId="27563" xr:uid="{00000000-0005-0000-0000-0000A86B0000}"/>
    <cellStyle name="Normal 2 11 3 2 2 2 6 4 2" xfId="27564" xr:uid="{00000000-0005-0000-0000-0000A96B0000}"/>
    <cellStyle name="Normal 2 11 3 2 2 2 6 4 2 2" xfId="27565" xr:uid="{00000000-0005-0000-0000-0000AA6B0000}"/>
    <cellStyle name="Normal 2 11 3 2 2 2 6 4 3" xfId="27566" xr:uid="{00000000-0005-0000-0000-0000AB6B0000}"/>
    <cellStyle name="Normal 2 11 3 2 2 2 6 4 4" xfId="27567" xr:uid="{00000000-0005-0000-0000-0000AC6B0000}"/>
    <cellStyle name="Normal 2 11 3 2 2 2 6 5" xfId="27568" xr:uid="{00000000-0005-0000-0000-0000AD6B0000}"/>
    <cellStyle name="Normal 2 11 3 2 2 2 6 5 2" xfId="27569" xr:uid="{00000000-0005-0000-0000-0000AE6B0000}"/>
    <cellStyle name="Normal 2 11 3 2 2 2 6 6" xfId="27570" xr:uid="{00000000-0005-0000-0000-0000AF6B0000}"/>
    <cellStyle name="Normal 2 11 3 2 2 2 6 7" xfId="27571" xr:uid="{00000000-0005-0000-0000-0000B06B0000}"/>
    <cellStyle name="Normal 2 11 3 2 2 2 7" xfId="27572" xr:uid="{00000000-0005-0000-0000-0000B16B0000}"/>
    <cellStyle name="Normal 2 11 3 2 2 2 7 2" xfId="27573" xr:uid="{00000000-0005-0000-0000-0000B26B0000}"/>
    <cellStyle name="Normal 2 11 3 2 2 2 7 2 2" xfId="27574" xr:uid="{00000000-0005-0000-0000-0000B36B0000}"/>
    <cellStyle name="Normal 2 11 3 2 2 2 7 3" xfId="27575" xr:uid="{00000000-0005-0000-0000-0000B46B0000}"/>
    <cellStyle name="Normal 2 11 3 2 2 2 7 4" xfId="27576" xr:uid="{00000000-0005-0000-0000-0000B56B0000}"/>
    <cellStyle name="Normal 2 11 3 2 2 2 8" xfId="27577" xr:uid="{00000000-0005-0000-0000-0000B66B0000}"/>
    <cellStyle name="Normal 2 11 3 2 2 2 8 2" xfId="27578" xr:uid="{00000000-0005-0000-0000-0000B76B0000}"/>
    <cellStyle name="Normal 2 11 3 2 2 2 8 2 2" xfId="27579" xr:uid="{00000000-0005-0000-0000-0000B86B0000}"/>
    <cellStyle name="Normal 2 11 3 2 2 2 8 3" xfId="27580" xr:uid="{00000000-0005-0000-0000-0000B96B0000}"/>
    <cellStyle name="Normal 2 11 3 2 2 2 8 4" xfId="27581" xr:uid="{00000000-0005-0000-0000-0000BA6B0000}"/>
    <cellStyle name="Normal 2 11 3 2 2 2 9" xfId="27582" xr:uid="{00000000-0005-0000-0000-0000BB6B0000}"/>
    <cellStyle name="Normal 2 11 3 2 2 2 9 2" xfId="27583" xr:uid="{00000000-0005-0000-0000-0000BC6B0000}"/>
    <cellStyle name="Normal 2 11 3 2 2 2 9 2 2" xfId="27584" xr:uid="{00000000-0005-0000-0000-0000BD6B0000}"/>
    <cellStyle name="Normal 2 11 3 2 2 2 9 3" xfId="27585" xr:uid="{00000000-0005-0000-0000-0000BE6B0000}"/>
    <cellStyle name="Normal 2 11 3 2 2 2 9 4" xfId="27586" xr:uid="{00000000-0005-0000-0000-0000BF6B0000}"/>
    <cellStyle name="Normal 2 11 3 2 2 3" xfId="27587" xr:uid="{00000000-0005-0000-0000-0000C06B0000}"/>
    <cellStyle name="Normal 2 11 3 2 2 3 10" xfId="27588" xr:uid="{00000000-0005-0000-0000-0000C16B0000}"/>
    <cellStyle name="Normal 2 11 3 2 2 3 2" xfId="27589" xr:uid="{00000000-0005-0000-0000-0000C26B0000}"/>
    <cellStyle name="Normal 2 11 3 2 2 3 2 2" xfId="27590" xr:uid="{00000000-0005-0000-0000-0000C36B0000}"/>
    <cellStyle name="Normal 2 11 3 2 2 3 2 2 2" xfId="27591" xr:uid="{00000000-0005-0000-0000-0000C46B0000}"/>
    <cellStyle name="Normal 2 11 3 2 2 3 2 2 2 2" xfId="27592" xr:uid="{00000000-0005-0000-0000-0000C56B0000}"/>
    <cellStyle name="Normal 2 11 3 2 2 3 2 2 2 2 2" xfId="27593" xr:uid="{00000000-0005-0000-0000-0000C66B0000}"/>
    <cellStyle name="Normal 2 11 3 2 2 3 2 2 2 3" xfId="27594" xr:uid="{00000000-0005-0000-0000-0000C76B0000}"/>
    <cellStyle name="Normal 2 11 3 2 2 3 2 2 2 4" xfId="27595" xr:uid="{00000000-0005-0000-0000-0000C86B0000}"/>
    <cellStyle name="Normal 2 11 3 2 2 3 2 2 3" xfId="27596" xr:uid="{00000000-0005-0000-0000-0000C96B0000}"/>
    <cellStyle name="Normal 2 11 3 2 2 3 2 2 3 2" xfId="27597" xr:uid="{00000000-0005-0000-0000-0000CA6B0000}"/>
    <cellStyle name="Normal 2 11 3 2 2 3 2 2 3 2 2" xfId="27598" xr:uid="{00000000-0005-0000-0000-0000CB6B0000}"/>
    <cellStyle name="Normal 2 11 3 2 2 3 2 2 3 3" xfId="27599" xr:uid="{00000000-0005-0000-0000-0000CC6B0000}"/>
    <cellStyle name="Normal 2 11 3 2 2 3 2 2 3 4" xfId="27600" xr:uid="{00000000-0005-0000-0000-0000CD6B0000}"/>
    <cellStyle name="Normal 2 11 3 2 2 3 2 2 4" xfId="27601" xr:uid="{00000000-0005-0000-0000-0000CE6B0000}"/>
    <cellStyle name="Normal 2 11 3 2 2 3 2 2 4 2" xfId="27602" xr:uid="{00000000-0005-0000-0000-0000CF6B0000}"/>
    <cellStyle name="Normal 2 11 3 2 2 3 2 2 4 2 2" xfId="27603" xr:uid="{00000000-0005-0000-0000-0000D06B0000}"/>
    <cellStyle name="Normal 2 11 3 2 2 3 2 2 4 3" xfId="27604" xr:uid="{00000000-0005-0000-0000-0000D16B0000}"/>
    <cellStyle name="Normal 2 11 3 2 2 3 2 2 4 4" xfId="27605" xr:uid="{00000000-0005-0000-0000-0000D26B0000}"/>
    <cellStyle name="Normal 2 11 3 2 2 3 2 2 5" xfId="27606" xr:uid="{00000000-0005-0000-0000-0000D36B0000}"/>
    <cellStyle name="Normal 2 11 3 2 2 3 2 2 5 2" xfId="27607" xr:uid="{00000000-0005-0000-0000-0000D46B0000}"/>
    <cellStyle name="Normal 2 11 3 2 2 3 2 2 6" xfId="27608" xr:uid="{00000000-0005-0000-0000-0000D56B0000}"/>
    <cellStyle name="Normal 2 11 3 2 2 3 2 2 7" xfId="27609" xr:uid="{00000000-0005-0000-0000-0000D66B0000}"/>
    <cellStyle name="Normal 2 11 3 2 2 3 2 3" xfId="27610" xr:uid="{00000000-0005-0000-0000-0000D76B0000}"/>
    <cellStyle name="Normal 2 11 3 2 2 3 2 3 2" xfId="27611" xr:uid="{00000000-0005-0000-0000-0000D86B0000}"/>
    <cellStyle name="Normal 2 11 3 2 2 3 2 3 2 2" xfId="27612" xr:uid="{00000000-0005-0000-0000-0000D96B0000}"/>
    <cellStyle name="Normal 2 11 3 2 2 3 2 3 3" xfId="27613" xr:uid="{00000000-0005-0000-0000-0000DA6B0000}"/>
    <cellStyle name="Normal 2 11 3 2 2 3 2 3 4" xfId="27614" xr:uid="{00000000-0005-0000-0000-0000DB6B0000}"/>
    <cellStyle name="Normal 2 11 3 2 2 3 2 4" xfId="27615" xr:uid="{00000000-0005-0000-0000-0000DC6B0000}"/>
    <cellStyle name="Normal 2 11 3 2 2 3 2 4 2" xfId="27616" xr:uid="{00000000-0005-0000-0000-0000DD6B0000}"/>
    <cellStyle name="Normal 2 11 3 2 2 3 2 4 2 2" xfId="27617" xr:uid="{00000000-0005-0000-0000-0000DE6B0000}"/>
    <cellStyle name="Normal 2 11 3 2 2 3 2 4 3" xfId="27618" xr:uid="{00000000-0005-0000-0000-0000DF6B0000}"/>
    <cellStyle name="Normal 2 11 3 2 2 3 2 4 4" xfId="27619" xr:uid="{00000000-0005-0000-0000-0000E06B0000}"/>
    <cellStyle name="Normal 2 11 3 2 2 3 2 5" xfId="27620" xr:uid="{00000000-0005-0000-0000-0000E16B0000}"/>
    <cellStyle name="Normal 2 11 3 2 2 3 2 5 2" xfId="27621" xr:uid="{00000000-0005-0000-0000-0000E26B0000}"/>
    <cellStyle name="Normal 2 11 3 2 2 3 2 5 2 2" xfId="27622" xr:uid="{00000000-0005-0000-0000-0000E36B0000}"/>
    <cellStyle name="Normal 2 11 3 2 2 3 2 5 3" xfId="27623" xr:uid="{00000000-0005-0000-0000-0000E46B0000}"/>
    <cellStyle name="Normal 2 11 3 2 2 3 2 5 4" xfId="27624" xr:uid="{00000000-0005-0000-0000-0000E56B0000}"/>
    <cellStyle name="Normal 2 11 3 2 2 3 2 6" xfId="27625" xr:uid="{00000000-0005-0000-0000-0000E66B0000}"/>
    <cellStyle name="Normal 2 11 3 2 2 3 2 6 2" xfId="27626" xr:uid="{00000000-0005-0000-0000-0000E76B0000}"/>
    <cellStyle name="Normal 2 11 3 2 2 3 2 6 2 2" xfId="27627" xr:uid="{00000000-0005-0000-0000-0000E86B0000}"/>
    <cellStyle name="Normal 2 11 3 2 2 3 2 6 3" xfId="27628" xr:uid="{00000000-0005-0000-0000-0000E96B0000}"/>
    <cellStyle name="Normal 2 11 3 2 2 3 2 6 4" xfId="27629" xr:uid="{00000000-0005-0000-0000-0000EA6B0000}"/>
    <cellStyle name="Normal 2 11 3 2 2 3 2 7" xfId="27630" xr:uid="{00000000-0005-0000-0000-0000EB6B0000}"/>
    <cellStyle name="Normal 2 11 3 2 2 3 2 7 2" xfId="27631" xr:uid="{00000000-0005-0000-0000-0000EC6B0000}"/>
    <cellStyle name="Normal 2 11 3 2 2 3 2 8" xfId="27632" xr:uid="{00000000-0005-0000-0000-0000ED6B0000}"/>
    <cellStyle name="Normal 2 11 3 2 2 3 2 9" xfId="27633" xr:uid="{00000000-0005-0000-0000-0000EE6B0000}"/>
    <cellStyle name="Normal 2 11 3 2 2 3 3" xfId="27634" xr:uid="{00000000-0005-0000-0000-0000EF6B0000}"/>
    <cellStyle name="Normal 2 11 3 2 2 3 3 2" xfId="27635" xr:uid="{00000000-0005-0000-0000-0000F06B0000}"/>
    <cellStyle name="Normal 2 11 3 2 2 3 3 2 2" xfId="27636" xr:uid="{00000000-0005-0000-0000-0000F16B0000}"/>
    <cellStyle name="Normal 2 11 3 2 2 3 3 2 2 2" xfId="27637" xr:uid="{00000000-0005-0000-0000-0000F26B0000}"/>
    <cellStyle name="Normal 2 11 3 2 2 3 3 2 3" xfId="27638" xr:uid="{00000000-0005-0000-0000-0000F36B0000}"/>
    <cellStyle name="Normal 2 11 3 2 2 3 3 2 4" xfId="27639" xr:uid="{00000000-0005-0000-0000-0000F46B0000}"/>
    <cellStyle name="Normal 2 11 3 2 2 3 3 3" xfId="27640" xr:uid="{00000000-0005-0000-0000-0000F56B0000}"/>
    <cellStyle name="Normal 2 11 3 2 2 3 3 3 2" xfId="27641" xr:uid="{00000000-0005-0000-0000-0000F66B0000}"/>
    <cellStyle name="Normal 2 11 3 2 2 3 3 3 2 2" xfId="27642" xr:uid="{00000000-0005-0000-0000-0000F76B0000}"/>
    <cellStyle name="Normal 2 11 3 2 2 3 3 3 3" xfId="27643" xr:uid="{00000000-0005-0000-0000-0000F86B0000}"/>
    <cellStyle name="Normal 2 11 3 2 2 3 3 3 4" xfId="27644" xr:uid="{00000000-0005-0000-0000-0000F96B0000}"/>
    <cellStyle name="Normal 2 11 3 2 2 3 3 4" xfId="27645" xr:uid="{00000000-0005-0000-0000-0000FA6B0000}"/>
    <cellStyle name="Normal 2 11 3 2 2 3 3 4 2" xfId="27646" xr:uid="{00000000-0005-0000-0000-0000FB6B0000}"/>
    <cellStyle name="Normal 2 11 3 2 2 3 3 4 2 2" xfId="27647" xr:uid="{00000000-0005-0000-0000-0000FC6B0000}"/>
    <cellStyle name="Normal 2 11 3 2 2 3 3 4 3" xfId="27648" xr:uid="{00000000-0005-0000-0000-0000FD6B0000}"/>
    <cellStyle name="Normal 2 11 3 2 2 3 3 4 4" xfId="27649" xr:uid="{00000000-0005-0000-0000-0000FE6B0000}"/>
    <cellStyle name="Normal 2 11 3 2 2 3 3 5" xfId="27650" xr:uid="{00000000-0005-0000-0000-0000FF6B0000}"/>
    <cellStyle name="Normal 2 11 3 2 2 3 3 5 2" xfId="27651" xr:uid="{00000000-0005-0000-0000-0000006C0000}"/>
    <cellStyle name="Normal 2 11 3 2 2 3 3 6" xfId="27652" xr:uid="{00000000-0005-0000-0000-0000016C0000}"/>
    <cellStyle name="Normal 2 11 3 2 2 3 3 7" xfId="27653" xr:uid="{00000000-0005-0000-0000-0000026C0000}"/>
    <cellStyle name="Normal 2 11 3 2 2 3 4" xfId="27654" xr:uid="{00000000-0005-0000-0000-0000036C0000}"/>
    <cellStyle name="Normal 2 11 3 2 2 3 4 2" xfId="27655" xr:uid="{00000000-0005-0000-0000-0000046C0000}"/>
    <cellStyle name="Normal 2 11 3 2 2 3 4 2 2" xfId="27656" xr:uid="{00000000-0005-0000-0000-0000056C0000}"/>
    <cellStyle name="Normal 2 11 3 2 2 3 4 3" xfId="27657" xr:uid="{00000000-0005-0000-0000-0000066C0000}"/>
    <cellStyle name="Normal 2 11 3 2 2 3 4 4" xfId="27658" xr:uid="{00000000-0005-0000-0000-0000076C0000}"/>
    <cellStyle name="Normal 2 11 3 2 2 3 5" xfId="27659" xr:uid="{00000000-0005-0000-0000-0000086C0000}"/>
    <cellStyle name="Normal 2 11 3 2 2 3 5 2" xfId="27660" xr:uid="{00000000-0005-0000-0000-0000096C0000}"/>
    <cellStyle name="Normal 2 11 3 2 2 3 5 2 2" xfId="27661" xr:uid="{00000000-0005-0000-0000-00000A6C0000}"/>
    <cellStyle name="Normal 2 11 3 2 2 3 5 3" xfId="27662" xr:uid="{00000000-0005-0000-0000-00000B6C0000}"/>
    <cellStyle name="Normal 2 11 3 2 2 3 5 4" xfId="27663" xr:uid="{00000000-0005-0000-0000-00000C6C0000}"/>
    <cellStyle name="Normal 2 11 3 2 2 3 6" xfId="27664" xr:uid="{00000000-0005-0000-0000-00000D6C0000}"/>
    <cellStyle name="Normal 2 11 3 2 2 3 6 2" xfId="27665" xr:uid="{00000000-0005-0000-0000-00000E6C0000}"/>
    <cellStyle name="Normal 2 11 3 2 2 3 6 2 2" xfId="27666" xr:uid="{00000000-0005-0000-0000-00000F6C0000}"/>
    <cellStyle name="Normal 2 11 3 2 2 3 6 3" xfId="27667" xr:uid="{00000000-0005-0000-0000-0000106C0000}"/>
    <cellStyle name="Normal 2 11 3 2 2 3 6 4" xfId="27668" xr:uid="{00000000-0005-0000-0000-0000116C0000}"/>
    <cellStyle name="Normal 2 11 3 2 2 3 7" xfId="27669" xr:uid="{00000000-0005-0000-0000-0000126C0000}"/>
    <cellStyle name="Normal 2 11 3 2 2 3 7 2" xfId="27670" xr:uid="{00000000-0005-0000-0000-0000136C0000}"/>
    <cellStyle name="Normal 2 11 3 2 2 3 7 2 2" xfId="27671" xr:uid="{00000000-0005-0000-0000-0000146C0000}"/>
    <cellStyle name="Normal 2 11 3 2 2 3 7 3" xfId="27672" xr:uid="{00000000-0005-0000-0000-0000156C0000}"/>
    <cellStyle name="Normal 2 11 3 2 2 3 7 4" xfId="27673" xr:uid="{00000000-0005-0000-0000-0000166C0000}"/>
    <cellStyle name="Normal 2 11 3 2 2 3 8" xfId="27674" xr:uid="{00000000-0005-0000-0000-0000176C0000}"/>
    <cellStyle name="Normal 2 11 3 2 2 3 8 2" xfId="27675" xr:uid="{00000000-0005-0000-0000-0000186C0000}"/>
    <cellStyle name="Normal 2 11 3 2 2 3 9" xfId="27676" xr:uid="{00000000-0005-0000-0000-0000196C0000}"/>
    <cellStyle name="Normal 2 11 3 2 2 4" xfId="27677" xr:uid="{00000000-0005-0000-0000-00001A6C0000}"/>
    <cellStyle name="Normal 2 11 3 2 2 4 10" xfId="27678" xr:uid="{00000000-0005-0000-0000-00001B6C0000}"/>
    <cellStyle name="Normal 2 11 3 2 2 4 2" xfId="27679" xr:uid="{00000000-0005-0000-0000-00001C6C0000}"/>
    <cellStyle name="Normal 2 11 3 2 2 4 2 2" xfId="27680" xr:uid="{00000000-0005-0000-0000-00001D6C0000}"/>
    <cellStyle name="Normal 2 11 3 2 2 4 2 2 2" xfId="27681" xr:uid="{00000000-0005-0000-0000-00001E6C0000}"/>
    <cellStyle name="Normal 2 11 3 2 2 4 2 2 2 2" xfId="27682" xr:uid="{00000000-0005-0000-0000-00001F6C0000}"/>
    <cellStyle name="Normal 2 11 3 2 2 4 2 2 2 2 2" xfId="27683" xr:uid="{00000000-0005-0000-0000-0000206C0000}"/>
    <cellStyle name="Normal 2 11 3 2 2 4 2 2 2 3" xfId="27684" xr:uid="{00000000-0005-0000-0000-0000216C0000}"/>
    <cellStyle name="Normal 2 11 3 2 2 4 2 2 2 4" xfId="27685" xr:uid="{00000000-0005-0000-0000-0000226C0000}"/>
    <cellStyle name="Normal 2 11 3 2 2 4 2 2 3" xfId="27686" xr:uid="{00000000-0005-0000-0000-0000236C0000}"/>
    <cellStyle name="Normal 2 11 3 2 2 4 2 2 3 2" xfId="27687" xr:uid="{00000000-0005-0000-0000-0000246C0000}"/>
    <cellStyle name="Normal 2 11 3 2 2 4 2 2 3 2 2" xfId="27688" xr:uid="{00000000-0005-0000-0000-0000256C0000}"/>
    <cellStyle name="Normal 2 11 3 2 2 4 2 2 3 3" xfId="27689" xr:uid="{00000000-0005-0000-0000-0000266C0000}"/>
    <cellStyle name="Normal 2 11 3 2 2 4 2 2 3 4" xfId="27690" xr:uid="{00000000-0005-0000-0000-0000276C0000}"/>
    <cellStyle name="Normal 2 11 3 2 2 4 2 2 4" xfId="27691" xr:uid="{00000000-0005-0000-0000-0000286C0000}"/>
    <cellStyle name="Normal 2 11 3 2 2 4 2 2 4 2" xfId="27692" xr:uid="{00000000-0005-0000-0000-0000296C0000}"/>
    <cellStyle name="Normal 2 11 3 2 2 4 2 2 4 2 2" xfId="27693" xr:uid="{00000000-0005-0000-0000-00002A6C0000}"/>
    <cellStyle name="Normal 2 11 3 2 2 4 2 2 4 3" xfId="27694" xr:uid="{00000000-0005-0000-0000-00002B6C0000}"/>
    <cellStyle name="Normal 2 11 3 2 2 4 2 2 4 4" xfId="27695" xr:uid="{00000000-0005-0000-0000-00002C6C0000}"/>
    <cellStyle name="Normal 2 11 3 2 2 4 2 2 5" xfId="27696" xr:uid="{00000000-0005-0000-0000-00002D6C0000}"/>
    <cellStyle name="Normal 2 11 3 2 2 4 2 2 5 2" xfId="27697" xr:uid="{00000000-0005-0000-0000-00002E6C0000}"/>
    <cellStyle name="Normal 2 11 3 2 2 4 2 2 6" xfId="27698" xr:uid="{00000000-0005-0000-0000-00002F6C0000}"/>
    <cellStyle name="Normal 2 11 3 2 2 4 2 2 7" xfId="27699" xr:uid="{00000000-0005-0000-0000-0000306C0000}"/>
    <cellStyle name="Normal 2 11 3 2 2 4 2 3" xfId="27700" xr:uid="{00000000-0005-0000-0000-0000316C0000}"/>
    <cellStyle name="Normal 2 11 3 2 2 4 2 3 2" xfId="27701" xr:uid="{00000000-0005-0000-0000-0000326C0000}"/>
    <cellStyle name="Normal 2 11 3 2 2 4 2 3 2 2" xfId="27702" xr:uid="{00000000-0005-0000-0000-0000336C0000}"/>
    <cellStyle name="Normal 2 11 3 2 2 4 2 3 3" xfId="27703" xr:uid="{00000000-0005-0000-0000-0000346C0000}"/>
    <cellStyle name="Normal 2 11 3 2 2 4 2 3 4" xfId="27704" xr:uid="{00000000-0005-0000-0000-0000356C0000}"/>
    <cellStyle name="Normal 2 11 3 2 2 4 2 4" xfId="27705" xr:uid="{00000000-0005-0000-0000-0000366C0000}"/>
    <cellStyle name="Normal 2 11 3 2 2 4 2 4 2" xfId="27706" xr:uid="{00000000-0005-0000-0000-0000376C0000}"/>
    <cellStyle name="Normal 2 11 3 2 2 4 2 4 2 2" xfId="27707" xr:uid="{00000000-0005-0000-0000-0000386C0000}"/>
    <cellStyle name="Normal 2 11 3 2 2 4 2 4 3" xfId="27708" xr:uid="{00000000-0005-0000-0000-0000396C0000}"/>
    <cellStyle name="Normal 2 11 3 2 2 4 2 4 4" xfId="27709" xr:uid="{00000000-0005-0000-0000-00003A6C0000}"/>
    <cellStyle name="Normal 2 11 3 2 2 4 2 5" xfId="27710" xr:uid="{00000000-0005-0000-0000-00003B6C0000}"/>
    <cellStyle name="Normal 2 11 3 2 2 4 2 5 2" xfId="27711" xr:uid="{00000000-0005-0000-0000-00003C6C0000}"/>
    <cellStyle name="Normal 2 11 3 2 2 4 2 5 2 2" xfId="27712" xr:uid="{00000000-0005-0000-0000-00003D6C0000}"/>
    <cellStyle name="Normal 2 11 3 2 2 4 2 5 3" xfId="27713" xr:uid="{00000000-0005-0000-0000-00003E6C0000}"/>
    <cellStyle name="Normal 2 11 3 2 2 4 2 5 4" xfId="27714" xr:uid="{00000000-0005-0000-0000-00003F6C0000}"/>
    <cellStyle name="Normal 2 11 3 2 2 4 2 6" xfId="27715" xr:uid="{00000000-0005-0000-0000-0000406C0000}"/>
    <cellStyle name="Normal 2 11 3 2 2 4 2 6 2" xfId="27716" xr:uid="{00000000-0005-0000-0000-0000416C0000}"/>
    <cellStyle name="Normal 2 11 3 2 2 4 2 6 2 2" xfId="27717" xr:uid="{00000000-0005-0000-0000-0000426C0000}"/>
    <cellStyle name="Normal 2 11 3 2 2 4 2 6 3" xfId="27718" xr:uid="{00000000-0005-0000-0000-0000436C0000}"/>
    <cellStyle name="Normal 2 11 3 2 2 4 2 6 4" xfId="27719" xr:uid="{00000000-0005-0000-0000-0000446C0000}"/>
    <cellStyle name="Normal 2 11 3 2 2 4 2 7" xfId="27720" xr:uid="{00000000-0005-0000-0000-0000456C0000}"/>
    <cellStyle name="Normal 2 11 3 2 2 4 2 7 2" xfId="27721" xr:uid="{00000000-0005-0000-0000-0000466C0000}"/>
    <cellStyle name="Normal 2 11 3 2 2 4 2 8" xfId="27722" xr:uid="{00000000-0005-0000-0000-0000476C0000}"/>
    <cellStyle name="Normal 2 11 3 2 2 4 2 9" xfId="27723" xr:uid="{00000000-0005-0000-0000-0000486C0000}"/>
    <cellStyle name="Normal 2 11 3 2 2 4 3" xfId="27724" xr:uid="{00000000-0005-0000-0000-0000496C0000}"/>
    <cellStyle name="Normal 2 11 3 2 2 4 3 2" xfId="27725" xr:uid="{00000000-0005-0000-0000-00004A6C0000}"/>
    <cellStyle name="Normal 2 11 3 2 2 4 3 2 2" xfId="27726" xr:uid="{00000000-0005-0000-0000-00004B6C0000}"/>
    <cellStyle name="Normal 2 11 3 2 2 4 3 2 2 2" xfId="27727" xr:uid="{00000000-0005-0000-0000-00004C6C0000}"/>
    <cellStyle name="Normal 2 11 3 2 2 4 3 2 3" xfId="27728" xr:uid="{00000000-0005-0000-0000-00004D6C0000}"/>
    <cellStyle name="Normal 2 11 3 2 2 4 3 2 4" xfId="27729" xr:uid="{00000000-0005-0000-0000-00004E6C0000}"/>
    <cellStyle name="Normal 2 11 3 2 2 4 3 3" xfId="27730" xr:uid="{00000000-0005-0000-0000-00004F6C0000}"/>
    <cellStyle name="Normal 2 11 3 2 2 4 3 3 2" xfId="27731" xr:uid="{00000000-0005-0000-0000-0000506C0000}"/>
    <cellStyle name="Normal 2 11 3 2 2 4 3 3 2 2" xfId="27732" xr:uid="{00000000-0005-0000-0000-0000516C0000}"/>
    <cellStyle name="Normal 2 11 3 2 2 4 3 3 3" xfId="27733" xr:uid="{00000000-0005-0000-0000-0000526C0000}"/>
    <cellStyle name="Normal 2 11 3 2 2 4 3 3 4" xfId="27734" xr:uid="{00000000-0005-0000-0000-0000536C0000}"/>
    <cellStyle name="Normal 2 11 3 2 2 4 3 4" xfId="27735" xr:uid="{00000000-0005-0000-0000-0000546C0000}"/>
    <cellStyle name="Normal 2 11 3 2 2 4 3 4 2" xfId="27736" xr:uid="{00000000-0005-0000-0000-0000556C0000}"/>
    <cellStyle name="Normal 2 11 3 2 2 4 3 4 2 2" xfId="27737" xr:uid="{00000000-0005-0000-0000-0000566C0000}"/>
    <cellStyle name="Normal 2 11 3 2 2 4 3 4 3" xfId="27738" xr:uid="{00000000-0005-0000-0000-0000576C0000}"/>
    <cellStyle name="Normal 2 11 3 2 2 4 3 4 4" xfId="27739" xr:uid="{00000000-0005-0000-0000-0000586C0000}"/>
    <cellStyle name="Normal 2 11 3 2 2 4 3 5" xfId="27740" xr:uid="{00000000-0005-0000-0000-0000596C0000}"/>
    <cellStyle name="Normal 2 11 3 2 2 4 3 5 2" xfId="27741" xr:uid="{00000000-0005-0000-0000-00005A6C0000}"/>
    <cellStyle name="Normal 2 11 3 2 2 4 3 6" xfId="27742" xr:uid="{00000000-0005-0000-0000-00005B6C0000}"/>
    <cellStyle name="Normal 2 11 3 2 2 4 3 7" xfId="27743" xr:uid="{00000000-0005-0000-0000-00005C6C0000}"/>
    <cellStyle name="Normal 2 11 3 2 2 4 4" xfId="27744" xr:uid="{00000000-0005-0000-0000-00005D6C0000}"/>
    <cellStyle name="Normal 2 11 3 2 2 4 4 2" xfId="27745" xr:uid="{00000000-0005-0000-0000-00005E6C0000}"/>
    <cellStyle name="Normal 2 11 3 2 2 4 4 2 2" xfId="27746" xr:uid="{00000000-0005-0000-0000-00005F6C0000}"/>
    <cellStyle name="Normal 2 11 3 2 2 4 4 3" xfId="27747" xr:uid="{00000000-0005-0000-0000-0000606C0000}"/>
    <cellStyle name="Normal 2 11 3 2 2 4 4 4" xfId="27748" xr:uid="{00000000-0005-0000-0000-0000616C0000}"/>
    <cellStyle name="Normal 2 11 3 2 2 4 5" xfId="27749" xr:uid="{00000000-0005-0000-0000-0000626C0000}"/>
    <cellStyle name="Normal 2 11 3 2 2 4 5 2" xfId="27750" xr:uid="{00000000-0005-0000-0000-0000636C0000}"/>
    <cellStyle name="Normal 2 11 3 2 2 4 5 2 2" xfId="27751" xr:uid="{00000000-0005-0000-0000-0000646C0000}"/>
    <cellStyle name="Normal 2 11 3 2 2 4 5 3" xfId="27752" xr:uid="{00000000-0005-0000-0000-0000656C0000}"/>
    <cellStyle name="Normal 2 11 3 2 2 4 5 4" xfId="27753" xr:uid="{00000000-0005-0000-0000-0000666C0000}"/>
    <cellStyle name="Normal 2 11 3 2 2 4 6" xfId="27754" xr:uid="{00000000-0005-0000-0000-0000676C0000}"/>
    <cellStyle name="Normal 2 11 3 2 2 4 6 2" xfId="27755" xr:uid="{00000000-0005-0000-0000-0000686C0000}"/>
    <cellStyle name="Normal 2 11 3 2 2 4 6 2 2" xfId="27756" xr:uid="{00000000-0005-0000-0000-0000696C0000}"/>
    <cellStyle name="Normal 2 11 3 2 2 4 6 3" xfId="27757" xr:uid="{00000000-0005-0000-0000-00006A6C0000}"/>
    <cellStyle name="Normal 2 11 3 2 2 4 6 4" xfId="27758" xr:uid="{00000000-0005-0000-0000-00006B6C0000}"/>
    <cellStyle name="Normal 2 11 3 2 2 4 7" xfId="27759" xr:uid="{00000000-0005-0000-0000-00006C6C0000}"/>
    <cellStyle name="Normal 2 11 3 2 2 4 7 2" xfId="27760" xr:uid="{00000000-0005-0000-0000-00006D6C0000}"/>
    <cellStyle name="Normal 2 11 3 2 2 4 7 2 2" xfId="27761" xr:uid="{00000000-0005-0000-0000-00006E6C0000}"/>
    <cellStyle name="Normal 2 11 3 2 2 4 7 3" xfId="27762" xr:uid="{00000000-0005-0000-0000-00006F6C0000}"/>
    <cellStyle name="Normal 2 11 3 2 2 4 7 4" xfId="27763" xr:uid="{00000000-0005-0000-0000-0000706C0000}"/>
    <cellStyle name="Normal 2 11 3 2 2 4 8" xfId="27764" xr:uid="{00000000-0005-0000-0000-0000716C0000}"/>
    <cellStyle name="Normal 2 11 3 2 2 4 8 2" xfId="27765" xr:uid="{00000000-0005-0000-0000-0000726C0000}"/>
    <cellStyle name="Normal 2 11 3 2 2 4 9" xfId="27766" xr:uid="{00000000-0005-0000-0000-0000736C0000}"/>
    <cellStyle name="Normal 2 11 3 2 2 5" xfId="27767" xr:uid="{00000000-0005-0000-0000-0000746C0000}"/>
    <cellStyle name="Normal 2 11 3 2 2 5 2" xfId="27768" xr:uid="{00000000-0005-0000-0000-0000756C0000}"/>
    <cellStyle name="Normal 2 11 3 2 2 5 2 2" xfId="27769" xr:uid="{00000000-0005-0000-0000-0000766C0000}"/>
    <cellStyle name="Normal 2 11 3 2 2 5 2 2 2" xfId="27770" xr:uid="{00000000-0005-0000-0000-0000776C0000}"/>
    <cellStyle name="Normal 2 11 3 2 2 5 2 2 2 2" xfId="27771" xr:uid="{00000000-0005-0000-0000-0000786C0000}"/>
    <cellStyle name="Normal 2 11 3 2 2 5 2 2 3" xfId="27772" xr:uid="{00000000-0005-0000-0000-0000796C0000}"/>
    <cellStyle name="Normal 2 11 3 2 2 5 2 2 4" xfId="27773" xr:uid="{00000000-0005-0000-0000-00007A6C0000}"/>
    <cellStyle name="Normal 2 11 3 2 2 5 2 3" xfId="27774" xr:uid="{00000000-0005-0000-0000-00007B6C0000}"/>
    <cellStyle name="Normal 2 11 3 2 2 5 2 3 2" xfId="27775" xr:uid="{00000000-0005-0000-0000-00007C6C0000}"/>
    <cellStyle name="Normal 2 11 3 2 2 5 2 3 2 2" xfId="27776" xr:uid="{00000000-0005-0000-0000-00007D6C0000}"/>
    <cellStyle name="Normal 2 11 3 2 2 5 2 3 3" xfId="27777" xr:uid="{00000000-0005-0000-0000-00007E6C0000}"/>
    <cellStyle name="Normal 2 11 3 2 2 5 2 3 4" xfId="27778" xr:uid="{00000000-0005-0000-0000-00007F6C0000}"/>
    <cellStyle name="Normal 2 11 3 2 2 5 2 4" xfId="27779" xr:uid="{00000000-0005-0000-0000-0000806C0000}"/>
    <cellStyle name="Normal 2 11 3 2 2 5 2 4 2" xfId="27780" xr:uid="{00000000-0005-0000-0000-0000816C0000}"/>
    <cellStyle name="Normal 2 11 3 2 2 5 2 4 2 2" xfId="27781" xr:uid="{00000000-0005-0000-0000-0000826C0000}"/>
    <cellStyle name="Normal 2 11 3 2 2 5 2 4 3" xfId="27782" xr:uid="{00000000-0005-0000-0000-0000836C0000}"/>
    <cellStyle name="Normal 2 11 3 2 2 5 2 4 4" xfId="27783" xr:uid="{00000000-0005-0000-0000-0000846C0000}"/>
    <cellStyle name="Normal 2 11 3 2 2 5 2 5" xfId="27784" xr:uid="{00000000-0005-0000-0000-0000856C0000}"/>
    <cellStyle name="Normal 2 11 3 2 2 5 2 5 2" xfId="27785" xr:uid="{00000000-0005-0000-0000-0000866C0000}"/>
    <cellStyle name="Normal 2 11 3 2 2 5 2 6" xfId="27786" xr:uid="{00000000-0005-0000-0000-0000876C0000}"/>
    <cellStyle name="Normal 2 11 3 2 2 5 2 7" xfId="27787" xr:uid="{00000000-0005-0000-0000-0000886C0000}"/>
    <cellStyle name="Normal 2 11 3 2 2 5 3" xfId="27788" xr:uid="{00000000-0005-0000-0000-0000896C0000}"/>
    <cellStyle name="Normal 2 11 3 2 2 5 3 2" xfId="27789" xr:uid="{00000000-0005-0000-0000-00008A6C0000}"/>
    <cellStyle name="Normal 2 11 3 2 2 5 3 2 2" xfId="27790" xr:uid="{00000000-0005-0000-0000-00008B6C0000}"/>
    <cellStyle name="Normal 2 11 3 2 2 5 3 3" xfId="27791" xr:uid="{00000000-0005-0000-0000-00008C6C0000}"/>
    <cellStyle name="Normal 2 11 3 2 2 5 3 4" xfId="27792" xr:uid="{00000000-0005-0000-0000-00008D6C0000}"/>
    <cellStyle name="Normal 2 11 3 2 2 5 4" xfId="27793" xr:uid="{00000000-0005-0000-0000-00008E6C0000}"/>
    <cellStyle name="Normal 2 11 3 2 2 5 4 2" xfId="27794" xr:uid="{00000000-0005-0000-0000-00008F6C0000}"/>
    <cellStyle name="Normal 2 11 3 2 2 5 4 2 2" xfId="27795" xr:uid="{00000000-0005-0000-0000-0000906C0000}"/>
    <cellStyle name="Normal 2 11 3 2 2 5 4 3" xfId="27796" xr:uid="{00000000-0005-0000-0000-0000916C0000}"/>
    <cellStyle name="Normal 2 11 3 2 2 5 4 4" xfId="27797" xr:uid="{00000000-0005-0000-0000-0000926C0000}"/>
    <cellStyle name="Normal 2 11 3 2 2 5 5" xfId="27798" xr:uid="{00000000-0005-0000-0000-0000936C0000}"/>
    <cellStyle name="Normal 2 11 3 2 2 5 5 2" xfId="27799" xr:uid="{00000000-0005-0000-0000-0000946C0000}"/>
    <cellStyle name="Normal 2 11 3 2 2 5 5 2 2" xfId="27800" xr:uid="{00000000-0005-0000-0000-0000956C0000}"/>
    <cellStyle name="Normal 2 11 3 2 2 5 5 3" xfId="27801" xr:uid="{00000000-0005-0000-0000-0000966C0000}"/>
    <cellStyle name="Normal 2 11 3 2 2 5 5 4" xfId="27802" xr:uid="{00000000-0005-0000-0000-0000976C0000}"/>
    <cellStyle name="Normal 2 11 3 2 2 5 6" xfId="27803" xr:uid="{00000000-0005-0000-0000-0000986C0000}"/>
    <cellStyle name="Normal 2 11 3 2 2 5 6 2" xfId="27804" xr:uid="{00000000-0005-0000-0000-0000996C0000}"/>
    <cellStyle name="Normal 2 11 3 2 2 5 6 2 2" xfId="27805" xr:uid="{00000000-0005-0000-0000-00009A6C0000}"/>
    <cellStyle name="Normal 2 11 3 2 2 5 6 3" xfId="27806" xr:uid="{00000000-0005-0000-0000-00009B6C0000}"/>
    <cellStyle name="Normal 2 11 3 2 2 5 6 4" xfId="27807" xr:uid="{00000000-0005-0000-0000-00009C6C0000}"/>
    <cellStyle name="Normal 2 11 3 2 2 5 7" xfId="27808" xr:uid="{00000000-0005-0000-0000-00009D6C0000}"/>
    <cellStyle name="Normal 2 11 3 2 2 5 7 2" xfId="27809" xr:uid="{00000000-0005-0000-0000-00009E6C0000}"/>
    <cellStyle name="Normal 2 11 3 2 2 5 8" xfId="27810" xr:uid="{00000000-0005-0000-0000-00009F6C0000}"/>
    <cellStyle name="Normal 2 11 3 2 2 5 9" xfId="27811" xr:uid="{00000000-0005-0000-0000-0000A06C0000}"/>
    <cellStyle name="Normal 2 11 3 2 2 6" xfId="27812" xr:uid="{00000000-0005-0000-0000-0000A16C0000}"/>
    <cellStyle name="Normal 2 11 3 2 2 6 2" xfId="27813" xr:uid="{00000000-0005-0000-0000-0000A26C0000}"/>
    <cellStyle name="Normal 2 11 3 2 2 6 2 2" xfId="27814" xr:uid="{00000000-0005-0000-0000-0000A36C0000}"/>
    <cellStyle name="Normal 2 11 3 2 2 6 2 2 2" xfId="27815" xr:uid="{00000000-0005-0000-0000-0000A46C0000}"/>
    <cellStyle name="Normal 2 11 3 2 2 6 2 2 2 2" xfId="27816" xr:uid="{00000000-0005-0000-0000-0000A56C0000}"/>
    <cellStyle name="Normal 2 11 3 2 2 6 2 2 3" xfId="27817" xr:uid="{00000000-0005-0000-0000-0000A66C0000}"/>
    <cellStyle name="Normal 2 11 3 2 2 6 2 2 4" xfId="27818" xr:uid="{00000000-0005-0000-0000-0000A76C0000}"/>
    <cellStyle name="Normal 2 11 3 2 2 6 2 3" xfId="27819" xr:uid="{00000000-0005-0000-0000-0000A86C0000}"/>
    <cellStyle name="Normal 2 11 3 2 2 6 2 3 2" xfId="27820" xr:uid="{00000000-0005-0000-0000-0000A96C0000}"/>
    <cellStyle name="Normal 2 11 3 2 2 6 2 3 2 2" xfId="27821" xr:uid="{00000000-0005-0000-0000-0000AA6C0000}"/>
    <cellStyle name="Normal 2 11 3 2 2 6 2 3 3" xfId="27822" xr:uid="{00000000-0005-0000-0000-0000AB6C0000}"/>
    <cellStyle name="Normal 2 11 3 2 2 6 2 3 4" xfId="27823" xr:uid="{00000000-0005-0000-0000-0000AC6C0000}"/>
    <cellStyle name="Normal 2 11 3 2 2 6 2 4" xfId="27824" xr:uid="{00000000-0005-0000-0000-0000AD6C0000}"/>
    <cellStyle name="Normal 2 11 3 2 2 6 2 4 2" xfId="27825" xr:uid="{00000000-0005-0000-0000-0000AE6C0000}"/>
    <cellStyle name="Normal 2 11 3 2 2 6 2 4 2 2" xfId="27826" xr:uid="{00000000-0005-0000-0000-0000AF6C0000}"/>
    <cellStyle name="Normal 2 11 3 2 2 6 2 4 3" xfId="27827" xr:uid="{00000000-0005-0000-0000-0000B06C0000}"/>
    <cellStyle name="Normal 2 11 3 2 2 6 2 4 4" xfId="27828" xr:uid="{00000000-0005-0000-0000-0000B16C0000}"/>
    <cellStyle name="Normal 2 11 3 2 2 6 2 5" xfId="27829" xr:uid="{00000000-0005-0000-0000-0000B26C0000}"/>
    <cellStyle name="Normal 2 11 3 2 2 6 2 5 2" xfId="27830" xr:uid="{00000000-0005-0000-0000-0000B36C0000}"/>
    <cellStyle name="Normal 2 11 3 2 2 6 2 6" xfId="27831" xr:uid="{00000000-0005-0000-0000-0000B46C0000}"/>
    <cellStyle name="Normal 2 11 3 2 2 6 2 7" xfId="27832" xr:uid="{00000000-0005-0000-0000-0000B56C0000}"/>
    <cellStyle name="Normal 2 11 3 2 2 6 3" xfId="27833" xr:uid="{00000000-0005-0000-0000-0000B66C0000}"/>
    <cellStyle name="Normal 2 11 3 2 2 6 3 2" xfId="27834" xr:uid="{00000000-0005-0000-0000-0000B76C0000}"/>
    <cellStyle name="Normal 2 11 3 2 2 6 3 2 2" xfId="27835" xr:uid="{00000000-0005-0000-0000-0000B86C0000}"/>
    <cellStyle name="Normal 2 11 3 2 2 6 3 3" xfId="27836" xr:uid="{00000000-0005-0000-0000-0000B96C0000}"/>
    <cellStyle name="Normal 2 11 3 2 2 6 3 4" xfId="27837" xr:uid="{00000000-0005-0000-0000-0000BA6C0000}"/>
    <cellStyle name="Normal 2 11 3 2 2 6 4" xfId="27838" xr:uid="{00000000-0005-0000-0000-0000BB6C0000}"/>
    <cellStyle name="Normal 2 11 3 2 2 6 4 2" xfId="27839" xr:uid="{00000000-0005-0000-0000-0000BC6C0000}"/>
    <cellStyle name="Normal 2 11 3 2 2 6 4 2 2" xfId="27840" xr:uid="{00000000-0005-0000-0000-0000BD6C0000}"/>
    <cellStyle name="Normal 2 11 3 2 2 6 4 3" xfId="27841" xr:uid="{00000000-0005-0000-0000-0000BE6C0000}"/>
    <cellStyle name="Normal 2 11 3 2 2 6 4 4" xfId="27842" xr:uid="{00000000-0005-0000-0000-0000BF6C0000}"/>
    <cellStyle name="Normal 2 11 3 2 2 6 5" xfId="27843" xr:uid="{00000000-0005-0000-0000-0000C06C0000}"/>
    <cellStyle name="Normal 2 11 3 2 2 6 5 2" xfId="27844" xr:uid="{00000000-0005-0000-0000-0000C16C0000}"/>
    <cellStyle name="Normal 2 11 3 2 2 6 5 2 2" xfId="27845" xr:uid="{00000000-0005-0000-0000-0000C26C0000}"/>
    <cellStyle name="Normal 2 11 3 2 2 6 5 3" xfId="27846" xr:uid="{00000000-0005-0000-0000-0000C36C0000}"/>
    <cellStyle name="Normal 2 11 3 2 2 6 5 4" xfId="27847" xr:uid="{00000000-0005-0000-0000-0000C46C0000}"/>
    <cellStyle name="Normal 2 11 3 2 2 6 6" xfId="27848" xr:uid="{00000000-0005-0000-0000-0000C56C0000}"/>
    <cellStyle name="Normal 2 11 3 2 2 6 6 2" xfId="27849" xr:uid="{00000000-0005-0000-0000-0000C66C0000}"/>
    <cellStyle name="Normal 2 11 3 2 2 6 6 2 2" xfId="27850" xr:uid="{00000000-0005-0000-0000-0000C76C0000}"/>
    <cellStyle name="Normal 2 11 3 2 2 6 6 3" xfId="27851" xr:uid="{00000000-0005-0000-0000-0000C86C0000}"/>
    <cellStyle name="Normal 2 11 3 2 2 6 6 4" xfId="27852" xr:uid="{00000000-0005-0000-0000-0000C96C0000}"/>
    <cellStyle name="Normal 2 11 3 2 2 6 7" xfId="27853" xr:uid="{00000000-0005-0000-0000-0000CA6C0000}"/>
    <cellStyle name="Normal 2 11 3 2 2 6 7 2" xfId="27854" xr:uid="{00000000-0005-0000-0000-0000CB6C0000}"/>
    <cellStyle name="Normal 2 11 3 2 2 6 8" xfId="27855" xr:uid="{00000000-0005-0000-0000-0000CC6C0000}"/>
    <cellStyle name="Normal 2 11 3 2 2 6 9" xfId="27856" xr:uid="{00000000-0005-0000-0000-0000CD6C0000}"/>
    <cellStyle name="Normal 2 11 3 2 2 7" xfId="27857" xr:uid="{00000000-0005-0000-0000-0000CE6C0000}"/>
    <cellStyle name="Normal 2 11 3 2 2 7 2" xfId="27858" xr:uid="{00000000-0005-0000-0000-0000CF6C0000}"/>
    <cellStyle name="Normal 2 11 3 2 2 7 2 2" xfId="27859" xr:uid="{00000000-0005-0000-0000-0000D06C0000}"/>
    <cellStyle name="Normal 2 11 3 2 2 7 2 2 2" xfId="27860" xr:uid="{00000000-0005-0000-0000-0000D16C0000}"/>
    <cellStyle name="Normal 2 11 3 2 2 7 2 3" xfId="27861" xr:uid="{00000000-0005-0000-0000-0000D26C0000}"/>
    <cellStyle name="Normal 2 11 3 2 2 7 2 4" xfId="27862" xr:uid="{00000000-0005-0000-0000-0000D36C0000}"/>
    <cellStyle name="Normal 2 11 3 2 2 7 3" xfId="27863" xr:uid="{00000000-0005-0000-0000-0000D46C0000}"/>
    <cellStyle name="Normal 2 11 3 2 2 7 3 2" xfId="27864" xr:uid="{00000000-0005-0000-0000-0000D56C0000}"/>
    <cellStyle name="Normal 2 11 3 2 2 7 3 2 2" xfId="27865" xr:uid="{00000000-0005-0000-0000-0000D66C0000}"/>
    <cellStyle name="Normal 2 11 3 2 2 7 3 3" xfId="27866" xr:uid="{00000000-0005-0000-0000-0000D76C0000}"/>
    <cellStyle name="Normal 2 11 3 2 2 7 3 4" xfId="27867" xr:uid="{00000000-0005-0000-0000-0000D86C0000}"/>
    <cellStyle name="Normal 2 11 3 2 2 7 4" xfId="27868" xr:uid="{00000000-0005-0000-0000-0000D96C0000}"/>
    <cellStyle name="Normal 2 11 3 2 2 7 4 2" xfId="27869" xr:uid="{00000000-0005-0000-0000-0000DA6C0000}"/>
    <cellStyle name="Normal 2 11 3 2 2 7 4 2 2" xfId="27870" xr:uid="{00000000-0005-0000-0000-0000DB6C0000}"/>
    <cellStyle name="Normal 2 11 3 2 2 7 4 3" xfId="27871" xr:uid="{00000000-0005-0000-0000-0000DC6C0000}"/>
    <cellStyle name="Normal 2 11 3 2 2 7 4 4" xfId="27872" xr:uid="{00000000-0005-0000-0000-0000DD6C0000}"/>
    <cellStyle name="Normal 2 11 3 2 2 7 5" xfId="27873" xr:uid="{00000000-0005-0000-0000-0000DE6C0000}"/>
    <cellStyle name="Normal 2 11 3 2 2 7 5 2" xfId="27874" xr:uid="{00000000-0005-0000-0000-0000DF6C0000}"/>
    <cellStyle name="Normal 2 11 3 2 2 7 6" xfId="27875" xr:uid="{00000000-0005-0000-0000-0000E06C0000}"/>
    <cellStyle name="Normal 2 11 3 2 2 7 7" xfId="27876" xr:uid="{00000000-0005-0000-0000-0000E16C0000}"/>
    <cellStyle name="Normal 2 11 3 2 2 8" xfId="27877" xr:uid="{00000000-0005-0000-0000-0000E26C0000}"/>
    <cellStyle name="Normal 2 11 3 2 2 8 2" xfId="27878" xr:uid="{00000000-0005-0000-0000-0000E36C0000}"/>
    <cellStyle name="Normal 2 11 3 2 2 8 2 2" xfId="27879" xr:uid="{00000000-0005-0000-0000-0000E46C0000}"/>
    <cellStyle name="Normal 2 11 3 2 2 8 3" xfId="27880" xr:uid="{00000000-0005-0000-0000-0000E56C0000}"/>
    <cellStyle name="Normal 2 11 3 2 2 8 4" xfId="27881" xr:uid="{00000000-0005-0000-0000-0000E66C0000}"/>
    <cellStyle name="Normal 2 11 3 2 2 9" xfId="27882" xr:uid="{00000000-0005-0000-0000-0000E76C0000}"/>
    <cellStyle name="Normal 2 11 3 2 2 9 2" xfId="27883" xr:uid="{00000000-0005-0000-0000-0000E86C0000}"/>
    <cellStyle name="Normal 2 11 3 2 2 9 2 2" xfId="27884" xr:uid="{00000000-0005-0000-0000-0000E96C0000}"/>
    <cellStyle name="Normal 2 11 3 2 2 9 3" xfId="27885" xr:uid="{00000000-0005-0000-0000-0000EA6C0000}"/>
    <cellStyle name="Normal 2 11 3 2 2 9 4" xfId="27886" xr:uid="{00000000-0005-0000-0000-0000EB6C0000}"/>
    <cellStyle name="Normal 2 11 3 2 3" xfId="27887" xr:uid="{00000000-0005-0000-0000-0000EC6C0000}"/>
    <cellStyle name="Normal 2 11 3 2 3 10" xfId="27888" xr:uid="{00000000-0005-0000-0000-0000ED6C0000}"/>
    <cellStyle name="Normal 2 11 3 2 3 10 2" xfId="27889" xr:uid="{00000000-0005-0000-0000-0000EE6C0000}"/>
    <cellStyle name="Normal 2 11 3 2 3 10 2 2" xfId="27890" xr:uid="{00000000-0005-0000-0000-0000EF6C0000}"/>
    <cellStyle name="Normal 2 11 3 2 3 10 3" xfId="27891" xr:uid="{00000000-0005-0000-0000-0000F06C0000}"/>
    <cellStyle name="Normal 2 11 3 2 3 10 4" xfId="27892" xr:uid="{00000000-0005-0000-0000-0000F16C0000}"/>
    <cellStyle name="Normal 2 11 3 2 3 11" xfId="27893" xr:uid="{00000000-0005-0000-0000-0000F26C0000}"/>
    <cellStyle name="Normal 2 11 3 2 3 11 2" xfId="27894" xr:uid="{00000000-0005-0000-0000-0000F36C0000}"/>
    <cellStyle name="Normal 2 11 3 2 3 12" xfId="27895" xr:uid="{00000000-0005-0000-0000-0000F46C0000}"/>
    <cellStyle name="Normal 2 11 3 2 3 13" xfId="27896" xr:uid="{00000000-0005-0000-0000-0000F56C0000}"/>
    <cellStyle name="Normal 2 11 3 2 3 2" xfId="27897" xr:uid="{00000000-0005-0000-0000-0000F66C0000}"/>
    <cellStyle name="Normal 2 11 3 2 3 2 10" xfId="27898" xr:uid="{00000000-0005-0000-0000-0000F76C0000}"/>
    <cellStyle name="Normal 2 11 3 2 3 2 2" xfId="27899" xr:uid="{00000000-0005-0000-0000-0000F86C0000}"/>
    <cellStyle name="Normal 2 11 3 2 3 2 2 2" xfId="27900" xr:uid="{00000000-0005-0000-0000-0000F96C0000}"/>
    <cellStyle name="Normal 2 11 3 2 3 2 2 2 2" xfId="27901" xr:uid="{00000000-0005-0000-0000-0000FA6C0000}"/>
    <cellStyle name="Normal 2 11 3 2 3 2 2 2 2 2" xfId="27902" xr:uid="{00000000-0005-0000-0000-0000FB6C0000}"/>
    <cellStyle name="Normal 2 11 3 2 3 2 2 2 2 2 2" xfId="27903" xr:uid="{00000000-0005-0000-0000-0000FC6C0000}"/>
    <cellStyle name="Normal 2 11 3 2 3 2 2 2 2 3" xfId="27904" xr:uid="{00000000-0005-0000-0000-0000FD6C0000}"/>
    <cellStyle name="Normal 2 11 3 2 3 2 2 2 2 4" xfId="27905" xr:uid="{00000000-0005-0000-0000-0000FE6C0000}"/>
    <cellStyle name="Normal 2 11 3 2 3 2 2 2 3" xfId="27906" xr:uid="{00000000-0005-0000-0000-0000FF6C0000}"/>
    <cellStyle name="Normal 2 11 3 2 3 2 2 2 3 2" xfId="27907" xr:uid="{00000000-0005-0000-0000-0000006D0000}"/>
    <cellStyle name="Normal 2 11 3 2 3 2 2 2 3 2 2" xfId="27908" xr:uid="{00000000-0005-0000-0000-0000016D0000}"/>
    <cellStyle name="Normal 2 11 3 2 3 2 2 2 3 3" xfId="27909" xr:uid="{00000000-0005-0000-0000-0000026D0000}"/>
    <cellStyle name="Normal 2 11 3 2 3 2 2 2 3 4" xfId="27910" xr:uid="{00000000-0005-0000-0000-0000036D0000}"/>
    <cellStyle name="Normal 2 11 3 2 3 2 2 2 4" xfId="27911" xr:uid="{00000000-0005-0000-0000-0000046D0000}"/>
    <cellStyle name="Normal 2 11 3 2 3 2 2 2 4 2" xfId="27912" xr:uid="{00000000-0005-0000-0000-0000056D0000}"/>
    <cellStyle name="Normal 2 11 3 2 3 2 2 2 4 2 2" xfId="27913" xr:uid="{00000000-0005-0000-0000-0000066D0000}"/>
    <cellStyle name="Normal 2 11 3 2 3 2 2 2 4 3" xfId="27914" xr:uid="{00000000-0005-0000-0000-0000076D0000}"/>
    <cellStyle name="Normal 2 11 3 2 3 2 2 2 4 4" xfId="27915" xr:uid="{00000000-0005-0000-0000-0000086D0000}"/>
    <cellStyle name="Normal 2 11 3 2 3 2 2 2 5" xfId="27916" xr:uid="{00000000-0005-0000-0000-0000096D0000}"/>
    <cellStyle name="Normal 2 11 3 2 3 2 2 2 5 2" xfId="27917" xr:uid="{00000000-0005-0000-0000-00000A6D0000}"/>
    <cellStyle name="Normal 2 11 3 2 3 2 2 2 6" xfId="27918" xr:uid="{00000000-0005-0000-0000-00000B6D0000}"/>
    <cellStyle name="Normal 2 11 3 2 3 2 2 2 7" xfId="27919" xr:uid="{00000000-0005-0000-0000-00000C6D0000}"/>
    <cellStyle name="Normal 2 11 3 2 3 2 2 3" xfId="27920" xr:uid="{00000000-0005-0000-0000-00000D6D0000}"/>
    <cellStyle name="Normal 2 11 3 2 3 2 2 3 2" xfId="27921" xr:uid="{00000000-0005-0000-0000-00000E6D0000}"/>
    <cellStyle name="Normal 2 11 3 2 3 2 2 3 2 2" xfId="27922" xr:uid="{00000000-0005-0000-0000-00000F6D0000}"/>
    <cellStyle name="Normal 2 11 3 2 3 2 2 3 3" xfId="27923" xr:uid="{00000000-0005-0000-0000-0000106D0000}"/>
    <cellStyle name="Normal 2 11 3 2 3 2 2 3 4" xfId="27924" xr:uid="{00000000-0005-0000-0000-0000116D0000}"/>
    <cellStyle name="Normal 2 11 3 2 3 2 2 4" xfId="27925" xr:uid="{00000000-0005-0000-0000-0000126D0000}"/>
    <cellStyle name="Normal 2 11 3 2 3 2 2 4 2" xfId="27926" xr:uid="{00000000-0005-0000-0000-0000136D0000}"/>
    <cellStyle name="Normal 2 11 3 2 3 2 2 4 2 2" xfId="27927" xr:uid="{00000000-0005-0000-0000-0000146D0000}"/>
    <cellStyle name="Normal 2 11 3 2 3 2 2 4 3" xfId="27928" xr:uid="{00000000-0005-0000-0000-0000156D0000}"/>
    <cellStyle name="Normal 2 11 3 2 3 2 2 4 4" xfId="27929" xr:uid="{00000000-0005-0000-0000-0000166D0000}"/>
    <cellStyle name="Normal 2 11 3 2 3 2 2 5" xfId="27930" xr:uid="{00000000-0005-0000-0000-0000176D0000}"/>
    <cellStyle name="Normal 2 11 3 2 3 2 2 5 2" xfId="27931" xr:uid="{00000000-0005-0000-0000-0000186D0000}"/>
    <cellStyle name="Normal 2 11 3 2 3 2 2 5 2 2" xfId="27932" xr:uid="{00000000-0005-0000-0000-0000196D0000}"/>
    <cellStyle name="Normal 2 11 3 2 3 2 2 5 3" xfId="27933" xr:uid="{00000000-0005-0000-0000-00001A6D0000}"/>
    <cellStyle name="Normal 2 11 3 2 3 2 2 5 4" xfId="27934" xr:uid="{00000000-0005-0000-0000-00001B6D0000}"/>
    <cellStyle name="Normal 2 11 3 2 3 2 2 6" xfId="27935" xr:uid="{00000000-0005-0000-0000-00001C6D0000}"/>
    <cellStyle name="Normal 2 11 3 2 3 2 2 6 2" xfId="27936" xr:uid="{00000000-0005-0000-0000-00001D6D0000}"/>
    <cellStyle name="Normal 2 11 3 2 3 2 2 6 2 2" xfId="27937" xr:uid="{00000000-0005-0000-0000-00001E6D0000}"/>
    <cellStyle name="Normal 2 11 3 2 3 2 2 6 3" xfId="27938" xr:uid="{00000000-0005-0000-0000-00001F6D0000}"/>
    <cellStyle name="Normal 2 11 3 2 3 2 2 6 4" xfId="27939" xr:uid="{00000000-0005-0000-0000-0000206D0000}"/>
    <cellStyle name="Normal 2 11 3 2 3 2 2 7" xfId="27940" xr:uid="{00000000-0005-0000-0000-0000216D0000}"/>
    <cellStyle name="Normal 2 11 3 2 3 2 2 7 2" xfId="27941" xr:uid="{00000000-0005-0000-0000-0000226D0000}"/>
    <cellStyle name="Normal 2 11 3 2 3 2 2 8" xfId="27942" xr:uid="{00000000-0005-0000-0000-0000236D0000}"/>
    <cellStyle name="Normal 2 11 3 2 3 2 2 9" xfId="27943" xr:uid="{00000000-0005-0000-0000-0000246D0000}"/>
    <cellStyle name="Normal 2 11 3 2 3 2 3" xfId="27944" xr:uid="{00000000-0005-0000-0000-0000256D0000}"/>
    <cellStyle name="Normal 2 11 3 2 3 2 3 2" xfId="27945" xr:uid="{00000000-0005-0000-0000-0000266D0000}"/>
    <cellStyle name="Normal 2 11 3 2 3 2 3 2 2" xfId="27946" xr:uid="{00000000-0005-0000-0000-0000276D0000}"/>
    <cellStyle name="Normal 2 11 3 2 3 2 3 2 2 2" xfId="27947" xr:uid="{00000000-0005-0000-0000-0000286D0000}"/>
    <cellStyle name="Normal 2 11 3 2 3 2 3 2 3" xfId="27948" xr:uid="{00000000-0005-0000-0000-0000296D0000}"/>
    <cellStyle name="Normal 2 11 3 2 3 2 3 2 4" xfId="27949" xr:uid="{00000000-0005-0000-0000-00002A6D0000}"/>
    <cellStyle name="Normal 2 11 3 2 3 2 3 3" xfId="27950" xr:uid="{00000000-0005-0000-0000-00002B6D0000}"/>
    <cellStyle name="Normal 2 11 3 2 3 2 3 3 2" xfId="27951" xr:uid="{00000000-0005-0000-0000-00002C6D0000}"/>
    <cellStyle name="Normal 2 11 3 2 3 2 3 3 2 2" xfId="27952" xr:uid="{00000000-0005-0000-0000-00002D6D0000}"/>
    <cellStyle name="Normal 2 11 3 2 3 2 3 3 3" xfId="27953" xr:uid="{00000000-0005-0000-0000-00002E6D0000}"/>
    <cellStyle name="Normal 2 11 3 2 3 2 3 3 4" xfId="27954" xr:uid="{00000000-0005-0000-0000-00002F6D0000}"/>
    <cellStyle name="Normal 2 11 3 2 3 2 3 4" xfId="27955" xr:uid="{00000000-0005-0000-0000-0000306D0000}"/>
    <cellStyle name="Normal 2 11 3 2 3 2 3 4 2" xfId="27956" xr:uid="{00000000-0005-0000-0000-0000316D0000}"/>
    <cellStyle name="Normal 2 11 3 2 3 2 3 4 2 2" xfId="27957" xr:uid="{00000000-0005-0000-0000-0000326D0000}"/>
    <cellStyle name="Normal 2 11 3 2 3 2 3 4 3" xfId="27958" xr:uid="{00000000-0005-0000-0000-0000336D0000}"/>
    <cellStyle name="Normal 2 11 3 2 3 2 3 4 4" xfId="27959" xr:uid="{00000000-0005-0000-0000-0000346D0000}"/>
    <cellStyle name="Normal 2 11 3 2 3 2 3 5" xfId="27960" xr:uid="{00000000-0005-0000-0000-0000356D0000}"/>
    <cellStyle name="Normal 2 11 3 2 3 2 3 5 2" xfId="27961" xr:uid="{00000000-0005-0000-0000-0000366D0000}"/>
    <cellStyle name="Normal 2 11 3 2 3 2 3 6" xfId="27962" xr:uid="{00000000-0005-0000-0000-0000376D0000}"/>
    <cellStyle name="Normal 2 11 3 2 3 2 3 7" xfId="27963" xr:uid="{00000000-0005-0000-0000-0000386D0000}"/>
    <cellStyle name="Normal 2 11 3 2 3 2 4" xfId="27964" xr:uid="{00000000-0005-0000-0000-0000396D0000}"/>
    <cellStyle name="Normal 2 11 3 2 3 2 4 2" xfId="27965" xr:uid="{00000000-0005-0000-0000-00003A6D0000}"/>
    <cellStyle name="Normal 2 11 3 2 3 2 4 2 2" xfId="27966" xr:uid="{00000000-0005-0000-0000-00003B6D0000}"/>
    <cellStyle name="Normal 2 11 3 2 3 2 4 3" xfId="27967" xr:uid="{00000000-0005-0000-0000-00003C6D0000}"/>
    <cellStyle name="Normal 2 11 3 2 3 2 4 4" xfId="27968" xr:uid="{00000000-0005-0000-0000-00003D6D0000}"/>
    <cellStyle name="Normal 2 11 3 2 3 2 5" xfId="27969" xr:uid="{00000000-0005-0000-0000-00003E6D0000}"/>
    <cellStyle name="Normal 2 11 3 2 3 2 5 2" xfId="27970" xr:uid="{00000000-0005-0000-0000-00003F6D0000}"/>
    <cellStyle name="Normal 2 11 3 2 3 2 5 2 2" xfId="27971" xr:uid="{00000000-0005-0000-0000-0000406D0000}"/>
    <cellStyle name="Normal 2 11 3 2 3 2 5 3" xfId="27972" xr:uid="{00000000-0005-0000-0000-0000416D0000}"/>
    <cellStyle name="Normal 2 11 3 2 3 2 5 4" xfId="27973" xr:uid="{00000000-0005-0000-0000-0000426D0000}"/>
    <cellStyle name="Normal 2 11 3 2 3 2 6" xfId="27974" xr:uid="{00000000-0005-0000-0000-0000436D0000}"/>
    <cellStyle name="Normal 2 11 3 2 3 2 6 2" xfId="27975" xr:uid="{00000000-0005-0000-0000-0000446D0000}"/>
    <cellStyle name="Normal 2 11 3 2 3 2 6 2 2" xfId="27976" xr:uid="{00000000-0005-0000-0000-0000456D0000}"/>
    <cellStyle name="Normal 2 11 3 2 3 2 6 3" xfId="27977" xr:uid="{00000000-0005-0000-0000-0000466D0000}"/>
    <cellStyle name="Normal 2 11 3 2 3 2 6 4" xfId="27978" xr:uid="{00000000-0005-0000-0000-0000476D0000}"/>
    <cellStyle name="Normal 2 11 3 2 3 2 7" xfId="27979" xr:uid="{00000000-0005-0000-0000-0000486D0000}"/>
    <cellStyle name="Normal 2 11 3 2 3 2 7 2" xfId="27980" xr:uid="{00000000-0005-0000-0000-0000496D0000}"/>
    <cellStyle name="Normal 2 11 3 2 3 2 7 2 2" xfId="27981" xr:uid="{00000000-0005-0000-0000-00004A6D0000}"/>
    <cellStyle name="Normal 2 11 3 2 3 2 7 3" xfId="27982" xr:uid="{00000000-0005-0000-0000-00004B6D0000}"/>
    <cellStyle name="Normal 2 11 3 2 3 2 7 4" xfId="27983" xr:uid="{00000000-0005-0000-0000-00004C6D0000}"/>
    <cellStyle name="Normal 2 11 3 2 3 2 8" xfId="27984" xr:uid="{00000000-0005-0000-0000-00004D6D0000}"/>
    <cellStyle name="Normal 2 11 3 2 3 2 8 2" xfId="27985" xr:uid="{00000000-0005-0000-0000-00004E6D0000}"/>
    <cellStyle name="Normal 2 11 3 2 3 2 9" xfId="27986" xr:uid="{00000000-0005-0000-0000-00004F6D0000}"/>
    <cellStyle name="Normal 2 11 3 2 3 3" xfId="27987" xr:uid="{00000000-0005-0000-0000-0000506D0000}"/>
    <cellStyle name="Normal 2 11 3 2 3 3 10" xfId="27988" xr:uid="{00000000-0005-0000-0000-0000516D0000}"/>
    <cellStyle name="Normal 2 11 3 2 3 3 2" xfId="27989" xr:uid="{00000000-0005-0000-0000-0000526D0000}"/>
    <cellStyle name="Normal 2 11 3 2 3 3 2 2" xfId="27990" xr:uid="{00000000-0005-0000-0000-0000536D0000}"/>
    <cellStyle name="Normal 2 11 3 2 3 3 2 2 2" xfId="27991" xr:uid="{00000000-0005-0000-0000-0000546D0000}"/>
    <cellStyle name="Normal 2 11 3 2 3 3 2 2 2 2" xfId="27992" xr:uid="{00000000-0005-0000-0000-0000556D0000}"/>
    <cellStyle name="Normal 2 11 3 2 3 3 2 2 2 2 2" xfId="27993" xr:uid="{00000000-0005-0000-0000-0000566D0000}"/>
    <cellStyle name="Normal 2 11 3 2 3 3 2 2 2 3" xfId="27994" xr:uid="{00000000-0005-0000-0000-0000576D0000}"/>
    <cellStyle name="Normal 2 11 3 2 3 3 2 2 2 4" xfId="27995" xr:uid="{00000000-0005-0000-0000-0000586D0000}"/>
    <cellStyle name="Normal 2 11 3 2 3 3 2 2 3" xfId="27996" xr:uid="{00000000-0005-0000-0000-0000596D0000}"/>
    <cellStyle name="Normal 2 11 3 2 3 3 2 2 3 2" xfId="27997" xr:uid="{00000000-0005-0000-0000-00005A6D0000}"/>
    <cellStyle name="Normal 2 11 3 2 3 3 2 2 3 2 2" xfId="27998" xr:uid="{00000000-0005-0000-0000-00005B6D0000}"/>
    <cellStyle name="Normal 2 11 3 2 3 3 2 2 3 3" xfId="27999" xr:uid="{00000000-0005-0000-0000-00005C6D0000}"/>
    <cellStyle name="Normal 2 11 3 2 3 3 2 2 3 4" xfId="28000" xr:uid="{00000000-0005-0000-0000-00005D6D0000}"/>
    <cellStyle name="Normal 2 11 3 2 3 3 2 2 4" xfId="28001" xr:uid="{00000000-0005-0000-0000-00005E6D0000}"/>
    <cellStyle name="Normal 2 11 3 2 3 3 2 2 4 2" xfId="28002" xr:uid="{00000000-0005-0000-0000-00005F6D0000}"/>
    <cellStyle name="Normal 2 11 3 2 3 3 2 2 4 2 2" xfId="28003" xr:uid="{00000000-0005-0000-0000-0000606D0000}"/>
    <cellStyle name="Normal 2 11 3 2 3 3 2 2 4 3" xfId="28004" xr:uid="{00000000-0005-0000-0000-0000616D0000}"/>
    <cellStyle name="Normal 2 11 3 2 3 3 2 2 4 4" xfId="28005" xr:uid="{00000000-0005-0000-0000-0000626D0000}"/>
    <cellStyle name="Normal 2 11 3 2 3 3 2 2 5" xfId="28006" xr:uid="{00000000-0005-0000-0000-0000636D0000}"/>
    <cellStyle name="Normal 2 11 3 2 3 3 2 2 5 2" xfId="28007" xr:uid="{00000000-0005-0000-0000-0000646D0000}"/>
    <cellStyle name="Normal 2 11 3 2 3 3 2 2 6" xfId="28008" xr:uid="{00000000-0005-0000-0000-0000656D0000}"/>
    <cellStyle name="Normal 2 11 3 2 3 3 2 2 7" xfId="28009" xr:uid="{00000000-0005-0000-0000-0000666D0000}"/>
    <cellStyle name="Normal 2 11 3 2 3 3 2 3" xfId="28010" xr:uid="{00000000-0005-0000-0000-0000676D0000}"/>
    <cellStyle name="Normal 2 11 3 2 3 3 2 3 2" xfId="28011" xr:uid="{00000000-0005-0000-0000-0000686D0000}"/>
    <cellStyle name="Normal 2 11 3 2 3 3 2 3 2 2" xfId="28012" xr:uid="{00000000-0005-0000-0000-0000696D0000}"/>
    <cellStyle name="Normal 2 11 3 2 3 3 2 3 3" xfId="28013" xr:uid="{00000000-0005-0000-0000-00006A6D0000}"/>
    <cellStyle name="Normal 2 11 3 2 3 3 2 3 4" xfId="28014" xr:uid="{00000000-0005-0000-0000-00006B6D0000}"/>
    <cellStyle name="Normal 2 11 3 2 3 3 2 4" xfId="28015" xr:uid="{00000000-0005-0000-0000-00006C6D0000}"/>
    <cellStyle name="Normal 2 11 3 2 3 3 2 4 2" xfId="28016" xr:uid="{00000000-0005-0000-0000-00006D6D0000}"/>
    <cellStyle name="Normal 2 11 3 2 3 3 2 4 2 2" xfId="28017" xr:uid="{00000000-0005-0000-0000-00006E6D0000}"/>
    <cellStyle name="Normal 2 11 3 2 3 3 2 4 3" xfId="28018" xr:uid="{00000000-0005-0000-0000-00006F6D0000}"/>
    <cellStyle name="Normal 2 11 3 2 3 3 2 4 4" xfId="28019" xr:uid="{00000000-0005-0000-0000-0000706D0000}"/>
    <cellStyle name="Normal 2 11 3 2 3 3 2 5" xfId="28020" xr:uid="{00000000-0005-0000-0000-0000716D0000}"/>
    <cellStyle name="Normal 2 11 3 2 3 3 2 5 2" xfId="28021" xr:uid="{00000000-0005-0000-0000-0000726D0000}"/>
    <cellStyle name="Normal 2 11 3 2 3 3 2 5 2 2" xfId="28022" xr:uid="{00000000-0005-0000-0000-0000736D0000}"/>
    <cellStyle name="Normal 2 11 3 2 3 3 2 5 3" xfId="28023" xr:uid="{00000000-0005-0000-0000-0000746D0000}"/>
    <cellStyle name="Normal 2 11 3 2 3 3 2 5 4" xfId="28024" xr:uid="{00000000-0005-0000-0000-0000756D0000}"/>
    <cellStyle name="Normal 2 11 3 2 3 3 2 6" xfId="28025" xr:uid="{00000000-0005-0000-0000-0000766D0000}"/>
    <cellStyle name="Normal 2 11 3 2 3 3 2 6 2" xfId="28026" xr:uid="{00000000-0005-0000-0000-0000776D0000}"/>
    <cellStyle name="Normal 2 11 3 2 3 3 2 6 2 2" xfId="28027" xr:uid="{00000000-0005-0000-0000-0000786D0000}"/>
    <cellStyle name="Normal 2 11 3 2 3 3 2 6 3" xfId="28028" xr:uid="{00000000-0005-0000-0000-0000796D0000}"/>
    <cellStyle name="Normal 2 11 3 2 3 3 2 6 4" xfId="28029" xr:uid="{00000000-0005-0000-0000-00007A6D0000}"/>
    <cellStyle name="Normal 2 11 3 2 3 3 2 7" xfId="28030" xr:uid="{00000000-0005-0000-0000-00007B6D0000}"/>
    <cellStyle name="Normal 2 11 3 2 3 3 2 7 2" xfId="28031" xr:uid="{00000000-0005-0000-0000-00007C6D0000}"/>
    <cellStyle name="Normal 2 11 3 2 3 3 2 8" xfId="28032" xr:uid="{00000000-0005-0000-0000-00007D6D0000}"/>
    <cellStyle name="Normal 2 11 3 2 3 3 2 9" xfId="28033" xr:uid="{00000000-0005-0000-0000-00007E6D0000}"/>
    <cellStyle name="Normal 2 11 3 2 3 3 3" xfId="28034" xr:uid="{00000000-0005-0000-0000-00007F6D0000}"/>
    <cellStyle name="Normal 2 11 3 2 3 3 3 2" xfId="28035" xr:uid="{00000000-0005-0000-0000-0000806D0000}"/>
    <cellStyle name="Normal 2 11 3 2 3 3 3 2 2" xfId="28036" xr:uid="{00000000-0005-0000-0000-0000816D0000}"/>
    <cellStyle name="Normal 2 11 3 2 3 3 3 2 2 2" xfId="28037" xr:uid="{00000000-0005-0000-0000-0000826D0000}"/>
    <cellStyle name="Normal 2 11 3 2 3 3 3 2 3" xfId="28038" xr:uid="{00000000-0005-0000-0000-0000836D0000}"/>
    <cellStyle name="Normal 2 11 3 2 3 3 3 2 4" xfId="28039" xr:uid="{00000000-0005-0000-0000-0000846D0000}"/>
    <cellStyle name="Normal 2 11 3 2 3 3 3 3" xfId="28040" xr:uid="{00000000-0005-0000-0000-0000856D0000}"/>
    <cellStyle name="Normal 2 11 3 2 3 3 3 3 2" xfId="28041" xr:uid="{00000000-0005-0000-0000-0000866D0000}"/>
    <cellStyle name="Normal 2 11 3 2 3 3 3 3 2 2" xfId="28042" xr:uid="{00000000-0005-0000-0000-0000876D0000}"/>
    <cellStyle name="Normal 2 11 3 2 3 3 3 3 3" xfId="28043" xr:uid="{00000000-0005-0000-0000-0000886D0000}"/>
    <cellStyle name="Normal 2 11 3 2 3 3 3 3 4" xfId="28044" xr:uid="{00000000-0005-0000-0000-0000896D0000}"/>
    <cellStyle name="Normal 2 11 3 2 3 3 3 4" xfId="28045" xr:uid="{00000000-0005-0000-0000-00008A6D0000}"/>
    <cellStyle name="Normal 2 11 3 2 3 3 3 4 2" xfId="28046" xr:uid="{00000000-0005-0000-0000-00008B6D0000}"/>
    <cellStyle name="Normal 2 11 3 2 3 3 3 4 2 2" xfId="28047" xr:uid="{00000000-0005-0000-0000-00008C6D0000}"/>
    <cellStyle name="Normal 2 11 3 2 3 3 3 4 3" xfId="28048" xr:uid="{00000000-0005-0000-0000-00008D6D0000}"/>
    <cellStyle name="Normal 2 11 3 2 3 3 3 4 4" xfId="28049" xr:uid="{00000000-0005-0000-0000-00008E6D0000}"/>
    <cellStyle name="Normal 2 11 3 2 3 3 3 5" xfId="28050" xr:uid="{00000000-0005-0000-0000-00008F6D0000}"/>
    <cellStyle name="Normal 2 11 3 2 3 3 3 5 2" xfId="28051" xr:uid="{00000000-0005-0000-0000-0000906D0000}"/>
    <cellStyle name="Normal 2 11 3 2 3 3 3 6" xfId="28052" xr:uid="{00000000-0005-0000-0000-0000916D0000}"/>
    <cellStyle name="Normal 2 11 3 2 3 3 3 7" xfId="28053" xr:uid="{00000000-0005-0000-0000-0000926D0000}"/>
    <cellStyle name="Normal 2 11 3 2 3 3 4" xfId="28054" xr:uid="{00000000-0005-0000-0000-0000936D0000}"/>
    <cellStyle name="Normal 2 11 3 2 3 3 4 2" xfId="28055" xr:uid="{00000000-0005-0000-0000-0000946D0000}"/>
    <cellStyle name="Normal 2 11 3 2 3 3 4 2 2" xfId="28056" xr:uid="{00000000-0005-0000-0000-0000956D0000}"/>
    <cellStyle name="Normal 2 11 3 2 3 3 4 3" xfId="28057" xr:uid="{00000000-0005-0000-0000-0000966D0000}"/>
    <cellStyle name="Normal 2 11 3 2 3 3 4 4" xfId="28058" xr:uid="{00000000-0005-0000-0000-0000976D0000}"/>
    <cellStyle name="Normal 2 11 3 2 3 3 5" xfId="28059" xr:uid="{00000000-0005-0000-0000-0000986D0000}"/>
    <cellStyle name="Normal 2 11 3 2 3 3 5 2" xfId="28060" xr:uid="{00000000-0005-0000-0000-0000996D0000}"/>
    <cellStyle name="Normal 2 11 3 2 3 3 5 2 2" xfId="28061" xr:uid="{00000000-0005-0000-0000-00009A6D0000}"/>
    <cellStyle name="Normal 2 11 3 2 3 3 5 3" xfId="28062" xr:uid="{00000000-0005-0000-0000-00009B6D0000}"/>
    <cellStyle name="Normal 2 11 3 2 3 3 5 4" xfId="28063" xr:uid="{00000000-0005-0000-0000-00009C6D0000}"/>
    <cellStyle name="Normal 2 11 3 2 3 3 6" xfId="28064" xr:uid="{00000000-0005-0000-0000-00009D6D0000}"/>
    <cellStyle name="Normal 2 11 3 2 3 3 6 2" xfId="28065" xr:uid="{00000000-0005-0000-0000-00009E6D0000}"/>
    <cellStyle name="Normal 2 11 3 2 3 3 6 2 2" xfId="28066" xr:uid="{00000000-0005-0000-0000-00009F6D0000}"/>
    <cellStyle name="Normal 2 11 3 2 3 3 6 3" xfId="28067" xr:uid="{00000000-0005-0000-0000-0000A06D0000}"/>
    <cellStyle name="Normal 2 11 3 2 3 3 6 4" xfId="28068" xr:uid="{00000000-0005-0000-0000-0000A16D0000}"/>
    <cellStyle name="Normal 2 11 3 2 3 3 7" xfId="28069" xr:uid="{00000000-0005-0000-0000-0000A26D0000}"/>
    <cellStyle name="Normal 2 11 3 2 3 3 7 2" xfId="28070" xr:uid="{00000000-0005-0000-0000-0000A36D0000}"/>
    <cellStyle name="Normal 2 11 3 2 3 3 7 2 2" xfId="28071" xr:uid="{00000000-0005-0000-0000-0000A46D0000}"/>
    <cellStyle name="Normal 2 11 3 2 3 3 7 3" xfId="28072" xr:uid="{00000000-0005-0000-0000-0000A56D0000}"/>
    <cellStyle name="Normal 2 11 3 2 3 3 7 4" xfId="28073" xr:uid="{00000000-0005-0000-0000-0000A66D0000}"/>
    <cellStyle name="Normal 2 11 3 2 3 3 8" xfId="28074" xr:uid="{00000000-0005-0000-0000-0000A76D0000}"/>
    <cellStyle name="Normal 2 11 3 2 3 3 8 2" xfId="28075" xr:uid="{00000000-0005-0000-0000-0000A86D0000}"/>
    <cellStyle name="Normal 2 11 3 2 3 3 9" xfId="28076" xr:uid="{00000000-0005-0000-0000-0000A96D0000}"/>
    <cellStyle name="Normal 2 11 3 2 3 4" xfId="28077" xr:uid="{00000000-0005-0000-0000-0000AA6D0000}"/>
    <cellStyle name="Normal 2 11 3 2 3 4 2" xfId="28078" xr:uid="{00000000-0005-0000-0000-0000AB6D0000}"/>
    <cellStyle name="Normal 2 11 3 2 3 4 2 2" xfId="28079" xr:uid="{00000000-0005-0000-0000-0000AC6D0000}"/>
    <cellStyle name="Normal 2 11 3 2 3 4 2 2 2" xfId="28080" xr:uid="{00000000-0005-0000-0000-0000AD6D0000}"/>
    <cellStyle name="Normal 2 11 3 2 3 4 2 2 2 2" xfId="28081" xr:uid="{00000000-0005-0000-0000-0000AE6D0000}"/>
    <cellStyle name="Normal 2 11 3 2 3 4 2 2 3" xfId="28082" xr:uid="{00000000-0005-0000-0000-0000AF6D0000}"/>
    <cellStyle name="Normal 2 11 3 2 3 4 2 2 4" xfId="28083" xr:uid="{00000000-0005-0000-0000-0000B06D0000}"/>
    <cellStyle name="Normal 2 11 3 2 3 4 2 3" xfId="28084" xr:uid="{00000000-0005-0000-0000-0000B16D0000}"/>
    <cellStyle name="Normal 2 11 3 2 3 4 2 3 2" xfId="28085" xr:uid="{00000000-0005-0000-0000-0000B26D0000}"/>
    <cellStyle name="Normal 2 11 3 2 3 4 2 3 2 2" xfId="28086" xr:uid="{00000000-0005-0000-0000-0000B36D0000}"/>
    <cellStyle name="Normal 2 11 3 2 3 4 2 3 3" xfId="28087" xr:uid="{00000000-0005-0000-0000-0000B46D0000}"/>
    <cellStyle name="Normal 2 11 3 2 3 4 2 3 4" xfId="28088" xr:uid="{00000000-0005-0000-0000-0000B56D0000}"/>
    <cellStyle name="Normal 2 11 3 2 3 4 2 4" xfId="28089" xr:uid="{00000000-0005-0000-0000-0000B66D0000}"/>
    <cellStyle name="Normal 2 11 3 2 3 4 2 4 2" xfId="28090" xr:uid="{00000000-0005-0000-0000-0000B76D0000}"/>
    <cellStyle name="Normal 2 11 3 2 3 4 2 4 2 2" xfId="28091" xr:uid="{00000000-0005-0000-0000-0000B86D0000}"/>
    <cellStyle name="Normal 2 11 3 2 3 4 2 4 3" xfId="28092" xr:uid="{00000000-0005-0000-0000-0000B96D0000}"/>
    <cellStyle name="Normal 2 11 3 2 3 4 2 4 4" xfId="28093" xr:uid="{00000000-0005-0000-0000-0000BA6D0000}"/>
    <cellStyle name="Normal 2 11 3 2 3 4 2 5" xfId="28094" xr:uid="{00000000-0005-0000-0000-0000BB6D0000}"/>
    <cellStyle name="Normal 2 11 3 2 3 4 2 5 2" xfId="28095" xr:uid="{00000000-0005-0000-0000-0000BC6D0000}"/>
    <cellStyle name="Normal 2 11 3 2 3 4 2 6" xfId="28096" xr:uid="{00000000-0005-0000-0000-0000BD6D0000}"/>
    <cellStyle name="Normal 2 11 3 2 3 4 2 7" xfId="28097" xr:uid="{00000000-0005-0000-0000-0000BE6D0000}"/>
    <cellStyle name="Normal 2 11 3 2 3 4 3" xfId="28098" xr:uid="{00000000-0005-0000-0000-0000BF6D0000}"/>
    <cellStyle name="Normal 2 11 3 2 3 4 3 2" xfId="28099" xr:uid="{00000000-0005-0000-0000-0000C06D0000}"/>
    <cellStyle name="Normal 2 11 3 2 3 4 3 2 2" xfId="28100" xr:uid="{00000000-0005-0000-0000-0000C16D0000}"/>
    <cellStyle name="Normal 2 11 3 2 3 4 3 3" xfId="28101" xr:uid="{00000000-0005-0000-0000-0000C26D0000}"/>
    <cellStyle name="Normal 2 11 3 2 3 4 3 4" xfId="28102" xr:uid="{00000000-0005-0000-0000-0000C36D0000}"/>
    <cellStyle name="Normal 2 11 3 2 3 4 4" xfId="28103" xr:uid="{00000000-0005-0000-0000-0000C46D0000}"/>
    <cellStyle name="Normal 2 11 3 2 3 4 4 2" xfId="28104" xr:uid="{00000000-0005-0000-0000-0000C56D0000}"/>
    <cellStyle name="Normal 2 11 3 2 3 4 4 2 2" xfId="28105" xr:uid="{00000000-0005-0000-0000-0000C66D0000}"/>
    <cellStyle name="Normal 2 11 3 2 3 4 4 3" xfId="28106" xr:uid="{00000000-0005-0000-0000-0000C76D0000}"/>
    <cellStyle name="Normal 2 11 3 2 3 4 4 4" xfId="28107" xr:uid="{00000000-0005-0000-0000-0000C86D0000}"/>
    <cellStyle name="Normal 2 11 3 2 3 4 5" xfId="28108" xr:uid="{00000000-0005-0000-0000-0000C96D0000}"/>
    <cellStyle name="Normal 2 11 3 2 3 4 5 2" xfId="28109" xr:uid="{00000000-0005-0000-0000-0000CA6D0000}"/>
    <cellStyle name="Normal 2 11 3 2 3 4 5 2 2" xfId="28110" xr:uid="{00000000-0005-0000-0000-0000CB6D0000}"/>
    <cellStyle name="Normal 2 11 3 2 3 4 5 3" xfId="28111" xr:uid="{00000000-0005-0000-0000-0000CC6D0000}"/>
    <cellStyle name="Normal 2 11 3 2 3 4 5 4" xfId="28112" xr:uid="{00000000-0005-0000-0000-0000CD6D0000}"/>
    <cellStyle name="Normal 2 11 3 2 3 4 6" xfId="28113" xr:uid="{00000000-0005-0000-0000-0000CE6D0000}"/>
    <cellStyle name="Normal 2 11 3 2 3 4 6 2" xfId="28114" xr:uid="{00000000-0005-0000-0000-0000CF6D0000}"/>
    <cellStyle name="Normal 2 11 3 2 3 4 6 2 2" xfId="28115" xr:uid="{00000000-0005-0000-0000-0000D06D0000}"/>
    <cellStyle name="Normal 2 11 3 2 3 4 6 3" xfId="28116" xr:uid="{00000000-0005-0000-0000-0000D16D0000}"/>
    <cellStyle name="Normal 2 11 3 2 3 4 6 4" xfId="28117" xr:uid="{00000000-0005-0000-0000-0000D26D0000}"/>
    <cellStyle name="Normal 2 11 3 2 3 4 7" xfId="28118" xr:uid="{00000000-0005-0000-0000-0000D36D0000}"/>
    <cellStyle name="Normal 2 11 3 2 3 4 7 2" xfId="28119" xr:uid="{00000000-0005-0000-0000-0000D46D0000}"/>
    <cellStyle name="Normal 2 11 3 2 3 4 8" xfId="28120" xr:uid="{00000000-0005-0000-0000-0000D56D0000}"/>
    <cellStyle name="Normal 2 11 3 2 3 4 9" xfId="28121" xr:uid="{00000000-0005-0000-0000-0000D66D0000}"/>
    <cellStyle name="Normal 2 11 3 2 3 5" xfId="28122" xr:uid="{00000000-0005-0000-0000-0000D76D0000}"/>
    <cellStyle name="Normal 2 11 3 2 3 5 2" xfId="28123" xr:uid="{00000000-0005-0000-0000-0000D86D0000}"/>
    <cellStyle name="Normal 2 11 3 2 3 5 2 2" xfId="28124" xr:uid="{00000000-0005-0000-0000-0000D96D0000}"/>
    <cellStyle name="Normal 2 11 3 2 3 5 2 2 2" xfId="28125" xr:uid="{00000000-0005-0000-0000-0000DA6D0000}"/>
    <cellStyle name="Normal 2 11 3 2 3 5 2 2 2 2" xfId="28126" xr:uid="{00000000-0005-0000-0000-0000DB6D0000}"/>
    <cellStyle name="Normal 2 11 3 2 3 5 2 2 3" xfId="28127" xr:uid="{00000000-0005-0000-0000-0000DC6D0000}"/>
    <cellStyle name="Normal 2 11 3 2 3 5 2 2 4" xfId="28128" xr:uid="{00000000-0005-0000-0000-0000DD6D0000}"/>
    <cellStyle name="Normal 2 11 3 2 3 5 2 3" xfId="28129" xr:uid="{00000000-0005-0000-0000-0000DE6D0000}"/>
    <cellStyle name="Normal 2 11 3 2 3 5 2 3 2" xfId="28130" xr:uid="{00000000-0005-0000-0000-0000DF6D0000}"/>
    <cellStyle name="Normal 2 11 3 2 3 5 2 3 2 2" xfId="28131" xr:uid="{00000000-0005-0000-0000-0000E06D0000}"/>
    <cellStyle name="Normal 2 11 3 2 3 5 2 3 3" xfId="28132" xr:uid="{00000000-0005-0000-0000-0000E16D0000}"/>
    <cellStyle name="Normal 2 11 3 2 3 5 2 3 4" xfId="28133" xr:uid="{00000000-0005-0000-0000-0000E26D0000}"/>
    <cellStyle name="Normal 2 11 3 2 3 5 2 4" xfId="28134" xr:uid="{00000000-0005-0000-0000-0000E36D0000}"/>
    <cellStyle name="Normal 2 11 3 2 3 5 2 4 2" xfId="28135" xr:uid="{00000000-0005-0000-0000-0000E46D0000}"/>
    <cellStyle name="Normal 2 11 3 2 3 5 2 4 2 2" xfId="28136" xr:uid="{00000000-0005-0000-0000-0000E56D0000}"/>
    <cellStyle name="Normal 2 11 3 2 3 5 2 4 3" xfId="28137" xr:uid="{00000000-0005-0000-0000-0000E66D0000}"/>
    <cellStyle name="Normal 2 11 3 2 3 5 2 4 4" xfId="28138" xr:uid="{00000000-0005-0000-0000-0000E76D0000}"/>
    <cellStyle name="Normal 2 11 3 2 3 5 2 5" xfId="28139" xr:uid="{00000000-0005-0000-0000-0000E86D0000}"/>
    <cellStyle name="Normal 2 11 3 2 3 5 2 5 2" xfId="28140" xr:uid="{00000000-0005-0000-0000-0000E96D0000}"/>
    <cellStyle name="Normal 2 11 3 2 3 5 2 6" xfId="28141" xr:uid="{00000000-0005-0000-0000-0000EA6D0000}"/>
    <cellStyle name="Normal 2 11 3 2 3 5 2 7" xfId="28142" xr:uid="{00000000-0005-0000-0000-0000EB6D0000}"/>
    <cellStyle name="Normal 2 11 3 2 3 5 3" xfId="28143" xr:uid="{00000000-0005-0000-0000-0000EC6D0000}"/>
    <cellStyle name="Normal 2 11 3 2 3 5 3 2" xfId="28144" xr:uid="{00000000-0005-0000-0000-0000ED6D0000}"/>
    <cellStyle name="Normal 2 11 3 2 3 5 3 2 2" xfId="28145" xr:uid="{00000000-0005-0000-0000-0000EE6D0000}"/>
    <cellStyle name="Normal 2 11 3 2 3 5 3 3" xfId="28146" xr:uid="{00000000-0005-0000-0000-0000EF6D0000}"/>
    <cellStyle name="Normal 2 11 3 2 3 5 3 4" xfId="28147" xr:uid="{00000000-0005-0000-0000-0000F06D0000}"/>
    <cellStyle name="Normal 2 11 3 2 3 5 4" xfId="28148" xr:uid="{00000000-0005-0000-0000-0000F16D0000}"/>
    <cellStyle name="Normal 2 11 3 2 3 5 4 2" xfId="28149" xr:uid="{00000000-0005-0000-0000-0000F26D0000}"/>
    <cellStyle name="Normal 2 11 3 2 3 5 4 2 2" xfId="28150" xr:uid="{00000000-0005-0000-0000-0000F36D0000}"/>
    <cellStyle name="Normal 2 11 3 2 3 5 4 3" xfId="28151" xr:uid="{00000000-0005-0000-0000-0000F46D0000}"/>
    <cellStyle name="Normal 2 11 3 2 3 5 4 4" xfId="28152" xr:uid="{00000000-0005-0000-0000-0000F56D0000}"/>
    <cellStyle name="Normal 2 11 3 2 3 5 5" xfId="28153" xr:uid="{00000000-0005-0000-0000-0000F66D0000}"/>
    <cellStyle name="Normal 2 11 3 2 3 5 5 2" xfId="28154" xr:uid="{00000000-0005-0000-0000-0000F76D0000}"/>
    <cellStyle name="Normal 2 11 3 2 3 5 5 2 2" xfId="28155" xr:uid="{00000000-0005-0000-0000-0000F86D0000}"/>
    <cellStyle name="Normal 2 11 3 2 3 5 5 3" xfId="28156" xr:uid="{00000000-0005-0000-0000-0000F96D0000}"/>
    <cellStyle name="Normal 2 11 3 2 3 5 5 4" xfId="28157" xr:uid="{00000000-0005-0000-0000-0000FA6D0000}"/>
    <cellStyle name="Normal 2 11 3 2 3 5 6" xfId="28158" xr:uid="{00000000-0005-0000-0000-0000FB6D0000}"/>
    <cellStyle name="Normal 2 11 3 2 3 5 6 2" xfId="28159" xr:uid="{00000000-0005-0000-0000-0000FC6D0000}"/>
    <cellStyle name="Normal 2 11 3 2 3 5 6 2 2" xfId="28160" xr:uid="{00000000-0005-0000-0000-0000FD6D0000}"/>
    <cellStyle name="Normal 2 11 3 2 3 5 6 3" xfId="28161" xr:uid="{00000000-0005-0000-0000-0000FE6D0000}"/>
    <cellStyle name="Normal 2 11 3 2 3 5 6 4" xfId="28162" xr:uid="{00000000-0005-0000-0000-0000FF6D0000}"/>
    <cellStyle name="Normal 2 11 3 2 3 5 7" xfId="28163" xr:uid="{00000000-0005-0000-0000-0000006E0000}"/>
    <cellStyle name="Normal 2 11 3 2 3 5 7 2" xfId="28164" xr:uid="{00000000-0005-0000-0000-0000016E0000}"/>
    <cellStyle name="Normal 2 11 3 2 3 5 8" xfId="28165" xr:uid="{00000000-0005-0000-0000-0000026E0000}"/>
    <cellStyle name="Normal 2 11 3 2 3 5 9" xfId="28166" xr:uid="{00000000-0005-0000-0000-0000036E0000}"/>
    <cellStyle name="Normal 2 11 3 2 3 6" xfId="28167" xr:uid="{00000000-0005-0000-0000-0000046E0000}"/>
    <cellStyle name="Normal 2 11 3 2 3 6 2" xfId="28168" xr:uid="{00000000-0005-0000-0000-0000056E0000}"/>
    <cellStyle name="Normal 2 11 3 2 3 6 2 2" xfId="28169" xr:uid="{00000000-0005-0000-0000-0000066E0000}"/>
    <cellStyle name="Normal 2 11 3 2 3 6 2 2 2" xfId="28170" xr:uid="{00000000-0005-0000-0000-0000076E0000}"/>
    <cellStyle name="Normal 2 11 3 2 3 6 2 3" xfId="28171" xr:uid="{00000000-0005-0000-0000-0000086E0000}"/>
    <cellStyle name="Normal 2 11 3 2 3 6 2 4" xfId="28172" xr:uid="{00000000-0005-0000-0000-0000096E0000}"/>
    <cellStyle name="Normal 2 11 3 2 3 6 3" xfId="28173" xr:uid="{00000000-0005-0000-0000-00000A6E0000}"/>
    <cellStyle name="Normal 2 11 3 2 3 6 3 2" xfId="28174" xr:uid="{00000000-0005-0000-0000-00000B6E0000}"/>
    <cellStyle name="Normal 2 11 3 2 3 6 3 2 2" xfId="28175" xr:uid="{00000000-0005-0000-0000-00000C6E0000}"/>
    <cellStyle name="Normal 2 11 3 2 3 6 3 3" xfId="28176" xr:uid="{00000000-0005-0000-0000-00000D6E0000}"/>
    <cellStyle name="Normal 2 11 3 2 3 6 3 4" xfId="28177" xr:uid="{00000000-0005-0000-0000-00000E6E0000}"/>
    <cellStyle name="Normal 2 11 3 2 3 6 4" xfId="28178" xr:uid="{00000000-0005-0000-0000-00000F6E0000}"/>
    <cellStyle name="Normal 2 11 3 2 3 6 4 2" xfId="28179" xr:uid="{00000000-0005-0000-0000-0000106E0000}"/>
    <cellStyle name="Normal 2 11 3 2 3 6 4 2 2" xfId="28180" xr:uid="{00000000-0005-0000-0000-0000116E0000}"/>
    <cellStyle name="Normal 2 11 3 2 3 6 4 3" xfId="28181" xr:uid="{00000000-0005-0000-0000-0000126E0000}"/>
    <cellStyle name="Normal 2 11 3 2 3 6 4 4" xfId="28182" xr:uid="{00000000-0005-0000-0000-0000136E0000}"/>
    <cellStyle name="Normal 2 11 3 2 3 6 5" xfId="28183" xr:uid="{00000000-0005-0000-0000-0000146E0000}"/>
    <cellStyle name="Normal 2 11 3 2 3 6 5 2" xfId="28184" xr:uid="{00000000-0005-0000-0000-0000156E0000}"/>
    <cellStyle name="Normal 2 11 3 2 3 6 6" xfId="28185" xr:uid="{00000000-0005-0000-0000-0000166E0000}"/>
    <cellStyle name="Normal 2 11 3 2 3 6 7" xfId="28186" xr:uid="{00000000-0005-0000-0000-0000176E0000}"/>
    <cellStyle name="Normal 2 11 3 2 3 7" xfId="28187" xr:uid="{00000000-0005-0000-0000-0000186E0000}"/>
    <cellStyle name="Normal 2 11 3 2 3 7 2" xfId="28188" xr:uid="{00000000-0005-0000-0000-0000196E0000}"/>
    <cellStyle name="Normal 2 11 3 2 3 7 2 2" xfId="28189" xr:uid="{00000000-0005-0000-0000-00001A6E0000}"/>
    <cellStyle name="Normal 2 11 3 2 3 7 3" xfId="28190" xr:uid="{00000000-0005-0000-0000-00001B6E0000}"/>
    <cellStyle name="Normal 2 11 3 2 3 7 4" xfId="28191" xr:uid="{00000000-0005-0000-0000-00001C6E0000}"/>
    <cellStyle name="Normal 2 11 3 2 3 8" xfId="28192" xr:uid="{00000000-0005-0000-0000-00001D6E0000}"/>
    <cellStyle name="Normal 2 11 3 2 3 8 2" xfId="28193" xr:uid="{00000000-0005-0000-0000-00001E6E0000}"/>
    <cellStyle name="Normal 2 11 3 2 3 8 2 2" xfId="28194" xr:uid="{00000000-0005-0000-0000-00001F6E0000}"/>
    <cellStyle name="Normal 2 11 3 2 3 8 3" xfId="28195" xr:uid="{00000000-0005-0000-0000-0000206E0000}"/>
    <cellStyle name="Normal 2 11 3 2 3 8 4" xfId="28196" xr:uid="{00000000-0005-0000-0000-0000216E0000}"/>
    <cellStyle name="Normal 2 11 3 2 3 9" xfId="28197" xr:uid="{00000000-0005-0000-0000-0000226E0000}"/>
    <cellStyle name="Normal 2 11 3 2 3 9 2" xfId="28198" xr:uid="{00000000-0005-0000-0000-0000236E0000}"/>
    <cellStyle name="Normal 2 11 3 2 3 9 2 2" xfId="28199" xr:uid="{00000000-0005-0000-0000-0000246E0000}"/>
    <cellStyle name="Normal 2 11 3 2 3 9 3" xfId="28200" xr:uid="{00000000-0005-0000-0000-0000256E0000}"/>
    <cellStyle name="Normal 2 11 3 2 3 9 4" xfId="28201" xr:uid="{00000000-0005-0000-0000-0000266E0000}"/>
    <cellStyle name="Normal 2 11 3 2 4" xfId="28202" xr:uid="{00000000-0005-0000-0000-0000276E0000}"/>
    <cellStyle name="Normal 2 11 3 2 4 10" xfId="28203" xr:uid="{00000000-0005-0000-0000-0000286E0000}"/>
    <cellStyle name="Normal 2 11 3 2 4 2" xfId="28204" xr:uid="{00000000-0005-0000-0000-0000296E0000}"/>
    <cellStyle name="Normal 2 11 3 2 4 2 2" xfId="28205" xr:uid="{00000000-0005-0000-0000-00002A6E0000}"/>
    <cellStyle name="Normal 2 11 3 2 4 2 2 2" xfId="28206" xr:uid="{00000000-0005-0000-0000-00002B6E0000}"/>
    <cellStyle name="Normal 2 11 3 2 4 2 2 2 2" xfId="28207" xr:uid="{00000000-0005-0000-0000-00002C6E0000}"/>
    <cellStyle name="Normal 2 11 3 2 4 2 2 2 2 2" xfId="28208" xr:uid="{00000000-0005-0000-0000-00002D6E0000}"/>
    <cellStyle name="Normal 2 11 3 2 4 2 2 2 3" xfId="28209" xr:uid="{00000000-0005-0000-0000-00002E6E0000}"/>
    <cellStyle name="Normal 2 11 3 2 4 2 2 2 4" xfId="28210" xr:uid="{00000000-0005-0000-0000-00002F6E0000}"/>
    <cellStyle name="Normal 2 11 3 2 4 2 2 3" xfId="28211" xr:uid="{00000000-0005-0000-0000-0000306E0000}"/>
    <cellStyle name="Normal 2 11 3 2 4 2 2 3 2" xfId="28212" xr:uid="{00000000-0005-0000-0000-0000316E0000}"/>
    <cellStyle name="Normal 2 11 3 2 4 2 2 3 2 2" xfId="28213" xr:uid="{00000000-0005-0000-0000-0000326E0000}"/>
    <cellStyle name="Normal 2 11 3 2 4 2 2 3 3" xfId="28214" xr:uid="{00000000-0005-0000-0000-0000336E0000}"/>
    <cellStyle name="Normal 2 11 3 2 4 2 2 3 4" xfId="28215" xr:uid="{00000000-0005-0000-0000-0000346E0000}"/>
    <cellStyle name="Normal 2 11 3 2 4 2 2 4" xfId="28216" xr:uid="{00000000-0005-0000-0000-0000356E0000}"/>
    <cellStyle name="Normal 2 11 3 2 4 2 2 4 2" xfId="28217" xr:uid="{00000000-0005-0000-0000-0000366E0000}"/>
    <cellStyle name="Normal 2 11 3 2 4 2 2 4 2 2" xfId="28218" xr:uid="{00000000-0005-0000-0000-0000376E0000}"/>
    <cellStyle name="Normal 2 11 3 2 4 2 2 4 3" xfId="28219" xr:uid="{00000000-0005-0000-0000-0000386E0000}"/>
    <cellStyle name="Normal 2 11 3 2 4 2 2 4 4" xfId="28220" xr:uid="{00000000-0005-0000-0000-0000396E0000}"/>
    <cellStyle name="Normal 2 11 3 2 4 2 2 5" xfId="28221" xr:uid="{00000000-0005-0000-0000-00003A6E0000}"/>
    <cellStyle name="Normal 2 11 3 2 4 2 2 5 2" xfId="28222" xr:uid="{00000000-0005-0000-0000-00003B6E0000}"/>
    <cellStyle name="Normal 2 11 3 2 4 2 2 6" xfId="28223" xr:uid="{00000000-0005-0000-0000-00003C6E0000}"/>
    <cellStyle name="Normal 2 11 3 2 4 2 2 7" xfId="28224" xr:uid="{00000000-0005-0000-0000-00003D6E0000}"/>
    <cellStyle name="Normal 2 11 3 2 4 2 3" xfId="28225" xr:uid="{00000000-0005-0000-0000-00003E6E0000}"/>
    <cellStyle name="Normal 2 11 3 2 4 2 3 2" xfId="28226" xr:uid="{00000000-0005-0000-0000-00003F6E0000}"/>
    <cellStyle name="Normal 2 11 3 2 4 2 3 2 2" xfId="28227" xr:uid="{00000000-0005-0000-0000-0000406E0000}"/>
    <cellStyle name="Normal 2 11 3 2 4 2 3 3" xfId="28228" xr:uid="{00000000-0005-0000-0000-0000416E0000}"/>
    <cellStyle name="Normal 2 11 3 2 4 2 3 4" xfId="28229" xr:uid="{00000000-0005-0000-0000-0000426E0000}"/>
    <cellStyle name="Normal 2 11 3 2 4 2 4" xfId="28230" xr:uid="{00000000-0005-0000-0000-0000436E0000}"/>
    <cellStyle name="Normal 2 11 3 2 4 2 4 2" xfId="28231" xr:uid="{00000000-0005-0000-0000-0000446E0000}"/>
    <cellStyle name="Normal 2 11 3 2 4 2 4 2 2" xfId="28232" xr:uid="{00000000-0005-0000-0000-0000456E0000}"/>
    <cellStyle name="Normal 2 11 3 2 4 2 4 3" xfId="28233" xr:uid="{00000000-0005-0000-0000-0000466E0000}"/>
    <cellStyle name="Normal 2 11 3 2 4 2 4 4" xfId="28234" xr:uid="{00000000-0005-0000-0000-0000476E0000}"/>
    <cellStyle name="Normal 2 11 3 2 4 2 5" xfId="28235" xr:uid="{00000000-0005-0000-0000-0000486E0000}"/>
    <cellStyle name="Normal 2 11 3 2 4 2 5 2" xfId="28236" xr:uid="{00000000-0005-0000-0000-0000496E0000}"/>
    <cellStyle name="Normal 2 11 3 2 4 2 5 2 2" xfId="28237" xr:uid="{00000000-0005-0000-0000-00004A6E0000}"/>
    <cellStyle name="Normal 2 11 3 2 4 2 5 3" xfId="28238" xr:uid="{00000000-0005-0000-0000-00004B6E0000}"/>
    <cellStyle name="Normal 2 11 3 2 4 2 5 4" xfId="28239" xr:uid="{00000000-0005-0000-0000-00004C6E0000}"/>
    <cellStyle name="Normal 2 11 3 2 4 2 6" xfId="28240" xr:uid="{00000000-0005-0000-0000-00004D6E0000}"/>
    <cellStyle name="Normal 2 11 3 2 4 2 6 2" xfId="28241" xr:uid="{00000000-0005-0000-0000-00004E6E0000}"/>
    <cellStyle name="Normal 2 11 3 2 4 2 6 2 2" xfId="28242" xr:uid="{00000000-0005-0000-0000-00004F6E0000}"/>
    <cellStyle name="Normal 2 11 3 2 4 2 6 3" xfId="28243" xr:uid="{00000000-0005-0000-0000-0000506E0000}"/>
    <cellStyle name="Normal 2 11 3 2 4 2 6 4" xfId="28244" xr:uid="{00000000-0005-0000-0000-0000516E0000}"/>
    <cellStyle name="Normal 2 11 3 2 4 2 7" xfId="28245" xr:uid="{00000000-0005-0000-0000-0000526E0000}"/>
    <cellStyle name="Normal 2 11 3 2 4 2 7 2" xfId="28246" xr:uid="{00000000-0005-0000-0000-0000536E0000}"/>
    <cellStyle name="Normal 2 11 3 2 4 2 8" xfId="28247" xr:uid="{00000000-0005-0000-0000-0000546E0000}"/>
    <cellStyle name="Normal 2 11 3 2 4 2 9" xfId="28248" xr:uid="{00000000-0005-0000-0000-0000556E0000}"/>
    <cellStyle name="Normal 2 11 3 2 4 3" xfId="28249" xr:uid="{00000000-0005-0000-0000-0000566E0000}"/>
    <cellStyle name="Normal 2 11 3 2 4 3 2" xfId="28250" xr:uid="{00000000-0005-0000-0000-0000576E0000}"/>
    <cellStyle name="Normal 2 11 3 2 4 3 2 2" xfId="28251" xr:uid="{00000000-0005-0000-0000-0000586E0000}"/>
    <cellStyle name="Normal 2 11 3 2 4 3 2 2 2" xfId="28252" xr:uid="{00000000-0005-0000-0000-0000596E0000}"/>
    <cellStyle name="Normal 2 11 3 2 4 3 2 3" xfId="28253" xr:uid="{00000000-0005-0000-0000-00005A6E0000}"/>
    <cellStyle name="Normal 2 11 3 2 4 3 2 4" xfId="28254" xr:uid="{00000000-0005-0000-0000-00005B6E0000}"/>
    <cellStyle name="Normal 2 11 3 2 4 3 3" xfId="28255" xr:uid="{00000000-0005-0000-0000-00005C6E0000}"/>
    <cellStyle name="Normal 2 11 3 2 4 3 3 2" xfId="28256" xr:uid="{00000000-0005-0000-0000-00005D6E0000}"/>
    <cellStyle name="Normal 2 11 3 2 4 3 3 2 2" xfId="28257" xr:uid="{00000000-0005-0000-0000-00005E6E0000}"/>
    <cellStyle name="Normal 2 11 3 2 4 3 3 3" xfId="28258" xr:uid="{00000000-0005-0000-0000-00005F6E0000}"/>
    <cellStyle name="Normal 2 11 3 2 4 3 3 4" xfId="28259" xr:uid="{00000000-0005-0000-0000-0000606E0000}"/>
    <cellStyle name="Normal 2 11 3 2 4 3 4" xfId="28260" xr:uid="{00000000-0005-0000-0000-0000616E0000}"/>
    <cellStyle name="Normal 2 11 3 2 4 3 4 2" xfId="28261" xr:uid="{00000000-0005-0000-0000-0000626E0000}"/>
    <cellStyle name="Normal 2 11 3 2 4 3 4 2 2" xfId="28262" xr:uid="{00000000-0005-0000-0000-0000636E0000}"/>
    <cellStyle name="Normal 2 11 3 2 4 3 4 3" xfId="28263" xr:uid="{00000000-0005-0000-0000-0000646E0000}"/>
    <cellStyle name="Normal 2 11 3 2 4 3 4 4" xfId="28264" xr:uid="{00000000-0005-0000-0000-0000656E0000}"/>
    <cellStyle name="Normal 2 11 3 2 4 3 5" xfId="28265" xr:uid="{00000000-0005-0000-0000-0000666E0000}"/>
    <cellStyle name="Normal 2 11 3 2 4 3 5 2" xfId="28266" xr:uid="{00000000-0005-0000-0000-0000676E0000}"/>
    <cellStyle name="Normal 2 11 3 2 4 3 6" xfId="28267" xr:uid="{00000000-0005-0000-0000-0000686E0000}"/>
    <cellStyle name="Normal 2 11 3 2 4 3 7" xfId="28268" xr:uid="{00000000-0005-0000-0000-0000696E0000}"/>
    <cellStyle name="Normal 2 11 3 2 4 4" xfId="28269" xr:uid="{00000000-0005-0000-0000-00006A6E0000}"/>
    <cellStyle name="Normal 2 11 3 2 4 4 2" xfId="28270" xr:uid="{00000000-0005-0000-0000-00006B6E0000}"/>
    <cellStyle name="Normal 2 11 3 2 4 4 2 2" xfId="28271" xr:uid="{00000000-0005-0000-0000-00006C6E0000}"/>
    <cellStyle name="Normal 2 11 3 2 4 4 3" xfId="28272" xr:uid="{00000000-0005-0000-0000-00006D6E0000}"/>
    <cellStyle name="Normal 2 11 3 2 4 4 4" xfId="28273" xr:uid="{00000000-0005-0000-0000-00006E6E0000}"/>
    <cellStyle name="Normal 2 11 3 2 4 5" xfId="28274" xr:uid="{00000000-0005-0000-0000-00006F6E0000}"/>
    <cellStyle name="Normal 2 11 3 2 4 5 2" xfId="28275" xr:uid="{00000000-0005-0000-0000-0000706E0000}"/>
    <cellStyle name="Normal 2 11 3 2 4 5 2 2" xfId="28276" xr:uid="{00000000-0005-0000-0000-0000716E0000}"/>
    <cellStyle name="Normal 2 11 3 2 4 5 3" xfId="28277" xr:uid="{00000000-0005-0000-0000-0000726E0000}"/>
    <cellStyle name="Normal 2 11 3 2 4 5 4" xfId="28278" xr:uid="{00000000-0005-0000-0000-0000736E0000}"/>
    <cellStyle name="Normal 2 11 3 2 4 6" xfId="28279" xr:uid="{00000000-0005-0000-0000-0000746E0000}"/>
    <cellStyle name="Normal 2 11 3 2 4 6 2" xfId="28280" xr:uid="{00000000-0005-0000-0000-0000756E0000}"/>
    <cellStyle name="Normal 2 11 3 2 4 6 2 2" xfId="28281" xr:uid="{00000000-0005-0000-0000-0000766E0000}"/>
    <cellStyle name="Normal 2 11 3 2 4 6 3" xfId="28282" xr:uid="{00000000-0005-0000-0000-0000776E0000}"/>
    <cellStyle name="Normal 2 11 3 2 4 6 4" xfId="28283" xr:uid="{00000000-0005-0000-0000-0000786E0000}"/>
    <cellStyle name="Normal 2 11 3 2 4 7" xfId="28284" xr:uid="{00000000-0005-0000-0000-0000796E0000}"/>
    <cellStyle name="Normal 2 11 3 2 4 7 2" xfId="28285" xr:uid="{00000000-0005-0000-0000-00007A6E0000}"/>
    <cellStyle name="Normal 2 11 3 2 4 7 2 2" xfId="28286" xr:uid="{00000000-0005-0000-0000-00007B6E0000}"/>
    <cellStyle name="Normal 2 11 3 2 4 7 3" xfId="28287" xr:uid="{00000000-0005-0000-0000-00007C6E0000}"/>
    <cellStyle name="Normal 2 11 3 2 4 7 4" xfId="28288" xr:uid="{00000000-0005-0000-0000-00007D6E0000}"/>
    <cellStyle name="Normal 2 11 3 2 4 8" xfId="28289" xr:uid="{00000000-0005-0000-0000-00007E6E0000}"/>
    <cellStyle name="Normal 2 11 3 2 4 8 2" xfId="28290" xr:uid="{00000000-0005-0000-0000-00007F6E0000}"/>
    <cellStyle name="Normal 2 11 3 2 4 9" xfId="28291" xr:uid="{00000000-0005-0000-0000-0000806E0000}"/>
    <cellStyle name="Normal 2 11 3 2 5" xfId="28292" xr:uid="{00000000-0005-0000-0000-0000816E0000}"/>
    <cellStyle name="Normal 2 11 3 2 5 10" xfId="28293" xr:uid="{00000000-0005-0000-0000-0000826E0000}"/>
    <cellStyle name="Normal 2 11 3 2 5 2" xfId="28294" xr:uid="{00000000-0005-0000-0000-0000836E0000}"/>
    <cellStyle name="Normal 2 11 3 2 5 2 2" xfId="28295" xr:uid="{00000000-0005-0000-0000-0000846E0000}"/>
    <cellStyle name="Normal 2 11 3 2 5 2 2 2" xfId="28296" xr:uid="{00000000-0005-0000-0000-0000856E0000}"/>
    <cellStyle name="Normal 2 11 3 2 5 2 2 2 2" xfId="28297" xr:uid="{00000000-0005-0000-0000-0000866E0000}"/>
    <cellStyle name="Normal 2 11 3 2 5 2 2 2 2 2" xfId="28298" xr:uid="{00000000-0005-0000-0000-0000876E0000}"/>
    <cellStyle name="Normal 2 11 3 2 5 2 2 2 3" xfId="28299" xr:uid="{00000000-0005-0000-0000-0000886E0000}"/>
    <cellStyle name="Normal 2 11 3 2 5 2 2 2 4" xfId="28300" xr:uid="{00000000-0005-0000-0000-0000896E0000}"/>
    <cellStyle name="Normal 2 11 3 2 5 2 2 3" xfId="28301" xr:uid="{00000000-0005-0000-0000-00008A6E0000}"/>
    <cellStyle name="Normal 2 11 3 2 5 2 2 3 2" xfId="28302" xr:uid="{00000000-0005-0000-0000-00008B6E0000}"/>
    <cellStyle name="Normal 2 11 3 2 5 2 2 3 2 2" xfId="28303" xr:uid="{00000000-0005-0000-0000-00008C6E0000}"/>
    <cellStyle name="Normal 2 11 3 2 5 2 2 3 3" xfId="28304" xr:uid="{00000000-0005-0000-0000-00008D6E0000}"/>
    <cellStyle name="Normal 2 11 3 2 5 2 2 3 4" xfId="28305" xr:uid="{00000000-0005-0000-0000-00008E6E0000}"/>
    <cellStyle name="Normal 2 11 3 2 5 2 2 4" xfId="28306" xr:uid="{00000000-0005-0000-0000-00008F6E0000}"/>
    <cellStyle name="Normal 2 11 3 2 5 2 2 4 2" xfId="28307" xr:uid="{00000000-0005-0000-0000-0000906E0000}"/>
    <cellStyle name="Normal 2 11 3 2 5 2 2 4 2 2" xfId="28308" xr:uid="{00000000-0005-0000-0000-0000916E0000}"/>
    <cellStyle name="Normal 2 11 3 2 5 2 2 4 3" xfId="28309" xr:uid="{00000000-0005-0000-0000-0000926E0000}"/>
    <cellStyle name="Normal 2 11 3 2 5 2 2 4 4" xfId="28310" xr:uid="{00000000-0005-0000-0000-0000936E0000}"/>
    <cellStyle name="Normal 2 11 3 2 5 2 2 5" xfId="28311" xr:uid="{00000000-0005-0000-0000-0000946E0000}"/>
    <cellStyle name="Normal 2 11 3 2 5 2 2 5 2" xfId="28312" xr:uid="{00000000-0005-0000-0000-0000956E0000}"/>
    <cellStyle name="Normal 2 11 3 2 5 2 2 6" xfId="28313" xr:uid="{00000000-0005-0000-0000-0000966E0000}"/>
    <cellStyle name="Normal 2 11 3 2 5 2 2 7" xfId="28314" xr:uid="{00000000-0005-0000-0000-0000976E0000}"/>
    <cellStyle name="Normal 2 11 3 2 5 2 3" xfId="28315" xr:uid="{00000000-0005-0000-0000-0000986E0000}"/>
    <cellStyle name="Normal 2 11 3 2 5 2 3 2" xfId="28316" xr:uid="{00000000-0005-0000-0000-0000996E0000}"/>
    <cellStyle name="Normal 2 11 3 2 5 2 3 2 2" xfId="28317" xr:uid="{00000000-0005-0000-0000-00009A6E0000}"/>
    <cellStyle name="Normal 2 11 3 2 5 2 3 3" xfId="28318" xr:uid="{00000000-0005-0000-0000-00009B6E0000}"/>
    <cellStyle name="Normal 2 11 3 2 5 2 3 4" xfId="28319" xr:uid="{00000000-0005-0000-0000-00009C6E0000}"/>
    <cellStyle name="Normal 2 11 3 2 5 2 4" xfId="28320" xr:uid="{00000000-0005-0000-0000-00009D6E0000}"/>
    <cellStyle name="Normal 2 11 3 2 5 2 4 2" xfId="28321" xr:uid="{00000000-0005-0000-0000-00009E6E0000}"/>
    <cellStyle name="Normal 2 11 3 2 5 2 4 2 2" xfId="28322" xr:uid="{00000000-0005-0000-0000-00009F6E0000}"/>
    <cellStyle name="Normal 2 11 3 2 5 2 4 3" xfId="28323" xr:uid="{00000000-0005-0000-0000-0000A06E0000}"/>
    <cellStyle name="Normal 2 11 3 2 5 2 4 4" xfId="28324" xr:uid="{00000000-0005-0000-0000-0000A16E0000}"/>
    <cellStyle name="Normal 2 11 3 2 5 2 5" xfId="28325" xr:uid="{00000000-0005-0000-0000-0000A26E0000}"/>
    <cellStyle name="Normal 2 11 3 2 5 2 5 2" xfId="28326" xr:uid="{00000000-0005-0000-0000-0000A36E0000}"/>
    <cellStyle name="Normal 2 11 3 2 5 2 5 2 2" xfId="28327" xr:uid="{00000000-0005-0000-0000-0000A46E0000}"/>
    <cellStyle name="Normal 2 11 3 2 5 2 5 3" xfId="28328" xr:uid="{00000000-0005-0000-0000-0000A56E0000}"/>
    <cellStyle name="Normal 2 11 3 2 5 2 5 4" xfId="28329" xr:uid="{00000000-0005-0000-0000-0000A66E0000}"/>
    <cellStyle name="Normal 2 11 3 2 5 2 6" xfId="28330" xr:uid="{00000000-0005-0000-0000-0000A76E0000}"/>
    <cellStyle name="Normal 2 11 3 2 5 2 6 2" xfId="28331" xr:uid="{00000000-0005-0000-0000-0000A86E0000}"/>
    <cellStyle name="Normal 2 11 3 2 5 2 6 2 2" xfId="28332" xr:uid="{00000000-0005-0000-0000-0000A96E0000}"/>
    <cellStyle name="Normal 2 11 3 2 5 2 6 3" xfId="28333" xr:uid="{00000000-0005-0000-0000-0000AA6E0000}"/>
    <cellStyle name="Normal 2 11 3 2 5 2 6 4" xfId="28334" xr:uid="{00000000-0005-0000-0000-0000AB6E0000}"/>
    <cellStyle name="Normal 2 11 3 2 5 2 7" xfId="28335" xr:uid="{00000000-0005-0000-0000-0000AC6E0000}"/>
    <cellStyle name="Normal 2 11 3 2 5 2 7 2" xfId="28336" xr:uid="{00000000-0005-0000-0000-0000AD6E0000}"/>
    <cellStyle name="Normal 2 11 3 2 5 2 8" xfId="28337" xr:uid="{00000000-0005-0000-0000-0000AE6E0000}"/>
    <cellStyle name="Normal 2 11 3 2 5 2 9" xfId="28338" xr:uid="{00000000-0005-0000-0000-0000AF6E0000}"/>
    <cellStyle name="Normal 2 11 3 2 5 3" xfId="28339" xr:uid="{00000000-0005-0000-0000-0000B06E0000}"/>
    <cellStyle name="Normal 2 11 3 2 5 3 2" xfId="28340" xr:uid="{00000000-0005-0000-0000-0000B16E0000}"/>
    <cellStyle name="Normal 2 11 3 2 5 3 2 2" xfId="28341" xr:uid="{00000000-0005-0000-0000-0000B26E0000}"/>
    <cellStyle name="Normal 2 11 3 2 5 3 2 2 2" xfId="28342" xr:uid="{00000000-0005-0000-0000-0000B36E0000}"/>
    <cellStyle name="Normal 2 11 3 2 5 3 2 3" xfId="28343" xr:uid="{00000000-0005-0000-0000-0000B46E0000}"/>
    <cellStyle name="Normal 2 11 3 2 5 3 2 4" xfId="28344" xr:uid="{00000000-0005-0000-0000-0000B56E0000}"/>
    <cellStyle name="Normal 2 11 3 2 5 3 3" xfId="28345" xr:uid="{00000000-0005-0000-0000-0000B66E0000}"/>
    <cellStyle name="Normal 2 11 3 2 5 3 3 2" xfId="28346" xr:uid="{00000000-0005-0000-0000-0000B76E0000}"/>
    <cellStyle name="Normal 2 11 3 2 5 3 3 2 2" xfId="28347" xr:uid="{00000000-0005-0000-0000-0000B86E0000}"/>
    <cellStyle name="Normal 2 11 3 2 5 3 3 3" xfId="28348" xr:uid="{00000000-0005-0000-0000-0000B96E0000}"/>
    <cellStyle name="Normal 2 11 3 2 5 3 3 4" xfId="28349" xr:uid="{00000000-0005-0000-0000-0000BA6E0000}"/>
    <cellStyle name="Normal 2 11 3 2 5 3 4" xfId="28350" xr:uid="{00000000-0005-0000-0000-0000BB6E0000}"/>
    <cellStyle name="Normal 2 11 3 2 5 3 4 2" xfId="28351" xr:uid="{00000000-0005-0000-0000-0000BC6E0000}"/>
    <cellStyle name="Normal 2 11 3 2 5 3 4 2 2" xfId="28352" xr:uid="{00000000-0005-0000-0000-0000BD6E0000}"/>
    <cellStyle name="Normal 2 11 3 2 5 3 4 3" xfId="28353" xr:uid="{00000000-0005-0000-0000-0000BE6E0000}"/>
    <cellStyle name="Normal 2 11 3 2 5 3 4 4" xfId="28354" xr:uid="{00000000-0005-0000-0000-0000BF6E0000}"/>
    <cellStyle name="Normal 2 11 3 2 5 3 5" xfId="28355" xr:uid="{00000000-0005-0000-0000-0000C06E0000}"/>
    <cellStyle name="Normal 2 11 3 2 5 3 5 2" xfId="28356" xr:uid="{00000000-0005-0000-0000-0000C16E0000}"/>
    <cellStyle name="Normal 2 11 3 2 5 3 6" xfId="28357" xr:uid="{00000000-0005-0000-0000-0000C26E0000}"/>
    <cellStyle name="Normal 2 11 3 2 5 3 7" xfId="28358" xr:uid="{00000000-0005-0000-0000-0000C36E0000}"/>
    <cellStyle name="Normal 2 11 3 2 5 4" xfId="28359" xr:uid="{00000000-0005-0000-0000-0000C46E0000}"/>
    <cellStyle name="Normal 2 11 3 2 5 4 2" xfId="28360" xr:uid="{00000000-0005-0000-0000-0000C56E0000}"/>
    <cellStyle name="Normal 2 11 3 2 5 4 2 2" xfId="28361" xr:uid="{00000000-0005-0000-0000-0000C66E0000}"/>
    <cellStyle name="Normal 2 11 3 2 5 4 3" xfId="28362" xr:uid="{00000000-0005-0000-0000-0000C76E0000}"/>
    <cellStyle name="Normal 2 11 3 2 5 4 4" xfId="28363" xr:uid="{00000000-0005-0000-0000-0000C86E0000}"/>
    <cellStyle name="Normal 2 11 3 2 5 5" xfId="28364" xr:uid="{00000000-0005-0000-0000-0000C96E0000}"/>
    <cellStyle name="Normal 2 11 3 2 5 5 2" xfId="28365" xr:uid="{00000000-0005-0000-0000-0000CA6E0000}"/>
    <cellStyle name="Normal 2 11 3 2 5 5 2 2" xfId="28366" xr:uid="{00000000-0005-0000-0000-0000CB6E0000}"/>
    <cellStyle name="Normal 2 11 3 2 5 5 3" xfId="28367" xr:uid="{00000000-0005-0000-0000-0000CC6E0000}"/>
    <cellStyle name="Normal 2 11 3 2 5 5 4" xfId="28368" xr:uid="{00000000-0005-0000-0000-0000CD6E0000}"/>
    <cellStyle name="Normal 2 11 3 2 5 6" xfId="28369" xr:uid="{00000000-0005-0000-0000-0000CE6E0000}"/>
    <cellStyle name="Normal 2 11 3 2 5 6 2" xfId="28370" xr:uid="{00000000-0005-0000-0000-0000CF6E0000}"/>
    <cellStyle name="Normal 2 11 3 2 5 6 2 2" xfId="28371" xr:uid="{00000000-0005-0000-0000-0000D06E0000}"/>
    <cellStyle name="Normal 2 11 3 2 5 6 3" xfId="28372" xr:uid="{00000000-0005-0000-0000-0000D16E0000}"/>
    <cellStyle name="Normal 2 11 3 2 5 6 4" xfId="28373" xr:uid="{00000000-0005-0000-0000-0000D26E0000}"/>
    <cellStyle name="Normal 2 11 3 2 5 7" xfId="28374" xr:uid="{00000000-0005-0000-0000-0000D36E0000}"/>
    <cellStyle name="Normal 2 11 3 2 5 7 2" xfId="28375" xr:uid="{00000000-0005-0000-0000-0000D46E0000}"/>
    <cellStyle name="Normal 2 11 3 2 5 7 2 2" xfId="28376" xr:uid="{00000000-0005-0000-0000-0000D56E0000}"/>
    <cellStyle name="Normal 2 11 3 2 5 7 3" xfId="28377" xr:uid="{00000000-0005-0000-0000-0000D66E0000}"/>
    <cellStyle name="Normal 2 11 3 2 5 7 4" xfId="28378" xr:uid="{00000000-0005-0000-0000-0000D76E0000}"/>
    <cellStyle name="Normal 2 11 3 2 5 8" xfId="28379" xr:uid="{00000000-0005-0000-0000-0000D86E0000}"/>
    <cellStyle name="Normal 2 11 3 2 5 8 2" xfId="28380" xr:uid="{00000000-0005-0000-0000-0000D96E0000}"/>
    <cellStyle name="Normal 2 11 3 2 5 9" xfId="28381" xr:uid="{00000000-0005-0000-0000-0000DA6E0000}"/>
    <cellStyle name="Normal 2 11 3 2 6" xfId="28382" xr:uid="{00000000-0005-0000-0000-0000DB6E0000}"/>
    <cellStyle name="Normal 2 11 3 2 6 2" xfId="28383" xr:uid="{00000000-0005-0000-0000-0000DC6E0000}"/>
    <cellStyle name="Normal 2 11 3 2 6 2 2" xfId="28384" xr:uid="{00000000-0005-0000-0000-0000DD6E0000}"/>
    <cellStyle name="Normal 2 11 3 2 6 2 2 2" xfId="28385" xr:uid="{00000000-0005-0000-0000-0000DE6E0000}"/>
    <cellStyle name="Normal 2 11 3 2 6 2 2 2 2" xfId="28386" xr:uid="{00000000-0005-0000-0000-0000DF6E0000}"/>
    <cellStyle name="Normal 2 11 3 2 6 2 2 3" xfId="28387" xr:uid="{00000000-0005-0000-0000-0000E06E0000}"/>
    <cellStyle name="Normal 2 11 3 2 6 2 2 4" xfId="28388" xr:uid="{00000000-0005-0000-0000-0000E16E0000}"/>
    <cellStyle name="Normal 2 11 3 2 6 2 3" xfId="28389" xr:uid="{00000000-0005-0000-0000-0000E26E0000}"/>
    <cellStyle name="Normal 2 11 3 2 6 2 3 2" xfId="28390" xr:uid="{00000000-0005-0000-0000-0000E36E0000}"/>
    <cellStyle name="Normal 2 11 3 2 6 2 3 2 2" xfId="28391" xr:uid="{00000000-0005-0000-0000-0000E46E0000}"/>
    <cellStyle name="Normal 2 11 3 2 6 2 3 3" xfId="28392" xr:uid="{00000000-0005-0000-0000-0000E56E0000}"/>
    <cellStyle name="Normal 2 11 3 2 6 2 3 4" xfId="28393" xr:uid="{00000000-0005-0000-0000-0000E66E0000}"/>
    <cellStyle name="Normal 2 11 3 2 6 2 4" xfId="28394" xr:uid="{00000000-0005-0000-0000-0000E76E0000}"/>
    <cellStyle name="Normal 2 11 3 2 6 2 4 2" xfId="28395" xr:uid="{00000000-0005-0000-0000-0000E86E0000}"/>
    <cellStyle name="Normal 2 11 3 2 6 2 4 2 2" xfId="28396" xr:uid="{00000000-0005-0000-0000-0000E96E0000}"/>
    <cellStyle name="Normal 2 11 3 2 6 2 4 3" xfId="28397" xr:uid="{00000000-0005-0000-0000-0000EA6E0000}"/>
    <cellStyle name="Normal 2 11 3 2 6 2 4 4" xfId="28398" xr:uid="{00000000-0005-0000-0000-0000EB6E0000}"/>
    <cellStyle name="Normal 2 11 3 2 6 2 5" xfId="28399" xr:uid="{00000000-0005-0000-0000-0000EC6E0000}"/>
    <cellStyle name="Normal 2 11 3 2 6 2 5 2" xfId="28400" xr:uid="{00000000-0005-0000-0000-0000ED6E0000}"/>
    <cellStyle name="Normal 2 11 3 2 6 2 6" xfId="28401" xr:uid="{00000000-0005-0000-0000-0000EE6E0000}"/>
    <cellStyle name="Normal 2 11 3 2 6 2 7" xfId="28402" xr:uid="{00000000-0005-0000-0000-0000EF6E0000}"/>
    <cellStyle name="Normal 2 11 3 2 6 3" xfId="28403" xr:uid="{00000000-0005-0000-0000-0000F06E0000}"/>
    <cellStyle name="Normal 2 11 3 2 6 3 2" xfId="28404" xr:uid="{00000000-0005-0000-0000-0000F16E0000}"/>
    <cellStyle name="Normal 2 11 3 2 6 3 2 2" xfId="28405" xr:uid="{00000000-0005-0000-0000-0000F26E0000}"/>
    <cellStyle name="Normal 2 11 3 2 6 3 3" xfId="28406" xr:uid="{00000000-0005-0000-0000-0000F36E0000}"/>
    <cellStyle name="Normal 2 11 3 2 6 3 4" xfId="28407" xr:uid="{00000000-0005-0000-0000-0000F46E0000}"/>
    <cellStyle name="Normal 2 11 3 2 6 4" xfId="28408" xr:uid="{00000000-0005-0000-0000-0000F56E0000}"/>
    <cellStyle name="Normal 2 11 3 2 6 4 2" xfId="28409" xr:uid="{00000000-0005-0000-0000-0000F66E0000}"/>
    <cellStyle name="Normal 2 11 3 2 6 4 2 2" xfId="28410" xr:uid="{00000000-0005-0000-0000-0000F76E0000}"/>
    <cellStyle name="Normal 2 11 3 2 6 4 3" xfId="28411" xr:uid="{00000000-0005-0000-0000-0000F86E0000}"/>
    <cellStyle name="Normal 2 11 3 2 6 4 4" xfId="28412" xr:uid="{00000000-0005-0000-0000-0000F96E0000}"/>
    <cellStyle name="Normal 2 11 3 2 6 5" xfId="28413" xr:uid="{00000000-0005-0000-0000-0000FA6E0000}"/>
    <cellStyle name="Normal 2 11 3 2 6 5 2" xfId="28414" xr:uid="{00000000-0005-0000-0000-0000FB6E0000}"/>
    <cellStyle name="Normal 2 11 3 2 6 5 2 2" xfId="28415" xr:uid="{00000000-0005-0000-0000-0000FC6E0000}"/>
    <cellStyle name="Normal 2 11 3 2 6 5 3" xfId="28416" xr:uid="{00000000-0005-0000-0000-0000FD6E0000}"/>
    <cellStyle name="Normal 2 11 3 2 6 5 4" xfId="28417" xr:uid="{00000000-0005-0000-0000-0000FE6E0000}"/>
    <cellStyle name="Normal 2 11 3 2 6 6" xfId="28418" xr:uid="{00000000-0005-0000-0000-0000FF6E0000}"/>
    <cellStyle name="Normal 2 11 3 2 6 6 2" xfId="28419" xr:uid="{00000000-0005-0000-0000-0000006F0000}"/>
    <cellStyle name="Normal 2 11 3 2 6 6 2 2" xfId="28420" xr:uid="{00000000-0005-0000-0000-0000016F0000}"/>
    <cellStyle name="Normal 2 11 3 2 6 6 3" xfId="28421" xr:uid="{00000000-0005-0000-0000-0000026F0000}"/>
    <cellStyle name="Normal 2 11 3 2 6 6 4" xfId="28422" xr:uid="{00000000-0005-0000-0000-0000036F0000}"/>
    <cellStyle name="Normal 2 11 3 2 6 7" xfId="28423" xr:uid="{00000000-0005-0000-0000-0000046F0000}"/>
    <cellStyle name="Normal 2 11 3 2 6 7 2" xfId="28424" xr:uid="{00000000-0005-0000-0000-0000056F0000}"/>
    <cellStyle name="Normal 2 11 3 2 6 8" xfId="28425" xr:uid="{00000000-0005-0000-0000-0000066F0000}"/>
    <cellStyle name="Normal 2 11 3 2 6 9" xfId="28426" xr:uid="{00000000-0005-0000-0000-0000076F0000}"/>
    <cellStyle name="Normal 2 11 3 2 7" xfId="28427" xr:uid="{00000000-0005-0000-0000-0000086F0000}"/>
    <cellStyle name="Normal 2 11 3 2 7 2" xfId="28428" xr:uid="{00000000-0005-0000-0000-0000096F0000}"/>
    <cellStyle name="Normal 2 11 3 2 7 2 2" xfId="28429" xr:uid="{00000000-0005-0000-0000-00000A6F0000}"/>
    <cellStyle name="Normal 2 11 3 2 7 2 2 2" xfId="28430" xr:uid="{00000000-0005-0000-0000-00000B6F0000}"/>
    <cellStyle name="Normal 2 11 3 2 7 2 2 2 2" xfId="28431" xr:uid="{00000000-0005-0000-0000-00000C6F0000}"/>
    <cellStyle name="Normal 2 11 3 2 7 2 2 3" xfId="28432" xr:uid="{00000000-0005-0000-0000-00000D6F0000}"/>
    <cellStyle name="Normal 2 11 3 2 7 2 2 4" xfId="28433" xr:uid="{00000000-0005-0000-0000-00000E6F0000}"/>
    <cellStyle name="Normal 2 11 3 2 7 2 3" xfId="28434" xr:uid="{00000000-0005-0000-0000-00000F6F0000}"/>
    <cellStyle name="Normal 2 11 3 2 7 2 3 2" xfId="28435" xr:uid="{00000000-0005-0000-0000-0000106F0000}"/>
    <cellStyle name="Normal 2 11 3 2 7 2 3 2 2" xfId="28436" xr:uid="{00000000-0005-0000-0000-0000116F0000}"/>
    <cellStyle name="Normal 2 11 3 2 7 2 3 3" xfId="28437" xr:uid="{00000000-0005-0000-0000-0000126F0000}"/>
    <cellStyle name="Normal 2 11 3 2 7 2 3 4" xfId="28438" xr:uid="{00000000-0005-0000-0000-0000136F0000}"/>
    <cellStyle name="Normal 2 11 3 2 7 2 4" xfId="28439" xr:uid="{00000000-0005-0000-0000-0000146F0000}"/>
    <cellStyle name="Normal 2 11 3 2 7 2 4 2" xfId="28440" xr:uid="{00000000-0005-0000-0000-0000156F0000}"/>
    <cellStyle name="Normal 2 11 3 2 7 2 4 2 2" xfId="28441" xr:uid="{00000000-0005-0000-0000-0000166F0000}"/>
    <cellStyle name="Normal 2 11 3 2 7 2 4 3" xfId="28442" xr:uid="{00000000-0005-0000-0000-0000176F0000}"/>
    <cellStyle name="Normal 2 11 3 2 7 2 4 4" xfId="28443" xr:uid="{00000000-0005-0000-0000-0000186F0000}"/>
    <cellStyle name="Normal 2 11 3 2 7 2 5" xfId="28444" xr:uid="{00000000-0005-0000-0000-0000196F0000}"/>
    <cellStyle name="Normal 2 11 3 2 7 2 5 2" xfId="28445" xr:uid="{00000000-0005-0000-0000-00001A6F0000}"/>
    <cellStyle name="Normal 2 11 3 2 7 2 6" xfId="28446" xr:uid="{00000000-0005-0000-0000-00001B6F0000}"/>
    <cellStyle name="Normal 2 11 3 2 7 2 7" xfId="28447" xr:uid="{00000000-0005-0000-0000-00001C6F0000}"/>
    <cellStyle name="Normal 2 11 3 2 7 3" xfId="28448" xr:uid="{00000000-0005-0000-0000-00001D6F0000}"/>
    <cellStyle name="Normal 2 11 3 2 7 3 2" xfId="28449" xr:uid="{00000000-0005-0000-0000-00001E6F0000}"/>
    <cellStyle name="Normal 2 11 3 2 7 3 2 2" xfId="28450" xr:uid="{00000000-0005-0000-0000-00001F6F0000}"/>
    <cellStyle name="Normal 2 11 3 2 7 3 3" xfId="28451" xr:uid="{00000000-0005-0000-0000-0000206F0000}"/>
    <cellStyle name="Normal 2 11 3 2 7 3 4" xfId="28452" xr:uid="{00000000-0005-0000-0000-0000216F0000}"/>
    <cellStyle name="Normal 2 11 3 2 7 4" xfId="28453" xr:uid="{00000000-0005-0000-0000-0000226F0000}"/>
    <cellStyle name="Normal 2 11 3 2 7 4 2" xfId="28454" xr:uid="{00000000-0005-0000-0000-0000236F0000}"/>
    <cellStyle name="Normal 2 11 3 2 7 4 2 2" xfId="28455" xr:uid="{00000000-0005-0000-0000-0000246F0000}"/>
    <cellStyle name="Normal 2 11 3 2 7 4 3" xfId="28456" xr:uid="{00000000-0005-0000-0000-0000256F0000}"/>
    <cellStyle name="Normal 2 11 3 2 7 4 4" xfId="28457" xr:uid="{00000000-0005-0000-0000-0000266F0000}"/>
    <cellStyle name="Normal 2 11 3 2 7 5" xfId="28458" xr:uid="{00000000-0005-0000-0000-0000276F0000}"/>
    <cellStyle name="Normal 2 11 3 2 7 5 2" xfId="28459" xr:uid="{00000000-0005-0000-0000-0000286F0000}"/>
    <cellStyle name="Normal 2 11 3 2 7 5 2 2" xfId="28460" xr:uid="{00000000-0005-0000-0000-0000296F0000}"/>
    <cellStyle name="Normal 2 11 3 2 7 5 3" xfId="28461" xr:uid="{00000000-0005-0000-0000-00002A6F0000}"/>
    <cellStyle name="Normal 2 11 3 2 7 5 4" xfId="28462" xr:uid="{00000000-0005-0000-0000-00002B6F0000}"/>
    <cellStyle name="Normal 2 11 3 2 7 6" xfId="28463" xr:uid="{00000000-0005-0000-0000-00002C6F0000}"/>
    <cellStyle name="Normal 2 11 3 2 7 6 2" xfId="28464" xr:uid="{00000000-0005-0000-0000-00002D6F0000}"/>
    <cellStyle name="Normal 2 11 3 2 7 6 2 2" xfId="28465" xr:uid="{00000000-0005-0000-0000-00002E6F0000}"/>
    <cellStyle name="Normal 2 11 3 2 7 6 3" xfId="28466" xr:uid="{00000000-0005-0000-0000-00002F6F0000}"/>
    <cellStyle name="Normal 2 11 3 2 7 6 4" xfId="28467" xr:uid="{00000000-0005-0000-0000-0000306F0000}"/>
    <cellStyle name="Normal 2 11 3 2 7 7" xfId="28468" xr:uid="{00000000-0005-0000-0000-0000316F0000}"/>
    <cellStyle name="Normal 2 11 3 2 7 7 2" xfId="28469" xr:uid="{00000000-0005-0000-0000-0000326F0000}"/>
    <cellStyle name="Normal 2 11 3 2 7 8" xfId="28470" xr:uid="{00000000-0005-0000-0000-0000336F0000}"/>
    <cellStyle name="Normal 2 11 3 2 7 9" xfId="28471" xr:uid="{00000000-0005-0000-0000-0000346F0000}"/>
    <cellStyle name="Normal 2 11 3 2 8" xfId="28472" xr:uid="{00000000-0005-0000-0000-0000356F0000}"/>
    <cellStyle name="Normal 2 11 3 2 8 2" xfId="28473" xr:uid="{00000000-0005-0000-0000-0000366F0000}"/>
    <cellStyle name="Normal 2 11 3 2 8 2 2" xfId="28474" xr:uid="{00000000-0005-0000-0000-0000376F0000}"/>
    <cellStyle name="Normal 2 11 3 2 8 2 2 2" xfId="28475" xr:uid="{00000000-0005-0000-0000-0000386F0000}"/>
    <cellStyle name="Normal 2 11 3 2 8 2 3" xfId="28476" xr:uid="{00000000-0005-0000-0000-0000396F0000}"/>
    <cellStyle name="Normal 2 11 3 2 8 2 4" xfId="28477" xr:uid="{00000000-0005-0000-0000-00003A6F0000}"/>
    <cellStyle name="Normal 2 11 3 2 8 3" xfId="28478" xr:uid="{00000000-0005-0000-0000-00003B6F0000}"/>
    <cellStyle name="Normal 2 11 3 2 8 3 2" xfId="28479" xr:uid="{00000000-0005-0000-0000-00003C6F0000}"/>
    <cellStyle name="Normal 2 11 3 2 8 3 2 2" xfId="28480" xr:uid="{00000000-0005-0000-0000-00003D6F0000}"/>
    <cellStyle name="Normal 2 11 3 2 8 3 3" xfId="28481" xr:uid="{00000000-0005-0000-0000-00003E6F0000}"/>
    <cellStyle name="Normal 2 11 3 2 8 3 4" xfId="28482" xr:uid="{00000000-0005-0000-0000-00003F6F0000}"/>
    <cellStyle name="Normal 2 11 3 2 8 4" xfId="28483" xr:uid="{00000000-0005-0000-0000-0000406F0000}"/>
    <cellStyle name="Normal 2 11 3 2 8 4 2" xfId="28484" xr:uid="{00000000-0005-0000-0000-0000416F0000}"/>
    <cellStyle name="Normal 2 11 3 2 8 4 2 2" xfId="28485" xr:uid="{00000000-0005-0000-0000-0000426F0000}"/>
    <cellStyle name="Normal 2 11 3 2 8 4 3" xfId="28486" xr:uid="{00000000-0005-0000-0000-0000436F0000}"/>
    <cellStyle name="Normal 2 11 3 2 8 4 4" xfId="28487" xr:uid="{00000000-0005-0000-0000-0000446F0000}"/>
    <cellStyle name="Normal 2 11 3 2 8 5" xfId="28488" xr:uid="{00000000-0005-0000-0000-0000456F0000}"/>
    <cellStyle name="Normal 2 11 3 2 8 5 2" xfId="28489" xr:uid="{00000000-0005-0000-0000-0000466F0000}"/>
    <cellStyle name="Normal 2 11 3 2 8 6" xfId="28490" xr:uid="{00000000-0005-0000-0000-0000476F0000}"/>
    <cellStyle name="Normal 2 11 3 2 8 7" xfId="28491" xr:uid="{00000000-0005-0000-0000-0000486F0000}"/>
    <cellStyle name="Normal 2 11 3 2 9" xfId="28492" xr:uid="{00000000-0005-0000-0000-0000496F0000}"/>
    <cellStyle name="Normal 2 11 3 2 9 2" xfId="28493" xr:uid="{00000000-0005-0000-0000-00004A6F0000}"/>
    <cellStyle name="Normal 2 11 3 2 9 2 2" xfId="28494" xr:uid="{00000000-0005-0000-0000-00004B6F0000}"/>
    <cellStyle name="Normal 2 11 3 2 9 3" xfId="28495" xr:uid="{00000000-0005-0000-0000-00004C6F0000}"/>
    <cellStyle name="Normal 2 11 3 2 9 4" xfId="28496" xr:uid="{00000000-0005-0000-0000-00004D6F0000}"/>
    <cellStyle name="Normal 2 11 3 3" xfId="28497" xr:uid="{00000000-0005-0000-0000-00004E6F0000}"/>
    <cellStyle name="Normal 2 11 3 3 10" xfId="28498" xr:uid="{00000000-0005-0000-0000-00004F6F0000}"/>
    <cellStyle name="Normal 2 11 3 3 10 2" xfId="28499" xr:uid="{00000000-0005-0000-0000-0000506F0000}"/>
    <cellStyle name="Normal 2 11 3 3 10 2 2" xfId="28500" xr:uid="{00000000-0005-0000-0000-0000516F0000}"/>
    <cellStyle name="Normal 2 11 3 3 10 3" xfId="28501" xr:uid="{00000000-0005-0000-0000-0000526F0000}"/>
    <cellStyle name="Normal 2 11 3 3 10 4" xfId="28502" xr:uid="{00000000-0005-0000-0000-0000536F0000}"/>
    <cellStyle name="Normal 2 11 3 3 11" xfId="28503" xr:uid="{00000000-0005-0000-0000-0000546F0000}"/>
    <cellStyle name="Normal 2 11 3 3 11 2" xfId="28504" xr:uid="{00000000-0005-0000-0000-0000556F0000}"/>
    <cellStyle name="Normal 2 11 3 3 11 2 2" xfId="28505" xr:uid="{00000000-0005-0000-0000-0000566F0000}"/>
    <cellStyle name="Normal 2 11 3 3 11 3" xfId="28506" xr:uid="{00000000-0005-0000-0000-0000576F0000}"/>
    <cellStyle name="Normal 2 11 3 3 11 4" xfId="28507" xr:uid="{00000000-0005-0000-0000-0000586F0000}"/>
    <cellStyle name="Normal 2 11 3 3 12" xfId="28508" xr:uid="{00000000-0005-0000-0000-0000596F0000}"/>
    <cellStyle name="Normal 2 11 3 3 12 2" xfId="28509" xr:uid="{00000000-0005-0000-0000-00005A6F0000}"/>
    <cellStyle name="Normal 2 11 3 3 13" xfId="28510" xr:uid="{00000000-0005-0000-0000-00005B6F0000}"/>
    <cellStyle name="Normal 2 11 3 3 14" xfId="28511" xr:uid="{00000000-0005-0000-0000-00005C6F0000}"/>
    <cellStyle name="Normal 2 11 3 3 2" xfId="28512" xr:uid="{00000000-0005-0000-0000-00005D6F0000}"/>
    <cellStyle name="Normal 2 11 3 3 2 10" xfId="28513" xr:uid="{00000000-0005-0000-0000-00005E6F0000}"/>
    <cellStyle name="Normal 2 11 3 3 2 10 2" xfId="28514" xr:uid="{00000000-0005-0000-0000-00005F6F0000}"/>
    <cellStyle name="Normal 2 11 3 3 2 10 2 2" xfId="28515" xr:uid="{00000000-0005-0000-0000-0000606F0000}"/>
    <cellStyle name="Normal 2 11 3 3 2 10 3" xfId="28516" xr:uid="{00000000-0005-0000-0000-0000616F0000}"/>
    <cellStyle name="Normal 2 11 3 3 2 10 4" xfId="28517" xr:uid="{00000000-0005-0000-0000-0000626F0000}"/>
    <cellStyle name="Normal 2 11 3 3 2 11" xfId="28518" xr:uid="{00000000-0005-0000-0000-0000636F0000}"/>
    <cellStyle name="Normal 2 11 3 3 2 11 2" xfId="28519" xr:uid="{00000000-0005-0000-0000-0000646F0000}"/>
    <cellStyle name="Normal 2 11 3 3 2 12" xfId="28520" xr:uid="{00000000-0005-0000-0000-0000656F0000}"/>
    <cellStyle name="Normal 2 11 3 3 2 13" xfId="28521" xr:uid="{00000000-0005-0000-0000-0000666F0000}"/>
    <cellStyle name="Normal 2 11 3 3 2 2" xfId="28522" xr:uid="{00000000-0005-0000-0000-0000676F0000}"/>
    <cellStyle name="Normal 2 11 3 3 2 2 10" xfId="28523" xr:uid="{00000000-0005-0000-0000-0000686F0000}"/>
    <cellStyle name="Normal 2 11 3 3 2 2 2" xfId="28524" xr:uid="{00000000-0005-0000-0000-0000696F0000}"/>
    <cellStyle name="Normal 2 11 3 3 2 2 2 2" xfId="28525" xr:uid="{00000000-0005-0000-0000-00006A6F0000}"/>
    <cellStyle name="Normal 2 11 3 3 2 2 2 2 2" xfId="28526" xr:uid="{00000000-0005-0000-0000-00006B6F0000}"/>
    <cellStyle name="Normal 2 11 3 3 2 2 2 2 2 2" xfId="28527" xr:uid="{00000000-0005-0000-0000-00006C6F0000}"/>
    <cellStyle name="Normal 2 11 3 3 2 2 2 2 2 2 2" xfId="28528" xr:uid="{00000000-0005-0000-0000-00006D6F0000}"/>
    <cellStyle name="Normal 2 11 3 3 2 2 2 2 2 3" xfId="28529" xr:uid="{00000000-0005-0000-0000-00006E6F0000}"/>
    <cellStyle name="Normal 2 11 3 3 2 2 2 2 2 4" xfId="28530" xr:uid="{00000000-0005-0000-0000-00006F6F0000}"/>
    <cellStyle name="Normal 2 11 3 3 2 2 2 2 3" xfId="28531" xr:uid="{00000000-0005-0000-0000-0000706F0000}"/>
    <cellStyle name="Normal 2 11 3 3 2 2 2 2 3 2" xfId="28532" xr:uid="{00000000-0005-0000-0000-0000716F0000}"/>
    <cellStyle name="Normal 2 11 3 3 2 2 2 2 3 2 2" xfId="28533" xr:uid="{00000000-0005-0000-0000-0000726F0000}"/>
    <cellStyle name="Normal 2 11 3 3 2 2 2 2 3 3" xfId="28534" xr:uid="{00000000-0005-0000-0000-0000736F0000}"/>
    <cellStyle name="Normal 2 11 3 3 2 2 2 2 3 4" xfId="28535" xr:uid="{00000000-0005-0000-0000-0000746F0000}"/>
    <cellStyle name="Normal 2 11 3 3 2 2 2 2 4" xfId="28536" xr:uid="{00000000-0005-0000-0000-0000756F0000}"/>
    <cellStyle name="Normal 2 11 3 3 2 2 2 2 4 2" xfId="28537" xr:uid="{00000000-0005-0000-0000-0000766F0000}"/>
    <cellStyle name="Normal 2 11 3 3 2 2 2 2 4 2 2" xfId="28538" xr:uid="{00000000-0005-0000-0000-0000776F0000}"/>
    <cellStyle name="Normal 2 11 3 3 2 2 2 2 4 3" xfId="28539" xr:uid="{00000000-0005-0000-0000-0000786F0000}"/>
    <cellStyle name="Normal 2 11 3 3 2 2 2 2 4 4" xfId="28540" xr:uid="{00000000-0005-0000-0000-0000796F0000}"/>
    <cellStyle name="Normal 2 11 3 3 2 2 2 2 5" xfId="28541" xr:uid="{00000000-0005-0000-0000-00007A6F0000}"/>
    <cellStyle name="Normal 2 11 3 3 2 2 2 2 5 2" xfId="28542" xr:uid="{00000000-0005-0000-0000-00007B6F0000}"/>
    <cellStyle name="Normal 2 11 3 3 2 2 2 2 6" xfId="28543" xr:uid="{00000000-0005-0000-0000-00007C6F0000}"/>
    <cellStyle name="Normal 2 11 3 3 2 2 2 2 7" xfId="28544" xr:uid="{00000000-0005-0000-0000-00007D6F0000}"/>
    <cellStyle name="Normal 2 11 3 3 2 2 2 3" xfId="28545" xr:uid="{00000000-0005-0000-0000-00007E6F0000}"/>
    <cellStyle name="Normal 2 11 3 3 2 2 2 3 2" xfId="28546" xr:uid="{00000000-0005-0000-0000-00007F6F0000}"/>
    <cellStyle name="Normal 2 11 3 3 2 2 2 3 2 2" xfId="28547" xr:uid="{00000000-0005-0000-0000-0000806F0000}"/>
    <cellStyle name="Normal 2 11 3 3 2 2 2 3 3" xfId="28548" xr:uid="{00000000-0005-0000-0000-0000816F0000}"/>
    <cellStyle name="Normal 2 11 3 3 2 2 2 3 4" xfId="28549" xr:uid="{00000000-0005-0000-0000-0000826F0000}"/>
    <cellStyle name="Normal 2 11 3 3 2 2 2 4" xfId="28550" xr:uid="{00000000-0005-0000-0000-0000836F0000}"/>
    <cellStyle name="Normal 2 11 3 3 2 2 2 4 2" xfId="28551" xr:uid="{00000000-0005-0000-0000-0000846F0000}"/>
    <cellStyle name="Normal 2 11 3 3 2 2 2 4 2 2" xfId="28552" xr:uid="{00000000-0005-0000-0000-0000856F0000}"/>
    <cellStyle name="Normal 2 11 3 3 2 2 2 4 3" xfId="28553" xr:uid="{00000000-0005-0000-0000-0000866F0000}"/>
    <cellStyle name="Normal 2 11 3 3 2 2 2 4 4" xfId="28554" xr:uid="{00000000-0005-0000-0000-0000876F0000}"/>
    <cellStyle name="Normal 2 11 3 3 2 2 2 5" xfId="28555" xr:uid="{00000000-0005-0000-0000-0000886F0000}"/>
    <cellStyle name="Normal 2 11 3 3 2 2 2 5 2" xfId="28556" xr:uid="{00000000-0005-0000-0000-0000896F0000}"/>
    <cellStyle name="Normal 2 11 3 3 2 2 2 5 2 2" xfId="28557" xr:uid="{00000000-0005-0000-0000-00008A6F0000}"/>
    <cellStyle name="Normal 2 11 3 3 2 2 2 5 3" xfId="28558" xr:uid="{00000000-0005-0000-0000-00008B6F0000}"/>
    <cellStyle name="Normal 2 11 3 3 2 2 2 5 4" xfId="28559" xr:uid="{00000000-0005-0000-0000-00008C6F0000}"/>
    <cellStyle name="Normal 2 11 3 3 2 2 2 6" xfId="28560" xr:uid="{00000000-0005-0000-0000-00008D6F0000}"/>
    <cellStyle name="Normal 2 11 3 3 2 2 2 6 2" xfId="28561" xr:uid="{00000000-0005-0000-0000-00008E6F0000}"/>
    <cellStyle name="Normal 2 11 3 3 2 2 2 6 2 2" xfId="28562" xr:uid="{00000000-0005-0000-0000-00008F6F0000}"/>
    <cellStyle name="Normal 2 11 3 3 2 2 2 6 3" xfId="28563" xr:uid="{00000000-0005-0000-0000-0000906F0000}"/>
    <cellStyle name="Normal 2 11 3 3 2 2 2 6 4" xfId="28564" xr:uid="{00000000-0005-0000-0000-0000916F0000}"/>
    <cellStyle name="Normal 2 11 3 3 2 2 2 7" xfId="28565" xr:uid="{00000000-0005-0000-0000-0000926F0000}"/>
    <cellStyle name="Normal 2 11 3 3 2 2 2 7 2" xfId="28566" xr:uid="{00000000-0005-0000-0000-0000936F0000}"/>
    <cellStyle name="Normal 2 11 3 3 2 2 2 8" xfId="28567" xr:uid="{00000000-0005-0000-0000-0000946F0000}"/>
    <cellStyle name="Normal 2 11 3 3 2 2 2 9" xfId="28568" xr:uid="{00000000-0005-0000-0000-0000956F0000}"/>
    <cellStyle name="Normal 2 11 3 3 2 2 3" xfId="28569" xr:uid="{00000000-0005-0000-0000-0000966F0000}"/>
    <cellStyle name="Normal 2 11 3 3 2 2 3 2" xfId="28570" xr:uid="{00000000-0005-0000-0000-0000976F0000}"/>
    <cellStyle name="Normal 2 11 3 3 2 2 3 2 2" xfId="28571" xr:uid="{00000000-0005-0000-0000-0000986F0000}"/>
    <cellStyle name="Normal 2 11 3 3 2 2 3 2 2 2" xfId="28572" xr:uid="{00000000-0005-0000-0000-0000996F0000}"/>
    <cellStyle name="Normal 2 11 3 3 2 2 3 2 3" xfId="28573" xr:uid="{00000000-0005-0000-0000-00009A6F0000}"/>
    <cellStyle name="Normal 2 11 3 3 2 2 3 2 4" xfId="28574" xr:uid="{00000000-0005-0000-0000-00009B6F0000}"/>
    <cellStyle name="Normal 2 11 3 3 2 2 3 3" xfId="28575" xr:uid="{00000000-0005-0000-0000-00009C6F0000}"/>
    <cellStyle name="Normal 2 11 3 3 2 2 3 3 2" xfId="28576" xr:uid="{00000000-0005-0000-0000-00009D6F0000}"/>
    <cellStyle name="Normal 2 11 3 3 2 2 3 3 2 2" xfId="28577" xr:uid="{00000000-0005-0000-0000-00009E6F0000}"/>
    <cellStyle name="Normal 2 11 3 3 2 2 3 3 3" xfId="28578" xr:uid="{00000000-0005-0000-0000-00009F6F0000}"/>
    <cellStyle name="Normal 2 11 3 3 2 2 3 3 4" xfId="28579" xr:uid="{00000000-0005-0000-0000-0000A06F0000}"/>
    <cellStyle name="Normal 2 11 3 3 2 2 3 4" xfId="28580" xr:uid="{00000000-0005-0000-0000-0000A16F0000}"/>
    <cellStyle name="Normal 2 11 3 3 2 2 3 4 2" xfId="28581" xr:uid="{00000000-0005-0000-0000-0000A26F0000}"/>
    <cellStyle name="Normal 2 11 3 3 2 2 3 4 2 2" xfId="28582" xr:uid="{00000000-0005-0000-0000-0000A36F0000}"/>
    <cellStyle name="Normal 2 11 3 3 2 2 3 4 3" xfId="28583" xr:uid="{00000000-0005-0000-0000-0000A46F0000}"/>
    <cellStyle name="Normal 2 11 3 3 2 2 3 4 4" xfId="28584" xr:uid="{00000000-0005-0000-0000-0000A56F0000}"/>
    <cellStyle name="Normal 2 11 3 3 2 2 3 5" xfId="28585" xr:uid="{00000000-0005-0000-0000-0000A66F0000}"/>
    <cellStyle name="Normal 2 11 3 3 2 2 3 5 2" xfId="28586" xr:uid="{00000000-0005-0000-0000-0000A76F0000}"/>
    <cellStyle name="Normal 2 11 3 3 2 2 3 6" xfId="28587" xr:uid="{00000000-0005-0000-0000-0000A86F0000}"/>
    <cellStyle name="Normal 2 11 3 3 2 2 3 7" xfId="28588" xr:uid="{00000000-0005-0000-0000-0000A96F0000}"/>
    <cellStyle name="Normal 2 11 3 3 2 2 4" xfId="28589" xr:uid="{00000000-0005-0000-0000-0000AA6F0000}"/>
    <cellStyle name="Normal 2 11 3 3 2 2 4 2" xfId="28590" xr:uid="{00000000-0005-0000-0000-0000AB6F0000}"/>
    <cellStyle name="Normal 2 11 3 3 2 2 4 2 2" xfId="28591" xr:uid="{00000000-0005-0000-0000-0000AC6F0000}"/>
    <cellStyle name="Normal 2 11 3 3 2 2 4 3" xfId="28592" xr:uid="{00000000-0005-0000-0000-0000AD6F0000}"/>
    <cellStyle name="Normal 2 11 3 3 2 2 4 4" xfId="28593" xr:uid="{00000000-0005-0000-0000-0000AE6F0000}"/>
    <cellStyle name="Normal 2 11 3 3 2 2 5" xfId="28594" xr:uid="{00000000-0005-0000-0000-0000AF6F0000}"/>
    <cellStyle name="Normal 2 11 3 3 2 2 5 2" xfId="28595" xr:uid="{00000000-0005-0000-0000-0000B06F0000}"/>
    <cellStyle name="Normal 2 11 3 3 2 2 5 2 2" xfId="28596" xr:uid="{00000000-0005-0000-0000-0000B16F0000}"/>
    <cellStyle name="Normal 2 11 3 3 2 2 5 3" xfId="28597" xr:uid="{00000000-0005-0000-0000-0000B26F0000}"/>
    <cellStyle name="Normal 2 11 3 3 2 2 5 4" xfId="28598" xr:uid="{00000000-0005-0000-0000-0000B36F0000}"/>
    <cellStyle name="Normal 2 11 3 3 2 2 6" xfId="28599" xr:uid="{00000000-0005-0000-0000-0000B46F0000}"/>
    <cellStyle name="Normal 2 11 3 3 2 2 6 2" xfId="28600" xr:uid="{00000000-0005-0000-0000-0000B56F0000}"/>
    <cellStyle name="Normal 2 11 3 3 2 2 6 2 2" xfId="28601" xr:uid="{00000000-0005-0000-0000-0000B66F0000}"/>
    <cellStyle name="Normal 2 11 3 3 2 2 6 3" xfId="28602" xr:uid="{00000000-0005-0000-0000-0000B76F0000}"/>
    <cellStyle name="Normal 2 11 3 3 2 2 6 4" xfId="28603" xr:uid="{00000000-0005-0000-0000-0000B86F0000}"/>
    <cellStyle name="Normal 2 11 3 3 2 2 7" xfId="28604" xr:uid="{00000000-0005-0000-0000-0000B96F0000}"/>
    <cellStyle name="Normal 2 11 3 3 2 2 7 2" xfId="28605" xr:uid="{00000000-0005-0000-0000-0000BA6F0000}"/>
    <cellStyle name="Normal 2 11 3 3 2 2 7 2 2" xfId="28606" xr:uid="{00000000-0005-0000-0000-0000BB6F0000}"/>
    <cellStyle name="Normal 2 11 3 3 2 2 7 3" xfId="28607" xr:uid="{00000000-0005-0000-0000-0000BC6F0000}"/>
    <cellStyle name="Normal 2 11 3 3 2 2 7 4" xfId="28608" xr:uid="{00000000-0005-0000-0000-0000BD6F0000}"/>
    <cellStyle name="Normal 2 11 3 3 2 2 8" xfId="28609" xr:uid="{00000000-0005-0000-0000-0000BE6F0000}"/>
    <cellStyle name="Normal 2 11 3 3 2 2 8 2" xfId="28610" xr:uid="{00000000-0005-0000-0000-0000BF6F0000}"/>
    <cellStyle name="Normal 2 11 3 3 2 2 9" xfId="28611" xr:uid="{00000000-0005-0000-0000-0000C06F0000}"/>
    <cellStyle name="Normal 2 11 3 3 2 3" xfId="28612" xr:uid="{00000000-0005-0000-0000-0000C16F0000}"/>
    <cellStyle name="Normal 2 11 3 3 2 3 10" xfId="28613" xr:uid="{00000000-0005-0000-0000-0000C26F0000}"/>
    <cellStyle name="Normal 2 11 3 3 2 3 2" xfId="28614" xr:uid="{00000000-0005-0000-0000-0000C36F0000}"/>
    <cellStyle name="Normal 2 11 3 3 2 3 2 2" xfId="28615" xr:uid="{00000000-0005-0000-0000-0000C46F0000}"/>
    <cellStyle name="Normal 2 11 3 3 2 3 2 2 2" xfId="28616" xr:uid="{00000000-0005-0000-0000-0000C56F0000}"/>
    <cellStyle name="Normal 2 11 3 3 2 3 2 2 2 2" xfId="28617" xr:uid="{00000000-0005-0000-0000-0000C66F0000}"/>
    <cellStyle name="Normal 2 11 3 3 2 3 2 2 2 2 2" xfId="28618" xr:uid="{00000000-0005-0000-0000-0000C76F0000}"/>
    <cellStyle name="Normal 2 11 3 3 2 3 2 2 2 3" xfId="28619" xr:uid="{00000000-0005-0000-0000-0000C86F0000}"/>
    <cellStyle name="Normal 2 11 3 3 2 3 2 2 2 4" xfId="28620" xr:uid="{00000000-0005-0000-0000-0000C96F0000}"/>
    <cellStyle name="Normal 2 11 3 3 2 3 2 2 3" xfId="28621" xr:uid="{00000000-0005-0000-0000-0000CA6F0000}"/>
    <cellStyle name="Normal 2 11 3 3 2 3 2 2 3 2" xfId="28622" xr:uid="{00000000-0005-0000-0000-0000CB6F0000}"/>
    <cellStyle name="Normal 2 11 3 3 2 3 2 2 3 2 2" xfId="28623" xr:uid="{00000000-0005-0000-0000-0000CC6F0000}"/>
    <cellStyle name="Normal 2 11 3 3 2 3 2 2 3 3" xfId="28624" xr:uid="{00000000-0005-0000-0000-0000CD6F0000}"/>
    <cellStyle name="Normal 2 11 3 3 2 3 2 2 3 4" xfId="28625" xr:uid="{00000000-0005-0000-0000-0000CE6F0000}"/>
    <cellStyle name="Normal 2 11 3 3 2 3 2 2 4" xfId="28626" xr:uid="{00000000-0005-0000-0000-0000CF6F0000}"/>
    <cellStyle name="Normal 2 11 3 3 2 3 2 2 4 2" xfId="28627" xr:uid="{00000000-0005-0000-0000-0000D06F0000}"/>
    <cellStyle name="Normal 2 11 3 3 2 3 2 2 4 2 2" xfId="28628" xr:uid="{00000000-0005-0000-0000-0000D16F0000}"/>
    <cellStyle name="Normal 2 11 3 3 2 3 2 2 4 3" xfId="28629" xr:uid="{00000000-0005-0000-0000-0000D26F0000}"/>
    <cellStyle name="Normal 2 11 3 3 2 3 2 2 4 4" xfId="28630" xr:uid="{00000000-0005-0000-0000-0000D36F0000}"/>
    <cellStyle name="Normal 2 11 3 3 2 3 2 2 5" xfId="28631" xr:uid="{00000000-0005-0000-0000-0000D46F0000}"/>
    <cellStyle name="Normal 2 11 3 3 2 3 2 2 5 2" xfId="28632" xr:uid="{00000000-0005-0000-0000-0000D56F0000}"/>
    <cellStyle name="Normal 2 11 3 3 2 3 2 2 6" xfId="28633" xr:uid="{00000000-0005-0000-0000-0000D66F0000}"/>
    <cellStyle name="Normal 2 11 3 3 2 3 2 2 7" xfId="28634" xr:uid="{00000000-0005-0000-0000-0000D76F0000}"/>
    <cellStyle name="Normal 2 11 3 3 2 3 2 3" xfId="28635" xr:uid="{00000000-0005-0000-0000-0000D86F0000}"/>
    <cellStyle name="Normal 2 11 3 3 2 3 2 3 2" xfId="28636" xr:uid="{00000000-0005-0000-0000-0000D96F0000}"/>
    <cellStyle name="Normal 2 11 3 3 2 3 2 3 2 2" xfId="28637" xr:uid="{00000000-0005-0000-0000-0000DA6F0000}"/>
    <cellStyle name="Normal 2 11 3 3 2 3 2 3 3" xfId="28638" xr:uid="{00000000-0005-0000-0000-0000DB6F0000}"/>
    <cellStyle name="Normal 2 11 3 3 2 3 2 3 4" xfId="28639" xr:uid="{00000000-0005-0000-0000-0000DC6F0000}"/>
    <cellStyle name="Normal 2 11 3 3 2 3 2 4" xfId="28640" xr:uid="{00000000-0005-0000-0000-0000DD6F0000}"/>
    <cellStyle name="Normal 2 11 3 3 2 3 2 4 2" xfId="28641" xr:uid="{00000000-0005-0000-0000-0000DE6F0000}"/>
    <cellStyle name="Normal 2 11 3 3 2 3 2 4 2 2" xfId="28642" xr:uid="{00000000-0005-0000-0000-0000DF6F0000}"/>
    <cellStyle name="Normal 2 11 3 3 2 3 2 4 3" xfId="28643" xr:uid="{00000000-0005-0000-0000-0000E06F0000}"/>
    <cellStyle name="Normal 2 11 3 3 2 3 2 4 4" xfId="28644" xr:uid="{00000000-0005-0000-0000-0000E16F0000}"/>
    <cellStyle name="Normal 2 11 3 3 2 3 2 5" xfId="28645" xr:uid="{00000000-0005-0000-0000-0000E26F0000}"/>
    <cellStyle name="Normal 2 11 3 3 2 3 2 5 2" xfId="28646" xr:uid="{00000000-0005-0000-0000-0000E36F0000}"/>
    <cellStyle name="Normal 2 11 3 3 2 3 2 5 2 2" xfId="28647" xr:uid="{00000000-0005-0000-0000-0000E46F0000}"/>
    <cellStyle name="Normal 2 11 3 3 2 3 2 5 3" xfId="28648" xr:uid="{00000000-0005-0000-0000-0000E56F0000}"/>
    <cellStyle name="Normal 2 11 3 3 2 3 2 5 4" xfId="28649" xr:uid="{00000000-0005-0000-0000-0000E66F0000}"/>
    <cellStyle name="Normal 2 11 3 3 2 3 2 6" xfId="28650" xr:uid="{00000000-0005-0000-0000-0000E76F0000}"/>
    <cellStyle name="Normal 2 11 3 3 2 3 2 6 2" xfId="28651" xr:uid="{00000000-0005-0000-0000-0000E86F0000}"/>
    <cellStyle name="Normal 2 11 3 3 2 3 2 6 2 2" xfId="28652" xr:uid="{00000000-0005-0000-0000-0000E96F0000}"/>
    <cellStyle name="Normal 2 11 3 3 2 3 2 6 3" xfId="28653" xr:uid="{00000000-0005-0000-0000-0000EA6F0000}"/>
    <cellStyle name="Normal 2 11 3 3 2 3 2 6 4" xfId="28654" xr:uid="{00000000-0005-0000-0000-0000EB6F0000}"/>
    <cellStyle name="Normal 2 11 3 3 2 3 2 7" xfId="28655" xr:uid="{00000000-0005-0000-0000-0000EC6F0000}"/>
    <cellStyle name="Normal 2 11 3 3 2 3 2 7 2" xfId="28656" xr:uid="{00000000-0005-0000-0000-0000ED6F0000}"/>
    <cellStyle name="Normal 2 11 3 3 2 3 2 8" xfId="28657" xr:uid="{00000000-0005-0000-0000-0000EE6F0000}"/>
    <cellStyle name="Normal 2 11 3 3 2 3 2 9" xfId="28658" xr:uid="{00000000-0005-0000-0000-0000EF6F0000}"/>
    <cellStyle name="Normal 2 11 3 3 2 3 3" xfId="28659" xr:uid="{00000000-0005-0000-0000-0000F06F0000}"/>
    <cellStyle name="Normal 2 11 3 3 2 3 3 2" xfId="28660" xr:uid="{00000000-0005-0000-0000-0000F16F0000}"/>
    <cellStyle name="Normal 2 11 3 3 2 3 3 2 2" xfId="28661" xr:uid="{00000000-0005-0000-0000-0000F26F0000}"/>
    <cellStyle name="Normal 2 11 3 3 2 3 3 2 2 2" xfId="28662" xr:uid="{00000000-0005-0000-0000-0000F36F0000}"/>
    <cellStyle name="Normal 2 11 3 3 2 3 3 2 3" xfId="28663" xr:uid="{00000000-0005-0000-0000-0000F46F0000}"/>
    <cellStyle name="Normal 2 11 3 3 2 3 3 2 4" xfId="28664" xr:uid="{00000000-0005-0000-0000-0000F56F0000}"/>
    <cellStyle name="Normal 2 11 3 3 2 3 3 3" xfId="28665" xr:uid="{00000000-0005-0000-0000-0000F66F0000}"/>
    <cellStyle name="Normal 2 11 3 3 2 3 3 3 2" xfId="28666" xr:uid="{00000000-0005-0000-0000-0000F76F0000}"/>
    <cellStyle name="Normal 2 11 3 3 2 3 3 3 2 2" xfId="28667" xr:uid="{00000000-0005-0000-0000-0000F86F0000}"/>
    <cellStyle name="Normal 2 11 3 3 2 3 3 3 3" xfId="28668" xr:uid="{00000000-0005-0000-0000-0000F96F0000}"/>
    <cellStyle name="Normal 2 11 3 3 2 3 3 3 4" xfId="28669" xr:uid="{00000000-0005-0000-0000-0000FA6F0000}"/>
    <cellStyle name="Normal 2 11 3 3 2 3 3 4" xfId="28670" xr:uid="{00000000-0005-0000-0000-0000FB6F0000}"/>
    <cellStyle name="Normal 2 11 3 3 2 3 3 4 2" xfId="28671" xr:uid="{00000000-0005-0000-0000-0000FC6F0000}"/>
    <cellStyle name="Normal 2 11 3 3 2 3 3 4 2 2" xfId="28672" xr:uid="{00000000-0005-0000-0000-0000FD6F0000}"/>
    <cellStyle name="Normal 2 11 3 3 2 3 3 4 3" xfId="28673" xr:uid="{00000000-0005-0000-0000-0000FE6F0000}"/>
    <cellStyle name="Normal 2 11 3 3 2 3 3 4 4" xfId="28674" xr:uid="{00000000-0005-0000-0000-0000FF6F0000}"/>
    <cellStyle name="Normal 2 11 3 3 2 3 3 5" xfId="28675" xr:uid="{00000000-0005-0000-0000-000000700000}"/>
    <cellStyle name="Normal 2 11 3 3 2 3 3 5 2" xfId="28676" xr:uid="{00000000-0005-0000-0000-000001700000}"/>
    <cellStyle name="Normal 2 11 3 3 2 3 3 6" xfId="28677" xr:uid="{00000000-0005-0000-0000-000002700000}"/>
    <cellStyle name="Normal 2 11 3 3 2 3 3 7" xfId="28678" xr:uid="{00000000-0005-0000-0000-000003700000}"/>
    <cellStyle name="Normal 2 11 3 3 2 3 4" xfId="28679" xr:uid="{00000000-0005-0000-0000-000004700000}"/>
    <cellStyle name="Normal 2 11 3 3 2 3 4 2" xfId="28680" xr:uid="{00000000-0005-0000-0000-000005700000}"/>
    <cellStyle name="Normal 2 11 3 3 2 3 4 2 2" xfId="28681" xr:uid="{00000000-0005-0000-0000-000006700000}"/>
    <cellStyle name="Normal 2 11 3 3 2 3 4 3" xfId="28682" xr:uid="{00000000-0005-0000-0000-000007700000}"/>
    <cellStyle name="Normal 2 11 3 3 2 3 4 4" xfId="28683" xr:uid="{00000000-0005-0000-0000-000008700000}"/>
    <cellStyle name="Normal 2 11 3 3 2 3 5" xfId="28684" xr:uid="{00000000-0005-0000-0000-000009700000}"/>
    <cellStyle name="Normal 2 11 3 3 2 3 5 2" xfId="28685" xr:uid="{00000000-0005-0000-0000-00000A700000}"/>
    <cellStyle name="Normal 2 11 3 3 2 3 5 2 2" xfId="28686" xr:uid="{00000000-0005-0000-0000-00000B700000}"/>
    <cellStyle name="Normal 2 11 3 3 2 3 5 3" xfId="28687" xr:uid="{00000000-0005-0000-0000-00000C700000}"/>
    <cellStyle name="Normal 2 11 3 3 2 3 5 4" xfId="28688" xr:uid="{00000000-0005-0000-0000-00000D700000}"/>
    <cellStyle name="Normal 2 11 3 3 2 3 6" xfId="28689" xr:uid="{00000000-0005-0000-0000-00000E700000}"/>
    <cellStyle name="Normal 2 11 3 3 2 3 6 2" xfId="28690" xr:uid="{00000000-0005-0000-0000-00000F700000}"/>
    <cellStyle name="Normal 2 11 3 3 2 3 6 2 2" xfId="28691" xr:uid="{00000000-0005-0000-0000-000010700000}"/>
    <cellStyle name="Normal 2 11 3 3 2 3 6 3" xfId="28692" xr:uid="{00000000-0005-0000-0000-000011700000}"/>
    <cellStyle name="Normal 2 11 3 3 2 3 6 4" xfId="28693" xr:uid="{00000000-0005-0000-0000-000012700000}"/>
    <cellStyle name="Normal 2 11 3 3 2 3 7" xfId="28694" xr:uid="{00000000-0005-0000-0000-000013700000}"/>
    <cellStyle name="Normal 2 11 3 3 2 3 7 2" xfId="28695" xr:uid="{00000000-0005-0000-0000-000014700000}"/>
    <cellStyle name="Normal 2 11 3 3 2 3 7 2 2" xfId="28696" xr:uid="{00000000-0005-0000-0000-000015700000}"/>
    <cellStyle name="Normal 2 11 3 3 2 3 7 3" xfId="28697" xr:uid="{00000000-0005-0000-0000-000016700000}"/>
    <cellStyle name="Normal 2 11 3 3 2 3 7 4" xfId="28698" xr:uid="{00000000-0005-0000-0000-000017700000}"/>
    <cellStyle name="Normal 2 11 3 3 2 3 8" xfId="28699" xr:uid="{00000000-0005-0000-0000-000018700000}"/>
    <cellStyle name="Normal 2 11 3 3 2 3 8 2" xfId="28700" xr:uid="{00000000-0005-0000-0000-000019700000}"/>
    <cellStyle name="Normal 2 11 3 3 2 3 9" xfId="28701" xr:uid="{00000000-0005-0000-0000-00001A700000}"/>
    <cellStyle name="Normal 2 11 3 3 2 4" xfId="28702" xr:uid="{00000000-0005-0000-0000-00001B700000}"/>
    <cellStyle name="Normal 2 11 3 3 2 4 2" xfId="28703" xr:uid="{00000000-0005-0000-0000-00001C700000}"/>
    <cellStyle name="Normal 2 11 3 3 2 4 2 2" xfId="28704" xr:uid="{00000000-0005-0000-0000-00001D700000}"/>
    <cellStyle name="Normal 2 11 3 3 2 4 2 2 2" xfId="28705" xr:uid="{00000000-0005-0000-0000-00001E700000}"/>
    <cellStyle name="Normal 2 11 3 3 2 4 2 2 2 2" xfId="28706" xr:uid="{00000000-0005-0000-0000-00001F700000}"/>
    <cellStyle name="Normal 2 11 3 3 2 4 2 2 3" xfId="28707" xr:uid="{00000000-0005-0000-0000-000020700000}"/>
    <cellStyle name="Normal 2 11 3 3 2 4 2 2 4" xfId="28708" xr:uid="{00000000-0005-0000-0000-000021700000}"/>
    <cellStyle name="Normal 2 11 3 3 2 4 2 3" xfId="28709" xr:uid="{00000000-0005-0000-0000-000022700000}"/>
    <cellStyle name="Normal 2 11 3 3 2 4 2 3 2" xfId="28710" xr:uid="{00000000-0005-0000-0000-000023700000}"/>
    <cellStyle name="Normal 2 11 3 3 2 4 2 3 2 2" xfId="28711" xr:uid="{00000000-0005-0000-0000-000024700000}"/>
    <cellStyle name="Normal 2 11 3 3 2 4 2 3 3" xfId="28712" xr:uid="{00000000-0005-0000-0000-000025700000}"/>
    <cellStyle name="Normal 2 11 3 3 2 4 2 3 4" xfId="28713" xr:uid="{00000000-0005-0000-0000-000026700000}"/>
    <cellStyle name="Normal 2 11 3 3 2 4 2 4" xfId="28714" xr:uid="{00000000-0005-0000-0000-000027700000}"/>
    <cellStyle name="Normal 2 11 3 3 2 4 2 4 2" xfId="28715" xr:uid="{00000000-0005-0000-0000-000028700000}"/>
    <cellStyle name="Normal 2 11 3 3 2 4 2 4 2 2" xfId="28716" xr:uid="{00000000-0005-0000-0000-000029700000}"/>
    <cellStyle name="Normal 2 11 3 3 2 4 2 4 3" xfId="28717" xr:uid="{00000000-0005-0000-0000-00002A700000}"/>
    <cellStyle name="Normal 2 11 3 3 2 4 2 4 4" xfId="28718" xr:uid="{00000000-0005-0000-0000-00002B700000}"/>
    <cellStyle name="Normal 2 11 3 3 2 4 2 5" xfId="28719" xr:uid="{00000000-0005-0000-0000-00002C700000}"/>
    <cellStyle name="Normal 2 11 3 3 2 4 2 5 2" xfId="28720" xr:uid="{00000000-0005-0000-0000-00002D700000}"/>
    <cellStyle name="Normal 2 11 3 3 2 4 2 6" xfId="28721" xr:uid="{00000000-0005-0000-0000-00002E700000}"/>
    <cellStyle name="Normal 2 11 3 3 2 4 2 7" xfId="28722" xr:uid="{00000000-0005-0000-0000-00002F700000}"/>
    <cellStyle name="Normal 2 11 3 3 2 4 3" xfId="28723" xr:uid="{00000000-0005-0000-0000-000030700000}"/>
    <cellStyle name="Normal 2 11 3 3 2 4 3 2" xfId="28724" xr:uid="{00000000-0005-0000-0000-000031700000}"/>
    <cellStyle name="Normal 2 11 3 3 2 4 3 2 2" xfId="28725" xr:uid="{00000000-0005-0000-0000-000032700000}"/>
    <cellStyle name="Normal 2 11 3 3 2 4 3 3" xfId="28726" xr:uid="{00000000-0005-0000-0000-000033700000}"/>
    <cellStyle name="Normal 2 11 3 3 2 4 3 4" xfId="28727" xr:uid="{00000000-0005-0000-0000-000034700000}"/>
    <cellStyle name="Normal 2 11 3 3 2 4 4" xfId="28728" xr:uid="{00000000-0005-0000-0000-000035700000}"/>
    <cellStyle name="Normal 2 11 3 3 2 4 4 2" xfId="28729" xr:uid="{00000000-0005-0000-0000-000036700000}"/>
    <cellStyle name="Normal 2 11 3 3 2 4 4 2 2" xfId="28730" xr:uid="{00000000-0005-0000-0000-000037700000}"/>
    <cellStyle name="Normal 2 11 3 3 2 4 4 3" xfId="28731" xr:uid="{00000000-0005-0000-0000-000038700000}"/>
    <cellStyle name="Normal 2 11 3 3 2 4 4 4" xfId="28732" xr:uid="{00000000-0005-0000-0000-000039700000}"/>
    <cellStyle name="Normal 2 11 3 3 2 4 5" xfId="28733" xr:uid="{00000000-0005-0000-0000-00003A700000}"/>
    <cellStyle name="Normal 2 11 3 3 2 4 5 2" xfId="28734" xr:uid="{00000000-0005-0000-0000-00003B700000}"/>
    <cellStyle name="Normal 2 11 3 3 2 4 5 2 2" xfId="28735" xr:uid="{00000000-0005-0000-0000-00003C700000}"/>
    <cellStyle name="Normal 2 11 3 3 2 4 5 3" xfId="28736" xr:uid="{00000000-0005-0000-0000-00003D700000}"/>
    <cellStyle name="Normal 2 11 3 3 2 4 5 4" xfId="28737" xr:uid="{00000000-0005-0000-0000-00003E700000}"/>
    <cellStyle name="Normal 2 11 3 3 2 4 6" xfId="28738" xr:uid="{00000000-0005-0000-0000-00003F700000}"/>
    <cellStyle name="Normal 2 11 3 3 2 4 6 2" xfId="28739" xr:uid="{00000000-0005-0000-0000-000040700000}"/>
    <cellStyle name="Normal 2 11 3 3 2 4 6 2 2" xfId="28740" xr:uid="{00000000-0005-0000-0000-000041700000}"/>
    <cellStyle name="Normal 2 11 3 3 2 4 6 3" xfId="28741" xr:uid="{00000000-0005-0000-0000-000042700000}"/>
    <cellStyle name="Normal 2 11 3 3 2 4 6 4" xfId="28742" xr:uid="{00000000-0005-0000-0000-000043700000}"/>
    <cellStyle name="Normal 2 11 3 3 2 4 7" xfId="28743" xr:uid="{00000000-0005-0000-0000-000044700000}"/>
    <cellStyle name="Normal 2 11 3 3 2 4 7 2" xfId="28744" xr:uid="{00000000-0005-0000-0000-000045700000}"/>
    <cellStyle name="Normal 2 11 3 3 2 4 8" xfId="28745" xr:uid="{00000000-0005-0000-0000-000046700000}"/>
    <cellStyle name="Normal 2 11 3 3 2 4 9" xfId="28746" xr:uid="{00000000-0005-0000-0000-000047700000}"/>
    <cellStyle name="Normal 2 11 3 3 2 5" xfId="28747" xr:uid="{00000000-0005-0000-0000-000048700000}"/>
    <cellStyle name="Normal 2 11 3 3 2 5 2" xfId="28748" xr:uid="{00000000-0005-0000-0000-000049700000}"/>
    <cellStyle name="Normal 2 11 3 3 2 5 2 2" xfId="28749" xr:uid="{00000000-0005-0000-0000-00004A700000}"/>
    <cellStyle name="Normal 2 11 3 3 2 5 2 2 2" xfId="28750" xr:uid="{00000000-0005-0000-0000-00004B700000}"/>
    <cellStyle name="Normal 2 11 3 3 2 5 2 2 2 2" xfId="28751" xr:uid="{00000000-0005-0000-0000-00004C700000}"/>
    <cellStyle name="Normal 2 11 3 3 2 5 2 2 3" xfId="28752" xr:uid="{00000000-0005-0000-0000-00004D700000}"/>
    <cellStyle name="Normal 2 11 3 3 2 5 2 2 4" xfId="28753" xr:uid="{00000000-0005-0000-0000-00004E700000}"/>
    <cellStyle name="Normal 2 11 3 3 2 5 2 3" xfId="28754" xr:uid="{00000000-0005-0000-0000-00004F700000}"/>
    <cellStyle name="Normal 2 11 3 3 2 5 2 3 2" xfId="28755" xr:uid="{00000000-0005-0000-0000-000050700000}"/>
    <cellStyle name="Normal 2 11 3 3 2 5 2 3 2 2" xfId="28756" xr:uid="{00000000-0005-0000-0000-000051700000}"/>
    <cellStyle name="Normal 2 11 3 3 2 5 2 3 3" xfId="28757" xr:uid="{00000000-0005-0000-0000-000052700000}"/>
    <cellStyle name="Normal 2 11 3 3 2 5 2 3 4" xfId="28758" xr:uid="{00000000-0005-0000-0000-000053700000}"/>
    <cellStyle name="Normal 2 11 3 3 2 5 2 4" xfId="28759" xr:uid="{00000000-0005-0000-0000-000054700000}"/>
    <cellStyle name="Normal 2 11 3 3 2 5 2 4 2" xfId="28760" xr:uid="{00000000-0005-0000-0000-000055700000}"/>
    <cellStyle name="Normal 2 11 3 3 2 5 2 4 2 2" xfId="28761" xr:uid="{00000000-0005-0000-0000-000056700000}"/>
    <cellStyle name="Normal 2 11 3 3 2 5 2 4 3" xfId="28762" xr:uid="{00000000-0005-0000-0000-000057700000}"/>
    <cellStyle name="Normal 2 11 3 3 2 5 2 4 4" xfId="28763" xr:uid="{00000000-0005-0000-0000-000058700000}"/>
    <cellStyle name="Normal 2 11 3 3 2 5 2 5" xfId="28764" xr:uid="{00000000-0005-0000-0000-000059700000}"/>
    <cellStyle name="Normal 2 11 3 3 2 5 2 5 2" xfId="28765" xr:uid="{00000000-0005-0000-0000-00005A700000}"/>
    <cellStyle name="Normal 2 11 3 3 2 5 2 6" xfId="28766" xr:uid="{00000000-0005-0000-0000-00005B700000}"/>
    <cellStyle name="Normal 2 11 3 3 2 5 2 7" xfId="28767" xr:uid="{00000000-0005-0000-0000-00005C700000}"/>
    <cellStyle name="Normal 2 11 3 3 2 5 3" xfId="28768" xr:uid="{00000000-0005-0000-0000-00005D700000}"/>
    <cellStyle name="Normal 2 11 3 3 2 5 3 2" xfId="28769" xr:uid="{00000000-0005-0000-0000-00005E700000}"/>
    <cellStyle name="Normal 2 11 3 3 2 5 3 2 2" xfId="28770" xr:uid="{00000000-0005-0000-0000-00005F700000}"/>
    <cellStyle name="Normal 2 11 3 3 2 5 3 3" xfId="28771" xr:uid="{00000000-0005-0000-0000-000060700000}"/>
    <cellStyle name="Normal 2 11 3 3 2 5 3 4" xfId="28772" xr:uid="{00000000-0005-0000-0000-000061700000}"/>
    <cellStyle name="Normal 2 11 3 3 2 5 4" xfId="28773" xr:uid="{00000000-0005-0000-0000-000062700000}"/>
    <cellStyle name="Normal 2 11 3 3 2 5 4 2" xfId="28774" xr:uid="{00000000-0005-0000-0000-000063700000}"/>
    <cellStyle name="Normal 2 11 3 3 2 5 4 2 2" xfId="28775" xr:uid="{00000000-0005-0000-0000-000064700000}"/>
    <cellStyle name="Normal 2 11 3 3 2 5 4 3" xfId="28776" xr:uid="{00000000-0005-0000-0000-000065700000}"/>
    <cellStyle name="Normal 2 11 3 3 2 5 4 4" xfId="28777" xr:uid="{00000000-0005-0000-0000-000066700000}"/>
    <cellStyle name="Normal 2 11 3 3 2 5 5" xfId="28778" xr:uid="{00000000-0005-0000-0000-000067700000}"/>
    <cellStyle name="Normal 2 11 3 3 2 5 5 2" xfId="28779" xr:uid="{00000000-0005-0000-0000-000068700000}"/>
    <cellStyle name="Normal 2 11 3 3 2 5 5 2 2" xfId="28780" xr:uid="{00000000-0005-0000-0000-000069700000}"/>
    <cellStyle name="Normal 2 11 3 3 2 5 5 3" xfId="28781" xr:uid="{00000000-0005-0000-0000-00006A700000}"/>
    <cellStyle name="Normal 2 11 3 3 2 5 5 4" xfId="28782" xr:uid="{00000000-0005-0000-0000-00006B700000}"/>
    <cellStyle name="Normal 2 11 3 3 2 5 6" xfId="28783" xr:uid="{00000000-0005-0000-0000-00006C700000}"/>
    <cellStyle name="Normal 2 11 3 3 2 5 6 2" xfId="28784" xr:uid="{00000000-0005-0000-0000-00006D700000}"/>
    <cellStyle name="Normal 2 11 3 3 2 5 6 2 2" xfId="28785" xr:uid="{00000000-0005-0000-0000-00006E700000}"/>
    <cellStyle name="Normal 2 11 3 3 2 5 6 3" xfId="28786" xr:uid="{00000000-0005-0000-0000-00006F700000}"/>
    <cellStyle name="Normal 2 11 3 3 2 5 6 4" xfId="28787" xr:uid="{00000000-0005-0000-0000-000070700000}"/>
    <cellStyle name="Normal 2 11 3 3 2 5 7" xfId="28788" xr:uid="{00000000-0005-0000-0000-000071700000}"/>
    <cellStyle name="Normal 2 11 3 3 2 5 7 2" xfId="28789" xr:uid="{00000000-0005-0000-0000-000072700000}"/>
    <cellStyle name="Normal 2 11 3 3 2 5 8" xfId="28790" xr:uid="{00000000-0005-0000-0000-000073700000}"/>
    <cellStyle name="Normal 2 11 3 3 2 5 9" xfId="28791" xr:uid="{00000000-0005-0000-0000-000074700000}"/>
    <cellStyle name="Normal 2 11 3 3 2 6" xfId="28792" xr:uid="{00000000-0005-0000-0000-000075700000}"/>
    <cellStyle name="Normal 2 11 3 3 2 6 2" xfId="28793" xr:uid="{00000000-0005-0000-0000-000076700000}"/>
    <cellStyle name="Normal 2 11 3 3 2 6 2 2" xfId="28794" xr:uid="{00000000-0005-0000-0000-000077700000}"/>
    <cellStyle name="Normal 2 11 3 3 2 6 2 2 2" xfId="28795" xr:uid="{00000000-0005-0000-0000-000078700000}"/>
    <cellStyle name="Normal 2 11 3 3 2 6 2 3" xfId="28796" xr:uid="{00000000-0005-0000-0000-000079700000}"/>
    <cellStyle name="Normal 2 11 3 3 2 6 2 4" xfId="28797" xr:uid="{00000000-0005-0000-0000-00007A700000}"/>
    <cellStyle name="Normal 2 11 3 3 2 6 3" xfId="28798" xr:uid="{00000000-0005-0000-0000-00007B700000}"/>
    <cellStyle name="Normal 2 11 3 3 2 6 3 2" xfId="28799" xr:uid="{00000000-0005-0000-0000-00007C700000}"/>
    <cellStyle name="Normal 2 11 3 3 2 6 3 2 2" xfId="28800" xr:uid="{00000000-0005-0000-0000-00007D700000}"/>
    <cellStyle name="Normal 2 11 3 3 2 6 3 3" xfId="28801" xr:uid="{00000000-0005-0000-0000-00007E700000}"/>
    <cellStyle name="Normal 2 11 3 3 2 6 3 4" xfId="28802" xr:uid="{00000000-0005-0000-0000-00007F700000}"/>
    <cellStyle name="Normal 2 11 3 3 2 6 4" xfId="28803" xr:uid="{00000000-0005-0000-0000-000080700000}"/>
    <cellStyle name="Normal 2 11 3 3 2 6 4 2" xfId="28804" xr:uid="{00000000-0005-0000-0000-000081700000}"/>
    <cellStyle name="Normal 2 11 3 3 2 6 4 2 2" xfId="28805" xr:uid="{00000000-0005-0000-0000-000082700000}"/>
    <cellStyle name="Normal 2 11 3 3 2 6 4 3" xfId="28806" xr:uid="{00000000-0005-0000-0000-000083700000}"/>
    <cellStyle name="Normal 2 11 3 3 2 6 4 4" xfId="28807" xr:uid="{00000000-0005-0000-0000-000084700000}"/>
    <cellStyle name="Normal 2 11 3 3 2 6 5" xfId="28808" xr:uid="{00000000-0005-0000-0000-000085700000}"/>
    <cellStyle name="Normal 2 11 3 3 2 6 5 2" xfId="28809" xr:uid="{00000000-0005-0000-0000-000086700000}"/>
    <cellStyle name="Normal 2 11 3 3 2 6 6" xfId="28810" xr:uid="{00000000-0005-0000-0000-000087700000}"/>
    <cellStyle name="Normal 2 11 3 3 2 6 7" xfId="28811" xr:uid="{00000000-0005-0000-0000-000088700000}"/>
    <cellStyle name="Normal 2 11 3 3 2 7" xfId="28812" xr:uid="{00000000-0005-0000-0000-000089700000}"/>
    <cellStyle name="Normal 2 11 3 3 2 7 2" xfId="28813" xr:uid="{00000000-0005-0000-0000-00008A700000}"/>
    <cellStyle name="Normal 2 11 3 3 2 7 2 2" xfId="28814" xr:uid="{00000000-0005-0000-0000-00008B700000}"/>
    <cellStyle name="Normal 2 11 3 3 2 7 3" xfId="28815" xr:uid="{00000000-0005-0000-0000-00008C700000}"/>
    <cellStyle name="Normal 2 11 3 3 2 7 4" xfId="28816" xr:uid="{00000000-0005-0000-0000-00008D700000}"/>
    <cellStyle name="Normal 2 11 3 3 2 8" xfId="28817" xr:uid="{00000000-0005-0000-0000-00008E700000}"/>
    <cellStyle name="Normal 2 11 3 3 2 8 2" xfId="28818" xr:uid="{00000000-0005-0000-0000-00008F700000}"/>
    <cellStyle name="Normal 2 11 3 3 2 8 2 2" xfId="28819" xr:uid="{00000000-0005-0000-0000-000090700000}"/>
    <cellStyle name="Normal 2 11 3 3 2 8 3" xfId="28820" xr:uid="{00000000-0005-0000-0000-000091700000}"/>
    <cellStyle name="Normal 2 11 3 3 2 8 4" xfId="28821" xr:uid="{00000000-0005-0000-0000-000092700000}"/>
    <cellStyle name="Normal 2 11 3 3 2 9" xfId="28822" xr:uid="{00000000-0005-0000-0000-000093700000}"/>
    <cellStyle name="Normal 2 11 3 3 2 9 2" xfId="28823" xr:uid="{00000000-0005-0000-0000-000094700000}"/>
    <cellStyle name="Normal 2 11 3 3 2 9 2 2" xfId="28824" xr:uid="{00000000-0005-0000-0000-000095700000}"/>
    <cellStyle name="Normal 2 11 3 3 2 9 3" xfId="28825" xr:uid="{00000000-0005-0000-0000-000096700000}"/>
    <cellStyle name="Normal 2 11 3 3 2 9 4" xfId="28826" xr:uid="{00000000-0005-0000-0000-000097700000}"/>
    <cellStyle name="Normal 2 11 3 3 3" xfId="28827" xr:uid="{00000000-0005-0000-0000-000098700000}"/>
    <cellStyle name="Normal 2 11 3 3 3 10" xfId="28828" xr:uid="{00000000-0005-0000-0000-000099700000}"/>
    <cellStyle name="Normal 2 11 3 3 3 2" xfId="28829" xr:uid="{00000000-0005-0000-0000-00009A700000}"/>
    <cellStyle name="Normal 2 11 3 3 3 2 2" xfId="28830" xr:uid="{00000000-0005-0000-0000-00009B700000}"/>
    <cellStyle name="Normal 2 11 3 3 3 2 2 2" xfId="28831" xr:uid="{00000000-0005-0000-0000-00009C700000}"/>
    <cellStyle name="Normal 2 11 3 3 3 2 2 2 2" xfId="28832" xr:uid="{00000000-0005-0000-0000-00009D700000}"/>
    <cellStyle name="Normal 2 11 3 3 3 2 2 2 2 2" xfId="28833" xr:uid="{00000000-0005-0000-0000-00009E700000}"/>
    <cellStyle name="Normal 2 11 3 3 3 2 2 2 3" xfId="28834" xr:uid="{00000000-0005-0000-0000-00009F700000}"/>
    <cellStyle name="Normal 2 11 3 3 3 2 2 2 4" xfId="28835" xr:uid="{00000000-0005-0000-0000-0000A0700000}"/>
    <cellStyle name="Normal 2 11 3 3 3 2 2 3" xfId="28836" xr:uid="{00000000-0005-0000-0000-0000A1700000}"/>
    <cellStyle name="Normal 2 11 3 3 3 2 2 3 2" xfId="28837" xr:uid="{00000000-0005-0000-0000-0000A2700000}"/>
    <cellStyle name="Normal 2 11 3 3 3 2 2 3 2 2" xfId="28838" xr:uid="{00000000-0005-0000-0000-0000A3700000}"/>
    <cellStyle name="Normal 2 11 3 3 3 2 2 3 3" xfId="28839" xr:uid="{00000000-0005-0000-0000-0000A4700000}"/>
    <cellStyle name="Normal 2 11 3 3 3 2 2 3 4" xfId="28840" xr:uid="{00000000-0005-0000-0000-0000A5700000}"/>
    <cellStyle name="Normal 2 11 3 3 3 2 2 4" xfId="28841" xr:uid="{00000000-0005-0000-0000-0000A6700000}"/>
    <cellStyle name="Normal 2 11 3 3 3 2 2 4 2" xfId="28842" xr:uid="{00000000-0005-0000-0000-0000A7700000}"/>
    <cellStyle name="Normal 2 11 3 3 3 2 2 4 2 2" xfId="28843" xr:uid="{00000000-0005-0000-0000-0000A8700000}"/>
    <cellStyle name="Normal 2 11 3 3 3 2 2 4 3" xfId="28844" xr:uid="{00000000-0005-0000-0000-0000A9700000}"/>
    <cellStyle name="Normal 2 11 3 3 3 2 2 4 4" xfId="28845" xr:uid="{00000000-0005-0000-0000-0000AA700000}"/>
    <cellStyle name="Normal 2 11 3 3 3 2 2 5" xfId="28846" xr:uid="{00000000-0005-0000-0000-0000AB700000}"/>
    <cellStyle name="Normal 2 11 3 3 3 2 2 5 2" xfId="28847" xr:uid="{00000000-0005-0000-0000-0000AC700000}"/>
    <cellStyle name="Normal 2 11 3 3 3 2 2 6" xfId="28848" xr:uid="{00000000-0005-0000-0000-0000AD700000}"/>
    <cellStyle name="Normal 2 11 3 3 3 2 2 7" xfId="28849" xr:uid="{00000000-0005-0000-0000-0000AE700000}"/>
    <cellStyle name="Normal 2 11 3 3 3 2 3" xfId="28850" xr:uid="{00000000-0005-0000-0000-0000AF700000}"/>
    <cellStyle name="Normal 2 11 3 3 3 2 3 2" xfId="28851" xr:uid="{00000000-0005-0000-0000-0000B0700000}"/>
    <cellStyle name="Normal 2 11 3 3 3 2 3 2 2" xfId="28852" xr:uid="{00000000-0005-0000-0000-0000B1700000}"/>
    <cellStyle name="Normal 2 11 3 3 3 2 3 3" xfId="28853" xr:uid="{00000000-0005-0000-0000-0000B2700000}"/>
    <cellStyle name="Normal 2 11 3 3 3 2 3 4" xfId="28854" xr:uid="{00000000-0005-0000-0000-0000B3700000}"/>
    <cellStyle name="Normal 2 11 3 3 3 2 4" xfId="28855" xr:uid="{00000000-0005-0000-0000-0000B4700000}"/>
    <cellStyle name="Normal 2 11 3 3 3 2 4 2" xfId="28856" xr:uid="{00000000-0005-0000-0000-0000B5700000}"/>
    <cellStyle name="Normal 2 11 3 3 3 2 4 2 2" xfId="28857" xr:uid="{00000000-0005-0000-0000-0000B6700000}"/>
    <cellStyle name="Normal 2 11 3 3 3 2 4 3" xfId="28858" xr:uid="{00000000-0005-0000-0000-0000B7700000}"/>
    <cellStyle name="Normal 2 11 3 3 3 2 4 4" xfId="28859" xr:uid="{00000000-0005-0000-0000-0000B8700000}"/>
    <cellStyle name="Normal 2 11 3 3 3 2 5" xfId="28860" xr:uid="{00000000-0005-0000-0000-0000B9700000}"/>
    <cellStyle name="Normal 2 11 3 3 3 2 5 2" xfId="28861" xr:uid="{00000000-0005-0000-0000-0000BA700000}"/>
    <cellStyle name="Normal 2 11 3 3 3 2 5 2 2" xfId="28862" xr:uid="{00000000-0005-0000-0000-0000BB700000}"/>
    <cellStyle name="Normal 2 11 3 3 3 2 5 3" xfId="28863" xr:uid="{00000000-0005-0000-0000-0000BC700000}"/>
    <cellStyle name="Normal 2 11 3 3 3 2 5 4" xfId="28864" xr:uid="{00000000-0005-0000-0000-0000BD700000}"/>
    <cellStyle name="Normal 2 11 3 3 3 2 6" xfId="28865" xr:uid="{00000000-0005-0000-0000-0000BE700000}"/>
    <cellStyle name="Normal 2 11 3 3 3 2 6 2" xfId="28866" xr:uid="{00000000-0005-0000-0000-0000BF700000}"/>
    <cellStyle name="Normal 2 11 3 3 3 2 6 2 2" xfId="28867" xr:uid="{00000000-0005-0000-0000-0000C0700000}"/>
    <cellStyle name="Normal 2 11 3 3 3 2 6 3" xfId="28868" xr:uid="{00000000-0005-0000-0000-0000C1700000}"/>
    <cellStyle name="Normal 2 11 3 3 3 2 6 4" xfId="28869" xr:uid="{00000000-0005-0000-0000-0000C2700000}"/>
    <cellStyle name="Normal 2 11 3 3 3 2 7" xfId="28870" xr:uid="{00000000-0005-0000-0000-0000C3700000}"/>
    <cellStyle name="Normal 2 11 3 3 3 2 7 2" xfId="28871" xr:uid="{00000000-0005-0000-0000-0000C4700000}"/>
    <cellStyle name="Normal 2 11 3 3 3 2 8" xfId="28872" xr:uid="{00000000-0005-0000-0000-0000C5700000}"/>
    <cellStyle name="Normal 2 11 3 3 3 2 9" xfId="28873" xr:uid="{00000000-0005-0000-0000-0000C6700000}"/>
    <cellStyle name="Normal 2 11 3 3 3 3" xfId="28874" xr:uid="{00000000-0005-0000-0000-0000C7700000}"/>
    <cellStyle name="Normal 2 11 3 3 3 3 2" xfId="28875" xr:uid="{00000000-0005-0000-0000-0000C8700000}"/>
    <cellStyle name="Normal 2 11 3 3 3 3 2 2" xfId="28876" xr:uid="{00000000-0005-0000-0000-0000C9700000}"/>
    <cellStyle name="Normal 2 11 3 3 3 3 2 2 2" xfId="28877" xr:uid="{00000000-0005-0000-0000-0000CA700000}"/>
    <cellStyle name="Normal 2 11 3 3 3 3 2 3" xfId="28878" xr:uid="{00000000-0005-0000-0000-0000CB700000}"/>
    <cellStyle name="Normal 2 11 3 3 3 3 2 4" xfId="28879" xr:uid="{00000000-0005-0000-0000-0000CC700000}"/>
    <cellStyle name="Normal 2 11 3 3 3 3 3" xfId="28880" xr:uid="{00000000-0005-0000-0000-0000CD700000}"/>
    <cellStyle name="Normal 2 11 3 3 3 3 3 2" xfId="28881" xr:uid="{00000000-0005-0000-0000-0000CE700000}"/>
    <cellStyle name="Normal 2 11 3 3 3 3 3 2 2" xfId="28882" xr:uid="{00000000-0005-0000-0000-0000CF700000}"/>
    <cellStyle name="Normal 2 11 3 3 3 3 3 3" xfId="28883" xr:uid="{00000000-0005-0000-0000-0000D0700000}"/>
    <cellStyle name="Normal 2 11 3 3 3 3 3 4" xfId="28884" xr:uid="{00000000-0005-0000-0000-0000D1700000}"/>
    <cellStyle name="Normal 2 11 3 3 3 3 4" xfId="28885" xr:uid="{00000000-0005-0000-0000-0000D2700000}"/>
    <cellStyle name="Normal 2 11 3 3 3 3 4 2" xfId="28886" xr:uid="{00000000-0005-0000-0000-0000D3700000}"/>
    <cellStyle name="Normal 2 11 3 3 3 3 4 2 2" xfId="28887" xr:uid="{00000000-0005-0000-0000-0000D4700000}"/>
    <cellStyle name="Normal 2 11 3 3 3 3 4 3" xfId="28888" xr:uid="{00000000-0005-0000-0000-0000D5700000}"/>
    <cellStyle name="Normal 2 11 3 3 3 3 4 4" xfId="28889" xr:uid="{00000000-0005-0000-0000-0000D6700000}"/>
    <cellStyle name="Normal 2 11 3 3 3 3 5" xfId="28890" xr:uid="{00000000-0005-0000-0000-0000D7700000}"/>
    <cellStyle name="Normal 2 11 3 3 3 3 5 2" xfId="28891" xr:uid="{00000000-0005-0000-0000-0000D8700000}"/>
    <cellStyle name="Normal 2 11 3 3 3 3 6" xfId="28892" xr:uid="{00000000-0005-0000-0000-0000D9700000}"/>
    <cellStyle name="Normal 2 11 3 3 3 3 7" xfId="28893" xr:uid="{00000000-0005-0000-0000-0000DA700000}"/>
    <cellStyle name="Normal 2 11 3 3 3 4" xfId="28894" xr:uid="{00000000-0005-0000-0000-0000DB700000}"/>
    <cellStyle name="Normal 2 11 3 3 3 4 2" xfId="28895" xr:uid="{00000000-0005-0000-0000-0000DC700000}"/>
    <cellStyle name="Normal 2 11 3 3 3 4 2 2" xfId="28896" xr:uid="{00000000-0005-0000-0000-0000DD700000}"/>
    <cellStyle name="Normal 2 11 3 3 3 4 3" xfId="28897" xr:uid="{00000000-0005-0000-0000-0000DE700000}"/>
    <cellStyle name="Normal 2 11 3 3 3 4 4" xfId="28898" xr:uid="{00000000-0005-0000-0000-0000DF700000}"/>
    <cellStyle name="Normal 2 11 3 3 3 5" xfId="28899" xr:uid="{00000000-0005-0000-0000-0000E0700000}"/>
    <cellStyle name="Normal 2 11 3 3 3 5 2" xfId="28900" xr:uid="{00000000-0005-0000-0000-0000E1700000}"/>
    <cellStyle name="Normal 2 11 3 3 3 5 2 2" xfId="28901" xr:uid="{00000000-0005-0000-0000-0000E2700000}"/>
    <cellStyle name="Normal 2 11 3 3 3 5 3" xfId="28902" xr:uid="{00000000-0005-0000-0000-0000E3700000}"/>
    <cellStyle name="Normal 2 11 3 3 3 5 4" xfId="28903" xr:uid="{00000000-0005-0000-0000-0000E4700000}"/>
    <cellStyle name="Normal 2 11 3 3 3 6" xfId="28904" xr:uid="{00000000-0005-0000-0000-0000E5700000}"/>
    <cellStyle name="Normal 2 11 3 3 3 6 2" xfId="28905" xr:uid="{00000000-0005-0000-0000-0000E6700000}"/>
    <cellStyle name="Normal 2 11 3 3 3 6 2 2" xfId="28906" xr:uid="{00000000-0005-0000-0000-0000E7700000}"/>
    <cellStyle name="Normal 2 11 3 3 3 6 3" xfId="28907" xr:uid="{00000000-0005-0000-0000-0000E8700000}"/>
    <cellStyle name="Normal 2 11 3 3 3 6 4" xfId="28908" xr:uid="{00000000-0005-0000-0000-0000E9700000}"/>
    <cellStyle name="Normal 2 11 3 3 3 7" xfId="28909" xr:uid="{00000000-0005-0000-0000-0000EA700000}"/>
    <cellStyle name="Normal 2 11 3 3 3 7 2" xfId="28910" xr:uid="{00000000-0005-0000-0000-0000EB700000}"/>
    <cellStyle name="Normal 2 11 3 3 3 7 2 2" xfId="28911" xr:uid="{00000000-0005-0000-0000-0000EC700000}"/>
    <cellStyle name="Normal 2 11 3 3 3 7 3" xfId="28912" xr:uid="{00000000-0005-0000-0000-0000ED700000}"/>
    <cellStyle name="Normal 2 11 3 3 3 7 4" xfId="28913" xr:uid="{00000000-0005-0000-0000-0000EE700000}"/>
    <cellStyle name="Normal 2 11 3 3 3 8" xfId="28914" xr:uid="{00000000-0005-0000-0000-0000EF700000}"/>
    <cellStyle name="Normal 2 11 3 3 3 8 2" xfId="28915" xr:uid="{00000000-0005-0000-0000-0000F0700000}"/>
    <cellStyle name="Normal 2 11 3 3 3 9" xfId="28916" xr:uid="{00000000-0005-0000-0000-0000F1700000}"/>
    <cellStyle name="Normal 2 11 3 3 4" xfId="28917" xr:uid="{00000000-0005-0000-0000-0000F2700000}"/>
    <cellStyle name="Normal 2 11 3 3 4 10" xfId="28918" xr:uid="{00000000-0005-0000-0000-0000F3700000}"/>
    <cellStyle name="Normal 2 11 3 3 4 2" xfId="28919" xr:uid="{00000000-0005-0000-0000-0000F4700000}"/>
    <cellStyle name="Normal 2 11 3 3 4 2 2" xfId="28920" xr:uid="{00000000-0005-0000-0000-0000F5700000}"/>
    <cellStyle name="Normal 2 11 3 3 4 2 2 2" xfId="28921" xr:uid="{00000000-0005-0000-0000-0000F6700000}"/>
    <cellStyle name="Normal 2 11 3 3 4 2 2 2 2" xfId="28922" xr:uid="{00000000-0005-0000-0000-0000F7700000}"/>
    <cellStyle name="Normal 2 11 3 3 4 2 2 2 2 2" xfId="28923" xr:uid="{00000000-0005-0000-0000-0000F8700000}"/>
    <cellStyle name="Normal 2 11 3 3 4 2 2 2 3" xfId="28924" xr:uid="{00000000-0005-0000-0000-0000F9700000}"/>
    <cellStyle name="Normal 2 11 3 3 4 2 2 2 4" xfId="28925" xr:uid="{00000000-0005-0000-0000-0000FA700000}"/>
    <cellStyle name="Normal 2 11 3 3 4 2 2 3" xfId="28926" xr:uid="{00000000-0005-0000-0000-0000FB700000}"/>
    <cellStyle name="Normal 2 11 3 3 4 2 2 3 2" xfId="28927" xr:uid="{00000000-0005-0000-0000-0000FC700000}"/>
    <cellStyle name="Normal 2 11 3 3 4 2 2 3 2 2" xfId="28928" xr:uid="{00000000-0005-0000-0000-0000FD700000}"/>
    <cellStyle name="Normal 2 11 3 3 4 2 2 3 3" xfId="28929" xr:uid="{00000000-0005-0000-0000-0000FE700000}"/>
    <cellStyle name="Normal 2 11 3 3 4 2 2 3 4" xfId="28930" xr:uid="{00000000-0005-0000-0000-0000FF700000}"/>
    <cellStyle name="Normal 2 11 3 3 4 2 2 4" xfId="28931" xr:uid="{00000000-0005-0000-0000-000000710000}"/>
    <cellStyle name="Normal 2 11 3 3 4 2 2 4 2" xfId="28932" xr:uid="{00000000-0005-0000-0000-000001710000}"/>
    <cellStyle name="Normal 2 11 3 3 4 2 2 4 2 2" xfId="28933" xr:uid="{00000000-0005-0000-0000-000002710000}"/>
    <cellStyle name="Normal 2 11 3 3 4 2 2 4 3" xfId="28934" xr:uid="{00000000-0005-0000-0000-000003710000}"/>
    <cellStyle name="Normal 2 11 3 3 4 2 2 4 4" xfId="28935" xr:uid="{00000000-0005-0000-0000-000004710000}"/>
    <cellStyle name="Normal 2 11 3 3 4 2 2 5" xfId="28936" xr:uid="{00000000-0005-0000-0000-000005710000}"/>
    <cellStyle name="Normal 2 11 3 3 4 2 2 5 2" xfId="28937" xr:uid="{00000000-0005-0000-0000-000006710000}"/>
    <cellStyle name="Normal 2 11 3 3 4 2 2 6" xfId="28938" xr:uid="{00000000-0005-0000-0000-000007710000}"/>
    <cellStyle name="Normal 2 11 3 3 4 2 2 7" xfId="28939" xr:uid="{00000000-0005-0000-0000-000008710000}"/>
    <cellStyle name="Normal 2 11 3 3 4 2 3" xfId="28940" xr:uid="{00000000-0005-0000-0000-000009710000}"/>
    <cellStyle name="Normal 2 11 3 3 4 2 3 2" xfId="28941" xr:uid="{00000000-0005-0000-0000-00000A710000}"/>
    <cellStyle name="Normal 2 11 3 3 4 2 3 2 2" xfId="28942" xr:uid="{00000000-0005-0000-0000-00000B710000}"/>
    <cellStyle name="Normal 2 11 3 3 4 2 3 3" xfId="28943" xr:uid="{00000000-0005-0000-0000-00000C710000}"/>
    <cellStyle name="Normal 2 11 3 3 4 2 3 4" xfId="28944" xr:uid="{00000000-0005-0000-0000-00000D710000}"/>
    <cellStyle name="Normal 2 11 3 3 4 2 4" xfId="28945" xr:uid="{00000000-0005-0000-0000-00000E710000}"/>
    <cellStyle name="Normal 2 11 3 3 4 2 4 2" xfId="28946" xr:uid="{00000000-0005-0000-0000-00000F710000}"/>
    <cellStyle name="Normal 2 11 3 3 4 2 4 2 2" xfId="28947" xr:uid="{00000000-0005-0000-0000-000010710000}"/>
    <cellStyle name="Normal 2 11 3 3 4 2 4 3" xfId="28948" xr:uid="{00000000-0005-0000-0000-000011710000}"/>
    <cellStyle name="Normal 2 11 3 3 4 2 4 4" xfId="28949" xr:uid="{00000000-0005-0000-0000-000012710000}"/>
    <cellStyle name="Normal 2 11 3 3 4 2 5" xfId="28950" xr:uid="{00000000-0005-0000-0000-000013710000}"/>
    <cellStyle name="Normal 2 11 3 3 4 2 5 2" xfId="28951" xr:uid="{00000000-0005-0000-0000-000014710000}"/>
    <cellStyle name="Normal 2 11 3 3 4 2 5 2 2" xfId="28952" xr:uid="{00000000-0005-0000-0000-000015710000}"/>
    <cellStyle name="Normal 2 11 3 3 4 2 5 3" xfId="28953" xr:uid="{00000000-0005-0000-0000-000016710000}"/>
    <cellStyle name="Normal 2 11 3 3 4 2 5 4" xfId="28954" xr:uid="{00000000-0005-0000-0000-000017710000}"/>
    <cellStyle name="Normal 2 11 3 3 4 2 6" xfId="28955" xr:uid="{00000000-0005-0000-0000-000018710000}"/>
    <cellStyle name="Normal 2 11 3 3 4 2 6 2" xfId="28956" xr:uid="{00000000-0005-0000-0000-000019710000}"/>
    <cellStyle name="Normal 2 11 3 3 4 2 6 2 2" xfId="28957" xr:uid="{00000000-0005-0000-0000-00001A710000}"/>
    <cellStyle name="Normal 2 11 3 3 4 2 6 3" xfId="28958" xr:uid="{00000000-0005-0000-0000-00001B710000}"/>
    <cellStyle name="Normal 2 11 3 3 4 2 6 4" xfId="28959" xr:uid="{00000000-0005-0000-0000-00001C710000}"/>
    <cellStyle name="Normal 2 11 3 3 4 2 7" xfId="28960" xr:uid="{00000000-0005-0000-0000-00001D710000}"/>
    <cellStyle name="Normal 2 11 3 3 4 2 7 2" xfId="28961" xr:uid="{00000000-0005-0000-0000-00001E710000}"/>
    <cellStyle name="Normal 2 11 3 3 4 2 8" xfId="28962" xr:uid="{00000000-0005-0000-0000-00001F710000}"/>
    <cellStyle name="Normal 2 11 3 3 4 2 9" xfId="28963" xr:uid="{00000000-0005-0000-0000-000020710000}"/>
    <cellStyle name="Normal 2 11 3 3 4 3" xfId="28964" xr:uid="{00000000-0005-0000-0000-000021710000}"/>
    <cellStyle name="Normal 2 11 3 3 4 3 2" xfId="28965" xr:uid="{00000000-0005-0000-0000-000022710000}"/>
    <cellStyle name="Normal 2 11 3 3 4 3 2 2" xfId="28966" xr:uid="{00000000-0005-0000-0000-000023710000}"/>
    <cellStyle name="Normal 2 11 3 3 4 3 2 2 2" xfId="28967" xr:uid="{00000000-0005-0000-0000-000024710000}"/>
    <cellStyle name="Normal 2 11 3 3 4 3 2 3" xfId="28968" xr:uid="{00000000-0005-0000-0000-000025710000}"/>
    <cellStyle name="Normal 2 11 3 3 4 3 2 4" xfId="28969" xr:uid="{00000000-0005-0000-0000-000026710000}"/>
    <cellStyle name="Normal 2 11 3 3 4 3 3" xfId="28970" xr:uid="{00000000-0005-0000-0000-000027710000}"/>
    <cellStyle name="Normal 2 11 3 3 4 3 3 2" xfId="28971" xr:uid="{00000000-0005-0000-0000-000028710000}"/>
    <cellStyle name="Normal 2 11 3 3 4 3 3 2 2" xfId="28972" xr:uid="{00000000-0005-0000-0000-000029710000}"/>
    <cellStyle name="Normal 2 11 3 3 4 3 3 3" xfId="28973" xr:uid="{00000000-0005-0000-0000-00002A710000}"/>
    <cellStyle name="Normal 2 11 3 3 4 3 3 4" xfId="28974" xr:uid="{00000000-0005-0000-0000-00002B710000}"/>
    <cellStyle name="Normal 2 11 3 3 4 3 4" xfId="28975" xr:uid="{00000000-0005-0000-0000-00002C710000}"/>
    <cellStyle name="Normal 2 11 3 3 4 3 4 2" xfId="28976" xr:uid="{00000000-0005-0000-0000-00002D710000}"/>
    <cellStyle name="Normal 2 11 3 3 4 3 4 2 2" xfId="28977" xr:uid="{00000000-0005-0000-0000-00002E710000}"/>
    <cellStyle name="Normal 2 11 3 3 4 3 4 3" xfId="28978" xr:uid="{00000000-0005-0000-0000-00002F710000}"/>
    <cellStyle name="Normal 2 11 3 3 4 3 4 4" xfId="28979" xr:uid="{00000000-0005-0000-0000-000030710000}"/>
    <cellStyle name="Normal 2 11 3 3 4 3 5" xfId="28980" xr:uid="{00000000-0005-0000-0000-000031710000}"/>
    <cellStyle name="Normal 2 11 3 3 4 3 5 2" xfId="28981" xr:uid="{00000000-0005-0000-0000-000032710000}"/>
    <cellStyle name="Normal 2 11 3 3 4 3 6" xfId="28982" xr:uid="{00000000-0005-0000-0000-000033710000}"/>
    <cellStyle name="Normal 2 11 3 3 4 3 7" xfId="28983" xr:uid="{00000000-0005-0000-0000-000034710000}"/>
    <cellStyle name="Normal 2 11 3 3 4 4" xfId="28984" xr:uid="{00000000-0005-0000-0000-000035710000}"/>
    <cellStyle name="Normal 2 11 3 3 4 4 2" xfId="28985" xr:uid="{00000000-0005-0000-0000-000036710000}"/>
    <cellStyle name="Normal 2 11 3 3 4 4 2 2" xfId="28986" xr:uid="{00000000-0005-0000-0000-000037710000}"/>
    <cellStyle name="Normal 2 11 3 3 4 4 3" xfId="28987" xr:uid="{00000000-0005-0000-0000-000038710000}"/>
    <cellStyle name="Normal 2 11 3 3 4 4 4" xfId="28988" xr:uid="{00000000-0005-0000-0000-000039710000}"/>
    <cellStyle name="Normal 2 11 3 3 4 5" xfId="28989" xr:uid="{00000000-0005-0000-0000-00003A710000}"/>
    <cellStyle name="Normal 2 11 3 3 4 5 2" xfId="28990" xr:uid="{00000000-0005-0000-0000-00003B710000}"/>
    <cellStyle name="Normal 2 11 3 3 4 5 2 2" xfId="28991" xr:uid="{00000000-0005-0000-0000-00003C710000}"/>
    <cellStyle name="Normal 2 11 3 3 4 5 3" xfId="28992" xr:uid="{00000000-0005-0000-0000-00003D710000}"/>
    <cellStyle name="Normal 2 11 3 3 4 5 4" xfId="28993" xr:uid="{00000000-0005-0000-0000-00003E710000}"/>
    <cellStyle name="Normal 2 11 3 3 4 6" xfId="28994" xr:uid="{00000000-0005-0000-0000-00003F710000}"/>
    <cellStyle name="Normal 2 11 3 3 4 6 2" xfId="28995" xr:uid="{00000000-0005-0000-0000-000040710000}"/>
    <cellStyle name="Normal 2 11 3 3 4 6 2 2" xfId="28996" xr:uid="{00000000-0005-0000-0000-000041710000}"/>
    <cellStyle name="Normal 2 11 3 3 4 6 3" xfId="28997" xr:uid="{00000000-0005-0000-0000-000042710000}"/>
    <cellStyle name="Normal 2 11 3 3 4 6 4" xfId="28998" xr:uid="{00000000-0005-0000-0000-000043710000}"/>
    <cellStyle name="Normal 2 11 3 3 4 7" xfId="28999" xr:uid="{00000000-0005-0000-0000-000044710000}"/>
    <cellStyle name="Normal 2 11 3 3 4 7 2" xfId="29000" xr:uid="{00000000-0005-0000-0000-000045710000}"/>
    <cellStyle name="Normal 2 11 3 3 4 7 2 2" xfId="29001" xr:uid="{00000000-0005-0000-0000-000046710000}"/>
    <cellStyle name="Normal 2 11 3 3 4 7 3" xfId="29002" xr:uid="{00000000-0005-0000-0000-000047710000}"/>
    <cellStyle name="Normal 2 11 3 3 4 7 4" xfId="29003" xr:uid="{00000000-0005-0000-0000-000048710000}"/>
    <cellStyle name="Normal 2 11 3 3 4 8" xfId="29004" xr:uid="{00000000-0005-0000-0000-000049710000}"/>
    <cellStyle name="Normal 2 11 3 3 4 8 2" xfId="29005" xr:uid="{00000000-0005-0000-0000-00004A710000}"/>
    <cellStyle name="Normal 2 11 3 3 4 9" xfId="29006" xr:uid="{00000000-0005-0000-0000-00004B710000}"/>
    <cellStyle name="Normal 2 11 3 3 5" xfId="29007" xr:uid="{00000000-0005-0000-0000-00004C710000}"/>
    <cellStyle name="Normal 2 11 3 3 5 2" xfId="29008" xr:uid="{00000000-0005-0000-0000-00004D710000}"/>
    <cellStyle name="Normal 2 11 3 3 5 2 2" xfId="29009" xr:uid="{00000000-0005-0000-0000-00004E710000}"/>
    <cellStyle name="Normal 2 11 3 3 5 2 2 2" xfId="29010" xr:uid="{00000000-0005-0000-0000-00004F710000}"/>
    <cellStyle name="Normal 2 11 3 3 5 2 2 2 2" xfId="29011" xr:uid="{00000000-0005-0000-0000-000050710000}"/>
    <cellStyle name="Normal 2 11 3 3 5 2 2 3" xfId="29012" xr:uid="{00000000-0005-0000-0000-000051710000}"/>
    <cellStyle name="Normal 2 11 3 3 5 2 2 4" xfId="29013" xr:uid="{00000000-0005-0000-0000-000052710000}"/>
    <cellStyle name="Normal 2 11 3 3 5 2 3" xfId="29014" xr:uid="{00000000-0005-0000-0000-000053710000}"/>
    <cellStyle name="Normal 2 11 3 3 5 2 3 2" xfId="29015" xr:uid="{00000000-0005-0000-0000-000054710000}"/>
    <cellStyle name="Normal 2 11 3 3 5 2 3 2 2" xfId="29016" xr:uid="{00000000-0005-0000-0000-000055710000}"/>
    <cellStyle name="Normal 2 11 3 3 5 2 3 3" xfId="29017" xr:uid="{00000000-0005-0000-0000-000056710000}"/>
    <cellStyle name="Normal 2 11 3 3 5 2 3 4" xfId="29018" xr:uid="{00000000-0005-0000-0000-000057710000}"/>
    <cellStyle name="Normal 2 11 3 3 5 2 4" xfId="29019" xr:uid="{00000000-0005-0000-0000-000058710000}"/>
    <cellStyle name="Normal 2 11 3 3 5 2 4 2" xfId="29020" xr:uid="{00000000-0005-0000-0000-000059710000}"/>
    <cellStyle name="Normal 2 11 3 3 5 2 4 2 2" xfId="29021" xr:uid="{00000000-0005-0000-0000-00005A710000}"/>
    <cellStyle name="Normal 2 11 3 3 5 2 4 3" xfId="29022" xr:uid="{00000000-0005-0000-0000-00005B710000}"/>
    <cellStyle name="Normal 2 11 3 3 5 2 4 4" xfId="29023" xr:uid="{00000000-0005-0000-0000-00005C710000}"/>
    <cellStyle name="Normal 2 11 3 3 5 2 5" xfId="29024" xr:uid="{00000000-0005-0000-0000-00005D710000}"/>
    <cellStyle name="Normal 2 11 3 3 5 2 5 2" xfId="29025" xr:uid="{00000000-0005-0000-0000-00005E710000}"/>
    <cellStyle name="Normal 2 11 3 3 5 2 6" xfId="29026" xr:uid="{00000000-0005-0000-0000-00005F710000}"/>
    <cellStyle name="Normal 2 11 3 3 5 2 7" xfId="29027" xr:uid="{00000000-0005-0000-0000-000060710000}"/>
    <cellStyle name="Normal 2 11 3 3 5 3" xfId="29028" xr:uid="{00000000-0005-0000-0000-000061710000}"/>
    <cellStyle name="Normal 2 11 3 3 5 3 2" xfId="29029" xr:uid="{00000000-0005-0000-0000-000062710000}"/>
    <cellStyle name="Normal 2 11 3 3 5 3 2 2" xfId="29030" xr:uid="{00000000-0005-0000-0000-000063710000}"/>
    <cellStyle name="Normal 2 11 3 3 5 3 3" xfId="29031" xr:uid="{00000000-0005-0000-0000-000064710000}"/>
    <cellStyle name="Normal 2 11 3 3 5 3 4" xfId="29032" xr:uid="{00000000-0005-0000-0000-000065710000}"/>
    <cellStyle name="Normal 2 11 3 3 5 4" xfId="29033" xr:uid="{00000000-0005-0000-0000-000066710000}"/>
    <cellStyle name="Normal 2 11 3 3 5 4 2" xfId="29034" xr:uid="{00000000-0005-0000-0000-000067710000}"/>
    <cellStyle name="Normal 2 11 3 3 5 4 2 2" xfId="29035" xr:uid="{00000000-0005-0000-0000-000068710000}"/>
    <cellStyle name="Normal 2 11 3 3 5 4 3" xfId="29036" xr:uid="{00000000-0005-0000-0000-000069710000}"/>
    <cellStyle name="Normal 2 11 3 3 5 4 4" xfId="29037" xr:uid="{00000000-0005-0000-0000-00006A710000}"/>
    <cellStyle name="Normal 2 11 3 3 5 5" xfId="29038" xr:uid="{00000000-0005-0000-0000-00006B710000}"/>
    <cellStyle name="Normal 2 11 3 3 5 5 2" xfId="29039" xr:uid="{00000000-0005-0000-0000-00006C710000}"/>
    <cellStyle name="Normal 2 11 3 3 5 5 2 2" xfId="29040" xr:uid="{00000000-0005-0000-0000-00006D710000}"/>
    <cellStyle name="Normal 2 11 3 3 5 5 3" xfId="29041" xr:uid="{00000000-0005-0000-0000-00006E710000}"/>
    <cellStyle name="Normal 2 11 3 3 5 5 4" xfId="29042" xr:uid="{00000000-0005-0000-0000-00006F710000}"/>
    <cellStyle name="Normal 2 11 3 3 5 6" xfId="29043" xr:uid="{00000000-0005-0000-0000-000070710000}"/>
    <cellStyle name="Normal 2 11 3 3 5 6 2" xfId="29044" xr:uid="{00000000-0005-0000-0000-000071710000}"/>
    <cellStyle name="Normal 2 11 3 3 5 6 2 2" xfId="29045" xr:uid="{00000000-0005-0000-0000-000072710000}"/>
    <cellStyle name="Normal 2 11 3 3 5 6 3" xfId="29046" xr:uid="{00000000-0005-0000-0000-000073710000}"/>
    <cellStyle name="Normal 2 11 3 3 5 6 4" xfId="29047" xr:uid="{00000000-0005-0000-0000-000074710000}"/>
    <cellStyle name="Normal 2 11 3 3 5 7" xfId="29048" xr:uid="{00000000-0005-0000-0000-000075710000}"/>
    <cellStyle name="Normal 2 11 3 3 5 7 2" xfId="29049" xr:uid="{00000000-0005-0000-0000-000076710000}"/>
    <cellStyle name="Normal 2 11 3 3 5 8" xfId="29050" xr:uid="{00000000-0005-0000-0000-000077710000}"/>
    <cellStyle name="Normal 2 11 3 3 5 9" xfId="29051" xr:uid="{00000000-0005-0000-0000-000078710000}"/>
    <cellStyle name="Normal 2 11 3 3 6" xfId="29052" xr:uid="{00000000-0005-0000-0000-000079710000}"/>
    <cellStyle name="Normal 2 11 3 3 6 2" xfId="29053" xr:uid="{00000000-0005-0000-0000-00007A710000}"/>
    <cellStyle name="Normal 2 11 3 3 6 2 2" xfId="29054" xr:uid="{00000000-0005-0000-0000-00007B710000}"/>
    <cellStyle name="Normal 2 11 3 3 6 2 2 2" xfId="29055" xr:uid="{00000000-0005-0000-0000-00007C710000}"/>
    <cellStyle name="Normal 2 11 3 3 6 2 2 2 2" xfId="29056" xr:uid="{00000000-0005-0000-0000-00007D710000}"/>
    <cellStyle name="Normal 2 11 3 3 6 2 2 3" xfId="29057" xr:uid="{00000000-0005-0000-0000-00007E710000}"/>
    <cellStyle name="Normal 2 11 3 3 6 2 2 4" xfId="29058" xr:uid="{00000000-0005-0000-0000-00007F710000}"/>
    <cellStyle name="Normal 2 11 3 3 6 2 3" xfId="29059" xr:uid="{00000000-0005-0000-0000-000080710000}"/>
    <cellStyle name="Normal 2 11 3 3 6 2 3 2" xfId="29060" xr:uid="{00000000-0005-0000-0000-000081710000}"/>
    <cellStyle name="Normal 2 11 3 3 6 2 3 2 2" xfId="29061" xr:uid="{00000000-0005-0000-0000-000082710000}"/>
    <cellStyle name="Normal 2 11 3 3 6 2 3 3" xfId="29062" xr:uid="{00000000-0005-0000-0000-000083710000}"/>
    <cellStyle name="Normal 2 11 3 3 6 2 3 4" xfId="29063" xr:uid="{00000000-0005-0000-0000-000084710000}"/>
    <cellStyle name="Normal 2 11 3 3 6 2 4" xfId="29064" xr:uid="{00000000-0005-0000-0000-000085710000}"/>
    <cellStyle name="Normal 2 11 3 3 6 2 4 2" xfId="29065" xr:uid="{00000000-0005-0000-0000-000086710000}"/>
    <cellStyle name="Normal 2 11 3 3 6 2 4 2 2" xfId="29066" xr:uid="{00000000-0005-0000-0000-000087710000}"/>
    <cellStyle name="Normal 2 11 3 3 6 2 4 3" xfId="29067" xr:uid="{00000000-0005-0000-0000-000088710000}"/>
    <cellStyle name="Normal 2 11 3 3 6 2 4 4" xfId="29068" xr:uid="{00000000-0005-0000-0000-000089710000}"/>
    <cellStyle name="Normal 2 11 3 3 6 2 5" xfId="29069" xr:uid="{00000000-0005-0000-0000-00008A710000}"/>
    <cellStyle name="Normal 2 11 3 3 6 2 5 2" xfId="29070" xr:uid="{00000000-0005-0000-0000-00008B710000}"/>
    <cellStyle name="Normal 2 11 3 3 6 2 6" xfId="29071" xr:uid="{00000000-0005-0000-0000-00008C710000}"/>
    <cellStyle name="Normal 2 11 3 3 6 2 7" xfId="29072" xr:uid="{00000000-0005-0000-0000-00008D710000}"/>
    <cellStyle name="Normal 2 11 3 3 6 3" xfId="29073" xr:uid="{00000000-0005-0000-0000-00008E710000}"/>
    <cellStyle name="Normal 2 11 3 3 6 3 2" xfId="29074" xr:uid="{00000000-0005-0000-0000-00008F710000}"/>
    <cellStyle name="Normal 2 11 3 3 6 3 2 2" xfId="29075" xr:uid="{00000000-0005-0000-0000-000090710000}"/>
    <cellStyle name="Normal 2 11 3 3 6 3 3" xfId="29076" xr:uid="{00000000-0005-0000-0000-000091710000}"/>
    <cellStyle name="Normal 2 11 3 3 6 3 4" xfId="29077" xr:uid="{00000000-0005-0000-0000-000092710000}"/>
    <cellStyle name="Normal 2 11 3 3 6 4" xfId="29078" xr:uid="{00000000-0005-0000-0000-000093710000}"/>
    <cellStyle name="Normal 2 11 3 3 6 4 2" xfId="29079" xr:uid="{00000000-0005-0000-0000-000094710000}"/>
    <cellStyle name="Normal 2 11 3 3 6 4 2 2" xfId="29080" xr:uid="{00000000-0005-0000-0000-000095710000}"/>
    <cellStyle name="Normal 2 11 3 3 6 4 3" xfId="29081" xr:uid="{00000000-0005-0000-0000-000096710000}"/>
    <cellStyle name="Normal 2 11 3 3 6 4 4" xfId="29082" xr:uid="{00000000-0005-0000-0000-000097710000}"/>
    <cellStyle name="Normal 2 11 3 3 6 5" xfId="29083" xr:uid="{00000000-0005-0000-0000-000098710000}"/>
    <cellStyle name="Normal 2 11 3 3 6 5 2" xfId="29084" xr:uid="{00000000-0005-0000-0000-000099710000}"/>
    <cellStyle name="Normal 2 11 3 3 6 5 2 2" xfId="29085" xr:uid="{00000000-0005-0000-0000-00009A710000}"/>
    <cellStyle name="Normal 2 11 3 3 6 5 3" xfId="29086" xr:uid="{00000000-0005-0000-0000-00009B710000}"/>
    <cellStyle name="Normal 2 11 3 3 6 5 4" xfId="29087" xr:uid="{00000000-0005-0000-0000-00009C710000}"/>
    <cellStyle name="Normal 2 11 3 3 6 6" xfId="29088" xr:uid="{00000000-0005-0000-0000-00009D710000}"/>
    <cellStyle name="Normal 2 11 3 3 6 6 2" xfId="29089" xr:uid="{00000000-0005-0000-0000-00009E710000}"/>
    <cellStyle name="Normal 2 11 3 3 6 6 2 2" xfId="29090" xr:uid="{00000000-0005-0000-0000-00009F710000}"/>
    <cellStyle name="Normal 2 11 3 3 6 6 3" xfId="29091" xr:uid="{00000000-0005-0000-0000-0000A0710000}"/>
    <cellStyle name="Normal 2 11 3 3 6 6 4" xfId="29092" xr:uid="{00000000-0005-0000-0000-0000A1710000}"/>
    <cellStyle name="Normal 2 11 3 3 6 7" xfId="29093" xr:uid="{00000000-0005-0000-0000-0000A2710000}"/>
    <cellStyle name="Normal 2 11 3 3 6 7 2" xfId="29094" xr:uid="{00000000-0005-0000-0000-0000A3710000}"/>
    <cellStyle name="Normal 2 11 3 3 6 8" xfId="29095" xr:uid="{00000000-0005-0000-0000-0000A4710000}"/>
    <cellStyle name="Normal 2 11 3 3 6 9" xfId="29096" xr:uid="{00000000-0005-0000-0000-0000A5710000}"/>
    <cellStyle name="Normal 2 11 3 3 7" xfId="29097" xr:uid="{00000000-0005-0000-0000-0000A6710000}"/>
    <cellStyle name="Normal 2 11 3 3 7 2" xfId="29098" xr:uid="{00000000-0005-0000-0000-0000A7710000}"/>
    <cellStyle name="Normal 2 11 3 3 7 2 2" xfId="29099" xr:uid="{00000000-0005-0000-0000-0000A8710000}"/>
    <cellStyle name="Normal 2 11 3 3 7 2 2 2" xfId="29100" xr:uid="{00000000-0005-0000-0000-0000A9710000}"/>
    <cellStyle name="Normal 2 11 3 3 7 2 3" xfId="29101" xr:uid="{00000000-0005-0000-0000-0000AA710000}"/>
    <cellStyle name="Normal 2 11 3 3 7 2 4" xfId="29102" xr:uid="{00000000-0005-0000-0000-0000AB710000}"/>
    <cellStyle name="Normal 2 11 3 3 7 3" xfId="29103" xr:uid="{00000000-0005-0000-0000-0000AC710000}"/>
    <cellStyle name="Normal 2 11 3 3 7 3 2" xfId="29104" xr:uid="{00000000-0005-0000-0000-0000AD710000}"/>
    <cellStyle name="Normal 2 11 3 3 7 3 2 2" xfId="29105" xr:uid="{00000000-0005-0000-0000-0000AE710000}"/>
    <cellStyle name="Normal 2 11 3 3 7 3 3" xfId="29106" xr:uid="{00000000-0005-0000-0000-0000AF710000}"/>
    <cellStyle name="Normal 2 11 3 3 7 3 4" xfId="29107" xr:uid="{00000000-0005-0000-0000-0000B0710000}"/>
    <cellStyle name="Normal 2 11 3 3 7 4" xfId="29108" xr:uid="{00000000-0005-0000-0000-0000B1710000}"/>
    <cellStyle name="Normal 2 11 3 3 7 4 2" xfId="29109" xr:uid="{00000000-0005-0000-0000-0000B2710000}"/>
    <cellStyle name="Normal 2 11 3 3 7 4 2 2" xfId="29110" xr:uid="{00000000-0005-0000-0000-0000B3710000}"/>
    <cellStyle name="Normal 2 11 3 3 7 4 3" xfId="29111" xr:uid="{00000000-0005-0000-0000-0000B4710000}"/>
    <cellStyle name="Normal 2 11 3 3 7 4 4" xfId="29112" xr:uid="{00000000-0005-0000-0000-0000B5710000}"/>
    <cellStyle name="Normal 2 11 3 3 7 5" xfId="29113" xr:uid="{00000000-0005-0000-0000-0000B6710000}"/>
    <cellStyle name="Normal 2 11 3 3 7 5 2" xfId="29114" xr:uid="{00000000-0005-0000-0000-0000B7710000}"/>
    <cellStyle name="Normal 2 11 3 3 7 6" xfId="29115" xr:uid="{00000000-0005-0000-0000-0000B8710000}"/>
    <cellStyle name="Normal 2 11 3 3 7 7" xfId="29116" xr:uid="{00000000-0005-0000-0000-0000B9710000}"/>
    <cellStyle name="Normal 2 11 3 3 8" xfId="29117" xr:uid="{00000000-0005-0000-0000-0000BA710000}"/>
    <cellStyle name="Normal 2 11 3 3 8 2" xfId="29118" xr:uid="{00000000-0005-0000-0000-0000BB710000}"/>
    <cellStyle name="Normal 2 11 3 3 8 2 2" xfId="29119" xr:uid="{00000000-0005-0000-0000-0000BC710000}"/>
    <cellStyle name="Normal 2 11 3 3 8 3" xfId="29120" xr:uid="{00000000-0005-0000-0000-0000BD710000}"/>
    <cellStyle name="Normal 2 11 3 3 8 4" xfId="29121" xr:uid="{00000000-0005-0000-0000-0000BE710000}"/>
    <cellStyle name="Normal 2 11 3 3 9" xfId="29122" xr:uid="{00000000-0005-0000-0000-0000BF710000}"/>
    <cellStyle name="Normal 2 11 3 3 9 2" xfId="29123" xr:uid="{00000000-0005-0000-0000-0000C0710000}"/>
    <cellStyle name="Normal 2 11 3 3 9 2 2" xfId="29124" xr:uid="{00000000-0005-0000-0000-0000C1710000}"/>
    <cellStyle name="Normal 2 11 3 3 9 3" xfId="29125" xr:uid="{00000000-0005-0000-0000-0000C2710000}"/>
    <cellStyle name="Normal 2 11 3 3 9 4" xfId="29126" xr:uid="{00000000-0005-0000-0000-0000C3710000}"/>
    <cellStyle name="Normal 2 11 3 4" xfId="29127" xr:uid="{00000000-0005-0000-0000-0000C4710000}"/>
    <cellStyle name="Normal 2 11 3 4 10" xfId="29128" xr:uid="{00000000-0005-0000-0000-0000C5710000}"/>
    <cellStyle name="Normal 2 11 3 4 10 2" xfId="29129" xr:uid="{00000000-0005-0000-0000-0000C6710000}"/>
    <cellStyle name="Normal 2 11 3 4 10 2 2" xfId="29130" xr:uid="{00000000-0005-0000-0000-0000C7710000}"/>
    <cellStyle name="Normal 2 11 3 4 10 3" xfId="29131" xr:uid="{00000000-0005-0000-0000-0000C8710000}"/>
    <cellStyle name="Normal 2 11 3 4 10 4" xfId="29132" xr:uid="{00000000-0005-0000-0000-0000C9710000}"/>
    <cellStyle name="Normal 2 11 3 4 11" xfId="29133" xr:uid="{00000000-0005-0000-0000-0000CA710000}"/>
    <cellStyle name="Normal 2 11 3 4 11 2" xfId="29134" xr:uid="{00000000-0005-0000-0000-0000CB710000}"/>
    <cellStyle name="Normal 2 11 3 4 12" xfId="29135" xr:uid="{00000000-0005-0000-0000-0000CC710000}"/>
    <cellStyle name="Normal 2 11 3 4 13" xfId="29136" xr:uid="{00000000-0005-0000-0000-0000CD710000}"/>
    <cellStyle name="Normal 2 11 3 4 2" xfId="29137" xr:uid="{00000000-0005-0000-0000-0000CE710000}"/>
    <cellStyle name="Normal 2 11 3 4 2 10" xfId="29138" xr:uid="{00000000-0005-0000-0000-0000CF710000}"/>
    <cellStyle name="Normal 2 11 3 4 2 2" xfId="29139" xr:uid="{00000000-0005-0000-0000-0000D0710000}"/>
    <cellStyle name="Normal 2 11 3 4 2 2 2" xfId="29140" xr:uid="{00000000-0005-0000-0000-0000D1710000}"/>
    <cellStyle name="Normal 2 11 3 4 2 2 2 2" xfId="29141" xr:uid="{00000000-0005-0000-0000-0000D2710000}"/>
    <cellStyle name="Normal 2 11 3 4 2 2 2 2 2" xfId="29142" xr:uid="{00000000-0005-0000-0000-0000D3710000}"/>
    <cellStyle name="Normal 2 11 3 4 2 2 2 2 2 2" xfId="29143" xr:uid="{00000000-0005-0000-0000-0000D4710000}"/>
    <cellStyle name="Normal 2 11 3 4 2 2 2 2 3" xfId="29144" xr:uid="{00000000-0005-0000-0000-0000D5710000}"/>
    <cellStyle name="Normal 2 11 3 4 2 2 2 2 4" xfId="29145" xr:uid="{00000000-0005-0000-0000-0000D6710000}"/>
    <cellStyle name="Normal 2 11 3 4 2 2 2 3" xfId="29146" xr:uid="{00000000-0005-0000-0000-0000D7710000}"/>
    <cellStyle name="Normal 2 11 3 4 2 2 2 3 2" xfId="29147" xr:uid="{00000000-0005-0000-0000-0000D8710000}"/>
    <cellStyle name="Normal 2 11 3 4 2 2 2 3 2 2" xfId="29148" xr:uid="{00000000-0005-0000-0000-0000D9710000}"/>
    <cellStyle name="Normal 2 11 3 4 2 2 2 3 3" xfId="29149" xr:uid="{00000000-0005-0000-0000-0000DA710000}"/>
    <cellStyle name="Normal 2 11 3 4 2 2 2 3 4" xfId="29150" xr:uid="{00000000-0005-0000-0000-0000DB710000}"/>
    <cellStyle name="Normal 2 11 3 4 2 2 2 4" xfId="29151" xr:uid="{00000000-0005-0000-0000-0000DC710000}"/>
    <cellStyle name="Normal 2 11 3 4 2 2 2 4 2" xfId="29152" xr:uid="{00000000-0005-0000-0000-0000DD710000}"/>
    <cellStyle name="Normal 2 11 3 4 2 2 2 4 2 2" xfId="29153" xr:uid="{00000000-0005-0000-0000-0000DE710000}"/>
    <cellStyle name="Normal 2 11 3 4 2 2 2 4 3" xfId="29154" xr:uid="{00000000-0005-0000-0000-0000DF710000}"/>
    <cellStyle name="Normal 2 11 3 4 2 2 2 4 4" xfId="29155" xr:uid="{00000000-0005-0000-0000-0000E0710000}"/>
    <cellStyle name="Normal 2 11 3 4 2 2 2 5" xfId="29156" xr:uid="{00000000-0005-0000-0000-0000E1710000}"/>
    <cellStyle name="Normal 2 11 3 4 2 2 2 5 2" xfId="29157" xr:uid="{00000000-0005-0000-0000-0000E2710000}"/>
    <cellStyle name="Normal 2 11 3 4 2 2 2 6" xfId="29158" xr:uid="{00000000-0005-0000-0000-0000E3710000}"/>
    <cellStyle name="Normal 2 11 3 4 2 2 2 7" xfId="29159" xr:uid="{00000000-0005-0000-0000-0000E4710000}"/>
    <cellStyle name="Normal 2 11 3 4 2 2 3" xfId="29160" xr:uid="{00000000-0005-0000-0000-0000E5710000}"/>
    <cellStyle name="Normal 2 11 3 4 2 2 3 2" xfId="29161" xr:uid="{00000000-0005-0000-0000-0000E6710000}"/>
    <cellStyle name="Normal 2 11 3 4 2 2 3 2 2" xfId="29162" xr:uid="{00000000-0005-0000-0000-0000E7710000}"/>
    <cellStyle name="Normal 2 11 3 4 2 2 3 3" xfId="29163" xr:uid="{00000000-0005-0000-0000-0000E8710000}"/>
    <cellStyle name="Normal 2 11 3 4 2 2 3 4" xfId="29164" xr:uid="{00000000-0005-0000-0000-0000E9710000}"/>
    <cellStyle name="Normal 2 11 3 4 2 2 4" xfId="29165" xr:uid="{00000000-0005-0000-0000-0000EA710000}"/>
    <cellStyle name="Normal 2 11 3 4 2 2 4 2" xfId="29166" xr:uid="{00000000-0005-0000-0000-0000EB710000}"/>
    <cellStyle name="Normal 2 11 3 4 2 2 4 2 2" xfId="29167" xr:uid="{00000000-0005-0000-0000-0000EC710000}"/>
    <cellStyle name="Normal 2 11 3 4 2 2 4 3" xfId="29168" xr:uid="{00000000-0005-0000-0000-0000ED710000}"/>
    <cellStyle name="Normal 2 11 3 4 2 2 4 4" xfId="29169" xr:uid="{00000000-0005-0000-0000-0000EE710000}"/>
    <cellStyle name="Normal 2 11 3 4 2 2 5" xfId="29170" xr:uid="{00000000-0005-0000-0000-0000EF710000}"/>
    <cellStyle name="Normal 2 11 3 4 2 2 5 2" xfId="29171" xr:uid="{00000000-0005-0000-0000-0000F0710000}"/>
    <cellStyle name="Normal 2 11 3 4 2 2 5 2 2" xfId="29172" xr:uid="{00000000-0005-0000-0000-0000F1710000}"/>
    <cellStyle name="Normal 2 11 3 4 2 2 5 3" xfId="29173" xr:uid="{00000000-0005-0000-0000-0000F2710000}"/>
    <cellStyle name="Normal 2 11 3 4 2 2 5 4" xfId="29174" xr:uid="{00000000-0005-0000-0000-0000F3710000}"/>
    <cellStyle name="Normal 2 11 3 4 2 2 6" xfId="29175" xr:uid="{00000000-0005-0000-0000-0000F4710000}"/>
    <cellStyle name="Normal 2 11 3 4 2 2 6 2" xfId="29176" xr:uid="{00000000-0005-0000-0000-0000F5710000}"/>
    <cellStyle name="Normal 2 11 3 4 2 2 6 2 2" xfId="29177" xr:uid="{00000000-0005-0000-0000-0000F6710000}"/>
    <cellStyle name="Normal 2 11 3 4 2 2 6 3" xfId="29178" xr:uid="{00000000-0005-0000-0000-0000F7710000}"/>
    <cellStyle name="Normal 2 11 3 4 2 2 6 4" xfId="29179" xr:uid="{00000000-0005-0000-0000-0000F8710000}"/>
    <cellStyle name="Normal 2 11 3 4 2 2 7" xfId="29180" xr:uid="{00000000-0005-0000-0000-0000F9710000}"/>
    <cellStyle name="Normal 2 11 3 4 2 2 7 2" xfId="29181" xr:uid="{00000000-0005-0000-0000-0000FA710000}"/>
    <cellStyle name="Normal 2 11 3 4 2 2 8" xfId="29182" xr:uid="{00000000-0005-0000-0000-0000FB710000}"/>
    <cellStyle name="Normal 2 11 3 4 2 2 9" xfId="29183" xr:uid="{00000000-0005-0000-0000-0000FC710000}"/>
    <cellStyle name="Normal 2 11 3 4 2 3" xfId="29184" xr:uid="{00000000-0005-0000-0000-0000FD710000}"/>
    <cellStyle name="Normal 2 11 3 4 2 3 2" xfId="29185" xr:uid="{00000000-0005-0000-0000-0000FE710000}"/>
    <cellStyle name="Normal 2 11 3 4 2 3 2 2" xfId="29186" xr:uid="{00000000-0005-0000-0000-0000FF710000}"/>
    <cellStyle name="Normal 2 11 3 4 2 3 2 2 2" xfId="29187" xr:uid="{00000000-0005-0000-0000-000000720000}"/>
    <cellStyle name="Normal 2 11 3 4 2 3 2 3" xfId="29188" xr:uid="{00000000-0005-0000-0000-000001720000}"/>
    <cellStyle name="Normal 2 11 3 4 2 3 2 4" xfId="29189" xr:uid="{00000000-0005-0000-0000-000002720000}"/>
    <cellStyle name="Normal 2 11 3 4 2 3 3" xfId="29190" xr:uid="{00000000-0005-0000-0000-000003720000}"/>
    <cellStyle name="Normal 2 11 3 4 2 3 3 2" xfId="29191" xr:uid="{00000000-0005-0000-0000-000004720000}"/>
    <cellStyle name="Normal 2 11 3 4 2 3 3 2 2" xfId="29192" xr:uid="{00000000-0005-0000-0000-000005720000}"/>
    <cellStyle name="Normal 2 11 3 4 2 3 3 3" xfId="29193" xr:uid="{00000000-0005-0000-0000-000006720000}"/>
    <cellStyle name="Normal 2 11 3 4 2 3 3 4" xfId="29194" xr:uid="{00000000-0005-0000-0000-000007720000}"/>
    <cellStyle name="Normal 2 11 3 4 2 3 4" xfId="29195" xr:uid="{00000000-0005-0000-0000-000008720000}"/>
    <cellStyle name="Normal 2 11 3 4 2 3 4 2" xfId="29196" xr:uid="{00000000-0005-0000-0000-000009720000}"/>
    <cellStyle name="Normal 2 11 3 4 2 3 4 2 2" xfId="29197" xr:uid="{00000000-0005-0000-0000-00000A720000}"/>
    <cellStyle name="Normal 2 11 3 4 2 3 4 3" xfId="29198" xr:uid="{00000000-0005-0000-0000-00000B720000}"/>
    <cellStyle name="Normal 2 11 3 4 2 3 4 4" xfId="29199" xr:uid="{00000000-0005-0000-0000-00000C720000}"/>
    <cellStyle name="Normal 2 11 3 4 2 3 5" xfId="29200" xr:uid="{00000000-0005-0000-0000-00000D720000}"/>
    <cellStyle name="Normal 2 11 3 4 2 3 5 2" xfId="29201" xr:uid="{00000000-0005-0000-0000-00000E720000}"/>
    <cellStyle name="Normal 2 11 3 4 2 3 6" xfId="29202" xr:uid="{00000000-0005-0000-0000-00000F720000}"/>
    <cellStyle name="Normal 2 11 3 4 2 3 7" xfId="29203" xr:uid="{00000000-0005-0000-0000-000010720000}"/>
    <cellStyle name="Normal 2 11 3 4 2 4" xfId="29204" xr:uid="{00000000-0005-0000-0000-000011720000}"/>
    <cellStyle name="Normal 2 11 3 4 2 4 2" xfId="29205" xr:uid="{00000000-0005-0000-0000-000012720000}"/>
    <cellStyle name="Normal 2 11 3 4 2 4 2 2" xfId="29206" xr:uid="{00000000-0005-0000-0000-000013720000}"/>
    <cellStyle name="Normal 2 11 3 4 2 4 3" xfId="29207" xr:uid="{00000000-0005-0000-0000-000014720000}"/>
    <cellStyle name="Normal 2 11 3 4 2 4 4" xfId="29208" xr:uid="{00000000-0005-0000-0000-000015720000}"/>
    <cellStyle name="Normal 2 11 3 4 2 5" xfId="29209" xr:uid="{00000000-0005-0000-0000-000016720000}"/>
    <cellStyle name="Normal 2 11 3 4 2 5 2" xfId="29210" xr:uid="{00000000-0005-0000-0000-000017720000}"/>
    <cellStyle name="Normal 2 11 3 4 2 5 2 2" xfId="29211" xr:uid="{00000000-0005-0000-0000-000018720000}"/>
    <cellStyle name="Normal 2 11 3 4 2 5 3" xfId="29212" xr:uid="{00000000-0005-0000-0000-000019720000}"/>
    <cellStyle name="Normal 2 11 3 4 2 5 4" xfId="29213" xr:uid="{00000000-0005-0000-0000-00001A720000}"/>
    <cellStyle name="Normal 2 11 3 4 2 6" xfId="29214" xr:uid="{00000000-0005-0000-0000-00001B720000}"/>
    <cellStyle name="Normal 2 11 3 4 2 6 2" xfId="29215" xr:uid="{00000000-0005-0000-0000-00001C720000}"/>
    <cellStyle name="Normal 2 11 3 4 2 6 2 2" xfId="29216" xr:uid="{00000000-0005-0000-0000-00001D720000}"/>
    <cellStyle name="Normal 2 11 3 4 2 6 3" xfId="29217" xr:uid="{00000000-0005-0000-0000-00001E720000}"/>
    <cellStyle name="Normal 2 11 3 4 2 6 4" xfId="29218" xr:uid="{00000000-0005-0000-0000-00001F720000}"/>
    <cellStyle name="Normal 2 11 3 4 2 7" xfId="29219" xr:uid="{00000000-0005-0000-0000-000020720000}"/>
    <cellStyle name="Normal 2 11 3 4 2 7 2" xfId="29220" xr:uid="{00000000-0005-0000-0000-000021720000}"/>
    <cellStyle name="Normal 2 11 3 4 2 7 2 2" xfId="29221" xr:uid="{00000000-0005-0000-0000-000022720000}"/>
    <cellStyle name="Normal 2 11 3 4 2 7 3" xfId="29222" xr:uid="{00000000-0005-0000-0000-000023720000}"/>
    <cellStyle name="Normal 2 11 3 4 2 7 4" xfId="29223" xr:uid="{00000000-0005-0000-0000-000024720000}"/>
    <cellStyle name="Normal 2 11 3 4 2 8" xfId="29224" xr:uid="{00000000-0005-0000-0000-000025720000}"/>
    <cellStyle name="Normal 2 11 3 4 2 8 2" xfId="29225" xr:uid="{00000000-0005-0000-0000-000026720000}"/>
    <cellStyle name="Normal 2 11 3 4 2 9" xfId="29226" xr:uid="{00000000-0005-0000-0000-000027720000}"/>
    <cellStyle name="Normal 2 11 3 4 3" xfId="29227" xr:uid="{00000000-0005-0000-0000-000028720000}"/>
    <cellStyle name="Normal 2 11 3 4 3 10" xfId="29228" xr:uid="{00000000-0005-0000-0000-000029720000}"/>
    <cellStyle name="Normal 2 11 3 4 3 2" xfId="29229" xr:uid="{00000000-0005-0000-0000-00002A720000}"/>
    <cellStyle name="Normal 2 11 3 4 3 2 2" xfId="29230" xr:uid="{00000000-0005-0000-0000-00002B720000}"/>
    <cellStyle name="Normal 2 11 3 4 3 2 2 2" xfId="29231" xr:uid="{00000000-0005-0000-0000-00002C720000}"/>
    <cellStyle name="Normal 2 11 3 4 3 2 2 2 2" xfId="29232" xr:uid="{00000000-0005-0000-0000-00002D720000}"/>
    <cellStyle name="Normal 2 11 3 4 3 2 2 2 2 2" xfId="29233" xr:uid="{00000000-0005-0000-0000-00002E720000}"/>
    <cellStyle name="Normal 2 11 3 4 3 2 2 2 3" xfId="29234" xr:uid="{00000000-0005-0000-0000-00002F720000}"/>
    <cellStyle name="Normal 2 11 3 4 3 2 2 2 4" xfId="29235" xr:uid="{00000000-0005-0000-0000-000030720000}"/>
    <cellStyle name="Normal 2 11 3 4 3 2 2 3" xfId="29236" xr:uid="{00000000-0005-0000-0000-000031720000}"/>
    <cellStyle name="Normal 2 11 3 4 3 2 2 3 2" xfId="29237" xr:uid="{00000000-0005-0000-0000-000032720000}"/>
    <cellStyle name="Normal 2 11 3 4 3 2 2 3 2 2" xfId="29238" xr:uid="{00000000-0005-0000-0000-000033720000}"/>
    <cellStyle name="Normal 2 11 3 4 3 2 2 3 3" xfId="29239" xr:uid="{00000000-0005-0000-0000-000034720000}"/>
    <cellStyle name="Normal 2 11 3 4 3 2 2 3 4" xfId="29240" xr:uid="{00000000-0005-0000-0000-000035720000}"/>
    <cellStyle name="Normal 2 11 3 4 3 2 2 4" xfId="29241" xr:uid="{00000000-0005-0000-0000-000036720000}"/>
    <cellStyle name="Normal 2 11 3 4 3 2 2 4 2" xfId="29242" xr:uid="{00000000-0005-0000-0000-000037720000}"/>
    <cellStyle name="Normal 2 11 3 4 3 2 2 4 2 2" xfId="29243" xr:uid="{00000000-0005-0000-0000-000038720000}"/>
    <cellStyle name="Normal 2 11 3 4 3 2 2 4 3" xfId="29244" xr:uid="{00000000-0005-0000-0000-000039720000}"/>
    <cellStyle name="Normal 2 11 3 4 3 2 2 4 4" xfId="29245" xr:uid="{00000000-0005-0000-0000-00003A720000}"/>
    <cellStyle name="Normal 2 11 3 4 3 2 2 5" xfId="29246" xr:uid="{00000000-0005-0000-0000-00003B720000}"/>
    <cellStyle name="Normal 2 11 3 4 3 2 2 5 2" xfId="29247" xr:uid="{00000000-0005-0000-0000-00003C720000}"/>
    <cellStyle name="Normal 2 11 3 4 3 2 2 6" xfId="29248" xr:uid="{00000000-0005-0000-0000-00003D720000}"/>
    <cellStyle name="Normal 2 11 3 4 3 2 2 7" xfId="29249" xr:uid="{00000000-0005-0000-0000-00003E720000}"/>
    <cellStyle name="Normal 2 11 3 4 3 2 3" xfId="29250" xr:uid="{00000000-0005-0000-0000-00003F720000}"/>
    <cellStyle name="Normal 2 11 3 4 3 2 3 2" xfId="29251" xr:uid="{00000000-0005-0000-0000-000040720000}"/>
    <cellStyle name="Normal 2 11 3 4 3 2 3 2 2" xfId="29252" xr:uid="{00000000-0005-0000-0000-000041720000}"/>
    <cellStyle name="Normal 2 11 3 4 3 2 3 3" xfId="29253" xr:uid="{00000000-0005-0000-0000-000042720000}"/>
    <cellStyle name="Normal 2 11 3 4 3 2 3 4" xfId="29254" xr:uid="{00000000-0005-0000-0000-000043720000}"/>
    <cellStyle name="Normal 2 11 3 4 3 2 4" xfId="29255" xr:uid="{00000000-0005-0000-0000-000044720000}"/>
    <cellStyle name="Normal 2 11 3 4 3 2 4 2" xfId="29256" xr:uid="{00000000-0005-0000-0000-000045720000}"/>
    <cellStyle name="Normal 2 11 3 4 3 2 4 2 2" xfId="29257" xr:uid="{00000000-0005-0000-0000-000046720000}"/>
    <cellStyle name="Normal 2 11 3 4 3 2 4 3" xfId="29258" xr:uid="{00000000-0005-0000-0000-000047720000}"/>
    <cellStyle name="Normal 2 11 3 4 3 2 4 4" xfId="29259" xr:uid="{00000000-0005-0000-0000-000048720000}"/>
    <cellStyle name="Normal 2 11 3 4 3 2 5" xfId="29260" xr:uid="{00000000-0005-0000-0000-000049720000}"/>
    <cellStyle name="Normal 2 11 3 4 3 2 5 2" xfId="29261" xr:uid="{00000000-0005-0000-0000-00004A720000}"/>
    <cellStyle name="Normal 2 11 3 4 3 2 5 2 2" xfId="29262" xr:uid="{00000000-0005-0000-0000-00004B720000}"/>
    <cellStyle name="Normal 2 11 3 4 3 2 5 3" xfId="29263" xr:uid="{00000000-0005-0000-0000-00004C720000}"/>
    <cellStyle name="Normal 2 11 3 4 3 2 5 4" xfId="29264" xr:uid="{00000000-0005-0000-0000-00004D720000}"/>
    <cellStyle name="Normal 2 11 3 4 3 2 6" xfId="29265" xr:uid="{00000000-0005-0000-0000-00004E720000}"/>
    <cellStyle name="Normal 2 11 3 4 3 2 6 2" xfId="29266" xr:uid="{00000000-0005-0000-0000-00004F720000}"/>
    <cellStyle name="Normal 2 11 3 4 3 2 6 2 2" xfId="29267" xr:uid="{00000000-0005-0000-0000-000050720000}"/>
    <cellStyle name="Normal 2 11 3 4 3 2 6 3" xfId="29268" xr:uid="{00000000-0005-0000-0000-000051720000}"/>
    <cellStyle name="Normal 2 11 3 4 3 2 6 4" xfId="29269" xr:uid="{00000000-0005-0000-0000-000052720000}"/>
    <cellStyle name="Normal 2 11 3 4 3 2 7" xfId="29270" xr:uid="{00000000-0005-0000-0000-000053720000}"/>
    <cellStyle name="Normal 2 11 3 4 3 2 7 2" xfId="29271" xr:uid="{00000000-0005-0000-0000-000054720000}"/>
    <cellStyle name="Normal 2 11 3 4 3 2 8" xfId="29272" xr:uid="{00000000-0005-0000-0000-000055720000}"/>
    <cellStyle name="Normal 2 11 3 4 3 2 9" xfId="29273" xr:uid="{00000000-0005-0000-0000-000056720000}"/>
    <cellStyle name="Normal 2 11 3 4 3 3" xfId="29274" xr:uid="{00000000-0005-0000-0000-000057720000}"/>
    <cellStyle name="Normal 2 11 3 4 3 3 2" xfId="29275" xr:uid="{00000000-0005-0000-0000-000058720000}"/>
    <cellStyle name="Normal 2 11 3 4 3 3 2 2" xfId="29276" xr:uid="{00000000-0005-0000-0000-000059720000}"/>
    <cellStyle name="Normal 2 11 3 4 3 3 2 2 2" xfId="29277" xr:uid="{00000000-0005-0000-0000-00005A720000}"/>
    <cellStyle name="Normal 2 11 3 4 3 3 2 3" xfId="29278" xr:uid="{00000000-0005-0000-0000-00005B720000}"/>
    <cellStyle name="Normal 2 11 3 4 3 3 2 4" xfId="29279" xr:uid="{00000000-0005-0000-0000-00005C720000}"/>
    <cellStyle name="Normal 2 11 3 4 3 3 3" xfId="29280" xr:uid="{00000000-0005-0000-0000-00005D720000}"/>
    <cellStyle name="Normal 2 11 3 4 3 3 3 2" xfId="29281" xr:uid="{00000000-0005-0000-0000-00005E720000}"/>
    <cellStyle name="Normal 2 11 3 4 3 3 3 2 2" xfId="29282" xr:uid="{00000000-0005-0000-0000-00005F720000}"/>
    <cellStyle name="Normal 2 11 3 4 3 3 3 3" xfId="29283" xr:uid="{00000000-0005-0000-0000-000060720000}"/>
    <cellStyle name="Normal 2 11 3 4 3 3 3 4" xfId="29284" xr:uid="{00000000-0005-0000-0000-000061720000}"/>
    <cellStyle name="Normal 2 11 3 4 3 3 4" xfId="29285" xr:uid="{00000000-0005-0000-0000-000062720000}"/>
    <cellStyle name="Normal 2 11 3 4 3 3 4 2" xfId="29286" xr:uid="{00000000-0005-0000-0000-000063720000}"/>
    <cellStyle name="Normal 2 11 3 4 3 3 4 2 2" xfId="29287" xr:uid="{00000000-0005-0000-0000-000064720000}"/>
    <cellStyle name="Normal 2 11 3 4 3 3 4 3" xfId="29288" xr:uid="{00000000-0005-0000-0000-000065720000}"/>
    <cellStyle name="Normal 2 11 3 4 3 3 4 4" xfId="29289" xr:uid="{00000000-0005-0000-0000-000066720000}"/>
    <cellStyle name="Normal 2 11 3 4 3 3 5" xfId="29290" xr:uid="{00000000-0005-0000-0000-000067720000}"/>
    <cellStyle name="Normal 2 11 3 4 3 3 5 2" xfId="29291" xr:uid="{00000000-0005-0000-0000-000068720000}"/>
    <cellStyle name="Normal 2 11 3 4 3 3 6" xfId="29292" xr:uid="{00000000-0005-0000-0000-000069720000}"/>
    <cellStyle name="Normal 2 11 3 4 3 3 7" xfId="29293" xr:uid="{00000000-0005-0000-0000-00006A720000}"/>
    <cellStyle name="Normal 2 11 3 4 3 4" xfId="29294" xr:uid="{00000000-0005-0000-0000-00006B720000}"/>
    <cellStyle name="Normal 2 11 3 4 3 4 2" xfId="29295" xr:uid="{00000000-0005-0000-0000-00006C720000}"/>
    <cellStyle name="Normal 2 11 3 4 3 4 2 2" xfId="29296" xr:uid="{00000000-0005-0000-0000-00006D720000}"/>
    <cellStyle name="Normal 2 11 3 4 3 4 3" xfId="29297" xr:uid="{00000000-0005-0000-0000-00006E720000}"/>
    <cellStyle name="Normal 2 11 3 4 3 4 4" xfId="29298" xr:uid="{00000000-0005-0000-0000-00006F720000}"/>
    <cellStyle name="Normal 2 11 3 4 3 5" xfId="29299" xr:uid="{00000000-0005-0000-0000-000070720000}"/>
    <cellStyle name="Normal 2 11 3 4 3 5 2" xfId="29300" xr:uid="{00000000-0005-0000-0000-000071720000}"/>
    <cellStyle name="Normal 2 11 3 4 3 5 2 2" xfId="29301" xr:uid="{00000000-0005-0000-0000-000072720000}"/>
    <cellStyle name="Normal 2 11 3 4 3 5 3" xfId="29302" xr:uid="{00000000-0005-0000-0000-000073720000}"/>
    <cellStyle name="Normal 2 11 3 4 3 5 4" xfId="29303" xr:uid="{00000000-0005-0000-0000-000074720000}"/>
    <cellStyle name="Normal 2 11 3 4 3 6" xfId="29304" xr:uid="{00000000-0005-0000-0000-000075720000}"/>
    <cellStyle name="Normal 2 11 3 4 3 6 2" xfId="29305" xr:uid="{00000000-0005-0000-0000-000076720000}"/>
    <cellStyle name="Normal 2 11 3 4 3 6 2 2" xfId="29306" xr:uid="{00000000-0005-0000-0000-000077720000}"/>
    <cellStyle name="Normal 2 11 3 4 3 6 3" xfId="29307" xr:uid="{00000000-0005-0000-0000-000078720000}"/>
    <cellStyle name="Normal 2 11 3 4 3 6 4" xfId="29308" xr:uid="{00000000-0005-0000-0000-000079720000}"/>
    <cellStyle name="Normal 2 11 3 4 3 7" xfId="29309" xr:uid="{00000000-0005-0000-0000-00007A720000}"/>
    <cellStyle name="Normal 2 11 3 4 3 7 2" xfId="29310" xr:uid="{00000000-0005-0000-0000-00007B720000}"/>
    <cellStyle name="Normal 2 11 3 4 3 7 2 2" xfId="29311" xr:uid="{00000000-0005-0000-0000-00007C720000}"/>
    <cellStyle name="Normal 2 11 3 4 3 7 3" xfId="29312" xr:uid="{00000000-0005-0000-0000-00007D720000}"/>
    <cellStyle name="Normal 2 11 3 4 3 7 4" xfId="29313" xr:uid="{00000000-0005-0000-0000-00007E720000}"/>
    <cellStyle name="Normal 2 11 3 4 3 8" xfId="29314" xr:uid="{00000000-0005-0000-0000-00007F720000}"/>
    <cellStyle name="Normal 2 11 3 4 3 8 2" xfId="29315" xr:uid="{00000000-0005-0000-0000-000080720000}"/>
    <cellStyle name="Normal 2 11 3 4 3 9" xfId="29316" xr:uid="{00000000-0005-0000-0000-000081720000}"/>
    <cellStyle name="Normal 2 11 3 4 4" xfId="29317" xr:uid="{00000000-0005-0000-0000-000082720000}"/>
    <cellStyle name="Normal 2 11 3 4 4 2" xfId="29318" xr:uid="{00000000-0005-0000-0000-000083720000}"/>
    <cellStyle name="Normal 2 11 3 4 4 2 2" xfId="29319" xr:uid="{00000000-0005-0000-0000-000084720000}"/>
    <cellStyle name="Normal 2 11 3 4 4 2 2 2" xfId="29320" xr:uid="{00000000-0005-0000-0000-000085720000}"/>
    <cellStyle name="Normal 2 11 3 4 4 2 2 2 2" xfId="29321" xr:uid="{00000000-0005-0000-0000-000086720000}"/>
    <cellStyle name="Normal 2 11 3 4 4 2 2 3" xfId="29322" xr:uid="{00000000-0005-0000-0000-000087720000}"/>
    <cellStyle name="Normal 2 11 3 4 4 2 2 4" xfId="29323" xr:uid="{00000000-0005-0000-0000-000088720000}"/>
    <cellStyle name="Normal 2 11 3 4 4 2 3" xfId="29324" xr:uid="{00000000-0005-0000-0000-000089720000}"/>
    <cellStyle name="Normal 2 11 3 4 4 2 3 2" xfId="29325" xr:uid="{00000000-0005-0000-0000-00008A720000}"/>
    <cellStyle name="Normal 2 11 3 4 4 2 3 2 2" xfId="29326" xr:uid="{00000000-0005-0000-0000-00008B720000}"/>
    <cellStyle name="Normal 2 11 3 4 4 2 3 3" xfId="29327" xr:uid="{00000000-0005-0000-0000-00008C720000}"/>
    <cellStyle name="Normal 2 11 3 4 4 2 3 4" xfId="29328" xr:uid="{00000000-0005-0000-0000-00008D720000}"/>
    <cellStyle name="Normal 2 11 3 4 4 2 4" xfId="29329" xr:uid="{00000000-0005-0000-0000-00008E720000}"/>
    <cellStyle name="Normal 2 11 3 4 4 2 4 2" xfId="29330" xr:uid="{00000000-0005-0000-0000-00008F720000}"/>
    <cellStyle name="Normal 2 11 3 4 4 2 4 2 2" xfId="29331" xr:uid="{00000000-0005-0000-0000-000090720000}"/>
    <cellStyle name="Normal 2 11 3 4 4 2 4 3" xfId="29332" xr:uid="{00000000-0005-0000-0000-000091720000}"/>
    <cellStyle name="Normal 2 11 3 4 4 2 4 4" xfId="29333" xr:uid="{00000000-0005-0000-0000-000092720000}"/>
    <cellStyle name="Normal 2 11 3 4 4 2 5" xfId="29334" xr:uid="{00000000-0005-0000-0000-000093720000}"/>
    <cellStyle name="Normal 2 11 3 4 4 2 5 2" xfId="29335" xr:uid="{00000000-0005-0000-0000-000094720000}"/>
    <cellStyle name="Normal 2 11 3 4 4 2 6" xfId="29336" xr:uid="{00000000-0005-0000-0000-000095720000}"/>
    <cellStyle name="Normal 2 11 3 4 4 2 7" xfId="29337" xr:uid="{00000000-0005-0000-0000-000096720000}"/>
    <cellStyle name="Normal 2 11 3 4 4 3" xfId="29338" xr:uid="{00000000-0005-0000-0000-000097720000}"/>
    <cellStyle name="Normal 2 11 3 4 4 3 2" xfId="29339" xr:uid="{00000000-0005-0000-0000-000098720000}"/>
    <cellStyle name="Normal 2 11 3 4 4 3 2 2" xfId="29340" xr:uid="{00000000-0005-0000-0000-000099720000}"/>
    <cellStyle name="Normal 2 11 3 4 4 3 3" xfId="29341" xr:uid="{00000000-0005-0000-0000-00009A720000}"/>
    <cellStyle name="Normal 2 11 3 4 4 3 4" xfId="29342" xr:uid="{00000000-0005-0000-0000-00009B720000}"/>
    <cellStyle name="Normal 2 11 3 4 4 4" xfId="29343" xr:uid="{00000000-0005-0000-0000-00009C720000}"/>
    <cellStyle name="Normal 2 11 3 4 4 4 2" xfId="29344" xr:uid="{00000000-0005-0000-0000-00009D720000}"/>
    <cellStyle name="Normal 2 11 3 4 4 4 2 2" xfId="29345" xr:uid="{00000000-0005-0000-0000-00009E720000}"/>
    <cellStyle name="Normal 2 11 3 4 4 4 3" xfId="29346" xr:uid="{00000000-0005-0000-0000-00009F720000}"/>
    <cellStyle name="Normal 2 11 3 4 4 4 4" xfId="29347" xr:uid="{00000000-0005-0000-0000-0000A0720000}"/>
    <cellStyle name="Normal 2 11 3 4 4 5" xfId="29348" xr:uid="{00000000-0005-0000-0000-0000A1720000}"/>
    <cellStyle name="Normal 2 11 3 4 4 5 2" xfId="29349" xr:uid="{00000000-0005-0000-0000-0000A2720000}"/>
    <cellStyle name="Normal 2 11 3 4 4 5 2 2" xfId="29350" xr:uid="{00000000-0005-0000-0000-0000A3720000}"/>
    <cellStyle name="Normal 2 11 3 4 4 5 3" xfId="29351" xr:uid="{00000000-0005-0000-0000-0000A4720000}"/>
    <cellStyle name="Normal 2 11 3 4 4 5 4" xfId="29352" xr:uid="{00000000-0005-0000-0000-0000A5720000}"/>
    <cellStyle name="Normal 2 11 3 4 4 6" xfId="29353" xr:uid="{00000000-0005-0000-0000-0000A6720000}"/>
    <cellStyle name="Normal 2 11 3 4 4 6 2" xfId="29354" xr:uid="{00000000-0005-0000-0000-0000A7720000}"/>
    <cellStyle name="Normal 2 11 3 4 4 6 2 2" xfId="29355" xr:uid="{00000000-0005-0000-0000-0000A8720000}"/>
    <cellStyle name="Normal 2 11 3 4 4 6 3" xfId="29356" xr:uid="{00000000-0005-0000-0000-0000A9720000}"/>
    <cellStyle name="Normal 2 11 3 4 4 6 4" xfId="29357" xr:uid="{00000000-0005-0000-0000-0000AA720000}"/>
    <cellStyle name="Normal 2 11 3 4 4 7" xfId="29358" xr:uid="{00000000-0005-0000-0000-0000AB720000}"/>
    <cellStyle name="Normal 2 11 3 4 4 7 2" xfId="29359" xr:uid="{00000000-0005-0000-0000-0000AC720000}"/>
    <cellStyle name="Normal 2 11 3 4 4 8" xfId="29360" xr:uid="{00000000-0005-0000-0000-0000AD720000}"/>
    <cellStyle name="Normal 2 11 3 4 4 9" xfId="29361" xr:uid="{00000000-0005-0000-0000-0000AE720000}"/>
    <cellStyle name="Normal 2 11 3 4 5" xfId="29362" xr:uid="{00000000-0005-0000-0000-0000AF720000}"/>
    <cellStyle name="Normal 2 11 3 4 5 2" xfId="29363" xr:uid="{00000000-0005-0000-0000-0000B0720000}"/>
    <cellStyle name="Normal 2 11 3 4 5 2 2" xfId="29364" xr:uid="{00000000-0005-0000-0000-0000B1720000}"/>
    <cellStyle name="Normal 2 11 3 4 5 2 2 2" xfId="29365" xr:uid="{00000000-0005-0000-0000-0000B2720000}"/>
    <cellStyle name="Normal 2 11 3 4 5 2 2 2 2" xfId="29366" xr:uid="{00000000-0005-0000-0000-0000B3720000}"/>
    <cellStyle name="Normal 2 11 3 4 5 2 2 3" xfId="29367" xr:uid="{00000000-0005-0000-0000-0000B4720000}"/>
    <cellStyle name="Normal 2 11 3 4 5 2 2 4" xfId="29368" xr:uid="{00000000-0005-0000-0000-0000B5720000}"/>
    <cellStyle name="Normal 2 11 3 4 5 2 3" xfId="29369" xr:uid="{00000000-0005-0000-0000-0000B6720000}"/>
    <cellStyle name="Normal 2 11 3 4 5 2 3 2" xfId="29370" xr:uid="{00000000-0005-0000-0000-0000B7720000}"/>
    <cellStyle name="Normal 2 11 3 4 5 2 3 2 2" xfId="29371" xr:uid="{00000000-0005-0000-0000-0000B8720000}"/>
    <cellStyle name="Normal 2 11 3 4 5 2 3 3" xfId="29372" xr:uid="{00000000-0005-0000-0000-0000B9720000}"/>
    <cellStyle name="Normal 2 11 3 4 5 2 3 4" xfId="29373" xr:uid="{00000000-0005-0000-0000-0000BA720000}"/>
    <cellStyle name="Normal 2 11 3 4 5 2 4" xfId="29374" xr:uid="{00000000-0005-0000-0000-0000BB720000}"/>
    <cellStyle name="Normal 2 11 3 4 5 2 4 2" xfId="29375" xr:uid="{00000000-0005-0000-0000-0000BC720000}"/>
    <cellStyle name="Normal 2 11 3 4 5 2 4 2 2" xfId="29376" xr:uid="{00000000-0005-0000-0000-0000BD720000}"/>
    <cellStyle name="Normal 2 11 3 4 5 2 4 3" xfId="29377" xr:uid="{00000000-0005-0000-0000-0000BE720000}"/>
    <cellStyle name="Normal 2 11 3 4 5 2 4 4" xfId="29378" xr:uid="{00000000-0005-0000-0000-0000BF720000}"/>
    <cellStyle name="Normal 2 11 3 4 5 2 5" xfId="29379" xr:uid="{00000000-0005-0000-0000-0000C0720000}"/>
    <cellStyle name="Normal 2 11 3 4 5 2 5 2" xfId="29380" xr:uid="{00000000-0005-0000-0000-0000C1720000}"/>
    <cellStyle name="Normal 2 11 3 4 5 2 6" xfId="29381" xr:uid="{00000000-0005-0000-0000-0000C2720000}"/>
    <cellStyle name="Normal 2 11 3 4 5 2 7" xfId="29382" xr:uid="{00000000-0005-0000-0000-0000C3720000}"/>
    <cellStyle name="Normal 2 11 3 4 5 3" xfId="29383" xr:uid="{00000000-0005-0000-0000-0000C4720000}"/>
    <cellStyle name="Normal 2 11 3 4 5 3 2" xfId="29384" xr:uid="{00000000-0005-0000-0000-0000C5720000}"/>
    <cellStyle name="Normal 2 11 3 4 5 3 2 2" xfId="29385" xr:uid="{00000000-0005-0000-0000-0000C6720000}"/>
    <cellStyle name="Normal 2 11 3 4 5 3 3" xfId="29386" xr:uid="{00000000-0005-0000-0000-0000C7720000}"/>
    <cellStyle name="Normal 2 11 3 4 5 3 4" xfId="29387" xr:uid="{00000000-0005-0000-0000-0000C8720000}"/>
    <cellStyle name="Normal 2 11 3 4 5 4" xfId="29388" xr:uid="{00000000-0005-0000-0000-0000C9720000}"/>
    <cellStyle name="Normal 2 11 3 4 5 4 2" xfId="29389" xr:uid="{00000000-0005-0000-0000-0000CA720000}"/>
    <cellStyle name="Normal 2 11 3 4 5 4 2 2" xfId="29390" xr:uid="{00000000-0005-0000-0000-0000CB720000}"/>
    <cellStyle name="Normal 2 11 3 4 5 4 3" xfId="29391" xr:uid="{00000000-0005-0000-0000-0000CC720000}"/>
    <cellStyle name="Normal 2 11 3 4 5 4 4" xfId="29392" xr:uid="{00000000-0005-0000-0000-0000CD720000}"/>
    <cellStyle name="Normal 2 11 3 4 5 5" xfId="29393" xr:uid="{00000000-0005-0000-0000-0000CE720000}"/>
    <cellStyle name="Normal 2 11 3 4 5 5 2" xfId="29394" xr:uid="{00000000-0005-0000-0000-0000CF720000}"/>
    <cellStyle name="Normal 2 11 3 4 5 5 2 2" xfId="29395" xr:uid="{00000000-0005-0000-0000-0000D0720000}"/>
    <cellStyle name="Normal 2 11 3 4 5 5 3" xfId="29396" xr:uid="{00000000-0005-0000-0000-0000D1720000}"/>
    <cellStyle name="Normal 2 11 3 4 5 5 4" xfId="29397" xr:uid="{00000000-0005-0000-0000-0000D2720000}"/>
    <cellStyle name="Normal 2 11 3 4 5 6" xfId="29398" xr:uid="{00000000-0005-0000-0000-0000D3720000}"/>
    <cellStyle name="Normal 2 11 3 4 5 6 2" xfId="29399" xr:uid="{00000000-0005-0000-0000-0000D4720000}"/>
    <cellStyle name="Normal 2 11 3 4 5 6 2 2" xfId="29400" xr:uid="{00000000-0005-0000-0000-0000D5720000}"/>
    <cellStyle name="Normal 2 11 3 4 5 6 3" xfId="29401" xr:uid="{00000000-0005-0000-0000-0000D6720000}"/>
    <cellStyle name="Normal 2 11 3 4 5 6 4" xfId="29402" xr:uid="{00000000-0005-0000-0000-0000D7720000}"/>
    <cellStyle name="Normal 2 11 3 4 5 7" xfId="29403" xr:uid="{00000000-0005-0000-0000-0000D8720000}"/>
    <cellStyle name="Normal 2 11 3 4 5 7 2" xfId="29404" xr:uid="{00000000-0005-0000-0000-0000D9720000}"/>
    <cellStyle name="Normal 2 11 3 4 5 8" xfId="29405" xr:uid="{00000000-0005-0000-0000-0000DA720000}"/>
    <cellStyle name="Normal 2 11 3 4 5 9" xfId="29406" xr:uid="{00000000-0005-0000-0000-0000DB720000}"/>
    <cellStyle name="Normal 2 11 3 4 6" xfId="29407" xr:uid="{00000000-0005-0000-0000-0000DC720000}"/>
    <cellStyle name="Normal 2 11 3 4 6 2" xfId="29408" xr:uid="{00000000-0005-0000-0000-0000DD720000}"/>
    <cellStyle name="Normal 2 11 3 4 6 2 2" xfId="29409" xr:uid="{00000000-0005-0000-0000-0000DE720000}"/>
    <cellStyle name="Normal 2 11 3 4 6 2 2 2" xfId="29410" xr:uid="{00000000-0005-0000-0000-0000DF720000}"/>
    <cellStyle name="Normal 2 11 3 4 6 2 3" xfId="29411" xr:uid="{00000000-0005-0000-0000-0000E0720000}"/>
    <cellStyle name="Normal 2 11 3 4 6 2 4" xfId="29412" xr:uid="{00000000-0005-0000-0000-0000E1720000}"/>
    <cellStyle name="Normal 2 11 3 4 6 3" xfId="29413" xr:uid="{00000000-0005-0000-0000-0000E2720000}"/>
    <cellStyle name="Normal 2 11 3 4 6 3 2" xfId="29414" xr:uid="{00000000-0005-0000-0000-0000E3720000}"/>
    <cellStyle name="Normal 2 11 3 4 6 3 2 2" xfId="29415" xr:uid="{00000000-0005-0000-0000-0000E4720000}"/>
    <cellStyle name="Normal 2 11 3 4 6 3 3" xfId="29416" xr:uid="{00000000-0005-0000-0000-0000E5720000}"/>
    <cellStyle name="Normal 2 11 3 4 6 3 4" xfId="29417" xr:uid="{00000000-0005-0000-0000-0000E6720000}"/>
    <cellStyle name="Normal 2 11 3 4 6 4" xfId="29418" xr:uid="{00000000-0005-0000-0000-0000E7720000}"/>
    <cellStyle name="Normal 2 11 3 4 6 4 2" xfId="29419" xr:uid="{00000000-0005-0000-0000-0000E8720000}"/>
    <cellStyle name="Normal 2 11 3 4 6 4 2 2" xfId="29420" xr:uid="{00000000-0005-0000-0000-0000E9720000}"/>
    <cellStyle name="Normal 2 11 3 4 6 4 3" xfId="29421" xr:uid="{00000000-0005-0000-0000-0000EA720000}"/>
    <cellStyle name="Normal 2 11 3 4 6 4 4" xfId="29422" xr:uid="{00000000-0005-0000-0000-0000EB720000}"/>
    <cellStyle name="Normal 2 11 3 4 6 5" xfId="29423" xr:uid="{00000000-0005-0000-0000-0000EC720000}"/>
    <cellStyle name="Normal 2 11 3 4 6 5 2" xfId="29424" xr:uid="{00000000-0005-0000-0000-0000ED720000}"/>
    <cellStyle name="Normal 2 11 3 4 6 6" xfId="29425" xr:uid="{00000000-0005-0000-0000-0000EE720000}"/>
    <cellStyle name="Normal 2 11 3 4 6 7" xfId="29426" xr:uid="{00000000-0005-0000-0000-0000EF720000}"/>
    <cellStyle name="Normal 2 11 3 4 7" xfId="29427" xr:uid="{00000000-0005-0000-0000-0000F0720000}"/>
    <cellStyle name="Normal 2 11 3 4 7 2" xfId="29428" xr:uid="{00000000-0005-0000-0000-0000F1720000}"/>
    <cellStyle name="Normal 2 11 3 4 7 2 2" xfId="29429" xr:uid="{00000000-0005-0000-0000-0000F2720000}"/>
    <cellStyle name="Normal 2 11 3 4 7 3" xfId="29430" xr:uid="{00000000-0005-0000-0000-0000F3720000}"/>
    <cellStyle name="Normal 2 11 3 4 7 4" xfId="29431" xr:uid="{00000000-0005-0000-0000-0000F4720000}"/>
    <cellStyle name="Normal 2 11 3 4 8" xfId="29432" xr:uid="{00000000-0005-0000-0000-0000F5720000}"/>
    <cellStyle name="Normal 2 11 3 4 8 2" xfId="29433" xr:uid="{00000000-0005-0000-0000-0000F6720000}"/>
    <cellStyle name="Normal 2 11 3 4 8 2 2" xfId="29434" xr:uid="{00000000-0005-0000-0000-0000F7720000}"/>
    <cellStyle name="Normal 2 11 3 4 8 3" xfId="29435" xr:uid="{00000000-0005-0000-0000-0000F8720000}"/>
    <cellStyle name="Normal 2 11 3 4 8 4" xfId="29436" xr:uid="{00000000-0005-0000-0000-0000F9720000}"/>
    <cellStyle name="Normal 2 11 3 4 9" xfId="29437" xr:uid="{00000000-0005-0000-0000-0000FA720000}"/>
    <cellStyle name="Normal 2 11 3 4 9 2" xfId="29438" xr:uid="{00000000-0005-0000-0000-0000FB720000}"/>
    <cellStyle name="Normal 2 11 3 4 9 2 2" xfId="29439" xr:uid="{00000000-0005-0000-0000-0000FC720000}"/>
    <cellStyle name="Normal 2 11 3 4 9 3" xfId="29440" xr:uid="{00000000-0005-0000-0000-0000FD720000}"/>
    <cellStyle name="Normal 2 11 3 4 9 4" xfId="29441" xr:uid="{00000000-0005-0000-0000-0000FE720000}"/>
    <cellStyle name="Normal 2 11 3 5" xfId="29442" xr:uid="{00000000-0005-0000-0000-0000FF720000}"/>
    <cellStyle name="Normal 2 11 3 5 10" xfId="29443" xr:uid="{00000000-0005-0000-0000-000000730000}"/>
    <cellStyle name="Normal 2 11 3 5 2" xfId="29444" xr:uid="{00000000-0005-0000-0000-000001730000}"/>
    <cellStyle name="Normal 2 11 3 5 2 2" xfId="29445" xr:uid="{00000000-0005-0000-0000-000002730000}"/>
    <cellStyle name="Normal 2 11 3 5 2 2 2" xfId="29446" xr:uid="{00000000-0005-0000-0000-000003730000}"/>
    <cellStyle name="Normal 2 11 3 5 2 2 2 2" xfId="29447" xr:uid="{00000000-0005-0000-0000-000004730000}"/>
    <cellStyle name="Normal 2 11 3 5 2 2 2 2 2" xfId="29448" xr:uid="{00000000-0005-0000-0000-000005730000}"/>
    <cellStyle name="Normal 2 11 3 5 2 2 2 3" xfId="29449" xr:uid="{00000000-0005-0000-0000-000006730000}"/>
    <cellStyle name="Normal 2 11 3 5 2 2 2 4" xfId="29450" xr:uid="{00000000-0005-0000-0000-000007730000}"/>
    <cellStyle name="Normal 2 11 3 5 2 2 3" xfId="29451" xr:uid="{00000000-0005-0000-0000-000008730000}"/>
    <cellStyle name="Normal 2 11 3 5 2 2 3 2" xfId="29452" xr:uid="{00000000-0005-0000-0000-000009730000}"/>
    <cellStyle name="Normal 2 11 3 5 2 2 3 2 2" xfId="29453" xr:uid="{00000000-0005-0000-0000-00000A730000}"/>
    <cellStyle name="Normal 2 11 3 5 2 2 3 3" xfId="29454" xr:uid="{00000000-0005-0000-0000-00000B730000}"/>
    <cellStyle name="Normal 2 11 3 5 2 2 3 4" xfId="29455" xr:uid="{00000000-0005-0000-0000-00000C730000}"/>
    <cellStyle name="Normal 2 11 3 5 2 2 4" xfId="29456" xr:uid="{00000000-0005-0000-0000-00000D730000}"/>
    <cellStyle name="Normal 2 11 3 5 2 2 4 2" xfId="29457" xr:uid="{00000000-0005-0000-0000-00000E730000}"/>
    <cellStyle name="Normal 2 11 3 5 2 2 4 2 2" xfId="29458" xr:uid="{00000000-0005-0000-0000-00000F730000}"/>
    <cellStyle name="Normal 2 11 3 5 2 2 4 3" xfId="29459" xr:uid="{00000000-0005-0000-0000-000010730000}"/>
    <cellStyle name="Normal 2 11 3 5 2 2 4 4" xfId="29460" xr:uid="{00000000-0005-0000-0000-000011730000}"/>
    <cellStyle name="Normal 2 11 3 5 2 2 5" xfId="29461" xr:uid="{00000000-0005-0000-0000-000012730000}"/>
    <cellStyle name="Normal 2 11 3 5 2 2 5 2" xfId="29462" xr:uid="{00000000-0005-0000-0000-000013730000}"/>
    <cellStyle name="Normal 2 11 3 5 2 2 6" xfId="29463" xr:uid="{00000000-0005-0000-0000-000014730000}"/>
    <cellStyle name="Normal 2 11 3 5 2 2 7" xfId="29464" xr:uid="{00000000-0005-0000-0000-000015730000}"/>
    <cellStyle name="Normal 2 11 3 5 2 3" xfId="29465" xr:uid="{00000000-0005-0000-0000-000016730000}"/>
    <cellStyle name="Normal 2 11 3 5 2 3 2" xfId="29466" xr:uid="{00000000-0005-0000-0000-000017730000}"/>
    <cellStyle name="Normal 2 11 3 5 2 3 2 2" xfId="29467" xr:uid="{00000000-0005-0000-0000-000018730000}"/>
    <cellStyle name="Normal 2 11 3 5 2 3 3" xfId="29468" xr:uid="{00000000-0005-0000-0000-000019730000}"/>
    <cellStyle name="Normal 2 11 3 5 2 3 4" xfId="29469" xr:uid="{00000000-0005-0000-0000-00001A730000}"/>
    <cellStyle name="Normal 2 11 3 5 2 4" xfId="29470" xr:uid="{00000000-0005-0000-0000-00001B730000}"/>
    <cellStyle name="Normal 2 11 3 5 2 4 2" xfId="29471" xr:uid="{00000000-0005-0000-0000-00001C730000}"/>
    <cellStyle name="Normal 2 11 3 5 2 4 2 2" xfId="29472" xr:uid="{00000000-0005-0000-0000-00001D730000}"/>
    <cellStyle name="Normal 2 11 3 5 2 4 3" xfId="29473" xr:uid="{00000000-0005-0000-0000-00001E730000}"/>
    <cellStyle name="Normal 2 11 3 5 2 4 4" xfId="29474" xr:uid="{00000000-0005-0000-0000-00001F730000}"/>
    <cellStyle name="Normal 2 11 3 5 2 5" xfId="29475" xr:uid="{00000000-0005-0000-0000-000020730000}"/>
    <cellStyle name="Normal 2 11 3 5 2 5 2" xfId="29476" xr:uid="{00000000-0005-0000-0000-000021730000}"/>
    <cellStyle name="Normal 2 11 3 5 2 5 2 2" xfId="29477" xr:uid="{00000000-0005-0000-0000-000022730000}"/>
    <cellStyle name="Normal 2 11 3 5 2 5 3" xfId="29478" xr:uid="{00000000-0005-0000-0000-000023730000}"/>
    <cellStyle name="Normal 2 11 3 5 2 5 4" xfId="29479" xr:uid="{00000000-0005-0000-0000-000024730000}"/>
    <cellStyle name="Normal 2 11 3 5 2 6" xfId="29480" xr:uid="{00000000-0005-0000-0000-000025730000}"/>
    <cellStyle name="Normal 2 11 3 5 2 6 2" xfId="29481" xr:uid="{00000000-0005-0000-0000-000026730000}"/>
    <cellStyle name="Normal 2 11 3 5 2 6 2 2" xfId="29482" xr:uid="{00000000-0005-0000-0000-000027730000}"/>
    <cellStyle name="Normal 2 11 3 5 2 6 3" xfId="29483" xr:uid="{00000000-0005-0000-0000-000028730000}"/>
    <cellStyle name="Normal 2 11 3 5 2 6 4" xfId="29484" xr:uid="{00000000-0005-0000-0000-000029730000}"/>
    <cellStyle name="Normal 2 11 3 5 2 7" xfId="29485" xr:uid="{00000000-0005-0000-0000-00002A730000}"/>
    <cellStyle name="Normal 2 11 3 5 2 7 2" xfId="29486" xr:uid="{00000000-0005-0000-0000-00002B730000}"/>
    <cellStyle name="Normal 2 11 3 5 2 8" xfId="29487" xr:uid="{00000000-0005-0000-0000-00002C730000}"/>
    <cellStyle name="Normal 2 11 3 5 2 9" xfId="29488" xr:uid="{00000000-0005-0000-0000-00002D730000}"/>
    <cellStyle name="Normal 2 11 3 5 3" xfId="29489" xr:uid="{00000000-0005-0000-0000-00002E730000}"/>
    <cellStyle name="Normal 2 11 3 5 3 2" xfId="29490" xr:uid="{00000000-0005-0000-0000-00002F730000}"/>
    <cellStyle name="Normal 2 11 3 5 3 2 2" xfId="29491" xr:uid="{00000000-0005-0000-0000-000030730000}"/>
    <cellStyle name="Normal 2 11 3 5 3 2 2 2" xfId="29492" xr:uid="{00000000-0005-0000-0000-000031730000}"/>
    <cellStyle name="Normal 2 11 3 5 3 2 3" xfId="29493" xr:uid="{00000000-0005-0000-0000-000032730000}"/>
    <cellStyle name="Normal 2 11 3 5 3 2 4" xfId="29494" xr:uid="{00000000-0005-0000-0000-000033730000}"/>
    <cellStyle name="Normal 2 11 3 5 3 3" xfId="29495" xr:uid="{00000000-0005-0000-0000-000034730000}"/>
    <cellStyle name="Normal 2 11 3 5 3 3 2" xfId="29496" xr:uid="{00000000-0005-0000-0000-000035730000}"/>
    <cellStyle name="Normal 2 11 3 5 3 3 2 2" xfId="29497" xr:uid="{00000000-0005-0000-0000-000036730000}"/>
    <cellStyle name="Normal 2 11 3 5 3 3 3" xfId="29498" xr:uid="{00000000-0005-0000-0000-000037730000}"/>
    <cellStyle name="Normal 2 11 3 5 3 3 4" xfId="29499" xr:uid="{00000000-0005-0000-0000-000038730000}"/>
    <cellStyle name="Normal 2 11 3 5 3 4" xfId="29500" xr:uid="{00000000-0005-0000-0000-000039730000}"/>
    <cellStyle name="Normal 2 11 3 5 3 4 2" xfId="29501" xr:uid="{00000000-0005-0000-0000-00003A730000}"/>
    <cellStyle name="Normal 2 11 3 5 3 4 2 2" xfId="29502" xr:uid="{00000000-0005-0000-0000-00003B730000}"/>
    <cellStyle name="Normal 2 11 3 5 3 4 3" xfId="29503" xr:uid="{00000000-0005-0000-0000-00003C730000}"/>
    <cellStyle name="Normal 2 11 3 5 3 4 4" xfId="29504" xr:uid="{00000000-0005-0000-0000-00003D730000}"/>
    <cellStyle name="Normal 2 11 3 5 3 5" xfId="29505" xr:uid="{00000000-0005-0000-0000-00003E730000}"/>
    <cellStyle name="Normal 2 11 3 5 3 5 2" xfId="29506" xr:uid="{00000000-0005-0000-0000-00003F730000}"/>
    <cellStyle name="Normal 2 11 3 5 3 6" xfId="29507" xr:uid="{00000000-0005-0000-0000-000040730000}"/>
    <cellStyle name="Normal 2 11 3 5 3 7" xfId="29508" xr:uid="{00000000-0005-0000-0000-000041730000}"/>
    <cellStyle name="Normal 2 11 3 5 4" xfId="29509" xr:uid="{00000000-0005-0000-0000-000042730000}"/>
    <cellStyle name="Normal 2 11 3 5 4 2" xfId="29510" xr:uid="{00000000-0005-0000-0000-000043730000}"/>
    <cellStyle name="Normal 2 11 3 5 4 2 2" xfId="29511" xr:uid="{00000000-0005-0000-0000-000044730000}"/>
    <cellStyle name="Normal 2 11 3 5 4 3" xfId="29512" xr:uid="{00000000-0005-0000-0000-000045730000}"/>
    <cellStyle name="Normal 2 11 3 5 4 4" xfId="29513" xr:uid="{00000000-0005-0000-0000-000046730000}"/>
    <cellStyle name="Normal 2 11 3 5 5" xfId="29514" xr:uid="{00000000-0005-0000-0000-000047730000}"/>
    <cellStyle name="Normal 2 11 3 5 5 2" xfId="29515" xr:uid="{00000000-0005-0000-0000-000048730000}"/>
    <cellStyle name="Normal 2 11 3 5 5 2 2" xfId="29516" xr:uid="{00000000-0005-0000-0000-000049730000}"/>
    <cellStyle name="Normal 2 11 3 5 5 3" xfId="29517" xr:uid="{00000000-0005-0000-0000-00004A730000}"/>
    <cellStyle name="Normal 2 11 3 5 5 4" xfId="29518" xr:uid="{00000000-0005-0000-0000-00004B730000}"/>
    <cellStyle name="Normal 2 11 3 5 6" xfId="29519" xr:uid="{00000000-0005-0000-0000-00004C730000}"/>
    <cellStyle name="Normal 2 11 3 5 6 2" xfId="29520" xr:uid="{00000000-0005-0000-0000-00004D730000}"/>
    <cellStyle name="Normal 2 11 3 5 6 2 2" xfId="29521" xr:uid="{00000000-0005-0000-0000-00004E730000}"/>
    <cellStyle name="Normal 2 11 3 5 6 3" xfId="29522" xr:uid="{00000000-0005-0000-0000-00004F730000}"/>
    <cellStyle name="Normal 2 11 3 5 6 4" xfId="29523" xr:uid="{00000000-0005-0000-0000-000050730000}"/>
    <cellStyle name="Normal 2 11 3 5 7" xfId="29524" xr:uid="{00000000-0005-0000-0000-000051730000}"/>
    <cellStyle name="Normal 2 11 3 5 7 2" xfId="29525" xr:uid="{00000000-0005-0000-0000-000052730000}"/>
    <cellStyle name="Normal 2 11 3 5 7 2 2" xfId="29526" xr:uid="{00000000-0005-0000-0000-000053730000}"/>
    <cellStyle name="Normal 2 11 3 5 7 3" xfId="29527" xr:uid="{00000000-0005-0000-0000-000054730000}"/>
    <cellStyle name="Normal 2 11 3 5 7 4" xfId="29528" xr:uid="{00000000-0005-0000-0000-000055730000}"/>
    <cellStyle name="Normal 2 11 3 5 8" xfId="29529" xr:uid="{00000000-0005-0000-0000-000056730000}"/>
    <cellStyle name="Normal 2 11 3 5 8 2" xfId="29530" xr:uid="{00000000-0005-0000-0000-000057730000}"/>
    <cellStyle name="Normal 2 11 3 5 9" xfId="29531" xr:uid="{00000000-0005-0000-0000-000058730000}"/>
    <cellStyle name="Normal 2 11 3 6" xfId="29532" xr:uid="{00000000-0005-0000-0000-000059730000}"/>
    <cellStyle name="Normal 2 11 3 6 10" xfId="29533" xr:uid="{00000000-0005-0000-0000-00005A730000}"/>
    <cellStyle name="Normal 2 11 3 6 2" xfId="29534" xr:uid="{00000000-0005-0000-0000-00005B730000}"/>
    <cellStyle name="Normal 2 11 3 6 2 2" xfId="29535" xr:uid="{00000000-0005-0000-0000-00005C730000}"/>
    <cellStyle name="Normal 2 11 3 6 2 2 2" xfId="29536" xr:uid="{00000000-0005-0000-0000-00005D730000}"/>
    <cellStyle name="Normal 2 11 3 6 2 2 2 2" xfId="29537" xr:uid="{00000000-0005-0000-0000-00005E730000}"/>
    <cellStyle name="Normal 2 11 3 6 2 2 2 2 2" xfId="29538" xr:uid="{00000000-0005-0000-0000-00005F730000}"/>
    <cellStyle name="Normal 2 11 3 6 2 2 2 3" xfId="29539" xr:uid="{00000000-0005-0000-0000-000060730000}"/>
    <cellStyle name="Normal 2 11 3 6 2 2 2 4" xfId="29540" xr:uid="{00000000-0005-0000-0000-000061730000}"/>
    <cellStyle name="Normal 2 11 3 6 2 2 3" xfId="29541" xr:uid="{00000000-0005-0000-0000-000062730000}"/>
    <cellStyle name="Normal 2 11 3 6 2 2 3 2" xfId="29542" xr:uid="{00000000-0005-0000-0000-000063730000}"/>
    <cellStyle name="Normal 2 11 3 6 2 2 3 2 2" xfId="29543" xr:uid="{00000000-0005-0000-0000-000064730000}"/>
    <cellStyle name="Normal 2 11 3 6 2 2 3 3" xfId="29544" xr:uid="{00000000-0005-0000-0000-000065730000}"/>
    <cellStyle name="Normal 2 11 3 6 2 2 3 4" xfId="29545" xr:uid="{00000000-0005-0000-0000-000066730000}"/>
    <cellStyle name="Normal 2 11 3 6 2 2 4" xfId="29546" xr:uid="{00000000-0005-0000-0000-000067730000}"/>
    <cellStyle name="Normal 2 11 3 6 2 2 4 2" xfId="29547" xr:uid="{00000000-0005-0000-0000-000068730000}"/>
    <cellStyle name="Normal 2 11 3 6 2 2 4 2 2" xfId="29548" xr:uid="{00000000-0005-0000-0000-000069730000}"/>
    <cellStyle name="Normal 2 11 3 6 2 2 4 3" xfId="29549" xr:uid="{00000000-0005-0000-0000-00006A730000}"/>
    <cellStyle name="Normal 2 11 3 6 2 2 4 4" xfId="29550" xr:uid="{00000000-0005-0000-0000-00006B730000}"/>
    <cellStyle name="Normal 2 11 3 6 2 2 5" xfId="29551" xr:uid="{00000000-0005-0000-0000-00006C730000}"/>
    <cellStyle name="Normal 2 11 3 6 2 2 5 2" xfId="29552" xr:uid="{00000000-0005-0000-0000-00006D730000}"/>
    <cellStyle name="Normal 2 11 3 6 2 2 6" xfId="29553" xr:uid="{00000000-0005-0000-0000-00006E730000}"/>
    <cellStyle name="Normal 2 11 3 6 2 2 7" xfId="29554" xr:uid="{00000000-0005-0000-0000-00006F730000}"/>
    <cellStyle name="Normal 2 11 3 6 2 3" xfId="29555" xr:uid="{00000000-0005-0000-0000-000070730000}"/>
    <cellStyle name="Normal 2 11 3 6 2 3 2" xfId="29556" xr:uid="{00000000-0005-0000-0000-000071730000}"/>
    <cellStyle name="Normal 2 11 3 6 2 3 2 2" xfId="29557" xr:uid="{00000000-0005-0000-0000-000072730000}"/>
    <cellStyle name="Normal 2 11 3 6 2 3 3" xfId="29558" xr:uid="{00000000-0005-0000-0000-000073730000}"/>
    <cellStyle name="Normal 2 11 3 6 2 3 4" xfId="29559" xr:uid="{00000000-0005-0000-0000-000074730000}"/>
    <cellStyle name="Normal 2 11 3 6 2 4" xfId="29560" xr:uid="{00000000-0005-0000-0000-000075730000}"/>
    <cellStyle name="Normal 2 11 3 6 2 4 2" xfId="29561" xr:uid="{00000000-0005-0000-0000-000076730000}"/>
    <cellStyle name="Normal 2 11 3 6 2 4 2 2" xfId="29562" xr:uid="{00000000-0005-0000-0000-000077730000}"/>
    <cellStyle name="Normal 2 11 3 6 2 4 3" xfId="29563" xr:uid="{00000000-0005-0000-0000-000078730000}"/>
    <cellStyle name="Normal 2 11 3 6 2 4 4" xfId="29564" xr:uid="{00000000-0005-0000-0000-000079730000}"/>
    <cellStyle name="Normal 2 11 3 6 2 5" xfId="29565" xr:uid="{00000000-0005-0000-0000-00007A730000}"/>
    <cellStyle name="Normal 2 11 3 6 2 5 2" xfId="29566" xr:uid="{00000000-0005-0000-0000-00007B730000}"/>
    <cellStyle name="Normal 2 11 3 6 2 5 2 2" xfId="29567" xr:uid="{00000000-0005-0000-0000-00007C730000}"/>
    <cellStyle name="Normal 2 11 3 6 2 5 3" xfId="29568" xr:uid="{00000000-0005-0000-0000-00007D730000}"/>
    <cellStyle name="Normal 2 11 3 6 2 5 4" xfId="29569" xr:uid="{00000000-0005-0000-0000-00007E730000}"/>
    <cellStyle name="Normal 2 11 3 6 2 6" xfId="29570" xr:uid="{00000000-0005-0000-0000-00007F730000}"/>
    <cellStyle name="Normal 2 11 3 6 2 6 2" xfId="29571" xr:uid="{00000000-0005-0000-0000-000080730000}"/>
    <cellStyle name="Normal 2 11 3 6 2 6 2 2" xfId="29572" xr:uid="{00000000-0005-0000-0000-000081730000}"/>
    <cellStyle name="Normal 2 11 3 6 2 6 3" xfId="29573" xr:uid="{00000000-0005-0000-0000-000082730000}"/>
    <cellStyle name="Normal 2 11 3 6 2 6 4" xfId="29574" xr:uid="{00000000-0005-0000-0000-000083730000}"/>
    <cellStyle name="Normal 2 11 3 6 2 7" xfId="29575" xr:uid="{00000000-0005-0000-0000-000084730000}"/>
    <cellStyle name="Normal 2 11 3 6 2 7 2" xfId="29576" xr:uid="{00000000-0005-0000-0000-000085730000}"/>
    <cellStyle name="Normal 2 11 3 6 2 8" xfId="29577" xr:uid="{00000000-0005-0000-0000-000086730000}"/>
    <cellStyle name="Normal 2 11 3 6 2 9" xfId="29578" xr:uid="{00000000-0005-0000-0000-000087730000}"/>
    <cellStyle name="Normal 2 11 3 6 3" xfId="29579" xr:uid="{00000000-0005-0000-0000-000088730000}"/>
    <cellStyle name="Normal 2 11 3 6 3 2" xfId="29580" xr:uid="{00000000-0005-0000-0000-000089730000}"/>
    <cellStyle name="Normal 2 11 3 6 3 2 2" xfId="29581" xr:uid="{00000000-0005-0000-0000-00008A730000}"/>
    <cellStyle name="Normal 2 11 3 6 3 2 2 2" xfId="29582" xr:uid="{00000000-0005-0000-0000-00008B730000}"/>
    <cellStyle name="Normal 2 11 3 6 3 2 3" xfId="29583" xr:uid="{00000000-0005-0000-0000-00008C730000}"/>
    <cellStyle name="Normal 2 11 3 6 3 2 4" xfId="29584" xr:uid="{00000000-0005-0000-0000-00008D730000}"/>
    <cellStyle name="Normal 2 11 3 6 3 3" xfId="29585" xr:uid="{00000000-0005-0000-0000-00008E730000}"/>
    <cellStyle name="Normal 2 11 3 6 3 3 2" xfId="29586" xr:uid="{00000000-0005-0000-0000-00008F730000}"/>
    <cellStyle name="Normal 2 11 3 6 3 3 2 2" xfId="29587" xr:uid="{00000000-0005-0000-0000-000090730000}"/>
    <cellStyle name="Normal 2 11 3 6 3 3 3" xfId="29588" xr:uid="{00000000-0005-0000-0000-000091730000}"/>
    <cellStyle name="Normal 2 11 3 6 3 3 4" xfId="29589" xr:uid="{00000000-0005-0000-0000-000092730000}"/>
    <cellStyle name="Normal 2 11 3 6 3 4" xfId="29590" xr:uid="{00000000-0005-0000-0000-000093730000}"/>
    <cellStyle name="Normal 2 11 3 6 3 4 2" xfId="29591" xr:uid="{00000000-0005-0000-0000-000094730000}"/>
    <cellStyle name="Normal 2 11 3 6 3 4 2 2" xfId="29592" xr:uid="{00000000-0005-0000-0000-000095730000}"/>
    <cellStyle name="Normal 2 11 3 6 3 4 3" xfId="29593" xr:uid="{00000000-0005-0000-0000-000096730000}"/>
    <cellStyle name="Normal 2 11 3 6 3 4 4" xfId="29594" xr:uid="{00000000-0005-0000-0000-000097730000}"/>
    <cellStyle name="Normal 2 11 3 6 3 5" xfId="29595" xr:uid="{00000000-0005-0000-0000-000098730000}"/>
    <cellStyle name="Normal 2 11 3 6 3 5 2" xfId="29596" xr:uid="{00000000-0005-0000-0000-000099730000}"/>
    <cellStyle name="Normal 2 11 3 6 3 6" xfId="29597" xr:uid="{00000000-0005-0000-0000-00009A730000}"/>
    <cellStyle name="Normal 2 11 3 6 3 7" xfId="29598" xr:uid="{00000000-0005-0000-0000-00009B730000}"/>
    <cellStyle name="Normal 2 11 3 6 4" xfId="29599" xr:uid="{00000000-0005-0000-0000-00009C730000}"/>
    <cellStyle name="Normal 2 11 3 6 4 2" xfId="29600" xr:uid="{00000000-0005-0000-0000-00009D730000}"/>
    <cellStyle name="Normal 2 11 3 6 4 2 2" xfId="29601" xr:uid="{00000000-0005-0000-0000-00009E730000}"/>
    <cellStyle name="Normal 2 11 3 6 4 3" xfId="29602" xr:uid="{00000000-0005-0000-0000-00009F730000}"/>
    <cellStyle name="Normal 2 11 3 6 4 4" xfId="29603" xr:uid="{00000000-0005-0000-0000-0000A0730000}"/>
    <cellStyle name="Normal 2 11 3 6 5" xfId="29604" xr:uid="{00000000-0005-0000-0000-0000A1730000}"/>
    <cellStyle name="Normal 2 11 3 6 5 2" xfId="29605" xr:uid="{00000000-0005-0000-0000-0000A2730000}"/>
    <cellStyle name="Normal 2 11 3 6 5 2 2" xfId="29606" xr:uid="{00000000-0005-0000-0000-0000A3730000}"/>
    <cellStyle name="Normal 2 11 3 6 5 3" xfId="29607" xr:uid="{00000000-0005-0000-0000-0000A4730000}"/>
    <cellStyle name="Normal 2 11 3 6 5 4" xfId="29608" xr:uid="{00000000-0005-0000-0000-0000A5730000}"/>
    <cellStyle name="Normal 2 11 3 6 6" xfId="29609" xr:uid="{00000000-0005-0000-0000-0000A6730000}"/>
    <cellStyle name="Normal 2 11 3 6 6 2" xfId="29610" xr:uid="{00000000-0005-0000-0000-0000A7730000}"/>
    <cellStyle name="Normal 2 11 3 6 6 2 2" xfId="29611" xr:uid="{00000000-0005-0000-0000-0000A8730000}"/>
    <cellStyle name="Normal 2 11 3 6 6 3" xfId="29612" xr:uid="{00000000-0005-0000-0000-0000A9730000}"/>
    <cellStyle name="Normal 2 11 3 6 6 4" xfId="29613" xr:uid="{00000000-0005-0000-0000-0000AA730000}"/>
    <cellStyle name="Normal 2 11 3 6 7" xfId="29614" xr:uid="{00000000-0005-0000-0000-0000AB730000}"/>
    <cellStyle name="Normal 2 11 3 6 7 2" xfId="29615" xr:uid="{00000000-0005-0000-0000-0000AC730000}"/>
    <cellStyle name="Normal 2 11 3 6 7 2 2" xfId="29616" xr:uid="{00000000-0005-0000-0000-0000AD730000}"/>
    <cellStyle name="Normal 2 11 3 6 7 3" xfId="29617" xr:uid="{00000000-0005-0000-0000-0000AE730000}"/>
    <cellStyle name="Normal 2 11 3 6 7 4" xfId="29618" xr:uid="{00000000-0005-0000-0000-0000AF730000}"/>
    <cellStyle name="Normal 2 11 3 6 8" xfId="29619" xr:uid="{00000000-0005-0000-0000-0000B0730000}"/>
    <cellStyle name="Normal 2 11 3 6 8 2" xfId="29620" xr:uid="{00000000-0005-0000-0000-0000B1730000}"/>
    <cellStyle name="Normal 2 11 3 6 9" xfId="29621" xr:uid="{00000000-0005-0000-0000-0000B2730000}"/>
    <cellStyle name="Normal 2 11 3 7" xfId="29622" xr:uid="{00000000-0005-0000-0000-0000B3730000}"/>
    <cellStyle name="Normal 2 11 3 7 2" xfId="29623" xr:uid="{00000000-0005-0000-0000-0000B4730000}"/>
    <cellStyle name="Normal 2 11 3 7 2 2" xfId="29624" xr:uid="{00000000-0005-0000-0000-0000B5730000}"/>
    <cellStyle name="Normal 2 11 3 7 2 2 2" xfId="29625" xr:uid="{00000000-0005-0000-0000-0000B6730000}"/>
    <cellStyle name="Normal 2 11 3 7 2 2 2 2" xfId="29626" xr:uid="{00000000-0005-0000-0000-0000B7730000}"/>
    <cellStyle name="Normal 2 11 3 7 2 2 3" xfId="29627" xr:uid="{00000000-0005-0000-0000-0000B8730000}"/>
    <cellStyle name="Normal 2 11 3 7 2 2 4" xfId="29628" xr:uid="{00000000-0005-0000-0000-0000B9730000}"/>
    <cellStyle name="Normal 2 11 3 7 2 3" xfId="29629" xr:uid="{00000000-0005-0000-0000-0000BA730000}"/>
    <cellStyle name="Normal 2 11 3 7 2 3 2" xfId="29630" xr:uid="{00000000-0005-0000-0000-0000BB730000}"/>
    <cellStyle name="Normal 2 11 3 7 2 3 2 2" xfId="29631" xr:uid="{00000000-0005-0000-0000-0000BC730000}"/>
    <cellStyle name="Normal 2 11 3 7 2 3 3" xfId="29632" xr:uid="{00000000-0005-0000-0000-0000BD730000}"/>
    <cellStyle name="Normal 2 11 3 7 2 3 4" xfId="29633" xr:uid="{00000000-0005-0000-0000-0000BE730000}"/>
    <cellStyle name="Normal 2 11 3 7 2 4" xfId="29634" xr:uid="{00000000-0005-0000-0000-0000BF730000}"/>
    <cellStyle name="Normal 2 11 3 7 2 4 2" xfId="29635" xr:uid="{00000000-0005-0000-0000-0000C0730000}"/>
    <cellStyle name="Normal 2 11 3 7 2 4 2 2" xfId="29636" xr:uid="{00000000-0005-0000-0000-0000C1730000}"/>
    <cellStyle name="Normal 2 11 3 7 2 4 3" xfId="29637" xr:uid="{00000000-0005-0000-0000-0000C2730000}"/>
    <cellStyle name="Normal 2 11 3 7 2 4 4" xfId="29638" xr:uid="{00000000-0005-0000-0000-0000C3730000}"/>
    <cellStyle name="Normal 2 11 3 7 2 5" xfId="29639" xr:uid="{00000000-0005-0000-0000-0000C4730000}"/>
    <cellStyle name="Normal 2 11 3 7 2 5 2" xfId="29640" xr:uid="{00000000-0005-0000-0000-0000C5730000}"/>
    <cellStyle name="Normal 2 11 3 7 2 6" xfId="29641" xr:uid="{00000000-0005-0000-0000-0000C6730000}"/>
    <cellStyle name="Normal 2 11 3 7 2 7" xfId="29642" xr:uid="{00000000-0005-0000-0000-0000C7730000}"/>
    <cellStyle name="Normal 2 11 3 7 3" xfId="29643" xr:uid="{00000000-0005-0000-0000-0000C8730000}"/>
    <cellStyle name="Normal 2 11 3 7 3 2" xfId="29644" xr:uid="{00000000-0005-0000-0000-0000C9730000}"/>
    <cellStyle name="Normal 2 11 3 7 3 2 2" xfId="29645" xr:uid="{00000000-0005-0000-0000-0000CA730000}"/>
    <cellStyle name="Normal 2 11 3 7 3 3" xfId="29646" xr:uid="{00000000-0005-0000-0000-0000CB730000}"/>
    <cellStyle name="Normal 2 11 3 7 3 4" xfId="29647" xr:uid="{00000000-0005-0000-0000-0000CC730000}"/>
    <cellStyle name="Normal 2 11 3 7 4" xfId="29648" xr:uid="{00000000-0005-0000-0000-0000CD730000}"/>
    <cellStyle name="Normal 2 11 3 7 4 2" xfId="29649" xr:uid="{00000000-0005-0000-0000-0000CE730000}"/>
    <cellStyle name="Normal 2 11 3 7 4 2 2" xfId="29650" xr:uid="{00000000-0005-0000-0000-0000CF730000}"/>
    <cellStyle name="Normal 2 11 3 7 4 3" xfId="29651" xr:uid="{00000000-0005-0000-0000-0000D0730000}"/>
    <cellStyle name="Normal 2 11 3 7 4 4" xfId="29652" xr:uid="{00000000-0005-0000-0000-0000D1730000}"/>
    <cellStyle name="Normal 2 11 3 7 5" xfId="29653" xr:uid="{00000000-0005-0000-0000-0000D2730000}"/>
    <cellStyle name="Normal 2 11 3 7 5 2" xfId="29654" xr:uid="{00000000-0005-0000-0000-0000D3730000}"/>
    <cellStyle name="Normal 2 11 3 7 5 2 2" xfId="29655" xr:uid="{00000000-0005-0000-0000-0000D4730000}"/>
    <cellStyle name="Normal 2 11 3 7 5 3" xfId="29656" xr:uid="{00000000-0005-0000-0000-0000D5730000}"/>
    <cellStyle name="Normal 2 11 3 7 5 4" xfId="29657" xr:uid="{00000000-0005-0000-0000-0000D6730000}"/>
    <cellStyle name="Normal 2 11 3 7 6" xfId="29658" xr:uid="{00000000-0005-0000-0000-0000D7730000}"/>
    <cellStyle name="Normal 2 11 3 7 6 2" xfId="29659" xr:uid="{00000000-0005-0000-0000-0000D8730000}"/>
    <cellStyle name="Normal 2 11 3 7 6 2 2" xfId="29660" xr:uid="{00000000-0005-0000-0000-0000D9730000}"/>
    <cellStyle name="Normal 2 11 3 7 6 3" xfId="29661" xr:uid="{00000000-0005-0000-0000-0000DA730000}"/>
    <cellStyle name="Normal 2 11 3 7 6 4" xfId="29662" xr:uid="{00000000-0005-0000-0000-0000DB730000}"/>
    <cellStyle name="Normal 2 11 3 7 7" xfId="29663" xr:uid="{00000000-0005-0000-0000-0000DC730000}"/>
    <cellStyle name="Normal 2 11 3 7 7 2" xfId="29664" xr:uid="{00000000-0005-0000-0000-0000DD730000}"/>
    <cellStyle name="Normal 2 11 3 7 8" xfId="29665" xr:uid="{00000000-0005-0000-0000-0000DE730000}"/>
    <cellStyle name="Normal 2 11 3 7 9" xfId="29666" xr:uid="{00000000-0005-0000-0000-0000DF730000}"/>
    <cellStyle name="Normal 2 11 3 8" xfId="29667" xr:uid="{00000000-0005-0000-0000-0000E0730000}"/>
    <cellStyle name="Normal 2 11 3 8 2" xfId="29668" xr:uid="{00000000-0005-0000-0000-0000E1730000}"/>
    <cellStyle name="Normal 2 11 3 8 2 2" xfId="29669" xr:uid="{00000000-0005-0000-0000-0000E2730000}"/>
    <cellStyle name="Normal 2 11 3 8 2 2 2" xfId="29670" xr:uid="{00000000-0005-0000-0000-0000E3730000}"/>
    <cellStyle name="Normal 2 11 3 8 2 2 2 2" xfId="29671" xr:uid="{00000000-0005-0000-0000-0000E4730000}"/>
    <cellStyle name="Normal 2 11 3 8 2 2 3" xfId="29672" xr:uid="{00000000-0005-0000-0000-0000E5730000}"/>
    <cellStyle name="Normal 2 11 3 8 2 2 4" xfId="29673" xr:uid="{00000000-0005-0000-0000-0000E6730000}"/>
    <cellStyle name="Normal 2 11 3 8 2 3" xfId="29674" xr:uid="{00000000-0005-0000-0000-0000E7730000}"/>
    <cellStyle name="Normal 2 11 3 8 2 3 2" xfId="29675" xr:uid="{00000000-0005-0000-0000-0000E8730000}"/>
    <cellStyle name="Normal 2 11 3 8 2 3 2 2" xfId="29676" xr:uid="{00000000-0005-0000-0000-0000E9730000}"/>
    <cellStyle name="Normal 2 11 3 8 2 3 3" xfId="29677" xr:uid="{00000000-0005-0000-0000-0000EA730000}"/>
    <cellStyle name="Normal 2 11 3 8 2 3 4" xfId="29678" xr:uid="{00000000-0005-0000-0000-0000EB730000}"/>
    <cellStyle name="Normal 2 11 3 8 2 4" xfId="29679" xr:uid="{00000000-0005-0000-0000-0000EC730000}"/>
    <cellStyle name="Normal 2 11 3 8 2 4 2" xfId="29680" xr:uid="{00000000-0005-0000-0000-0000ED730000}"/>
    <cellStyle name="Normal 2 11 3 8 2 4 2 2" xfId="29681" xr:uid="{00000000-0005-0000-0000-0000EE730000}"/>
    <cellStyle name="Normal 2 11 3 8 2 4 3" xfId="29682" xr:uid="{00000000-0005-0000-0000-0000EF730000}"/>
    <cellStyle name="Normal 2 11 3 8 2 4 4" xfId="29683" xr:uid="{00000000-0005-0000-0000-0000F0730000}"/>
    <cellStyle name="Normal 2 11 3 8 2 5" xfId="29684" xr:uid="{00000000-0005-0000-0000-0000F1730000}"/>
    <cellStyle name="Normal 2 11 3 8 2 5 2" xfId="29685" xr:uid="{00000000-0005-0000-0000-0000F2730000}"/>
    <cellStyle name="Normal 2 11 3 8 2 6" xfId="29686" xr:uid="{00000000-0005-0000-0000-0000F3730000}"/>
    <cellStyle name="Normal 2 11 3 8 2 7" xfId="29687" xr:uid="{00000000-0005-0000-0000-0000F4730000}"/>
    <cellStyle name="Normal 2 11 3 8 3" xfId="29688" xr:uid="{00000000-0005-0000-0000-0000F5730000}"/>
    <cellStyle name="Normal 2 11 3 8 3 2" xfId="29689" xr:uid="{00000000-0005-0000-0000-0000F6730000}"/>
    <cellStyle name="Normal 2 11 3 8 3 2 2" xfId="29690" xr:uid="{00000000-0005-0000-0000-0000F7730000}"/>
    <cellStyle name="Normal 2 11 3 8 3 3" xfId="29691" xr:uid="{00000000-0005-0000-0000-0000F8730000}"/>
    <cellStyle name="Normal 2 11 3 8 3 4" xfId="29692" xr:uid="{00000000-0005-0000-0000-0000F9730000}"/>
    <cellStyle name="Normal 2 11 3 8 4" xfId="29693" xr:uid="{00000000-0005-0000-0000-0000FA730000}"/>
    <cellStyle name="Normal 2 11 3 8 4 2" xfId="29694" xr:uid="{00000000-0005-0000-0000-0000FB730000}"/>
    <cellStyle name="Normal 2 11 3 8 4 2 2" xfId="29695" xr:uid="{00000000-0005-0000-0000-0000FC730000}"/>
    <cellStyle name="Normal 2 11 3 8 4 3" xfId="29696" xr:uid="{00000000-0005-0000-0000-0000FD730000}"/>
    <cellStyle name="Normal 2 11 3 8 4 4" xfId="29697" xr:uid="{00000000-0005-0000-0000-0000FE730000}"/>
    <cellStyle name="Normal 2 11 3 8 5" xfId="29698" xr:uid="{00000000-0005-0000-0000-0000FF730000}"/>
    <cellStyle name="Normal 2 11 3 8 5 2" xfId="29699" xr:uid="{00000000-0005-0000-0000-000000740000}"/>
    <cellStyle name="Normal 2 11 3 8 5 2 2" xfId="29700" xr:uid="{00000000-0005-0000-0000-000001740000}"/>
    <cellStyle name="Normal 2 11 3 8 5 3" xfId="29701" xr:uid="{00000000-0005-0000-0000-000002740000}"/>
    <cellStyle name="Normal 2 11 3 8 5 4" xfId="29702" xr:uid="{00000000-0005-0000-0000-000003740000}"/>
    <cellStyle name="Normal 2 11 3 8 6" xfId="29703" xr:uid="{00000000-0005-0000-0000-000004740000}"/>
    <cellStyle name="Normal 2 11 3 8 6 2" xfId="29704" xr:uid="{00000000-0005-0000-0000-000005740000}"/>
    <cellStyle name="Normal 2 11 3 8 6 2 2" xfId="29705" xr:uid="{00000000-0005-0000-0000-000006740000}"/>
    <cellStyle name="Normal 2 11 3 8 6 3" xfId="29706" xr:uid="{00000000-0005-0000-0000-000007740000}"/>
    <cellStyle name="Normal 2 11 3 8 6 4" xfId="29707" xr:uid="{00000000-0005-0000-0000-000008740000}"/>
    <cellStyle name="Normal 2 11 3 8 7" xfId="29708" xr:uid="{00000000-0005-0000-0000-000009740000}"/>
    <cellStyle name="Normal 2 11 3 8 7 2" xfId="29709" xr:uid="{00000000-0005-0000-0000-00000A740000}"/>
    <cellStyle name="Normal 2 11 3 8 8" xfId="29710" xr:uid="{00000000-0005-0000-0000-00000B740000}"/>
    <cellStyle name="Normal 2 11 3 8 9" xfId="29711" xr:uid="{00000000-0005-0000-0000-00000C740000}"/>
    <cellStyle name="Normal 2 11 3 9" xfId="29712" xr:uid="{00000000-0005-0000-0000-00000D740000}"/>
    <cellStyle name="Normal 2 11 3 9 2" xfId="29713" xr:uid="{00000000-0005-0000-0000-00000E740000}"/>
    <cellStyle name="Normal 2 11 3 9 2 2" xfId="29714" xr:uid="{00000000-0005-0000-0000-00000F740000}"/>
    <cellStyle name="Normal 2 11 3 9 2 2 2" xfId="29715" xr:uid="{00000000-0005-0000-0000-000010740000}"/>
    <cellStyle name="Normal 2 11 3 9 2 3" xfId="29716" xr:uid="{00000000-0005-0000-0000-000011740000}"/>
    <cellStyle name="Normal 2 11 3 9 2 4" xfId="29717" xr:uid="{00000000-0005-0000-0000-000012740000}"/>
    <cellStyle name="Normal 2 11 3 9 3" xfId="29718" xr:uid="{00000000-0005-0000-0000-000013740000}"/>
    <cellStyle name="Normal 2 11 3 9 3 2" xfId="29719" xr:uid="{00000000-0005-0000-0000-000014740000}"/>
    <cellStyle name="Normal 2 11 3 9 3 2 2" xfId="29720" xr:uid="{00000000-0005-0000-0000-000015740000}"/>
    <cellStyle name="Normal 2 11 3 9 3 3" xfId="29721" xr:uid="{00000000-0005-0000-0000-000016740000}"/>
    <cellStyle name="Normal 2 11 3 9 3 4" xfId="29722" xr:uid="{00000000-0005-0000-0000-000017740000}"/>
    <cellStyle name="Normal 2 11 3 9 4" xfId="29723" xr:uid="{00000000-0005-0000-0000-000018740000}"/>
    <cellStyle name="Normal 2 11 3 9 4 2" xfId="29724" xr:uid="{00000000-0005-0000-0000-000019740000}"/>
    <cellStyle name="Normal 2 11 3 9 4 2 2" xfId="29725" xr:uid="{00000000-0005-0000-0000-00001A740000}"/>
    <cellStyle name="Normal 2 11 3 9 4 3" xfId="29726" xr:uid="{00000000-0005-0000-0000-00001B740000}"/>
    <cellStyle name="Normal 2 11 3 9 4 4" xfId="29727" xr:uid="{00000000-0005-0000-0000-00001C740000}"/>
    <cellStyle name="Normal 2 11 3 9 5" xfId="29728" xr:uid="{00000000-0005-0000-0000-00001D740000}"/>
    <cellStyle name="Normal 2 11 3 9 5 2" xfId="29729" xr:uid="{00000000-0005-0000-0000-00001E740000}"/>
    <cellStyle name="Normal 2 11 3 9 6" xfId="29730" xr:uid="{00000000-0005-0000-0000-00001F740000}"/>
    <cellStyle name="Normal 2 11 3 9 7" xfId="29731" xr:uid="{00000000-0005-0000-0000-000020740000}"/>
    <cellStyle name="Normal 2 11 4" xfId="29732" xr:uid="{00000000-0005-0000-0000-000021740000}"/>
    <cellStyle name="Normal 2 11 4 10" xfId="29733" xr:uid="{00000000-0005-0000-0000-000022740000}"/>
    <cellStyle name="Normal 2 11 4 10 2" xfId="29734" xr:uid="{00000000-0005-0000-0000-000023740000}"/>
    <cellStyle name="Normal 2 11 4 10 2 2" xfId="29735" xr:uid="{00000000-0005-0000-0000-000024740000}"/>
    <cellStyle name="Normal 2 11 4 10 3" xfId="29736" xr:uid="{00000000-0005-0000-0000-000025740000}"/>
    <cellStyle name="Normal 2 11 4 10 4" xfId="29737" xr:uid="{00000000-0005-0000-0000-000026740000}"/>
    <cellStyle name="Normal 2 11 4 11" xfId="29738" xr:uid="{00000000-0005-0000-0000-000027740000}"/>
    <cellStyle name="Normal 2 11 4 11 2" xfId="29739" xr:uid="{00000000-0005-0000-0000-000028740000}"/>
    <cellStyle name="Normal 2 11 4 11 2 2" xfId="29740" xr:uid="{00000000-0005-0000-0000-000029740000}"/>
    <cellStyle name="Normal 2 11 4 11 3" xfId="29741" xr:uid="{00000000-0005-0000-0000-00002A740000}"/>
    <cellStyle name="Normal 2 11 4 11 4" xfId="29742" xr:uid="{00000000-0005-0000-0000-00002B740000}"/>
    <cellStyle name="Normal 2 11 4 12" xfId="29743" xr:uid="{00000000-0005-0000-0000-00002C740000}"/>
    <cellStyle name="Normal 2 11 4 12 2" xfId="29744" xr:uid="{00000000-0005-0000-0000-00002D740000}"/>
    <cellStyle name="Normal 2 11 4 12 2 2" xfId="29745" xr:uid="{00000000-0005-0000-0000-00002E740000}"/>
    <cellStyle name="Normal 2 11 4 12 3" xfId="29746" xr:uid="{00000000-0005-0000-0000-00002F740000}"/>
    <cellStyle name="Normal 2 11 4 12 4" xfId="29747" xr:uid="{00000000-0005-0000-0000-000030740000}"/>
    <cellStyle name="Normal 2 11 4 13" xfId="29748" xr:uid="{00000000-0005-0000-0000-000031740000}"/>
    <cellStyle name="Normal 2 11 4 13 2" xfId="29749" xr:uid="{00000000-0005-0000-0000-000032740000}"/>
    <cellStyle name="Normal 2 11 4 14" xfId="29750" xr:uid="{00000000-0005-0000-0000-000033740000}"/>
    <cellStyle name="Normal 2 11 4 15" xfId="29751" xr:uid="{00000000-0005-0000-0000-000034740000}"/>
    <cellStyle name="Normal 2 11 4 2" xfId="29752" xr:uid="{00000000-0005-0000-0000-000035740000}"/>
    <cellStyle name="Normal 2 11 4 2 10" xfId="29753" xr:uid="{00000000-0005-0000-0000-000036740000}"/>
    <cellStyle name="Normal 2 11 4 2 10 2" xfId="29754" xr:uid="{00000000-0005-0000-0000-000037740000}"/>
    <cellStyle name="Normal 2 11 4 2 10 2 2" xfId="29755" xr:uid="{00000000-0005-0000-0000-000038740000}"/>
    <cellStyle name="Normal 2 11 4 2 10 3" xfId="29756" xr:uid="{00000000-0005-0000-0000-000039740000}"/>
    <cellStyle name="Normal 2 11 4 2 10 4" xfId="29757" xr:uid="{00000000-0005-0000-0000-00003A740000}"/>
    <cellStyle name="Normal 2 11 4 2 11" xfId="29758" xr:uid="{00000000-0005-0000-0000-00003B740000}"/>
    <cellStyle name="Normal 2 11 4 2 11 2" xfId="29759" xr:uid="{00000000-0005-0000-0000-00003C740000}"/>
    <cellStyle name="Normal 2 11 4 2 11 2 2" xfId="29760" xr:uid="{00000000-0005-0000-0000-00003D740000}"/>
    <cellStyle name="Normal 2 11 4 2 11 3" xfId="29761" xr:uid="{00000000-0005-0000-0000-00003E740000}"/>
    <cellStyle name="Normal 2 11 4 2 11 4" xfId="29762" xr:uid="{00000000-0005-0000-0000-00003F740000}"/>
    <cellStyle name="Normal 2 11 4 2 12" xfId="29763" xr:uid="{00000000-0005-0000-0000-000040740000}"/>
    <cellStyle name="Normal 2 11 4 2 12 2" xfId="29764" xr:uid="{00000000-0005-0000-0000-000041740000}"/>
    <cellStyle name="Normal 2 11 4 2 13" xfId="29765" xr:uid="{00000000-0005-0000-0000-000042740000}"/>
    <cellStyle name="Normal 2 11 4 2 14" xfId="29766" xr:uid="{00000000-0005-0000-0000-000043740000}"/>
    <cellStyle name="Normal 2 11 4 2 2" xfId="29767" xr:uid="{00000000-0005-0000-0000-000044740000}"/>
    <cellStyle name="Normal 2 11 4 2 2 10" xfId="29768" xr:uid="{00000000-0005-0000-0000-000045740000}"/>
    <cellStyle name="Normal 2 11 4 2 2 10 2" xfId="29769" xr:uid="{00000000-0005-0000-0000-000046740000}"/>
    <cellStyle name="Normal 2 11 4 2 2 10 2 2" xfId="29770" xr:uid="{00000000-0005-0000-0000-000047740000}"/>
    <cellStyle name="Normal 2 11 4 2 2 10 3" xfId="29771" xr:uid="{00000000-0005-0000-0000-000048740000}"/>
    <cellStyle name="Normal 2 11 4 2 2 10 4" xfId="29772" xr:uid="{00000000-0005-0000-0000-000049740000}"/>
    <cellStyle name="Normal 2 11 4 2 2 11" xfId="29773" xr:uid="{00000000-0005-0000-0000-00004A740000}"/>
    <cellStyle name="Normal 2 11 4 2 2 11 2" xfId="29774" xr:uid="{00000000-0005-0000-0000-00004B740000}"/>
    <cellStyle name="Normal 2 11 4 2 2 12" xfId="29775" xr:uid="{00000000-0005-0000-0000-00004C740000}"/>
    <cellStyle name="Normal 2 11 4 2 2 13" xfId="29776" xr:uid="{00000000-0005-0000-0000-00004D740000}"/>
    <cellStyle name="Normal 2 11 4 2 2 2" xfId="29777" xr:uid="{00000000-0005-0000-0000-00004E740000}"/>
    <cellStyle name="Normal 2 11 4 2 2 2 10" xfId="29778" xr:uid="{00000000-0005-0000-0000-00004F740000}"/>
    <cellStyle name="Normal 2 11 4 2 2 2 2" xfId="29779" xr:uid="{00000000-0005-0000-0000-000050740000}"/>
    <cellStyle name="Normal 2 11 4 2 2 2 2 2" xfId="29780" xr:uid="{00000000-0005-0000-0000-000051740000}"/>
    <cellStyle name="Normal 2 11 4 2 2 2 2 2 2" xfId="29781" xr:uid="{00000000-0005-0000-0000-000052740000}"/>
    <cellStyle name="Normal 2 11 4 2 2 2 2 2 2 2" xfId="29782" xr:uid="{00000000-0005-0000-0000-000053740000}"/>
    <cellStyle name="Normal 2 11 4 2 2 2 2 2 2 2 2" xfId="29783" xr:uid="{00000000-0005-0000-0000-000054740000}"/>
    <cellStyle name="Normal 2 11 4 2 2 2 2 2 2 3" xfId="29784" xr:uid="{00000000-0005-0000-0000-000055740000}"/>
    <cellStyle name="Normal 2 11 4 2 2 2 2 2 2 4" xfId="29785" xr:uid="{00000000-0005-0000-0000-000056740000}"/>
    <cellStyle name="Normal 2 11 4 2 2 2 2 2 3" xfId="29786" xr:uid="{00000000-0005-0000-0000-000057740000}"/>
    <cellStyle name="Normal 2 11 4 2 2 2 2 2 3 2" xfId="29787" xr:uid="{00000000-0005-0000-0000-000058740000}"/>
    <cellStyle name="Normal 2 11 4 2 2 2 2 2 3 2 2" xfId="29788" xr:uid="{00000000-0005-0000-0000-000059740000}"/>
    <cellStyle name="Normal 2 11 4 2 2 2 2 2 3 3" xfId="29789" xr:uid="{00000000-0005-0000-0000-00005A740000}"/>
    <cellStyle name="Normal 2 11 4 2 2 2 2 2 3 4" xfId="29790" xr:uid="{00000000-0005-0000-0000-00005B740000}"/>
    <cellStyle name="Normal 2 11 4 2 2 2 2 2 4" xfId="29791" xr:uid="{00000000-0005-0000-0000-00005C740000}"/>
    <cellStyle name="Normal 2 11 4 2 2 2 2 2 4 2" xfId="29792" xr:uid="{00000000-0005-0000-0000-00005D740000}"/>
    <cellStyle name="Normal 2 11 4 2 2 2 2 2 4 2 2" xfId="29793" xr:uid="{00000000-0005-0000-0000-00005E740000}"/>
    <cellStyle name="Normal 2 11 4 2 2 2 2 2 4 3" xfId="29794" xr:uid="{00000000-0005-0000-0000-00005F740000}"/>
    <cellStyle name="Normal 2 11 4 2 2 2 2 2 4 4" xfId="29795" xr:uid="{00000000-0005-0000-0000-000060740000}"/>
    <cellStyle name="Normal 2 11 4 2 2 2 2 2 5" xfId="29796" xr:uid="{00000000-0005-0000-0000-000061740000}"/>
    <cellStyle name="Normal 2 11 4 2 2 2 2 2 5 2" xfId="29797" xr:uid="{00000000-0005-0000-0000-000062740000}"/>
    <cellStyle name="Normal 2 11 4 2 2 2 2 2 6" xfId="29798" xr:uid="{00000000-0005-0000-0000-000063740000}"/>
    <cellStyle name="Normal 2 11 4 2 2 2 2 2 7" xfId="29799" xr:uid="{00000000-0005-0000-0000-000064740000}"/>
    <cellStyle name="Normal 2 11 4 2 2 2 2 3" xfId="29800" xr:uid="{00000000-0005-0000-0000-000065740000}"/>
    <cellStyle name="Normal 2 11 4 2 2 2 2 3 2" xfId="29801" xr:uid="{00000000-0005-0000-0000-000066740000}"/>
    <cellStyle name="Normal 2 11 4 2 2 2 2 3 2 2" xfId="29802" xr:uid="{00000000-0005-0000-0000-000067740000}"/>
    <cellStyle name="Normal 2 11 4 2 2 2 2 3 3" xfId="29803" xr:uid="{00000000-0005-0000-0000-000068740000}"/>
    <cellStyle name="Normal 2 11 4 2 2 2 2 3 4" xfId="29804" xr:uid="{00000000-0005-0000-0000-000069740000}"/>
    <cellStyle name="Normal 2 11 4 2 2 2 2 4" xfId="29805" xr:uid="{00000000-0005-0000-0000-00006A740000}"/>
    <cellStyle name="Normal 2 11 4 2 2 2 2 4 2" xfId="29806" xr:uid="{00000000-0005-0000-0000-00006B740000}"/>
    <cellStyle name="Normal 2 11 4 2 2 2 2 4 2 2" xfId="29807" xr:uid="{00000000-0005-0000-0000-00006C740000}"/>
    <cellStyle name="Normal 2 11 4 2 2 2 2 4 3" xfId="29808" xr:uid="{00000000-0005-0000-0000-00006D740000}"/>
    <cellStyle name="Normal 2 11 4 2 2 2 2 4 4" xfId="29809" xr:uid="{00000000-0005-0000-0000-00006E740000}"/>
    <cellStyle name="Normal 2 11 4 2 2 2 2 5" xfId="29810" xr:uid="{00000000-0005-0000-0000-00006F740000}"/>
    <cellStyle name="Normal 2 11 4 2 2 2 2 5 2" xfId="29811" xr:uid="{00000000-0005-0000-0000-000070740000}"/>
    <cellStyle name="Normal 2 11 4 2 2 2 2 5 2 2" xfId="29812" xr:uid="{00000000-0005-0000-0000-000071740000}"/>
    <cellStyle name="Normal 2 11 4 2 2 2 2 5 3" xfId="29813" xr:uid="{00000000-0005-0000-0000-000072740000}"/>
    <cellStyle name="Normal 2 11 4 2 2 2 2 5 4" xfId="29814" xr:uid="{00000000-0005-0000-0000-000073740000}"/>
    <cellStyle name="Normal 2 11 4 2 2 2 2 6" xfId="29815" xr:uid="{00000000-0005-0000-0000-000074740000}"/>
    <cellStyle name="Normal 2 11 4 2 2 2 2 6 2" xfId="29816" xr:uid="{00000000-0005-0000-0000-000075740000}"/>
    <cellStyle name="Normal 2 11 4 2 2 2 2 6 2 2" xfId="29817" xr:uid="{00000000-0005-0000-0000-000076740000}"/>
    <cellStyle name="Normal 2 11 4 2 2 2 2 6 3" xfId="29818" xr:uid="{00000000-0005-0000-0000-000077740000}"/>
    <cellStyle name="Normal 2 11 4 2 2 2 2 6 4" xfId="29819" xr:uid="{00000000-0005-0000-0000-000078740000}"/>
    <cellStyle name="Normal 2 11 4 2 2 2 2 7" xfId="29820" xr:uid="{00000000-0005-0000-0000-000079740000}"/>
    <cellStyle name="Normal 2 11 4 2 2 2 2 7 2" xfId="29821" xr:uid="{00000000-0005-0000-0000-00007A740000}"/>
    <cellStyle name="Normal 2 11 4 2 2 2 2 8" xfId="29822" xr:uid="{00000000-0005-0000-0000-00007B740000}"/>
    <cellStyle name="Normal 2 11 4 2 2 2 2 9" xfId="29823" xr:uid="{00000000-0005-0000-0000-00007C740000}"/>
    <cellStyle name="Normal 2 11 4 2 2 2 3" xfId="29824" xr:uid="{00000000-0005-0000-0000-00007D740000}"/>
    <cellStyle name="Normal 2 11 4 2 2 2 3 2" xfId="29825" xr:uid="{00000000-0005-0000-0000-00007E740000}"/>
    <cellStyle name="Normal 2 11 4 2 2 2 3 2 2" xfId="29826" xr:uid="{00000000-0005-0000-0000-00007F740000}"/>
    <cellStyle name="Normal 2 11 4 2 2 2 3 2 2 2" xfId="29827" xr:uid="{00000000-0005-0000-0000-000080740000}"/>
    <cellStyle name="Normal 2 11 4 2 2 2 3 2 3" xfId="29828" xr:uid="{00000000-0005-0000-0000-000081740000}"/>
    <cellStyle name="Normal 2 11 4 2 2 2 3 2 4" xfId="29829" xr:uid="{00000000-0005-0000-0000-000082740000}"/>
    <cellStyle name="Normal 2 11 4 2 2 2 3 3" xfId="29830" xr:uid="{00000000-0005-0000-0000-000083740000}"/>
    <cellStyle name="Normal 2 11 4 2 2 2 3 3 2" xfId="29831" xr:uid="{00000000-0005-0000-0000-000084740000}"/>
    <cellStyle name="Normal 2 11 4 2 2 2 3 3 2 2" xfId="29832" xr:uid="{00000000-0005-0000-0000-000085740000}"/>
    <cellStyle name="Normal 2 11 4 2 2 2 3 3 3" xfId="29833" xr:uid="{00000000-0005-0000-0000-000086740000}"/>
    <cellStyle name="Normal 2 11 4 2 2 2 3 3 4" xfId="29834" xr:uid="{00000000-0005-0000-0000-000087740000}"/>
    <cellStyle name="Normal 2 11 4 2 2 2 3 4" xfId="29835" xr:uid="{00000000-0005-0000-0000-000088740000}"/>
    <cellStyle name="Normal 2 11 4 2 2 2 3 4 2" xfId="29836" xr:uid="{00000000-0005-0000-0000-000089740000}"/>
    <cellStyle name="Normal 2 11 4 2 2 2 3 4 2 2" xfId="29837" xr:uid="{00000000-0005-0000-0000-00008A740000}"/>
    <cellStyle name="Normal 2 11 4 2 2 2 3 4 3" xfId="29838" xr:uid="{00000000-0005-0000-0000-00008B740000}"/>
    <cellStyle name="Normal 2 11 4 2 2 2 3 4 4" xfId="29839" xr:uid="{00000000-0005-0000-0000-00008C740000}"/>
    <cellStyle name="Normal 2 11 4 2 2 2 3 5" xfId="29840" xr:uid="{00000000-0005-0000-0000-00008D740000}"/>
    <cellStyle name="Normal 2 11 4 2 2 2 3 5 2" xfId="29841" xr:uid="{00000000-0005-0000-0000-00008E740000}"/>
    <cellStyle name="Normal 2 11 4 2 2 2 3 6" xfId="29842" xr:uid="{00000000-0005-0000-0000-00008F740000}"/>
    <cellStyle name="Normal 2 11 4 2 2 2 3 7" xfId="29843" xr:uid="{00000000-0005-0000-0000-000090740000}"/>
    <cellStyle name="Normal 2 11 4 2 2 2 4" xfId="29844" xr:uid="{00000000-0005-0000-0000-000091740000}"/>
    <cellStyle name="Normal 2 11 4 2 2 2 4 2" xfId="29845" xr:uid="{00000000-0005-0000-0000-000092740000}"/>
    <cellStyle name="Normal 2 11 4 2 2 2 4 2 2" xfId="29846" xr:uid="{00000000-0005-0000-0000-000093740000}"/>
    <cellStyle name="Normal 2 11 4 2 2 2 4 3" xfId="29847" xr:uid="{00000000-0005-0000-0000-000094740000}"/>
    <cellStyle name="Normal 2 11 4 2 2 2 4 4" xfId="29848" xr:uid="{00000000-0005-0000-0000-000095740000}"/>
    <cellStyle name="Normal 2 11 4 2 2 2 5" xfId="29849" xr:uid="{00000000-0005-0000-0000-000096740000}"/>
    <cellStyle name="Normal 2 11 4 2 2 2 5 2" xfId="29850" xr:uid="{00000000-0005-0000-0000-000097740000}"/>
    <cellStyle name="Normal 2 11 4 2 2 2 5 2 2" xfId="29851" xr:uid="{00000000-0005-0000-0000-000098740000}"/>
    <cellStyle name="Normal 2 11 4 2 2 2 5 3" xfId="29852" xr:uid="{00000000-0005-0000-0000-000099740000}"/>
    <cellStyle name="Normal 2 11 4 2 2 2 5 4" xfId="29853" xr:uid="{00000000-0005-0000-0000-00009A740000}"/>
    <cellStyle name="Normal 2 11 4 2 2 2 6" xfId="29854" xr:uid="{00000000-0005-0000-0000-00009B740000}"/>
    <cellStyle name="Normal 2 11 4 2 2 2 6 2" xfId="29855" xr:uid="{00000000-0005-0000-0000-00009C740000}"/>
    <cellStyle name="Normal 2 11 4 2 2 2 6 2 2" xfId="29856" xr:uid="{00000000-0005-0000-0000-00009D740000}"/>
    <cellStyle name="Normal 2 11 4 2 2 2 6 3" xfId="29857" xr:uid="{00000000-0005-0000-0000-00009E740000}"/>
    <cellStyle name="Normal 2 11 4 2 2 2 6 4" xfId="29858" xr:uid="{00000000-0005-0000-0000-00009F740000}"/>
    <cellStyle name="Normal 2 11 4 2 2 2 7" xfId="29859" xr:uid="{00000000-0005-0000-0000-0000A0740000}"/>
    <cellStyle name="Normal 2 11 4 2 2 2 7 2" xfId="29860" xr:uid="{00000000-0005-0000-0000-0000A1740000}"/>
    <cellStyle name="Normal 2 11 4 2 2 2 7 2 2" xfId="29861" xr:uid="{00000000-0005-0000-0000-0000A2740000}"/>
    <cellStyle name="Normal 2 11 4 2 2 2 7 3" xfId="29862" xr:uid="{00000000-0005-0000-0000-0000A3740000}"/>
    <cellStyle name="Normal 2 11 4 2 2 2 7 4" xfId="29863" xr:uid="{00000000-0005-0000-0000-0000A4740000}"/>
    <cellStyle name="Normal 2 11 4 2 2 2 8" xfId="29864" xr:uid="{00000000-0005-0000-0000-0000A5740000}"/>
    <cellStyle name="Normal 2 11 4 2 2 2 8 2" xfId="29865" xr:uid="{00000000-0005-0000-0000-0000A6740000}"/>
    <cellStyle name="Normal 2 11 4 2 2 2 9" xfId="29866" xr:uid="{00000000-0005-0000-0000-0000A7740000}"/>
    <cellStyle name="Normal 2 11 4 2 2 3" xfId="29867" xr:uid="{00000000-0005-0000-0000-0000A8740000}"/>
    <cellStyle name="Normal 2 11 4 2 2 3 10" xfId="29868" xr:uid="{00000000-0005-0000-0000-0000A9740000}"/>
    <cellStyle name="Normal 2 11 4 2 2 3 2" xfId="29869" xr:uid="{00000000-0005-0000-0000-0000AA740000}"/>
    <cellStyle name="Normal 2 11 4 2 2 3 2 2" xfId="29870" xr:uid="{00000000-0005-0000-0000-0000AB740000}"/>
    <cellStyle name="Normal 2 11 4 2 2 3 2 2 2" xfId="29871" xr:uid="{00000000-0005-0000-0000-0000AC740000}"/>
    <cellStyle name="Normal 2 11 4 2 2 3 2 2 2 2" xfId="29872" xr:uid="{00000000-0005-0000-0000-0000AD740000}"/>
    <cellStyle name="Normal 2 11 4 2 2 3 2 2 2 2 2" xfId="29873" xr:uid="{00000000-0005-0000-0000-0000AE740000}"/>
    <cellStyle name="Normal 2 11 4 2 2 3 2 2 2 3" xfId="29874" xr:uid="{00000000-0005-0000-0000-0000AF740000}"/>
    <cellStyle name="Normal 2 11 4 2 2 3 2 2 2 4" xfId="29875" xr:uid="{00000000-0005-0000-0000-0000B0740000}"/>
    <cellStyle name="Normal 2 11 4 2 2 3 2 2 3" xfId="29876" xr:uid="{00000000-0005-0000-0000-0000B1740000}"/>
    <cellStyle name="Normal 2 11 4 2 2 3 2 2 3 2" xfId="29877" xr:uid="{00000000-0005-0000-0000-0000B2740000}"/>
    <cellStyle name="Normal 2 11 4 2 2 3 2 2 3 2 2" xfId="29878" xr:uid="{00000000-0005-0000-0000-0000B3740000}"/>
    <cellStyle name="Normal 2 11 4 2 2 3 2 2 3 3" xfId="29879" xr:uid="{00000000-0005-0000-0000-0000B4740000}"/>
    <cellStyle name="Normal 2 11 4 2 2 3 2 2 3 4" xfId="29880" xr:uid="{00000000-0005-0000-0000-0000B5740000}"/>
    <cellStyle name="Normal 2 11 4 2 2 3 2 2 4" xfId="29881" xr:uid="{00000000-0005-0000-0000-0000B6740000}"/>
    <cellStyle name="Normal 2 11 4 2 2 3 2 2 4 2" xfId="29882" xr:uid="{00000000-0005-0000-0000-0000B7740000}"/>
    <cellStyle name="Normal 2 11 4 2 2 3 2 2 4 2 2" xfId="29883" xr:uid="{00000000-0005-0000-0000-0000B8740000}"/>
    <cellStyle name="Normal 2 11 4 2 2 3 2 2 4 3" xfId="29884" xr:uid="{00000000-0005-0000-0000-0000B9740000}"/>
    <cellStyle name="Normal 2 11 4 2 2 3 2 2 4 4" xfId="29885" xr:uid="{00000000-0005-0000-0000-0000BA740000}"/>
    <cellStyle name="Normal 2 11 4 2 2 3 2 2 5" xfId="29886" xr:uid="{00000000-0005-0000-0000-0000BB740000}"/>
    <cellStyle name="Normal 2 11 4 2 2 3 2 2 5 2" xfId="29887" xr:uid="{00000000-0005-0000-0000-0000BC740000}"/>
    <cellStyle name="Normal 2 11 4 2 2 3 2 2 6" xfId="29888" xr:uid="{00000000-0005-0000-0000-0000BD740000}"/>
    <cellStyle name="Normal 2 11 4 2 2 3 2 2 7" xfId="29889" xr:uid="{00000000-0005-0000-0000-0000BE740000}"/>
    <cellStyle name="Normal 2 11 4 2 2 3 2 3" xfId="29890" xr:uid="{00000000-0005-0000-0000-0000BF740000}"/>
    <cellStyle name="Normal 2 11 4 2 2 3 2 3 2" xfId="29891" xr:uid="{00000000-0005-0000-0000-0000C0740000}"/>
    <cellStyle name="Normal 2 11 4 2 2 3 2 3 2 2" xfId="29892" xr:uid="{00000000-0005-0000-0000-0000C1740000}"/>
    <cellStyle name="Normal 2 11 4 2 2 3 2 3 3" xfId="29893" xr:uid="{00000000-0005-0000-0000-0000C2740000}"/>
    <cellStyle name="Normal 2 11 4 2 2 3 2 3 4" xfId="29894" xr:uid="{00000000-0005-0000-0000-0000C3740000}"/>
    <cellStyle name="Normal 2 11 4 2 2 3 2 4" xfId="29895" xr:uid="{00000000-0005-0000-0000-0000C4740000}"/>
    <cellStyle name="Normal 2 11 4 2 2 3 2 4 2" xfId="29896" xr:uid="{00000000-0005-0000-0000-0000C5740000}"/>
    <cellStyle name="Normal 2 11 4 2 2 3 2 4 2 2" xfId="29897" xr:uid="{00000000-0005-0000-0000-0000C6740000}"/>
    <cellStyle name="Normal 2 11 4 2 2 3 2 4 3" xfId="29898" xr:uid="{00000000-0005-0000-0000-0000C7740000}"/>
    <cellStyle name="Normal 2 11 4 2 2 3 2 4 4" xfId="29899" xr:uid="{00000000-0005-0000-0000-0000C8740000}"/>
    <cellStyle name="Normal 2 11 4 2 2 3 2 5" xfId="29900" xr:uid="{00000000-0005-0000-0000-0000C9740000}"/>
    <cellStyle name="Normal 2 11 4 2 2 3 2 5 2" xfId="29901" xr:uid="{00000000-0005-0000-0000-0000CA740000}"/>
    <cellStyle name="Normal 2 11 4 2 2 3 2 5 2 2" xfId="29902" xr:uid="{00000000-0005-0000-0000-0000CB740000}"/>
    <cellStyle name="Normal 2 11 4 2 2 3 2 5 3" xfId="29903" xr:uid="{00000000-0005-0000-0000-0000CC740000}"/>
    <cellStyle name="Normal 2 11 4 2 2 3 2 5 4" xfId="29904" xr:uid="{00000000-0005-0000-0000-0000CD740000}"/>
    <cellStyle name="Normal 2 11 4 2 2 3 2 6" xfId="29905" xr:uid="{00000000-0005-0000-0000-0000CE740000}"/>
    <cellStyle name="Normal 2 11 4 2 2 3 2 6 2" xfId="29906" xr:uid="{00000000-0005-0000-0000-0000CF740000}"/>
    <cellStyle name="Normal 2 11 4 2 2 3 2 6 2 2" xfId="29907" xr:uid="{00000000-0005-0000-0000-0000D0740000}"/>
    <cellStyle name="Normal 2 11 4 2 2 3 2 6 3" xfId="29908" xr:uid="{00000000-0005-0000-0000-0000D1740000}"/>
    <cellStyle name="Normal 2 11 4 2 2 3 2 6 4" xfId="29909" xr:uid="{00000000-0005-0000-0000-0000D2740000}"/>
    <cellStyle name="Normal 2 11 4 2 2 3 2 7" xfId="29910" xr:uid="{00000000-0005-0000-0000-0000D3740000}"/>
    <cellStyle name="Normal 2 11 4 2 2 3 2 7 2" xfId="29911" xr:uid="{00000000-0005-0000-0000-0000D4740000}"/>
    <cellStyle name="Normal 2 11 4 2 2 3 2 8" xfId="29912" xr:uid="{00000000-0005-0000-0000-0000D5740000}"/>
    <cellStyle name="Normal 2 11 4 2 2 3 2 9" xfId="29913" xr:uid="{00000000-0005-0000-0000-0000D6740000}"/>
    <cellStyle name="Normal 2 11 4 2 2 3 3" xfId="29914" xr:uid="{00000000-0005-0000-0000-0000D7740000}"/>
    <cellStyle name="Normal 2 11 4 2 2 3 3 2" xfId="29915" xr:uid="{00000000-0005-0000-0000-0000D8740000}"/>
    <cellStyle name="Normal 2 11 4 2 2 3 3 2 2" xfId="29916" xr:uid="{00000000-0005-0000-0000-0000D9740000}"/>
    <cellStyle name="Normal 2 11 4 2 2 3 3 2 2 2" xfId="29917" xr:uid="{00000000-0005-0000-0000-0000DA740000}"/>
    <cellStyle name="Normal 2 11 4 2 2 3 3 2 3" xfId="29918" xr:uid="{00000000-0005-0000-0000-0000DB740000}"/>
    <cellStyle name="Normal 2 11 4 2 2 3 3 2 4" xfId="29919" xr:uid="{00000000-0005-0000-0000-0000DC740000}"/>
    <cellStyle name="Normal 2 11 4 2 2 3 3 3" xfId="29920" xr:uid="{00000000-0005-0000-0000-0000DD740000}"/>
    <cellStyle name="Normal 2 11 4 2 2 3 3 3 2" xfId="29921" xr:uid="{00000000-0005-0000-0000-0000DE740000}"/>
    <cellStyle name="Normal 2 11 4 2 2 3 3 3 2 2" xfId="29922" xr:uid="{00000000-0005-0000-0000-0000DF740000}"/>
    <cellStyle name="Normal 2 11 4 2 2 3 3 3 3" xfId="29923" xr:uid="{00000000-0005-0000-0000-0000E0740000}"/>
    <cellStyle name="Normal 2 11 4 2 2 3 3 3 4" xfId="29924" xr:uid="{00000000-0005-0000-0000-0000E1740000}"/>
    <cellStyle name="Normal 2 11 4 2 2 3 3 4" xfId="29925" xr:uid="{00000000-0005-0000-0000-0000E2740000}"/>
    <cellStyle name="Normal 2 11 4 2 2 3 3 4 2" xfId="29926" xr:uid="{00000000-0005-0000-0000-0000E3740000}"/>
    <cellStyle name="Normal 2 11 4 2 2 3 3 4 2 2" xfId="29927" xr:uid="{00000000-0005-0000-0000-0000E4740000}"/>
    <cellStyle name="Normal 2 11 4 2 2 3 3 4 3" xfId="29928" xr:uid="{00000000-0005-0000-0000-0000E5740000}"/>
    <cellStyle name="Normal 2 11 4 2 2 3 3 4 4" xfId="29929" xr:uid="{00000000-0005-0000-0000-0000E6740000}"/>
    <cellStyle name="Normal 2 11 4 2 2 3 3 5" xfId="29930" xr:uid="{00000000-0005-0000-0000-0000E7740000}"/>
    <cellStyle name="Normal 2 11 4 2 2 3 3 5 2" xfId="29931" xr:uid="{00000000-0005-0000-0000-0000E8740000}"/>
    <cellStyle name="Normal 2 11 4 2 2 3 3 6" xfId="29932" xr:uid="{00000000-0005-0000-0000-0000E9740000}"/>
    <cellStyle name="Normal 2 11 4 2 2 3 3 7" xfId="29933" xr:uid="{00000000-0005-0000-0000-0000EA740000}"/>
    <cellStyle name="Normal 2 11 4 2 2 3 4" xfId="29934" xr:uid="{00000000-0005-0000-0000-0000EB740000}"/>
    <cellStyle name="Normal 2 11 4 2 2 3 4 2" xfId="29935" xr:uid="{00000000-0005-0000-0000-0000EC740000}"/>
    <cellStyle name="Normal 2 11 4 2 2 3 4 2 2" xfId="29936" xr:uid="{00000000-0005-0000-0000-0000ED740000}"/>
    <cellStyle name="Normal 2 11 4 2 2 3 4 3" xfId="29937" xr:uid="{00000000-0005-0000-0000-0000EE740000}"/>
    <cellStyle name="Normal 2 11 4 2 2 3 4 4" xfId="29938" xr:uid="{00000000-0005-0000-0000-0000EF740000}"/>
    <cellStyle name="Normal 2 11 4 2 2 3 5" xfId="29939" xr:uid="{00000000-0005-0000-0000-0000F0740000}"/>
    <cellStyle name="Normal 2 11 4 2 2 3 5 2" xfId="29940" xr:uid="{00000000-0005-0000-0000-0000F1740000}"/>
    <cellStyle name="Normal 2 11 4 2 2 3 5 2 2" xfId="29941" xr:uid="{00000000-0005-0000-0000-0000F2740000}"/>
    <cellStyle name="Normal 2 11 4 2 2 3 5 3" xfId="29942" xr:uid="{00000000-0005-0000-0000-0000F3740000}"/>
    <cellStyle name="Normal 2 11 4 2 2 3 5 4" xfId="29943" xr:uid="{00000000-0005-0000-0000-0000F4740000}"/>
    <cellStyle name="Normal 2 11 4 2 2 3 6" xfId="29944" xr:uid="{00000000-0005-0000-0000-0000F5740000}"/>
    <cellStyle name="Normal 2 11 4 2 2 3 6 2" xfId="29945" xr:uid="{00000000-0005-0000-0000-0000F6740000}"/>
    <cellStyle name="Normal 2 11 4 2 2 3 6 2 2" xfId="29946" xr:uid="{00000000-0005-0000-0000-0000F7740000}"/>
    <cellStyle name="Normal 2 11 4 2 2 3 6 3" xfId="29947" xr:uid="{00000000-0005-0000-0000-0000F8740000}"/>
    <cellStyle name="Normal 2 11 4 2 2 3 6 4" xfId="29948" xr:uid="{00000000-0005-0000-0000-0000F9740000}"/>
    <cellStyle name="Normal 2 11 4 2 2 3 7" xfId="29949" xr:uid="{00000000-0005-0000-0000-0000FA740000}"/>
    <cellStyle name="Normal 2 11 4 2 2 3 7 2" xfId="29950" xr:uid="{00000000-0005-0000-0000-0000FB740000}"/>
    <cellStyle name="Normal 2 11 4 2 2 3 7 2 2" xfId="29951" xr:uid="{00000000-0005-0000-0000-0000FC740000}"/>
    <cellStyle name="Normal 2 11 4 2 2 3 7 3" xfId="29952" xr:uid="{00000000-0005-0000-0000-0000FD740000}"/>
    <cellStyle name="Normal 2 11 4 2 2 3 7 4" xfId="29953" xr:uid="{00000000-0005-0000-0000-0000FE740000}"/>
    <cellStyle name="Normal 2 11 4 2 2 3 8" xfId="29954" xr:uid="{00000000-0005-0000-0000-0000FF740000}"/>
    <cellStyle name="Normal 2 11 4 2 2 3 8 2" xfId="29955" xr:uid="{00000000-0005-0000-0000-000000750000}"/>
    <cellStyle name="Normal 2 11 4 2 2 3 9" xfId="29956" xr:uid="{00000000-0005-0000-0000-000001750000}"/>
    <cellStyle name="Normal 2 11 4 2 2 4" xfId="29957" xr:uid="{00000000-0005-0000-0000-000002750000}"/>
    <cellStyle name="Normal 2 11 4 2 2 4 2" xfId="29958" xr:uid="{00000000-0005-0000-0000-000003750000}"/>
    <cellStyle name="Normal 2 11 4 2 2 4 2 2" xfId="29959" xr:uid="{00000000-0005-0000-0000-000004750000}"/>
    <cellStyle name="Normal 2 11 4 2 2 4 2 2 2" xfId="29960" xr:uid="{00000000-0005-0000-0000-000005750000}"/>
    <cellStyle name="Normal 2 11 4 2 2 4 2 2 2 2" xfId="29961" xr:uid="{00000000-0005-0000-0000-000006750000}"/>
    <cellStyle name="Normal 2 11 4 2 2 4 2 2 3" xfId="29962" xr:uid="{00000000-0005-0000-0000-000007750000}"/>
    <cellStyle name="Normal 2 11 4 2 2 4 2 2 4" xfId="29963" xr:uid="{00000000-0005-0000-0000-000008750000}"/>
    <cellStyle name="Normal 2 11 4 2 2 4 2 3" xfId="29964" xr:uid="{00000000-0005-0000-0000-000009750000}"/>
    <cellStyle name="Normal 2 11 4 2 2 4 2 3 2" xfId="29965" xr:uid="{00000000-0005-0000-0000-00000A750000}"/>
    <cellStyle name="Normal 2 11 4 2 2 4 2 3 2 2" xfId="29966" xr:uid="{00000000-0005-0000-0000-00000B750000}"/>
    <cellStyle name="Normal 2 11 4 2 2 4 2 3 3" xfId="29967" xr:uid="{00000000-0005-0000-0000-00000C750000}"/>
    <cellStyle name="Normal 2 11 4 2 2 4 2 3 4" xfId="29968" xr:uid="{00000000-0005-0000-0000-00000D750000}"/>
    <cellStyle name="Normal 2 11 4 2 2 4 2 4" xfId="29969" xr:uid="{00000000-0005-0000-0000-00000E750000}"/>
    <cellStyle name="Normal 2 11 4 2 2 4 2 4 2" xfId="29970" xr:uid="{00000000-0005-0000-0000-00000F750000}"/>
    <cellStyle name="Normal 2 11 4 2 2 4 2 4 2 2" xfId="29971" xr:uid="{00000000-0005-0000-0000-000010750000}"/>
    <cellStyle name="Normal 2 11 4 2 2 4 2 4 3" xfId="29972" xr:uid="{00000000-0005-0000-0000-000011750000}"/>
    <cellStyle name="Normal 2 11 4 2 2 4 2 4 4" xfId="29973" xr:uid="{00000000-0005-0000-0000-000012750000}"/>
    <cellStyle name="Normal 2 11 4 2 2 4 2 5" xfId="29974" xr:uid="{00000000-0005-0000-0000-000013750000}"/>
    <cellStyle name="Normal 2 11 4 2 2 4 2 5 2" xfId="29975" xr:uid="{00000000-0005-0000-0000-000014750000}"/>
    <cellStyle name="Normal 2 11 4 2 2 4 2 6" xfId="29976" xr:uid="{00000000-0005-0000-0000-000015750000}"/>
    <cellStyle name="Normal 2 11 4 2 2 4 2 7" xfId="29977" xr:uid="{00000000-0005-0000-0000-000016750000}"/>
    <cellStyle name="Normal 2 11 4 2 2 4 3" xfId="29978" xr:uid="{00000000-0005-0000-0000-000017750000}"/>
    <cellStyle name="Normal 2 11 4 2 2 4 3 2" xfId="29979" xr:uid="{00000000-0005-0000-0000-000018750000}"/>
    <cellStyle name="Normal 2 11 4 2 2 4 3 2 2" xfId="29980" xr:uid="{00000000-0005-0000-0000-000019750000}"/>
    <cellStyle name="Normal 2 11 4 2 2 4 3 3" xfId="29981" xr:uid="{00000000-0005-0000-0000-00001A750000}"/>
    <cellStyle name="Normal 2 11 4 2 2 4 3 4" xfId="29982" xr:uid="{00000000-0005-0000-0000-00001B750000}"/>
    <cellStyle name="Normal 2 11 4 2 2 4 4" xfId="29983" xr:uid="{00000000-0005-0000-0000-00001C750000}"/>
    <cellStyle name="Normal 2 11 4 2 2 4 4 2" xfId="29984" xr:uid="{00000000-0005-0000-0000-00001D750000}"/>
    <cellStyle name="Normal 2 11 4 2 2 4 4 2 2" xfId="29985" xr:uid="{00000000-0005-0000-0000-00001E750000}"/>
    <cellStyle name="Normal 2 11 4 2 2 4 4 3" xfId="29986" xr:uid="{00000000-0005-0000-0000-00001F750000}"/>
    <cellStyle name="Normal 2 11 4 2 2 4 4 4" xfId="29987" xr:uid="{00000000-0005-0000-0000-000020750000}"/>
    <cellStyle name="Normal 2 11 4 2 2 4 5" xfId="29988" xr:uid="{00000000-0005-0000-0000-000021750000}"/>
    <cellStyle name="Normal 2 11 4 2 2 4 5 2" xfId="29989" xr:uid="{00000000-0005-0000-0000-000022750000}"/>
    <cellStyle name="Normal 2 11 4 2 2 4 5 2 2" xfId="29990" xr:uid="{00000000-0005-0000-0000-000023750000}"/>
    <cellStyle name="Normal 2 11 4 2 2 4 5 3" xfId="29991" xr:uid="{00000000-0005-0000-0000-000024750000}"/>
    <cellStyle name="Normal 2 11 4 2 2 4 5 4" xfId="29992" xr:uid="{00000000-0005-0000-0000-000025750000}"/>
    <cellStyle name="Normal 2 11 4 2 2 4 6" xfId="29993" xr:uid="{00000000-0005-0000-0000-000026750000}"/>
    <cellStyle name="Normal 2 11 4 2 2 4 6 2" xfId="29994" xr:uid="{00000000-0005-0000-0000-000027750000}"/>
    <cellStyle name="Normal 2 11 4 2 2 4 6 2 2" xfId="29995" xr:uid="{00000000-0005-0000-0000-000028750000}"/>
    <cellStyle name="Normal 2 11 4 2 2 4 6 3" xfId="29996" xr:uid="{00000000-0005-0000-0000-000029750000}"/>
    <cellStyle name="Normal 2 11 4 2 2 4 6 4" xfId="29997" xr:uid="{00000000-0005-0000-0000-00002A750000}"/>
    <cellStyle name="Normal 2 11 4 2 2 4 7" xfId="29998" xr:uid="{00000000-0005-0000-0000-00002B750000}"/>
    <cellStyle name="Normal 2 11 4 2 2 4 7 2" xfId="29999" xr:uid="{00000000-0005-0000-0000-00002C750000}"/>
    <cellStyle name="Normal 2 11 4 2 2 4 8" xfId="30000" xr:uid="{00000000-0005-0000-0000-00002D750000}"/>
    <cellStyle name="Normal 2 11 4 2 2 4 9" xfId="30001" xr:uid="{00000000-0005-0000-0000-00002E750000}"/>
    <cellStyle name="Normal 2 11 4 2 2 5" xfId="30002" xr:uid="{00000000-0005-0000-0000-00002F750000}"/>
    <cellStyle name="Normal 2 11 4 2 2 5 2" xfId="30003" xr:uid="{00000000-0005-0000-0000-000030750000}"/>
    <cellStyle name="Normal 2 11 4 2 2 5 2 2" xfId="30004" xr:uid="{00000000-0005-0000-0000-000031750000}"/>
    <cellStyle name="Normal 2 11 4 2 2 5 2 2 2" xfId="30005" xr:uid="{00000000-0005-0000-0000-000032750000}"/>
    <cellStyle name="Normal 2 11 4 2 2 5 2 2 2 2" xfId="30006" xr:uid="{00000000-0005-0000-0000-000033750000}"/>
    <cellStyle name="Normal 2 11 4 2 2 5 2 2 3" xfId="30007" xr:uid="{00000000-0005-0000-0000-000034750000}"/>
    <cellStyle name="Normal 2 11 4 2 2 5 2 2 4" xfId="30008" xr:uid="{00000000-0005-0000-0000-000035750000}"/>
    <cellStyle name="Normal 2 11 4 2 2 5 2 3" xfId="30009" xr:uid="{00000000-0005-0000-0000-000036750000}"/>
    <cellStyle name="Normal 2 11 4 2 2 5 2 3 2" xfId="30010" xr:uid="{00000000-0005-0000-0000-000037750000}"/>
    <cellStyle name="Normal 2 11 4 2 2 5 2 3 2 2" xfId="30011" xr:uid="{00000000-0005-0000-0000-000038750000}"/>
    <cellStyle name="Normal 2 11 4 2 2 5 2 3 3" xfId="30012" xr:uid="{00000000-0005-0000-0000-000039750000}"/>
    <cellStyle name="Normal 2 11 4 2 2 5 2 3 4" xfId="30013" xr:uid="{00000000-0005-0000-0000-00003A750000}"/>
    <cellStyle name="Normal 2 11 4 2 2 5 2 4" xfId="30014" xr:uid="{00000000-0005-0000-0000-00003B750000}"/>
    <cellStyle name="Normal 2 11 4 2 2 5 2 4 2" xfId="30015" xr:uid="{00000000-0005-0000-0000-00003C750000}"/>
    <cellStyle name="Normal 2 11 4 2 2 5 2 4 2 2" xfId="30016" xr:uid="{00000000-0005-0000-0000-00003D750000}"/>
    <cellStyle name="Normal 2 11 4 2 2 5 2 4 3" xfId="30017" xr:uid="{00000000-0005-0000-0000-00003E750000}"/>
    <cellStyle name="Normal 2 11 4 2 2 5 2 4 4" xfId="30018" xr:uid="{00000000-0005-0000-0000-00003F750000}"/>
    <cellStyle name="Normal 2 11 4 2 2 5 2 5" xfId="30019" xr:uid="{00000000-0005-0000-0000-000040750000}"/>
    <cellStyle name="Normal 2 11 4 2 2 5 2 5 2" xfId="30020" xr:uid="{00000000-0005-0000-0000-000041750000}"/>
    <cellStyle name="Normal 2 11 4 2 2 5 2 6" xfId="30021" xr:uid="{00000000-0005-0000-0000-000042750000}"/>
    <cellStyle name="Normal 2 11 4 2 2 5 2 7" xfId="30022" xr:uid="{00000000-0005-0000-0000-000043750000}"/>
    <cellStyle name="Normal 2 11 4 2 2 5 3" xfId="30023" xr:uid="{00000000-0005-0000-0000-000044750000}"/>
    <cellStyle name="Normal 2 11 4 2 2 5 3 2" xfId="30024" xr:uid="{00000000-0005-0000-0000-000045750000}"/>
    <cellStyle name="Normal 2 11 4 2 2 5 3 2 2" xfId="30025" xr:uid="{00000000-0005-0000-0000-000046750000}"/>
    <cellStyle name="Normal 2 11 4 2 2 5 3 3" xfId="30026" xr:uid="{00000000-0005-0000-0000-000047750000}"/>
    <cellStyle name="Normal 2 11 4 2 2 5 3 4" xfId="30027" xr:uid="{00000000-0005-0000-0000-000048750000}"/>
    <cellStyle name="Normal 2 11 4 2 2 5 4" xfId="30028" xr:uid="{00000000-0005-0000-0000-000049750000}"/>
    <cellStyle name="Normal 2 11 4 2 2 5 4 2" xfId="30029" xr:uid="{00000000-0005-0000-0000-00004A750000}"/>
    <cellStyle name="Normal 2 11 4 2 2 5 4 2 2" xfId="30030" xr:uid="{00000000-0005-0000-0000-00004B750000}"/>
    <cellStyle name="Normal 2 11 4 2 2 5 4 3" xfId="30031" xr:uid="{00000000-0005-0000-0000-00004C750000}"/>
    <cellStyle name="Normal 2 11 4 2 2 5 4 4" xfId="30032" xr:uid="{00000000-0005-0000-0000-00004D750000}"/>
    <cellStyle name="Normal 2 11 4 2 2 5 5" xfId="30033" xr:uid="{00000000-0005-0000-0000-00004E750000}"/>
    <cellStyle name="Normal 2 11 4 2 2 5 5 2" xfId="30034" xr:uid="{00000000-0005-0000-0000-00004F750000}"/>
    <cellStyle name="Normal 2 11 4 2 2 5 5 2 2" xfId="30035" xr:uid="{00000000-0005-0000-0000-000050750000}"/>
    <cellStyle name="Normal 2 11 4 2 2 5 5 3" xfId="30036" xr:uid="{00000000-0005-0000-0000-000051750000}"/>
    <cellStyle name="Normal 2 11 4 2 2 5 5 4" xfId="30037" xr:uid="{00000000-0005-0000-0000-000052750000}"/>
    <cellStyle name="Normal 2 11 4 2 2 5 6" xfId="30038" xr:uid="{00000000-0005-0000-0000-000053750000}"/>
    <cellStyle name="Normal 2 11 4 2 2 5 6 2" xfId="30039" xr:uid="{00000000-0005-0000-0000-000054750000}"/>
    <cellStyle name="Normal 2 11 4 2 2 5 6 2 2" xfId="30040" xr:uid="{00000000-0005-0000-0000-000055750000}"/>
    <cellStyle name="Normal 2 11 4 2 2 5 6 3" xfId="30041" xr:uid="{00000000-0005-0000-0000-000056750000}"/>
    <cellStyle name="Normal 2 11 4 2 2 5 6 4" xfId="30042" xr:uid="{00000000-0005-0000-0000-000057750000}"/>
    <cellStyle name="Normal 2 11 4 2 2 5 7" xfId="30043" xr:uid="{00000000-0005-0000-0000-000058750000}"/>
    <cellStyle name="Normal 2 11 4 2 2 5 7 2" xfId="30044" xr:uid="{00000000-0005-0000-0000-000059750000}"/>
    <cellStyle name="Normal 2 11 4 2 2 5 8" xfId="30045" xr:uid="{00000000-0005-0000-0000-00005A750000}"/>
    <cellStyle name="Normal 2 11 4 2 2 5 9" xfId="30046" xr:uid="{00000000-0005-0000-0000-00005B750000}"/>
    <cellStyle name="Normal 2 11 4 2 2 6" xfId="30047" xr:uid="{00000000-0005-0000-0000-00005C750000}"/>
    <cellStyle name="Normal 2 11 4 2 2 6 2" xfId="30048" xr:uid="{00000000-0005-0000-0000-00005D750000}"/>
    <cellStyle name="Normal 2 11 4 2 2 6 2 2" xfId="30049" xr:uid="{00000000-0005-0000-0000-00005E750000}"/>
    <cellStyle name="Normal 2 11 4 2 2 6 2 2 2" xfId="30050" xr:uid="{00000000-0005-0000-0000-00005F750000}"/>
    <cellStyle name="Normal 2 11 4 2 2 6 2 3" xfId="30051" xr:uid="{00000000-0005-0000-0000-000060750000}"/>
    <cellStyle name="Normal 2 11 4 2 2 6 2 4" xfId="30052" xr:uid="{00000000-0005-0000-0000-000061750000}"/>
    <cellStyle name="Normal 2 11 4 2 2 6 3" xfId="30053" xr:uid="{00000000-0005-0000-0000-000062750000}"/>
    <cellStyle name="Normal 2 11 4 2 2 6 3 2" xfId="30054" xr:uid="{00000000-0005-0000-0000-000063750000}"/>
    <cellStyle name="Normal 2 11 4 2 2 6 3 2 2" xfId="30055" xr:uid="{00000000-0005-0000-0000-000064750000}"/>
    <cellStyle name="Normal 2 11 4 2 2 6 3 3" xfId="30056" xr:uid="{00000000-0005-0000-0000-000065750000}"/>
    <cellStyle name="Normal 2 11 4 2 2 6 3 4" xfId="30057" xr:uid="{00000000-0005-0000-0000-000066750000}"/>
    <cellStyle name="Normal 2 11 4 2 2 6 4" xfId="30058" xr:uid="{00000000-0005-0000-0000-000067750000}"/>
    <cellStyle name="Normal 2 11 4 2 2 6 4 2" xfId="30059" xr:uid="{00000000-0005-0000-0000-000068750000}"/>
    <cellStyle name="Normal 2 11 4 2 2 6 4 2 2" xfId="30060" xr:uid="{00000000-0005-0000-0000-000069750000}"/>
    <cellStyle name="Normal 2 11 4 2 2 6 4 3" xfId="30061" xr:uid="{00000000-0005-0000-0000-00006A750000}"/>
    <cellStyle name="Normal 2 11 4 2 2 6 4 4" xfId="30062" xr:uid="{00000000-0005-0000-0000-00006B750000}"/>
    <cellStyle name="Normal 2 11 4 2 2 6 5" xfId="30063" xr:uid="{00000000-0005-0000-0000-00006C750000}"/>
    <cellStyle name="Normal 2 11 4 2 2 6 5 2" xfId="30064" xr:uid="{00000000-0005-0000-0000-00006D750000}"/>
    <cellStyle name="Normal 2 11 4 2 2 6 6" xfId="30065" xr:uid="{00000000-0005-0000-0000-00006E750000}"/>
    <cellStyle name="Normal 2 11 4 2 2 6 7" xfId="30066" xr:uid="{00000000-0005-0000-0000-00006F750000}"/>
    <cellStyle name="Normal 2 11 4 2 2 7" xfId="30067" xr:uid="{00000000-0005-0000-0000-000070750000}"/>
    <cellStyle name="Normal 2 11 4 2 2 7 2" xfId="30068" xr:uid="{00000000-0005-0000-0000-000071750000}"/>
    <cellStyle name="Normal 2 11 4 2 2 7 2 2" xfId="30069" xr:uid="{00000000-0005-0000-0000-000072750000}"/>
    <cellStyle name="Normal 2 11 4 2 2 7 3" xfId="30070" xr:uid="{00000000-0005-0000-0000-000073750000}"/>
    <cellStyle name="Normal 2 11 4 2 2 7 4" xfId="30071" xr:uid="{00000000-0005-0000-0000-000074750000}"/>
    <cellStyle name="Normal 2 11 4 2 2 8" xfId="30072" xr:uid="{00000000-0005-0000-0000-000075750000}"/>
    <cellStyle name="Normal 2 11 4 2 2 8 2" xfId="30073" xr:uid="{00000000-0005-0000-0000-000076750000}"/>
    <cellStyle name="Normal 2 11 4 2 2 8 2 2" xfId="30074" xr:uid="{00000000-0005-0000-0000-000077750000}"/>
    <cellStyle name="Normal 2 11 4 2 2 8 3" xfId="30075" xr:uid="{00000000-0005-0000-0000-000078750000}"/>
    <cellStyle name="Normal 2 11 4 2 2 8 4" xfId="30076" xr:uid="{00000000-0005-0000-0000-000079750000}"/>
    <cellStyle name="Normal 2 11 4 2 2 9" xfId="30077" xr:uid="{00000000-0005-0000-0000-00007A750000}"/>
    <cellStyle name="Normal 2 11 4 2 2 9 2" xfId="30078" xr:uid="{00000000-0005-0000-0000-00007B750000}"/>
    <cellStyle name="Normal 2 11 4 2 2 9 2 2" xfId="30079" xr:uid="{00000000-0005-0000-0000-00007C750000}"/>
    <cellStyle name="Normal 2 11 4 2 2 9 3" xfId="30080" xr:uid="{00000000-0005-0000-0000-00007D750000}"/>
    <cellStyle name="Normal 2 11 4 2 2 9 4" xfId="30081" xr:uid="{00000000-0005-0000-0000-00007E750000}"/>
    <cellStyle name="Normal 2 11 4 2 3" xfId="30082" xr:uid="{00000000-0005-0000-0000-00007F750000}"/>
    <cellStyle name="Normal 2 11 4 2 3 10" xfId="30083" xr:uid="{00000000-0005-0000-0000-000080750000}"/>
    <cellStyle name="Normal 2 11 4 2 3 2" xfId="30084" xr:uid="{00000000-0005-0000-0000-000081750000}"/>
    <cellStyle name="Normal 2 11 4 2 3 2 2" xfId="30085" xr:uid="{00000000-0005-0000-0000-000082750000}"/>
    <cellStyle name="Normal 2 11 4 2 3 2 2 2" xfId="30086" xr:uid="{00000000-0005-0000-0000-000083750000}"/>
    <cellStyle name="Normal 2 11 4 2 3 2 2 2 2" xfId="30087" xr:uid="{00000000-0005-0000-0000-000084750000}"/>
    <cellStyle name="Normal 2 11 4 2 3 2 2 2 2 2" xfId="30088" xr:uid="{00000000-0005-0000-0000-000085750000}"/>
    <cellStyle name="Normal 2 11 4 2 3 2 2 2 3" xfId="30089" xr:uid="{00000000-0005-0000-0000-000086750000}"/>
    <cellStyle name="Normal 2 11 4 2 3 2 2 2 4" xfId="30090" xr:uid="{00000000-0005-0000-0000-000087750000}"/>
    <cellStyle name="Normal 2 11 4 2 3 2 2 3" xfId="30091" xr:uid="{00000000-0005-0000-0000-000088750000}"/>
    <cellStyle name="Normal 2 11 4 2 3 2 2 3 2" xfId="30092" xr:uid="{00000000-0005-0000-0000-000089750000}"/>
    <cellStyle name="Normal 2 11 4 2 3 2 2 3 2 2" xfId="30093" xr:uid="{00000000-0005-0000-0000-00008A750000}"/>
    <cellStyle name="Normal 2 11 4 2 3 2 2 3 3" xfId="30094" xr:uid="{00000000-0005-0000-0000-00008B750000}"/>
    <cellStyle name="Normal 2 11 4 2 3 2 2 3 4" xfId="30095" xr:uid="{00000000-0005-0000-0000-00008C750000}"/>
    <cellStyle name="Normal 2 11 4 2 3 2 2 4" xfId="30096" xr:uid="{00000000-0005-0000-0000-00008D750000}"/>
    <cellStyle name="Normal 2 11 4 2 3 2 2 4 2" xfId="30097" xr:uid="{00000000-0005-0000-0000-00008E750000}"/>
    <cellStyle name="Normal 2 11 4 2 3 2 2 4 2 2" xfId="30098" xr:uid="{00000000-0005-0000-0000-00008F750000}"/>
    <cellStyle name="Normal 2 11 4 2 3 2 2 4 3" xfId="30099" xr:uid="{00000000-0005-0000-0000-000090750000}"/>
    <cellStyle name="Normal 2 11 4 2 3 2 2 4 4" xfId="30100" xr:uid="{00000000-0005-0000-0000-000091750000}"/>
    <cellStyle name="Normal 2 11 4 2 3 2 2 5" xfId="30101" xr:uid="{00000000-0005-0000-0000-000092750000}"/>
    <cellStyle name="Normal 2 11 4 2 3 2 2 5 2" xfId="30102" xr:uid="{00000000-0005-0000-0000-000093750000}"/>
    <cellStyle name="Normal 2 11 4 2 3 2 2 6" xfId="30103" xr:uid="{00000000-0005-0000-0000-000094750000}"/>
    <cellStyle name="Normal 2 11 4 2 3 2 2 7" xfId="30104" xr:uid="{00000000-0005-0000-0000-000095750000}"/>
    <cellStyle name="Normal 2 11 4 2 3 2 3" xfId="30105" xr:uid="{00000000-0005-0000-0000-000096750000}"/>
    <cellStyle name="Normal 2 11 4 2 3 2 3 2" xfId="30106" xr:uid="{00000000-0005-0000-0000-000097750000}"/>
    <cellStyle name="Normal 2 11 4 2 3 2 3 2 2" xfId="30107" xr:uid="{00000000-0005-0000-0000-000098750000}"/>
    <cellStyle name="Normal 2 11 4 2 3 2 3 3" xfId="30108" xr:uid="{00000000-0005-0000-0000-000099750000}"/>
    <cellStyle name="Normal 2 11 4 2 3 2 3 4" xfId="30109" xr:uid="{00000000-0005-0000-0000-00009A750000}"/>
    <cellStyle name="Normal 2 11 4 2 3 2 4" xfId="30110" xr:uid="{00000000-0005-0000-0000-00009B750000}"/>
    <cellStyle name="Normal 2 11 4 2 3 2 4 2" xfId="30111" xr:uid="{00000000-0005-0000-0000-00009C750000}"/>
    <cellStyle name="Normal 2 11 4 2 3 2 4 2 2" xfId="30112" xr:uid="{00000000-0005-0000-0000-00009D750000}"/>
    <cellStyle name="Normal 2 11 4 2 3 2 4 3" xfId="30113" xr:uid="{00000000-0005-0000-0000-00009E750000}"/>
    <cellStyle name="Normal 2 11 4 2 3 2 4 4" xfId="30114" xr:uid="{00000000-0005-0000-0000-00009F750000}"/>
    <cellStyle name="Normal 2 11 4 2 3 2 5" xfId="30115" xr:uid="{00000000-0005-0000-0000-0000A0750000}"/>
    <cellStyle name="Normal 2 11 4 2 3 2 5 2" xfId="30116" xr:uid="{00000000-0005-0000-0000-0000A1750000}"/>
    <cellStyle name="Normal 2 11 4 2 3 2 5 2 2" xfId="30117" xr:uid="{00000000-0005-0000-0000-0000A2750000}"/>
    <cellStyle name="Normal 2 11 4 2 3 2 5 3" xfId="30118" xr:uid="{00000000-0005-0000-0000-0000A3750000}"/>
    <cellStyle name="Normal 2 11 4 2 3 2 5 4" xfId="30119" xr:uid="{00000000-0005-0000-0000-0000A4750000}"/>
    <cellStyle name="Normal 2 11 4 2 3 2 6" xfId="30120" xr:uid="{00000000-0005-0000-0000-0000A5750000}"/>
    <cellStyle name="Normal 2 11 4 2 3 2 6 2" xfId="30121" xr:uid="{00000000-0005-0000-0000-0000A6750000}"/>
    <cellStyle name="Normal 2 11 4 2 3 2 6 2 2" xfId="30122" xr:uid="{00000000-0005-0000-0000-0000A7750000}"/>
    <cellStyle name="Normal 2 11 4 2 3 2 6 3" xfId="30123" xr:uid="{00000000-0005-0000-0000-0000A8750000}"/>
    <cellStyle name="Normal 2 11 4 2 3 2 6 4" xfId="30124" xr:uid="{00000000-0005-0000-0000-0000A9750000}"/>
    <cellStyle name="Normal 2 11 4 2 3 2 7" xfId="30125" xr:uid="{00000000-0005-0000-0000-0000AA750000}"/>
    <cellStyle name="Normal 2 11 4 2 3 2 7 2" xfId="30126" xr:uid="{00000000-0005-0000-0000-0000AB750000}"/>
    <cellStyle name="Normal 2 11 4 2 3 2 8" xfId="30127" xr:uid="{00000000-0005-0000-0000-0000AC750000}"/>
    <cellStyle name="Normal 2 11 4 2 3 2 9" xfId="30128" xr:uid="{00000000-0005-0000-0000-0000AD750000}"/>
    <cellStyle name="Normal 2 11 4 2 3 3" xfId="30129" xr:uid="{00000000-0005-0000-0000-0000AE750000}"/>
    <cellStyle name="Normal 2 11 4 2 3 3 2" xfId="30130" xr:uid="{00000000-0005-0000-0000-0000AF750000}"/>
    <cellStyle name="Normal 2 11 4 2 3 3 2 2" xfId="30131" xr:uid="{00000000-0005-0000-0000-0000B0750000}"/>
    <cellStyle name="Normal 2 11 4 2 3 3 2 2 2" xfId="30132" xr:uid="{00000000-0005-0000-0000-0000B1750000}"/>
    <cellStyle name="Normal 2 11 4 2 3 3 2 3" xfId="30133" xr:uid="{00000000-0005-0000-0000-0000B2750000}"/>
    <cellStyle name="Normal 2 11 4 2 3 3 2 4" xfId="30134" xr:uid="{00000000-0005-0000-0000-0000B3750000}"/>
    <cellStyle name="Normal 2 11 4 2 3 3 3" xfId="30135" xr:uid="{00000000-0005-0000-0000-0000B4750000}"/>
    <cellStyle name="Normal 2 11 4 2 3 3 3 2" xfId="30136" xr:uid="{00000000-0005-0000-0000-0000B5750000}"/>
    <cellStyle name="Normal 2 11 4 2 3 3 3 2 2" xfId="30137" xr:uid="{00000000-0005-0000-0000-0000B6750000}"/>
    <cellStyle name="Normal 2 11 4 2 3 3 3 3" xfId="30138" xr:uid="{00000000-0005-0000-0000-0000B7750000}"/>
    <cellStyle name="Normal 2 11 4 2 3 3 3 4" xfId="30139" xr:uid="{00000000-0005-0000-0000-0000B8750000}"/>
    <cellStyle name="Normal 2 11 4 2 3 3 4" xfId="30140" xr:uid="{00000000-0005-0000-0000-0000B9750000}"/>
    <cellStyle name="Normal 2 11 4 2 3 3 4 2" xfId="30141" xr:uid="{00000000-0005-0000-0000-0000BA750000}"/>
    <cellStyle name="Normal 2 11 4 2 3 3 4 2 2" xfId="30142" xr:uid="{00000000-0005-0000-0000-0000BB750000}"/>
    <cellStyle name="Normal 2 11 4 2 3 3 4 3" xfId="30143" xr:uid="{00000000-0005-0000-0000-0000BC750000}"/>
    <cellStyle name="Normal 2 11 4 2 3 3 4 4" xfId="30144" xr:uid="{00000000-0005-0000-0000-0000BD750000}"/>
    <cellStyle name="Normal 2 11 4 2 3 3 5" xfId="30145" xr:uid="{00000000-0005-0000-0000-0000BE750000}"/>
    <cellStyle name="Normal 2 11 4 2 3 3 5 2" xfId="30146" xr:uid="{00000000-0005-0000-0000-0000BF750000}"/>
    <cellStyle name="Normal 2 11 4 2 3 3 6" xfId="30147" xr:uid="{00000000-0005-0000-0000-0000C0750000}"/>
    <cellStyle name="Normal 2 11 4 2 3 3 7" xfId="30148" xr:uid="{00000000-0005-0000-0000-0000C1750000}"/>
    <cellStyle name="Normal 2 11 4 2 3 4" xfId="30149" xr:uid="{00000000-0005-0000-0000-0000C2750000}"/>
    <cellStyle name="Normal 2 11 4 2 3 4 2" xfId="30150" xr:uid="{00000000-0005-0000-0000-0000C3750000}"/>
    <cellStyle name="Normal 2 11 4 2 3 4 2 2" xfId="30151" xr:uid="{00000000-0005-0000-0000-0000C4750000}"/>
    <cellStyle name="Normal 2 11 4 2 3 4 3" xfId="30152" xr:uid="{00000000-0005-0000-0000-0000C5750000}"/>
    <cellStyle name="Normal 2 11 4 2 3 4 4" xfId="30153" xr:uid="{00000000-0005-0000-0000-0000C6750000}"/>
    <cellStyle name="Normal 2 11 4 2 3 5" xfId="30154" xr:uid="{00000000-0005-0000-0000-0000C7750000}"/>
    <cellStyle name="Normal 2 11 4 2 3 5 2" xfId="30155" xr:uid="{00000000-0005-0000-0000-0000C8750000}"/>
    <cellStyle name="Normal 2 11 4 2 3 5 2 2" xfId="30156" xr:uid="{00000000-0005-0000-0000-0000C9750000}"/>
    <cellStyle name="Normal 2 11 4 2 3 5 3" xfId="30157" xr:uid="{00000000-0005-0000-0000-0000CA750000}"/>
    <cellStyle name="Normal 2 11 4 2 3 5 4" xfId="30158" xr:uid="{00000000-0005-0000-0000-0000CB750000}"/>
    <cellStyle name="Normal 2 11 4 2 3 6" xfId="30159" xr:uid="{00000000-0005-0000-0000-0000CC750000}"/>
    <cellStyle name="Normal 2 11 4 2 3 6 2" xfId="30160" xr:uid="{00000000-0005-0000-0000-0000CD750000}"/>
    <cellStyle name="Normal 2 11 4 2 3 6 2 2" xfId="30161" xr:uid="{00000000-0005-0000-0000-0000CE750000}"/>
    <cellStyle name="Normal 2 11 4 2 3 6 3" xfId="30162" xr:uid="{00000000-0005-0000-0000-0000CF750000}"/>
    <cellStyle name="Normal 2 11 4 2 3 6 4" xfId="30163" xr:uid="{00000000-0005-0000-0000-0000D0750000}"/>
    <cellStyle name="Normal 2 11 4 2 3 7" xfId="30164" xr:uid="{00000000-0005-0000-0000-0000D1750000}"/>
    <cellStyle name="Normal 2 11 4 2 3 7 2" xfId="30165" xr:uid="{00000000-0005-0000-0000-0000D2750000}"/>
    <cellStyle name="Normal 2 11 4 2 3 7 2 2" xfId="30166" xr:uid="{00000000-0005-0000-0000-0000D3750000}"/>
    <cellStyle name="Normal 2 11 4 2 3 7 3" xfId="30167" xr:uid="{00000000-0005-0000-0000-0000D4750000}"/>
    <cellStyle name="Normal 2 11 4 2 3 7 4" xfId="30168" xr:uid="{00000000-0005-0000-0000-0000D5750000}"/>
    <cellStyle name="Normal 2 11 4 2 3 8" xfId="30169" xr:uid="{00000000-0005-0000-0000-0000D6750000}"/>
    <cellStyle name="Normal 2 11 4 2 3 8 2" xfId="30170" xr:uid="{00000000-0005-0000-0000-0000D7750000}"/>
    <cellStyle name="Normal 2 11 4 2 3 9" xfId="30171" xr:uid="{00000000-0005-0000-0000-0000D8750000}"/>
    <cellStyle name="Normal 2 11 4 2 4" xfId="30172" xr:uid="{00000000-0005-0000-0000-0000D9750000}"/>
    <cellStyle name="Normal 2 11 4 2 4 10" xfId="30173" xr:uid="{00000000-0005-0000-0000-0000DA750000}"/>
    <cellStyle name="Normal 2 11 4 2 4 2" xfId="30174" xr:uid="{00000000-0005-0000-0000-0000DB750000}"/>
    <cellStyle name="Normal 2 11 4 2 4 2 2" xfId="30175" xr:uid="{00000000-0005-0000-0000-0000DC750000}"/>
    <cellStyle name="Normal 2 11 4 2 4 2 2 2" xfId="30176" xr:uid="{00000000-0005-0000-0000-0000DD750000}"/>
    <cellStyle name="Normal 2 11 4 2 4 2 2 2 2" xfId="30177" xr:uid="{00000000-0005-0000-0000-0000DE750000}"/>
    <cellStyle name="Normal 2 11 4 2 4 2 2 2 2 2" xfId="30178" xr:uid="{00000000-0005-0000-0000-0000DF750000}"/>
    <cellStyle name="Normal 2 11 4 2 4 2 2 2 3" xfId="30179" xr:uid="{00000000-0005-0000-0000-0000E0750000}"/>
    <cellStyle name="Normal 2 11 4 2 4 2 2 2 4" xfId="30180" xr:uid="{00000000-0005-0000-0000-0000E1750000}"/>
    <cellStyle name="Normal 2 11 4 2 4 2 2 3" xfId="30181" xr:uid="{00000000-0005-0000-0000-0000E2750000}"/>
    <cellStyle name="Normal 2 11 4 2 4 2 2 3 2" xfId="30182" xr:uid="{00000000-0005-0000-0000-0000E3750000}"/>
    <cellStyle name="Normal 2 11 4 2 4 2 2 3 2 2" xfId="30183" xr:uid="{00000000-0005-0000-0000-0000E4750000}"/>
    <cellStyle name="Normal 2 11 4 2 4 2 2 3 3" xfId="30184" xr:uid="{00000000-0005-0000-0000-0000E5750000}"/>
    <cellStyle name="Normal 2 11 4 2 4 2 2 3 4" xfId="30185" xr:uid="{00000000-0005-0000-0000-0000E6750000}"/>
    <cellStyle name="Normal 2 11 4 2 4 2 2 4" xfId="30186" xr:uid="{00000000-0005-0000-0000-0000E7750000}"/>
    <cellStyle name="Normal 2 11 4 2 4 2 2 4 2" xfId="30187" xr:uid="{00000000-0005-0000-0000-0000E8750000}"/>
    <cellStyle name="Normal 2 11 4 2 4 2 2 4 2 2" xfId="30188" xr:uid="{00000000-0005-0000-0000-0000E9750000}"/>
    <cellStyle name="Normal 2 11 4 2 4 2 2 4 3" xfId="30189" xr:uid="{00000000-0005-0000-0000-0000EA750000}"/>
    <cellStyle name="Normal 2 11 4 2 4 2 2 4 4" xfId="30190" xr:uid="{00000000-0005-0000-0000-0000EB750000}"/>
    <cellStyle name="Normal 2 11 4 2 4 2 2 5" xfId="30191" xr:uid="{00000000-0005-0000-0000-0000EC750000}"/>
    <cellStyle name="Normal 2 11 4 2 4 2 2 5 2" xfId="30192" xr:uid="{00000000-0005-0000-0000-0000ED750000}"/>
    <cellStyle name="Normal 2 11 4 2 4 2 2 6" xfId="30193" xr:uid="{00000000-0005-0000-0000-0000EE750000}"/>
    <cellStyle name="Normal 2 11 4 2 4 2 2 7" xfId="30194" xr:uid="{00000000-0005-0000-0000-0000EF750000}"/>
    <cellStyle name="Normal 2 11 4 2 4 2 3" xfId="30195" xr:uid="{00000000-0005-0000-0000-0000F0750000}"/>
    <cellStyle name="Normal 2 11 4 2 4 2 3 2" xfId="30196" xr:uid="{00000000-0005-0000-0000-0000F1750000}"/>
    <cellStyle name="Normal 2 11 4 2 4 2 3 2 2" xfId="30197" xr:uid="{00000000-0005-0000-0000-0000F2750000}"/>
    <cellStyle name="Normal 2 11 4 2 4 2 3 3" xfId="30198" xr:uid="{00000000-0005-0000-0000-0000F3750000}"/>
    <cellStyle name="Normal 2 11 4 2 4 2 3 4" xfId="30199" xr:uid="{00000000-0005-0000-0000-0000F4750000}"/>
    <cellStyle name="Normal 2 11 4 2 4 2 4" xfId="30200" xr:uid="{00000000-0005-0000-0000-0000F5750000}"/>
    <cellStyle name="Normal 2 11 4 2 4 2 4 2" xfId="30201" xr:uid="{00000000-0005-0000-0000-0000F6750000}"/>
    <cellStyle name="Normal 2 11 4 2 4 2 4 2 2" xfId="30202" xr:uid="{00000000-0005-0000-0000-0000F7750000}"/>
    <cellStyle name="Normal 2 11 4 2 4 2 4 3" xfId="30203" xr:uid="{00000000-0005-0000-0000-0000F8750000}"/>
    <cellStyle name="Normal 2 11 4 2 4 2 4 4" xfId="30204" xr:uid="{00000000-0005-0000-0000-0000F9750000}"/>
    <cellStyle name="Normal 2 11 4 2 4 2 5" xfId="30205" xr:uid="{00000000-0005-0000-0000-0000FA750000}"/>
    <cellStyle name="Normal 2 11 4 2 4 2 5 2" xfId="30206" xr:uid="{00000000-0005-0000-0000-0000FB750000}"/>
    <cellStyle name="Normal 2 11 4 2 4 2 5 2 2" xfId="30207" xr:uid="{00000000-0005-0000-0000-0000FC750000}"/>
    <cellStyle name="Normal 2 11 4 2 4 2 5 3" xfId="30208" xr:uid="{00000000-0005-0000-0000-0000FD750000}"/>
    <cellStyle name="Normal 2 11 4 2 4 2 5 4" xfId="30209" xr:uid="{00000000-0005-0000-0000-0000FE750000}"/>
    <cellStyle name="Normal 2 11 4 2 4 2 6" xfId="30210" xr:uid="{00000000-0005-0000-0000-0000FF750000}"/>
    <cellStyle name="Normal 2 11 4 2 4 2 6 2" xfId="30211" xr:uid="{00000000-0005-0000-0000-000000760000}"/>
    <cellStyle name="Normal 2 11 4 2 4 2 6 2 2" xfId="30212" xr:uid="{00000000-0005-0000-0000-000001760000}"/>
    <cellStyle name="Normal 2 11 4 2 4 2 6 3" xfId="30213" xr:uid="{00000000-0005-0000-0000-000002760000}"/>
    <cellStyle name="Normal 2 11 4 2 4 2 6 4" xfId="30214" xr:uid="{00000000-0005-0000-0000-000003760000}"/>
    <cellStyle name="Normal 2 11 4 2 4 2 7" xfId="30215" xr:uid="{00000000-0005-0000-0000-000004760000}"/>
    <cellStyle name="Normal 2 11 4 2 4 2 7 2" xfId="30216" xr:uid="{00000000-0005-0000-0000-000005760000}"/>
    <cellStyle name="Normal 2 11 4 2 4 2 8" xfId="30217" xr:uid="{00000000-0005-0000-0000-000006760000}"/>
    <cellStyle name="Normal 2 11 4 2 4 2 9" xfId="30218" xr:uid="{00000000-0005-0000-0000-000007760000}"/>
    <cellStyle name="Normal 2 11 4 2 4 3" xfId="30219" xr:uid="{00000000-0005-0000-0000-000008760000}"/>
    <cellStyle name="Normal 2 11 4 2 4 3 2" xfId="30220" xr:uid="{00000000-0005-0000-0000-000009760000}"/>
    <cellStyle name="Normal 2 11 4 2 4 3 2 2" xfId="30221" xr:uid="{00000000-0005-0000-0000-00000A760000}"/>
    <cellStyle name="Normal 2 11 4 2 4 3 2 2 2" xfId="30222" xr:uid="{00000000-0005-0000-0000-00000B760000}"/>
    <cellStyle name="Normal 2 11 4 2 4 3 2 3" xfId="30223" xr:uid="{00000000-0005-0000-0000-00000C760000}"/>
    <cellStyle name="Normal 2 11 4 2 4 3 2 4" xfId="30224" xr:uid="{00000000-0005-0000-0000-00000D760000}"/>
    <cellStyle name="Normal 2 11 4 2 4 3 3" xfId="30225" xr:uid="{00000000-0005-0000-0000-00000E760000}"/>
    <cellStyle name="Normal 2 11 4 2 4 3 3 2" xfId="30226" xr:uid="{00000000-0005-0000-0000-00000F760000}"/>
    <cellStyle name="Normal 2 11 4 2 4 3 3 2 2" xfId="30227" xr:uid="{00000000-0005-0000-0000-000010760000}"/>
    <cellStyle name="Normal 2 11 4 2 4 3 3 3" xfId="30228" xr:uid="{00000000-0005-0000-0000-000011760000}"/>
    <cellStyle name="Normal 2 11 4 2 4 3 3 4" xfId="30229" xr:uid="{00000000-0005-0000-0000-000012760000}"/>
    <cellStyle name="Normal 2 11 4 2 4 3 4" xfId="30230" xr:uid="{00000000-0005-0000-0000-000013760000}"/>
    <cellStyle name="Normal 2 11 4 2 4 3 4 2" xfId="30231" xr:uid="{00000000-0005-0000-0000-000014760000}"/>
    <cellStyle name="Normal 2 11 4 2 4 3 4 2 2" xfId="30232" xr:uid="{00000000-0005-0000-0000-000015760000}"/>
    <cellStyle name="Normal 2 11 4 2 4 3 4 3" xfId="30233" xr:uid="{00000000-0005-0000-0000-000016760000}"/>
    <cellStyle name="Normal 2 11 4 2 4 3 4 4" xfId="30234" xr:uid="{00000000-0005-0000-0000-000017760000}"/>
    <cellStyle name="Normal 2 11 4 2 4 3 5" xfId="30235" xr:uid="{00000000-0005-0000-0000-000018760000}"/>
    <cellStyle name="Normal 2 11 4 2 4 3 5 2" xfId="30236" xr:uid="{00000000-0005-0000-0000-000019760000}"/>
    <cellStyle name="Normal 2 11 4 2 4 3 6" xfId="30237" xr:uid="{00000000-0005-0000-0000-00001A760000}"/>
    <cellStyle name="Normal 2 11 4 2 4 3 7" xfId="30238" xr:uid="{00000000-0005-0000-0000-00001B760000}"/>
    <cellStyle name="Normal 2 11 4 2 4 4" xfId="30239" xr:uid="{00000000-0005-0000-0000-00001C760000}"/>
    <cellStyle name="Normal 2 11 4 2 4 4 2" xfId="30240" xr:uid="{00000000-0005-0000-0000-00001D760000}"/>
    <cellStyle name="Normal 2 11 4 2 4 4 2 2" xfId="30241" xr:uid="{00000000-0005-0000-0000-00001E760000}"/>
    <cellStyle name="Normal 2 11 4 2 4 4 3" xfId="30242" xr:uid="{00000000-0005-0000-0000-00001F760000}"/>
    <cellStyle name="Normal 2 11 4 2 4 4 4" xfId="30243" xr:uid="{00000000-0005-0000-0000-000020760000}"/>
    <cellStyle name="Normal 2 11 4 2 4 5" xfId="30244" xr:uid="{00000000-0005-0000-0000-000021760000}"/>
    <cellStyle name="Normal 2 11 4 2 4 5 2" xfId="30245" xr:uid="{00000000-0005-0000-0000-000022760000}"/>
    <cellStyle name="Normal 2 11 4 2 4 5 2 2" xfId="30246" xr:uid="{00000000-0005-0000-0000-000023760000}"/>
    <cellStyle name="Normal 2 11 4 2 4 5 3" xfId="30247" xr:uid="{00000000-0005-0000-0000-000024760000}"/>
    <cellStyle name="Normal 2 11 4 2 4 5 4" xfId="30248" xr:uid="{00000000-0005-0000-0000-000025760000}"/>
    <cellStyle name="Normal 2 11 4 2 4 6" xfId="30249" xr:uid="{00000000-0005-0000-0000-000026760000}"/>
    <cellStyle name="Normal 2 11 4 2 4 6 2" xfId="30250" xr:uid="{00000000-0005-0000-0000-000027760000}"/>
    <cellStyle name="Normal 2 11 4 2 4 6 2 2" xfId="30251" xr:uid="{00000000-0005-0000-0000-000028760000}"/>
    <cellStyle name="Normal 2 11 4 2 4 6 3" xfId="30252" xr:uid="{00000000-0005-0000-0000-000029760000}"/>
    <cellStyle name="Normal 2 11 4 2 4 6 4" xfId="30253" xr:uid="{00000000-0005-0000-0000-00002A760000}"/>
    <cellStyle name="Normal 2 11 4 2 4 7" xfId="30254" xr:uid="{00000000-0005-0000-0000-00002B760000}"/>
    <cellStyle name="Normal 2 11 4 2 4 7 2" xfId="30255" xr:uid="{00000000-0005-0000-0000-00002C760000}"/>
    <cellStyle name="Normal 2 11 4 2 4 7 2 2" xfId="30256" xr:uid="{00000000-0005-0000-0000-00002D760000}"/>
    <cellStyle name="Normal 2 11 4 2 4 7 3" xfId="30257" xr:uid="{00000000-0005-0000-0000-00002E760000}"/>
    <cellStyle name="Normal 2 11 4 2 4 7 4" xfId="30258" xr:uid="{00000000-0005-0000-0000-00002F760000}"/>
    <cellStyle name="Normal 2 11 4 2 4 8" xfId="30259" xr:uid="{00000000-0005-0000-0000-000030760000}"/>
    <cellStyle name="Normal 2 11 4 2 4 8 2" xfId="30260" xr:uid="{00000000-0005-0000-0000-000031760000}"/>
    <cellStyle name="Normal 2 11 4 2 4 9" xfId="30261" xr:uid="{00000000-0005-0000-0000-000032760000}"/>
    <cellStyle name="Normal 2 11 4 2 5" xfId="30262" xr:uid="{00000000-0005-0000-0000-000033760000}"/>
    <cellStyle name="Normal 2 11 4 2 5 2" xfId="30263" xr:uid="{00000000-0005-0000-0000-000034760000}"/>
    <cellStyle name="Normal 2 11 4 2 5 2 2" xfId="30264" xr:uid="{00000000-0005-0000-0000-000035760000}"/>
    <cellStyle name="Normal 2 11 4 2 5 2 2 2" xfId="30265" xr:uid="{00000000-0005-0000-0000-000036760000}"/>
    <cellStyle name="Normal 2 11 4 2 5 2 2 2 2" xfId="30266" xr:uid="{00000000-0005-0000-0000-000037760000}"/>
    <cellStyle name="Normal 2 11 4 2 5 2 2 3" xfId="30267" xr:uid="{00000000-0005-0000-0000-000038760000}"/>
    <cellStyle name="Normal 2 11 4 2 5 2 2 4" xfId="30268" xr:uid="{00000000-0005-0000-0000-000039760000}"/>
    <cellStyle name="Normal 2 11 4 2 5 2 3" xfId="30269" xr:uid="{00000000-0005-0000-0000-00003A760000}"/>
    <cellStyle name="Normal 2 11 4 2 5 2 3 2" xfId="30270" xr:uid="{00000000-0005-0000-0000-00003B760000}"/>
    <cellStyle name="Normal 2 11 4 2 5 2 3 2 2" xfId="30271" xr:uid="{00000000-0005-0000-0000-00003C760000}"/>
    <cellStyle name="Normal 2 11 4 2 5 2 3 3" xfId="30272" xr:uid="{00000000-0005-0000-0000-00003D760000}"/>
    <cellStyle name="Normal 2 11 4 2 5 2 3 4" xfId="30273" xr:uid="{00000000-0005-0000-0000-00003E760000}"/>
    <cellStyle name="Normal 2 11 4 2 5 2 4" xfId="30274" xr:uid="{00000000-0005-0000-0000-00003F760000}"/>
    <cellStyle name="Normal 2 11 4 2 5 2 4 2" xfId="30275" xr:uid="{00000000-0005-0000-0000-000040760000}"/>
    <cellStyle name="Normal 2 11 4 2 5 2 4 2 2" xfId="30276" xr:uid="{00000000-0005-0000-0000-000041760000}"/>
    <cellStyle name="Normal 2 11 4 2 5 2 4 3" xfId="30277" xr:uid="{00000000-0005-0000-0000-000042760000}"/>
    <cellStyle name="Normal 2 11 4 2 5 2 4 4" xfId="30278" xr:uid="{00000000-0005-0000-0000-000043760000}"/>
    <cellStyle name="Normal 2 11 4 2 5 2 5" xfId="30279" xr:uid="{00000000-0005-0000-0000-000044760000}"/>
    <cellStyle name="Normal 2 11 4 2 5 2 5 2" xfId="30280" xr:uid="{00000000-0005-0000-0000-000045760000}"/>
    <cellStyle name="Normal 2 11 4 2 5 2 6" xfId="30281" xr:uid="{00000000-0005-0000-0000-000046760000}"/>
    <cellStyle name="Normal 2 11 4 2 5 2 7" xfId="30282" xr:uid="{00000000-0005-0000-0000-000047760000}"/>
    <cellStyle name="Normal 2 11 4 2 5 3" xfId="30283" xr:uid="{00000000-0005-0000-0000-000048760000}"/>
    <cellStyle name="Normal 2 11 4 2 5 3 2" xfId="30284" xr:uid="{00000000-0005-0000-0000-000049760000}"/>
    <cellStyle name="Normal 2 11 4 2 5 3 2 2" xfId="30285" xr:uid="{00000000-0005-0000-0000-00004A760000}"/>
    <cellStyle name="Normal 2 11 4 2 5 3 3" xfId="30286" xr:uid="{00000000-0005-0000-0000-00004B760000}"/>
    <cellStyle name="Normal 2 11 4 2 5 3 4" xfId="30287" xr:uid="{00000000-0005-0000-0000-00004C760000}"/>
    <cellStyle name="Normal 2 11 4 2 5 4" xfId="30288" xr:uid="{00000000-0005-0000-0000-00004D760000}"/>
    <cellStyle name="Normal 2 11 4 2 5 4 2" xfId="30289" xr:uid="{00000000-0005-0000-0000-00004E760000}"/>
    <cellStyle name="Normal 2 11 4 2 5 4 2 2" xfId="30290" xr:uid="{00000000-0005-0000-0000-00004F760000}"/>
    <cellStyle name="Normal 2 11 4 2 5 4 3" xfId="30291" xr:uid="{00000000-0005-0000-0000-000050760000}"/>
    <cellStyle name="Normal 2 11 4 2 5 4 4" xfId="30292" xr:uid="{00000000-0005-0000-0000-000051760000}"/>
    <cellStyle name="Normal 2 11 4 2 5 5" xfId="30293" xr:uid="{00000000-0005-0000-0000-000052760000}"/>
    <cellStyle name="Normal 2 11 4 2 5 5 2" xfId="30294" xr:uid="{00000000-0005-0000-0000-000053760000}"/>
    <cellStyle name="Normal 2 11 4 2 5 5 2 2" xfId="30295" xr:uid="{00000000-0005-0000-0000-000054760000}"/>
    <cellStyle name="Normal 2 11 4 2 5 5 3" xfId="30296" xr:uid="{00000000-0005-0000-0000-000055760000}"/>
    <cellStyle name="Normal 2 11 4 2 5 5 4" xfId="30297" xr:uid="{00000000-0005-0000-0000-000056760000}"/>
    <cellStyle name="Normal 2 11 4 2 5 6" xfId="30298" xr:uid="{00000000-0005-0000-0000-000057760000}"/>
    <cellStyle name="Normal 2 11 4 2 5 6 2" xfId="30299" xr:uid="{00000000-0005-0000-0000-000058760000}"/>
    <cellStyle name="Normal 2 11 4 2 5 6 2 2" xfId="30300" xr:uid="{00000000-0005-0000-0000-000059760000}"/>
    <cellStyle name="Normal 2 11 4 2 5 6 3" xfId="30301" xr:uid="{00000000-0005-0000-0000-00005A760000}"/>
    <cellStyle name="Normal 2 11 4 2 5 6 4" xfId="30302" xr:uid="{00000000-0005-0000-0000-00005B760000}"/>
    <cellStyle name="Normal 2 11 4 2 5 7" xfId="30303" xr:uid="{00000000-0005-0000-0000-00005C760000}"/>
    <cellStyle name="Normal 2 11 4 2 5 7 2" xfId="30304" xr:uid="{00000000-0005-0000-0000-00005D760000}"/>
    <cellStyle name="Normal 2 11 4 2 5 8" xfId="30305" xr:uid="{00000000-0005-0000-0000-00005E760000}"/>
    <cellStyle name="Normal 2 11 4 2 5 9" xfId="30306" xr:uid="{00000000-0005-0000-0000-00005F760000}"/>
    <cellStyle name="Normal 2 11 4 2 6" xfId="30307" xr:uid="{00000000-0005-0000-0000-000060760000}"/>
    <cellStyle name="Normal 2 11 4 2 6 2" xfId="30308" xr:uid="{00000000-0005-0000-0000-000061760000}"/>
    <cellStyle name="Normal 2 11 4 2 6 2 2" xfId="30309" xr:uid="{00000000-0005-0000-0000-000062760000}"/>
    <cellStyle name="Normal 2 11 4 2 6 2 2 2" xfId="30310" xr:uid="{00000000-0005-0000-0000-000063760000}"/>
    <cellStyle name="Normal 2 11 4 2 6 2 2 2 2" xfId="30311" xr:uid="{00000000-0005-0000-0000-000064760000}"/>
    <cellStyle name="Normal 2 11 4 2 6 2 2 3" xfId="30312" xr:uid="{00000000-0005-0000-0000-000065760000}"/>
    <cellStyle name="Normal 2 11 4 2 6 2 2 4" xfId="30313" xr:uid="{00000000-0005-0000-0000-000066760000}"/>
    <cellStyle name="Normal 2 11 4 2 6 2 3" xfId="30314" xr:uid="{00000000-0005-0000-0000-000067760000}"/>
    <cellStyle name="Normal 2 11 4 2 6 2 3 2" xfId="30315" xr:uid="{00000000-0005-0000-0000-000068760000}"/>
    <cellStyle name="Normal 2 11 4 2 6 2 3 2 2" xfId="30316" xr:uid="{00000000-0005-0000-0000-000069760000}"/>
    <cellStyle name="Normal 2 11 4 2 6 2 3 3" xfId="30317" xr:uid="{00000000-0005-0000-0000-00006A760000}"/>
    <cellStyle name="Normal 2 11 4 2 6 2 3 4" xfId="30318" xr:uid="{00000000-0005-0000-0000-00006B760000}"/>
    <cellStyle name="Normal 2 11 4 2 6 2 4" xfId="30319" xr:uid="{00000000-0005-0000-0000-00006C760000}"/>
    <cellStyle name="Normal 2 11 4 2 6 2 4 2" xfId="30320" xr:uid="{00000000-0005-0000-0000-00006D760000}"/>
    <cellStyle name="Normal 2 11 4 2 6 2 4 2 2" xfId="30321" xr:uid="{00000000-0005-0000-0000-00006E760000}"/>
    <cellStyle name="Normal 2 11 4 2 6 2 4 3" xfId="30322" xr:uid="{00000000-0005-0000-0000-00006F760000}"/>
    <cellStyle name="Normal 2 11 4 2 6 2 4 4" xfId="30323" xr:uid="{00000000-0005-0000-0000-000070760000}"/>
    <cellStyle name="Normal 2 11 4 2 6 2 5" xfId="30324" xr:uid="{00000000-0005-0000-0000-000071760000}"/>
    <cellStyle name="Normal 2 11 4 2 6 2 5 2" xfId="30325" xr:uid="{00000000-0005-0000-0000-000072760000}"/>
    <cellStyle name="Normal 2 11 4 2 6 2 6" xfId="30326" xr:uid="{00000000-0005-0000-0000-000073760000}"/>
    <cellStyle name="Normal 2 11 4 2 6 2 7" xfId="30327" xr:uid="{00000000-0005-0000-0000-000074760000}"/>
    <cellStyle name="Normal 2 11 4 2 6 3" xfId="30328" xr:uid="{00000000-0005-0000-0000-000075760000}"/>
    <cellStyle name="Normal 2 11 4 2 6 3 2" xfId="30329" xr:uid="{00000000-0005-0000-0000-000076760000}"/>
    <cellStyle name="Normal 2 11 4 2 6 3 2 2" xfId="30330" xr:uid="{00000000-0005-0000-0000-000077760000}"/>
    <cellStyle name="Normal 2 11 4 2 6 3 3" xfId="30331" xr:uid="{00000000-0005-0000-0000-000078760000}"/>
    <cellStyle name="Normal 2 11 4 2 6 3 4" xfId="30332" xr:uid="{00000000-0005-0000-0000-000079760000}"/>
    <cellStyle name="Normal 2 11 4 2 6 4" xfId="30333" xr:uid="{00000000-0005-0000-0000-00007A760000}"/>
    <cellStyle name="Normal 2 11 4 2 6 4 2" xfId="30334" xr:uid="{00000000-0005-0000-0000-00007B760000}"/>
    <cellStyle name="Normal 2 11 4 2 6 4 2 2" xfId="30335" xr:uid="{00000000-0005-0000-0000-00007C760000}"/>
    <cellStyle name="Normal 2 11 4 2 6 4 3" xfId="30336" xr:uid="{00000000-0005-0000-0000-00007D760000}"/>
    <cellStyle name="Normal 2 11 4 2 6 4 4" xfId="30337" xr:uid="{00000000-0005-0000-0000-00007E760000}"/>
    <cellStyle name="Normal 2 11 4 2 6 5" xfId="30338" xr:uid="{00000000-0005-0000-0000-00007F760000}"/>
    <cellStyle name="Normal 2 11 4 2 6 5 2" xfId="30339" xr:uid="{00000000-0005-0000-0000-000080760000}"/>
    <cellStyle name="Normal 2 11 4 2 6 5 2 2" xfId="30340" xr:uid="{00000000-0005-0000-0000-000081760000}"/>
    <cellStyle name="Normal 2 11 4 2 6 5 3" xfId="30341" xr:uid="{00000000-0005-0000-0000-000082760000}"/>
    <cellStyle name="Normal 2 11 4 2 6 5 4" xfId="30342" xr:uid="{00000000-0005-0000-0000-000083760000}"/>
    <cellStyle name="Normal 2 11 4 2 6 6" xfId="30343" xr:uid="{00000000-0005-0000-0000-000084760000}"/>
    <cellStyle name="Normal 2 11 4 2 6 6 2" xfId="30344" xr:uid="{00000000-0005-0000-0000-000085760000}"/>
    <cellStyle name="Normal 2 11 4 2 6 6 2 2" xfId="30345" xr:uid="{00000000-0005-0000-0000-000086760000}"/>
    <cellStyle name="Normal 2 11 4 2 6 6 3" xfId="30346" xr:uid="{00000000-0005-0000-0000-000087760000}"/>
    <cellStyle name="Normal 2 11 4 2 6 6 4" xfId="30347" xr:uid="{00000000-0005-0000-0000-000088760000}"/>
    <cellStyle name="Normal 2 11 4 2 6 7" xfId="30348" xr:uid="{00000000-0005-0000-0000-000089760000}"/>
    <cellStyle name="Normal 2 11 4 2 6 7 2" xfId="30349" xr:uid="{00000000-0005-0000-0000-00008A760000}"/>
    <cellStyle name="Normal 2 11 4 2 6 8" xfId="30350" xr:uid="{00000000-0005-0000-0000-00008B760000}"/>
    <cellStyle name="Normal 2 11 4 2 6 9" xfId="30351" xr:uid="{00000000-0005-0000-0000-00008C760000}"/>
    <cellStyle name="Normal 2 11 4 2 7" xfId="30352" xr:uid="{00000000-0005-0000-0000-00008D760000}"/>
    <cellStyle name="Normal 2 11 4 2 7 2" xfId="30353" xr:uid="{00000000-0005-0000-0000-00008E760000}"/>
    <cellStyle name="Normal 2 11 4 2 7 2 2" xfId="30354" xr:uid="{00000000-0005-0000-0000-00008F760000}"/>
    <cellStyle name="Normal 2 11 4 2 7 2 2 2" xfId="30355" xr:uid="{00000000-0005-0000-0000-000090760000}"/>
    <cellStyle name="Normal 2 11 4 2 7 2 3" xfId="30356" xr:uid="{00000000-0005-0000-0000-000091760000}"/>
    <cellStyle name="Normal 2 11 4 2 7 2 4" xfId="30357" xr:uid="{00000000-0005-0000-0000-000092760000}"/>
    <cellStyle name="Normal 2 11 4 2 7 3" xfId="30358" xr:uid="{00000000-0005-0000-0000-000093760000}"/>
    <cellStyle name="Normal 2 11 4 2 7 3 2" xfId="30359" xr:uid="{00000000-0005-0000-0000-000094760000}"/>
    <cellStyle name="Normal 2 11 4 2 7 3 2 2" xfId="30360" xr:uid="{00000000-0005-0000-0000-000095760000}"/>
    <cellStyle name="Normal 2 11 4 2 7 3 3" xfId="30361" xr:uid="{00000000-0005-0000-0000-000096760000}"/>
    <cellStyle name="Normal 2 11 4 2 7 3 4" xfId="30362" xr:uid="{00000000-0005-0000-0000-000097760000}"/>
    <cellStyle name="Normal 2 11 4 2 7 4" xfId="30363" xr:uid="{00000000-0005-0000-0000-000098760000}"/>
    <cellStyle name="Normal 2 11 4 2 7 4 2" xfId="30364" xr:uid="{00000000-0005-0000-0000-000099760000}"/>
    <cellStyle name="Normal 2 11 4 2 7 4 2 2" xfId="30365" xr:uid="{00000000-0005-0000-0000-00009A760000}"/>
    <cellStyle name="Normal 2 11 4 2 7 4 3" xfId="30366" xr:uid="{00000000-0005-0000-0000-00009B760000}"/>
    <cellStyle name="Normal 2 11 4 2 7 4 4" xfId="30367" xr:uid="{00000000-0005-0000-0000-00009C760000}"/>
    <cellStyle name="Normal 2 11 4 2 7 5" xfId="30368" xr:uid="{00000000-0005-0000-0000-00009D760000}"/>
    <cellStyle name="Normal 2 11 4 2 7 5 2" xfId="30369" xr:uid="{00000000-0005-0000-0000-00009E760000}"/>
    <cellStyle name="Normal 2 11 4 2 7 6" xfId="30370" xr:uid="{00000000-0005-0000-0000-00009F760000}"/>
    <cellStyle name="Normal 2 11 4 2 7 7" xfId="30371" xr:uid="{00000000-0005-0000-0000-0000A0760000}"/>
    <cellStyle name="Normal 2 11 4 2 8" xfId="30372" xr:uid="{00000000-0005-0000-0000-0000A1760000}"/>
    <cellStyle name="Normal 2 11 4 2 8 2" xfId="30373" xr:uid="{00000000-0005-0000-0000-0000A2760000}"/>
    <cellStyle name="Normal 2 11 4 2 8 2 2" xfId="30374" xr:uid="{00000000-0005-0000-0000-0000A3760000}"/>
    <cellStyle name="Normal 2 11 4 2 8 3" xfId="30375" xr:uid="{00000000-0005-0000-0000-0000A4760000}"/>
    <cellStyle name="Normal 2 11 4 2 8 4" xfId="30376" xr:uid="{00000000-0005-0000-0000-0000A5760000}"/>
    <cellStyle name="Normal 2 11 4 2 9" xfId="30377" xr:uid="{00000000-0005-0000-0000-0000A6760000}"/>
    <cellStyle name="Normal 2 11 4 2 9 2" xfId="30378" xr:uid="{00000000-0005-0000-0000-0000A7760000}"/>
    <cellStyle name="Normal 2 11 4 2 9 2 2" xfId="30379" xr:uid="{00000000-0005-0000-0000-0000A8760000}"/>
    <cellStyle name="Normal 2 11 4 2 9 3" xfId="30380" xr:uid="{00000000-0005-0000-0000-0000A9760000}"/>
    <cellStyle name="Normal 2 11 4 2 9 4" xfId="30381" xr:uid="{00000000-0005-0000-0000-0000AA760000}"/>
    <cellStyle name="Normal 2 11 4 3" xfId="30382" xr:uid="{00000000-0005-0000-0000-0000AB760000}"/>
    <cellStyle name="Normal 2 11 4 3 10" xfId="30383" xr:uid="{00000000-0005-0000-0000-0000AC760000}"/>
    <cellStyle name="Normal 2 11 4 3 10 2" xfId="30384" xr:uid="{00000000-0005-0000-0000-0000AD760000}"/>
    <cellStyle name="Normal 2 11 4 3 10 2 2" xfId="30385" xr:uid="{00000000-0005-0000-0000-0000AE760000}"/>
    <cellStyle name="Normal 2 11 4 3 10 3" xfId="30386" xr:uid="{00000000-0005-0000-0000-0000AF760000}"/>
    <cellStyle name="Normal 2 11 4 3 10 4" xfId="30387" xr:uid="{00000000-0005-0000-0000-0000B0760000}"/>
    <cellStyle name="Normal 2 11 4 3 11" xfId="30388" xr:uid="{00000000-0005-0000-0000-0000B1760000}"/>
    <cellStyle name="Normal 2 11 4 3 11 2" xfId="30389" xr:uid="{00000000-0005-0000-0000-0000B2760000}"/>
    <cellStyle name="Normal 2 11 4 3 12" xfId="30390" xr:uid="{00000000-0005-0000-0000-0000B3760000}"/>
    <cellStyle name="Normal 2 11 4 3 13" xfId="30391" xr:uid="{00000000-0005-0000-0000-0000B4760000}"/>
    <cellStyle name="Normal 2 11 4 3 2" xfId="30392" xr:uid="{00000000-0005-0000-0000-0000B5760000}"/>
    <cellStyle name="Normal 2 11 4 3 2 10" xfId="30393" xr:uid="{00000000-0005-0000-0000-0000B6760000}"/>
    <cellStyle name="Normal 2 11 4 3 2 2" xfId="30394" xr:uid="{00000000-0005-0000-0000-0000B7760000}"/>
    <cellStyle name="Normal 2 11 4 3 2 2 2" xfId="30395" xr:uid="{00000000-0005-0000-0000-0000B8760000}"/>
    <cellStyle name="Normal 2 11 4 3 2 2 2 2" xfId="30396" xr:uid="{00000000-0005-0000-0000-0000B9760000}"/>
    <cellStyle name="Normal 2 11 4 3 2 2 2 2 2" xfId="30397" xr:uid="{00000000-0005-0000-0000-0000BA760000}"/>
    <cellStyle name="Normal 2 11 4 3 2 2 2 2 2 2" xfId="30398" xr:uid="{00000000-0005-0000-0000-0000BB760000}"/>
    <cellStyle name="Normal 2 11 4 3 2 2 2 2 3" xfId="30399" xr:uid="{00000000-0005-0000-0000-0000BC760000}"/>
    <cellStyle name="Normal 2 11 4 3 2 2 2 2 4" xfId="30400" xr:uid="{00000000-0005-0000-0000-0000BD760000}"/>
    <cellStyle name="Normal 2 11 4 3 2 2 2 3" xfId="30401" xr:uid="{00000000-0005-0000-0000-0000BE760000}"/>
    <cellStyle name="Normal 2 11 4 3 2 2 2 3 2" xfId="30402" xr:uid="{00000000-0005-0000-0000-0000BF760000}"/>
    <cellStyle name="Normal 2 11 4 3 2 2 2 3 2 2" xfId="30403" xr:uid="{00000000-0005-0000-0000-0000C0760000}"/>
    <cellStyle name="Normal 2 11 4 3 2 2 2 3 3" xfId="30404" xr:uid="{00000000-0005-0000-0000-0000C1760000}"/>
    <cellStyle name="Normal 2 11 4 3 2 2 2 3 4" xfId="30405" xr:uid="{00000000-0005-0000-0000-0000C2760000}"/>
    <cellStyle name="Normal 2 11 4 3 2 2 2 4" xfId="30406" xr:uid="{00000000-0005-0000-0000-0000C3760000}"/>
    <cellStyle name="Normal 2 11 4 3 2 2 2 4 2" xfId="30407" xr:uid="{00000000-0005-0000-0000-0000C4760000}"/>
    <cellStyle name="Normal 2 11 4 3 2 2 2 4 2 2" xfId="30408" xr:uid="{00000000-0005-0000-0000-0000C5760000}"/>
    <cellStyle name="Normal 2 11 4 3 2 2 2 4 3" xfId="30409" xr:uid="{00000000-0005-0000-0000-0000C6760000}"/>
    <cellStyle name="Normal 2 11 4 3 2 2 2 4 4" xfId="30410" xr:uid="{00000000-0005-0000-0000-0000C7760000}"/>
    <cellStyle name="Normal 2 11 4 3 2 2 2 5" xfId="30411" xr:uid="{00000000-0005-0000-0000-0000C8760000}"/>
    <cellStyle name="Normal 2 11 4 3 2 2 2 5 2" xfId="30412" xr:uid="{00000000-0005-0000-0000-0000C9760000}"/>
    <cellStyle name="Normal 2 11 4 3 2 2 2 6" xfId="30413" xr:uid="{00000000-0005-0000-0000-0000CA760000}"/>
    <cellStyle name="Normal 2 11 4 3 2 2 2 7" xfId="30414" xr:uid="{00000000-0005-0000-0000-0000CB760000}"/>
    <cellStyle name="Normal 2 11 4 3 2 2 3" xfId="30415" xr:uid="{00000000-0005-0000-0000-0000CC760000}"/>
    <cellStyle name="Normal 2 11 4 3 2 2 3 2" xfId="30416" xr:uid="{00000000-0005-0000-0000-0000CD760000}"/>
    <cellStyle name="Normal 2 11 4 3 2 2 3 2 2" xfId="30417" xr:uid="{00000000-0005-0000-0000-0000CE760000}"/>
    <cellStyle name="Normal 2 11 4 3 2 2 3 3" xfId="30418" xr:uid="{00000000-0005-0000-0000-0000CF760000}"/>
    <cellStyle name="Normal 2 11 4 3 2 2 3 4" xfId="30419" xr:uid="{00000000-0005-0000-0000-0000D0760000}"/>
    <cellStyle name="Normal 2 11 4 3 2 2 4" xfId="30420" xr:uid="{00000000-0005-0000-0000-0000D1760000}"/>
    <cellStyle name="Normal 2 11 4 3 2 2 4 2" xfId="30421" xr:uid="{00000000-0005-0000-0000-0000D2760000}"/>
    <cellStyle name="Normal 2 11 4 3 2 2 4 2 2" xfId="30422" xr:uid="{00000000-0005-0000-0000-0000D3760000}"/>
    <cellStyle name="Normal 2 11 4 3 2 2 4 3" xfId="30423" xr:uid="{00000000-0005-0000-0000-0000D4760000}"/>
    <cellStyle name="Normal 2 11 4 3 2 2 4 4" xfId="30424" xr:uid="{00000000-0005-0000-0000-0000D5760000}"/>
    <cellStyle name="Normal 2 11 4 3 2 2 5" xfId="30425" xr:uid="{00000000-0005-0000-0000-0000D6760000}"/>
    <cellStyle name="Normal 2 11 4 3 2 2 5 2" xfId="30426" xr:uid="{00000000-0005-0000-0000-0000D7760000}"/>
    <cellStyle name="Normal 2 11 4 3 2 2 5 2 2" xfId="30427" xr:uid="{00000000-0005-0000-0000-0000D8760000}"/>
    <cellStyle name="Normal 2 11 4 3 2 2 5 3" xfId="30428" xr:uid="{00000000-0005-0000-0000-0000D9760000}"/>
    <cellStyle name="Normal 2 11 4 3 2 2 5 4" xfId="30429" xr:uid="{00000000-0005-0000-0000-0000DA760000}"/>
    <cellStyle name="Normal 2 11 4 3 2 2 6" xfId="30430" xr:uid="{00000000-0005-0000-0000-0000DB760000}"/>
    <cellStyle name="Normal 2 11 4 3 2 2 6 2" xfId="30431" xr:uid="{00000000-0005-0000-0000-0000DC760000}"/>
    <cellStyle name="Normal 2 11 4 3 2 2 6 2 2" xfId="30432" xr:uid="{00000000-0005-0000-0000-0000DD760000}"/>
    <cellStyle name="Normal 2 11 4 3 2 2 6 3" xfId="30433" xr:uid="{00000000-0005-0000-0000-0000DE760000}"/>
    <cellStyle name="Normal 2 11 4 3 2 2 6 4" xfId="30434" xr:uid="{00000000-0005-0000-0000-0000DF760000}"/>
    <cellStyle name="Normal 2 11 4 3 2 2 7" xfId="30435" xr:uid="{00000000-0005-0000-0000-0000E0760000}"/>
    <cellStyle name="Normal 2 11 4 3 2 2 7 2" xfId="30436" xr:uid="{00000000-0005-0000-0000-0000E1760000}"/>
    <cellStyle name="Normal 2 11 4 3 2 2 8" xfId="30437" xr:uid="{00000000-0005-0000-0000-0000E2760000}"/>
    <cellStyle name="Normal 2 11 4 3 2 2 9" xfId="30438" xr:uid="{00000000-0005-0000-0000-0000E3760000}"/>
    <cellStyle name="Normal 2 11 4 3 2 3" xfId="30439" xr:uid="{00000000-0005-0000-0000-0000E4760000}"/>
    <cellStyle name="Normal 2 11 4 3 2 3 2" xfId="30440" xr:uid="{00000000-0005-0000-0000-0000E5760000}"/>
    <cellStyle name="Normal 2 11 4 3 2 3 2 2" xfId="30441" xr:uid="{00000000-0005-0000-0000-0000E6760000}"/>
    <cellStyle name="Normal 2 11 4 3 2 3 2 2 2" xfId="30442" xr:uid="{00000000-0005-0000-0000-0000E7760000}"/>
    <cellStyle name="Normal 2 11 4 3 2 3 2 3" xfId="30443" xr:uid="{00000000-0005-0000-0000-0000E8760000}"/>
    <cellStyle name="Normal 2 11 4 3 2 3 2 4" xfId="30444" xr:uid="{00000000-0005-0000-0000-0000E9760000}"/>
    <cellStyle name="Normal 2 11 4 3 2 3 3" xfId="30445" xr:uid="{00000000-0005-0000-0000-0000EA760000}"/>
    <cellStyle name="Normal 2 11 4 3 2 3 3 2" xfId="30446" xr:uid="{00000000-0005-0000-0000-0000EB760000}"/>
    <cellStyle name="Normal 2 11 4 3 2 3 3 2 2" xfId="30447" xr:uid="{00000000-0005-0000-0000-0000EC760000}"/>
    <cellStyle name="Normal 2 11 4 3 2 3 3 3" xfId="30448" xr:uid="{00000000-0005-0000-0000-0000ED760000}"/>
    <cellStyle name="Normal 2 11 4 3 2 3 3 4" xfId="30449" xr:uid="{00000000-0005-0000-0000-0000EE760000}"/>
    <cellStyle name="Normal 2 11 4 3 2 3 4" xfId="30450" xr:uid="{00000000-0005-0000-0000-0000EF760000}"/>
    <cellStyle name="Normal 2 11 4 3 2 3 4 2" xfId="30451" xr:uid="{00000000-0005-0000-0000-0000F0760000}"/>
    <cellStyle name="Normal 2 11 4 3 2 3 4 2 2" xfId="30452" xr:uid="{00000000-0005-0000-0000-0000F1760000}"/>
    <cellStyle name="Normal 2 11 4 3 2 3 4 3" xfId="30453" xr:uid="{00000000-0005-0000-0000-0000F2760000}"/>
    <cellStyle name="Normal 2 11 4 3 2 3 4 4" xfId="30454" xr:uid="{00000000-0005-0000-0000-0000F3760000}"/>
    <cellStyle name="Normal 2 11 4 3 2 3 5" xfId="30455" xr:uid="{00000000-0005-0000-0000-0000F4760000}"/>
    <cellStyle name="Normal 2 11 4 3 2 3 5 2" xfId="30456" xr:uid="{00000000-0005-0000-0000-0000F5760000}"/>
    <cellStyle name="Normal 2 11 4 3 2 3 6" xfId="30457" xr:uid="{00000000-0005-0000-0000-0000F6760000}"/>
    <cellStyle name="Normal 2 11 4 3 2 3 7" xfId="30458" xr:uid="{00000000-0005-0000-0000-0000F7760000}"/>
    <cellStyle name="Normal 2 11 4 3 2 4" xfId="30459" xr:uid="{00000000-0005-0000-0000-0000F8760000}"/>
    <cellStyle name="Normal 2 11 4 3 2 4 2" xfId="30460" xr:uid="{00000000-0005-0000-0000-0000F9760000}"/>
    <cellStyle name="Normal 2 11 4 3 2 4 2 2" xfId="30461" xr:uid="{00000000-0005-0000-0000-0000FA760000}"/>
    <cellStyle name="Normal 2 11 4 3 2 4 3" xfId="30462" xr:uid="{00000000-0005-0000-0000-0000FB760000}"/>
    <cellStyle name="Normal 2 11 4 3 2 4 4" xfId="30463" xr:uid="{00000000-0005-0000-0000-0000FC760000}"/>
    <cellStyle name="Normal 2 11 4 3 2 5" xfId="30464" xr:uid="{00000000-0005-0000-0000-0000FD760000}"/>
    <cellStyle name="Normal 2 11 4 3 2 5 2" xfId="30465" xr:uid="{00000000-0005-0000-0000-0000FE760000}"/>
    <cellStyle name="Normal 2 11 4 3 2 5 2 2" xfId="30466" xr:uid="{00000000-0005-0000-0000-0000FF760000}"/>
    <cellStyle name="Normal 2 11 4 3 2 5 3" xfId="30467" xr:uid="{00000000-0005-0000-0000-000000770000}"/>
    <cellStyle name="Normal 2 11 4 3 2 5 4" xfId="30468" xr:uid="{00000000-0005-0000-0000-000001770000}"/>
    <cellStyle name="Normal 2 11 4 3 2 6" xfId="30469" xr:uid="{00000000-0005-0000-0000-000002770000}"/>
    <cellStyle name="Normal 2 11 4 3 2 6 2" xfId="30470" xr:uid="{00000000-0005-0000-0000-000003770000}"/>
    <cellStyle name="Normal 2 11 4 3 2 6 2 2" xfId="30471" xr:uid="{00000000-0005-0000-0000-000004770000}"/>
    <cellStyle name="Normal 2 11 4 3 2 6 3" xfId="30472" xr:uid="{00000000-0005-0000-0000-000005770000}"/>
    <cellStyle name="Normal 2 11 4 3 2 6 4" xfId="30473" xr:uid="{00000000-0005-0000-0000-000006770000}"/>
    <cellStyle name="Normal 2 11 4 3 2 7" xfId="30474" xr:uid="{00000000-0005-0000-0000-000007770000}"/>
    <cellStyle name="Normal 2 11 4 3 2 7 2" xfId="30475" xr:uid="{00000000-0005-0000-0000-000008770000}"/>
    <cellStyle name="Normal 2 11 4 3 2 7 2 2" xfId="30476" xr:uid="{00000000-0005-0000-0000-000009770000}"/>
    <cellStyle name="Normal 2 11 4 3 2 7 3" xfId="30477" xr:uid="{00000000-0005-0000-0000-00000A770000}"/>
    <cellStyle name="Normal 2 11 4 3 2 7 4" xfId="30478" xr:uid="{00000000-0005-0000-0000-00000B770000}"/>
    <cellStyle name="Normal 2 11 4 3 2 8" xfId="30479" xr:uid="{00000000-0005-0000-0000-00000C770000}"/>
    <cellStyle name="Normal 2 11 4 3 2 8 2" xfId="30480" xr:uid="{00000000-0005-0000-0000-00000D770000}"/>
    <cellStyle name="Normal 2 11 4 3 2 9" xfId="30481" xr:uid="{00000000-0005-0000-0000-00000E770000}"/>
    <cellStyle name="Normal 2 11 4 3 3" xfId="30482" xr:uid="{00000000-0005-0000-0000-00000F770000}"/>
    <cellStyle name="Normal 2 11 4 3 3 10" xfId="30483" xr:uid="{00000000-0005-0000-0000-000010770000}"/>
    <cellStyle name="Normal 2 11 4 3 3 2" xfId="30484" xr:uid="{00000000-0005-0000-0000-000011770000}"/>
    <cellStyle name="Normal 2 11 4 3 3 2 2" xfId="30485" xr:uid="{00000000-0005-0000-0000-000012770000}"/>
    <cellStyle name="Normal 2 11 4 3 3 2 2 2" xfId="30486" xr:uid="{00000000-0005-0000-0000-000013770000}"/>
    <cellStyle name="Normal 2 11 4 3 3 2 2 2 2" xfId="30487" xr:uid="{00000000-0005-0000-0000-000014770000}"/>
    <cellStyle name="Normal 2 11 4 3 3 2 2 2 2 2" xfId="30488" xr:uid="{00000000-0005-0000-0000-000015770000}"/>
    <cellStyle name="Normal 2 11 4 3 3 2 2 2 3" xfId="30489" xr:uid="{00000000-0005-0000-0000-000016770000}"/>
    <cellStyle name="Normal 2 11 4 3 3 2 2 2 4" xfId="30490" xr:uid="{00000000-0005-0000-0000-000017770000}"/>
    <cellStyle name="Normal 2 11 4 3 3 2 2 3" xfId="30491" xr:uid="{00000000-0005-0000-0000-000018770000}"/>
    <cellStyle name="Normal 2 11 4 3 3 2 2 3 2" xfId="30492" xr:uid="{00000000-0005-0000-0000-000019770000}"/>
    <cellStyle name="Normal 2 11 4 3 3 2 2 3 2 2" xfId="30493" xr:uid="{00000000-0005-0000-0000-00001A770000}"/>
    <cellStyle name="Normal 2 11 4 3 3 2 2 3 3" xfId="30494" xr:uid="{00000000-0005-0000-0000-00001B770000}"/>
    <cellStyle name="Normal 2 11 4 3 3 2 2 3 4" xfId="30495" xr:uid="{00000000-0005-0000-0000-00001C770000}"/>
    <cellStyle name="Normal 2 11 4 3 3 2 2 4" xfId="30496" xr:uid="{00000000-0005-0000-0000-00001D770000}"/>
    <cellStyle name="Normal 2 11 4 3 3 2 2 4 2" xfId="30497" xr:uid="{00000000-0005-0000-0000-00001E770000}"/>
    <cellStyle name="Normal 2 11 4 3 3 2 2 4 2 2" xfId="30498" xr:uid="{00000000-0005-0000-0000-00001F770000}"/>
    <cellStyle name="Normal 2 11 4 3 3 2 2 4 3" xfId="30499" xr:uid="{00000000-0005-0000-0000-000020770000}"/>
    <cellStyle name="Normal 2 11 4 3 3 2 2 4 4" xfId="30500" xr:uid="{00000000-0005-0000-0000-000021770000}"/>
    <cellStyle name="Normal 2 11 4 3 3 2 2 5" xfId="30501" xr:uid="{00000000-0005-0000-0000-000022770000}"/>
    <cellStyle name="Normal 2 11 4 3 3 2 2 5 2" xfId="30502" xr:uid="{00000000-0005-0000-0000-000023770000}"/>
    <cellStyle name="Normal 2 11 4 3 3 2 2 6" xfId="30503" xr:uid="{00000000-0005-0000-0000-000024770000}"/>
    <cellStyle name="Normal 2 11 4 3 3 2 2 7" xfId="30504" xr:uid="{00000000-0005-0000-0000-000025770000}"/>
    <cellStyle name="Normal 2 11 4 3 3 2 3" xfId="30505" xr:uid="{00000000-0005-0000-0000-000026770000}"/>
    <cellStyle name="Normal 2 11 4 3 3 2 3 2" xfId="30506" xr:uid="{00000000-0005-0000-0000-000027770000}"/>
    <cellStyle name="Normal 2 11 4 3 3 2 3 2 2" xfId="30507" xr:uid="{00000000-0005-0000-0000-000028770000}"/>
    <cellStyle name="Normal 2 11 4 3 3 2 3 3" xfId="30508" xr:uid="{00000000-0005-0000-0000-000029770000}"/>
    <cellStyle name="Normal 2 11 4 3 3 2 3 4" xfId="30509" xr:uid="{00000000-0005-0000-0000-00002A770000}"/>
    <cellStyle name="Normal 2 11 4 3 3 2 4" xfId="30510" xr:uid="{00000000-0005-0000-0000-00002B770000}"/>
    <cellStyle name="Normal 2 11 4 3 3 2 4 2" xfId="30511" xr:uid="{00000000-0005-0000-0000-00002C770000}"/>
    <cellStyle name="Normal 2 11 4 3 3 2 4 2 2" xfId="30512" xr:uid="{00000000-0005-0000-0000-00002D770000}"/>
    <cellStyle name="Normal 2 11 4 3 3 2 4 3" xfId="30513" xr:uid="{00000000-0005-0000-0000-00002E770000}"/>
    <cellStyle name="Normal 2 11 4 3 3 2 4 4" xfId="30514" xr:uid="{00000000-0005-0000-0000-00002F770000}"/>
    <cellStyle name="Normal 2 11 4 3 3 2 5" xfId="30515" xr:uid="{00000000-0005-0000-0000-000030770000}"/>
    <cellStyle name="Normal 2 11 4 3 3 2 5 2" xfId="30516" xr:uid="{00000000-0005-0000-0000-000031770000}"/>
    <cellStyle name="Normal 2 11 4 3 3 2 5 2 2" xfId="30517" xr:uid="{00000000-0005-0000-0000-000032770000}"/>
    <cellStyle name="Normal 2 11 4 3 3 2 5 3" xfId="30518" xr:uid="{00000000-0005-0000-0000-000033770000}"/>
    <cellStyle name="Normal 2 11 4 3 3 2 5 4" xfId="30519" xr:uid="{00000000-0005-0000-0000-000034770000}"/>
    <cellStyle name="Normal 2 11 4 3 3 2 6" xfId="30520" xr:uid="{00000000-0005-0000-0000-000035770000}"/>
    <cellStyle name="Normal 2 11 4 3 3 2 6 2" xfId="30521" xr:uid="{00000000-0005-0000-0000-000036770000}"/>
    <cellStyle name="Normal 2 11 4 3 3 2 6 2 2" xfId="30522" xr:uid="{00000000-0005-0000-0000-000037770000}"/>
    <cellStyle name="Normal 2 11 4 3 3 2 6 3" xfId="30523" xr:uid="{00000000-0005-0000-0000-000038770000}"/>
    <cellStyle name="Normal 2 11 4 3 3 2 6 4" xfId="30524" xr:uid="{00000000-0005-0000-0000-000039770000}"/>
    <cellStyle name="Normal 2 11 4 3 3 2 7" xfId="30525" xr:uid="{00000000-0005-0000-0000-00003A770000}"/>
    <cellStyle name="Normal 2 11 4 3 3 2 7 2" xfId="30526" xr:uid="{00000000-0005-0000-0000-00003B770000}"/>
    <cellStyle name="Normal 2 11 4 3 3 2 8" xfId="30527" xr:uid="{00000000-0005-0000-0000-00003C770000}"/>
    <cellStyle name="Normal 2 11 4 3 3 2 9" xfId="30528" xr:uid="{00000000-0005-0000-0000-00003D770000}"/>
    <cellStyle name="Normal 2 11 4 3 3 3" xfId="30529" xr:uid="{00000000-0005-0000-0000-00003E770000}"/>
    <cellStyle name="Normal 2 11 4 3 3 3 2" xfId="30530" xr:uid="{00000000-0005-0000-0000-00003F770000}"/>
    <cellStyle name="Normal 2 11 4 3 3 3 2 2" xfId="30531" xr:uid="{00000000-0005-0000-0000-000040770000}"/>
    <cellStyle name="Normal 2 11 4 3 3 3 2 2 2" xfId="30532" xr:uid="{00000000-0005-0000-0000-000041770000}"/>
    <cellStyle name="Normal 2 11 4 3 3 3 2 3" xfId="30533" xr:uid="{00000000-0005-0000-0000-000042770000}"/>
    <cellStyle name="Normal 2 11 4 3 3 3 2 4" xfId="30534" xr:uid="{00000000-0005-0000-0000-000043770000}"/>
    <cellStyle name="Normal 2 11 4 3 3 3 3" xfId="30535" xr:uid="{00000000-0005-0000-0000-000044770000}"/>
    <cellStyle name="Normal 2 11 4 3 3 3 3 2" xfId="30536" xr:uid="{00000000-0005-0000-0000-000045770000}"/>
    <cellStyle name="Normal 2 11 4 3 3 3 3 2 2" xfId="30537" xr:uid="{00000000-0005-0000-0000-000046770000}"/>
    <cellStyle name="Normal 2 11 4 3 3 3 3 3" xfId="30538" xr:uid="{00000000-0005-0000-0000-000047770000}"/>
    <cellStyle name="Normal 2 11 4 3 3 3 3 4" xfId="30539" xr:uid="{00000000-0005-0000-0000-000048770000}"/>
    <cellStyle name="Normal 2 11 4 3 3 3 4" xfId="30540" xr:uid="{00000000-0005-0000-0000-000049770000}"/>
    <cellStyle name="Normal 2 11 4 3 3 3 4 2" xfId="30541" xr:uid="{00000000-0005-0000-0000-00004A770000}"/>
    <cellStyle name="Normal 2 11 4 3 3 3 4 2 2" xfId="30542" xr:uid="{00000000-0005-0000-0000-00004B770000}"/>
    <cellStyle name="Normal 2 11 4 3 3 3 4 3" xfId="30543" xr:uid="{00000000-0005-0000-0000-00004C770000}"/>
    <cellStyle name="Normal 2 11 4 3 3 3 4 4" xfId="30544" xr:uid="{00000000-0005-0000-0000-00004D770000}"/>
    <cellStyle name="Normal 2 11 4 3 3 3 5" xfId="30545" xr:uid="{00000000-0005-0000-0000-00004E770000}"/>
    <cellStyle name="Normal 2 11 4 3 3 3 5 2" xfId="30546" xr:uid="{00000000-0005-0000-0000-00004F770000}"/>
    <cellStyle name="Normal 2 11 4 3 3 3 6" xfId="30547" xr:uid="{00000000-0005-0000-0000-000050770000}"/>
    <cellStyle name="Normal 2 11 4 3 3 3 7" xfId="30548" xr:uid="{00000000-0005-0000-0000-000051770000}"/>
    <cellStyle name="Normal 2 11 4 3 3 4" xfId="30549" xr:uid="{00000000-0005-0000-0000-000052770000}"/>
    <cellStyle name="Normal 2 11 4 3 3 4 2" xfId="30550" xr:uid="{00000000-0005-0000-0000-000053770000}"/>
    <cellStyle name="Normal 2 11 4 3 3 4 2 2" xfId="30551" xr:uid="{00000000-0005-0000-0000-000054770000}"/>
    <cellStyle name="Normal 2 11 4 3 3 4 3" xfId="30552" xr:uid="{00000000-0005-0000-0000-000055770000}"/>
    <cellStyle name="Normal 2 11 4 3 3 4 4" xfId="30553" xr:uid="{00000000-0005-0000-0000-000056770000}"/>
    <cellStyle name="Normal 2 11 4 3 3 5" xfId="30554" xr:uid="{00000000-0005-0000-0000-000057770000}"/>
    <cellStyle name="Normal 2 11 4 3 3 5 2" xfId="30555" xr:uid="{00000000-0005-0000-0000-000058770000}"/>
    <cellStyle name="Normal 2 11 4 3 3 5 2 2" xfId="30556" xr:uid="{00000000-0005-0000-0000-000059770000}"/>
    <cellStyle name="Normal 2 11 4 3 3 5 3" xfId="30557" xr:uid="{00000000-0005-0000-0000-00005A770000}"/>
    <cellStyle name="Normal 2 11 4 3 3 5 4" xfId="30558" xr:uid="{00000000-0005-0000-0000-00005B770000}"/>
    <cellStyle name="Normal 2 11 4 3 3 6" xfId="30559" xr:uid="{00000000-0005-0000-0000-00005C770000}"/>
    <cellStyle name="Normal 2 11 4 3 3 6 2" xfId="30560" xr:uid="{00000000-0005-0000-0000-00005D770000}"/>
    <cellStyle name="Normal 2 11 4 3 3 6 2 2" xfId="30561" xr:uid="{00000000-0005-0000-0000-00005E770000}"/>
    <cellStyle name="Normal 2 11 4 3 3 6 3" xfId="30562" xr:uid="{00000000-0005-0000-0000-00005F770000}"/>
    <cellStyle name="Normal 2 11 4 3 3 6 4" xfId="30563" xr:uid="{00000000-0005-0000-0000-000060770000}"/>
    <cellStyle name="Normal 2 11 4 3 3 7" xfId="30564" xr:uid="{00000000-0005-0000-0000-000061770000}"/>
    <cellStyle name="Normal 2 11 4 3 3 7 2" xfId="30565" xr:uid="{00000000-0005-0000-0000-000062770000}"/>
    <cellStyle name="Normal 2 11 4 3 3 7 2 2" xfId="30566" xr:uid="{00000000-0005-0000-0000-000063770000}"/>
    <cellStyle name="Normal 2 11 4 3 3 7 3" xfId="30567" xr:uid="{00000000-0005-0000-0000-000064770000}"/>
    <cellStyle name="Normal 2 11 4 3 3 7 4" xfId="30568" xr:uid="{00000000-0005-0000-0000-000065770000}"/>
    <cellStyle name="Normal 2 11 4 3 3 8" xfId="30569" xr:uid="{00000000-0005-0000-0000-000066770000}"/>
    <cellStyle name="Normal 2 11 4 3 3 8 2" xfId="30570" xr:uid="{00000000-0005-0000-0000-000067770000}"/>
    <cellStyle name="Normal 2 11 4 3 3 9" xfId="30571" xr:uid="{00000000-0005-0000-0000-000068770000}"/>
    <cellStyle name="Normal 2 11 4 3 4" xfId="30572" xr:uid="{00000000-0005-0000-0000-000069770000}"/>
    <cellStyle name="Normal 2 11 4 3 4 2" xfId="30573" xr:uid="{00000000-0005-0000-0000-00006A770000}"/>
    <cellStyle name="Normal 2 11 4 3 4 2 2" xfId="30574" xr:uid="{00000000-0005-0000-0000-00006B770000}"/>
    <cellStyle name="Normal 2 11 4 3 4 2 2 2" xfId="30575" xr:uid="{00000000-0005-0000-0000-00006C770000}"/>
    <cellStyle name="Normal 2 11 4 3 4 2 2 2 2" xfId="30576" xr:uid="{00000000-0005-0000-0000-00006D770000}"/>
    <cellStyle name="Normal 2 11 4 3 4 2 2 3" xfId="30577" xr:uid="{00000000-0005-0000-0000-00006E770000}"/>
    <cellStyle name="Normal 2 11 4 3 4 2 2 4" xfId="30578" xr:uid="{00000000-0005-0000-0000-00006F770000}"/>
    <cellStyle name="Normal 2 11 4 3 4 2 3" xfId="30579" xr:uid="{00000000-0005-0000-0000-000070770000}"/>
    <cellStyle name="Normal 2 11 4 3 4 2 3 2" xfId="30580" xr:uid="{00000000-0005-0000-0000-000071770000}"/>
    <cellStyle name="Normal 2 11 4 3 4 2 3 2 2" xfId="30581" xr:uid="{00000000-0005-0000-0000-000072770000}"/>
    <cellStyle name="Normal 2 11 4 3 4 2 3 3" xfId="30582" xr:uid="{00000000-0005-0000-0000-000073770000}"/>
    <cellStyle name="Normal 2 11 4 3 4 2 3 4" xfId="30583" xr:uid="{00000000-0005-0000-0000-000074770000}"/>
    <cellStyle name="Normal 2 11 4 3 4 2 4" xfId="30584" xr:uid="{00000000-0005-0000-0000-000075770000}"/>
    <cellStyle name="Normal 2 11 4 3 4 2 4 2" xfId="30585" xr:uid="{00000000-0005-0000-0000-000076770000}"/>
    <cellStyle name="Normal 2 11 4 3 4 2 4 2 2" xfId="30586" xr:uid="{00000000-0005-0000-0000-000077770000}"/>
    <cellStyle name="Normal 2 11 4 3 4 2 4 3" xfId="30587" xr:uid="{00000000-0005-0000-0000-000078770000}"/>
    <cellStyle name="Normal 2 11 4 3 4 2 4 4" xfId="30588" xr:uid="{00000000-0005-0000-0000-000079770000}"/>
    <cellStyle name="Normal 2 11 4 3 4 2 5" xfId="30589" xr:uid="{00000000-0005-0000-0000-00007A770000}"/>
    <cellStyle name="Normal 2 11 4 3 4 2 5 2" xfId="30590" xr:uid="{00000000-0005-0000-0000-00007B770000}"/>
    <cellStyle name="Normal 2 11 4 3 4 2 6" xfId="30591" xr:uid="{00000000-0005-0000-0000-00007C770000}"/>
    <cellStyle name="Normal 2 11 4 3 4 2 7" xfId="30592" xr:uid="{00000000-0005-0000-0000-00007D770000}"/>
    <cellStyle name="Normal 2 11 4 3 4 3" xfId="30593" xr:uid="{00000000-0005-0000-0000-00007E770000}"/>
    <cellStyle name="Normal 2 11 4 3 4 3 2" xfId="30594" xr:uid="{00000000-0005-0000-0000-00007F770000}"/>
    <cellStyle name="Normal 2 11 4 3 4 3 2 2" xfId="30595" xr:uid="{00000000-0005-0000-0000-000080770000}"/>
    <cellStyle name="Normal 2 11 4 3 4 3 3" xfId="30596" xr:uid="{00000000-0005-0000-0000-000081770000}"/>
    <cellStyle name="Normal 2 11 4 3 4 3 4" xfId="30597" xr:uid="{00000000-0005-0000-0000-000082770000}"/>
    <cellStyle name="Normal 2 11 4 3 4 4" xfId="30598" xr:uid="{00000000-0005-0000-0000-000083770000}"/>
    <cellStyle name="Normal 2 11 4 3 4 4 2" xfId="30599" xr:uid="{00000000-0005-0000-0000-000084770000}"/>
    <cellStyle name="Normal 2 11 4 3 4 4 2 2" xfId="30600" xr:uid="{00000000-0005-0000-0000-000085770000}"/>
    <cellStyle name="Normal 2 11 4 3 4 4 3" xfId="30601" xr:uid="{00000000-0005-0000-0000-000086770000}"/>
    <cellStyle name="Normal 2 11 4 3 4 4 4" xfId="30602" xr:uid="{00000000-0005-0000-0000-000087770000}"/>
    <cellStyle name="Normal 2 11 4 3 4 5" xfId="30603" xr:uid="{00000000-0005-0000-0000-000088770000}"/>
    <cellStyle name="Normal 2 11 4 3 4 5 2" xfId="30604" xr:uid="{00000000-0005-0000-0000-000089770000}"/>
    <cellStyle name="Normal 2 11 4 3 4 5 2 2" xfId="30605" xr:uid="{00000000-0005-0000-0000-00008A770000}"/>
    <cellStyle name="Normal 2 11 4 3 4 5 3" xfId="30606" xr:uid="{00000000-0005-0000-0000-00008B770000}"/>
    <cellStyle name="Normal 2 11 4 3 4 5 4" xfId="30607" xr:uid="{00000000-0005-0000-0000-00008C770000}"/>
    <cellStyle name="Normal 2 11 4 3 4 6" xfId="30608" xr:uid="{00000000-0005-0000-0000-00008D770000}"/>
    <cellStyle name="Normal 2 11 4 3 4 6 2" xfId="30609" xr:uid="{00000000-0005-0000-0000-00008E770000}"/>
    <cellStyle name="Normal 2 11 4 3 4 6 2 2" xfId="30610" xr:uid="{00000000-0005-0000-0000-00008F770000}"/>
    <cellStyle name="Normal 2 11 4 3 4 6 3" xfId="30611" xr:uid="{00000000-0005-0000-0000-000090770000}"/>
    <cellStyle name="Normal 2 11 4 3 4 6 4" xfId="30612" xr:uid="{00000000-0005-0000-0000-000091770000}"/>
    <cellStyle name="Normal 2 11 4 3 4 7" xfId="30613" xr:uid="{00000000-0005-0000-0000-000092770000}"/>
    <cellStyle name="Normal 2 11 4 3 4 7 2" xfId="30614" xr:uid="{00000000-0005-0000-0000-000093770000}"/>
    <cellStyle name="Normal 2 11 4 3 4 8" xfId="30615" xr:uid="{00000000-0005-0000-0000-000094770000}"/>
    <cellStyle name="Normal 2 11 4 3 4 9" xfId="30616" xr:uid="{00000000-0005-0000-0000-000095770000}"/>
    <cellStyle name="Normal 2 11 4 3 5" xfId="30617" xr:uid="{00000000-0005-0000-0000-000096770000}"/>
    <cellStyle name="Normal 2 11 4 3 5 2" xfId="30618" xr:uid="{00000000-0005-0000-0000-000097770000}"/>
    <cellStyle name="Normal 2 11 4 3 5 2 2" xfId="30619" xr:uid="{00000000-0005-0000-0000-000098770000}"/>
    <cellStyle name="Normal 2 11 4 3 5 2 2 2" xfId="30620" xr:uid="{00000000-0005-0000-0000-000099770000}"/>
    <cellStyle name="Normal 2 11 4 3 5 2 2 2 2" xfId="30621" xr:uid="{00000000-0005-0000-0000-00009A770000}"/>
    <cellStyle name="Normal 2 11 4 3 5 2 2 3" xfId="30622" xr:uid="{00000000-0005-0000-0000-00009B770000}"/>
    <cellStyle name="Normal 2 11 4 3 5 2 2 4" xfId="30623" xr:uid="{00000000-0005-0000-0000-00009C770000}"/>
    <cellStyle name="Normal 2 11 4 3 5 2 3" xfId="30624" xr:uid="{00000000-0005-0000-0000-00009D770000}"/>
    <cellStyle name="Normal 2 11 4 3 5 2 3 2" xfId="30625" xr:uid="{00000000-0005-0000-0000-00009E770000}"/>
    <cellStyle name="Normal 2 11 4 3 5 2 3 2 2" xfId="30626" xr:uid="{00000000-0005-0000-0000-00009F770000}"/>
    <cellStyle name="Normal 2 11 4 3 5 2 3 3" xfId="30627" xr:uid="{00000000-0005-0000-0000-0000A0770000}"/>
    <cellStyle name="Normal 2 11 4 3 5 2 3 4" xfId="30628" xr:uid="{00000000-0005-0000-0000-0000A1770000}"/>
    <cellStyle name="Normal 2 11 4 3 5 2 4" xfId="30629" xr:uid="{00000000-0005-0000-0000-0000A2770000}"/>
    <cellStyle name="Normal 2 11 4 3 5 2 4 2" xfId="30630" xr:uid="{00000000-0005-0000-0000-0000A3770000}"/>
    <cellStyle name="Normal 2 11 4 3 5 2 4 2 2" xfId="30631" xr:uid="{00000000-0005-0000-0000-0000A4770000}"/>
    <cellStyle name="Normal 2 11 4 3 5 2 4 3" xfId="30632" xr:uid="{00000000-0005-0000-0000-0000A5770000}"/>
    <cellStyle name="Normal 2 11 4 3 5 2 4 4" xfId="30633" xr:uid="{00000000-0005-0000-0000-0000A6770000}"/>
    <cellStyle name="Normal 2 11 4 3 5 2 5" xfId="30634" xr:uid="{00000000-0005-0000-0000-0000A7770000}"/>
    <cellStyle name="Normal 2 11 4 3 5 2 5 2" xfId="30635" xr:uid="{00000000-0005-0000-0000-0000A8770000}"/>
    <cellStyle name="Normal 2 11 4 3 5 2 6" xfId="30636" xr:uid="{00000000-0005-0000-0000-0000A9770000}"/>
    <cellStyle name="Normal 2 11 4 3 5 2 7" xfId="30637" xr:uid="{00000000-0005-0000-0000-0000AA770000}"/>
    <cellStyle name="Normal 2 11 4 3 5 3" xfId="30638" xr:uid="{00000000-0005-0000-0000-0000AB770000}"/>
    <cellStyle name="Normal 2 11 4 3 5 3 2" xfId="30639" xr:uid="{00000000-0005-0000-0000-0000AC770000}"/>
    <cellStyle name="Normal 2 11 4 3 5 3 2 2" xfId="30640" xr:uid="{00000000-0005-0000-0000-0000AD770000}"/>
    <cellStyle name="Normal 2 11 4 3 5 3 3" xfId="30641" xr:uid="{00000000-0005-0000-0000-0000AE770000}"/>
    <cellStyle name="Normal 2 11 4 3 5 3 4" xfId="30642" xr:uid="{00000000-0005-0000-0000-0000AF770000}"/>
    <cellStyle name="Normal 2 11 4 3 5 4" xfId="30643" xr:uid="{00000000-0005-0000-0000-0000B0770000}"/>
    <cellStyle name="Normal 2 11 4 3 5 4 2" xfId="30644" xr:uid="{00000000-0005-0000-0000-0000B1770000}"/>
    <cellStyle name="Normal 2 11 4 3 5 4 2 2" xfId="30645" xr:uid="{00000000-0005-0000-0000-0000B2770000}"/>
    <cellStyle name="Normal 2 11 4 3 5 4 3" xfId="30646" xr:uid="{00000000-0005-0000-0000-0000B3770000}"/>
    <cellStyle name="Normal 2 11 4 3 5 4 4" xfId="30647" xr:uid="{00000000-0005-0000-0000-0000B4770000}"/>
    <cellStyle name="Normal 2 11 4 3 5 5" xfId="30648" xr:uid="{00000000-0005-0000-0000-0000B5770000}"/>
    <cellStyle name="Normal 2 11 4 3 5 5 2" xfId="30649" xr:uid="{00000000-0005-0000-0000-0000B6770000}"/>
    <cellStyle name="Normal 2 11 4 3 5 5 2 2" xfId="30650" xr:uid="{00000000-0005-0000-0000-0000B7770000}"/>
    <cellStyle name="Normal 2 11 4 3 5 5 3" xfId="30651" xr:uid="{00000000-0005-0000-0000-0000B8770000}"/>
    <cellStyle name="Normal 2 11 4 3 5 5 4" xfId="30652" xr:uid="{00000000-0005-0000-0000-0000B9770000}"/>
    <cellStyle name="Normal 2 11 4 3 5 6" xfId="30653" xr:uid="{00000000-0005-0000-0000-0000BA770000}"/>
    <cellStyle name="Normal 2 11 4 3 5 6 2" xfId="30654" xr:uid="{00000000-0005-0000-0000-0000BB770000}"/>
    <cellStyle name="Normal 2 11 4 3 5 6 2 2" xfId="30655" xr:uid="{00000000-0005-0000-0000-0000BC770000}"/>
    <cellStyle name="Normal 2 11 4 3 5 6 3" xfId="30656" xr:uid="{00000000-0005-0000-0000-0000BD770000}"/>
    <cellStyle name="Normal 2 11 4 3 5 6 4" xfId="30657" xr:uid="{00000000-0005-0000-0000-0000BE770000}"/>
    <cellStyle name="Normal 2 11 4 3 5 7" xfId="30658" xr:uid="{00000000-0005-0000-0000-0000BF770000}"/>
    <cellStyle name="Normal 2 11 4 3 5 7 2" xfId="30659" xr:uid="{00000000-0005-0000-0000-0000C0770000}"/>
    <cellStyle name="Normal 2 11 4 3 5 8" xfId="30660" xr:uid="{00000000-0005-0000-0000-0000C1770000}"/>
    <cellStyle name="Normal 2 11 4 3 5 9" xfId="30661" xr:uid="{00000000-0005-0000-0000-0000C2770000}"/>
    <cellStyle name="Normal 2 11 4 3 6" xfId="30662" xr:uid="{00000000-0005-0000-0000-0000C3770000}"/>
    <cellStyle name="Normal 2 11 4 3 6 2" xfId="30663" xr:uid="{00000000-0005-0000-0000-0000C4770000}"/>
    <cellStyle name="Normal 2 11 4 3 6 2 2" xfId="30664" xr:uid="{00000000-0005-0000-0000-0000C5770000}"/>
    <cellStyle name="Normal 2 11 4 3 6 2 2 2" xfId="30665" xr:uid="{00000000-0005-0000-0000-0000C6770000}"/>
    <cellStyle name="Normal 2 11 4 3 6 2 3" xfId="30666" xr:uid="{00000000-0005-0000-0000-0000C7770000}"/>
    <cellStyle name="Normal 2 11 4 3 6 2 4" xfId="30667" xr:uid="{00000000-0005-0000-0000-0000C8770000}"/>
    <cellStyle name="Normal 2 11 4 3 6 3" xfId="30668" xr:uid="{00000000-0005-0000-0000-0000C9770000}"/>
    <cellStyle name="Normal 2 11 4 3 6 3 2" xfId="30669" xr:uid="{00000000-0005-0000-0000-0000CA770000}"/>
    <cellStyle name="Normal 2 11 4 3 6 3 2 2" xfId="30670" xr:uid="{00000000-0005-0000-0000-0000CB770000}"/>
    <cellStyle name="Normal 2 11 4 3 6 3 3" xfId="30671" xr:uid="{00000000-0005-0000-0000-0000CC770000}"/>
    <cellStyle name="Normal 2 11 4 3 6 3 4" xfId="30672" xr:uid="{00000000-0005-0000-0000-0000CD770000}"/>
    <cellStyle name="Normal 2 11 4 3 6 4" xfId="30673" xr:uid="{00000000-0005-0000-0000-0000CE770000}"/>
    <cellStyle name="Normal 2 11 4 3 6 4 2" xfId="30674" xr:uid="{00000000-0005-0000-0000-0000CF770000}"/>
    <cellStyle name="Normal 2 11 4 3 6 4 2 2" xfId="30675" xr:uid="{00000000-0005-0000-0000-0000D0770000}"/>
    <cellStyle name="Normal 2 11 4 3 6 4 3" xfId="30676" xr:uid="{00000000-0005-0000-0000-0000D1770000}"/>
    <cellStyle name="Normal 2 11 4 3 6 4 4" xfId="30677" xr:uid="{00000000-0005-0000-0000-0000D2770000}"/>
    <cellStyle name="Normal 2 11 4 3 6 5" xfId="30678" xr:uid="{00000000-0005-0000-0000-0000D3770000}"/>
    <cellStyle name="Normal 2 11 4 3 6 5 2" xfId="30679" xr:uid="{00000000-0005-0000-0000-0000D4770000}"/>
    <cellStyle name="Normal 2 11 4 3 6 6" xfId="30680" xr:uid="{00000000-0005-0000-0000-0000D5770000}"/>
    <cellStyle name="Normal 2 11 4 3 6 7" xfId="30681" xr:uid="{00000000-0005-0000-0000-0000D6770000}"/>
    <cellStyle name="Normal 2 11 4 3 7" xfId="30682" xr:uid="{00000000-0005-0000-0000-0000D7770000}"/>
    <cellStyle name="Normal 2 11 4 3 7 2" xfId="30683" xr:uid="{00000000-0005-0000-0000-0000D8770000}"/>
    <cellStyle name="Normal 2 11 4 3 7 2 2" xfId="30684" xr:uid="{00000000-0005-0000-0000-0000D9770000}"/>
    <cellStyle name="Normal 2 11 4 3 7 3" xfId="30685" xr:uid="{00000000-0005-0000-0000-0000DA770000}"/>
    <cellStyle name="Normal 2 11 4 3 7 4" xfId="30686" xr:uid="{00000000-0005-0000-0000-0000DB770000}"/>
    <cellStyle name="Normal 2 11 4 3 8" xfId="30687" xr:uid="{00000000-0005-0000-0000-0000DC770000}"/>
    <cellStyle name="Normal 2 11 4 3 8 2" xfId="30688" xr:uid="{00000000-0005-0000-0000-0000DD770000}"/>
    <cellStyle name="Normal 2 11 4 3 8 2 2" xfId="30689" xr:uid="{00000000-0005-0000-0000-0000DE770000}"/>
    <cellStyle name="Normal 2 11 4 3 8 3" xfId="30690" xr:uid="{00000000-0005-0000-0000-0000DF770000}"/>
    <cellStyle name="Normal 2 11 4 3 8 4" xfId="30691" xr:uid="{00000000-0005-0000-0000-0000E0770000}"/>
    <cellStyle name="Normal 2 11 4 3 9" xfId="30692" xr:uid="{00000000-0005-0000-0000-0000E1770000}"/>
    <cellStyle name="Normal 2 11 4 3 9 2" xfId="30693" xr:uid="{00000000-0005-0000-0000-0000E2770000}"/>
    <cellStyle name="Normal 2 11 4 3 9 2 2" xfId="30694" xr:uid="{00000000-0005-0000-0000-0000E3770000}"/>
    <cellStyle name="Normal 2 11 4 3 9 3" xfId="30695" xr:uid="{00000000-0005-0000-0000-0000E4770000}"/>
    <cellStyle name="Normal 2 11 4 3 9 4" xfId="30696" xr:uid="{00000000-0005-0000-0000-0000E5770000}"/>
    <cellStyle name="Normal 2 11 4 4" xfId="30697" xr:uid="{00000000-0005-0000-0000-0000E6770000}"/>
    <cellStyle name="Normal 2 11 4 4 10" xfId="30698" xr:uid="{00000000-0005-0000-0000-0000E7770000}"/>
    <cellStyle name="Normal 2 11 4 4 2" xfId="30699" xr:uid="{00000000-0005-0000-0000-0000E8770000}"/>
    <cellStyle name="Normal 2 11 4 4 2 2" xfId="30700" xr:uid="{00000000-0005-0000-0000-0000E9770000}"/>
    <cellStyle name="Normal 2 11 4 4 2 2 2" xfId="30701" xr:uid="{00000000-0005-0000-0000-0000EA770000}"/>
    <cellStyle name="Normal 2 11 4 4 2 2 2 2" xfId="30702" xr:uid="{00000000-0005-0000-0000-0000EB770000}"/>
    <cellStyle name="Normal 2 11 4 4 2 2 2 2 2" xfId="30703" xr:uid="{00000000-0005-0000-0000-0000EC770000}"/>
    <cellStyle name="Normal 2 11 4 4 2 2 2 3" xfId="30704" xr:uid="{00000000-0005-0000-0000-0000ED770000}"/>
    <cellStyle name="Normal 2 11 4 4 2 2 2 4" xfId="30705" xr:uid="{00000000-0005-0000-0000-0000EE770000}"/>
    <cellStyle name="Normal 2 11 4 4 2 2 3" xfId="30706" xr:uid="{00000000-0005-0000-0000-0000EF770000}"/>
    <cellStyle name="Normal 2 11 4 4 2 2 3 2" xfId="30707" xr:uid="{00000000-0005-0000-0000-0000F0770000}"/>
    <cellStyle name="Normal 2 11 4 4 2 2 3 2 2" xfId="30708" xr:uid="{00000000-0005-0000-0000-0000F1770000}"/>
    <cellStyle name="Normal 2 11 4 4 2 2 3 3" xfId="30709" xr:uid="{00000000-0005-0000-0000-0000F2770000}"/>
    <cellStyle name="Normal 2 11 4 4 2 2 3 4" xfId="30710" xr:uid="{00000000-0005-0000-0000-0000F3770000}"/>
    <cellStyle name="Normal 2 11 4 4 2 2 4" xfId="30711" xr:uid="{00000000-0005-0000-0000-0000F4770000}"/>
    <cellStyle name="Normal 2 11 4 4 2 2 4 2" xfId="30712" xr:uid="{00000000-0005-0000-0000-0000F5770000}"/>
    <cellStyle name="Normal 2 11 4 4 2 2 4 2 2" xfId="30713" xr:uid="{00000000-0005-0000-0000-0000F6770000}"/>
    <cellStyle name="Normal 2 11 4 4 2 2 4 3" xfId="30714" xr:uid="{00000000-0005-0000-0000-0000F7770000}"/>
    <cellStyle name="Normal 2 11 4 4 2 2 4 4" xfId="30715" xr:uid="{00000000-0005-0000-0000-0000F8770000}"/>
    <cellStyle name="Normal 2 11 4 4 2 2 5" xfId="30716" xr:uid="{00000000-0005-0000-0000-0000F9770000}"/>
    <cellStyle name="Normal 2 11 4 4 2 2 5 2" xfId="30717" xr:uid="{00000000-0005-0000-0000-0000FA770000}"/>
    <cellStyle name="Normal 2 11 4 4 2 2 6" xfId="30718" xr:uid="{00000000-0005-0000-0000-0000FB770000}"/>
    <cellStyle name="Normal 2 11 4 4 2 2 7" xfId="30719" xr:uid="{00000000-0005-0000-0000-0000FC770000}"/>
    <cellStyle name="Normal 2 11 4 4 2 3" xfId="30720" xr:uid="{00000000-0005-0000-0000-0000FD770000}"/>
    <cellStyle name="Normal 2 11 4 4 2 3 2" xfId="30721" xr:uid="{00000000-0005-0000-0000-0000FE770000}"/>
    <cellStyle name="Normal 2 11 4 4 2 3 2 2" xfId="30722" xr:uid="{00000000-0005-0000-0000-0000FF770000}"/>
    <cellStyle name="Normal 2 11 4 4 2 3 3" xfId="30723" xr:uid="{00000000-0005-0000-0000-000000780000}"/>
    <cellStyle name="Normal 2 11 4 4 2 3 4" xfId="30724" xr:uid="{00000000-0005-0000-0000-000001780000}"/>
    <cellStyle name="Normal 2 11 4 4 2 4" xfId="30725" xr:uid="{00000000-0005-0000-0000-000002780000}"/>
    <cellStyle name="Normal 2 11 4 4 2 4 2" xfId="30726" xr:uid="{00000000-0005-0000-0000-000003780000}"/>
    <cellStyle name="Normal 2 11 4 4 2 4 2 2" xfId="30727" xr:uid="{00000000-0005-0000-0000-000004780000}"/>
    <cellStyle name="Normal 2 11 4 4 2 4 3" xfId="30728" xr:uid="{00000000-0005-0000-0000-000005780000}"/>
    <cellStyle name="Normal 2 11 4 4 2 4 4" xfId="30729" xr:uid="{00000000-0005-0000-0000-000006780000}"/>
    <cellStyle name="Normal 2 11 4 4 2 5" xfId="30730" xr:uid="{00000000-0005-0000-0000-000007780000}"/>
    <cellStyle name="Normal 2 11 4 4 2 5 2" xfId="30731" xr:uid="{00000000-0005-0000-0000-000008780000}"/>
    <cellStyle name="Normal 2 11 4 4 2 5 2 2" xfId="30732" xr:uid="{00000000-0005-0000-0000-000009780000}"/>
    <cellStyle name="Normal 2 11 4 4 2 5 3" xfId="30733" xr:uid="{00000000-0005-0000-0000-00000A780000}"/>
    <cellStyle name="Normal 2 11 4 4 2 5 4" xfId="30734" xr:uid="{00000000-0005-0000-0000-00000B780000}"/>
    <cellStyle name="Normal 2 11 4 4 2 6" xfId="30735" xr:uid="{00000000-0005-0000-0000-00000C780000}"/>
    <cellStyle name="Normal 2 11 4 4 2 6 2" xfId="30736" xr:uid="{00000000-0005-0000-0000-00000D780000}"/>
    <cellStyle name="Normal 2 11 4 4 2 6 2 2" xfId="30737" xr:uid="{00000000-0005-0000-0000-00000E780000}"/>
    <cellStyle name="Normal 2 11 4 4 2 6 3" xfId="30738" xr:uid="{00000000-0005-0000-0000-00000F780000}"/>
    <cellStyle name="Normal 2 11 4 4 2 6 4" xfId="30739" xr:uid="{00000000-0005-0000-0000-000010780000}"/>
    <cellStyle name="Normal 2 11 4 4 2 7" xfId="30740" xr:uid="{00000000-0005-0000-0000-000011780000}"/>
    <cellStyle name="Normal 2 11 4 4 2 7 2" xfId="30741" xr:uid="{00000000-0005-0000-0000-000012780000}"/>
    <cellStyle name="Normal 2 11 4 4 2 8" xfId="30742" xr:uid="{00000000-0005-0000-0000-000013780000}"/>
    <cellStyle name="Normal 2 11 4 4 2 9" xfId="30743" xr:uid="{00000000-0005-0000-0000-000014780000}"/>
    <cellStyle name="Normal 2 11 4 4 3" xfId="30744" xr:uid="{00000000-0005-0000-0000-000015780000}"/>
    <cellStyle name="Normal 2 11 4 4 3 2" xfId="30745" xr:uid="{00000000-0005-0000-0000-000016780000}"/>
    <cellStyle name="Normal 2 11 4 4 3 2 2" xfId="30746" xr:uid="{00000000-0005-0000-0000-000017780000}"/>
    <cellStyle name="Normal 2 11 4 4 3 2 2 2" xfId="30747" xr:uid="{00000000-0005-0000-0000-000018780000}"/>
    <cellStyle name="Normal 2 11 4 4 3 2 3" xfId="30748" xr:uid="{00000000-0005-0000-0000-000019780000}"/>
    <cellStyle name="Normal 2 11 4 4 3 2 4" xfId="30749" xr:uid="{00000000-0005-0000-0000-00001A780000}"/>
    <cellStyle name="Normal 2 11 4 4 3 3" xfId="30750" xr:uid="{00000000-0005-0000-0000-00001B780000}"/>
    <cellStyle name="Normal 2 11 4 4 3 3 2" xfId="30751" xr:uid="{00000000-0005-0000-0000-00001C780000}"/>
    <cellStyle name="Normal 2 11 4 4 3 3 2 2" xfId="30752" xr:uid="{00000000-0005-0000-0000-00001D780000}"/>
    <cellStyle name="Normal 2 11 4 4 3 3 3" xfId="30753" xr:uid="{00000000-0005-0000-0000-00001E780000}"/>
    <cellStyle name="Normal 2 11 4 4 3 3 4" xfId="30754" xr:uid="{00000000-0005-0000-0000-00001F780000}"/>
    <cellStyle name="Normal 2 11 4 4 3 4" xfId="30755" xr:uid="{00000000-0005-0000-0000-000020780000}"/>
    <cellStyle name="Normal 2 11 4 4 3 4 2" xfId="30756" xr:uid="{00000000-0005-0000-0000-000021780000}"/>
    <cellStyle name="Normal 2 11 4 4 3 4 2 2" xfId="30757" xr:uid="{00000000-0005-0000-0000-000022780000}"/>
    <cellStyle name="Normal 2 11 4 4 3 4 3" xfId="30758" xr:uid="{00000000-0005-0000-0000-000023780000}"/>
    <cellStyle name="Normal 2 11 4 4 3 4 4" xfId="30759" xr:uid="{00000000-0005-0000-0000-000024780000}"/>
    <cellStyle name="Normal 2 11 4 4 3 5" xfId="30760" xr:uid="{00000000-0005-0000-0000-000025780000}"/>
    <cellStyle name="Normal 2 11 4 4 3 5 2" xfId="30761" xr:uid="{00000000-0005-0000-0000-000026780000}"/>
    <cellStyle name="Normal 2 11 4 4 3 6" xfId="30762" xr:uid="{00000000-0005-0000-0000-000027780000}"/>
    <cellStyle name="Normal 2 11 4 4 3 7" xfId="30763" xr:uid="{00000000-0005-0000-0000-000028780000}"/>
    <cellStyle name="Normal 2 11 4 4 4" xfId="30764" xr:uid="{00000000-0005-0000-0000-000029780000}"/>
    <cellStyle name="Normal 2 11 4 4 4 2" xfId="30765" xr:uid="{00000000-0005-0000-0000-00002A780000}"/>
    <cellStyle name="Normal 2 11 4 4 4 2 2" xfId="30766" xr:uid="{00000000-0005-0000-0000-00002B780000}"/>
    <cellStyle name="Normal 2 11 4 4 4 3" xfId="30767" xr:uid="{00000000-0005-0000-0000-00002C780000}"/>
    <cellStyle name="Normal 2 11 4 4 4 4" xfId="30768" xr:uid="{00000000-0005-0000-0000-00002D780000}"/>
    <cellStyle name="Normal 2 11 4 4 5" xfId="30769" xr:uid="{00000000-0005-0000-0000-00002E780000}"/>
    <cellStyle name="Normal 2 11 4 4 5 2" xfId="30770" xr:uid="{00000000-0005-0000-0000-00002F780000}"/>
    <cellStyle name="Normal 2 11 4 4 5 2 2" xfId="30771" xr:uid="{00000000-0005-0000-0000-000030780000}"/>
    <cellStyle name="Normal 2 11 4 4 5 3" xfId="30772" xr:uid="{00000000-0005-0000-0000-000031780000}"/>
    <cellStyle name="Normal 2 11 4 4 5 4" xfId="30773" xr:uid="{00000000-0005-0000-0000-000032780000}"/>
    <cellStyle name="Normal 2 11 4 4 6" xfId="30774" xr:uid="{00000000-0005-0000-0000-000033780000}"/>
    <cellStyle name="Normal 2 11 4 4 6 2" xfId="30775" xr:uid="{00000000-0005-0000-0000-000034780000}"/>
    <cellStyle name="Normal 2 11 4 4 6 2 2" xfId="30776" xr:uid="{00000000-0005-0000-0000-000035780000}"/>
    <cellStyle name="Normal 2 11 4 4 6 3" xfId="30777" xr:uid="{00000000-0005-0000-0000-000036780000}"/>
    <cellStyle name="Normal 2 11 4 4 6 4" xfId="30778" xr:uid="{00000000-0005-0000-0000-000037780000}"/>
    <cellStyle name="Normal 2 11 4 4 7" xfId="30779" xr:uid="{00000000-0005-0000-0000-000038780000}"/>
    <cellStyle name="Normal 2 11 4 4 7 2" xfId="30780" xr:uid="{00000000-0005-0000-0000-000039780000}"/>
    <cellStyle name="Normal 2 11 4 4 7 2 2" xfId="30781" xr:uid="{00000000-0005-0000-0000-00003A780000}"/>
    <cellStyle name="Normal 2 11 4 4 7 3" xfId="30782" xr:uid="{00000000-0005-0000-0000-00003B780000}"/>
    <cellStyle name="Normal 2 11 4 4 7 4" xfId="30783" xr:uid="{00000000-0005-0000-0000-00003C780000}"/>
    <cellStyle name="Normal 2 11 4 4 8" xfId="30784" xr:uid="{00000000-0005-0000-0000-00003D780000}"/>
    <cellStyle name="Normal 2 11 4 4 8 2" xfId="30785" xr:uid="{00000000-0005-0000-0000-00003E780000}"/>
    <cellStyle name="Normal 2 11 4 4 9" xfId="30786" xr:uid="{00000000-0005-0000-0000-00003F780000}"/>
    <cellStyle name="Normal 2 11 4 5" xfId="30787" xr:uid="{00000000-0005-0000-0000-000040780000}"/>
    <cellStyle name="Normal 2 11 4 5 10" xfId="30788" xr:uid="{00000000-0005-0000-0000-000041780000}"/>
    <cellStyle name="Normal 2 11 4 5 2" xfId="30789" xr:uid="{00000000-0005-0000-0000-000042780000}"/>
    <cellStyle name="Normal 2 11 4 5 2 2" xfId="30790" xr:uid="{00000000-0005-0000-0000-000043780000}"/>
    <cellStyle name="Normal 2 11 4 5 2 2 2" xfId="30791" xr:uid="{00000000-0005-0000-0000-000044780000}"/>
    <cellStyle name="Normal 2 11 4 5 2 2 2 2" xfId="30792" xr:uid="{00000000-0005-0000-0000-000045780000}"/>
    <cellStyle name="Normal 2 11 4 5 2 2 2 2 2" xfId="30793" xr:uid="{00000000-0005-0000-0000-000046780000}"/>
    <cellStyle name="Normal 2 11 4 5 2 2 2 3" xfId="30794" xr:uid="{00000000-0005-0000-0000-000047780000}"/>
    <cellStyle name="Normal 2 11 4 5 2 2 2 4" xfId="30795" xr:uid="{00000000-0005-0000-0000-000048780000}"/>
    <cellStyle name="Normal 2 11 4 5 2 2 3" xfId="30796" xr:uid="{00000000-0005-0000-0000-000049780000}"/>
    <cellStyle name="Normal 2 11 4 5 2 2 3 2" xfId="30797" xr:uid="{00000000-0005-0000-0000-00004A780000}"/>
    <cellStyle name="Normal 2 11 4 5 2 2 3 2 2" xfId="30798" xr:uid="{00000000-0005-0000-0000-00004B780000}"/>
    <cellStyle name="Normal 2 11 4 5 2 2 3 3" xfId="30799" xr:uid="{00000000-0005-0000-0000-00004C780000}"/>
    <cellStyle name="Normal 2 11 4 5 2 2 3 4" xfId="30800" xr:uid="{00000000-0005-0000-0000-00004D780000}"/>
    <cellStyle name="Normal 2 11 4 5 2 2 4" xfId="30801" xr:uid="{00000000-0005-0000-0000-00004E780000}"/>
    <cellStyle name="Normal 2 11 4 5 2 2 4 2" xfId="30802" xr:uid="{00000000-0005-0000-0000-00004F780000}"/>
    <cellStyle name="Normal 2 11 4 5 2 2 4 2 2" xfId="30803" xr:uid="{00000000-0005-0000-0000-000050780000}"/>
    <cellStyle name="Normal 2 11 4 5 2 2 4 3" xfId="30804" xr:uid="{00000000-0005-0000-0000-000051780000}"/>
    <cellStyle name="Normal 2 11 4 5 2 2 4 4" xfId="30805" xr:uid="{00000000-0005-0000-0000-000052780000}"/>
    <cellStyle name="Normal 2 11 4 5 2 2 5" xfId="30806" xr:uid="{00000000-0005-0000-0000-000053780000}"/>
    <cellStyle name="Normal 2 11 4 5 2 2 5 2" xfId="30807" xr:uid="{00000000-0005-0000-0000-000054780000}"/>
    <cellStyle name="Normal 2 11 4 5 2 2 6" xfId="30808" xr:uid="{00000000-0005-0000-0000-000055780000}"/>
    <cellStyle name="Normal 2 11 4 5 2 2 7" xfId="30809" xr:uid="{00000000-0005-0000-0000-000056780000}"/>
    <cellStyle name="Normal 2 11 4 5 2 3" xfId="30810" xr:uid="{00000000-0005-0000-0000-000057780000}"/>
    <cellStyle name="Normal 2 11 4 5 2 3 2" xfId="30811" xr:uid="{00000000-0005-0000-0000-000058780000}"/>
    <cellStyle name="Normal 2 11 4 5 2 3 2 2" xfId="30812" xr:uid="{00000000-0005-0000-0000-000059780000}"/>
    <cellStyle name="Normal 2 11 4 5 2 3 3" xfId="30813" xr:uid="{00000000-0005-0000-0000-00005A780000}"/>
    <cellStyle name="Normal 2 11 4 5 2 3 4" xfId="30814" xr:uid="{00000000-0005-0000-0000-00005B780000}"/>
    <cellStyle name="Normal 2 11 4 5 2 4" xfId="30815" xr:uid="{00000000-0005-0000-0000-00005C780000}"/>
    <cellStyle name="Normal 2 11 4 5 2 4 2" xfId="30816" xr:uid="{00000000-0005-0000-0000-00005D780000}"/>
    <cellStyle name="Normal 2 11 4 5 2 4 2 2" xfId="30817" xr:uid="{00000000-0005-0000-0000-00005E780000}"/>
    <cellStyle name="Normal 2 11 4 5 2 4 3" xfId="30818" xr:uid="{00000000-0005-0000-0000-00005F780000}"/>
    <cellStyle name="Normal 2 11 4 5 2 4 4" xfId="30819" xr:uid="{00000000-0005-0000-0000-000060780000}"/>
    <cellStyle name="Normal 2 11 4 5 2 5" xfId="30820" xr:uid="{00000000-0005-0000-0000-000061780000}"/>
    <cellStyle name="Normal 2 11 4 5 2 5 2" xfId="30821" xr:uid="{00000000-0005-0000-0000-000062780000}"/>
    <cellStyle name="Normal 2 11 4 5 2 5 2 2" xfId="30822" xr:uid="{00000000-0005-0000-0000-000063780000}"/>
    <cellStyle name="Normal 2 11 4 5 2 5 3" xfId="30823" xr:uid="{00000000-0005-0000-0000-000064780000}"/>
    <cellStyle name="Normal 2 11 4 5 2 5 4" xfId="30824" xr:uid="{00000000-0005-0000-0000-000065780000}"/>
    <cellStyle name="Normal 2 11 4 5 2 6" xfId="30825" xr:uid="{00000000-0005-0000-0000-000066780000}"/>
    <cellStyle name="Normal 2 11 4 5 2 6 2" xfId="30826" xr:uid="{00000000-0005-0000-0000-000067780000}"/>
    <cellStyle name="Normal 2 11 4 5 2 6 2 2" xfId="30827" xr:uid="{00000000-0005-0000-0000-000068780000}"/>
    <cellStyle name="Normal 2 11 4 5 2 6 3" xfId="30828" xr:uid="{00000000-0005-0000-0000-000069780000}"/>
    <cellStyle name="Normal 2 11 4 5 2 6 4" xfId="30829" xr:uid="{00000000-0005-0000-0000-00006A780000}"/>
    <cellStyle name="Normal 2 11 4 5 2 7" xfId="30830" xr:uid="{00000000-0005-0000-0000-00006B780000}"/>
    <cellStyle name="Normal 2 11 4 5 2 7 2" xfId="30831" xr:uid="{00000000-0005-0000-0000-00006C780000}"/>
    <cellStyle name="Normal 2 11 4 5 2 8" xfId="30832" xr:uid="{00000000-0005-0000-0000-00006D780000}"/>
    <cellStyle name="Normal 2 11 4 5 2 9" xfId="30833" xr:uid="{00000000-0005-0000-0000-00006E780000}"/>
    <cellStyle name="Normal 2 11 4 5 3" xfId="30834" xr:uid="{00000000-0005-0000-0000-00006F780000}"/>
    <cellStyle name="Normal 2 11 4 5 3 2" xfId="30835" xr:uid="{00000000-0005-0000-0000-000070780000}"/>
    <cellStyle name="Normal 2 11 4 5 3 2 2" xfId="30836" xr:uid="{00000000-0005-0000-0000-000071780000}"/>
    <cellStyle name="Normal 2 11 4 5 3 2 2 2" xfId="30837" xr:uid="{00000000-0005-0000-0000-000072780000}"/>
    <cellStyle name="Normal 2 11 4 5 3 2 3" xfId="30838" xr:uid="{00000000-0005-0000-0000-000073780000}"/>
    <cellStyle name="Normal 2 11 4 5 3 2 4" xfId="30839" xr:uid="{00000000-0005-0000-0000-000074780000}"/>
    <cellStyle name="Normal 2 11 4 5 3 3" xfId="30840" xr:uid="{00000000-0005-0000-0000-000075780000}"/>
    <cellStyle name="Normal 2 11 4 5 3 3 2" xfId="30841" xr:uid="{00000000-0005-0000-0000-000076780000}"/>
    <cellStyle name="Normal 2 11 4 5 3 3 2 2" xfId="30842" xr:uid="{00000000-0005-0000-0000-000077780000}"/>
    <cellStyle name="Normal 2 11 4 5 3 3 3" xfId="30843" xr:uid="{00000000-0005-0000-0000-000078780000}"/>
    <cellStyle name="Normal 2 11 4 5 3 3 4" xfId="30844" xr:uid="{00000000-0005-0000-0000-000079780000}"/>
    <cellStyle name="Normal 2 11 4 5 3 4" xfId="30845" xr:uid="{00000000-0005-0000-0000-00007A780000}"/>
    <cellStyle name="Normal 2 11 4 5 3 4 2" xfId="30846" xr:uid="{00000000-0005-0000-0000-00007B780000}"/>
    <cellStyle name="Normal 2 11 4 5 3 4 2 2" xfId="30847" xr:uid="{00000000-0005-0000-0000-00007C780000}"/>
    <cellStyle name="Normal 2 11 4 5 3 4 3" xfId="30848" xr:uid="{00000000-0005-0000-0000-00007D780000}"/>
    <cellStyle name="Normal 2 11 4 5 3 4 4" xfId="30849" xr:uid="{00000000-0005-0000-0000-00007E780000}"/>
    <cellStyle name="Normal 2 11 4 5 3 5" xfId="30850" xr:uid="{00000000-0005-0000-0000-00007F780000}"/>
    <cellStyle name="Normal 2 11 4 5 3 5 2" xfId="30851" xr:uid="{00000000-0005-0000-0000-000080780000}"/>
    <cellStyle name="Normal 2 11 4 5 3 6" xfId="30852" xr:uid="{00000000-0005-0000-0000-000081780000}"/>
    <cellStyle name="Normal 2 11 4 5 3 7" xfId="30853" xr:uid="{00000000-0005-0000-0000-000082780000}"/>
    <cellStyle name="Normal 2 11 4 5 4" xfId="30854" xr:uid="{00000000-0005-0000-0000-000083780000}"/>
    <cellStyle name="Normal 2 11 4 5 4 2" xfId="30855" xr:uid="{00000000-0005-0000-0000-000084780000}"/>
    <cellStyle name="Normal 2 11 4 5 4 2 2" xfId="30856" xr:uid="{00000000-0005-0000-0000-000085780000}"/>
    <cellStyle name="Normal 2 11 4 5 4 3" xfId="30857" xr:uid="{00000000-0005-0000-0000-000086780000}"/>
    <cellStyle name="Normal 2 11 4 5 4 4" xfId="30858" xr:uid="{00000000-0005-0000-0000-000087780000}"/>
    <cellStyle name="Normal 2 11 4 5 5" xfId="30859" xr:uid="{00000000-0005-0000-0000-000088780000}"/>
    <cellStyle name="Normal 2 11 4 5 5 2" xfId="30860" xr:uid="{00000000-0005-0000-0000-000089780000}"/>
    <cellStyle name="Normal 2 11 4 5 5 2 2" xfId="30861" xr:uid="{00000000-0005-0000-0000-00008A780000}"/>
    <cellStyle name="Normal 2 11 4 5 5 3" xfId="30862" xr:uid="{00000000-0005-0000-0000-00008B780000}"/>
    <cellStyle name="Normal 2 11 4 5 5 4" xfId="30863" xr:uid="{00000000-0005-0000-0000-00008C780000}"/>
    <cellStyle name="Normal 2 11 4 5 6" xfId="30864" xr:uid="{00000000-0005-0000-0000-00008D780000}"/>
    <cellStyle name="Normal 2 11 4 5 6 2" xfId="30865" xr:uid="{00000000-0005-0000-0000-00008E780000}"/>
    <cellStyle name="Normal 2 11 4 5 6 2 2" xfId="30866" xr:uid="{00000000-0005-0000-0000-00008F780000}"/>
    <cellStyle name="Normal 2 11 4 5 6 3" xfId="30867" xr:uid="{00000000-0005-0000-0000-000090780000}"/>
    <cellStyle name="Normal 2 11 4 5 6 4" xfId="30868" xr:uid="{00000000-0005-0000-0000-000091780000}"/>
    <cellStyle name="Normal 2 11 4 5 7" xfId="30869" xr:uid="{00000000-0005-0000-0000-000092780000}"/>
    <cellStyle name="Normal 2 11 4 5 7 2" xfId="30870" xr:uid="{00000000-0005-0000-0000-000093780000}"/>
    <cellStyle name="Normal 2 11 4 5 7 2 2" xfId="30871" xr:uid="{00000000-0005-0000-0000-000094780000}"/>
    <cellStyle name="Normal 2 11 4 5 7 3" xfId="30872" xr:uid="{00000000-0005-0000-0000-000095780000}"/>
    <cellStyle name="Normal 2 11 4 5 7 4" xfId="30873" xr:uid="{00000000-0005-0000-0000-000096780000}"/>
    <cellStyle name="Normal 2 11 4 5 8" xfId="30874" xr:uid="{00000000-0005-0000-0000-000097780000}"/>
    <cellStyle name="Normal 2 11 4 5 8 2" xfId="30875" xr:uid="{00000000-0005-0000-0000-000098780000}"/>
    <cellStyle name="Normal 2 11 4 5 9" xfId="30876" xr:uid="{00000000-0005-0000-0000-000099780000}"/>
    <cellStyle name="Normal 2 11 4 6" xfId="30877" xr:uid="{00000000-0005-0000-0000-00009A780000}"/>
    <cellStyle name="Normal 2 11 4 6 2" xfId="30878" xr:uid="{00000000-0005-0000-0000-00009B780000}"/>
    <cellStyle name="Normal 2 11 4 6 2 2" xfId="30879" xr:uid="{00000000-0005-0000-0000-00009C780000}"/>
    <cellStyle name="Normal 2 11 4 6 2 2 2" xfId="30880" xr:uid="{00000000-0005-0000-0000-00009D780000}"/>
    <cellStyle name="Normal 2 11 4 6 2 2 2 2" xfId="30881" xr:uid="{00000000-0005-0000-0000-00009E780000}"/>
    <cellStyle name="Normal 2 11 4 6 2 2 3" xfId="30882" xr:uid="{00000000-0005-0000-0000-00009F780000}"/>
    <cellStyle name="Normal 2 11 4 6 2 2 4" xfId="30883" xr:uid="{00000000-0005-0000-0000-0000A0780000}"/>
    <cellStyle name="Normal 2 11 4 6 2 3" xfId="30884" xr:uid="{00000000-0005-0000-0000-0000A1780000}"/>
    <cellStyle name="Normal 2 11 4 6 2 3 2" xfId="30885" xr:uid="{00000000-0005-0000-0000-0000A2780000}"/>
    <cellStyle name="Normal 2 11 4 6 2 3 2 2" xfId="30886" xr:uid="{00000000-0005-0000-0000-0000A3780000}"/>
    <cellStyle name="Normal 2 11 4 6 2 3 3" xfId="30887" xr:uid="{00000000-0005-0000-0000-0000A4780000}"/>
    <cellStyle name="Normal 2 11 4 6 2 3 4" xfId="30888" xr:uid="{00000000-0005-0000-0000-0000A5780000}"/>
    <cellStyle name="Normal 2 11 4 6 2 4" xfId="30889" xr:uid="{00000000-0005-0000-0000-0000A6780000}"/>
    <cellStyle name="Normal 2 11 4 6 2 4 2" xfId="30890" xr:uid="{00000000-0005-0000-0000-0000A7780000}"/>
    <cellStyle name="Normal 2 11 4 6 2 4 2 2" xfId="30891" xr:uid="{00000000-0005-0000-0000-0000A8780000}"/>
    <cellStyle name="Normal 2 11 4 6 2 4 3" xfId="30892" xr:uid="{00000000-0005-0000-0000-0000A9780000}"/>
    <cellStyle name="Normal 2 11 4 6 2 4 4" xfId="30893" xr:uid="{00000000-0005-0000-0000-0000AA780000}"/>
    <cellStyle name="Normal 2 11 4 6 2 5" xfId="30894" xr:uid="{00000000-0005-0000-0000-0000AB780000}"/>
    <cellStyle name="Normal 2 11 4 6 2 5 2" xfId="30895" xr:uid="{00000000-0005-0000-0000-0000AC780000}"/>
    <cellStyle name="Normal 2 11 4 6 2 6" xfId="30896" xr:uid="{00000000-0005-0000-0000-0000AD780000}"/>
    <cellStyle name="Normal 2 11 4 6 2 7" xfId="30897" xr:uid="{00000000-0005-0000-0000-0000AE780000}"/>
    <cellStyle name="Normal 2 11 4 6 3" xfId="30898" xr:uid="{00000000-0005-0000-0000-0000AF780000}"/>
    <cellStyle name="Normal 2 11 4 6 3 2" xfId="30899" xr:uid="{00000000-0005-0000-0000-0000B0780000}"/>
    <cellStyle name="Normal 2 11 4 6 3 2 2" xfId="30900" xr:uid="{00000000-0005-0000-0000-0000B1780000}"/>
    <cellStyle name="Normal 2 11 4 6 3 3" xfId="30901" xr:uid="{00000000-0005-0000-0000-0000B2780000}"/>
    <cellStyle name="Normal 2 11 4 6 3 4" xfId="30902" xr:uid="{00000000-0005-0000-0000-0000B3780000}"/>
    <cellStyle name="Normal 2 11 4 6 4" xfId="30903" xr:uid="{00000000-0005-0000-0000-0000B4780000}"/>
    <cellStyle name="Normal 2 11 4 6 4 2" xfId="30904" xr:uid="{00000000-0005-0000-0000-0000B5780000}"/>
    <cellStyle name="Normal 2 11 4 6 4 2 2" xfId="30905" xr:uid="{00000000-0005-0000-0000-0000B6780000}"/>
    <cellStyle name="Normal 2 11 4 6 4 3" xfId="30906" xr:uid="{00000000-0005-0000-0000-0000B7780000}"/>
    <cellStyle name="Normal 2 11 4 6 4 4" xfId="30907" xr:uid="{00000000-0005-0000-0000-0000B8780000}"/>
    <cellStyle name="Normal 2 11 4 6 5" xfId="30908" xr:uid="{00000000-0005-0000-0000-0000B9780000}"/>
    <cellStyle name="Normal 2 11 4 6 5 2" xfId="30909" xr:uid="{00000000-0005-0000-0000-0000BA780000}"/>
    <cellStyle name="Normal 2 11 4 6 5 2 2" xfId="30910" xr:uid="{00000000-0005-0000-0000-0000BB780000}"/>
    <cellStyle name="Normal 2 11 4 6 5 3" xfId="30911" xr:uid="{00000000-0005-0000-0000-0000BC780000}"/>
    <cellStyle name="Normal 2 11 4 6 5 4" xfId="30912" xr:uid="{00000000-0005-0000-0000-0000BD780000}"/>
    <cellStyle name="Normal 2 11 4 6 6" xfId="30913" xr:uid="{00000000-0005-0000-0000-0000BE780000}"/>
    <cellStyle name="Normal 2 11 4 6 6 2" xfId="30914" xr:uid="{00000000-0005-0000-0000-0000BF780000}"/>
    <cellStyle name="Normal 2 11 4 6 6 2 2" xfId="30915" xr:uid="{00000000-0005-0000-0000-0000C0780000}"/>
    <cellStyle name="Normal 2 11 4 6 6 3" xfId="30916" xr:uid="{00000000-0005-0000-0000-0000C1780000}"/>
    <cellStyle name="Normal 2 11 4 6 6 4" xfId="30917" xr:uid="{00000000-0005-0000-0000-0000C2780000}"/>
    <cellStyle name="Normal 2 11 4 6 7" xfId="30918" xr:uid="{00000000-0005-0000-0000-0000C3780000}"/>
    <cellStyle name="Normal 2 11 4 6 7 2" xfId="30919" xr:uid="{00000000-0005-0000-0000-0000C4780000}"/>
    <cellStyle name="Normal 2 11 4 6 8" xfId="30920" xr:uid="{00000000-0005-0000-0000-0000C5780000}"/>
    <cellStyle name="Normal 2 11 4 6 9" xfId="30921" xr:uid="{00000000-0005-0000-0000-0000C6780000}"/>
    <cellStyle name="Normal 2 11 4 7" xfId="30922" xr:uid="{00000000-0005-0000-0000-0000C7780000}"/>
    <cellStyle name="Normal 2 11 4 7 2" xfId="30923" xr:uid="{00000000-0005-0000-0000-0000C8780000}"/>
    <cellStyle name="Normal 2 11 4 7 2 2" xfId="30924" xr:uid="{00000000-0005-0000-0000-0000C9780000}"/>
    <cellStyle name="Normal 2 11 4 7 2 2 2" xfId="30925" xr:uid="{00000000-0005-0000-0000-0000CA780000}"/>
    <cellStyle name="Normal 2 11 4 7 2 2 2 2" xfId="30926" xr:uid="{00000000-0005-0000-0000-0000CB780000}"/>
    <cellStyle name="Normal 2 11 4 7 2 2 3" xfId="30927" xr:uid="{00000000-0005-0000-0000-0000CC780000}"/>
    <cellStyle name="Normal 2 11 4 7 2 2 4" xfId="30928" xr:uid="{00000000-0005-0000-0000-0000CD780000}"/>
    <cellStyle name="Normal 2 11 4 7 2 3" xfId="30929" xr:uid="{00000000-0005-0000-0000-0000CE780000}"/>
    <cellStyle name="Normal 2 11 4 7 2 3 2" xfId="30930" xr:uid="{00000000-0005-0000-0000-0000CF780000}"/>
    <cellStyle name="Normal 2 11 4 7 2 3 2 2" xfId="30931" xr:uid="{00000000-0005-0000-0000-0000D0780000}"/>
    <cellStyle name="Normal 2 11 4 7 2 3 3" xfId="30932" xr:uid="{00000000-0005-0000-0000-0000D1780000}"/>
    <cellStyle name="Normal 2 11 4 7 2 3 4" xfId="30933" xr:uid="{00000000-0005-0000-0000-0000D2780000}"/>
    <cellStyle name="Normal 2 11 4 7 2 4" xfId="30934" xr:uid="{00000000-0005-0000-0000-0000D3780000}"/>
    <cellStyle name="Normal 2 11 4 7 2 4 2" xfId="30935" xr:uid="{00000000-0005-0000-0000-0000D4780000}"/>
    <cellStyle name="Normal 2 11 4 7 2 4 2 2" xfId="30936" xr:uid="{00000000-0005-0000-0000-0000D5780000}"/>
    <cellStyle name="Normal 2 11 4 7 2 4 3" xfId="30937" xr:uid="{00000000-0005-0000-0000-0000D6780000}"/>
    <cellStyle name="Normal 2 11 4 7 2 4 4" xfId="30938" xr:uid="{00000000-0005-0000-0000-0000D7780000}"/>
    <cellStyle name="Normal 2 11 4 7 2 5" xfId="30939" xr:uid="{00000000-0005-0000-0000-0000D8780000}"/>
    <cellStyle name="Normal 2 11 4 7 2 5 2" xfId="30940" xr:uid="{00000000-0005-0000-0000-0000D9780000}"/>
    <cellStyle name="Normal 2 11 4 7 2 6" xfId="30941" xr:uid="{00000000-0005-0000-0000-0000DA780000}"/>
    <cellStyle name="Normal 2 11 4 7 2 7" xfId="30942" xr:uid="{00000000-0005-0000-0000-0000DB780000}"/>
    <cellStyle name="Normal 2 11 4 7 3" xfId="30943" xr:uid="{00000000-0005-0000-0000-0000DC780000}"/>
    <cellStyle name="Normal 2 11 4 7 3 2" xfId="30944" xr:uid="{00000000-0005-0000-0000-0000DD780000}"/>
    <cellStyle name="Normal 2 11 4 7 3 2 2" xfId="30945" xr:uid="{00000000-0005-0000-0000-0000DE780000}"/>
    <cellStyle name="Normal 2 11 4 7 3 3" xfId="30946" xr:uid="{00000000-0005-0000-0000-0000DF780000}"/>
    <cellStyle name="Normal 2 11 4 7 3 4" xfId="30947" xr:uid="{00000000-0005-0000-0000-0000E0780000}"/>
    <cellStyle name="Normal 2 11 4 7 4" xfId="30948" xr:uid="{00000000-0005-0000-0000-0000E1780000}"/>
    <cellStyle name="Normal 2 11 4 7 4 2" xfId="30949" xr:uid="{00000000-0005-0000-0000-0000E2780000}"/>
    <cellStyle name="Normal 2 11 4 7 4 2 2" xfId="30950" xr:uid="{00000000-0005-0000-0000-0000E3780000}"/>
    <cellStyle name="Normal 2 11 4 7 4 3" xfId="30951" xr:uid="{00000000-0005-0000-0000-0000E4780000}"/>
    <cellStyle name="Normal 2 11 4 7 4 4" xfId="30952" xr:uid="{00000000-0005-0000-0000-0000E5780000}"/>
    <cellStyle name="Normal 2 11 4 7 5" xfId="30953" xr:uid="{00000000-0005-0000-0000-0000E6780000}"/>
    <cellStyle name="Normal 2 11 4 7 5 2" xfId="30954" xr:uid="{00000000-0005-0000-0000-0000E7780000}"/>
    <cellStyle name="Normal 2 11 4 7 5 2 2" xfId="30955" xr:uid="{00000000-0005-0000-0000-0000E8780000}"/>
    <cellStyle name="Normal 2 11 4 7 5 3" xfId="30956" xr:uid="{00000000-0005-0000-0000-0000E9780000}"/>
    <cellStyle name="Normal 2 11 4 7 5 4" xfId="30957" xr:uid="{00000000-0005-0000-0000-0000EA780000}"/>
    <cellStyle name="Normal 2 11 4 7 6" xfId="30958" xr:uid="{00000000-0005-0000-0000-0000EB780000}"/>
    <cellStyle name="Normal 2 11 4 7 6 2" xfId="30959" xr:uid="{00000000-0005-0000-0000-0000EC780000}"/>
    <cellStyle name="Normal 2 11 4 7 6 2 2" xfId="30960" xr:uid="{00000000-0005-0000-0000-0000ED780000}"/>
    <cellStyle name="Normal 2 11 4 7 6 3" xfId="30961" xr:uid="{00000000-0005-0000-0000-0000EE780000}"/>
    <cellStyle name="Normal 2 11 4 7 6 4" xfId="30962" xr:uid="{00000000-0005-0000-0000-0000EF780000}"/>
    <cellStyle name="Normal 2 11 4 7 7" xfId="30963" xr:uid="{00000000-0005-0000-0000-0000F0780000}"/>
    <cellStyle name="Normal 2 11 4 7 7 2" xfId="30964" xr:uid="{00000000-0005-0000-0000-0000F1780000}"/>
    <cellStyle name="Normal 2 11 4 7 8" xfId="30965" xr:uid="{00000000-0005-0000-0000-0000F2780000}"/>
    <cellStyle name="Normal 2 11 4 7 9" xfId="30966" xr:uid="{00000000-0005-0000-0000-0000F3780000}"/>
    <cellStyle name="Normal 2 11 4 8" xfId="30967" xr:uid="{00000000-0005-0000-0000-0000F4780000}"/>
    <cellStyle name="Normal 2 11 4 8 2" xfId="30968" xr:uid="{00000000-0005-0000-0000-0000F5780000}"/>
    <cellStyle name="Normal 2 11 4 8 2 2" xfId="30969" xr:uid="{00000000-0005-0000-0000-0000F6780000}"/>
    <cellStyle name="Normal 2 11 4 8 2 2 2" xfId="30970" xr:uid="{00000000-0005-0000-0000-0000F7780000}"/>
    <cellStyle name="Normal 2 11 4 8 2 3" xfId="30971" xr:uid="{00000000-0005-0000-0000-0000F8780000}"/>
    <cellStyle name="Normal 2 11 4 8 2 4" xfId="30972" xr:uid="{00000000-0005-0000-0000-0000F9780000}"/>
    <cellStyle name="Normal 2 11 4 8 3" xfId="30973" xr:uid="{00000000-0005-0000-0000-0000FA780000}"/>
    <cellStyle name="Normal 2 11 4 8 3 2" xfId="30974" xr:uid="{00000000-0005-0000-0000-0000FB780000}"/>
    <cellStyle name="Normal 2 11 4 8 3 2 2" xfId="30975" xr:uid="{00000000-0005-0000-0000-0000FC780000}"/>
    <cellStyle name="Normal 2 11 4 8 3 3" xfId="30976" xr:uid="{00000000-0005-0000-0000-0000FD780000}"/>
    <cellStyle name="Normal 2 11 4 8 3 4" xfId="30977" xr:uid="{00000000-0005-0000-0000-0000FE780000}"/>
    <cellStyle name="Normal 2 11 4 8 4" xfId="30978" xr:uid="{00000000-0005-0000-0000-0000FF780000}"/>
    <cellStyle name="Normal 2 11 4 8 4 2" xfId="30979" xr:uid="{00000000-0005-0000-0000-000000790000}"/>
    <cellStyle name="Normal 2 11 4 8 4 2 2" xfId="30980" xr:uid="{00000000-0005-0000-0000-000001790000}"/>
    <cellStyle name="Normal 2 11 4 8 4 3" xfId="30981" xr:uid="{00000000-0005-0000-0000-000002790000}"/>
    <cellStyle name="Normal 2 11 4 8 4 4" xfId="30982" xr:uid="{00000000-0005-0000-0000-000003790000}"/>
    <cellStyle name="Normal 2 11 4 8 5" xfId="30983" xr:uid="{00000000-0005-0000-0000-000004790000}"/>
    <cellStyle name="Normal 2 11 4 8 5 2" xfId="30984" xr:uid="{00000000-0005-0000-0000-000005790000}"/>
    <cellStyle name="Normal 2 11 4 8 6" xfId="30985" xr:uid="{00000000-0005-0000-0000-000006790000}"/>
    <cellStyle name="Normal 2 11 4 8 7" xfId="30986" xr:uid="{00000000-0005-0000-0000-000007790000}"/>
    <cellStyle name="Normal 2 11 4 9" xfId="30987" xr:uid="{00000000-0005-0000-0000-000008790000}"/>
    <cellStyle name="Normal 2 11 4 9 2" xfId="30988" xr:uid="{00000000-0005-0000-0000-000009790000}"/>
    <cellStyle name="Normal 2 11 4 9 2 2" xfId="30989" xr:uid="{00000000-0005-0000-0000-00000A790000}"/>
    <cellStyle name="Normal 2 11 4 9 3" xfId="30990" xr:uid="{00000000-0005-0000-0000-00000B790000}"/>
    <cellStyle name="Normal 2 11 4 9 4" xfId="30991" xr:uid="{00000000-0005-0000-0000-00000C790000}"/>
    <cellStyle name="Normal 2 11 5" xfId="30992" xr:uid="{00000000-0005-0000-0000-00000D790000}"/>
    <cellStyle name="Normal 2 11 5 10" xfId="30993" xr:uid="{00000000-0005-0000-0000-00000E790000}"/>
    <cellStyle name="Normal 2 11 5 10 2" xfId="30994" xr:uid="{00000000-0005-0000-0000-00000F790000}"/>
    <cellStyle name="Normal 2 11 5 10 2 2" xfId="30995" xr:uid="{00000000-0005-0000-0000-000010790000}"/>
    <cellStyle name="Normal 2 11 5 10 3" xfId="30996" xr:uid="{00000000-0005-0000-0000-000011790000}"/>
    <cellStyle name="Normal 2 11 5 10 4" xfId="30997" xr:uid="{00000000-0005-0000-0000-000012790000}"/>
    <cellStyle name="Normal 2 11 5 11" xfId="30998" xr:uid="{00000000-0005-0000-0000-000013790000}"/>
    <cellStyle name="Normal 2 11 5 11 2" xfId="30999" xr:uid="{00000000-0005-0000-0000-000014790000}"/>
    <cellStyle name="Normal 2 11 5 11 2 2" xfId="31000" xr:uid="{00000000-0005-0000-0000-000015790000}"/>
    <cellStyle name="Normal 2 11 5 11 3" xfId="31001" xr:uid="{00000000-0005-0000-0000-000016790000}"/>
    <cellStyle name="Normal 2 11 5 11 4" xfId="31002" xr:uid="{00000000-0005-0000-0000-000017790000}"/>
    <cellStyle name="Normal 2 11 5 12" xfId="31003" xr:uid="{00000000-0005-0000-0000-000018790000}"/>
    <cellStyle name="Normal 2 11 5 12 2" xfId="31004" xr:uid="{00000000-0005-0000-0000-000019790000}"/>
    <cellStyle name="Normal 2 11 5 12 2 2" xfId="31005" xr:uid="{00000000-0005-0000-0000-00001A790000}"/>
    <cellStyle name="Normal 2 11 5 12 3" xfId="31006" xr:uid="{00000000-0005-0000-0000-00001B790000}"/>
    <cellStyle name="Normal 2 11 5 12 4" xfId="31007" xr:uid="{00000000-0005-0000-0000-00001C790000}"/>
    <cellStyle name="Normal 2 11 5 13" xfId="31008" xr:uid="{00000000-0005-0000-0000-00001D790000}"/>
    <cellStyle name="Normal 2 11 5 13 2" xfId="31009" xr:uid="{00000000-0005-0000-0000-00001E790000}"/>
    <cellStyle name="Normal 2 11 5 14" xfId="31010" xr:uid="{00000000-0005-0000-0000-00001F790000}"/>
    <cellStyle name="Normal 2 11 5 15" xfId="31011" xr:uid="{00000000-0005-0000-0000-000020790000}"/>
    <cellStyle name="Normal 2 11 5 2" xfId="31012" xr:uid="{00000000-0005-0000-0000-000021790000}"/>
    <cellStyle name="Normal 2 11 5 2 10" xfId="31013" xr:uid="{00000000-0005-0000-0000-000022790000}"/>
    <cellStyle name="Normal 2 11 5 2 10 2" xfId="31014" xr:uid="{00000000-0005-0000-0000-000023790000}"/>
    <cellStyle name="Normal 2 11 5 2 10 2 2" xfId="31015" xr:uid="{00000000-0005-0000-0000-000024790000}"/>
    <cellStyle name="Normal 2 11 5 2 10 3" xfId="31016" xr:uid="{00000000-0005-0000-0000-000025790000}"/>
    <cellStyle name="Normal 2 11 5 2 10 4" xfId="31017" xr:uid="{00000000-0005-0000-0000-000026790000}"/>
    <cellStyle name="Normal 2 11 5 2 11" xfId="31018" xr:uid="{00000000-0005-0000-0000-000027790000}"/>
    <cellStyle name="Normal 2 11 5 2 11 2" xfId="31019" xr:uid="{00000000-0005-0000-0000-000028790000}"/>
    <cellStyle name="Normal 2 11 5 2 11 2 2" xfId="31020" xr:uid="{00000000-0005-0000-0000-000029790000}"/>
    <cellStyle name="Normal 2 11 5 2 11 3" xfId="31021" xr:uid="{00000000-0005-0000-0000-00002A790000}"/>
    <cellStyle name="Normal 2 11 5 2 11 4" xfId="31022" xr:uid="{00000000-0005-0000-0000-00002B790000}"/>
    <cellStyle name="Normal 2 11 5 2 12" xfId="31023" xr:uid="{00000000-0005-0000-0000-00002C790000}"/>
    <cellStyle name="Normal 2 11 5 2 12 2" xfId="31024" xr:uid="{00000000-0005-0000-0000-00002D790000}"/>
    <cellStyle name="Normal 2 11 5 2 13" xfId="31025" xr:uid="{00000000-0005-0000-0000-00002E790000}"/>
    <cellStyle name="Normal 2 11 5 2 14" xfId="31026" xr:uid="{00000000-0005-0000-0000-00002F790000}"/>
    <cellStyle name="Normal 2 11 5 2 2" xfId="31027" xr:uid="{00000000-0005-0000-0000-000030790000}"/>
    <cellStyle name="Normal 2 11 5 2 2 10" xfId="31028" xr:uid="{00000000-0005-0000-0000-000031790000}"/>
    <cellStyle name="Normal 2 11 5 2 2 10 2" xfId="31029" xr:uid="{00000000-0005-0000-0000-000032790000}"/>
    <cellStyle name="Normal 2 11 5 2 2 10 2 2" xfId="31030" xr:uid="{00000000-0005-0000-0000-000033790000}"/>
    <cellStyle name="Normal 2 11 5 2 2 10 3" xfId="31031" xr:uid="{00000000-0005-0000-0000-000034790000}"/>
    <cellStyle name="Normal 2 11 5 2 2 10 4" xfId="31032" xr:uid="{00000000-0005-0000-0000-000035790000}"/>
    <cellStyle name="Normal 2 11 5 2 2 11" xfId="31033" xr:uid="{00000000-0005-0000-0000-000036790000}"/>
    <cellStyle name="Normal 2 11 5 2 2 11 2" xfId="31034" xr:uid="{00000000-0005-0000-0000-000037790000}"/>
    <cellStyle name="Normal 2 11 5 2 2 12" xfId="31035" xr:uid="{00000000-0005-0000-0000-000038790000}"/>
    <cellStyle name="Normal 2 11 5 2 2 13" xfId="31036" xr:uid="{00000000-0005-0000-0000-000039790000}"/>
    <cellStyle name="Normal 2 11 5 2 2 2" xfId="31037" xr:uid="{00000000-0005-0000-0000-00003A790000}"/>
    <cellStyle name="Normal 2 11 5 2 2 2 10" xfId="31038" xr:uid="{00000000-0005-0000-0000-00003B790000}"/>
    <cellStyle name="Normal 2 11 5 2 2 2 2" xfId="31039" xr:uid="{00000000-0005-0000-0000-00003C790000}"/>
    <cellStyle name="Normal 2 11 5 2 2 2 2 2" xfId="31040" xr:uid="{00000000-0005-0000-0000-00003D790000}"/>
    <cellStyle name="Normal 2 11 5 2 2 2 2 2 2" xfId="31041" xr:uid="{00000000-0005-0000-0000-00003E790000}"/>
    <cellStyle name="Normal 2 11 5 2 2 2 2 2 2 2" xfId="31042" xr:uid="{00000000-0005-0000-0000-00003F790000}"/>
    <cellStyle name="Normal 2 11 5 2 2 2 2 2 2 2 2" xfId="31043" xr:uid="{00000000-0005-0000-0000-000040790000}"/>
    <cellStyle name="Normal 2 11 5 2 2 2 2 2 2 3" xfId="31044" xr:uid="{00000000-0005-0000-0000-000041790000}"/>
    <cellStyle name="Normal 2 11 5 2 2 2 2 2 2 4" xfId="31045" xr:uid="{00000000-0005-0000-0000-000042790000}"/>
    <cellStyle name="Normal 2 11 5 2 2 2 2 2 3" xfId="31046" xr:uid="{00000000-0005-0000-0000-000043790000}"/>
    <cellStyle name="Normal 2 11 5 2 2 2 2 2 3 2" xfId="31047" xr:uid="{00000000-0005-0000-0000-000044790000}"/>
    <cellStyle name="Normal 2 11 5 2 2 2 2 2 3 2 2" xfId="31048" xr:uid="{00000000-0005-0000-0000-000045790000}"/>
    <cellStyle name="Normal 2 11 5 2 2 2 2 2 3 3" xfId="31049" xr:uid="{00000000-0005-0000-0000-000046790000}"/>
    <cellStyle name="Normal 2 11 5 2 2 2 2 2 3 4" xfId="31050" xr:uid="{00000000-0005-0000-0000-000047790000}"/>
    <cellStyle name="Normal 2 11 5 2 2 2 2 2 4" xfId="31051" xr:uid="{00000000-0005-0000-0000-000048790000}"/>
    <cellStyle name="Normal 2 11 5 2 2 2 2 2 4 2" xfId="31052" xr:uid="{00000000-0005-0000-0000-000049790000}"/>
    <cellStyle name="Normal 2 11 5 2 2 2 2 2 4 2 2" xfId="31053" xr:uid="{00000000-0005-0000-0000-00004A790000}"/>
    <cellStyle name="Normal 2 11 5 2 2 2 2 2 4 3" xfId="31054" xr:uid="{00000000-0005-0000-0000-00004B790000}"/>
    <cellStyle name="Normal 2 11 5 2 2 2 2 2 4 4" xfId="31055" xr:uid="{00000000-0005-0000-0000-00004C790000}"/>
    <cellStyle name="Normal 2 11 5 2 2 2 2 2 5" xfId="31056" xr:uid="{00000000-0005-0000-0000-00004D790000}"/>
    <cellStyle name="Normal 2 11 5 2 2 2 2 2 5 2" xfId="31057" xr:uid="{00000000-0005-0000-0000-00004E790000}"/>
    <cellStyle name="Normal 2 11 5 2 2 2 2 2 6" xfId="31058" xr:uid="{00000000-0005-0000-0000-00004F790000}"/>
    <cellStyle name="Normal 2 11 5 2 2 2 2 2 7" xfId="31059" xr:uid="{00000000-0005-0000-0000-000050790000}"/>
    <cellStyle name="Normal 2 11 5 2 2 2 2 3" xfId="31060" xr:uid="{00000000-0005-0000-0000-000051790000}"/>
    <cellStyle name="Normal 2 11 5 2 2 2 2 3 2" xfId="31061" xr:uid="{00000000-0005-0000-0000-000052790000}"/>
    <cellStyle name="Normal 2 11 5 2 2 2 2 3 2 2" xfId="31062" xr:uid="{00000000-0005-0000-0000-000053790000}"/>
    <cellStyle name="Normal 2 11 5 2 2 2 2 3 3" xfId="31063" xr:uid="{00000000-0005-0000-0000-000054790000}"/>
    <cellStyle name="Normal 2 11 5 2 2 2 2 3 4" xfId="31064" xr:uid="{00000000-0005-0000-0000-000055790000}"/>
    <cellStyle name="Normal 2 11 5 2 2 2 2 4" xfId="31065" xr:uid="{00000000-0005-0000-0000-000056790000}"/>
    <cellStyle name="Normal 2 11 5 2 2 2 2 4 2" xfId="31066" xr:uid="{00000000-0005-0000-0000-000057790000}"/>
    <cellStyle name="Normal 2 11 5 2 2 2 2 4 2 2" xfId="31067" xr:uid="{00000000-0005-0000-0000-000058790000}"/>
    <cellStyle name="Normal 2 11 5 2 2 2 2 4 3" xfId="31068" xr:uid="{00000000-0005-0000-0000-000059790000}"/>
    <cellStyle name="Normal 2 11 5 2 2 2 2 4 4" xfId="31069" xr:uid="{00000000-0005-0000-0000-00005A790000}"/>
    <cellStyle name="Normal 2 11 5 2 2 2 2 5" xfId="31070" xr:uid="{00000000-0005-0000-0000-00005B790000}"/>
    <cellStyle name="Normal 2 11 5 2 2 2 2 5 2" xfId="31071" xr:uid="{00000000-0005-0000-0000-00005C790000}"/>
    <cellStyle name="Normal 2 11 5 2 2 2 2 5 2 2" xfId="31072" xr:uid="{00000000-0005-0000-0000-00005D790000}"/>
    <cellStyle name="Normal 2 11 5 2 2 2 2 5 3" xfId="31073" xr:uid="{00000000-0005-0000-0000-00005E790000}"/>
    <cellStyle name="Normal 2 11 5 2 2 2 2 5 4" xfId="31074" xr:uid="{00000000-0005-0000-0000-00005F790000}"/>
    <cellStyle name="Normal 2 11 5 2 2 2 2 6" xfId="31075" xr:uid="{00000000-0005-0000-0000-000060790000}"/>
    <cellStyle name="Normal 2 11 5 2 2 2 2 6 2" xfId="31076" xr:uid="{00000000-0005-0000-0000-000061790000}"/>
    <cellStyle name="Normal 2 11 5 2 2 2 2 6 2 2" xfId="31077" xr:uid="{00000000-0005-0000-0000-000062790000}"/>
    <cellStyle name="Normal 2 11 5 2 2 2 2 6 3" xfId="31078" xr:uid="{00000000-0005-0000-0000-000063790000}"/>
    <cellStyle name="Normal 2 11 5 2 2 2 2 6 4" xfId="31079" xr:uid="{00000000-0005-0000-0000-000064790000}"/>
    <cellStyle name="Normal 2 11 5 2 2 2 2 7" xfId="31080" xr:uid="{00000000-0005-0000-0000-000065790000}"/>
    <cellStyle name="Normal 2 11 5 2 2 2 2 7 2" xfId="31081" xr:uid="{00000000-0005-0000-0000-000066790000}"/>
    <cellStyle name="Normal 2 11 5 2 2 2 2 8" xfId="31082" xr:uid="{00000000-0005-0000-0000-000067790000}"/>
    <cellStyle name="Normal 2 11 5 2 2 2 2 9" xfId="31083" xr:uid="{00000000-0005-0000-0000-000068790000}"/>
    <cellStyle name="Normal 2 11 5 2 2 2 3" xfId="31084" xr:uid="{00000000-0005-0000-0000-000069790000}"/>
    <cellStyle name="Normal 2 11 5 2 2 2 3 2" xfId="31085" xr:uid="{00000000-0005-0000-0000-00006A790000}"/>
    <cellStyle name="Normal 2 11 5 2 2 2 3 2 2" xfId="31086" xr:uid="{00000000-0005-0000-0000-00006B790000}"/>
    <cellStyle name="Normal 2 11 5 2 2 2 3 2 2 2" xfId="31087" xr:uid="{00000000-0005-0000-0000-00006C790000}"/>
    <cellStyle name="Normal 2 11 5 2 2 2 3 2 3" xfId="31088" xr:uid="{00000000-0005-0000-0000-00006D790000}"/>
    <cellStyle name="Normal 2 11 5 2 2 2 3 2 4" xfId="31089" xr:uid="{00000000-0005-0000-0000-00006E790000}"/>
    <cellStyle name="Normal 2 11 5 2 2 2 3 3" xfId="31090" xr:uid="{00000000-0005-0000-0000-00006F790000}"/>
    <cellStyle name="Normal 2 11 5 2 2 2 3 3 2" xfId="31091" xr:uid="{00000000-0005-0000-0000-000070790000}"/>
    <cellStyle name="Normal 2 11 5 2 2 2 3 3 2 2" xfId="31092" xr:uid="{00000000-0005-0000-0000-000071790000}"/>
    <cellStyle name="Normal 2 11 5 2 2 2 3 3 3" xfId="31093" xr:uid="{00000000-0005-0000-0000-000072790000}"/>
    <cellStyle name="Normal 2 11 5 2 2 2 3 3 4" xfId="31094" xr:uid="{00000000-0005-0000-0000-000073790000}"/>
    <cellStyle name="Normal 2 11 5 2 2 2 3 4" xfId="31095" xr:uid="{00000000-0005-0000-0000-000074790000}"/>
    <cellStyle name="Normal 2 11 5 2 2 2 3 4 2" xfId="31096" xr:uid="{00000000-0005-0000-0000-000075790000}"/>
    <cellStyle name="Normal 2 11 5 2 2 2 3 4 2 2" xfId="31097" xr:uid="{00000000-0005-0000-0000-000076790000}"/>
    <cellStyle name="Normal 2 11 5 2 2 2 3 4 3" xfId="31098" xr:uid="{00000000-0005-0000-0000-000077790000}"/>
    <cellStyle name="Normal 2 11 5 2 2 2 3 4 4" xfId="31099" xr:uid="{00000000-0005-0000-0000-000078790000}"/>
    <cellStyle name="Normal 2 11 5 2 2 2 3 5" xfId="31100" xr:uid="{00000000-0005-0000-0000-000079790000}"/>
    <cellStyle name="Normal 2 11 5 2 2 2 3 5 2" xfId="31101" xr:uid="{00000000-0005-0000-0000-00007A790000}"/>
    <cellStyle name="Normal 2 11 5 2 2 2 3 6" xfId="31102" xr:uid="{00000000-0005-0000-0000-00007B790000}"/>
    <cellStyle name="Normal 2 11 5 2 2 2 3 7" xfId="31103" xr:uid="{00000000-0005-0000-0000-00007C790000}"/>
    <cellStyle name="Normal 2 11 5 2 2 2 4" xfId="31104" xr:uid="{00000000-0005-0000-0000-00007D790000}"/>
    <cellStyle name="Normal 2 11 5 2 2 2 4 2" xfId="31105" xr:uid="{00000000-0005-0000-0000-00007E790000}"/>
    <cellStyle name="Normal 2 11 5 2 2 2 4 2 2" xfId="31106" xr:uid="{00000000-0005-0000-0000-00007F790000}"/>
    <cellStyle name="Normal 2 11 5 2 2 2 4 3" xfId="31107" xr:uid="{00000000-0005-0000-0000-000080790000}"/>
    <cellStyle name="Normal 2 11 5 2 2 2 4 4" xfId="31108" xr:uid="{00000000-0005-0000-0000-000081790000}"/>
    <cellStyle name="Normal 2 11 5 2 2 2 5" xfId="31109" xr:uid="{00000000-0005-0000-0000-000082790000}"/>
    <cellStyle name="Normal 2 11 5 2 2 2 5 2" xfId="31110" xr:uid="{00000000-0005-0000-0000-000083790000}"/>
    <cellStyle name="Normal 2 11 5 2 2 2 5 2 2" xfId="31111" xr:uid="{00000000-0005-0000-0000-000084790000}"/>
    <cellStyle name="Normal 2 11 5 2 2 2 5 3" xfId="31112" xr:uid="{00000000-0005-0000-0000-000085790000}"/>
    <cellStyle name="Normal 2 11 5 2 2 2 5 4" xfId="31113" xr:uid="{00000000-0005-0000-0000-000086790000}"/>
    <cellStyle name="Normal 2 11 5 2 2 2 6" xfId="31114" xr:uid="{00000000-0005-0000-0000-000087790000}"/>
    <cellStyle name="Normal 2 11 5 2 2 2 6 2" xfId="31115" xr:uid="{00000000-0005-0000-0000-000088790000}"/>
    <cellStyle name="Normal 2 11 5 2 2 2 6 2 2" xfId="31116" xr:uid="{00000000-0005-0000-0000-000089790000}"/>
    <cellStyle name="Normal 2 11 5 2 2 2 6 3" xfId="31117" xr:uid="{00000000-0005-0000-0000-00008A790000}"/>
    <cellStyle name="Normal 2 11 5 2 2 2 6 4" xfId="31118" xr:uid="{00000000-0005-0000-0000-00008B790000}"/>
    <cellStyle name="Normal 2 11 5 2 2 2 7" xfId="31119" xr:uid="{00000000-0005-0000-0000-00008C790000}"/>
    <cellStyle name="Normal 2 11 5 2 2 2 7 2" xfId="31120" xr:uid="{00000000-0005-0000-0000-00008D790000}"/>
    <cellStyle name="Normal 2 11 5 2 2 2 7 2 2" xfId="31121" xr:uid="{00000000-0005-0000-0000-00008E790000}"/>
    <cellStyle name="Normal 2 11 5 2 2 2 7 3" xfId="31122" xr:uid="{00000000-0005-0000-0000-00008F790000}"/>
    <cellStyle name="Normal 2 11 5 2 2 2 7 4" xfId="31123" xr:uid="{00000000-0005-0000-0000-000090790000}"/>
    <cellStyle name="Normal 2 11 5 2 2 2 8" xfId="31124" xr:uid="{00000000-0005-0000-0000-000091790000}"/>
    <cellStyle name="Normal 2 11 5 2 2 2 8 2" xfId="31125" xr:uid="{00000000-0005-0000-0000-000092790000}"/>
    <cellStyle name="Normal 2 11 5 2 2 2 9" xfId="31126" xr:uid="{00000000-0005-0000-0000-000093790000}"/>
    <cellStyle name="Normal 2 11 5 2 2 3" xfId="31127" xr:uid="{00000000-0005-0000-0000-000094790000}"/>
    <cellStyle name="Normal 2 11 5 2 2 3 10" xfId="31128" xr:uid="{00000000-0005-0000-0000-000095790000}"/>
    <cellStyle name="Normal 2 11 5 2 2 3 2" xfId="31129" xr:uid="{00000000-0005-0000-0000-000096790000}"/>
    <cellStyle name="Normal 2 11 5 2 2 3 2 2" xfId="31130" xr:uid="{00000000-0005-0000-0000-000097790000}"/>
    <cellStyle name="Normal 2 11 5 2 2 3 2 2 2" xfId="31131" xr:uid="{00000000-0005-0000-0000-000098790000}"/>
    <cellStyle name="Normal 2 11 5 2 2 3 2 2 2 2" xfId="31132" xr:uid="{00000000-0005-0000-0000-000099790000}"/>
    <cellStyle name="Normal 2 11 5 2 2 3 2 2 2 2 2" xfId="31133" xr:uid="{00000000-0005-0000-0000-00009A790000}"/>
    <cellStyle name="Normal 2 11 5 2 2 3 2 2 2 3" xfId="31134" xr:uid="{00000000-0005-0000-0000-00009B790000}"/>
    <cellStyle name="Normal 2 11 5 2 2 3 2 2 2 4" xfId="31135" xr:uid="{00000000-0005-0000-0000-00009C790000}"/>
    <cellStyle name="Normal 2 11 5 2 2 3 2 2 3" xfId="31136" xr:uid="{00000000-0005-0000-0000-00009D790000}"/>
    <cellStyle name="Normal 2 11 5 2 2 3 2 2 3 2" xfId="31137" xr:uid="{00000000-0005-0000-0000-00009E790000}"/>
    <cellStyle name="Normal 2 11 5 2 2 3 2 2 3 2 2" xfId="31138" xr:uid="{00000000-0005-0000-0000-00009F790000}"/>
    <cellStyle name="Normal 2 11 5 2 2 3 2 2 3 3" xfId="31139" xr:uid="{00000000-0005-0000-0000-0000A0790000}"/>
    <cellStyle name="Normal 2 11 5 2 2 3 2 2 3 4" xfId="31140" xr:uid="{00000000-0005-0000-0000-0000A1790000}"/>
    <cellStyle name="Normal 2 11 5 2 2 3 2 2 4" xfId="31141" xr:uid="{00000000-0005-0000-0000-0000A2790000}"/>
    <cellStyle name="Normal 2 11 5 2 2 3 2 2 4 2" xfId="31142" xr:uid="{00000000-0005-0000-0000-0000A3790000}"/>
    <cellStyle name="Normal 2 11 5 2 2 3 2 2 4 2 2" xfId="31143" xr:uid="{00000000-0005-0000-0000-0000A4790000}"/>
    <cellStyle name="Normal 2 11 5 2 2 3 2 2 4 3" xfId="31144" xr:uid="{00000000-0005-0000-0000-0000A5790000}"/>
    <cellStyle name="Normal 2 11 5 2 2 3 2 2 4 4" xfId="31145" xr:uid="{00000000-0005-0000-0000-0000A6790000}"/>
    <cellStyle name="Normal 2 11 5 2 2 3 2 2 5" xfId="31146" xr:uid="{00000000-0005-0000-0000-0000A7790000}"/>
    <cellStyle name="Normal 2 11 5 2 2 3 2 2 5 2" xfId="31147" xr:uid="{00000000-0005-0000-0000-0000A8790000}"/>
    <cellStyle name="Normal 2 11 5 2 2 3 2 2 6" xfId="31148" xr:uid="{00000000-0005-0000-0000-0000A9790000}"/>
    <cellStyle name="Normal 2 11 5 2 2 3 2 2 7" xfId="31149" xr:uid="{00000000-0005-0000-0000-0000AA790000}"/>
    <cellStyle name="Normal 2 11 5 2 2 3 2 3" xfId="31150" xr:uid="{00000000-0005-0000-0000-0000AB790000}"/>
    <cellStyle name="Normal 2 11 5 2 2 3 2 3 2" xfId="31151" xr:uid="{00000000-0005-0000-0000-0000AC790000}"/>
    <cellStyle name="Normal 2 11 5 2 2 3 2 3 2 2" xfId="31152" xr:uid="{00000000-0005-0000-0000-0000AD790000}"/>
    <cellStyle name="Normal 2 11 5 2 2 3 2 3 3" xfId="31153" xr:uid="{00000000-0005-0000-0000-0000AE790000}"/>
    <cellStyle name="Normal 2 11 5 2 2 3 2 3 4" xfId="31154" xr:uid="{00000000-0005-0000-0000-0000AF790000}"/>
    <cellStyle name="Normal 2 11 5 2 2 3 2 4" xfId="31155" xr:uid="{00000000-0005-0000-0000-0000B0790000}"/>
    <cellStyle name="Normal 2 11 5 2 2 3 2 4 2" xfId="31156" xr:uid="{00000000-0005-0000-0000-0000B1790000}"/>
    <cellStyle name="Normal 2 11 5 2 2 3 2 4 2 2" xfId="31157" xr:uid="{00000000-0005-0000-0000-0000B2790000}"/>
    <cellStyle name="Normal 2 11 5 2 2 3 2 4 3" xfId="31158" xr:uid="{00000000-0005-0000-0000-0000B3790000}"/>
    <cellStyle name="Normal 2 11 5 2 2 3 2 4 4" xfId="31159" xr:uid="{00000000-0005-0000-0000-0000B4790000}"/>
    <cellStyle name="Normal 2 11 5 2 2 3 2 5" xfId="31160" xr:uid="{00000000-0005-0000-0000-0000B5790000}"/>
    <cellStyle name="Normal 2 11 5 2 2 3 2 5 2" xfId="31161" xr:uid="{00000000-0005-0000-0000-0000B6790000}"/>
    <cellStyle name="Normal 2 11 5 2 2 3 2 5 2 2" xfId="31162" xr:uid="{00000000-0005-0000-0000-0000B7790000}"/>
    <cellStyle name="Normal 2 11 5 2 2 3 2 5 3" xfId="31163" xr:uid="{00000000-0005-0000-0000-0000B8790000}"/>
    <cellStyle name="Normal 2 11 5 2 2 3 2 5 4" xfId="31164" xr:uid="{00000000-0005-0000-0000-0000B9790000}"/>
    <cellStyle name="Normal 2 11 5 2 2 3 2 6" xfId="31165" xr:uid="{00000000-0005-0000-0000-0000BA790000}"/>
    <cellStyle name="Normal 2 11 5 2 2 3 2 6 2" xfId="31166" xr:uid="{00000000-0005-0000-0000-0000BB790000}"/>
    <cellStyle name="Normal 2 11 5 2 2 3 2 6 2 2" xfId="31167" xr:uid="{00000000-0005-0000-0000-0000BC790000}"/>
    <cellStyle name="Normal 2 11 5 2 2 3 2 6 3" xfId="31168" xr:uid="{00000000-0005-0000-0000-0000BD790000}"/>
    <cellStyle name="Normal 2 11 5 2 2 3 2 6 4" xfId="31169" xr:uid="{00000000-0005-0000-0000-0000BE790000}"/>
    <cellStyle name="Normal 2 11 5 2 2 3 2 7" xfId="31170" xr:uid="{00000000-0005-0000-0000-0000BF790000}"/>
    <cellStyle name="Normal 2 11 5 2 2 3 2 7 2" xfId="31171" xr:uid="{00000000-0005-0000-0000-0000C0790000}"/>
    <cellStyle name="Normal 2 11 5 2 2 3 2 8" xfId="31172" xr:uid="{00000000-0005-0000-0000-0000C1790000}"/>
    <cellStyle name="Normal 2 11 5 2 2 3 2 9" xfId="31173" xr:uid="{00000000-0005-0000-0000-0000C2790000}"/>
    <cellStyle name="Normal 2 11 5 2 2 3 3" xfId="31174" xr:uid="{00000000-0005-0000-0000-0000C3790000}"/>
    <cellStyle name="Normal 2 11 5 2 2 3 3 2" xfId="31175" xr:uid="{00000000-0005-0000-0000-0000C4790000}"/>
    <cellStyle name="Normal 2 11 5 2 2 3 3 2 2" xfId="31176" xr:uid="{00000000-0005-0000-0000-0000C5790000}"/>
    <cellStyle name="Normal 2 11 5 2 2 3 3 2 2 2" xfId="31177" xr:uid="{00000000-0005-0000-0000-0000C6790000}"/>
    <cellStyle name="Normal 2 11 5 2 2 3 3 2 3" xfId="31178" xr:uid="{00000000-0005-0000-0000-0000C7790000}"/>
    <cellStyle name="Normal 2 11 5 2 2 3 3 2 4" xfId="31179" xr:uid="{00000000-0005-0000-0000-0000C8790000}"/>
    <cellStyle name="Normal 2 11 5 2 2 3 3 3" xfId="31180" xr:uid="{00000000-0005-0000-0000-0000C9790000}"/>
    <cellStyle name="Normal 2 11 5 2 2 3 3 3 2" xfId="31181" xr:uid="{00000000-0005-0000-0000-0000CA790000}"/>
    <cellStyle name="Normal 2 11 5 2 2 3 3 3 2 2" xfId="31182" xr:uid="{00000000-0005-0000-0000-0000CB790000}"/>
    <cellStyle name="Normal 2 11 5 2 2 3 3 3 3" xfId="31183" xr:uid="{00000000-0005-0000-0000-0000CC790000}"/>
    <cellStyle name="Normal 2 11 5 2 2 3 3 3 4" xfId="31184" xr:uid="{00000000-0005-0000-0000-0000CD790000}"/>
    <cellStyle name="Normal 2 11 5 2 2 3 3 4" xfId="31185" xr:uid="{00000000-0005-0000-0000-0000CE790000}"/>
    <cellStyle name="Normal 2 11 5 2 2 3 3 4 2" xfId="31186" xr:uid="{00000000-0005-0000-0000-0000CF790000}"/>
    <cellStyle name="Normal 2 11 5 2 2 3 3 4 2 2" xfId="31187" xr:uid="{00000000-0005-0000-0000-0000D0790000}"/>
    <cellStyle name="Normal 2 11 5 2 2 3 3 4 3" xfId="31188" xr:uid="{00000000-0005-0000-0000-0000D1790000}"/>
    <cellStyle name="Normal 2 11 5 2 2 3 3 4 4" xfId="31189" xr:uid="{00000000-0005-0000-0000-0000D2790000}"/>
    <cellStyle name="Normal 2 11 5 2 2 3 3 5" xfId="31190" xr:uid="{00000000-0005-0000-0000-0000D3790000}"/>
    <cellStyle name="Normal 2 11 5 2 2 3 3 5 2" xfId="31191" xr:uid="{00000000-0005-0000-0000-0000D4790000}"/>
    <cellStyle name="Normal 2 11 5 2 2 3 3 6" xfId="31192" xr:uid="{00000000-0005-0000-0000-0000D5790000}"/>
    <cellStyle name="Normal 2 11 5 2 2 3 3 7" xfId="31193" xr:uid="{00000000-0005-0000-0000-0000D6790000}"/>
    <cellStyle name="Normal 2 11 5 2 2 3 4" xfId="31194" xr:uid="{00000000-0005-0000-0000-0000D7790000}"/>
    <cellStyle name="Normal 2 11 5 2 2 3 4 2" xfId="31195" xr:uid="{00000000-0005-0000-0000-0000D8790000}"/>
    <cellStyle name="Normal 2 11 5 2 2 3 4 2 2" xfId="31196" xr:uid="{00000000-0005-0000-0000-0000D9790000}"/>
    <cellStyle name="Normal 2 11 5 2 2 3 4 3" xfId="31197" xr:uid="{00000000-0005-0000-0000-0000DA790000}"/>
    <cellStyle name="Normal 2 11 5 2 2 3 4 4" xfId="31198" xr:uid="{00000000-0005-0000-0000-0000DB790000}"/>
    <cellStyle name="Normal 2 11 5 2 2 3 5" xfId="31199" xr:uid="{00000000-0005-0000-0000-0000DC790000}"/>
    <cellStyle name="Normal 2 11 5 2 2 3 5 2" xfId="31200" xr:uid="{00000000-0005-0000-0000-0000DD790000}"/>
    <cellStyle name="Normal 2 11 5 2 2 3 5 2 2" xfId="31201" xr:uid="{00000000-0005-0000-0000-0000DE790000}"/>
    <cellStyle name="Normal 2 11 5 2 2 3 5 3" xfId="31202" xr:uid="{00000000-0005-0000-0000-0000DF790000}"/>
    <cellStyle name="Normal 2 11 5 2 2 3 5 4" xfId="31203" xr:uid="{00000000-0005-0000-0000-0000E0790000}"/>
    <cellStyle name="Normal 2 11 5 2 2 3 6" xfId="31204" xr:uid="{00000000-0005-0000-0000-0000E1790000}"/>
    <cellStyle name="Normal 2 11 5 2 2 3 6 2" xfId="31205" xr:uid="{00000000-0005-0000-0000-0000E2790000}"/>
    <cellStyle name="Normal 2 11 5 2 2 3 6 2 2" xfId="31206" xr:uid="{00000000-0005-0000-0000-0000E3790000}"/>
    <cellStyle name="Normal 2 11 5 2 2 3 6 3" xfId="31207" xr:uid="{00000000-0005-0000-0000-0000E4790000}"/>
    <cellStyle name="Normal 2 11 5 2 2 3 6 4" xfId="31208" xr:uid="{00000000-0005-0000-0000-0000E5790000}"/>
    <cellStyle name="Normal 2 11 5 2 2 3 7" xfId="31209" xr:uid="{00000000-0005-0000-0000-0000E6790000}"/>
    <cellStyle name="Normal 2 11 5 2 2 3 7 2" xfId="31210" xr:uid="{00000000-0005-0000-0000-0000E7790000}"/>
    <cellStyle name="Normal 2 11 5 2 2 3 7 2 2" xfId="31211" xr:uid="{00000000-0005-0000-0000-0000E8790000}"/>
    <cellStyle name="Normal 2 11 5 2 2 3 7 3" xfId="31212" xr:uid="{00000000-0005-0000-0000-0000E9790000}"/>
    <cellStyle name="Normal 2 11 5 2 2 3 7 4" xfId="31213" xr:uid="{00000000-0005-0000-0000-0000EA790000}"/>
    <cellStyle name="Normal 2 11 5 2 2 3 8" xfId="31214" xr:uid="{00000000-0005-0000-0000-0000EB790000}"/>
    <cellStyle name="Normal 2 11 5 2 2 3 8 2" xfId="31215" xr:uid="{00000000-0005-0000-0000-0000EC790000}"/>
    <cellStyle name="Normal 2 11 5 2 2 3 9" xfId="31216" xr:uid="{00000000-0005-0000-0000-0000ED790000}"/>
    <cellStyle name="Normal 2 11 5 2 2 4" xfId="31217" xr:uid="{00000000-0005-0000-0000-0000EE790000}"/>
    <cellStyle name="Normal 2 11 5 2 2 4 2" xfId="31218" xr:uid="{00000000-0005-0000-0000-0000EF790000}"/>
    <cellStyle name="Normal 2 11 5 2 2 4 2 2" xfId="31219" xr:uid="{00000000-0005-0000-0000-0000F0790000}"/>
    <cellStyle name="Normal 2 11 5 2 2 4 2 2 2" xfId="31220" xr:uid="{00000000-0005-0000-0000-0000F1790000}"/>
    <cellStyle name="Normal 2 11 5 2 2 4 2 2 2 2" xfId="31221" xr:uid="{00000000-0005-0000-0000-0000F2790000}"/>
    <cellStyle name="Normal 2 11 5 2 2 4 2 2 3" xfId="31222" xr:uid="{00000000-0005-0000-0000-0000F3790000}"/>
    <cellStyle name="Normal 2 11 5 2 2 4 2 2 4" xfId="31223" xr:uid="{00000000-0005-0000-0000-0000F4790000}"/>
    <cellStyle name="Normal 2 11 5 2 2 4 2 3" xfId="31224" xr:uid="{00000000-0005-0000-0000-0000F5790000}"/>
    <cellStyle name="Normal 2 11 5 2 2 4 2 3 2" xfId="31225" xr:uid="{00000000-0005-0000-0000-0000F6790000}"/>
    <cellStyle name="Normal 2 11 5 2 2 4 2 3 2 2" xfId="31226" xr:uid="{00000000-0005-0000-0000-0000F7790000}"/>
    <cellStyle name="Normal 2 11 5 2 2 4 2 3 3" xfId="31227" xr:uid="{00000000-0005-0000-0000-0000F8790000}"/>
    <cellStyle name="Normal 2 11 5 2 2 4 2 3 4" xfId="31228" xr:uid="{00000000-0005-0000-0000-0000F9790000}"/>
    <cellStyle name="Normal 2 11 5 2 2 4 2 4" xfId="31229" xr:uid="{00000000-0005-0000-0000-0000FA790000}"/>
    <cellStyle name="Normal 2 11 5 2 2 4 2 4 2" xfId="31230" xr:uid="{00000000-0005-0000-0000-0000FB790000}"/>
    <cellStyle name="Normal 2 11 5 2 2 4 2 4 2 2" xfId="31231" xr:uid="{00000000-0005-0000-0000-0000FC790000}"/>
    <cellStyle name="Normal 2 11 5 2 2 4 2 4 3" xfId="31232" xr:uid="{00000000-0005-0000-0000-0000FD790000}"/>
    <cellStyle name="Normal 2 11 5 2 2 4 2 4 4" xfId="31233" xr:uid="{00000000-0005-0000-0000-0000FE790000}"/>
    <cellStyle name="Normal 2 11 5 2 2 4 2 5" xfId="31234" xr:uid="{00000000-0005-0000-0000-0000FF790000}"/>
    <cellStyle name="Normal 2 11 5 2 2 4 2 5 2" xfId="31235" xr:uid="{00000000-0005-0000-0000-0000007A0000}"/>
    <cellStyle name="Normal 2 11 5 2 2 4 2 6" xfId="31236" xr:uid="{00000000-0005-0000-0000-0000017A0000}"/>
    <cellStyle name="Normal 2 11 5 2 2 4 2 7" xfId="31237" xr:uid="{00000000-0005-0000-0000-0000027A0000}"/>
    <cellStyle name="Normal 2 11 5 2 2 4 3" xfId="31238" xr:uid="{00000000-0005-0000-0000-0000037A0000}"/>
    <cellStyle name="Normal 2 11 5 2 2 4 3 2" xfId="31239" xr:uid="{00000000-0005-0000-0000-0000047A0000}"/>
    <cellStyle name="Normal 2 11 5 2 2 4 3 2 2" xfId="31240" xr:uid="{00000000-0005-0000-0000-0000057A0000}"/>
    <cellStyle name="Normal 2 11 5 2 2 4 3 3" xfId="31241" xr:uid="{00000000-0005-0000-0000-0000067A0000}"/>
    <cellStyle name="Normal 2 11 5 2 2 4 3 4" xfId="31242" xr:uid="{00000000-0005-0000-0000-0000077A0000}"/>
    <cellStyle name="Normal 2 11 5 2 2 4 4" xfId="31243" xr:uid="{00000000-0005-0000-0000-0000087A0000}"/>
    <cellStyle name="Normal 2 11 5 2 2 4 4 2" xfId="31244" xr:uid="{00000000-0005-0000-0000-0000097A0000}"/>
    <cellStyle name="Normal 2 11 5 2 2 4 4 2 2" xfId="31245" xr:uid="{00000000-0005-0000-0000-00000A7A0000}"/>
    <cellStyle name="Normal 2 11 5 2 2 4 4 3" xfId="31246" xr:uid="{00000000-0005-0000-0000-00000B7A0000}"/>
    <cellStyle name="Normal 2 11 5 2 2 4 4 4" xfId="31247" xr:uid="{00000000-0005-0000-0000-00000C7A0000}"/>
    <cellStyle name="Normal 2 11 5 2 2 4 5" xfId="31248" xr:uid="{00000000-0005-0000-0000-00000D7A0000}"/>
    <cellStyle name="Normal 2 11 5 2 2 4 5 2" xfId="31249" xr:uid="{00000000-0005-0000-0000-00000E7A0000}"/>
    <cellStyle name="Normal 2 11 5 2 2 4 5 2 2" xfId="31250" xr:uid="{00000000-0005-0000-0000-00000F7A0000}"/>
    <cellStyle name="Normal 2 11 5 2 2 4 5 3" xfId="31251" xr:uid="{00000000-0005-0000-0000-0000107A0000}"/>
    <cellStyle name="Normal 2 11 5 2 2 4 5 4" xfId="31252" xr:uid="{00000000-0005-0000-0000-0000117A0000}"/>
    <cellStyle name="Normal 2 11 5 2 2 4 6" xfId="31253" xr:uid="{00000000-0005-0000-0000-0000127A0000}"/>
    <cellStyle name="Normal 2 11 5 2 2 4 6 2" xfId="31254" xr:uid="{00000000-0005-0000-0000-0000137A0000}"/>
    <cellStyle name="Normal 2 11 5 2 2 4 6 2 2" xfId="31255" xr:uid="{00000000-0005-0000-0000-0000147A0000}"/>
    <cellStyle name="Normal 2 11 5 2 2 4 6 3" xfId="31256" xr:uid="{00000000-0005-0000-0000-0000157A0000}"/>
    <cellStyle name="Normal 2 11 5 2 2 4 6 4" xfId="31257" xr:uid="{00000000-0005-0000-0000-0000167A0000}"/>
    <cellStyle name="Normal 2 11 5 2 2 4 7" xfId="31258" xr:uid="{00000000-0005-0000-0000-0000177A0000}"/>
    <cellStyle name="Normal 2 11 5 2 2 4 7 2" xfId="31259" xr:uid="{00000000-0005-0000-0000-0000187A0000}"/>
    <cellStyle name="Normal 2 11 5 2 2 4 8" xfId="31260" xr:uid="{00000000-0005-0000-0000-0000197A0000}"/>
    <cellStyle name="Normal 2 11 5 2 2 4 9" xfId="31261" xr:uid="{00000000-0005-0000-0000-00001A7A0000}"/>
    <cellStyle name="Normal 2 11 5 2 2 5" xfId="31262" xr:uid="{00000000-0005-0000-0000-00001B7A0000}"/>
    <cellStyle name="Normal 2 11 5 2 2 5 2" xfId="31263" xr:uid="{00000000-0005-0000-0000-00001C7A0000}"/>
    <cellStyle name="Normal 2 11 5 2 2 5 2 2" xfId="31264" xr:uid="{00000000-0005-0000-0000-00001D7A0000}"/>
    <cellStyle name="Normal 2 11 5 2 2 5 2 2 2" xfId="31265" xr:uid="{00000000-0005-0000-0000-00001E7A0000}"/>
    <cellStyle name="Normal 2 11 5 2 2 5 2 2 2 2" xfId="31266" xr:uid="{00000000-0005-0000-0000-00001F7A0000}"/>
    <cellStyle name="Normal 2 11 5 2 2 5 2 2 3" xfId="31267" xr:uid="{00000000-0005-0000-0000-0000207A0000}"/>
    <cellStyle name="Normal 2 11 5 2 2 5 2 2 4" xfId="31268" xr:uid="{00000000-0005-0000-0000-0000217A0000}"/>
    <cellStyle name="Normal 2 11 5 2 2 5 2 3" xfId="31269" xr:uid="{00000000-0005-0000-0000-0000227A0000}"/>
    <cellStyle name="Normal 2 11 5 2 2 5 2 3 2" xfId="31270" xr:uid="{00000000-0005-0000-0000-0000237A0000}"/>
    <cellStyle name="Normal 2 11 5 2 2 5 2 3 2 2" xfId="31271" xr:uid="{00000000-0005-0000-0000-0000247A0000}"/>
    <cellStyle name="Normal 2 11 5 2 2 5 2 3 3" xfId="31272" xr:uid="{00000000-0005-0000-0000-0000257A0000}"/>
    <cellStyle name="Normal 2 11 5 2 2 5 2 3 4" xfId="31273" xr:uid="{00000000-0005-0000-0000-0000267A0000}"/>
    <cellStyle name="Normal 2 11 5 2 2 5 2 4" xfId="31274" xr:uid="{00000000-0005-0000-0000-0000277A0000}"/>
    <cellStyle name="Normal 2 11 5 2 2 5 2 4 2" xfId="31275" xr:uid="{00000000-0005-0000-0000-0000287A0000}"/>
    <cellStyle name="Normal 2 11 5 2 2 5 2 4 2 2" xfId="31276" xr:uid="{00000000-0005-0000-0000-0000297A0000}"/>
    <cellStyle name="Normal 2 11 5 2 2 5 2 4 3" xfId="31277" xr:uid="{00000000-0005-0000-0000-00002A7A0000}"/>
    <cellStyle name="Normal 2 11 5 2 2 5 2 4 4" xfId="31278" xr:uid="{00000000-0005-0000-0000-00002B7A0000}"/>
    <cellStyle name="Normal 2 11 5 2 2 5 2 5" xfId="31279" xr:uid="{00000000-0005-0000-0000-00002C7A0000}"/>
    <cellStyle name="Normal 2 11 5 2 2 5 2 5 2" xfId="31280" xr:uid="{00000000-0005-0000-0000-00002D7A0000}"/>
    <cellStyle name="Normal 2 11 5 2 2 5 2 6" xfId="31281" xr:uid="{00000000-0005-0000-0000-00002E7A0000}"/>
    <cellStyle name="Normal 2 11 5 2 2 5 2 7" xfId="31282" xr:uid="{00000000-0005-0000-0000-00002F7A0000}"/>
    <cellStyle name="Normal 2 11 5 2 2 5 3" xfId="31283" xr:uid="{00000000-0005-0000-0000-0000307A0000}"/>
    <cellStyle name="Normal 2 11 5 2 2 5 3 2" xfId="31284" xr:uid="{00000000-0005-0000-0000-0000317A0000}"/>
    <cellStyle name="Normal 2 11 5 2 2 5 3 2 2" xfId="31285" xr:uid="{00000000-0005-0000-0000-0000327A0000}"/>
    <cellStyle name="Normal 2 11 5 2 2 5 3 3" xfId="31286" xr:uid="{00000000-0005-0000-0000-0000337A0000}"/>
    <cellStyle name="Normal 2 11 5 2 2 5 3 4" xfId="31287" xr:uid="{00000000-0005-0000-0000-0000347A0000}"/>
    <cellStyle name="Normal 2 11 5 2 2 5 4" xfId="31288" xr:uid="{00000000-0005-0000-0000-0000357A0000}"/>
    <cellStyle name="Normal 2 11 5 2 2 5 4 2" xfId="31289" xr:uid="{00000000-0005-0000-0000-0000367A0000}"/>
    <cellStyle name="Normal 2 11 5 2 2 5 4 2 2" xfId="31290" xr:uid="{00000000-0005-0000-0000-0000377A0000}"/>
    <cellStyle name="Normal 2 11 5 2 2 5 4 3" xfId="31291" xr:uid="{00000000-0005-0000-0000-0000387A0000}"/>
    <cellStyle name="Normal 2 11 5 2 2 5 4 4" xfId="31292" xr:uid="{00000000-0005-0000-0000-0000397A0000}"/>
    <cellStyle name="Normal 2 11 5 2 2 5 5" xfId="31293" xr:uid="{00000000-0005-0000-0000-00003A7A0000}"/>
    <cellStyle name="Normal 2 11 5 2 2 5 5 2" xfId="31294" xr:uid="{00000000-0005-0000-0000-00003B7A0000}"/>
    <cellStyle name="Normal 2 11 5 2 2 5 5 2 2" xfId="31295" xr:uid="{00000000-0005-0000-0000-00003C7A0000}"/>
    <cellStyle name="Normal 2 11 5 2 2 5 5 3" xfId="31296" xr:uid="{00000000-0005-0000-0000-00003D7A0000}"/>
    <cellStyle name="Normal 2 11 5 2 2 5 5 4" xfId="31297" xr:uid="{00000000-0005-0000-0000-00003E7A0000}"/>
    <cellStyle name="Normal 2 11 5 2 2 5 6" xfId="31298" xr:uid="{00000000-0005-0000-0000-00003F7A0000}"/>
    <cellStyle name="Normal 2 11 5 2 2 5 6 2" xfId="31299" xr:uid="{00000000-0005-0000-0000-0000407A0000}"/>
    <cellStyle name="Normal 2 11 5 2 2 5 6 2 2" xfId="31300" xr:uid="{00000000-0005-0000-0000-0000417A0000}"/>
    <cellStyle name="Normal 2 11 5 2 2 5 6 3" xfId="31301" xr:uid="{00000000-0005-0000-0000-0000427A0000}"/>
    <cellStyle name="Normal 2 11 5 2 2 5 6 4" xfId="31302" xr:uid="{00000000-0005-0000-0000-0000437A0000}"/>
    <cellStyle name="Normal 2 11 5 2 2 5 7" xfId="31303" xr:uid="{00000000-0005-0000-0000-0000447A0000}"/>
    <cellStyle name="Normal 2 11 5 2 2 5 7 2" xfId="31304" xr:uid="{00000000-0005-0000-0000-0000457A0000}"/>
    <cellStyle name="Normal 2 11 5 2 2 5 8" xfId="31305" xr:uid="{00000000-0005-0000-0000-0000467A0000}"/>
    <cellStyle name="Normal 2 11 5 2 2 5 9" xfId="31306" xr:uid="{00000000-0005-0000-0000-0000477A0000}"/>
    <cellStyle name="Normal 2 11 5 2 2 6" xfId="31307" xr:uid="{00000000-0005-0000-0000-0000487A0000}"/>
    <cellStyle name="Normal 2 11 5 2 2 6 2" xfId="31308" xr:uid="{00000000-0005-0000-0000-0000497A0000}"/>
    <cellStyle name="Normal 2 11 5 2 2 6 2 2" xfId="31309" xr:uid="{00000000-0005-0000-0000-00004A7A0000}"/>
    <cellStyle name="Normal 2 11 5 2 2 6 2 2 2" xfId="31310" xr:uid="{00000000-0005-0000-0000-00004B7A0000}"/>
    <cellStyle name="Normal 2 11 5 2 2 6 2 3" xfId="31311" xr:uid="{00000000-0005-0000-0000-00004C7A0000}"/>
    <cellStyle name="Normal 2 11 5 2 2 6 2 4" xfId="31312" xr:uid="{00000000-0005-0000-0000-00004D7A0000}"/>
    <cellStyle name="Normal 2 11 5 2 2 6 3" xfId="31313" xr:uid="{00000000-0005-0000-0000-00004E7A0000}"/>
    <cellStyle name="Normal 2 11 5 2 2 6 3 2" xfId="31314" xr:uid="{00000000-0005-0000-0000-00004F7A0000}"/>
    <cellStyle name="Normal 2 11 5 2 2 6 3 2 2" xfId="31315" xr:uid="{00000000-0005-0000-0000-0000507A0000}"/>
    <cellStyle name="Normal 2 11 5 2 2 6 3 3" xfId="31316" xr:uid="{00000000-0005-0000-0000-0000517A0000}"/>
    <cellStyle name="Normal 2 11 5 2 2 6 3 4" xfId="31317" xr:uid="{00000000-0005-0000-0000-0000527A0000}"/>
    <cellStyle name="Normal 2 11 5 2 2 6 4" xfId="31318" xr:uid="{00000000-0005-0000-0000-0000537A0000}"/>
    <cellStyle name="Normal 2 11 5 2 2 6 4 2" xfId="31319" xr:uid="{00000000-0005-0000-0000-0000547A0000}"/>
    <cellStyle name="Normal 2 11 5 2 2 6 4 2 2" xfId="31320" xr:uid="{00000000-0005-0000-0000-0000557A0000}"/>
    <cellStyle name="Normal 2 11 5 2 2 6 4 3" xfId="31321" xr:uid="{00000000-0005-0000-0000-0000567A0000}"/>
    <cellStyle name="Normal 2 11 5 2 2 6 4 4" xfId="31322" xr:uid="{00000000-0005-0000-0000-0000577A0000}"/>
    <cellStyle name="Normal 2 11 5 2 2 6 5" xfId="31323" xr:uid="{00000000-0005-0000-0000-0000587A0000}"/>
    <cellStyle name="Normal 2 11 5 2 2 6 5 2" xfId="31324" xr:uid="{00000000-0005-0000-0000-0000597A0000}"/>
    <cellStyle name="Normal 2 11 5 2 2 6 6" xfId="31325" xr:uid="{00000000-0005-0000-0000-00005A7A0000}"/>
    <cellStyle name="Normal 2 11 5 2 2 6 7" xfId="31326" xr:uid="{00000000-0005-0000-0000-00005B7A0000}"/>
    <cellStyle name="Normal 2 11 5 2 2 7" xfId="31327" xr:uid="{00000000-0005-0000-0000-00005C7A0000}"/>
    <cellStyle name="Normal 2 11 5 2 2 7 2" xfId="31328" xr:uid="{00000000-0005-0000-0000-00005D7A0000}"/>
    <cellStyle name="Normal 2 11 5 2 2 7 2 2" xfId="31329" xr:uid="{00000000-0005-0000-0000-00005E7A0000}"/>
    <cellStyle name="Normal 2 11 5 2 2 7 3" xfId="31330" xr:uid="{00000000-0005-0000-0000-00005F7A0000}"/>
    <cellStyle name="Normal 2 11 5 2 2 7 4" xfId="31331" xr:uid="{00000000-0005-0000-0000-0000607A0000}"/>
    <cellStyle name="Normal 2 11 5 2 2 8" xfId="31332" xr:uid="{00000000-0005-0000-0000-0000617A0000}"/>
    <cellStyle name="Normal 2 11 5 2 2 8 2" xfId="31333" xr:uid="{00000000-0005-0000-0000-0000627A0000}"/>
    <cellStyle name="Normal 2 11 5 2 2 8 2 2" xfId="31334" xr:uid="{00000000-0005-0000-0000-0000637A0000}"/>
    <cellStyle name="Normal 2 11 5 2 2 8 3" xfId="31335" xr:uid="{00000000-0005-0000-0000-0000647A0000}"/>
    <cellStyle name="Normal 2 11 5 2 2 8 4" xfId="31336" xr:uid="{00000000-0005-0000-0000-0000657A0000}"/>
    <cellStyle name="Normal 2 11 5 2 2 9" xfId="31337" xr:uid="{00000000-0005-0000-0000-0000667A0000}"/>
    <cellStyle name="Normal 2 11 5 2 2 9 2" xfId="31338" xr:uid="{00000000-0005-0000-0000-0000677A0000}"/>
    <cellStyle name="Normal 2 11 5 2 2 9 2 2" xfId="31339" xr:uid="{00000000-0005-0000-0000-0000687A0000}"/>
    <cellStyle name="Normal 2 11 5 2 2 9 3" xfId="31340" xr:uid="{00000000-0005-0000-0000-0000697A0000}"/>
    <cellStyle name="Normal 2 11 5 2 2 9 4" xfId="31341" xr:uid="{00000000-0005-0000-0000-00006A7A0000}"/>
    <cellStyle name="Normal 2 11 5 2 3" xfId="31342" xr:uid="{00000000-0005-0000-0000-00006B7A0000}"/>
    <cellStyle name="Normal 2 11 5 2 3 10" xfId="31343" xr:uid="{00000000-0005-0000-0000-00006C7A0000}"/>
    <cellStyle name="Normal 2 11 5 2 3 2" xfId="31344" xr:uid="{00000000-0005-0000-0000-00006D7A0000}"/>
    <cellStyle name="Normal 2 11 5 2 3 2 2" xfId="31345" xr:uid="{00000000-0005-0000-0000-00006E7A0000}"/>
    <cellStyle name="Normal 2 11 5 2 3 2 2 2" xfId="31346" xr:uid="{00000000-0005-0000-0000-00006F7A0000}"/>
    <cellStyle name="Normal 2 11 5 2 3 2 2 2 2" xfId="31347" xr:uid="{00000000-0005-0000-0000-0000707A0000}"/>
    <cellStyle name="Normal 2 11 5 2 3 2 2 2 2 2" xfId="31348" xr:uid="{00000000-0005-0000-0000-0000717A0000}"/>
    <cellStyle name="Normal 2 11 5 2 3 2 2 2 3" xfId="31349" xr:uid="{00000000-0005-0000-0000-0000727A0000}"/>
    <cellStyle name="Normal 2 11 5 2 3 2 2 2 4" xfId="31350" xr:uid="{00000000-0005-0000-0000-0000737A0000}"/>
    <cellStyle name="Normal 2 11 5 2 3 2 2 3" xfId="31351" xr:uid="{00000000-0005-0000-0000-0000747A0000}"/>
    <cellStyle name="Normal 2 11 5 2 3 2 2 3 2" xfId="31352" xr:uid="{00000000-0005-0000-0000-0000757A0000}"/>
    <cellStyle name="Normal 2 11 5 2 3 2 2 3 2 2" xfId="31353" xr:uid="{00000000-0005-0000-0000-0000767A0000}"/>
    <cellStyle name="Normal 2 11 5 2 3 2 2 3 3" xfId="31354" xr:uid="{00000000-0005-0000-0000-0000777A0000}"/>
    <cellStyle name="Normal 2 11 5 2 3 2 2 3 4" xfId="31355" xr:uid="{00000000-0005-0000-0000-0000787A0000}"/>
    <cellStyle name="Normal 2 11 5 2 3 2 2 4" xfId="31356" xr:uid="{00000000-0005-0000-0000-0000797A0000}"/>
    <cellStyle name="Normal 2 11 5 2 3 2 2 4 2" xfId="31357" xr:uid="{00000000-0005-0000-0000-00007A7A0000}"/>
    <cellStyle name="Normal 2 11 5 2 3 2 2 4 2 2" xfId="31358" xr:uid="{00000000-0005-0000-0000-00007B7A0000}"/>
    <cellStyle name="Normal 2 11 5 2 3 2 2 4 3" xfId="31359" xr:uid="{00000000-0005-0000-0000-00007C7A0000}"/>
    <cellStyle name="Normal 2 11 5 2 3 2 2 4 4" xfId="31360" xr:uid="{00000000-0005-0000-0000-00007D7A0000}"/>
    <cellStyle name="Normal 2 11 5 2 3 2 2 5" xfId="31361" xr:uid="{00000000-0005-0000-0000-00007E7A0000}"/>
    <cellStyle name="Normal 2 11 5 2 3 2 2 5 2" xfId="31362" xr:uid="{00000000-0005-0000-0000-00007F7A0000}"/>
    <cellStyle name="Normal 2 11 5 2 3 2 2 6" xfId="31363" xr:uid="{00000000-0005-0000-0000-0000807A0000}"/>
    <cellStyle name="Normal 2 11 5 2 3 2 2 7" xfId="31364" xr:uid="{00000000-0005-0000-0000-0000817A0000}"/>
    <cellStyle name="Normal 2 11 5 2 3 2 3" xfId="31365" xr:uid="{00000000-0005-0000-0000-0000827A0000}"/>
    <cellStyle name="Normal 2 11 5 2 3 2 3 2" xfId="31366" xr:uid="{00000000-0005-0000-0000-0000837A0000}"/>
    <cellStyle name="Normal 2 11 5 2 3 2 3 2 2" xfId="31367" xr:uid="{00000000-0005-0000-0000-0000847A0000}"/>
    <cellStyle name="Normal 2 11 5 2 3 2 3 3" xfId="31368" xr:uid="{00000000-0005-0000-0000-0000857A0000}"/>
    <cellStyle name="Normal 2 11 5 2 3 2 3 4" xfId="31369" xr:uid="{00000000-0005-0000-0000-0000867A0000}"/>
    <cellStyle name="Normal 2 11 5 2 3 2 4" xfId="31370" xr:uid="{00000000-0005-0000-0000-0000877A0000}"/>
    <cellStyle name="Normal 2 11 5 2 3 2 4 2" xfId="31371" xr:uid="{00000000-0005-0000-0000-0000887A0000}"/>
    <cellStyle name="Normal 2 11 5 2 3 2 4 2 2" xfId="31372" xr:uid="{00000000-0005-0000-0000-0000897A0000}"/>
    <cellStyle name="Normal 2 11 5 2 3 2 4 3" xfId="31373" xr:uid="{00000000-0005-0000-0000-00008A7A0000}"/>
    <cellStyle name="Normal 2 11 5 2 3 2 4 4" xfId="31374" xr:uid="{00000000-0005-0000-0000-00008B7A0000}"/>
    <cellStyle name="Normal 2 11 5 2 3 2 5" xfId="31375" xr:uid="{00000000-0005-0000-0000-00008C7A0000}"/>
    <cellStyle name="Normal 2 11 5 2 3 2 5 2" xfId="31376" xr:uid="{00000000-0005-0000-0000-00008D7A0000}"/>
    <cellStyle name="Normal 2 11 5 2 3 2 5 2 2" xfId="31377" xr:uid="{00000000-0005-0000-0000-00008E7A0000}"/>
    <cellStyle name="Normal 2 11 5 2 3 2 5 3" xfId="31378" xr:uid="{00000000-0005-0000-0000-00008F7A0000}"/>
    <cellStyle name="Normal 2 11 5 2 3 2 5 4" xfId="31379" xr:uid="{00000000-0005-0000-0000-0000907A0000}"/>
    <cellStyle name="Normal 2 11 5 2 3 2 6" xfId="31380" xr:uid="{00000000-0005-0000-0000-0000917A0000}"/>
    <cellStyle name="Normal 2 11 5 2 3 2 6 2" xfId="31381" xr:uid="{00000000-0005-0000-0000-0000927A0000}"/>
    <cellStyle name="Normal 2 11 5 2 3 2 6 2 2" xfId="31382" xr:uid="{00000000-0005-0000-0000-0000937A0000}"/>
    <cellStyle name="Normal 2 11 5 2 3 2 6 3" xfId="31383" xr:uid="{00000000-0005-0000-0000-0000947A0000}"/>
    <cellStyle name="Normal 2 11 5 2 3 2 6 4" xfId="31384" xr:uid="{00000000-0005-0000-0000-0000957A0000}"/>
    <cellStyle name="Normal 2 11 5 2 3 2 7" xfId="31385" xr:uid="{00000000-0005-0000-0000-0000967A0000}"/>
    <cellStyle name="Normal 2 11 5 2 3 2 7 2" xfId="31386" xr:uid="{00000000-0005-0000-0000-0000977A0000}"/>
    <cellStyle name="Normal 2 11 5 2 3 2 8" xfId="31387" xr:uid="{00000000-0005-0000-0000-0000987A0000}"/>
    <cellStyle name="Normal 2 11 5 2 3 2 9" xfId="31388" xr:uid="{00000000-0005-0000-0000-0000997A0000}"/>
    <cellStyle name="Normal 2 11 5 2 3 3" xfId="31389" xr:uid="{00000000-0005-0000-0000-00009A7A0000}"/>
    <cellStyle name="Normal 2 11 5 2 3 3 2" xfId="31390" xr:uid="{00000000-0005-0000-0000-00009B7A0000}"/>
    <cellStyle name="Normal 2 11 5 2 3 3 2 2" xfId="31391" xr:uid="{00000000-0005-0000-0000-00009C7A0000}"/>
    <cellStyle name="Normal 2 11 5 2 3 3 2 2 2" xfId="31392" xr:uid="{00000000-0005-0000-0000-00009D7A0000}"/>
    <cellStyle name="Normal 2 11 5 2 3 3 2 3" xfId="31393" xr:uid="{00000000-0005-0000-0000-00009E7A0000}"/>
    <cellStyle name="Normal 2 11 5 2 3 3 2 4" xfId="31394" xr:uid="{00000000-0005-0000-0000-00009F7A0000}"/>
    <cellStyle name="Normal 2 11 5 2 3 3 3" xfId="31395" xr:uid="{00000000-0005-0000-0000-0000A07A0000}"/>
    <cellStyle name="Normal 2 11 5 2 3 3 3 2" xfId="31396" xr:uid="{00000000-0005-0000-0000-0000A17A0000}"/>
    <cellStyle name="Normal 2 11 5 2 3 3 3 2 2" xfId="31397" xr:uid="{00000000-0005-0000-0000-0000A27A0000}"/>
    <cellStyle name="Normal 2 11 5 2 3 3 3 3" xfId="31398" xr:uid="{00000000-0005-0000-0000-0000A37A0000}"/>
    <cellStyle name="Normal 2 11 5 2 3 3 3 4" xfId="31399" xr:uid="{00000000-0005-0000-0000-0000A47A0000}"/>
    <cellStyle name="Normal 2 11 5 2 3 3 4" xfId="31400" xr:uid="{00000000-0005-0000-0000-0000A57A0000}"/>
    <cellStyle name="Normal 2 11 5 2 3 3 4 2" xfId="31401" xr:uid="{00000000-0005-0000-0000-0000A67A0000}"/>
    <cellStyle name="Normal 2 11 5 2 3 3 4 2 2" xfId="31402" xr:uid="{00000000-0005-0000-0000-0000A77A0000}"/>
    <cellStyle name="Normal 2 11 5 2 3 3 4 3" xfId="31403" xr:uid="{00000000-0005-0000-0000-0000A87A0000}"/>
    <cellStyle name="Normal 2 11 5 2 3 3 4 4" xfId="31404" xr:uid="{00000000-0005-0000-0000-0000A97A0000}"/>
    <cellStyle name="Normal 2 11 5 2 3 3 5" xfId="31405" xr:uid="{00000000-0005-0000-0000-0000AA7A0000}"/>
    <cellStyle name="Normal 2 11 5 2 3 3 5 2" xfId="31406" xr:uid="{00000000-0005-0000-0000-0000AB7A0000}"/>
    <cellStyle name="Normal 2 11 5 2 3 3 6" xfId="31407" xr:uid="{00000000-0005-0000-0000-0000AC7A0000}"/>
    <cellStyle name="Normal 2 11 5 2 3 3 7" xfId="31408" xr:uid="{00000000-0005-0000-0000-0000AD7A0000}"/>
    <cellStyle name="Normal 2 11 5 2 3 4" xfId="31409" xr:uid="{00000000-0005-0000-0000-0000AE7A0000}"/>
    <cellStyle name="Normal 2 11 5 2 3 4 2" xfId="31410" xr:uid="{00000000-0005-0000-0000-0000AF7A0000}"/>
    <cellStyle name="Normal 2 11 5 2 3 4 2 2" xfId="31411" xr:uid="{00000000-0005-0000-0000-0000B07A0000}"/>
    <cellStyle name="Normal 2 11 5 2 3 4 3" xfId="31412" xr:uid="{00000000-0005-0000-0000-0000B17A0000}"/>
    <cellStyle name="Normal 2 11 5 2 3 4 4" xfId="31413" xr:uid="{00000000-0005-0000-0000-0000B27A0000}"/>
    <cellStyle name="Normal 2 11 5 2 3 5" xfId="31414" xr:uid="{00000000-0005-0000-0000-0000B37A0000}"/>
    <cellStyle name="Normal 2 11 5 2 3 5 2" xfId="31415" xr:uid="{00000000-0005-0000-0000-0000B47A0000}"/>
    <cellStyle name="Normal 2 11 5 2 3 5 2 2" xfId="31416" xr:uid="{00000000-0005-0000-0000-0000B57A0000}"/>
    <cellStyle name="Normal 2 11 5 2 3 5 3" xfId="31417" xr:uid="{00000000-0005-0000-0000-0000B67A0000}"/>
    <cellStyle name="Normal 2 11 5 2 3 5 4" xfId="31418" xr:uid="{00000000-0005-0000-0000-0000B77A0000}"/>
    <cellStyle name="Normal 2 11 5 2 3 6" xfId="31419" xr:uid="{00000000-0005-0000-0000-0000B87A0000}"/>
    <cellStyle name="Normal 2 11 5 2 3 6 2" xfId="31420" xr:uid="{00000000-0005-0000-0000-0000B97A0000}"/>
    <cellStyle name="Normal 2 11 5 2 3 6 2 2" xfId="31421" xr:uid="{00000000-0005-0000-0000-0000BA7A0000}"/>
    <cellStyle name="Normal 2 11 5 2 3 6 3" xfId="31422" xr:uid="{00000000-0005-0000-0000-0000BB7A0000}"/>
    <cellStyle name="Normal 2 11 5 2 3 6 4" xfId="31423" xr:uid="{00000000-0005-0000-0000-0000BC7A0000}"/>
    <cellStyle name="Normal 2 11 5 2 3 7" xfId="31424" xr:uid="{00000000-0005-0000-0000-0000BD7A0000}"/>
    <cellStyle name="Normal 2 11 5 2 3 7 2" xfId="31425" xr:uid="{00000000-0005-0000-0000-0000BE7A0000}"/>
    <cellStyle name="Normal 2 11 5 2 3 7 2 2" xfId="31426" xr:uid="{00000000-0005-0000-0000-0000BF7A0000}"/>
    <cellStyle name="Normal 2 11 5 2 3 7 3" xfId="31427" xr:uid="{00000000-0005-0000-0000-0000C07A0000}"/>
    <cellStyle name="Normal 2 11 5 2 3 7 4" xfId="31428" xr:uid="{00000000-0005-0000-0000-0000C17A0000}"/>
    <cellStyle name="Normal 2 11 5 2 3 8" xfId="31429" xr:uid="{00000000-0005-0000-0000-0000C27A0000}"/>
    <cellStyle name="Normal 2 11 5 2 3 8 2" xfId="31430" xr:uid="{00000000-0005-0000-0000-0000C37A0000}"/>
    <cellStyle name="Normal 2 11 5 2 3 9" xfId="31431" xr:uid="{00000000-0005-0000-0000-0000C47A0000}"/>
    <cellStyle name="Normal 2 11 5 2 4" xfId="31432" xr:uid="{00000000-0005-0000-0000-0000C57A0000}"/>
    <cellStyle name="Normal 2 11 5 2 4 10" xfId="31433" xr:uid="{00000000-0005-0000-0000-0000C67A0000}"/>
    <cellStyle name="Normal 2 11 5 2 4 2" xfId="31434" xr:uid="{00000000-0005-0000-0000-0000C77A0000}"/>
    <cellStyle name="Normal 2 11 5 2 4 2 2" xfId="31435" xr:uid="{00000000-0005-0000-0000-0000C87A0000}"/>
    <cellStyle name="Normal 2 11 5 2 4 2 2 2" xfId="31436" xr:uid="{00000000-0005-0000-0000-0000C97A0000}"/>
    <cellStyle name="Normal 2 11 5 2 4 2 2 2 2" xfId="31437" xr:uid="{00000000-0005-0000-0000-0000CA7A0000}"/>
    <cellStyle name="Normal 2 11 5 2 4 2 2 2 2 2" xfId="31438" xr:uid="{00000000-0005-0000-0000-0000CB7A0000}"/>
    <cellStyle name="Normal 2 11 5 2 4 2 2 2 3" xfId="31439" xr:uid="{00000000-0005-0000-0000-0000CC7A0000}"/>
    <cellStyle name="Normal 2 11 5 2 4 2 2 2 4" xfId="31440" xr:uid="{00000000-0005-0000-0000-0000CD7A0000}"/>
    <cellStyle name="Normal 2 11 5 2 4 2 2 3" xfId="31441" xr:uid="{00000000-0005-0000-0000-0000CE7A0000}"/>
    <cellStyle name="Normal 2 11 5 2 4 2 2 3 2" xfId="31442" xr:uid="{00000000-0005-0000-0000-0000CF7A0000}"/>
    <cellStyle name="Normal 2 11 5 2 4 2 2 3 2 2" xfId="31443" xr:uid="{00000000-0005-0000-0000-0000D07A0000}"/>
    <cellStyle name="Normal 2 11 5 2 4 2 2 3 3" xfId="31444" xr:uid="{00000000-0005-0000-0000-0000D17A0000}"/>
    <cellStyle name="Normal 2 11 5 2 4 2 2 3 4" xfId="31445" xr:uid="{00000000-0005-0000-0000-0000D27A0000}"/>
    <cellStyle name="Normal 2 11 5 2 4 2 2 4" xfId="31446" xr:uid="{00000000-0005-0000-0000-0000D37A0000}"/>
    <cellStyle name="Normal 2 11 5 2 4 2 2 4 2" xfId="31447" xr:uid="{00000000-0005-0000-0000-0000D47A0000}"/>
    <cellStyle name="Normal 2 11 5 2 4 2 2 4 2 2" xfId="31448" xr:uid="{00000000-0005-0000-0000-0000D57A0000}"/>
    <cellStyle name="Normal 2 11 5 2 4 2 2 4 3" xfId="31449" xr:uid="{00000000-0005-0000-0000-0000D67A0000}"/>
    <cellStyle name="Normal 2 11 5 2 4 2 2 4 4" xfId="31450" xr:uid="{00000000-0005-0000-0000-0000D77A0000}"/>
    <cellStyle name="Normal 2 11 5 2 4 2 2 5" xfId="31451" xr:uid="{00000000-0005-0000-0000-0000D87A0000}"/>
    <cellStyle name="Normal 2 11 5 2 4 2 2 5 2" xfId="31452" xr:uid="{00000000-0005-0000-0000-0000D97A0000}"/>
    <cellStyle name="Normal 2 11 5 2 4 2 2 6" xfId="31453" xr:uid="{00000000-0005-0000-0000-0000DA7A0000}"/>
    <cellStyle name="Normal 2 11 5 2 4 2 2 7" xfId="31454" xr:uid="{00000000-0005-0000-0000-0000DB7A0000}"/>
    <cellStyle name="Normal 2 11 5 2 4 2 3" xfId="31455" xr:uid="{00000000-0005-0000-0000-0000DC7A0000}"/>
    <cellStyle name="Normal 2 11 5 2 4 2 3 2" xfId="31456" xr:uid="{00000000-0005-0000-0000-0000DD7A0000}"/>
    <cellStyle name="Normal 2 11 5 2 4 2 3 2 2" xfId="31457" xr:uid="{00000000-0005-0000-0000-0000DE7A0000}"/>
    <cellStyle name="Normal 2 11 5 2 4 2 3 3" xfId="31458" xr:uid="{00000000-0005-0000-0000-0000DF7A0000}"/>
    <cellStyle name="Normal 2 11 5 2 4 2 3 4" xfId="31459" xr:uid="{00000000-0005-0000-0000-0000E07A0000}"/>
    <cellStyle name="Normal 2 11 5 2 4 2 4" xfId="31460" xr:uid="{00000000-0005-0000-0000-0000E17A0000}"/>
    <cellStyle name="Normal 2 11 5 2 4 2 4 2" xfId="31461" xr:uid="{00000000-0005-0000-0000-0000E27A0000}"/>
    <cellStyle name="Normal 2 11 5 2 4 2 4 2 2" xfId="31462" xr:uid="{00000000-0005-0000-0000-0000E37A0000}"/>
    <cellStyle name="Normal 2 11 5 2 4 2 4 3" xfId="31463" xr:uid="{00000000-0005-0000-0000-0000E47A0000}"/>
    <cellStyle name="Normal 2 11 5 2 4 2 4 4" xfId="31464" xr:uid="{00000000-0005-0000-0000-0000E57A0000}"/>
    <cellStyle name="Normal 2 11 5 2 4 2 5" xfId="31465" xr:uid="{00000000-0005-0000-0000-0000E67A0000}"/>
    <cellStyle name="Normal 2 11 5 2 4 2 5 2" xfId="31466" xr:uid="{00000000-0005-0000-0000-0000E77A0000}"/>
    <cellStyle name="Normal 2 11 5 2 4 2 5 2 2" xfId="31467" xr:uid="{00000000-0005-0000-0000-0000E87A0000}"/>
    <cellStyle name="Normal 2 11 5 2 4 2 5 3" xfId="31468" xr:uid="{00000000-0005-0000-0000-0000E97A0000}"/>
    <cellStyle name="Normal 2 11 5 2 4 2 5 4" xfId="31469" xr:uid="{00000000-0005-0000-0000-0000EA7A0000}"/>
    <cellStyle name="Normal 2 11 5 2 4 2 6" xfId="31470" xr:uid="{00000000-0005-0000-0000-0000EB7A0000}"/>
    <cellStyle name="Normal 2 11 5 2 4 2 6 2" xfId="31471" xr:uid="{00000000-0005-0000-0000-0000EC7A0000}"/>
    <cellStyle name="Normal 2 11 5 2 4 2 6 2 2" xfId="31472" xr:uid="{00000000-0005-0000-0000-0000ED7A0000}"/>
    <cellStyle name="Normal 2 11 5 2 4 2 6 3" xfId="31473" xr:uid="{00000000-0005-0000-0000-0000EE7A0000}"/>
    <cellStyle name="Normal 2 11 5 2 4 2 6 4" xfId="31474" xr:uid="{00000000-0005-0000-0000-0000EF7A0000}"/>
    <cellStyle name="Normal 2 11 5 2 4 2 7" xfId="31475" xr:uid="{00000000-0005-0000-0000-0000F07A0000}"/>
    <cellStyle name="Normal 2 11 5 2 4 2 7 2" xfId="31476" xr:uid="{00000000-0005-0000-0000-0000F17A0000}"/>
    <cellStyle name="Normal 2 11 5 2 4 2 8" xfId="31477" xr:uid="{00000000-0005-0000-0000-0000F27A0000}"/>
    <cellStyle name="Normal 2 11 5 2 4 2 9" xfId="31478" xr:uid="{00000000-0005-0000-0000-0000F37A0000}"/>
    <cellStyle name="Normal 2 11 5 2 4 3" xfId="31479" xr:uid="{00000000-0005-0000-0000-0000F47A0000}"/>
    <cellStyle name="Normal 2 11 5 2 4 3 2" xfId="31480" xr:uid="{00000000-0005-0000-0000-0000F57A0000}"/>
    <cellStyle name="Normal 2 11 5 2 4 3 2 2" xfId="31481" xr:uid="{00000000-0005-0000-0000-0000F67A0000}"/>
    <cellStyle name="Normal 2 11 5 2 4 3 2 2 2" xfId="31482" xr:uid="{00000000-0005-0000-0000-0000F77A0000}"/>
    <cellStyle name="Normal 2 11 5 2 4 3 2 3" xfId="31483" xr:uid="{00000000-0005-0000-0000-0000F87A0000}"/>
    <cellStyle name="Normal 2 11 5 2 4 3 2 4" xfId="31484" xr:uid="{00000000-0005-0000-0000-0000F97A0000}"/>
    <cellStyle name="Normal 2 11 5 2 4 3 3" xfId="31485" xr:uid="{00000000-0005-0000-0000-0000FA7A0000}"/>
    <cellStyle name="Normal 2 11 5 2 4 3 3 2" xfId="31486" xr:uid="{00000000-0005-0000-0000-0000FB7A0000}"/>
    <cellStyle name="Normal 2 11 5 2 4 3 3 2 2" xfId="31487" xr:uid="{00000000-0005-0000-0000-0000FC7A0000}"/>
    <cellStyle name="Normal 2 11 5 2 4 3 3 3" xfId="31488" xr:uid="{00000000-0005-0000-0000-0000FD7A0000}"/>
    <cellStyle name="Normal 2 11 5 2 4 3 3 4" xfId="31489" xr:uid="{00000000-0005-0000-0000-0000FE7A0000}"/>
    <cellStyle name="Normal 2 11 5 2 4 3 4" xfId="31490" xr:uid="{00000000-0005-0000-0000-0000FF7A0000}"/>
    <cellStyle name="Normal 2 11 5 2 4 3 4 2" xfId="31491" xr:uid="{00000000-0005-0000-0000-0000007B0000}"/>
    <cellStyle name="Normal 2 11 5 2 4 3 4 2 2" xfId="31492" xr:uid="{00000000-0005-0000-0000-0000017B0000}"/>
    <cellStyle name="Normal 2 11 5 2 4 3 4 3" xfId="31493" xr:uid="{00000000-0005-0000-0000-0000027B0000}"/>
    <cellStyle name="Normal 2 11 5 2 4 3 4 4" xfId="31494" xr:uid="{00000000-0005-0000-0000-0000037B0000}"/>
    <cellStyle name="Normal 2 11 5 2 4 3 5" xfId="31495" xr:uid="{00000000-0005-0000-0000-0000047B0000}"/>
    <cellStyle name="Normal 2 11 5 2 4 3 5 2" xfId="31496" xr:uid="{00000000-0005-0000-0000-0000057B0000}"/>
    <cellStyle name="Normal 2 11 5 2 4 3 6" xfId="31497" xr:uid="{00000000-0005-0000-0000-0000067B0000}"/>
    <cellStyle name="Normal 2 11 5 2 4 3 7" xfId="31498" xr:uid="{00000000-0005-0000-0000-0000077B0000}"/>
    <cellStyle name="Normal 2 11 5 2 4 4" xfId="31499" xr:uid="{00000000-0005-0000-0000-0000087B0000}"/>
    <cellStyle name="Normal 2 11 5 2 4 4 2" xfId="31500" xr:uid="{00000000-0005-0000-0000-0000097B0000}"/>
    <cellStyle name="Normal 2 11 5 2 4 4 2 2" xfId="31501" xr:uid="{00000000-0005-0000-0000-00000A7B0000}"/>
    <cellStyle name="Normal 2 11 5 2 4 4 3" xfId="31502" xr:uid="{00000000-0005-0000-0000-00000B7B0000}"/>
    <cellStyle name="Normal 2 11 5 2 4 4 4" xfId="31503" xr:uid="{00000000-0005-0000-0000-00000C7B0000}"/>
    <cellStyle name="Normal 2 11 5 2 4 5" xfId="31504" xr:uid="{00000000-0005-0000-0000-00000D7B0000}"/>
    <cellStyle name="Normal 2 11 5 2 4 5 2" xfId="31505" xr:uid="{00000000-0005-0000-0000-00000E7B0000}"/>
    <cellStyle name="Normal 2 11 5 2 4 5 2 2" xfId="31506" xr:uid="{00000000-0005-0000-0000-00000F7B0000}"/>
    <cellStyle name="Normal 2 11 5 2 4 5 3" xfId="31507" xr:uid="{00000000-0005-0000-0000-0000107B0000}"/>
    <cellStyle name="Normal 2 11 5 2 4 5 4" xfId="31508" xr:uid="{00000000-0005-0000-0000-0000117B0000}"/>
    <cellStyle name="Normal 2 11 5 2 4 6" xfId="31509" xr:uid="{00000000-0005-0000-0000-0000127B0000}"/>
    <cellStyle name="Normal 2 11 5 2 4 6 2" xfId="31510" xr:uid="{00000000-0005-0000-0000-0000137B0000}"/>
    <cellStyle name="Normal 2 11 5 2 4 6 2 2" xfId="31511" xr:uid="{00000000-0005-0000-0000-0000147B0000}"/>
    <cellStyle name="Normal 2 11 5 2 4 6 3" xfId="31512" xr:uid="{00000000-0005-0000-0000-0000157B0000}"/>
    <cellStyle name="Normal 2 11 5 2 4 6 4" xfId="31513" xr:uid="{00000000-0005-0000-0000-0000167B0000}"/>
    <cellStyle name="Normal 2 11 5 2 4 7" xfId="31514" xr:uid="{00000000-0005-0000-0000-0000177B0000}"/>
    <cellStyle name="Normal 2 11 5 2 4 7 2" xfId="31515" xr:uid="{00000000-0005-0000-0000-0000187B0000}"/>
    <cellStyle name="Normal 2 11 5 2 4 7 2 2" xfId="31516" xr:uid="{00000000-0005-0000-0000-0000197B0000}"/>
    <cellStyle name="Normal 2 11 5 2 4 7 3" xfId="31517" xr:uid="{00000000-0005-0000-0000-00001A7B0000}"/>
    <cellStyle name="Normal 2 11 5 2 4 7 4" xfId="31518" xr:uid="{00000000-0005-0000-0000-00001B7B0000}"/>
    <cellStyle name="Normal 2 11 5 2 4 8" xfId="31519" xr:uid="{00000000-0005-0000-0000-00001C7B0000}"/>
    <cellStyle name="Normal 2 11 5 2 4 8 2" xfId="31520" xr:uid="{00000000-0005-0000-0000-00001D7B0000}"/>
    <cellStyle name="Normal 2 11 5 2 4 9" xfId="31521" xr:uid="{00000000-0005-0000-0000-00001E7B0000}"/>
    <cellStyle name="Normal 2 11 5 2 5" xfId="31522" xr:uid="{00000000-0005-0000-0000-00001F7B0000}"/>
    <cellStyle name="Normal 2 11 5 2 5 2" xfId="31523" xr:uid="{00000000-0005-0000-0000-0000207B0000}"/>
    <cellStyle name="Normal 2 11 5 2 5 2 2" xfId="31524" xr:uid="{00000000-0005-0000-0000-0000217B0000}"/>
    <cellStyle name="Normal 2 11 5 2 5 2 2 2" xfId="31525" xr:uid="{00000000-0005-0000-0000-0000227B0000}"/>
    <cellStyle name="Normal 2 11 5 2 5 2 2 2 2" xfId="31526" xr:uid="{00000000-0005-0000-0000-0000237B0000}"/>
    <cellStyle name="Normal 2 11 5 2 5 2 2 3" xfId="31527" xr:uid="{00000000-0005-0000-0000-0000247B0000}"/>
    <cellStyle name="Normal 2 11 5 2 5 2 2 4" xfId="31528" xr:uid="{00000000-0005-0000-0000-0000257B0000}"/>
    <cellStyle name="Normal 2 11 5 2 5 2 3" xfId="31529" xr:uid="{00000000-0005-0000-0000-0000267B0000}"/>
    <cellStyle name="Normal 2 11 5 2 5 2 3 2" xfId="31530" xr:uid="{00000000-0005-0000-0000-0000277B0000}"/>
    <cellStyle name="Normal 2 11 5 2 5 2 3 2 2" xfId="31531" xr:uid="{00000000-0005-0000-0000-0000287B0000}"/>
    <cellStyle name="Normal 2 11 5 2 5 2 3 3" xfId="31532" xr:uid="{00000000-0005-0000-0000-0000297B0000}"/>
    <cellStyle name="Normal 2 11 5 2 5 2 3 4" xfId="31533" xr:uid="{00000000-0005-0000-0000-00002A7B0000}"/>
    <cellStyle name="Normal 2 11 5 2 5 2 4" xfId="31534" xr:uid="{00000000-0005-0000-0000-00002B7B0000}"/>
    <cellStyle name="Normal 2 11 5 2 5 2 4 2" xfId="31535" xr:uid="{00000000-0005-0000-0000-00002C7B0000}"/>
    <cellStyle name="Normal 2 11 5 2 5 2 4 2 2" xfId="31536" xr:uid="{00000000-0005-0000-0000-00002D7B0000}"/>
    <cellStyle name="Normal 2 11 5 2 5 2 4 3" xfId="31537" xr:uid="{00000000-0005-0000-0000-00002E7B0000}"/>
    <cellStyle name="Normal 2 11 5 2 5 2 4 4" xfId="31538" xr:uid="{00000000-0005-0000-0000-00002F7B0000}"/>
    <cellStyle name="Normal 2 11 5 2 5 2 5" xfId="31539" xr:uid="{00000000-0005-0000-0000-0000307B0000}"/>
    <cellStyle name="Normal 2 11 5 2 5 2 5 2" xfId="31540" xr:uid="{00000000-0005-0000-0000-0000317B0000}"/>
    <cellStyle name="Normal 2 11 5 2 5 2 6" xfId="31541" xr:uid="{00000000-0005-0000-0000-0000327B0000}"/>
    <cellStyle name="Normal 2 11 5 2 5 2 7" xfId="31542" xr:uid="{00000000-0005-0000-0000-0000337B0000}"/>
    <cellStyle name="Normal 2 11 5 2 5 3" xfId="31543" xr:uid="{00000000-0005-0000-0000-0000347B0000}"/>
    <cellStyle name="Normal 2 11 5 2 5 3 2" xfId="31544" xr:uid="{00000000-0005-0000-0000-0000357B0000}"/>
    <cellStyle name="Normal 2 11 5 2 5 3 2 2" xfId="31545" xr:uid="{00000000-0005-0000-0000-0000367B0000}"/>
    <cellStyle name="Normal 2 11 5 2 5 3 3" xfId="31546" xr:uid="{00000000-0005-0000-0000-0000377B0000}"/>
    <cellStyle name="Normal 2 11 5 2 5 3 4" xfId="31547" xr:uid="{00000000-0005-0000-0000-0000387B0000}"/>
    <cellStyle name="Normal 2 11 5 2 5 4" xfId="31548" xr:uid="{00000000-0005-0000-0000-0000397B0000}"/>
    <cellStyle name="Normal 2 11 5 2 5 4 2" xfId="31549" xr:uid="{00000000-0005-0000-0000-00003A7B0000}"/>
    <cellStyle name="Normal 2 11 5 2 5 4 2 2" xfId="31550" xr:uid="{00000000-0005-0000-0000-00003B7B0000}"/>
    <cellStyle name="Normal 2 11 5 2 5 4 3" xfId="31551" xr:uid="{00000000-0005-0000-0000-00003C7B0000}"/>
    <cellStyle name="Normal 2 11 5 2 5 4 4" xfId="31552" xr:uid="{00000000-0005-0000-0000-00003D7B0000}"/>
    <cellStyle name="Normal 2 11 5 2 5 5" xfId="31553" xr:uid="{00000000-0005-0000-0000-00003E7B0000}"/>
    <cellStyle name="Normal 2 11 5 2 5 5 2" xfId="31554" xr:uid="{00000000-0005-0000-0000-00003F7B0000}"/>
    <cellStyle name="Normal 2 11 5 2 5 5 2 2" xfId="31555" xr:uid="{00000000-0005-0000-0000-0000407B0000}"/>
    <cellStyle name="Normal 2 11 5 2 5 5 3" xfId="31556" xr:uid="{00000000-0005-0000-0000-0000417B0000}"/>
    <cellStyle name="Normal 2 11 5 2 5 5 4" xfId="31557" xr:uid="{00000000-0005-0000-0000-0000427B0000}"/>
    <cellStyle name="Normal 2 11 5 2 5 6" xfId="31558" xr:uid="{00000000-0005-0000-0000-0000437B0000}"/>
    <cellStyle name="Normal 2 11 5 2 5 6 2" xfId="31559" xr:uid="{00000000-0005-0000-0000-0000447B0000}"/>
    <cellStyle name="Normal 2 11 5 2 5 6 2 2" xfId="31560" xr:uid="{00000000-0005-0000-0000-0000457B0000}"/>
    <cellStyle name="Normal 2 11 5 2 5 6 3" xfId="31561" xr:uid="{00000000-0005-0000-0000-0000467B0000}"/>
    <cellStyle name="Normal 2 11 5 2 5 6 4" xfId="31562" xr:uid="{00000000-0005-0000-0000-0000477B0000}"/>
    <cellStyle name="Normal 2 11 5 2 5 7" xfId="31563" xr:uid="{00000000-0005-0000-0000-0000487B0000}"/>
    <cellStyle name="Normal 2 11 5 2 5 7 2" xfId="31564" xr:uid="{00000000-0005-0000-0000-0000497B0000}"/>
    <cellStyle name="Normal 2 11 5 2 5 8" xfId="31565" xr:uid="{00000000-0005-0000-0000-00004A7B0000}"/>
    <cellStyle name="Normal 2 11 5 2 5 9" xfId="31566" xr:uid="{00000000-0005-0000-0000-00004B7B0000}"/>
    <cellStyle name="Normal 2 11 5 2 6" xfId="31567" xr:uid="{00000000-0005-0000-0000-00004C7B0000}"/>
    <cellStyle name="Normal 2 11 5 2 6 2" xfId="31568" xr:uid="{00000000-0005-0000-0000-00004D7B0000}"/>
    <cellStyle name="Normal 2 11 5 2 6 2 2" xfId="31569" xr:uid="{00000000-0005-0000-0000-00004E7B0000}"/>
    <cellStyle name="Normal 2 11 5 2 6 2 2 2" xfId="31570" xr:uid="{00000000-0005-0000-0000-00004F7B0000}"/>
    <cellStyle name="Normal 2 11 5 2 6 2 2 2 2" xfId="31571" xr:uid="{00000000-0005-0000-0000-0000507B0000}"/>
    <cellStyle name="Normal 2 11 5 2 6 2 2 3" xfId="31572" xr:uid="{00000000-0005-0000-0000-0000517B0000}"/>
    <cellStyle name="Normal 2 11 5 2 6 2 2 4" xfId="31573" xr:uid="{00000000-0005-0000-0000-0000527B0000}"/>
    <cellStyle name="Normal 2 11 5 2 6 2 3" xfId="31574" xr:uid="{00000000-0005-0000-0000-0000537B0000}"/>
    <cellStyle name="Normal 2 11 5 2 6 2 3 2" xfId="31575" xr:uid="{00000000-0005-0000-0000-0000547B0000}"/>
    <cellStyle name="Normal 2 11 5 2 6 2 3 2 2" xfId="31576" xr:uid="{00000000-0005-0000-0000-0000557B0000}"/>
    <cellStyle name="Normal 2 11 5 2 6 2 3 3" xfId="31577" xr:uid="{00000000-0005-0000-0000-0000567B0000}"/>
    <cellStyle name="Normal 2 11 5 2 6 2 3 4" xfId="31578" xr:uid="{00000000-0005-0000-0000-0000577B0000}"/>
    <cellStyle name="Normal 2 11 5 2 6 2 4" xfId="31579" xr:uid="{00000000-0005-0000-0000-0000587B0000}"/>
    <cellStyle name="Normal 2 11 5 2 6 2 4 2" xfId="31580" xr:uid="{00000000-0005-0000-0000-0000597B0000}"/>
    <cellStyle name="Normal 2 11 5 2 6 2 4 2 2" xfId="31581" xr:uid="{00000000-0005-0000-0000-00005A7B0000}"/>
    <cellStyle name="Normal 2 11 5 2 6 2 4 3" xfId="31582" xr:uid="{00000000-0005-0000-0000-00005B7B0000}"/>
    <cellStyle name="Normal 2 11 5 2 6 2 4 4" xfId="31583" xr:uid="{00000000-0005-0000-0000-00005C7B0000}"/>
    <cellStyle name="Normal 2 11 5 2 6 2 5" xfId="31584" xr:uid="{00000000-0005-0000-0000-00005D7B0000}"/>
    <cellStyle name="Normal 2 11 5 2 6 2 5 2" xfId="31585" xr:uid="{00000000-0005-0000-0000-00005E7B0000}"/>
    <cellStyle name="Normal 2 11 5 2 6 2 6" xfId="31586" xr:uid="{00000000-0005-0000-0000-00005F7B0000}"/>
    <cellStyle name="Normal 2 11 5 2 6 2 7" xfId="31587" xr:uid="{00000000-0005-0000-0000-0000607B0000}"/>
    <cellStyle name="Normal 2 11 5 2 6 3" xfId="31588" xr:uid="{00000000-0005-0000-0000-0000617B0000}"/>
    <cellStyle name="Normal 2 11 5 2 6 3 2" xfId="31589" xr:uid="{00000000-0005-0000-0000-0000627B0000}"/>
    <cellStyle name="Normal 2 11 5 2 6 3 2 2" xfId="31590" xr:uid="{00000000-0005-0000-0000-0000637B0000}"/>
    <cellStyle name="Normal 2 11 5 2 6 3 3" xfId="31591" xr:uid="{00000000-0005-0000-0000-0000647B0000}"/>
    <cellStyle name="Normal 2 11 5 2 6 3 4" xfId="31592" xr:uid="{00000000-0005-0000-0000-0000657B0000}"/>
    <cellStyle name="Normal 2 11 5 2 6 4" xfId="31593" xr:uid="{00000000-0005-0000-0000-0000667B0000}"/>
    <cellStyle name="Normal 2 11 5 2 6 4 2" xfId="31594" xr:uid="{00000000-0005-0000-0000-0000677B0000}"/>
    <cellStyle name="Normal 2 11 5 2 6 4 2 2" xfId="31595" xr:uid="{00000000-0005-0000-0000-0000687B0000}"/>
    <cellStyle name="Normal 2 11 5 2 6 4 3" xfId="31596" xr:uid="{00000000-0005-0000-0000-0000697B0000}"/>
    <cellStyle name="Normal 2 11 5 2 6 4 4" xfId="31597" xr:uid="{00000000-0005-0000-0000-00006A7B0000}"/>
    <cellStyle name="Normal 2 11 5 2 6 5" xfId="31598" xr:uid="{00000000-0005-0000-0000-00006B7B0000}"/>
    <cellStyle name="Normal 2 11 5 2 6 5 2" xfId="31599" xr:uid="{00000000-0005-0000-0000-00006C7B0000}"/>
    <cellStyle name="Normal 2 11 5 2 6 5 2 2" xfId="31600" xr:uid="{00000000-0005-0000-0000-00006D7B0000}"/>
    <cellStyle name="Normal 2 11 5 2 6 5 3" xfId="31601" xr:uid="{00000000-0005-0000-0000-00006E7B0000}"/>
    <cellStyle name="Normal 2 11 5 2 6 5 4" xfId="31602" xr:uid="{00000000-0005-0000-0000-00006F7B0000}"/>
    <cellStyle name="Normal 2 11 5 2 6 6" xfId="31603" xr:uid="{00000000-0005-0000-0000-0000707B0000}"/>
    <cellStyle name="Normal 2 11 5 2 6 6 2" xfId="31604" xr:uid="{00000000-0005-0000-0000-0000717B0000}"/>
    <cellStyle name="Normal 2 11 5 2 6 6 2 2" xfId="31605" xr:uid="{00000000-0005-0000-0000-0000727B0000}"/>
    <cellStyle name="Normal 2 11 5 2 6 6 3" xfId="31606" xr:uid="{00000000-0005-0000-0000-0000737B0000}"/>
    <cellStyle name="Normal 2 11 5 2 6 6 4" xfId="31607" xr:uid="{00000000-0005-0000-0000-0000747B0000}"/>
    <cellStyle name="Normal 2 11 5 2 6 7" xfId="31608" xr:uid="{00000000-0005-0000-0000-0000757B0000}"/>
    <cellStyle name="Normal 2 11 5 2 6 7 2" xfId="31609" xr:uid="{00000000-0005-0000-0000-0000767B0000}"/>
    <cellStyle name="Normal 2 11 5 2 6 8" xfId="31610" xr:uid="{00000000-0005-0000-0000-0000777B0000}"/>
    <cellStyle name="Normal 2 11 5 2 6 9" xfId="31611" xr:uid="{00000000-0005-0000-0000-0000787B0000}"/>
    <cellStyle name="Normal 2 11 5 2 7" xfId="31612" xr:uid="{00000000-0005-0000-0000-0000797B0000}"/>
    <cellStyle name="Normal 2 11 5 2 7 2" xfId="31613" xr:uid="{00000000-0005-0000-0000-00007A7B0000}"/>
    <cellStyle name="Normal 2 11 5 2 7 2 2" xfId="31614" xr:uid="{00000000-0005-0000-0000-00007B7B0000}"/>
    <cellStyle name="Normal 2 11 5 2 7 2 2 2" xfId="31615" xr:uid="{00000000-0005-0000-0000-00007C7B0000}"/>
    <cellStyle name="Normal 2 11 5 2 7 2 3" xfId="31616" xr:uid="{00000000-0005-0000-0000-00007D7B0000}"/>
    <cellStyle name="Normal 2 11 5 2 7 2 4" xfId="31617" xr:uid="{00000000-0005-0000-0000-00007E7B0000}"/>
    <cellStyle name="Normal 2 11 5 2 7 3" xfId="31618" xr:uid="{00000000-0005-0000-0000-00007F7B0000}"/>
    <cellStyle name="Normal 2 11 5 2 7 3 2" xfId="31619" xr:uid="{00000000-0005-0000-0000-0000807B0000}"/>
    <cellStyle name="Normal 2 11 5 2 7 3 2 2" xfId="31620" xr:uid="{00000000-0005-0000-0000-0000817B0000}"/>
    <cellStyle name="Normal 2 11 5 2 7 3 3" xfId="31621" xr:uid="{00000000-0005-0000-0000-0000827B0000}"/>
    <cellStyle name="Normal 2 11 5 2 7 3 4" xfId="31622" xr:uid="{00000000-0005-0000-0000-0000837B0000}"/>
    <cellStyle name="Normal 2 11 5 2 7 4" xfId="31623" xr:uid="{00000000-0005-0000-0000-0000847B0000}"/>
    <cellStyle name="Normal 2 11 5 2 7 4 2" xfId="31624" xr:uid="{00000000-0005-0000-0000-0000857B0000}"/>
    <cellStyle name="Normal 2 11 5 2 7 4 2 2" xfId="31625" xr:uid="{00000000-0005-0000-0000-0000867B0000}"/>
    <cellStyle name="Normal 2 11 5 2 7 4 3" xfId="31626" xr:uid="{00000000-0005-0000-0000-0000877B0000}"/>
    <cellStyle name="Normal 2 11 5 2 7 4 4" xfId="31627" xr:uid="{00000000-0005-0000-0000-0000887B0000}"/>
    <cellStyle name="Normal 2 11 5 2 7 5" xfId="31628" xr:uid="{00000000-0005-0000-0000-0000897B0000}"/>
    <cellStyle name="Normal 2 11 5 2 7 5 2" xfId="31629" xr:uid="{00000000-0005-0000-0000-00008A7B0000}"/>
    <cellStyle name="Normal 2 11 5 2 7 6" xfId="31630" xr:uid="{00000000-0005-0000-0000-00008B7B0000}"/>
    <cellStyle name="Normal 2 11 5 2 7 7" xfId="31631" xr:uid="{00000000-0005-0000-0000-00008C7B0000}"/>
    <cellStyle name="Normal 2 11 5 2 8" xfId="31632" xr:uid="{00000000-0005-0000-0000-00008D7B0000}"/>
    <cellStyle name="Normal 2 11 5 2 8 2" xfId="31633" xr:uid="{00000000-0005-0000-0000-00008E7B0000}"/>
    <cellStyle name="Normal 2 11 5 2 8 2 2" xfId="31634" xr:uid="{00000000-0005-0000-0000-00008F7B0000}"/>
    <cellStyle name="Normal 2 11 5 2 8 3" xfId="31635" xr:uid="{00000000-0005-0000-0000-0000907B0000}"/>
    <cellStyle name="Normal 2 11 5 2 8 4" xfId="31636" xr:uid="{00000000-0005-0000-0000-0000917B0000}"/>
    <cellStyle name="Normal 2 11 5 2 9" xfId="31637" xr:uid="{00000000-0005-0000-0000-0000927B0000}"/>
    <cellStyle name="Normal 2 11 5 2 9 2" xfId="31638" xr:uid="{00000000-0005-0000-0000-0000937B0000}"/>
    <cellStyle name="Normal 2 11 5 2 9 2 2" xfId="31639" xr:uid="{00000000-0005-0000-0000-0000947B0000}"/>
    <cellStyle name="Normal 2 11 5 2 9 3" xfId="31640" xr:uid="{00000000-0005-0000-0000-0000957B0000}"/>
    <cellStyle name="Normal 2 11 5 2 9 4" xfId="31641" xr:uid="{00000000-0005-0000-0000-0000967B0000}"/>
    <cellStyle name="Normal 2 11 5 3" xfId="31642" xr:uid="{00000000-0005-0000-0000-0000977B0000}"/>
    <cellStyle name="Normal 2 11 5 3 10" xfId="31643" xr:uid="{00000000-0005-0000-0000-0000987B0000}"/>
    <cellStyle name="Normal 2 11 5 3 10 2" xfId="31644" xr:uid="{00000000-0005-0000-0000-0000997B0000}"/>
    <cellStyle name="Normal 2 11 5 3 10 2 2" xfId="31645" xr:uid="{00000000-0005-0000-0000-00009A7B0000}"/>
    <cellStyle name="Normal 2 11 5 3 10 3" xfId="31646" xr:uid="{00000000-0005-0000-0000-00009B7B0000}"/>
    <cellStyle name="Normal 2 11 5 3 10 4" xfId="31647" xr:uid="{00000000-0005-0000-0000-00009C7B0000}"/>
    <cellStyle name="Normal 2 11 5 3 11" xfId="31648" xr:uid="{00000000-0005-0000-0000-00009D7B0000}"/>
    <cellStyle name="Normal 2 11 5 3 11 2" xfId="31649" xr:uid="{00000000-0005-0000-0000-00009E7B0000}"/>
    <cellStyle name="Normal 2 11 5 3 12" xfId="31650" xr:uid="{00000000-0005-0000-0000-00009F7B0000}"/>
    <cellStyle name="Normal 2 11 5 3 13" xfId="31651" xr:uid="{00000000-0005-0000-0000-0000A07B0000}"/>
    <cellStyle name="Normal 2 11 5 3 2" xfId="31652" xr:uid="{00000000-0005-0000-0000-0000A17B0000}"/>
    <cellStyle name="Normal 2 11 5 3 2 10" xfId="31653" xr:uid="{00000000-0005-0000-0000-0000A27B0000}"/>
    <cellStyle name="Normal 2 11 5 3 2 2" xfId="31654" xr:uid="{00000000-0005-0000-0000-0000A37B0000}"/>
    <cellStyle name="Normal 2 11 5 3 2 2 2" xfId="31655" xr:uid="{00000000-0005-0000-0000-0000A47B0000}"/>
    <cellStyle name="Normal 2 11 5 3 2 2 2 2" xfId="31656" xr:uid="{00000000-0005-0000-0000-0000A57B0000}"/>
    <cellStyle name="Normal 2 11 5 3 2 2 2 2 2" xfId="31657" xr:uid="{00000000-0005-0000-0000-0000A67B0000}"/>
    <cellStyle name="Normal 2 11 5 3 2 2 2 2 2 2" xfId="31658" xr:uid="{00000000-0005-0000-0000-0000A77B0000}"/>
    <cellStyle name="Normal 2 11 5 3 2 2 2 2 3" xfId="31659" xr:uid="{00000000-0005-0000-0000-0000A87B0000}"/>
    <cellStyle name="Normal 2 11 5 3 2 2 2 2 4" xfId="31660" xr:uid="{00000000-0005-0000-0000-0000A97B0000}"/>
    <cellStyle name="Normal 2 11 5 3 2 2 2 3" xfId="31661" xr:uid="{00000000-0005-0000-0000-0000AA7B0000}"/>
    <cellStyle name="Normal 2 11 5 3 2 2 2 3 2" xfId="31662" xr:uid="{00000000-0005-0000-0000-0000AB7B0000}"/>
    <cellStyle name="Normal 2 11 5 3 2 2 2 3 2 2" xfId="31663" xr:uid="{00000000-0005-0000-0000-0000AC7B0000}"/>
    <cellStyle name="Normal 2 11 5 3 2 2 2 3 3" xfId="31664" xr:uid="{00000000-0005-0000-0000-0000AD7B0000}"/>
    <cellStyle name="Normal 2 11 5 3 2 2 2 3 4" xfId="31665" xr:uid="{00000000-0005-0000-0000-0000AE7B0000}"/>
    <cellStyle name="Normal 2 11 5 3 2 2 2 4" xfId="31666" xr:uid="{00000000-0005-0000-0000-0000AF7B0000}"/>
    <cellStyle name="Normal 2 11 5 3 2 2 2 4 2" xfId="31667" xr:uid="{00000000-0005-0000-0000-0000B07B0000}"/>
    <cellStyle name="Normal 2 11 5 3 2 2 2 4 2 2" xfId="31668" xr:uid="{00000000-0005-0000-0000-0000B17B0000}"/>
    <cellStyle name="Normal 2 11 5 3 2 2 2 4 3" xfId="31669" xr:uid="{00000000-0005-0000-0000-0000B27B0000}"/>
    <cellStyle name="Normal 2 11 5 3 2 2 2 4 4" xfId="31670" xr:uid="{00000000-0005-0000-0000-0000B37B0000}"/>
    <cellStyle name="Normal 2 11 5 3 2 2 2 5" xfId="31671" xr:uid="{00000000-0005-0000-0000-0000B47B0000}"/>
    <cellStyle name="Normal 2 11 5 3 2 2 2 5 2" xfId="31672" xr:uid="{00000000-0005-0000-0000-0000B57B0000}"/>
    <cellStyle name="Normal 2 11 5 3 2 2 2 6" xfId="31673" xr:uid="{00000000-0005-0000-0000-0000B67B0000}"/>
    <cellStyle name="Normal 2 11 5 3 2 2 2 7" xfId="31674" xr:uid="{00000000-0005-0000-0000-0000B77B0000}"/>
    <cellStyle name="Normal 2 11 5 3 2 2 3" xfId="31675" xr:uid="{00000000-0005-0000-0000-0000B87B0000}"/>
    <cellStyle name="Normal 2 11 5 3 2 2 3 2" xfId="31676" xr:uid="{00000000-0005-0000-0000-0000B97B0000}"/>
    <cellStyle name="Normal 2 11 5 3 2 2 3 2 2" xfId="31677" xr:uid="{00000000-0005-0000-0000-0000BA7B0000}"/>
    <cellStyle name="Normal 2 11 5 3 2 2 3 3" xfId="31678" xr:uid="{00000000-0005-0000-0000-0000BB7B0000}"/>
    <cellStyle name="Normal 2 11 5 3 2 2 3 4" xfId="31679" xr:uid="{00000000-0005-0000-0000-0000BC7B0000}"/>
    <cellStyle name="Normal 2 11 5 3 2 2 4" xfId="31680" xr:uid="{00000000-0005-0000-0000-0000BD7B0000}"/>
    <cellStyle name="Normal 2 11 5 3 2 2 4 2" xfId="31681" xr:uid="{00000000-0005-0000-0000-0000BE7B0000}"/>
    <cellStyle name="Normal 2 11 5 3 2 2 4 2 2" xfId="31682" xr:uid="{00000000-0005-0000-0000-0000BF7B0000}"/>
    <cellStyle name="Normal 2 11 5 3 2 2 4 3" xfId="31683" xr:uid="{00000000-0005-0000-0000-0000C07B0000}"/>
    <cellStyle name="Normal 2 11 5 3 2 2 4 4" xfId="31684" xr:uid="{00000000-0005-0000-0000-0000C17B0000}"/>
    <cellStyle name="Normal 2 11 5 3 2 2 5" xfId="31685" xr:uid="{00000000-0005-0000-0000-0000C27B0000}"/>
    <cellStyle name="Normal 2 11 5 3 2 2 5 2" xfId="31686" xr:uid="{00000000-0005-0000-0000-0000C37B0000}"/>
    <cellStyle name="Normal 2 11 5 3 2 2 5 2 2" xfId="31687" xr:uid="{00000000-0005-0000-0000-0000C47B0000}"/>
    <cellStyle name="Normal 2 11 5 3 2 2 5 3" xfId="31688" xr:uid="{00000000-0005-0000-0000-0000C57B0000}"/>
    <cellStyle name="Normal 2 11 5 3 2 2 5 4" xfId="31689" xr:uid="{00000000-0005-0000-0000-0000C67B0000}"/>
    <cellStyle name="Normal 2 11 5 3 2 2 6" xfId="31690" xr:uid="{00000000-0005-0000-0000-0000C77B0000}"/>
    <cellStyle name="Normal 2 11 5 3 2 2 6 2" xfId="31691" xr:uid="{00000000-0005-0000-0000-0000C87B0000}"/>
    <cellStyle name="Normal 2 11 5 3 2 2 6 2 2" xfId="31692" xr:uid="{00000000-0005-0000-0000-0000C97B0000}"/>
    <cellStyle name="Normal 2 11 5 3 2 2 6 3" xfId="31693" xr:uid="{00000000-0005-0000-0000-0000CA7B0000}"/>
    <cellStyle name="Normal 2 11 5 3 2 2 6 4" xfId="31694" xr:uid="{00000000-0005-0000-0000-0000CB7B0000}"/>
    <cellStyle name="Normal 2 11 5 3 2 2 7" xfId="31695" xr:uid="{00000000-0005-0000-0000-0000CC7B0000}"/>
    <cellStyle name="Normal 2 11 5 3 2 2 7 2" xfId="31696" xr:uid="{00000000-0005-0000-0000-0000CD7B0000}"/>
    <cellStyle name="Normal 2 11 5 3 2 2 8" xfId="31697" xr:uid="{00000000-0005-0000-0000-0000CE7B0000}"/>
    <cellStyle name="Normal 2 11 5 3 2 2 9" xfId="31698" xr:uid="{00000000-0005-0000-0000-0000CF7B0000}"/>
    <cellStyle name="Normal 2 11 5 3 2 3" xfId="31699" xr:uid="{00000000-0005-0000-0000-0000D07B0000}"/>
    <cellStyle name="Normal 2 11 5 3 2 3 2" xfId="31700" xr:uid="{00000000-0005-0000-0000-0000D17B0000}"/>
    <cellStyle name="Normal 2 11 5 3 2 3 2 2" xfId="31701" xr:uid="{00000000-0005-0000-0000-0000D27B0000}"/>
    <cellStyle name="Normal 2 11 5 3 2 3 2 2 2" xfId="31702" xr:uid="{00000000-0005-0000-0000-0000D37B0000}"/>
    <cellStyle name="Normal 2 11 5 3 2 3 2 3" xfId="31703" xr:uid="{00000000-0005-0000-0000-0000D47B0000}"/>
    <cellStyle name="Normal 2 11 5 3 2 3 2 4" xfId="31704" xr:uid="{00000000-0005-0000-0000-0000D57B0000}"/>
    <cellStyle name="Normal 2 11 5 3 2 3 3" xfId="31705" xr:uid="{00000000-0005-0000-0000-0000D67B0000}"/>
    <cellStyle name="Normal 2 11 5 3 2 3 3 2" xfId="31706" xr:uid="{00000000-0005-0000-0000-0000D77B0000}"/>
    <cellStyle name="Normal 2 11 5 3 2 3 3 2 2" xfId="31707" xr:uid="{00000000-0005-0000-0000-0000D87B0000}"/>
    <cellStyle name="Normal 2 11 5 3 2 3 3 3" xfId="31708" xr:uid="{00000000-0005-0000-0000-0000D97B0000}"/>
    <cellStyle name="Normal 2 11 5 3 2 3 3 4" xfId="31709" xr:uid="{00000000-0005-0000-0000-0000DA7B0000}"/>
    <cellStyle name="Normal 2 11 5 3 2 3 4" xfId="31710" xr:uid="{00000000-0005-0000-0000-0000DB7B0000}"/>
    <cellStyle name="Normal 2 11 5 3 2 3 4 2" xfId="31711" xr:uid="{00000000-0005-0000-0000-0000DC7B0000}"/>
    <cellStyle name="Normal 2 11 5 3 2 3 4 2 2" xfId="31712" xr:uid="{00000000-0005-0000-0000-0000DD7B0000}"/>
    <cellStyle name="Normal 2 11 5 3 2 3 4 3" xfId="31713" xr:uid="{00000000-0005-0000-0000-0000DE7B0000}"/>
    <cellStyle name="Normal 2 11 5 3 2 3 4 4" xfId="31714" xr:uid="{00000000-0005-0000-0000-0000DF7B0000}"/>
    <cellStyle name="Normal 2 11 5 3 2 3 5" xfId="31715" xr:uid="{00000000-0005-0000-0000-0000E07B0000}"/>
    <cellStyle name="Normal 2 11 5 3 2 3 5 2" xfId="31716" xr:uid="{00000000-0005-0000-0000-0000E17B0000}"/>
    <cellStyle name="Normal 2 11 5 3 2 3 6" xfId="31717" xr:uid="{00000000-0005-0000-0000-0000E27B0000}"/>
    <cellStyle name="Normal 2 11 5 3 2 3 7" xfId="31718" xr:uid="{00000000-0005-0000-0000-0000E37B0000}"/>
    <cellStyle name="Normal 2 11 5 3 2 4" xfId="31719" xr:uid="{00000000-0005-0000-0000-0000E47B0000}"/>
    <cellStyle name="Normal 2 11 5 3 2 4 2" xfId="31720" xr:uid="{00000000-0005-0000-0000-0000E57B0000}"/>
    <cellStyle name="Normal 2 11 5 3 2 4 2 2" xfId="31721" xr:uid="{00000000-0005-0000-0000-0000E67B0000}"/>
    <cellStyle name="Normal 2 11 5 3 2 4 3" xfId="31722" xr:uid="{00000000-0005-0000-0000-0000E77B0000}"/>
    <cellStyle name="Normal 2 11 5 3 2 4 4" xfId="31723" xr:uid="{00000000-0005-0000-0000-0000E87B0000}"/>
    <cellStyle name="Normal 2 11 5 3 2 5" xfId="31724" xr:uid="{00000000-0005-0000-0000-0000E97B0000}"/>
    <cellStyle name="Normal 2 11 5 3 2 5 2" xfId="31725" xr:uid="{00000000-0005-0000-0000-0000EA7B0000}"/>
    <cellStyle name="Normal 2 11 5 3 2 5 2 2" xfId="31726" xr:uid="{00000000-0005-0000-0000-0000EB7B0000}"/>
    <cellStyle name="Normal 2 11 5 3 2 5 3" xfId="31727" xr:uid="{00000000-0005-0000-0000-0000EC7B0000}"/>
    <cellStyle name="Normal 2 11 5 3 2 5 4" xfId="31728" xr:uid="{00000000-0005-0000-0000-0000ED7B0000}"/>
    <cellStyle name="Normal 2 11 5 3 2 6" xfId="31729" xr:uid="{00000000-0005-0000-0000-0000EE7B0000}"/>
    <cellStyle name="Normal 2 11 5 3 2 6 2" xfId="31730" xr:uid="{00000000-0005-0000-0000-0000EF7B0000}"/>
    <cellStyle name="Normal 2 11 5 3 2 6 2 2" xfId="31731" xr:uid="{00000000-0005-0000-0000-0000F07B0000}"/>
    <cellStyle name="Normal 2 11 5 3 2 6 3" xfId="31732" xr:uid="{00000000-0005-0000-0000-0000F17B0000}"/>
    <cellStyle name="Normal 2 11 5 3 2 6 4" xfId="31733" xr:uid="{00000000-0005-0000-0000-0000F27B0000}"/>
    <cellStyle name="Normal 2 11 5 3 2 7" xfId="31734" xr:uid="{00000000-0005-0000-0000-0000F37B0000}"/>
    <cellStyle name="Normal 2 11 5 3 2 7 2" xfId="31735" xr:uid="{00000000-0005-0000-0000-0000F47B0000}"/>
    <cellStyle name="Normal 2 11 5 3 2 7 2 2" xfId="31736" xr:uid="{00000000-0005-0000-0000-0000F57B0000}"/>
    <cellStyle name="Normal 2 11 5 3 2 7 3" xfId="31737" xr:uid="{00000000-0005-0000-0000-0000F67B0000}"/>
    <cellStyle name="Normal 2 11 5 3 2 7 4" xfId="31738" xr:uid="{00000000-0005-0000-0000-0000F77B0000}"/>
    <cellStyle name="Normal 2 11 5 3 2 8" xfId="31739" xr:uid="{00000000-0005-0000-0000-0000F87B0000}"/>
    <cellStyle name="Normal 2 11 5 3 2 8 2" xfId="31740" xr:uid="{00000000-0005-0000-0000-0000F97B0000}"/>
    <cellStyle name="Normal 2 11 5 3 2 9" xfId="31741" xr:uid="{00000000-0005-0000-0000-0000FA7B0000}"/>
    <cellStyle name="Normal 2 11 5 3 3" xfId="31742" xr:uid="{00000000-0005-0000-0000-0000FB7B0000}"/>
    <cellStyle name="Normal 2 11 5 3 3 10" xfId="31743" xr:uid="{00000000-0005-0000-0000-0000FC7B0000}"/>
    <cellStyle name="Normal 2 11 5 3 3 2" xfId="31744" xr:uid="{00000000-0005-0000-0000-0000FD7B0000}"/>
    <cellStyle name="Normal 2 11 5 3 3 2 2" xfId="31745" xr:uid="{00000000-0005-0000-0000-0000FE7B0000}"/>
    <cellStyle name="Normal 2 11 5 3 3 2 2 2" xfId="31746" xr:uid="{00000000-0005-0000-0000-0000FF7B0000}"/>
    <cellStyle name="Normal 2 11 5 3 3 2 2 2 2" xfId="31747" xr:uid="{00000000-0005-0000-0000-0000007C0000}"/>
    <cellStyle name="Normal 2 11 5 3 3 2 2 2 2 2" xfId="31748" xr:uid="{00000000-0005-0000-0000-0000017C0000}"/>
    <cellStyle name="Normal 2 11 5 3 3 2 2 2 3" xfId="31749" xr:uid="{00000000-0005-0000-0000-0000027C0000}"/>
    <cellStyle name="Normal 2 11 5 3 3 2 2 2 4" xfId="31750" xr:uid="{00000000-0005-0000-0000-0000037C0000}"/>
    <cellStyle name="Normal 2 11 5 3 3 2 2 3" xfId="31751" xr:uid="{00000000-0005-0000-0000-0000047C0000}"/>
    <cellStyle name="Normal 2 11 5 3 3 2 2 3 2" xfId="31752" xr:uid="{00000000-0005-0000-0000-0000057C0000}"/>
    <cellStyle name="Normal 2 11 5 3 3 2 2 3 2 2" xfId="31753" xr:uid="{00000000-0005-0000-0000-0000067C0000}"/>
    <cellStyle name="Normal 2 11 5 3 3 2 2 3 3" xfId="31754" xr:uid="{00000000-0005-0000-0000-0000077C0000}"/>
    <cellStyle name="Normal 2 11 5 3 3 2 2 3 4" xfId="31755" xr:uid="{00000000-0005-0000-0000-0000087C0000}"/>
    <cellStyle name="Normal 2 11 5 3 3 2 2 4" xfId="31756" xr:uid="{00000000-0005-0000-0000-0000097C0000}"/>
    <cellStyle name="Normal 2 11 5 3 3 2 2 4 2" xfId="31757" xr:uid="{00000000-0005-0000-0000-00000A7C0000}"/>
    <cellStyle name="Normal 2 11 5 3 3 2 2 4 2 2" xfId="31758" xr:uid="{00000000-0005-0000-0000-00000B7C0000}"/>
    <cellStyle name="Normal 2 11 5 3 3 2 2 4 3" xfId="31759" xr:uid="{00000000-0005-0000-0000-00000C7C0000}"/>
    <cellStyle name="Normal 2 11 5 3 3 2 2 4 4" xfId="31760" xr:uid="{00000000-0005-0000-0000-00000D7C0000}"/>
    <cellStyle name="Normal 2 11 5 3 3 2 2 5" xfId="31761" xr:uid="{00000000-0005-0000-0000-00000E7C0000}"/>
    <cellStyle name="Normal 2 11 5 3 3 2 2 5 2" xfId="31762" xr:uid="{00000000-0005-0000-0000-00000F7C0000}"/>
    <cellStyle name="Normal 2 11 5 3 3 2 2 6" xfId="31763" xr:uid="{00000000-0005-0000-0000-0000107C0000}"/>
    <cellStyle name="Normal 2 11 5 3 3 2 2 7" xfId="31764" xr:uid="{00000000-0005-0000-0000-0000117C0000}"/>
    <cellStyle name="Normal 2 11 5 3 3 2 3" xfId="31765" xr:uid="{00000000-0005-0000-0000-0000127C0000}"/>
    <cellStyle name="Normal 2 11 5 3 3 2 3 2" xfId="31766" xr:uid="{00000000-0005-0000-0000-0000137C0000}"/>
    <cellStyle name="Normal 2 11 5 3 3 2 3 2 2" xfId="31767" xr:uid="{00000000-0005-0000-0000-0000147C0000}"/>
    <cellStyle name="Normal 2 11 5 3 3 2 3 3" xfId="31768" xr:uid="{00000000-0005-0000-0000-0000157C0000}"/>
    <cellStyle name="Normal 2 11 5 3 3 2 3 4" xfId="31769" xr:uid="{00000000-0005-0000-0000-0000167C0000}"/>
    <cellStyle name="Normal 2 11 5 3 3 2 4" xfId="31770" xr:uid="{00000000-0005-0000-0000-0000177C0000}"/>
    <cellStyle name="Normal 2 11 5 3 3 2 4 2" xfId="31771" xr:uid="{00000000-0005-0000-0000-0000187C0000}"/>
    <cellStyle name="Normal 2 11 5 3 3 2 4 2 2" xfId="31772" xr:uid="{00000000-0005-0000-0000-0000197C0000}"/>
    <cellStyle name="Normal 2 11 5 3 3 2 4 3" xfId="31773" xr:uid="{00000000-0005-0000-0000-00001A7C0000}"/>
    <cellStyle name="Normal 2 11 5 3 3 2 4 4" xfId="31774" xr:uid="{00000000-0005-0000-0000-00001B7C0000}"/>
    <cellStyle name="Normal 2 11 5 3 3 2 5" xfId="31775" xr:uid="{00000000-0005-0000-0000-00001C7C0000}"/>
    <cellStyle name="Normal 2 11 5 3 3 2 5 2" xfId="31776" xr:uid="{00000000-0005-0000-0000-00001D7C0000}"/>
    <cellStyle name="Normal 2 11 5 3 3 2 5 2 2" xfId="31777" xr:uid="{00000000-0005-0000-0000-00001E7C0000}"/>
    <cellStyle name="Normal 2 11 5 3 3 2 5 3" xfId="31778" xr:uid="{00000000-0005-0000-0000-00001F7C0000}"/>
    <cellStyle name="Normal 2 11 5 3 3 2 5 4" xfId="31779" xr:uid="{00000000-0005-0000-0000-0000207C0000}"/>
    <cellStyle name="Normal 2 11 5 3 3 2 6" xfId="31780" xr:uid="{00000000-0005-0000-0000-0000217C0000}"/>
    <cellStyle name="Normal 2 11 5 3 3 2 6 2" xfId="31781" xr:uid="{00000000-0005-0000-0000-0000227C0000}"/>
    <cellStyle name="Normal 2 11 5 3 3 2 6 2 2" xfId="31782" xr:uid="{00000000-0005-0000-0000-0000237C0000}"/>
    <cellStyle name="Normal 2 11 5 3 3 2 6 3" xfId="31783" xr:uid="{00000000-0005-0000-0000-0000247C0000}"/>
    <cellStyle name="Normal 2 11 5 3 3 2 6 4" xfId="31784" xr:uid="{00000000-0005-0000-0000-0000257C0000}"/>
    <cellStyle name="Normal 2 11 5 3 3 2 7" xfId="31785" xr:uid="{00000000-0005-0000-0000-0000267C0000}"/>
    <cellStyle name="Normal 2 11 5 3 3 2 7 2" xfId="31786" xr:uid="{00000000-0005-0000-0000-0000277C0000}"/>
    <cellStyle name="Normal 2 11 5 3 3 2 8" xfId="31787" xr:uid="{00000000-0005-0000-0000-0000287C0000}"/>
    <cellStyle name="Normal 2 11 5 3 3 2 9" xfId="31788" xr:uid="{00000000-0005-0000-0000-0000297C0000}"/>
    <cellStyle name="Normal 2 11 5 3 3 3" xfId="31789" xr:uid="{00000000-0005-0000-0000-00002A7C0000}"/>
    <cellStyle name="Normal 2 11 5 3 3 3 2" xfId="31790" xr:uid="{00000000-0005-0000-0000-00002B7C0000}"/>
    <cellStyle name="Normal 2 11 5 3 3 3 2 2" xfId="31791" xr:uid="{00000000-0005-0000-0000-00002C7C0000}"/>
    <cellStyle name="Normal 2 11 5 3 3 3 2 2 2" xfId="31792" xr:uid="{00000000-0005-0000-0000-00002D7C0000}"/>
    <cellStyle name="Normal 2 11 5 3 3 3 2 3" xfId="31793" xr:uid="{00000000-0005-0000-0000-00002E7C0000}"/>
    <cellStyle name="Normal 2 11 5 3 3 3 2 4" xfId="31794" xr:uid="{00000000-0005-0000-0000-00002F7C0000}"/>
    <cellStyle name="Normal 2 11 5 3 3 3 3" xfId="31795" xr:uid="{00000000-0005-0000-0000-0000307C0000}"/>
    <cellStyle name="Normal 2 11 5 3 3 3 3 2" xfId="31796" xr:uid="{00000000-0005-0000-0000-0000317C0000}"/>
    <cellStyle name="Normal 2 11 5 3 3 3 3 2 2" xfId="31797" xr:uid="{00000000-0005-0000-0000-0000327C0000}"/>
    <cellStyle name="Normal 2 11 5 3 3 3 3 3" xfId="31798" xr:uid="{00000000-0005-0000-0000-0000337C0000}"/>
    <cellStyle name="Normal 2 11 5 3 3 3 3 4" xfId="31799" xr:uid="{00000000-0005-0000-0000-0000347C0000}"/>
    <cellStyle name="Normal 2 11 5 3 3 3 4" xfId="31800" xr:uid="{00000000-0005-0000-0000-0000357C0000}"/>
    <cellStyle name="Normal 2 11 5 3 3 3 4 2" xfId="31801" xr:uid="{00000000-0005-0000-0000-0000367C0000}"/>
    <cellStyle name="Normal 2 11 5 3 3 3 4 2 2" xfId="31802" xr:uid="{00000000-0005-0000-0000-0000377C0000}"/>
    <cellStyle name="Normal 2 11 5 3 3 3 4 3" xfId="31803" xr:uid="{00000000-0005-0000-0000-0000387C0000}"/>
    <cellStyle name="Normal 2 11 5 3 3 3 4 4" xfId="31804" xr:uid="{00000000-0005-0000-0000-0000397C0000}"/>
    <cellStyle name="Normal 2 11 5 3 3 3 5" xfId="31805" xr:uid="{00000000-0005-0000-0000-00003A7C0000}"/>
    <cellStyle name="Normal 2 11 5 3 3 3 5 2" xfId="31806" xr:uid="{00000000-0005-0000-0000-00003B7C0000}"/>
    <cellStyle name="Normal 2 11 5 3 3 3 6" xfId="31807" xr:uid="{00000000-0005-0000-0000-00003C7C0000}"/>
    <cellStyle name="Normal 2 11 5 3 3 3 7" xfId="31808" xr:uid="{00000000-0005-0000-0000-00003D7C0000}"/>
    <cellStyle name="Normal 2 11 5 3 3 4" xfId="31809" xr:uid="{00000000-0005-0000-0000-00003E7C0000}"/>
    <cellStyle name="Normal 2 11 5 3 3 4 2" xfId="31810" xr:uid="{00000000-0005-0000-0000-00003F7C0000}"/>
    <cellStyle name="Normal 2 11 5 3 3 4 2 2" xfId="31811" xr:uid="{00000000-0005-0000-0000-0000407C0000}"/>
    <cellStyle name="Normal 2 11 5 3 3 4 3" xfId="31812" xr:uid="{00000000-0005-0000-0000-0000417C0000}"/>
    <cellStyle name="Normal 2 11 5 3 3 4 4" xfId="31813" xr:uid="{00000000-0005-0000-0000-0000427C0000}"/>
    <cellStyle name="Normal 2 11 5 3 3 5" xfId="31814" xr:uid="{00000000-0005-0000-0000-0000437C0000}"/>
    <cellStyle name="Normal 2 11 5 3 3 5 2" xfId="31815" xr:uid="{00000000-0005-0000-0000-0000447C0000}"/>
    <cellStyle name="Normal 2 11 5 3 3 5 2 2" xfId="31816" xr:uid="{00000000-0005-0000-0000-0000457C0000}"/>
    <cellStyle name="Normal 2 11 5 3 3 5 3" xfId="31817" xr:uid="{00000000-0005-0000-0000-0000467C0000}"/>
    <cellStyle name="Normal 2 11 5 3 3 5 4" xfId="31818" xr:uid="{00000000-0005-0000-0000-0000477C0000}"/>
    <cellStyle name="Normal 2 11 5 3 3 6" xfId="31819" xr:uid="{00000000-0005-0000-0000-0000487C0000}"/>
    <cellStyle name="Normal 2 11 5 3 3 6 2" xfId="31820" xr:uid="{00000000-0005-0000-0000-0000497C0000}"/>
    <cellStyle name="Normal 2 11 5 3 3 6 2 2" xfId="31821" xr:uid="{00000000-0005-0000-0000-00004A7C0000}"/>
    <cellStyle name="Normal 2 11 5 3 3 6 3" xfId="31822" xr:uid="{00000000-0005-0000-0000-00004B7C0000}"/>
    <cellStyle name="Normal 2 11 5 3 3 6 4" xfId="31823" xr:uid="{00000000-0005-0000-0000-00004C7C0000}"/>
    <cellStyle name="Normal 2 11 5 3 3 7" xfId="31824" xr:uid="{00000000-0005-0000-0000-00004D7C0000}"/>
    <cellStyle name="Normal 2 11 5 3 3 7 2" xfId="31825" xr:uid="{00000000-0005-0000-0000-00004E7C0000}"/>
    <cellStyle name="Normal 2 11 5 3 3 7 2 2" xfId="31826" xr:uid="{00000000-0005-0000-0000-00004F7C0000}"/>
    <cellStyle name="Normal 2 11 5 3 3 7 3" xfId="31827" xr:uid="{00000000-0005-0000-0000-0000507C0000}"/>
    <cellStyle name="Normal 2 11 5 3 3 7 4" xfId="31828" xr:uid="{00000000-0005-0000-0000-0000517C0000}"/>
    <cellStyle name="Normal 2 11 5 3 3 8" xfId="31829" xr:uid="{00000000-0005-0000-0000-0000527C0000}"/>
    <cellStyle name="Normal 2 11 5 3 3 8 2" xfId="31830" xr:uid="{00000000-0005-0000-0000-0000537C0000}"/>
    <cellStyle name="Normal 2 11 5 3 3 9" xfId="31831" xr:uid="{00000000-0005-0000-0000-0000547C0000}"/>
    <cellStyle name="Normal 2 11 5 3 4" xfId="31832" xr:uid="{00000000-0005-0000-0000-0000557C0000}"/>
    <cellStyle name="Normal 2 11 5 3 4 2" xfId="31833" xr:uid="{00000000-0005-0000-0000-0000567C0000}"/>
    <cellStyle name="Normal 2 11 5 3 4 2 2" xfId="31834" xr:uid="{00000000-0005-0000-0000-0000577C0000}"/>
    <cellStyle name="Normal 2 11 5 3 4 2 2 2" xfId="31835" xr:uid="{00000000-0005-0000-0000-0000587C0000}"/>
    <cellStyle name="Normal 2 11 5 3 4 2 2 2 2" xfId="31836" xr:uid="{00000000-0005-0000-0000-0000597C0000}"/>
    <cellStyle name="Normal 2 11 5 3 4 2 2 3" xfId="31837" xr:uid="{00000000-0005-0000-0000-00005A7C0000}"/>
    <cellStyle name="Normal 2 11 5 3 4 2 2 4" xfId="31838" xr:uid="{00000000-0005-0000-0000-00005B7C0000}"/>
    <cellStyle name="Normal 2 11 5 3 4 2 3" xfId="31839" xr:uid="{00000000-0005-0000-0000-00005C7C0000}"/>
    <cellStyle name="Normal 2 11 5 3 4 2 3 2" xfId="31840" xr:uid="{00000000-0005-0000-0000-00005D7C0000}"/>
    <cellStyle name="Normal 2 11 5 3 4 2 3 2 2" xfId="31841" xr:uid="{00000000-0005-0000-0000-00005E7C0000}"/>
    <cellStyle name="Normal 2 11 5 3 4 2 3 3" xfId="31842" xr:uid="{00000000-0005-0000-0000-00005F7C0000}"/>
    <cellStyle name="Normal 2 11 5 3 4 2 3 4" xfId="31843" xr:uid="{00000000-0005-0000-0000-0000607C0000}"/>
    <cellStyle name="Normal 2 11 5 3 4 2 4" xfId="31844" xr:uid="{00000000-0005-0000-0000-0000617C0000}"/>
    <cellStyle name="Normal 2 11 5 3 4 2 4 2" xfId="31845" xr:uid="{00000000-0005-0000-0000-0000627C0000}"/>
    <cellStyle name="Normal 2 11 5 3 4 2 4 2 2" xfId="31846" xr:uid="{00000000-0005-0000-0000-0000637C0000}"/>
    <cellStyle name="Normal 2 11 5 3 4 2 4 3" xfId="31847" xr:uid="{00000000-0005-0000-0000-0000647C0000}"/>
    <cellStyle name="Normal 2 11 5 3 4 2 4 4" xfId="31848" xr:uid="{00000000-0005-0000-0000-0000657C0000}"/>
    <cellStyle name="Normal 2 11 5 3 4 2 5" xfId="31849" xr:uid="{00000000-0005-0000-0000-0000667C0000}"/>
    <cellStyle name="Normal 2 11 5 3 4 2 5 2" xfId="31850" xr:uid="{00000000-0005-0000-0000-0000677C0000}"/>
    <cellStyle name="Normal 2 11 5 3 4 2 6" xfId="31851" xr:uid="{00000000-0005-0000-0000-0000687C0000}"/>
    <cellStyle name="Normal 2 11 5 3 4 2 7" xfId="31852" xr:uid="{00000000-0005-0000-0000-0000697C0000}"/>
    <cellStyle name="Normal 2 11 5 3 4 3" xfId="31853" xr:uid="{00000000-0005-0000-0000-00006A7C0000}"/>
    <cellStyle name="Normal 2 11 5 3 4 3 2" xfId="31854" xr:uid="{00000000-0005-0000-0000-00006B7C0000}"/>
    <cellStyle name="Normal 2 11 5 3 4 3 2 2" xfId="31855" xr:uid="{00000000-0005-0000-0000-00006C7C0000}"/>
    <cellStyle name="Normal 2 11 5 3 4 3 3" xfId="31856" xr:uid="{00000000-0005-0000-0000-00006D7C0000}"/>
    <cellStyle name="Normal 2 11 5 3 4 3 4" xfId="31857" xr:uid="{00000000-0005-0000-0000-00006E7C0000}"/>
    <cellStyle name="Normal 2 11 5 3 4 4" xfId="31858" xr:uid="{00000000-0005-0000-0000-00006F7C0000}"/>
    <cellStyle name="Normal 2 11 5 3 4 4 2" xfId="31859" xr:uid="{00000000-0005-0000-0000-0000707C0000}"/>
    <cellStyle name="Normal 2 11 5 3 4 4 2 2" xfId="31860" xr:uid="{00000000-0005-0000-0000-0000717C0000}"/>
    <cellStyle name="Normal 2 11 5 3 4 4 3" xfId="31861" xr:uid="{00000000-0005-0000-0000-0000727C0000}"/>
    <cellStyle name="Normal 2 11 5 3 4 4 4" xfId="31862" xr:uid="{00000000-0005-0000-0000-0000737C0000}"/>
    <cellStyle name="Normal 2 11 5 3 4 5" xfId="31863" xr:uid="{00000000-0005-0000-0000-0000747C0000}"/>
    <cellStyle name="Normal 2 11 5 3 4 5 2" xfId="31864" xr:uid="{00000000-0005-0000-0000-0000757C0000}"/>
    <cellStyle name="Normal 2 11 5 3 4 5 2 2" xfId="31865" xr:uid="{00000000-0005-0000-0000-0000767C0000}"/>
    <cellStyle name="Normal 2 11 5 3 4 5 3" xfId="31866" xr:uid="{00000000-0005-0000-0000-0000777C0000}"/>
    <cellStyle name="Normal 2 11 5 3 4 5 4" xfId="31867" xr:uid="{00000000-0005-0000-0000-0000787C0000}"/>
    <cellStyle name="Normal 2 11 5 3 4 6" xfId="31868" xr:uid="{00000000-0005-0000-0000-0000797C0000}"/>
    <cellStyle name="Normal 2 11 5 3 4 6 2" xfId="31869" xr:uid="{00000000-0005-0000-0000-00007A7C0000}"/>
    <cellStyle name="Normal 2 11 5 3 4 6 2 2" xfId="31870" xr:uid="{00000000-0005-0000-0000-00007B7C0000}"/>
    <cellStyle name="Normal 2 11 5 3 4 6 3" xfId="31871" xr:uid="{00000000-0005-0000-0000-00007C7C0000}"/>
    <cellStyle name="Normal 2 11 5 3 4 6 4" xfId="31872" xr:uid="{00000000-0005-0000-0000-00007D7C0000}"/>
    <cellStyle name="Normal 2 11 5 3 4 7" xfId="31873" xr:uid="{00000000-0005-0000-0000-00007E7C0000}"/>
    <cellStyle name="Normal 2 11 5 3 4 7 2" xfId="31874" xr:uid="{00000000-0005-0000-0000-00007F7C0000}"/>
    <cellStyle name="Normal 2 11 5 3 4 8" xfId="31875" xr:uid="{00000000-0005-0000-0000-0000807C0000}"/>
    <cellStyle name="Normal 2 11 5 3 4 9" xfId="31876" xr:uid="{00000000-0005-0000-0000-0000817C0000}"/>
    <cellStyle name="Normal 2 11 5 3 5" xfId="31877" xr:uid="{00000000-0005-0000-0000-0000827C0000}"/>
    <cellStyle name="Normal 2 11 5 3 5 2" xfId="31878" xr:uid="{00000000-0005-0000-0000-0000837C0000}"/>
    <cellStyle name="Normal 2 11 5 3 5 2 2" xfId="31879" xr:uid="{00000000-0005-0000-0000-0000847C0000}"/>
    <cellStyle name="Normal 2 11 5 3 5 2 2 2" xfId="31880" xr:uid="{00000000-0005-0000-0000-0000857C0000}"/>
    <cellStyle name="Normal 2 11 5 3 5 2 2 2 2" xfId="31881" xr:uid="{00000000-0005-0000-0000-0000867C0000}"/>
    <cellStyle name="Normal 2 11 5 3 5 2 2 3" xfId="31882" xr:uid="{00000000-0005-0000-0000-0000877C0000}"/>
    <cellStyle name="Normal 2 11 5 3 5 2 2 4" xfId="31883" xr:uid="{00000000-0005-0000-0000-0000887C0000}"/>
    <cellStyle name="Normal 2 11 5 3 5 2 3" xfId="31884" xr:uid="{00000000-0005-0000-0000-0000897C0000}"/>
    <cellStyle name="Normal 2 11 5 3 5 2 3 2" xfId="31885" xr:uid="{00000000-0005-0000-0000-00008A7C0000}"/>
    <cellStyle name="Normal 2 11 5 3 5 2 3 2 2" xfId="31886" xr:uid="{00000000-0005-0000-0000-00008B7C0000}"/>
    <cellStyle name="Normal 2 11 5 3 5 2 3 3" xfId="31887" xr:uid="{00000000-0005-0000-0000-00008C7C0000}"/>
    <cellStyle name="Normal 2 11 5 3 5 2 3 4" xfId="31888" xr:uid="{00000000-0005-0000-0000-00008D7C0000}"/>
    <cellStyle name="Normal 2 11 5 3 5 2 4" xfId="31889" xr:uid="{00000000-0005-0000-0000-00008E7C0000}"/>
    <cellStyle name="Normal 2 11 5 3 5 2 4 2" xfId="31890" xr:uid="{00000000-0005-0000-0000-00008F7C0000}"/>
    <cellStyle name="Normal 2 11 5 3 5 2 4 2 2" xfId="31891" xr:uid="{00000000-0005-0000-0000-0000907C0000}"/>
    <cellStyle name="Normal 2 11 5 3 5 2 4 3" xfId="31892" xr:uid="{00000000-0005-0000-0000-0000917C0000}"/>
    <cellStyle name="Normal 2 11 5 3 5 2 4 4" xfId="31893" xr:uid="{00000000-0005-0000-0000-0000927C0000}"/>
    <cellStyle name="Normal 2 11 5 3 5 2 5" xfId="31894" xr:uid="{00000000-0005-0000-0000-0000937C0000}"/>
    <cellStyle name="Normal 2 11 5 3 5 2 5 2" xfId="31895" xr:uid="{00000000-0005-0000-0000-0000947C0000}"/>
    <cellStyle name="Normal 2 11 5 3 5 2 6" xfId="31896" xr:uid="{00000000-0005-0000-0000-0000957C0000}"/>
    <cellStyle name="Normal 2 11 5 3 5 2 7" xfId="31897" xr:uid="{00000000-0005-0000-0000-0000967C0000}"/>
    <cellStyle name="Normal 2 11 5 3 5 3" xfId="31898" xr:uid="{00000000-0005-0000-0000-0000977C0000}"/>
    <cellStyle name="Normal 2 11 5 3 5 3 2" xfId="31899" xr:uid="{00000000-0005-0000-0000-0000987C0000}"/>
    <cellStyle name="Normal 2 11 5 3 5 3 2 2" xfId="31900" xr:uid="{00000000-0005-0000-0000-0000997C0000}"/>
    <cellStyle name="Normal 2 11 5 3 5 3 3" xfId="31901" xr:uid="{00000000-0005-0000-0000-00009A7C0000}"/>
    <cellStyle name="Normal 2 11 5 3 5 3 4" xfId="31902" xr:uid="{00000000-0005-0000-0000-00009B7C0000}"/>
    <cellStyle name="Normal 2 11 5 3 5 4" xfId="31903" xr:uid="{00000000-0005-0000-0000-00009C7C0000}"/>
    <cellStyle name="Normal 2 11 5 3 5 4 2" xfId="31904" xr:uid="{00000000-0005-0000-0000-00009D7C0000}"/>
    <cellStyle name="Normal 2 11 5 3 5 4 2 2" xfId="31905" xr:uid="{00000000-0005-0000-0000-00009E7C0000}"/>
    <cellStyle name="Normal 2 11 5 3 5 4 3" xfId="31906" xr:uid="{00000000-0005-0000-0000-00009F7C0000}"/>
    <cellStyle name="Normal 2 11 5 3 5 4 4" xfId="31907" xr:uid="{00000000-0005-0000-0000-0000A07C0000}"/>
    <cellStyle name="Normal 2 11 5 3 5 5" xfId="31908" xr:uid="{00000000-0005-0000-0000-0000A17C0000}"/>
    <cellStyle name="Normal 2 11 5 3 5 5 2" xfId="31909" xr:uid="{00000000-0005-0000-0000-0000A27C0000}"/>
    <cellStyle name="Normal 2 11 5 3 5 5 2 2" xfId="31910" xr:uid="{00000000-0005-0000-0000-0000A37C0000}"/>
    <cellStyle name="Normal 2 11 5 3 5 5 3" xfId="31911" xr:uid="{00000000-0005-0000-0000-0000A47C0000}"/>
    <cellStyle name="Normal 2 11 5 3 5 5 4" xfId="31912" xr:uid="{00000000-0005-0000-0000-0000A57C0000}"/>
    <cellStyle name="Normal 2 11 5 3 5 6" xfId="31913" xr:uid="{00000000-0005-0000-0000-0000A67C0000}"/>
    <cellStyle name="Normal 2 11 5 3 5 6 2" xfId="31914" xr:uid="{00000000-0005-0000-0000-0000A77C0000}"/>
    <cellStyle name="Normal 2 11 5 3 5 6 2 2" xfId="31915" xr:uid="{00000000-0005-0000-0000-0000A87C0000}"/>
    <cellStyle name="Normal 2 11 5 3 5 6 3" xfId="31916" xr:uid="{00000000-0005-0000-0000-0000A97C0000}"/>
    <cellStyle name="Normal 2 11 5 3 5 6 4" xfId="31917" xr:uid="{00000000-0005-0000-0000-0000AA7C0000}"/>
    <cellStyle name="Normal 2 11 5 3 5 7" xfId="31918" xr:uid="{00000000-0005-0000-0000-0000AB7C0000}"/>
    <cellStyle name="Normal 2 11 5 3 5 7 2" xfId="31919" xr:uid="{00000000-0005-0000-0000-0000AC7C0000}"/>
    <cellStyle name="Normal 2 11 5 3 5 8" xfId="31920" xr:uid="{00000000-0005-0000-0000-0000AD7C0000}"/>
    <cellStyle name="Normal 2 11 5 3 5 9" xfId="31921" xr:uid="{00000000-0005-0000-0000-0000AE7C0000}"/>
    <cellStyle name="Normal 2 11 5 3 6" xfId="31922" xr:uid="{00000000-0005-0000-0000-0000AF7C0000}"/>
    <cellStyle name="Normal 2 11 5 3 6 2" xfId="31923" xr:uid="{00000000-0005-0000-0000-0000B07C0000}"/>
    <cellStyle name="Normal 2 11 5 3 6 2 2" xfId="31924" xr:uid="{00000000-0005-0000-0000-0000B17C0000}"/>
    <cellStyle name="Normal 2 11 5 3 6 2 2 2" xfId="31925" xr:uid="{00000000-0005-0000-0000-0000B27C0000}"/>
    <cellStyle name="Normal 2 11 5 3 6 2 3" xfId="31926" xr:uid="{00000000-0005-0000-0000-0000B37C0000}"/>
    <cellStyle name="Normal 2 11 5 3 6 2 4" xfId="31927" xr:uid="{00000000-0005-0000-0000-0000B47C0000}"/>
    <cellStyle name="Normal 2 11 5 3 6 3" xfId="31928" xr:uid="{00000000-0005-0000-0000-0000B57C0000}"/>
    <cellStyle name="Normal 2 11 5 3 6 3 2" xfId="31929" xr:uid="{00000000-0005-0000-0000-0000B67C0000}"/>
    <cellStyle name="Normal 2 11 5 3 6 3 2 2" xfId="31930" xr:uid="{00000000-0005-0000-0000-0000B77C0000}"/>
    <cellStyle name="Normal 2 11 5 3 6 3 3" xfId="31931" xr:uid="{00000000-0005-0000-0000-0000B87C0000}"/>
    <cellStyle name="Normal 2 11 5 3 6 3 4" xfId="31932" xr:uid="{00000000-0005-0000-0000-0000B97C0000}"/>
    <cellStyle name="Normal 2 11 5 3 6 4" xfId="31933" xr:uid="{00000000-0005-0000-0000-0000BA7C0000}"/>
    <cellStyle name="Normal 2 11 5 3 6 4 2" xfId="31934" xr:uid="{00000000-0005-0000-0000-0000BB7C0000}"/>
    <cellStyle name="Normal 2 11 5 3 6 4 2 2" xfId="31935" xr:uid="{00000000-0005-0000-0000-0000BC7C0000}"/>
    <cellStyle name="Normal 2 11 5 3 6 4 3" xfId="31936" xr:uid="{00000000-0005-0000-0000-0000BD7C0000}"/>
    <cellStyle name="Normal 2 11 5 3 6 4 4" xfId="31937" xr:uid="{00000000-0005-0000-0000-0000BE7C0000}"/>
    <cellStyle name="Normal 2 11 5 3 6 5" xfId="31938" xr:uid="{00000000-0005-0000-0000-0000BF7C0000}"/>
    <cellStyle name="Normal 2 11 5 3 6 5 2" xfId="31939" xr:uid="{00000000-0005-0000-0000-0000C07C0000}"/>
    <cellStyle name="Normal 2 11 5 3 6 6" xfId="31940" xr:uid="{00000000-0005-0000-0000-0000C17C0000}"/>
    <cellStyle name="Normal 2 11 5 3 6 7" xfId="31941" xr:uid="{00000000-0005-0000-0000-0000C27C0000}"/>
    <cellStyle name="Normal 2 11 5 3 7" xfId="31942" xr:uid="{00000000-0005-0000-0000-0000C37C0000}"/>
    <cellStyle name="Normal 2 11 5 3 7 2" xfId="31943" xr:uid="{00000000-0005-0000-0000-0000C47C0000}"/>
    <cellStyle name="Normal 2 11 5 3 7 2 2" xfId="31944" xr:uid="{00000000-0005-0000-0000-0000C57C0000}"/>
    <cellStyle name="Normal 2 11 5 3 7 3" xfId="31945" xr:uid="{00000000-0005-0000-0000-0000C67C0000}"/>
    <cellStyle name="Normal 2 11 5 3 7 4" xfId="31946" xr:uid="{00000000-0005-0000-0000-0000C77C0000}"/>
    <cellStyle name="Normal 2 11 5 3 8" xfId="31947" xr:uid="{00000000-0005-0000-0000-0000C87C0000}"/>
    <cellStyle name="Normal 2 11 5 3 8 2" xfId="31948" xr:uid="{00000000-0005-0000-0000-0000C97C0000}"/>
    <cellStyle name="Normal 2 11 5 3 8 2 2" xfId="31949" xr:uid="{00000000-0005-0000-0000-0000CA7C0000}"/>
    <cellStyle name="Normal 2 11 5 3 8 3" xfId="31950" xr:uid="{00000000-0005-0000-0000-0000CB7C0000}"/>
    <cellStyle name="Normal 2 11 5 3 8 4" xfId="31951" xr:uid="{00000000-0005-0000-0000-0000CC7C0000}"/>
    <cellStyle name="Normal 2 11 5 3 9" xfId="31952" xr:uid="{00000000-0005-0000-0000-0000CD7C0000}"/>
    <cellStyle name="Normal 2 11 5 3 9 2" xfId="31953" xr:uid="{00000000-0005-0000-0000-0000CE7C0000}"/>
    <cellStyle name="Normal 2 11 5 3 9 2 2" xfId="31954" xr:uid="{00000000-0005-0000-0000-0000CF7C0000}"/>
    <cellStyle name="Normal 2 11 5 3 9 3" xfId="31955" xr:uid="{00000000-0005-0000-0000-0000D07C0000}"/>
    <cellStyle name="Normal 2 11 5 3 9 4" xfId="31956" xr:uid="{00000000-0005-0000-0000-0000D17C0000}"/>
    <cellStyle name="Normal 2 11 5 4" xfId="31957" xr:uid="{00000000-0005-0000-0000-0000D27C0000}"/>
    <cellStyle name="Normal 2 11 5 4 10" xfId="31958" xr:uid="{00000000-0005-0000-0000-0000D37C0000}"/>
    <cellStyle name="Normal 2 11 5 4 2" xfId="31959" xr:uid="{00000000-0005-0000-0000-0000D47C0000}"/>
    <cellStyle name="Normal 2 11 5 4 2 2" xfId="31960" xr:uid="{00000000-0005-0000-0000-0000D57C0000}"/>
    <cellStyle name="Normal 2 11 5 4 2 2 2" xfId="31961" xr:uid="{00000000-0005-0000-0000-0000D67C0000}"/>
    <cellStyle name="Normal 2 11 5 4 2 2 2 2" xfId="31962" xr:uid="{00000000-0005-0000-0000-0000D77C0000}"/>
    <cellStyle name="Normal 2 11 5 4 2 2 2 2 2" xfId="31963" xr:uid="{00000000-0005-0000-0000-0000D87C0000}"/>
    <cellStyle name="Normal 2 11 5 4 2 2 2 3" xfId="31964" xr:uid="{00000000-0005-0000-0000-0000D97C0000}"/>
    <cellStyle name="Normal 2 11 5 4 2 2 2 4" xfId="31965" xr:uid="{00000000-0005-0000-0000-0000DA7C0000}"/>
    <cellStyle name="Normal 2 11 5 4 2 2 3" xfId="31966" xr:uid="{00000000-0005-0000-0000-0000DB7C0000}"/>
    <cellStyle name="Normal 2 11 5 4 2 2 3 2" xfId="31967" xr:uid="{00000000-0005-0000-0000-0000DC7C0000}"/>
    <cellStyle name="Normal 2 11 5 4 2 2 3 2 2" xfId="31968" xr:uid="{00000000-0005-0000-0000-0000DD7C0000}"/>
    <cellStyle name="Normal 2 11 5 4 2 2 3 3" xfId="31969" xr:uid="{00000000-0005-0000-0000-0000DE7C0000}"/>
    <cellStyle name="Normal 2 11 5 4 2 2 3 4" xfId="31970" xr:uid="{00000000-0005-0000-0000-0000DF7C0000}"/>
    <cellStyle name="Normal 2 11 5 4 2 2 4" xfId="31971" xr:uid="{00000000-0005-0000-0000-0000E07C0000}"/>
    <cellStyle name="Normal 2 11 5 4 2 2 4 2" xfId="31972" xr:uid="{00000000-0005-0000-0000-0000E17C0000}"/>
    <cellStyle name="Normal 2 11 5 4 2 2 4 2 2" xfId="31973" xr:uid="{00000000-0005-0000-0000-0000E27C0000}"/>
    <cellStyle name="Normal 2 11 5 4 2 2 4 3" xfId="31974" xr:uid="{00000000-0005-0000-0000-0000E37C0000}"/>
    <cellStyle name="Normal 2 11 5 4 2 2 4 4" xfId="31975" xr:uid="{00000000-0005-0000-0000-0000E47C0000}"/>
    <cellStyle name="Normal 2 11 5 4 2 2 5" xfId="31976" xr:uid="{00000000-0005-0000-0000-0000E57C0000}"/>
    <cellStyle name="Normal 2 11 5 4 2 2 5 2" xfId="31977" xr:uid="{00000000-0005-0000-0000-0000E67C0000}"/>
    <cellStyle name="Normal 2 11 5 4 2 2 6" xfId="31978" xr:uid="{00000000-0005-0000-0000-0000E77C0000}"/>
    <cellStyle name="Normal 2 11 5 4 2 2 7" xfId="31979" xr:uid="{00000000-0005-0000-0000-0000E87C0000}"/>
    <cellStyle name="Normal 2 11 5 4 2 3" xfId="31980" xr:uid="{00000000-0005-0000-0000-0000E97C0000}"/>
    <cellStyle name="Normal 2 11 5 4 2 3 2" xfId="31981" xr:uid="{00000000-0005-0000-0000-0000EA7C0000}"/>
    <cellStyle name="Normal 2 11 5 4 2 3 2 2" xfId="31982" xr:uid="{00000000-0005-0000-0000-0000EB7C0000}"/>
    <cellStyle name="Normal 2 11 5 4 2 3 3" xfId="31983" xr:uid="{00000000-0005-0000-0000-0000EC7C0000}"/>
    <cellStyle name="Normal 2 11 5 4 2 3 4" xfId="31984" xr:uid="{00000000-0005-0000-0000-0000ED7C0000}"/>
    <cellStyle name="Normal 2 11 5 4 2 4" xfId="31985" xr:uid="{00000000-0005-0000-0000-0000EE7C0000}"/>
    <cellStyle name="Normal 2 11 5 4 2 4 2" xfId="31986" xr:uid="{00000000-0005-0000-0000-0000EF7C0000}"/>
    <cellStyle name="Normal 2 11 5 4 2 4 2 2" xfId="31987" xr:uid="{00000000-0005-0000-0000-0000F07C0000}"/>
    <cellStyle name="Normal 2 11 5 4 2 4 3" xfId="31988" xr:uid="{00000000-0005-0000-0000-0000F17C0000}"/>
    <cellStyle name="Normal 2 11 5 4 2 4 4" xfId="31989" xr:uid="{00000000-0005-0000-0000-0000F27C0000}"/>
    <cellStyle name="Normal 2 11 5 4 2 5" xfId="31990" xr:uid="{00000000-0005-0000-0000-0000F37C0000}"/>
    <cellStyle name="Normal 2 11 5 4 2 5 2" xfId="31991" xr:uid="{00000000-0005-0000-0000-0000F47C0000}"/>
    <cellStyle name="Normal 2 11 5 4 2 5 2 2" xfId="31992" xr:uid="{00000000-0005-0000-0000-0000F57C0000}"/>
    <cellStyle name="Normal 2 11 5 4 2 5 3" xfId="31993" xr:uid="{00000000-0005-0000-0000-0000F67C0000}"/>
    <cellStyle name="Normal 2 11 5 4 2 5 4" xfId="31994" xr:uid="{00000000-0005-0000-0000-0000F77C0000}"/>
    <cellStyle name="Normal 2 11 5 4 2 6" xfId="31995" xr:uid="{00000000-0005-0000-0000-0000F87C0000}"/>
    <cellStyle name="Normal 2 11 5 4 2 6 2" xfId="31996" xr:uid="{00000000-0005-0000-0000-0000F97C0000}"/>
    <cellStyle name="Normal 2 11 5 4 2 6 2 2" xfId="31997" xr:uid="{00000000-0005-0000-0000-0000FA7C0000}"/>
    <cellStyle name="Normal 2 11 5 4 2 6 3" xfId="31998" xr:uid="{00000000-0005-0000-0000-0000FB7C0000}"/>
    <cellStyle name="Normal 2 11 5 4 2 6 4" xfId="31999" xr:uid="{00000000-0005-0000-0000-0000FC7C0000}"/>
    <cellStyle name="Normal 2 11 5 4 2 7" xfId="32000" xr:uid="{00000000-0005-0000-0000-0000FD7C0000}"/>
    <cellStyle name="Normal 2 11 5 4 2 7 2" xfId="32001" xr:uid="{00000000-0005-0000-0000-0000FE7C0000}"/>
    <cellStyle name="Normal 2 11 5 4 2 8" xfId="32002" xr:uid="{00000000-0005-0000-0000-0000FF7C0000}"/>
    <cellStyle name="Normal 2 11 5 4 2 9" xfId="32003" xr:uid="{00000000-0005-0000-0000-0000007D0000}"/>
    <cellStyle name="Normal 2 11 5 4 3" xfId="32004" xr:uid="{00000000-0005-0000-0000-0000017D0000}"/>
    <cellStyle name="Normal 2 11 5 4 3 2" xfId="32005" xr:uid="{00000000-0005-0000-0000-0000027D0000}"/>
    <cellStyle name="Normal 2 11 5 4 3 2 2" xfId="32006" xr:uid="{00000000-0005-0000-0000-0000037D0000}"/>
    <cellStyle name="Normal 2 11 5 4 3 2 2 2" xfId="32007" xr:uid="{00000000-0005-0000-0000-0000047D0000}"/>
    <cellStyle name="Normal 2 11 5 4 3 2 3" xfId="32008" xr:uid="{00000000-0005-0000-0000-0000057D0000}"/>
    <cellStyle name="Normal 2 11 5 4 3 2 4" xfId="32009" xr:uid="{00000000-0005-0000-0000-0000067D0000}"/>
    <cellStyle name="Normal 2 11 5 4 3 3" xfId="32010" xr:uid="{00000000-0005-0000-0000-0000077D0000}"/>
    <cellStyle name="Normal 2 11 5 4 3 3 2" xfId="32011" xr:uid="{00000000-0005-0000-0000-0000087D0000}"/>
    <cellStyle name="Normal 2 11 5 4 3 3 2 2" xfId="32012" xr:uid="{00000000-0005-0000-0000-0000097D0000}"/>
    <cellStyle name="Normal 2 11 5 4 3 3 3" xfId="32013" xr:uid="{00000000-0005-0000-0000-00000A7D0000}"/>
    <cellStyle name="Normal 2 11 5 4 3 3 4" xfId="32014" xr:uid="{00000000-0005-0000-0000-00000B7D0000}"/>
    <cellStyle name="Normal 2 11 5 4 3 4" xfId="32015" xr:uid="{00000000-0005-0000-0000-00000C7D0000}"/>
    <cellStyle name="Normal 2 11 5 4 3 4 2" xfId="32016" xr:uid="{00000000-0005-0000-0000-00000D7D0000}"/>
    <cellStyle name="Normal 2 11 5 4 3 4 2 2" xfId="32017" xr:uid="{00000000-0005-0000-0000-00000E7D0000}"/>
    <cellStyle name="Normal 2 11 5 4 3 4 3" xfId="32018" xr:uid="{00000000-0005-0000-0000-00000F7D0000}"/>
    <cellStyle name="Normal 2 11 5 4 3 4 4" xfId="32019" xr:uid="{00000000-0005-0000-0000-0000107D0000}"/>
    <cellStyle name="Normal 2 11 5 4 3 5" xfId="32020" xr:uid="{00000000-0005-0000-0000-0000117D0000}"/>
    <cellStyle name="Normal 2 11 5 4 3 5 2" xfId="32021" xr:uid="{00000000-0005-0000-0000-0000127D0000}"/>
    <cellStyle name="Normal 2 11 5 4 3 6" xfId="32022" xr:uid="{00000000-0005-0000-0000-0000137D0000}"/>
    <cellStyle name="Normal 2 11 5 4 3 7" xfId="32023" xr:uid="{00000000-0005-0000-0000-0000147D0000}"/>
    <cellStyle name="Normal 2 11 5 4 4" xfId="32024" xr:uid="{00000000-0005-0000-0000-0000157D0000}"/>
    <cellStyle name="Normal 2 11 5 4 4 2" xfId="32025" xr:uid="{00000000-0005-0000-0000-0000167D0000}"/>
    <cellStyle name="Normal 2 11 5 4 4 2 2" xfId="32026" xr:uid="{00000000-0005-0000-0000-0000177D0000}"/>
    <cellStyle name="Normal 2 11 5 4 4 3" xfId="32027" xr:uid="{00000000-0005-0000-0000-0000187D0000}"/>
    <cellStyle name="Normal 2 11 5 4 4 4" xfId="32028" xr:uid="{00000000-0005-0000-0000-0000197D0000}"/>
    <cellStyle name="Normal 2 11 5 4 5" xfId="32029" xr:uid="{00000000-0005-0000-0000-00001A7D0000}"/>
    <cellStyle name="Normal 2 11 5 4 5 2" xfId="32030" xr:uid="{00000000-0005-0000-0000-00001B7D0000}"/>
    <cellStyle name="Normal 2 11 5 4 5 2 2" xfId="32031" xr:uid="{00000000-0005-0000-0000-00001C7D0000}"/>
    <cellStyle name="Normal 2 11 5 4 5 3" xfId="32032" xr:uid="{00000000-0005-0000-0000-00001D7D0000}"/>
    <cellStyle name="Normal 2 11 5 4 5 4" xfId="32033" xr:uid="{00000000-0005-0000-0000-00001E7D0000}"/>
    <cellStyle name="Normal 2 11 5 4 6" xfId="32034" xr:uid="{00000000-0005-0000-0000-00001F7D0000}"/>
    <cellStyle name="Normal 2 11 5 4 6 2" xfId="32035" xr:uid="{00000000-0005-0000-0000-0000207D0000}"/>
    <cellStyle name="Normal 2 11 5 4 6 2 2" xfId="32036" xr:uid="{00000000-0005-0000-0000-0000217D0000}"/>
    <cellStyle name="Normal 2 11 5 4 6 3" xfId="32037" xr:uid="{00000000-0005-0000-0000-0000227D0000}"/>
    <cellStyle name="Normal 2 11 5 4 6 4" xfId="32038" xr:uid="{00000000-0005-0000-0000-0000237D0000}"/>
    <cellStyle name="Normal 2 11 5 4 7" xfId="32039" xr:uid="{00000000-0005-0000-0000-0000247D0000}"/>
    <cellStyle name="Normal 2 11 5 4 7 2" xfId="32040" xr:uid="{00000000-0005-0000-0000-0000257D0000}"/>
    <cellStyle name="Normal 2 11 5 4 7 2 2" xfId="32041" xr:uid="{00000000-0005-0000-0000-0000267D0000}"/>
    <cellStyle name="Normal 2 11 5 4 7 3" xfId="32042" xr:uid="{00000000-0005-0000-0000-0000277D0000}"/>
    <cellStyle name="Normal 2 11 5 4 7 4" xfId="32043" xr:uid="{00000000-0005-0000-0000-0000287D0000}"/>
    <cellStyle name="Normal 2 11 5 4 8" xfId="32044" xr:uid="{00000000-0005-0000-0000-0000297D0000}"/>
    <cellStyle name="Normal 2 11 5 4 8 2" xfId="32045" xr:uid="{00000000-0005-0000-0000-00002A7D0000}"/>
    <cellStyle name="Normal 2 11 5 4 9" xfId="32046" xr:uid="{00000000-0005-0000-0000-00002B7D0000}"/>
    <cellStyle name="Normal 2 11 5 5" xfId="32047" xr:uid="{00000000-0005-0000-0000-00002C7D0000}"/>
    <cellStyle name="Normal 2 11 5 5 10" xfId="32048" xr:uid="{00000000-0005-0000-0000-00002D7D0000}"/>
    <cellStyle name="Normal 2 11 5 5 2" xfId="32049" xr:uid="{00000000-0005-0000-0000-00002E7D0000}"/>
    <cellStyle name="Normal 2 11 5 5 2 2" xfId="32050" xr:uid="{00000000-0005-0000-0000-00002F7D0000}"/>
    <cellStyle name="Normal 2 11 5 5 2 2 2" xfId="32051" xr:uid="{00000000-0005-0000-0000-0000307D0000}"/>
    <cellStyle name="Normal 2 11 5 5 2 2 2 2" xfId="32052" xr:uid="{00000000-0005-0000-0000-0000317D0000}"/>
    <cellStyle name="Normal 2 11 5 5 2 2 2 2 2" xfId="32053" xr:uid="{00000000-0005-0000-0000-0000327D0000}"/>
    <cellStyle name="Normal 2 11 5 5 2 2 2 3" xfId="32054" xr:uid="{00000000-0005-0000-0000-0000337D0000}"/>
    <cellStyle name="Normal 2 11 5 5 2 2 2 4" xfId="32055" xr:uid="{00000000-0005-0000-0000-0000347D0000}"/>
    <cellStyle name="Normal 2 11 5 5 2 2 3" xfId="32056" xr:uid="{00000000-0005-0000-0000-0000357D0000}"/>
    <cellStyle name="Normal 2 11 5 5 2 2 3 2" xfId="32057" xr:uid="{00000000-0005-0000-0000-0000367D0000}"/>
    <cellStyle name="Normal 2 11 5 5 2 2 3 2 2" xfId="32058" xr:uid="{00000000-0005-0000-0000-0000377D0000}"/>
    <cellStyle name="Normal 2 11 5 5 2 2 3 3" xfId="32059" xr:uid="{00000000-0005-0000-0000-0000387D0000}"/>
    <cellStyle name="Normal 2 11 5 5 2 2 3 4" xfId="32060" xr:uid="{00000000-0005-0000-0000-0000397D0000}"/>
    <cellStyle name="Normal 2 11 5 5 2 2 4" xfId="32061" xr:uid="{00000000-0005-0000-0000-00003A7D0000}"/>
    <cellStyle name="Normal 2 11 5 5 2 2 4 2" xfId="32062" xr:uid="{00000000-0005-0000-0000-00003B7D0000}"/>
    <cellStyle name="Normal 2 11 5 5 2 2 4 2 2" xfId="32063" xr:uid="{00000000-0005-0000-0000-00003C7D0000}"/>
    <cellStyle name="Normal 2 11 5 5 2 2 4 3" xfId="32064" xr:uid="{00000000-0005-0000-0000-00003D7D0000}"/>
    <cellStyle name="Normal 2 11 5 5 2 2 4 4" xfId="32065" xr:uid="{00000000-0005-0000-0000-00003E7D0000}"/>
    <cellStyle name="Normal 2 11 5 5 2 2 5" xfId="32066" xr:uid="{00000000-0005-0000-0000-00003F7D0000}"/>
    <cellStyle name="Normal 2 11 5 5 2 2 5 2" xfId="32067" xr:uid="{00000000-0005-0000-0000-0000407D0000}"/>
    <cellStyle name="Normal 2 11 5 5 2 2 6" xfId="32068" xr:uid="{00000000-0005-0000-0000-0000417D0000}"/>
    <cellStyle name="Normal 2 11 5 5 2 2 7" xfId="32069" xr:uid="{00000000-0005-0000-0000-0000427D0000}"/>
    <cellStyle name="Normal 2 11 5 5 2 3" xfId="32070" xr:uid="{00000000-0005-0000-0000-0000437D0000}"/>
    <cellStyle name="Normal 2 11 5 5 2 3 2" xfId="32071" xr:uid="{00000000-0005-0000-0000-0000447D0000}"/>
    <cellStyle name="Normal 2 11 5 5 2 3 2 2" xfId="32072" xr:uid="{00000000-0005-0000-0000-0000457D0000}"/>
    <cellStyle name="Normal 2 11 5 5 2 3 3" xfId="32073" xr:uid="{00000000-0005-0000-0000-0000467D0000}"/>
    <cellStyle name="Normal 2 11 5 5 2 3 4" xfId="32074" xr:uid="{00000000-0005-0000-0000-0000477D0000}"/>
    <cellStyle name="Normal 2 11 5 5 2 4" xfId="32075" xr:uid="{00000000-0005-0000-0000-0000487D0000}"/>
    <cellStyle name="Normal 2 11 5 5 2 4 2" xfId="32076" xr:uid="{00000000-0005-0000-0000-0000497D0000}"/>
    <cellStyle name="Normal 2 11 5 5 2 4 2 2" xfId="32077" xr:uid="{00000000-0005-0000-0000-00004A7D0000}"/>
    <cellStyle name="Normal 2 11 5 5 2 4 3" xfId="32078" xr:uid="{00000000-0005-0000-0000-00004B7D0000}"/>
    <cellStyle name="Normal 2 11 5 5 2 4 4" xfId="32079" xr:uid="{00000000-0005-0000-0000-00004C7D0000}"/>
    <cellStyle name="Normal 2 11 5 5 2 5" xfId="32080" xr:uid="{00000000-0005-0000-0000-00004D7D0000}"/>
    <cellStyle name="Normal 2 11 5 5 2 5 2" xfId="32081" xr:uid="{00000000-0005-0000-0000-00004E7D0000}"/>
    <cellStyle name="Normal 2 11 5 5 2 5 2 2" xfId="32082" xr:uid="{00000000-0005-0000-0000-00004F7D0000}"/>
    <cellStyle name="Normal 2 11 5 5 2 5 3" xfId="32083" xr:uid="{00000000-0005-0000-0000-0000507D0000}"/>
    <cellStyle name="Normal 2 11 5 5 2 5 4" xfId="32084" xr:uid="{00000000-0005-0000-0000-0000517D0000}"/>
    <cellStyle name="Normal 2 11 5 5 2 6" xfId="32085" xr:uid="{00000000-0005-0000-0000-0000527D0000}"/>
    <cellStyle name="Normal 2 11 5 5 2 6 2" xfId="32086" xr:uid="{00000000-0005-0000-0000-0000537D0000}"/>
    <cellStyle name="Normal 2 11 5 5 2 6 2 2" xfId="32087" xr:uid="{00000000-0005-0000-0000-0000547D0000}"/>
    <cellStyle name="Normal 2 11 5 5 2 6 3" xfId="32088" xr:uid="{00000000-0005-0000-0000-0000557D0000}"/>
    <cellStyle name="Normal 2 11 5 5 2 6 4" xfId="32089" xr:uid="{00000000-0005-0000-0000-0000567D0000}"/>
    <cellStyle name="Normal 2 11 5 5 2 7" xfId="32090" xr:uid="{00000000-0005-0000-0000-0000577D0000}"/>
    <cellStyle name="Normal 2 11 5 5 2 7 2" xfId="32091" xr:uid="{00000000-0005-0000-0000-0000587D0000}"/>
    <cellStyle name="Normal 2 11 5 5 2 8" xfId="32092" xr:uid="{00000000-0005-0000-0000-0000597D0000}"/>
    <cellStyle name="Normal 2 11 5 5 2 9" xfId="32093" xr:uid="{00000000-0005-0000-0000-00005A7D0000}"/>
    <cellStyle name="Normal 2 11 5 5 3" xfId="32094" xr:uid="{00000000-0005-0000-0000-00005B7D0000}"/>
    <cellStyle name="Normal 2 11 5 5 3 2" xfId="32095" xr:uid="{00000000-0005-0000-0000-00005C7D0000}"/>
    <cellStyle name="Normal 2 11 5 5 3 2 2" xfId="32096" xr:uid="{00000000-0005-0000-0000-00005D7D0000}"/>
    <cellStyle name="Normal 2 11 5 5 3 2 2 2" xfId="32097" xr:uid="{00000000-0005-0000-0000-00005E7D0000}"/>
    <cellStyle name="Normal 2 11 5 5 3 2 3" xfId="32098" xr:uid="{00000000-0005-0000-0000-00005F7D0000}"/>
    <cellStyle name="Normal 2 11 5 5 3 2 4" xfId="32099" xr:uid="{00000000-0005-0000-0000-0000607D0000}"/>
    <cellStyle name="Normal 2 11 5 5 3 3" xfId="32100" xr:uid="{00000000-0005-0000-0000-0000617D0000}"/>
    <cellStyle name="Normal 2 11 5 5 3 3 2" xfId="32101" xr:uid="{00000000-0005-0000-0000-0000627D0000}"/>
    <cellStyle name="Normal 2 11 5 5 3 3 2 2" xfId="32102" xr:uid="{00000000-0005-0000-0000-0000637D0000}"/>
    <cellStyle name="Normal 2 11 5 5 3 3 3" xfId="32103" xr:uid="{00000000-0005-0000-0000-0000647D0000}"/>
    <cellStyle name="Normal 2 11 5 5 3 3 4" xfId="32104" xr:uid="{00000000-0005-0000-0000-0000657D0000}"/>
    <cellStyle name="Normal 2 11 5 5 3 4" xfId="32105" xr:uid="{00000000-0005-0000-0000-0000667D0000}"/>
    <cellStyle name="Normal 2 11 5 5 3 4 2" xfId="32106" xr:uid="{00000000-0005-0000-0000-0000677D0000}"/>
    <cellStyle name="Normal 2 11 5 5 3 4 2 2" xfId="32107" xr:uid="{00000000-0005-0000-0000-0000687D0000}"/>
    <cellStyle name="Normal 2 11 5 5 3 4 3" xfId="32108" xr:uid="{00000000-0005-0000-0000-0000697D0000}"/>
    <cellStyle name="Normal 2 11 5 5 3 4 4" xfId="32109" xr:uid="{00000000-0005-0000-0000-00006A7D0000}"/>
    <cellStyle name="Normal 2 11 5 5 3 5" xfId="32110" xr:uid="{00000000-0005-0000-0000-00006B7D0000}"/>
    <cellStyle name="Normal 2 11 5 5 3 5 2" xfId="32111" xr:uid="{00000000-0005-0000-0000-00006C7D0000}"/>
    <cellStyle name="Normal 2 11 5 5 3 6" xfId="32112" xr:uid="{00000000-0005-0000-0000-00006D7D0000}"/>
    <cellStyle name="Normal 2 11 5 5 3 7" xfId="32113" xr:uid="{00000000-0005-0000-0000-00006E7D0000}"/>
    <cellStyle name="Normal 2 11 5 5 4" xfId="32114" xr:uid="{00000000-0005-0000-0000-00006F7D0000}"/>
    <cellStyle name="Normal 2 11 5 5 4 2" xfId="32115" xr:uid="{00000000-0005-0000-0000-0000707D0000}"/>
    <cellStyle name="Normal 2 11 5 5 4 2 2" xfId="32116" xr:uid="{00000000-0005-0000-0000-0000717D0000}"/>
    <cellStyle name="Normal 2 11 5 5 4 3" xfId="32117" xr:uid="{00000000-0005-0000-0000-0000727D0000}"/>
    <cellStyle name="Normal 2 11 5 5 4 4" xfId="32118" xr:uid="{00000000-0005-0000-0000-0000737D0000}"/>
    <cellStyle name="Normal 2 11 5 5 5" xfId="32119" xr:uid="{00000000-0005-0000-0000-0000747D0000}"/>
    <cellStyle name="Normal 2 11 5 5 5 2" xfId="32120" xr:uid="{00000000-0005-0000-0000-0000757D0000}"/>
    <cellStyle name="Normal 2 11 5 5 5 2 2" xfId="32121" xr:uid="{00000000-0005-0000-0000-0000767D0000}"/>
    <cellStyle name="Normal 2 11 5 5 5 3" xfId="32122" xr:uid="{00000000-0005-0000-0000-0000777D0000}"/>
    <cellStyle name="Normal 2 11 5 5 5 4" xfId="32123" xr:uid="{00000000-0005-0000-0000-0000787D0000}"/>
    <cellStyle name="Normal 2 11 5 5 6" xfId="32124" xr:uid="{00000000-0005-0000-0000-0000797D0000}"/>
    <cellStyle name="Normal 2 11 5 5 6 2" xfId="32125" xr:uid="{00000000-0005-0000-0000-00007A7D0000}"/>
    <cellStyle name="Normal 2 11 5 5 6 2 2" xfId="32126" xr:uid="{00000000-0005-0000-0000-00007B7D0000}"/>
    <cellStyle name="Normal 2 11 5 5 6 3" xfId="32127" xr:uid="{00000000-0005-0000-0000-00007C7D0000}"/>
    <cellStyle name="Normal 2 11 5 5 6 4" xfId="32128" xr:uid="{00000000-0005-0000-0000-00007D7D0000}"/>
    <cellStyle name="Normal 2 11 5 5 7" xfId="32129" xr:uid="{00000000-0005-0000-0000-00007E7D0000}"/>
    <cellStyle name="Normal 2 11 5 5 7 2" xfId="32130" xr:uid="{00000000-0005-0000-0000-00007F7D0000}"/>
    <cellStyle name="Normal 2 11 5 5 7 2 2" xfId="32131" xr:uid="{00000000-0005-0000-0000-0000807D0000}"/>
    <cellStyle name="Normal 2 11 5 5 7 3" xfId="32132" xr:uid="{00000000-0005-0000-0000-0000817D0000}"/>
    <cellStyle name="Normal 2 11 5 5 7 4" xfId="32133" xr:uid="{00000000-0005-0000-0000-0000827D0000}"/>
    <cellStyle name="Normal 2 11 5 5 8" xfId="32134" xr:uid="{00000000-0005-0000-0000-0000837D0000}"/>
    <cellStyle name="Normal 2 11 5 5 8 2" xfId="32135" xr:uid="{00000000-0005-0000-0000-0000847D0000}"/>
    <cellStyle name="Normal 2 11 5 5 9" xfId="32136" xr:uid="{00000000-0005-0000-0000-0000857D0000}"/>
    <cellStyle name="Normal 2 11 5 6" xfId="32137" xr:uid="{00000000-0005-0000-0000-0000867D0000}"/>
    <cellStyle name="Normal 2 11 5 6 2" xfId="32138" xr:uid="{00000000-0005-0000-0000-0000877D0000}"/>
    <cellStyle name="Normal 2 11 5 6 2 2" xfId="32139" xr:uid="{00000000-0005-0000-0000-0000887D0000}"/>
    <cellStyle name="Normal 2 11 5 6 2 2 2" xfId="32140" xr:uid="{00000000-0005-0000-0000-0000897D0000}"/>
    <cellStyle name="Normal 2 11 5 6 2 2 2 2" xfId="32141" xr:uid="{00000000-0005-0000-0000-00008A7D0000}"/>
    <cellStyle name="Normal 2 11 5 6 2 2 3" xfId="32142" xr:uid="{00000000-0005-0000-0000-00008B7D0000}"/>
    <cellStyle name="Normal 2 11 5 6 2 2 4" xfId="32143" xr:uid="{00000000-0005-0000-0000-00008C7D0000}"/>
    <cellStyle name="Normal 2 11 5 6 2 3" xfId="32144" xr:uid="{00000000-0005-0000-0000-00008D7D0000}"/>
    <cellStyle name="Normal 2 11 5 6 2 3 2" xfId="32145" xr:uid="{00000000-0005-0000-0000-00008E7D0000}"/>
    <cellStyle name="Normal 2 11 5 6 2 3 2 2" xfId="32146" xr:uid="{00000000-0005-0000-0000-00008F7D0000}"/>
    <cellStyle name="Normal 2 11 5 6 2 3 3" xfId="32147" xr:uid="{00000000-0005-0000-0000-0000907D0000}"/>
    <cellStyle name="Normal 2 11 5 6 2 3 4" xfId="32148" xr:uid="{00000000-0005-0000-0000-0000917D0000}"/>
    <cellStyle name="Normal 2 11 5 6 2 4" xfId="32149" xr:uid="{00000000-0005-0000-0000-0000927D0000}"/>
    <cellStyle name="Normal 2 11 5 6 2 4 2" xfId="32150" xr:uid="{00000000-0005-0000-0000-0000937D0000}"/>
    <cellStyle name="Normal 2 11 5 6 2 4 2 2" xfId="32151" xr:uid="{00000000-0005-0000-0000-0000947D0000}"/>
    <cellStyle name="Normal 2 11 5 6 2 4 3" xfId="32152" xr:uid="{00000000-0005-0000-0000-0000957D0000}"/>
    <cellStyle name="Normal 2 11 5 6 2 4 4" xfId="32153" xr:uid="{00000000-0005-0000-0000-0000967D0000}"/>
    <cellStyle name="Normal 2 11 5 6 2 5" xfId="32154" xr:uid="{00000000-0005-0000-0000-0000977D0000}"/>
    <cellStyle name="Normal 2 11 5 6 2 5 2" xfId="32155" xr:uid="{00000000-0005-0000-0000-0000987D0000}"/>
    <cellStyle name="Normal 2 11 5 6 2 6" xfId="32156" xr:uid="{00000000-0005-0000-0000-0000997D0000}"/>
    <cellStyle name="Normal 2 11 5 6 2 7" xfId="32157" xr:uid="{00000000-0005-0000-0000-00009A7D0000}"/>
    <cellStyle name="Normal 2 11 5 6 3" xfId="32158" xr:uid="{00000000-0005-0000-0000-00009B7D0000}"/>
    <cellStyle name="Normal 2 11 5 6 3 2" xfId="32159" xr:uid="{00000000-0005-0000-0000-00009C7D0000}"/>
    <cellStyle name="Normal 2 11 5 6 3 2 2" xfId="32160" xr:uid="{00000000-0005-0000-0000-00009D7D0000}"/>
    <cellStyle name="Normal 2 11 5 6 3 3" xfId="32161" xr:uid="{00000000-0005-0000-0000-00009E7D0000}"/>
    <cellStyle name="Normal 2 11 5 6 3 4" xfId="32162" xr:uid="{00000000-0005-0000-0000-00009F7D0000}"/>
    <cellStyle name="Normal 2 11 5 6 4" xfId="32163" xr:uid="{00000000-0005-0000-0000-0000A07D0000}"/>
    <cellStyle name="Normal 2 11 5 6 4 2" xfId="32164" xr:uid="{00000000-0005-0000-0000-0000A17D0000}"/>
    <cellStyle name="Normal 2 11 5 6 4 2 2" xfId="32165" xr:uid="{00000000-0005-0000-0000-0000A27D0000}"/>
    <cellStyle name="Normal 2 11 5 6 4 3" xfId="32166" xr:uid="{00000000-0005-0000-0000-0000A37D0000}"/>
    <cellStyle name="Normal 2 11 5 6 4 4" xfId="32167" xr:uid="{00000000-0005-0000-0000-0000A47D0000}"/>
    <cellStyle name="Normal 2 11 5 6 5" xfId="32168" xr:uid="{00000000-0005-0000-0000-0000A57D0000}"/>
    <cellStyle name="Normal 2 11 5 6 5 2" xfId="32169" xr:uid="{00000000-0005-0000-0000-0000A67D0000}"/>
    <cellStyle name="Normal 2 11 5 6 5 2 2" xfId="32170" xr:uid="{00000000-0005-0000-0000-0000A77D0000}"/>
    <cellStyle name="Normal 2 11 5 6 5 3" xfId="32171" xr:uid="{00000000-0005-0000-0000-0000A87D0000}"/>
    <cellStyle name="Normal 2 11 5 6 5 4" xfId="32172" xr:uid="{00000000-0005-0000-0000-0000A97D0000}"/>
    <cellStyle name="Normal 2 11 5 6 6" xfId="32173" xr:uid="{00000000-0005-0000-0000-0000AA7D0000}"/>
    <cellStyle name="Normal 2 11 5 6 6 2" xfId="32174" xr:uid="{00000000-0005-0000-0000-0000AB7D0000}"/>
    <cellStyle name="Normal 2 11 5 6 6 2 2" xfId="32175" xr:uid="{00000000-0005-0000-0000-0000AC7D0000}"/>
    <cellStyle name="Normal 2 11 5 6 6 3" xfId="32176" xr:uid="{00000000-0005-0000-0000-0000AD7D0000}"/>
    <cellStyle name="Normal 2 11 5 6 6 4" xfId="32177" xr:uid="{00000000-0005-0000-0000-0000AE7D0000}"/>
    <cellStyle name="Normal 2 11 5 6 7" xfId="32178" xr:uid="{00000000-0005-0000-0000-0000AF7D0000}"/>
    <cellStyle name="Normal 2 11 5 6 7 2" xfId="32179" xr:uid="{00000000-0005-0000-0000-0000B07D0000}"/>
    <cellStyle name="Normal 2 11 5 6 8" xfId="32180" xr:uid="{00000000-0005-0000-0000-0000B17D0000}"/>
    <cellStyle name="Normal 2 11 5 6 9" xfId="32181" xr:uid="{00000000-0005-0000-0000-0000B27D0000}"/>
    <cellStyle name="Normal 2 11 5 7" xfId="32182" xr:uid="{00000000-0005-0000-0000-0000B37D0000}"/>
    <cellStyle name="Normal 2 11 5 7 2" xfId="32183" xr:uid="{00000000-0005-0000-0000-0000B47D0000}"/>
    <cellStyle name="Normal 2 11 5 7 2 2" xfId="32184" xr:uid="{00000000-0005-0000-0000-0000B57D0000}"/>
    <cellStyle name="Normal 2 11 5 7 2 2 2" xfId="32185" xr:uid="{00000000-0005-0000-0000-0000B67D0000}"/>
    <cellStyle name="Normal 2 11 5 7 2 2 2 2" xfId="32186" xr:uid="{00000000-0005-0000-0000-0000B77D0000}"/>
    <cellStyle name="Normal 2 11 5 7 2 2 3" xfId="32187" xr:uid="{00000000-0005-0000-0000-0000B87D0000}"/>
    <cellStyle name="Normal 2 11 5 7 2 2 4" xfId="32188" xr:uid="{00000000-0005-0000-0000-0000B97D0000}"/>
    <cellStyle name="Normal 2 11 5 7 2 3" xfId="32189" xr:uid="{00000000-0005-0000-0000-0000BA7D0000}"/>
    <cellStyle name="Normal 2 11 5 7 2 3 2" xfId="32190" xr:uid="{00000000-0005-0000-0000-0000BB7D0000}"/>
    <cellStyle name="Normal 2 11 5 7 2 3 2 2" xfId="32191" xr:uid="{00000000-0005-0000-0000-0000BC7D0000}"/>
    <cellStyle name="Normal 2 11 5 7 2 3 3" xfId="32192" xr:uid="{00000000-0005-0000-0000-0000BD7D0000}"/>
    <cellStyle name="Normal 2 11 5 7 2 3 4" xfId="32193" xr:uid="{00000000-0005-0000-0000-0000BE7D0000}"/>
    <cellStyle name="Normal 2 11 5 7 2 4" xfId="32194" xr:uid="{00000000-0005-0000-0000-0000BF7D0000}"/>
    <cellStyle name="Normal 2 11 5 7 2 4 2" xfId="32195" xr:uid="{00000000-0005-0000-0000-0000C07D0000}"/>
    <cellStyle name="Normal 2 11 5 7 2 4 2 2" xfId="32196" xr:uid="{00000000-0005-0000-0000-0000C17D0000}"/>
    <cellStyle name="Normal 2 11 5 7 2 4 3" xfId="32197" xr:uid="{00000000-0005-0000-0000-0000C27D0000}"/>
    <cellStyle name="Normal 2 11 5 7 2 4 4" xfId="32198" xr:uid="{00000000-0005-0000-0000-0000C37D0000}"/>
    <cellStyle name="Normal 2 11 5 7 2 5" xfId="32199" xr:uid="{00000000-0005-0000-0000-0000C47D0000}"/>
    <cellStyle name="Normal 2 11 5 7 2 5 2" xfId="32200" xr:uid="{00000000-0005-0000-0000-0000C57D0000}"/>
    <cellStyle name="Normal 2 11 5 7 2 6" xfId="32201" xr:uid="{00000000-0005-0000-0000-0000C67D0000}"/>
    <cellStyle name="Normal 2 11 5 7 2 7" xfId="32202" xr:uid="{00000000-0005-0000-0000-0000C77D0000}"/>
    <cellStyle name="Normal 2 11 5 7 3" xfId="32203" xr:uid="{00000000-0005-0000-0000-0000C87D0000}"/>
    <cellStyle name="Normal 2 11 5 7 3 2" xfId="32204" xr:uid="{00000000-0005-0000-0000-0000C97D0000}"/>
    <cellStyle name="Normal 2 11 5 7 3 2 2" xfId="32205" xr:uid="{00000000-0005-0000-0000-0000CA7D0000}"/>
    <cellStyle name="Normal 2 11 5 7 3 3" xfId="32206" xr:uid="{00000000-0005-0000-0000-0000CB7D0000}"/>
    <cellStyle name="Normal 2 11 5 7 3 4" xfId="32207" xr:uid="{00000000-0005-0000-0000-0000CC7D0000}"/>
    <cellStyle name="Normal 2 11 5 7 4" xfId="32208" xr:uid="{00000000-0005-0000-0000-0000CD7D0000}"/>
    <cellStyle name="Normal 2 11 5 7 4 2" xfId="32209" xr:uid="{00000000-0005-0000-0000-0000CE7D0000}"/>
    <cellStyle name="Normal 2 11 5 7 4 2 2" xfId="32210" xr:uid="{00000000-0005-0000-0000-0000CF7D0000}"/>
    <cellStyle name="Normal 2 11 5 7 4 3" xfId="32211" xr:uid="{00000000-0005-0000-0000-0000D07D0000}"/>
    <cellStyle name="Normal 2 11 5 7 4 4" xfId="32212" xr:uid="{00000000-0005-0000-0000-0000D17D0000}"/>
    <cellStyle name="Normal 2 11 5 7 5" xfId="32213" xr:uid="{00000000-0005-0000-0000-0000D27D0000}"/>
    <cellStyle name="Normal 2 11 5 7 5 2" xfId="32214" xr:uid="{00000000-0005-0000-0000-0000D37D0000}"/>
    <cellStyle name="Normal 2 11 5 7 5 2 2" xfId="32215" xr:uid="{00000000-0005-0000-0000-0000D47D0000}"/>
    <cellStyle name="Normal 2 11 5 7 5 3" xfId="32216" xr:uid="{00000000-0005-0000-0000-0000D57D0000}"/>
    <cellStyle name="Normal 2 11 5 7 5 4" xfId="32217" xr:uid="{00000000-0005-0000-0000-0000D67D0000}"/>
    <cellStyle name="Normal 2 11 5 7 6" xfId="32218" xr:uid="{00000000-0005-0000-0000-0000D77D0000}"/>
    <cellStyle name="Normal 2 11 5 7 6 2" xfId="32219" xr:uid="{00000000-0005-0000-0000-0000D87D0000}"/>
    <cellStyle name="Normal 2 11 5 7 6 2 2" xfId="32220" xr:uid="{00000000-0005-0000-0000-0000D97D0000}"/>
    <cellStyle name="Normal 2 11 5 7 6 3" xfId="32221" xr:uid="{00000000-0005-0000-0000-0000DA7D0000}"/>
    <cellStyle name="Normal 2 11 5 7 6 4" xfId="32222" xr:uid="{00000000-0005-0000-0000-0000DB7D0000}"/>
    <cellStyle name="Normal 2 11 5 7 7" xfId="32223" xr:uid="{00000000-0005-0000-0000-0000DC7D0000}"/>
    <cellStyle name="Normal 2 11 5 7 7 2" xfId="32224" xr:uid="{00000000-0005-0000-0000-0000DD7D0000}"/>
    <cellStyle name="Normal 2 11 5 7 8" xfId="32225" xr:uid="{00000000-0005-0000-0000-0000DE7D0000}"/>
    <cellStyle name="Normal 2 11 5 7 9" xfId="32226" xr:uid="{00000000-0005-0000-0000-0000DF7D0000}"/>
    <cellStyle name="Normal 2 11 5 8" xfId="32227" xr:uid="{00000000-0005-0000-0000-0000E07D0000}"/>
    <cellStyle name="Normal 2 11 5 8 2" xfId="32228" xr:uid="{00000000-0005-0000-0000-0000E17D0000}"/>
    <cellStyle name="Normal 2 11 5 8 2 2" xfId="32229" xr:uid="{00000000-0005-0000-0000-0000E27D0000}"/>
    <cellStyle name="Normal 2 11 5 8 2 2 2" xfId="32230" xr:uid="{00000000-0005-0000-0000-0000E37D0000}"/>
    <cellStyle name="Normal 2 11 5 8 2 3" xfId="32231" xr:uid="{00000000-0005-0000-0000-0000E47D0000}"/>
    <cellStyle name="Normal 2 11 5 8 2 4" xfId="32232" xr:uid="{00000000-0005-0000-0000-0000E57D0000}"/>
    <cellStyle name="Normal 2 11 5 8 3" xfId="32233" xr:uid="{00000000-0005-0000-0000-0000E67D0000}"/>
    <cellStyle name="Normal 2 11 5 8 3 2" xfId="32234" xr:uid="{00000000-0005-0000-0000-0000E77D0000}"/>
    <cellStyle name="Normal 2 11 5 8 3 2 2" xfId="32235" xr:uid="{00000000-0005-0000-0000-0000E87D0000}"/>
    <cellStyle name="Normal 2 11 5 8 3 3" xfId="32236" xr:uid="{00000000-0005-0000-0000-0000E97D0000}"/>
    <cellStyle name="Normal 2 11 5 8 3 4" xfId="32237" xr:uid="{00000000-0005-0000-0000-0000EA7D0000}"/>
    <cellStyle name="Normal 2 11 5 8 4" xfId="32238" xr:uid="{00000000-0005-0000-0000-0000EB7D0000}"/>
    <cellStyle name="Normal 2 11 5 8 4 2" xfId="32239" xr:uid="{00000000-0005-0000-0000-0000EC7D0000}"/>
    <cellStyle name="Normal 2 11 5 8 4 2 2" xfId="32240" xr:uid="{00000000-0005-0000-0000-0000ED7D0000}"/>
    <cellStyle name="Normal 2 11 5 8 4 3" xfId="32241" xr:uid="{00000000-0005-0000-0000-0000EE7D0000}"/>
    <cellStyle name="Normal 2 11 5 8 4 4" xfId="32242" xr:uid="{00000000-0005-0000-0000-0000EF7D0000}"/>
    <cellStyle name="Normal 2 11 5 8 5" xfId="32243" xr:uid="{00000000-0005-0000-0000-0000F07D0000}"/>
    <cellStyle name="Normal 2 11 5 8 5 2" xfId="32244" xr:uid="{00000000-0005-0000-0000-0000F17D0000}"/>
    <cellStyle name="Normal 2 11 5 8 6" xfId="32245" xr:uid="{00000000-0005-0000-0000-0000F27D0000}"/>
    <cellStyle name="Normal 2 11 5 8 7" xfId="32246" xr:uid="{00000000-0005-0000-0000-0000F37D0000}"/>
    <cellStyle name="Normal 2 11 5 9" xfId="32247" xr:uid="{00000000-0005-0000-0000-0000F47D0000}"/>
    <cellStyle name="Normal 2 11 5 9 2" xfId="32248" xr:uid="{00000000-0005-0000-0000-0000F57D0000}"/>
    <cellStyle name="Normal 2 11 5 9 2 2" xfId="32249" xr:uid="{00000000-0005-0000-0000-0000F67D0000}"/>
    <cellStyle name="Normal 2 11 5 9 3" xfId="32250" xr:uid="{00000000-0005-0000-0000-0000F77D0000}"/>
    <cellStyle name="Normal 2 11 5 9 4" xfId="32251" xr:uid="{00000000-0005-0000-0000-0000F87D0000}"/>
    <cellStyle name="Normal 2 11 6" xfId="32252" xr:uid="{00000000-0005-0000-0000-0000F97D0000}"/>
    <cellStyle name="Normal 2 11 6 10" xfId="32253" xr:uid="{00000000-0005-0000-0000-0000FA7D0000}"/>
    <cellStyle name="Normal 2 11 6 10 2" xfId="32254" xr:uid="{00000000-0005-0000-0000-0000FB7D0000}"/>
    <cellStyle name="Normal 2 11 6 10 2 2" xfId="32255" xr:uid="{00000000-0005-0000-0000-0000FC7D0000}"/>
    <cellStyle name="Normal 2 11 6 10 3" xfId="32256" xr:uid="{00000000-0005-0000-0000-0000FD7D0000}"/>
    <cellStyle name="Normal 2 11 6 10 4" xfId="32257" xr:uid="{00000000-0005-0000-0000-0000FE7D0000}"/>
    <cellStyle name="Normal 2 11 6 11" xfId="32258" xr:uid="{00000000-0005-0000-0000-0000FF7D0000}"/>
    <cellStyle name="Normal 2 11 6 11 2" xfId="32259" xr:uid="{00000000-0005-0000-0000-0000007E0000}"/>
    <cellStyle name="Normal 2 11 6 11 2 2" xfId="32260" xr:uid="{00000000-0005-0000-0000-0000017E0000}"/>
    <cellStyle name="Normal 2 11 6 11 3" xfId="32261" xr:uid="{00000000-0005-0000-0000-0000027E0000}"/>
    <cellStyle name="Normal 2 11 6 11 4" xfId="32262" xr:uid="{00000000-0005-0000-0000-0000037E0000}"/>
    <cellStyle name="Normal 2 11 6 12" xfId="32263" xr:uid="{00000000-0005-0000-0000-0000047E0000}"/>
    <cellStyle name="Normal 2 11 6 12 2" xfId="32264" xr:uid="{00000000-0005-0000-0000-0000057E0000}"/>
    <cellStyle name="Normal 2 11 6 13" xfId="32265" xr:uid="{00000000-0005-0000-0000-0000067E0000}"/>
    <cellStyle name="Normal 2 11 6 14" xfId="32266" xr:uid="{00000000-0005-0000-0000-0000077E0000}"/>
    <cellStyle name="Normal 2 11 6 2" xfId="32267" xr:uid="{00000000-0005-0000-0000-0000087E0000}"/>
    <cellStyle name="Normal 2 11 6 2 10" xfId="32268" xr:uid="{00000000-0005-0000-0000-0000097E0000}"/>
    <cellStyle name="Normal 2 11 6 2 10 2" xfId="32269" xr:uid="{00000000-0005-0000-0000-00000A7E0000}"/>
    <cellStyle name="Normal 2 11 6 2 10 2 2" xfId="32270" xr:uid="{00000000-0005-0000-0000-00000B7E0000}"/>
    <cellStyle name="Normal 2 11 6 2 10 3" xfId="32271" xr:uid="{00000000-0005-0000-0000-00000C7E0000}"/>
    <cellStyle name="Normal 2 11 6 2 10 4" xfId="32272" xr:uid="{00000000-0005-0000-0000-00000D7E0000}"/>
    <cellStyle name="Normal 2 11 6 2 11" xfId="32273" xr:uid="{00000000-0005-0000-0000-00000E7E0000}"/>
    <cellStyle name="Normal 2 11 6 2 11 2" xfId="32274" xr:uid="{00000000-0005-0000-0000-00000F7E0000}"/>
    <cellStyle name="Normal 2 11 6 2 12" xfId="32275" xr:uid="{00000000-0005-0000-0000-0000107E0000}"/>
    <cellStyle name="Normal 2 11 6 2 13" xfId="32276" xr:uid="{00000000-0005-0000-0000-0000117E0000}"/>
    <cellStyle name="Normal 2 11 6 2 2" xfId="32277" xr:uid="{00000000-0005-0000-0000-0000127E0000}"/>
    <cellStyle name="Normal 2 11 6 2 2 10" xfId="32278" xr:uid="{00000000-0005-0000-0000-0000137E0000}"/>
    <cellStyle name="Normal 2 11 6 2 2 2" xfId="32279" xr:uid="{00000000-0005-0000-0000-0000147E0000}"/>
    <cellStyle name="Normal 2 11 6 2 2 2 2" xfId="32280" xr:uid="{00000000-0005-0000-0000-0000157E0000}"/>
    <cellStyle name="Normal 2 11 6 2 2 2 2 2" xfId="32281" xr:uid="{00000000-0005-0000-0000-0000167E0000}"/>
    <cellStyle name="Normal 2 11 6 2 2 2 2 2 2" xfId="32282" xr:uid="{00000000-0005-0000-0000-0000177E0000}"/>
    <cellStyle name="Normal 2 11 6 2 2 2 2 2 2 2" xfId="32283" xr:uid="{00000000-0005-0000-0000-0000187E0000}"/>
    <cellStyle name="Normal 2 11 6 2 2 2 2 2 3" xfId="32284" xr:uid="{00000000-0005-0000-0000-0000197E0000}"/>
    <cellStyle name="Normal 2 11 6 2 2 2 2 2 4" xfId="32285" xr:uid="{00000000-0005-0000-0000-00001A7E0000}"/>
    <cellStyle name="Normal 2 11 6 2 2 2 2 3" xfId="32286" xr:uid="{00000000-0005-0000-0000-00001B7E0000}"/>
    <cellStyle name="Normal 2 11 6 2 2 2 2 3 2" xfId="32287" xr:uid="{00000000-0005-0000-0000-00001C7E0000}"/>
    <cellStyle name="Normal 2 11 6 2 2 2 2 3 2 2" xfId="32288" xr:uid="{00000000-0005-0000-0000-00001D7E0000}"/>
    <cellStyle name="Normal 2 11 6 2 2 2 2 3 3" xfId="32289" xr:uid="{00000000-0005-0000-0000-00001E7E0000}"/>
    <cellStyle name="Normal 2 11 6 2 2 2 2 3 4" xfId="32290" xr:uid="{00000000-0005-0000-0000-00001F7E0000}"/>
    <cellStyle name="Normal 2 11 6 2 2 2 2 4" xfId="32291" xr:uid="{00000000-0005-0000-0000-0000207E0000}"/>
    <cellStyle name="Normal 2 11 6 2 2 2 2 4 2" xfId="32292" xr:uid="{00000000-0005-0000-0000-0000217E0000}"/>
    <cellStyle name="Normal 2 11 6 2 2 2 2 4 2 2" xfId="32293" xr:uid="{00000000-0005-0000-0000-0000227E0000}"/>
    <cellStyle name="Normal 2 11 6 2 2 2 2 4 3" xfId="32294" xr:uid="{00000000-0005-0000-0000-0000237E0000}"/>
    <cellStyle name="Normal 2 11 6 2 2 2 2 4 4" xfId="32295" xr:uid="{00000000-0005-0000-0000-0000247E0000}"/>
    <cellStyle name="Normal 2 11 6 2 2 2 2 5" xfId="32296" xr:uid="{00000000-0005-0000-0000-0000257E0000}"/>
    <cellStyle name="Normal 2 11 6 2 2 2 2 5 2" xfId="32297" xr:uid="{00000000-0005-0000-0000-0000267E0000}"/>
    <cellStyle name="Normal 2 11 6 2 2 2 2 6" xfId="32298" xr:uid="{00000000-0005-0000-0000-0000277E0000}"/>
    <cellStyle name="Normal 2 11 6 2 2 2 2 7" xfId="32299" xr:uid="{00000000-0005-0000-0000-0000287E0000}"/>
    <cellStyle name="Normal 2 11 6 2 2 2 3" xfId="32300" xr:uid="{00000000-0005-0000-0000-0000297E0000}"/>
    <cellStyle name="Normal 2 11 6 2 2 2 3 2" xfId="32301" xr:uid="{00000000-0005-0000-0000-00002A7E0000}"/>
    <cellStyle name="Normal 2 11 6 2 2 2 3 2 2" xfId="32302" xr:uid="{00000000-0005-0000-0000-00002B7E0000}"/>
    <cellStyle name="Normal 2 11 6 2 2 2 3 3" xfId="32303" xr:uid="{00000000-0005-0000-0000-00002C7E0000}"/>
    <cellStyle name="Normal 2 11 6 2 2 2 3 4" xfId="32304" xr:uid="{00000000-0005-0000-0000-00002D7E0000}"/>
    <cellStyle name="Normal 2 11 6 2 2 2 4" xfId="32305" xr:uid="{00000000-0005-0000-0000-00002E7E0000}"/>
    <cellStyle name="Normal 2 11 6 2 2 2 4 2" xfId="32306" xr:uid="{00000000-0005-0000-0000-00002F7E0000}"/>
    <cellStyle name="Normal 2 11 6 2 2 2 4 2 2" xfId="32307" xr:uid="{00000000-0005-0000-0000-0000307E0000}"/>
    <cellStyle name="Normal 2 11 6 2 2 2 4 3" xfId="32308" xr:uid="{00000000-0005-0000-0000-0000317E0000}"/>
    <cellStyle name="Normal 2 11 6 2 2 2 4 4" xfId="32309" xr:uid="{00000000-0005-0000-0000-0000327E0000}"/>
    <cellStyle name="Normal 2 11 6 2 2 2 5" xfId="32310" xr:uid="{00000000-0005-0000-0000-0000337E0000}"/>
    <cellStyle name="Normal 2 11 6 2 2 2 5 2" xfId="32311" xr:uid="{00000000-0005-0000-0000-0000347E0000}"/>
    <cellStyle name="Normal 2 11 6 2 2 2 5 2 2" xfId="32312" xr:uid="{00000000-0005-0000-0000-0000357E0000}"/>
    <cellStyle name="Normal 2 11 6 2 2 2 5 3" xfId="32313" xr:uid="{00000000-0005-0000-0000-0000367E0000}"/>
    <cellStyle name="Normal 2 11 6 2 2 2 5 4" xfId="32314" xr:uid="{00000000-0005-0000-0000-0000377E0000}"/>
    <cellStyle name="Normal 2 11 6 2 2 2 6" xfId="32315" xr:uid="{00000000-0005-0000-0000-0000387E0000}"/>
    <cellStyle name="Normal 2 11 6 2 2 2 6 2" xfId="32316" xr:uid="{00000000-0005-0000-0000-0000397E0000}"/>
    <cellStyle name="Normal 2 11 6 2 2 2 6 2 2" xfId="32317" xr:uid="{00000000-0005-0000-0000-00003A7E0000}"/>
    <cellStyle name="Normal 2 11 6 2 2 2 6 3" xfId="32318" xr:uid="{00000000-0005-0000-0000-00003B7E0000}"/>
    <cellStyle name="Normal 2 11 6 2 2 2 6 4" xfId="32319" xr:uid="{00000000-0005-0000-0000-00003C7E0000}"/>
    <cellStyle name="Normal 2 11 6 2 2 2 7" xfId="32320" xr:uid="{00000000-0005-0000-0000-00003D7E0000}"/>
    <cellStyle name="Normal 2 11 6 2 2 2 7 2" xfId="32321" xr:uid="{00000000-0005-0000-0000-00003E7E0000}"/>
    <cellStyle name="Normal 2 11 6 2 2 2 8" xfId="32322" xr:uid="{00000000-0005-0000-0000-00003F7E0000}"/>
    <cellStyle name="Normal 2 11 6 2 2 2 9" xfId="32323" xr:uid="{00000000-0005-0000-0000-0000407E0000}"/>
    <cellStyle name="Normal 2 11 6 2 2 3" xfId="32324" xr:uid="{00000000-0005-0000-0000-0000417E0000}"/>
    <cellStyle name="Normal 2 11 6 2 2 3 2" xfId="32325" xr:uid="{00000000-0005-0000-0000-0000427E0000}"/>
    <cellStyle name="Normal 2 11 6 2 2 3 2 2" xfId="32326" xr:uid="{00000000-0005-0000-0000-0000437E0000}"/>
    <cellStyle name="Normal 2 11 6 2 2 3 2 2 2" xfId="32327" xr:uid="{00000000-0005-0000-0000-0000447E0000}"/>
    <cellStyle name="Normal 2 11 6 2 2 3 2 3" xfId="32328" xr:uid="{00000000-0005-0000-0000-0000457E0000}"/>
    <cellStyle name="Normal 2 11 6 2 2 3 2 4" xfId="32329" xr:uid="{00000000-0005-0000-0000-0000467E0000}"/>
    <cellStyle name="Normal 2 11 6 2 2 3 3" xfId="32330" xr:uid="{00000000-0005-0000-0000-0000477E0000}"/>
    <cellStyle name="Normal 2 11 6 2 2 3 3 2" xfId="32331" xr:uid="{00000000-0005-0000-0000-0000487E0000}"/>
    <cellStyle name="Normal 2 11 6 2 2 3 3 2 2" xfId="32332" xr:uid="{00000000-0005-0000-0000-0000497E0000}"/>
    <cellStyle name="Normal 2 11 6 2 2 3 3 3" xfId="32333" xr:uid="{00000000-0005-0000-0000-00004A7E0000}"/>
    <cellStyle name="Normal 2 11 6 2 2 3 3 4" xfId="32334" xr:uid="{00000000-0005-0000-0000-00004B7E0000}"/>
    <cellStyle name="Normal 2 11 6 2 2 3 4" xfId="32335" xr:uid="{00000000-0005-0000-0000-00004C7E0000}"/>
    <cellStyle name="Normal 2 11 6 2 2 3 4 2" xfId="32336" xr:uid="{00000000-0005-0000-0000-00004D7E0000}"/>
    <cellStyle name="Normal 2 11 6 2 2 3 4 2 2" xfId="32337" xr:uid="{00000000-0005-0000-0000-00004E7E0000}"/>
    <cellStyle name="Normal 2 11 6 2 2 3 4 3" xfId="32338" xr:uid="{00000000-0005-0000-0000-00004F7E0000}"/>
    <cellStyle name="Normal 2 11 6 2 2 3 4 4" xfId="32339" xr:uid="{00000000-0005-0000-0000-0000507E0000}"/>
    <cellStyle name="Normal 2 11 6 2 2 3 5" xfId="32340" xr:uid="{00000000-0005-0000-0000-0000517E0000}"/>
    <cellStyle name="Normal 2 11 6 2 2 3 5 2" xfId="32341" xr:uid="{00000000-0005-0000-0000-0000527E0000}"/>
    <cellStyle name="Normal 2 11 6 2 2 3 6" xfId="32342" xr:uid="{00000000-0005-0000-0000-0000537E0000}"/>
    <cellStyle name="Normal 2 11 6 2 2 3 7" xfId="32343" xr:uid="{00000000-0005-0000-0000-0000547E0000}"/>
    <cellStyle name="Normal 2 11 6 2 2 4" xfId="32344" xr:uid="{00000000-0005-0000-0000-0000557E0000}"/>
    <cellStyle name="Normal 2 11 6 2 2 4 2" xfId="32345" xr:uid="{00000000-0005-0000-0000-0000567E0000}"/>
    <cellStyle name="Normal 2 11 6 2 2 4 2 2" xfId="32346" xr:uid="{00000000-0005-0000-0000-0000577E0000}"/>
    <cellStyle name="Normal 2 11 6 2 2 4 3" xfId="32347" xr:uid="{00000000-0005-0000-0000-0000587E0000}"/>
    <cellStyle name="Normal 2 11 6 2 2 4 4" xfId="32348" xr:uid="{00000000-0005-0000-0000-0000597E0000}"/>
    <cellStyle name="Normal 2 11 6 2 2 5" xfId="32349" xr:uid="{00000000-0005-0000-0000-00005A7E0000}"/>
    <cellStyle name="Normal 2 11 6 2 2 5 2" xfId="32350" xr:uid="{00000000-0005-0000-0000-00005B7E0000}"/>
    <cellStyle name="Normal 2 11 6 2 2 5 2 2" xfId="32351" xr:uid="{00000000-0005-0000-0000-00005C7E0000}"/>
    <cellStyle name="Normal 2 11 6 2 2 5 3" xfId="32352" xr:uid="{00000000-0005-0000-0000-00005D7E0000}"/>
    <cellStyle name="Normal 2 11 6 2 2 5 4" xfId="32353" xr:uid="{00000000-0005-0000-0000-00005E7E0000}"/>
    <cellStyle name="Normal 2 11 6 2 2 6" xfId="32354" xr:uid="{00000000-0005-0000-0000-00005F7E0000}"/>
    <cellStyle name="Normal 2 11 6 2 2 6 2" xfId="32355" xr:uid="{00000000-0005-0000-0000-0000607E0000}"/>
    <cellStyle name="Normal 2 11 6 2 2 6 2 2" xfId="32356" xr:uid="{00000000-0005-0000-0000-0000617E0000}"/>
    <cellStyle name="Normal 2 11 6 2 2 6 3" xfId="32357" xr:uid="{00000000-0005-0000-0000-0000627E0000}"/>
    <cellStyle name="Normal 2 11 6 2 2 6 4" xfId="32358" xr:uid="{00000000-0005-0000-0000-0000637E0000}"/>
    <cellStyle name="Normal 2 11 6 2 2 7" xfId="32359" xr:uid="{00000000-0005-0000-0000-0000647E0000}"/>
    <cellStyle name="Normal 2 11 6 2 2 7 2" xfId="32360" xr:uid="{00000000-0005-0000-0000-0000657E0000}"/>
    <cellStyle name="Normal 2 11 6 2 2 7 2 2" xfId="32361" xr:uid="{00000000-0005-0000-0000-0000667E0000}"/>
    <cellStyle name="Normal 2 11 6 2 2 7 3" xfId="32362" xr:uid="{00000000-0005-0000-0000-0000677E0000}"/>
    <cellStyle name="Normal 2 11 6 2 2 7 4" xfId="32363" xr:uid="{00000000-0005-0000-0000-0000687E0000}"/>
    <cellStyle name="Normal 2 11 6 2 2 8" xfId="32364" xr:uid="{00000000-0005-0000-0000-0000697E0000}"/>
    <cellStyle name="Normal 2 11 6 2 2 8 2" xfId="32365" xr:uid="{00000000-0005-0000-0000-00006A7E0000}"/>
    <cellStyle name="Normal 2 11 6 2 2 9" xfId="32366" xr:uid="{00000000-0005-0000-0000-00006B7E0000}"/>
    <cellStyle name="Normal 2 11 6 2 3" xfId="32367" xr:uid="{00000000-0005-0000-0000-00006C7E0000}"/>
    <cellStyle name="Normal 2 11 6 2 3 10" xfId="32368" xr:uid="{00000000-0005-0000-0000-00006D7E0000}"/>
    <cellStyle name="Normal 2 11 6 2 3 2" xfId="32369" xr:uid="{00000000-0005-0000-0000-00006E7E0000}"/>
    <cellStyle name="Normal 2 11 6 2 3 2 2" xfId="32370" xr:uid="{00000000-0005-0000-0000-00006F7E0000}"/>
    <cellStyle name="Normal 2 11 6 2 3 2 2 2" xfId="32371" xr:uid="{00000000-0005-0000-0000-0000707E0000}"/>
    <cellStyle name="Normal 2 11 6 2 3 2 2 2 2" xfId="32372" xr:uid="{00000000-0005-0000-0000-0000717E0000}"/>
    <cellStyle name="Normal 2 11 6 2 3 2 2 2 2 2" xfId="32373" xr:uid="{00000000-0005-0000-0000-0000727E0000}"/>
    <cellStyle name="Normal 2 11 6 2 3 2 2 2 3" xfId="32374" xr:uid="{00000000-0005-0000-0000-0000737E0000}"/>
    <cellStyle name="Normal 2 11 6 2 3 2 2 2 4" xfId="32375" xr:uid="{00000000-0005-0000-0000-0000747E0000}"/>
    <cellStyle name="Normal 2 11 6 2 3 2 2 3" xfId="32376" xr:uid="{00000000-0005-0000-0000-0000757E0000}"/>
    <cellStyle name="Normal 2 11 6 2 3 2 2 3 2" xfId="32377" xr:uid="{00000000-0005-0000-0000-0000767E0000}"/>
    <cellStyle name="Normal 2 11 6 2 3 2 2 3 2 2" xfId="32378" xr:uid="{00000000-0005-0000-0000-0000777E0000}"/>
    <cellStyle name="Normal 2 11 6 2 3 2 2 3 3" xfId="32379" xr:uid="{00000000-0005-0000-0000-0000787E0000}"/>
    <cellStyle name="Normal 2 11 6 2 3 2 2 3 4" xfId="32380" xr:uid="{00000000-0005-0000-0000-0000797E0000}"/>
    <cellStyle name="Normal 2 11 6 2 3 2 2 4" xfId="32381" xr:uid="{00000000-0005-0000-0000-00007A7E0000}"/>
    <cellStyle name="Normal 2 11 6 2 3 2 2 4 2" xfId="32382" xr:uid="{00000000-0005-0000-0000-00007B7E0000}"/>
    <cellStyle name="Normal 2 11 6 2 3 2 2 4 2 2" xfId="32383" xr:uid="{00000000-0005-0000-0000-00007C7E0000}"/>
    <cellStyle name="Normal 2 11 6 2 3 2 2 4 3" xfId="32384" xr:uid="{00000000-0005-0000-0000-00007D7E0000}"/>
    <cellStyle name="Normal 2 11 6 2 3 2 2 4 4" xfId="32385" xr:uid="{00000000-0005-0000-0000-00007E7E0000}"/>
    <cellStyle name="Normal 2 11 6 2 3 2 2 5" xfId="32386" xr:uid="{00000000-0005-0000-0000-00007F7E0000}"/>
    <cellStyle name="Normal 2 11 6 2 3 2 2 5 2" xfId="32387" xr:uid="{00000000-0005-0000-0000-0000807E0000}"/>
    <cellStyle name="Normal 2 11 6 2 3 2 2 6" xfId="32388" xr:uid="{00000000-0005-0000-0000-0000817E0000}"/>
    <cellStyle name="Normal 2 11 6 2 3 2 2 7" xfId="32389" xr:uid="{00000000-0005-0000-0000-0000827E0000}"/>
    <cellStyle name="Normal 2 11 6 2 3 2 3" xfId="32390" xr:uid="{00000000-0005-0000-0000-0000837E0000}"/>
    <cellStyle name="Normal 2 11 6 2 3 2 3 2" xfId="32391" xr:uid="{00000000-0005-0000-0000-0000847E0000}"/>
    <cellStyle name="Normal 2 11 6 2 3 2 3 2 2" xfId="32392" xr:uid="{00000000-0005-0000-0000-0000857E0000}"/>
    <cellStyle name="Normal 2 11 6 2 3 2 3 3" xfId="32393" xr:uid="{00000000-0005-0000-0000-0000867E0000}"/>
    <cellStyle name="Normal 2 11 6 2 3 2 3 4" xfId="32394" xr:uid="{00000000-0005-0000-0000-0000877E0000}"/>
    <cellStyle name="Normal 2 11 6 2 3 2 4" xfId="32395" xr:uid="{00000000-0005-0000-0000-0000887E0000}"/>
    <cellStyle name="Normal 2 11 6 2 3 2 4 2" xfId="32396" xr:uid="{00000000-0005-0000-0000-0000897E0000}"/>
    <cellStyle name="Normal 2 11 6 2 3 2 4 2 2" xfId="32397" xr:uid="{00000000-0005-0000-0000-00008A7E0000}"/>
    <cellStyle name="Normal 2 11 6 2 3 2 4 3" xfId="32398" xr:uid="{00000000-0005-0000-0000-00008B7E0000}"/>
    <cellStyle name="Normal 2 11 6 2 3 2 4 4" xfId="32399" xr:uid="{00000000-0005-0000-0000-00008C7E0000}"/>
    <cellStyle name="Normal 2 11 6 2 3 2 5" xfId="32400" xr:uid="{00000000-0005-0000-0000-00008D7E0000}"/>
    <cellStyle name="Normal 2 11 6 2 3 2 5 2" xfId="32401" xr:uid="{00000000-0005-0000-0000-00008E7E0000}"/>
    <cellStyle name="Normal 2 11 6 2 3 2 5 2 2" xfId="32402" xr:uid="{00000000-0005-0000-0000-00008F7E0000}"/>
    <cellStyle name="Normal 2 11 6 2 3 2 5 3" xfId="32403" xr:uid="{00000000-0005-0000-0000-0000907E0000}"/>
    <cellStyle name="Normal 2 11 6 2 3 2 5 4" xfId="32404" xr:uid="{00000000-0005-0000-0000-0000917E0000}"/>
    <cellStyle name="Normal 2 11 6 2 3 2 6" xfId="32405" xr:uid="{00000000-0005-0000-0000-0000927E0000}"/>
    <cellStyle name="Normal 2 11 6 2 3 2 6 2" xfId="32406" xr:uid="{00000000-0005-0000-0000-0000937E0000}"/>
    <cellStyle name="Normal 2 11 6 2 3 2 6 2 2" xfId="32407" xr:uid="{00000000-0005-0000-0000-0000947E0000}"/>
    <cellStyle name="Normal 2 11 6 2 3 2 6 3" xfId="32408" xr:uid="{00000000-0005-0000-0000-0000957E0000}"/>
    <cellStyle name="Normal 2 11 6 2 3 2 6 4" xfId="32409" xr:uid="{00000000-0005-0000-0000-0000967E0000}"/>
    <cellStyle name="Normal 2 11 6 2 3 2 7" xfId="32410" xr:uid="{00000000-0005-0000-0000-0000977E0000}"/>
    <cellStyle name="Normal 2 11 6 2 3 2 7 2" xfId="32411" xr:uid="{00000000-0005-0000-0000-0000987E0000}"/>
    <cellStyle name="Normal 2 11 6 2 3 2 8" xfId="32412" xr:uid="{00000000-0005-0000-0000-0000997E0000}"/>
    <cellStyle name="Normal 2 11 6 2 3 2 9" xfId="32413" xr:uid="{00000000-0005-0000-0000-00009A7E0000}"/>
    <cellStyle name="Normal 2 11 6 2 3 3" xfId="32414" xr:uid="{00000000-0005-0000-0000-00009B7E0000}"/>
    <cellStyle name="Normal 2 11 6 2 3 3 2" xfId="32415" xr:uid="{00000000-0005-0000-0000-00009C7E0000}"/>
    <cellStyle name="Normal 2 11 6 2 3 3 2 2" xfId="32416" xr:uid="{00000000-0005-0000-0000-00009D7E0000}"/>
    <cellStyle name="Normal 2 11 6 2 3 3 2 2 2" xfId="32417" xr:uid="{00000000-0005-0000-0000-00009E7E0000}"/>
    <cellStyle name="Normal 2 11 6 2 3 3 2 3" xfId="32418" xr:uid="{00000000-0005-0000-0000-00009F7E0000}"/>
    <cellStyle name="Normal 2 11 6 2 3 3 2 4" xfId="32419" xr:uid="{00000000-0005-0000-0000-0000A07E0000}"/>
    <cellStyle name="Normal 2 11 6 2 3 3 3" xfId="32420" xr:uid="{00000000-0005-0000-0000-0000A17E0000}"/>
    <cellStyle name="Normal 2 11 6 2 3 3 3 2" xfId="32421" xr:uid="{00000000-0005-0000-0000-0000A27E0000}"/>
    <cellStyle name="Normal 2 11 6 2 3 3 3 2 2" xfId="32422" xr:uid="{00000000-0005-0000-0000-0000A37E0000}"/>
    <cellStyle name="Normal 2 11 6 2 3 3 3 3" xfId="32423" xr:uid="{00000000-0005-0000-0000-0000A47E0000}"/>
    <cellStyle name="Normal 2 11 6 2 3 3 3 4" xfId="32424" xr:uid="{00000000-0005-0000-0000-0000A57E0000}"/>
    <cellStyle name="Normal 2 11 6 2 3 3 4" xfId="32425" xr:uid="{00000000-0005-0000-0000-0000A67E0000}"/>
    <cellStyle name="Normal 2 11 6 2 3 3 4 2" xfId="32426" xr:uid="{00000000-0005-0000-0000-0000A77E0000}"/>
    <cellStyle name="Normal 2 11 6 2 3 3 4 2 2" xfId="32427" xr:uid="{00000000-0005-0000-0000-0000A87E0000}"/>
    <cellStyle name="Normal 2 11 6 2 3 3 4 3" xfId="32428" xr:uid="{00000000-0005-0000-0000-0000A97E0000}"/>
    <cellStyle name="Normal 2 11 6 2 3 3 4 4" xfId="32429" xr:uid="{00000000-0005-0000-0000-0000AA7E0000}"/>
    <cellStyle name="Normal 2 11 6 2 3 3 5" xfId="32430" xr:uid="{00000000-0005-0000-0000-0000AB7E0000}"/>
    <cellStyle name="Normal 2 11 6 2 3 3 5 2" xfId="32431" xr:uid="{00000000-0005-0000-0000-0000AC7E0000}"/>
    <cellStyle name="Normal 2 11 6 2 3 3 6" xfId="32432" xr:uid="{00000000-0005-0000-0000-0000AD7E0000}"/>
    <cellStyle name="Normal 2 11 6 2 3 3 7" xfId="32433" xr:uid="{00000000-0005-0000-0000-0000AE7E0000}"/>
    <cellStyle name="Normal 2 11 6 2 3 4" xfId="32434" xr:uid="{00000000-0005-0000-0000-0000AF7E0000}"/>
    <cellStyle name="Normal 2 11 6 2 3 4 2" xfId="32435" xr:uid="{00000000-0005-0000-0000-0000B07E0000}"/>
    <cellStyle name="Normal 2 11 6 2 3 4 2 2" xfId="32436" xr:uid="{00000000-0005-0000-0000-0000B17E0000}"/>
    <cellStyle name="Normal 2 11 6 2 3 4 3" xfId="32437" xr:uid="{00000000-0005-0000-0000-0000B27E0000}"/>
    <cellStyle name="Normal 2 11 6 2 3 4 4" xfId="32438" xr:uid="{00000000-0005-0000-0000-0000B37E0000}"/>
    <cellStyle name="Normal 2 11 6 2 3 5" xfId="32439" xr:uid="{00000000-0005-0000-0000-0000B47E0000}"/>
    <cellStyle name="Normal 2 11 6 2 3 5 2" xfId="32440" xr:uid="{00000000-0005-0000-0000-0000B57E0000}"/>
    <cellStyle name="Normal 2 11 6 2 3 5 2 2" xfId="32441" xr:uid="{00000000-0005-0000-0000-0000B67E0000}"/>
    <cellStyle name="Normal 2 11 6 2 3 5 3" xfId="32442" xr:uid="{00000000-0005-0000-0000-0000B77E0000}"/>
    <cellStyle name="Normal 2 11 6 2 3 5 4" xfId="32443" xr:uid="{00000000-0005-0000-0000-0000B87E0000}"/>
    <cellStyle name="Normal 2 11 6 2 3 6" xfId="32444" xr:uid="{00000000-0005-0000-0000-0000B97E0000}"/>
    <cellStyle name="Normal 2 11 6 2 3 6 2" xfId="32445" xr:uid="{00000000-0005-0000-0000-0000BA7E0000}"/>
    <cellStyle name="Normal 2 11 6 2 3 6 2 2" xfId="32446" xr:uid="{00000000-0005-0000-0000-0000BB7E0000}"/>
    <cellStyle name="Normal 2 11 6 2 3 6 3" xfId="32447" xr:uid="{00000000-0005-0000-0000-0000BC7E0000}"/>
    <cellStyle name="Normal 2 11 6 2 3 6 4" xfId="32448" xr:uid="{00000000-0005-0000-0000-0000BD7E0000}"/>
    <cellStyle name="Normal 2 11 6 2 3 7" xfId="32449" xr:uid="{00000000-0005-0000-0000-0000BE7E0000}"/>
    <cellStyle name="Normal 2 11 6 2 3 7 2" xfId="32450" xr:uid="{00000000-0005-0000-0000-0000BF7E0000}"/>
    <cellStyle name="Normal 2 11 6 2 3 7 2 2" xfId="32451" xr:uid="{00000000-0005-0000-0000-0000C07E0000}"/>
    <cellStyle name="Normal 2 11 6 2 3 7 3" xfId="32452" xr:uid="{00000000-0005-0000-0000-0000C17E0000}"/>
    <cellStyle name="Normal 2 11 6 2 3 7 4" xfId="32453" xr:uid="{00000000-0005-0000-0000-0000C27E0000}"/>
    <cellStyle name="Normal 2 11 6 2 3 8" xfId="32454" xr:uid="{00000000-0005-0000-0000-0000C37E0000}"/>
    <cellStyle name="Normal 2 11 6 2 3 8 2" xfId="32455" xr:uid="{00000000-0005-0000-0000-0000C47E0000}"/>
    <cellStyle name="Normal 2 11 6 2 3 9" xfId="32456" xr:uid="{00000000-0005-0000-0000-0000C57E0000}"/>
    <cellStyle name="Normal 2 11 6 2 4" xfId="32457" xr:uid="{00000000-0005-0000-0000-0000C67E0000}"/>
    <cellStyle name="Normal 2 11 6 2 4 2" xfId="32458" xr:uid="{00000000-0005-0000-0000-0000C77E0000}"/>
    <cellStyle name="Normal 2 11 6 2 4 2 2" xfId="32459" xr:uid="{00000000-0005-0000-0000-0000C87E0000}"/>
    <cellStyle name="Normal 2 11 6 2 4 2 2 2" xfId="32460" xr:uid="{00000000-0005-0000-0000-0000C97E0000}"/>
    <cellStyle name="Normal 2 11 6 2 4 2 2 2 2" xfId="32461" xr:uid="{00000000-0005-0000-0000-0000CA7E0000}"/>
    <cellStyle name="Normal 2 11 6 2 4 2 2 3" xfId="32462" xr:uid="{00000000-0005-0000-0000-0000CB7E0000}"/>
    <cellStyle name="Normal 2 11 6 2 4 2 2 4" xfId="32463" xr:uid="{00000000-0005-0000-0000-0000CC7E0000}"/>
    <cellStyle name="Normal 2 11 6 2 4 2 3" xfId="32464" xr:uid="{00000000-0005-0000-0000-0000CD7E0000}"/>
    <cellStyle name="Normal 2 11 6 2 4 2 3 2" xfId="32465" xr:uid="{00000000-0005-0000-0000-0000CE7E0000}"/>
    <cellStyle name="Normal 2 11 6 2 4 2 3 2 2" xfId="32466" xr:uid="{00000000-0005-0000-0000-0000CF7E0000}"/>
    <cellStyle name="Normal 2 11 6 2 4 2 3 3" xfId="32467" xr:uid="{00000000-0005-0000-0000-0000D07E0000}"/>
    <cellStyle name="Normal 2 11 6 2 4 2 3 4" xfId="32468" xr:uid="{00000000-0005-0000-0000-0000D17E0000}"/>
    <cellStyle name="Normal 2 11 6 2 4 2 4" xfId="32469" xr:uid="{00000000-0005-0000-0000-0000D27E0000}"/>
    <cellStyle name="Normal 2 11 6 2 4 2 4 2" xfId="32470" xr:uid="{00000000-0005-0000-0000-0000D37E0000}"/>
    <cellStyle name="Normal 2 11 6 2 4 2 4 2 2" xfId="32471" xr:uid="{00000000-0005-0000-0000-0000D47E0000}"/>
    <cellStyle name="Normal 2 11 6 2 4 2 4 3" xfId="32472" xr:uid="{00000000-0005-0000-0000-0000D57E0000}"/>
    <cellStyle name="Normal 2 11 6 2 4 2 4 4" xfId="32473" xr:uid="{00000000-0005-0000-0000-0000D67E0000}"/>
    <cellStyle name="Normal 2 11 6 2 4 2 5" xfId="32474" xr:uid="{00000000-0005-0000-0000-0000D77E0000}"/>
    <cellStyle name="Normal 2 11 6 2 4 2 5 2" xfId="32475" xr:uid="{00000000-0005-0000-0000-0000D87E0000}"/>
    <cellStyle name="Normal 2 11 6 2 4 2 6" xfId="32476" xr:uid="{00000000-0005-0000-0000-0000D97E0000}"/>
    <cellStyle name="Normal 2 11 6 2 4 2 7" xfId="32477" xr:uid="{00000000-0005-0000-0000-0000DA7E0000}"/>
    <cellStyle name="Normal 2 11 6 2 4 3" xfId="32478" xr:uid="{00000000-0005-0000-0000-0000DB7E0000}"/>
    <cellStyle name="Normal 2 11 6 2 4 3 2" xfId="32479" xr:uid="{00000000-0005-0000-0000-0000DC7E0000}"/>
    <cellStyle name="Normal 2 11 6 2 4 3 2 2" xfId="32480" xr:uid="{00000000-0005-0000-0000-0000DD7E0000}"/>
    <cellStyle name="Normal 2 11 6 2 4 3 3" xfId="32481" xr:uid="{00000000-0005-0000-0000-0000DE7E0000}"/>
    <cellStyle name="Normal 2 11 6 2 4 3 4" xfId="32482" xr:uid="{00000000-0005-0000-0000-0000DF7E0000}"/>
    <cellStyle name="Normal 2 11 6 2 4 4" xfId="32483" xr:uid="{00000000-0005-0000-0000-0000E07E0000}"/>
    <cellStyle name="Normal 2 11 6 2 4 4 2" xfId="32484" xr:uid="{00000000-0005-0000-0000-0000E17E0000}"/>
    <cellStyle name="Normal 2 11 6 2 4 4 2 2" xfId="32485" xr:uid="{00000000-0005-0000-0000-0000E27E0000}"/>
    <cellStyle name="Normal 2 11 6 2 4 4 3" xfId="32486" xr:uid="{00000000-0005-0000-0000-0000E37E0000}"/>
    <cellStyle name="Normal 2 11 6 2 4 4 4" xfId="32487" xr:uid="{00000000-0005-0000-0000-0000E47E0000}"/>
    <cellStyle name="Normal 2 11 6 2 4 5" xfId="32488" xr:uid="{00000000-0005-0000-0000-0000E57E0000}"/>
    <cellStyle name="Normal 2 11 6 2 4 5 2" xfId="32489" xr:uid="{00000000-0005-0000-0000-0000E67E0000}"/>
    <cellStyle name="Normal 2 11 6 2 4 5 2 2" xfId="32490" xr:uid="{00000000-0005-0000-0000-0000E77E0000}"/>
    <cellStyle name="Normal 2 11 6 2 4 5 3" xfId="32491" xr:uid="{00000000-0005-0000-0000-0000E87E0000}"/>
    <cellStyle name="Normal 2 11 6 2 4 5 4" xfId="32492" xr:uid="{00000000-0005-0000-0000-0000E97E0000}"/>
    <cellStyle name="Normal 2 11 6 2 4 6" xfId="32493" xr:uid="{00000000-0005-0000-0000-0000EA7E0000}"/>
    <cellStyle name="Normal 2 11 6 2 4 6 2" xfId="32494" xr:uid="{00000000-0005-0000-0000-0000EB7E0000}"/>
    <cellStyle name="Normal 2 11 6 2 4 6 2 2" xfId="32495" xr:uid="{00000000-0005-0000-0000-0000EC7E0000}"/>
    <cellStyle name="Normal 2 11 6 2 4 6 3" xfId="32496" xr:uid="{00000000-0005-0000-0000-0000ED7E0000}"/>
    <cellStyle name="Normal 2 11 6 2 4 6 4" xfId="32497" xr:uid="{00000000-0005-0000-0000-0000EE7E0000}"/>
    <cellStyle name="Normal 2 11 6 2 4 7" xfId="32498" xr:uid="{00000000-0005-0000-0000-0000EF7E0000}"/>
    <cellStyle name="Normal 2 11 6 2 4 7 2" xfId="32499" xr:uid="{00000000-0005-0000-0000-0000F07E0000}"/>
    <cellStyle name="Normal 2 11 6 2 4 8" xfId="32500" xr:uid="{00000000-0005-0000-0000-0000F17E0000}"/>
    <cellStyle name="Normal 2 11 6 2 4 9" xfId="32501" xr:uid="{00000000-0005-0000-0000-0000F27E0000}"/>
    <cellStyle name="Normal 2 11 6 2 5" xfId="32502" xr:uid="{00000000-0005-0000-0000-0000F37E0000}"/>
    <cellStyle name="Normal 2 11 6 2 5 2" xfId="32503" xr:uid="{00000000-0005-0000-0000-0000F47E0000}"/>
    <cellStyle name="Normal 2 11 6 2 5 2 2" xfId="32504" xr:uid="{00000000-0005-0000-0000-0000F57E0000}"/>
    <cellStyle name="Normal 2 11 6 2 5 2 2 2" xfId="32505" xr:uid="{00000000-0005-0000-0000-0000F67E0000}"/>
    <cellStyle name="Normal 2 11 6 2 5 2 2 2 2" xfId="32506" xr:uid="{00000000-0005-0000-0000-0000F77E0000}"/>
    <cellStyle name="Normal 2 11 6 2 5 2 2 3" xfId="32507" xr:uid="{00000000-0005-0000-0000-0000F87E0000}"/>
    <cellStyle name="Normal 2 11 6 2 5 2 2 4" xfId="32508" xr:uid="{00000000-0005-0000-0000-0000F97E0000}"/>
    <cellStyle name="Normal 2 11 6 2 5 2 3" xfId="32509" xr:uid="{00000000-0005-0000-0000-0000FA7E0000}"/>
    <cellStyle name="Normal 2 11 6 2 5 2 3 2" xfId="32510" xr:uid="{00000000-0005-0000-0000-0000FB7E0000}"/>
    <cellStyle name="Normal 2 11 6 2 5 2 3 2 2" xfId="32511" xr:uid="{00000000-0005-0000-0000-0000FC7E0000}"/>
    <cellStyle name="Normal 2 11 6 2 5 2 3 3" xfId="32512" xr:uid="{00000000-0005-0000-0000-0000FD7E0000}"/>
    <cellStyle name="Normal 2 11 6 2 5 2 3 4" xfId="32513" xr:uid="{00000000-0005-0000-0000-0000FE7E0000}"/>
    <cellStyle name="Normal 2 11 6 2 5 2 4" xfId="32514" xr:uid="{00000000-0005-0000-0000-0000FF7E0000}"/>
    <cellStyle name="Normal 2 11 6 2 5 2 4 2" xfId="32515" xr:uid="{00000000-0005-0000-0000-0000007F0000}"/>
    <cellStyle name="Normal 2 11 6 2 5 2 4 2 2" xfId="32516" xr:uid="{00000000-0005-0000-0000-0000017F0000}"/>
    <cellStyle name="Normal 2 11 6 2 5 2 4 3" xfId="32517" xr:uid="{00000000-0005-0000-0000-0000027F0000}"/>
    <cellStyle name="Normal 2 11 6 2 5 2 4 4" xfId="32518" xr:uid="{00000000-0005-0000-0000-0000037F0000}"/>
    <cellStyle name="Normal 2 11 6 2 5 2 5" xfId="32519" xr:uid="{00000000-0005-0000-0000-0000047F0000}"/>
    <cellStyle name="Normal 2 11 6 2 5 2 5 2" xfId="32520" xr:uid="{00000000-0005-0000-0000-0000057F0000}"/>
    <cellStyle name="Normal 2 11 6 2 5 2 6" xfId="32521" xr:uid="{00000000-0005-0000-0000-0000067F0000}"/>
    <cellStyle name="Normal 2 11 6 2 5 2 7" xfId="32522" xr:uid="{00000000-0005-0000-0000-0000077F0000}"/>
    <cellStyle name="Normal 2 11 6 2 5 3" xfId="32523" xr:uid="{00000000-0005-0000-0000-0000087F0000}"/>
    <cellStyle name="Normal 2 11 6 2 5 3 2" xfId="32524" xr:uid="{00000000-0005-0000-0000-0000097F0000}"/>
    <cellStyle name="Normal 2 11 6 2 5 3 2 2" xfId="32525" xr:uid="{00000000-0005-0000-0000-00000A7F0000}"/>
    <cellStyle name="Normal 2 11 6 2 5 3 3" xfId="32526" xr:uid="{00000000-0005-0000-0000-00000B7F0000}"/>
    <cellStyle name="Normal 2 11 6 2 5 3 4" xfId="32527" xr:uid="{00000000-0005-0000-0000-00000C7F0000}"/>
    <cellStyle name="Normal 2 11 6 2 5 4" xfId="32528" xr:uid="{00000000-0005-0000-0000-00000D7F0000}"/>
    <cellStyle name="Normal 2 11 6 2 5 4 2" xfId="32529" xr:uid="{00000000-0005-0000-0000-00000E7F0000}"/>
    <cellStyle name="Normal 2 11 6 2 5 4 2 2" xfId="32530" xr:uid="{00000000-0005-0000-0000-00000F7F0000}"/>
    <cellStyle name="Normal 2 11 6 2 5 4 3" xfId="32531" xr:uid="{00000000-0005-0000-0000-0000107F0000}"/>
    <cellStyle name="Normal 2 11 6 2 5 4 4" xfId="32532" xr:uid="{00000000-0005-0000-0000-0000117F0000}"/>
    <cellStyle name="Normal 2 11 6 2 5 5" xfId="32533" xr:uid="{00000000-0005-0000-0000-0000127F0000}"/>
    <cellStyle name="Normal 2 11 6 2 5 5 2" xfId="32534" xr:uid="{00000000-0005-0000-0000-0000137F0000}"/>
    <cellStyle name="Normal 2 11 6 2 5 5 2 2" xfId="32535" xr:uid="{00000000-0005-0000-0000-0000147F0000}"/>
    <cellStyle name="Normal 2 11 6 2 5 5 3" xfId="32536" xr:uid="{00000000-0005-0000-0000-0000157F0000}"/>
    <cellStyle name="Normal 2 11 6 2 5 5 4" xfId="32537" xr:uid="{00000000-0005-0000-0000-0000167F0000}"/>
    <cellStyle name="Normal 2 11 6 2 5 6" xfId="32538" xr:uid="{00000000-0005-0000-0000-0000177F0000}"/>
    <cellStyle name="Normal 2 11 6 2 5 6 2" xfId="32539" xr:uid="{00000000-0005-0000-0000-0000187F0000}"/>
    <cellStyle name="Normal 2 11 6 2 5 6 2 2" xfId="32540" xr:uid="{00000000-0005-0000-0000-0000197F0000}"/>
    <cellStyle name="Normal 2 11 6 2 5 6 3" xfId="32541" xr:uid="{00000000-0005-0000-0000-00001A7F0000}"/>
    <cellStyle name="Normal 2 11 6 2 5 6 4" xfId="32542" xr:uid="{00000000-0005-0000-0000-00001B7F0000}"/>
    <cellStyle name="Normal 2 11 6 2 5 7" xfId="32543" xr:uid="{00000000-0005-0000-0000-00001C7F0000}"/>
    <cellStyle name="Normal 2 11 6 2 5 7 2" xfId="32544" xr:uid="{00000000-0005-0000-0000-00001D7F0000}"/>
    <cellStyle name="Normal 2 11 6 2 5 8" xfId="32545" xr:uid="{00000000-0005-0000-0000-00001E7F0000}"/>
    <cellStyle name="Normal 2 11 6 2 5 9" xfId="32546" xr:uid="{00000000-0005-0000-0000-00001F7F0000}"/>
    <cellStyle name="Normal 2 11 6 2 6" xfId="32547" xr:uid="{00000000-0005-0000-0000-0000207F0000}"/>
    <cellStyle name="Normal 2 11 6 2 6 2" xfId="32548" xr:uid="{00000000-0005-0000-0000-0000217F0000}"/>
    <cellStyle name="Normal 2 11 6 2 6 2 2" xfId="32549" xr:uid="{00000000-0005-0000-0000-0000227F0000}"/>
    <cellStyle name="Normal 2 11 6 2 6 2 2 2" xfId="32550" xr:uid="{00000000-0005-0000-0000-0000237F0000}"/>
    <cellStyle name="Normal 2 11 6 2 6 2 3" xfId="32551" xr:uid="{00000000-0005-0000-0000-0000247F0000}"/>
    <cellStyle name="Normal 2 11 6 2 6 2 4" xfId="32552" xr:uid="{00000000-0005-0000-0000-0000257F0000}"/>
    <cellStyle name="Normal 2 11 6 2 6 3" xfId="32553" xr:uid="{00000000-0005-0000-0000-0000267F0000}"/>
    <cellStyle name="Normal 2 11 6 2 6 3 2" xfId="32554" xr:uid="{00000000-0005-0000-0000-0000277F0000}"/>
    <cellStyle name="Normal 2 11 6 2 6 3 2 2" xfId="32555" xr:uid="{00000000-0005-0000-0000-0000287F0000}"/>
    <cellStyle name="Normal 2 11 6 2 6 3 3" xfId="32556" xr:uid="{00000000-0005-0000-0000-0000297F0000}"/>
    <cellStyle name="Normal 2 11 6 2 6 3 4" xfId="32557" xr:uid="{00000000-0005-0000-0000-00002A7F0000}"/>
    <cellStyle name="Normal 2 11 6 2 6 4" xfId="32558" xr:uid="{00000000-0005-0000-0000-00002B7F0000}"/>
    <cellStyle name="Normal 2 11 6 2 6 4 2" xfId="32559" xr:uid="{00000000-0005-0000-0000-00002C7F0000}"/>
    <cellStyle name="Normal 2 11 6 2 6 4 2 2" xfId="32560" xr:uid="{00000000-0005-0000-0000-00002D7F0000}"/>
    <cellStyle name="Normal 2 11 6 2 6 4 3" xfId="32561" xr:uid="{00000000-0005-0000-0000-00002E7F0000}"/>
    <cellStyle name="Normal 2 11 6 2 6 4 4" xfId="32562" xr:uid="{00000000-0005-0000-0000-00002F7F0000}"/>
    <cellStyle name="Normal 2 11 6 2 6 5" xfId="32563" xr:uid="{00000000-0005-0000-0000-0000307F0000}"/>
    <cellStyle name="Normal 2 11 6 2 6 5 2" xfId="32564" xr:uid="{00000000-0005-0000-0000-0000317F0000}"/>
    <cellStyle name="Normal 2 11 6 2 6 6" xfId="32565" xr:uid="{00000000-0005-0000-0000-0000327F0000}"/>
    <cellStyle name="Normal 2 11 6 2 6 7" xfId="32566" xr:uid="{00000000-0005-0000-0000-0000337F0000}"/>
    <cellStyle name="Normal 2 11 6 2 7" xfId="32567" xr:uid="{00000000-0005-0000-0000-0000347F0000}"/>
    <cellStyle name="Normal 2 11 6 2 7 2" xfId="32568" xr:uid="{00000000-0005-0000-0000-0000357F0000}"/>
    <cellStyle name="Normal 2 11 6 2 7 2 2" xfId="32569" xr:uid="{00000000-0005-0000-0000-0000367F0000}"/>
    <cellStyle name="Normal 2 11 6 2 7 3" xfId="32570" xr:uid="{00000000-0005-0000-0000-0000377F0000}"/>
    <cellStyle name="Normal 2 11 6 2 7 4" xfId="32571" xr:uid="{00000000-0005-0000-0000-0000387F0000}"/>
    <cellStyle name="Normal 2 11 6 2 8" xfId="32572" xr:uid="{00000000-0005-0000-0000-0000397F0000}"/>
    <cellStyle name="Normal 2 11 6 2 8 2" xfId="32573" xr:uid="{00000000-0005-0000-0000-00003A7F0000}"/>
    <cellStyle name="Normal 2 11 6 2 8 2 2" xfId="32574" xr:uid="{00000000-0005-0000-0000-00003B7F0000}"/>
    <cellStyle name="Normal 2 11 6 2 8 3" xfId="32575" xr:uid="{00000000-0005-0000-0000-00003C7F0000}"/>
    <cellStyle name="Normal 2 11 6 2 8 4" xfId="32576" xr:uid="{00000000-0005-0000-0000-00003D7F0000}"/>
    <cellStyle name="Normal 2 11 6 2 9" xfId="32577" xr:uid="{00000000-0005-0000-0000-00003E7F0000}"/>
    <cellStyle name="Normal 2 11 6 2 9 2" xfId="32578" xr:uid="{00000000-0005-0000-0000-00003F7F0000}"/>
    <cellStyle name="Normal 2 11 6 2 9 2 2" xfId="32579" xr:uid="{00000000-0005-0000-0000-0000407F0000}"/>
    <cellStyle name="Normal 2 11 6 2 9 3" xfId="32580" xr:uid="{00000000-0005-0000-0000-0000417F0000}"/>
    <cellStyle name="Normal 2 11 6 2 9 4" xfId="32581" xr:uid="{00000000-0005-0000-0000-0000427F0000}"/>
    <cellStyle name="Normal 2 11 6 3" xfId="32582" xr:uid="{00000000-0005-0000-0000-0000437F0000}"/>
    <cellStyle name="Normal 2 11 6 3 10" xfId="32583" xr:uid="{00000000-0005-0000-0000-0000447F0000}"/>
    <cellStyle name="Normal 2 11 6 3 2" xfId="32584" xr:uid="{00000000-0005-0000-0000-0000457F0000}"/>
    <cellStyle name="Normal 2 11 6 3 2 2" xfId="32585" xr:uid="{00000000-0005-0000-0000-0000467F0000}"/>
    <cellStyle name="Normal 2 11 6 3 2 2 2" xfId="32586" xr:uid="{00000000-0005-0000-0000-0000477F0000}"/>
    <cellStyle name="Normal 2 11 6 3 2 2 2 2" xfId="32587" xr:uid="{00000000-0005-0000-0000-0000487F0000}"/>
    <cellStyle name="Normal 2 11 6 3 2 2 2 2 2" xfId="32588" xr:uid="{00000000-0005-0000-0000-0000497F0000}"/>
    <cellStyle name="Normal 2 11 6 3 2 2 2 3" xfId="32589" xr:uid="{00000000-0005-0000-0000-00004A7F0000}"/>
    <cellStyle name="Normal 2 11 6 3 2 2 2 4" xfId="32590" xr:uid="{00000000-0005-0000-0000-00004B7F0000}"/>
    <cellStyle name="Normal 2 11 6 3 2 2 3" xfId="32591" xr:uid="{00000000-0005-0000-0000-00004C7F0000}"/>
    <cellStyle name="Normal 2 11 6 3 2 2 3 2" xfId="32592" xr:uid="{00000000-0005-0000-0000-00004D7F0000}"/>
    <cellStyle name="Normal 2 11 6 3 2 2 3 2 2" xfId="32593" xr:uid="{00000000-0005-0000-0000-00004E7F0000}"/>
    <cellStyle name="Normal 2 11 6 3 2 2 3 3" xfId="32594" xr:uid="{00000000-0005-0000-0000-00004F7F0000}"/>
    <cellStyle name="Normal 2 11 6 3 2 2 3 4" xfId="32595" xr:uid="{00000000-0005-0000-0000-0000507F0000}"/>
    <cellStyle name="Normal 2 11 6 3 2 2 4" xfId="32596" xr:uid="{00000000-0005-0000-0000-0000517F0000}"/>
    <cellStyle name="Normal 2 11 6 3 2 2 4 2" xfId="32597" xr:uid="{00000000-0005-0000-0000-0000527F0000}"/>
    <cellStyle name="Normal 2 11 6 3 2 2 4 2 2" xfId="32598" xr:uid="{00000000-0005-0000-0000-0000537F0000}"/>
    <cellStyle name="Normal 2 11 6 3 2 2 4 3" xfId="32599" xr:uid="{00000000-0005-0000-0000-0000547F0000}"/>
    <cellStyle name="Normal 2 11 6 3 2 2 4 4" xfId="32600" xr:uid="{00000000-0005-0000-0000-0000557F0000}"/>
    <cellStyle name="Normal 2 11 6 3 2 2 5" xfId="32601" xr:uid="{00000000-0005-0000-0000-0000567F0000}"/>
    <cellStyle name="Normal 2 11 6 3 2 2 5 2" xfId="32602" xr:uid="{00000000-0005-0000-0000-0000577F0000}"/>
    <cellStyle name="Normal 2 11 6 3 2 2 6" xfId="32603" xr:uid="{00000000-0005-0000-0000-0000587F0000}"/>
    <cellStyle name="Normal 2 11 6 3 2 2 7" xfId="32604" xr:uid="{00000000-0005-0000-0000-0000597F0000}"/>
    <cellStyle name="Normal 2 11 6 3 2 3" xfId="32605" xr:uid="{00000000-0005-0000-0000-00005A7F0000}"/>
    <cellStyle name="Normal 2 11 6 3 2 3 2" xfId="32606" xr:uid="{00000000-0005-0000-0000-00005B7F0000}"/>
    <cellStyle name="Normal 2 11 6 3 2 3 2 2" xfId="32607" xr:uid="{00000000-0005-0000-0000-00005C7F0000}"/>
    <cellStyle name="Normal 2 11 6 3 2 3 3" xfId="32608" xr:uid="{00000000-0005-0000-0000-00005D7F0000}"/>
    <cellStyle name="Normal 2 11 6 3 2 3 4" xfId="32609" xr:uid="{00000000-0005-0000-0000-00005E7F0000}"/>
    <cellStyle name="Normal 2 11 6 3 2 4" xfId="32610" xr:uid="{00000000-0005-0000-0000-00005F7F0000}"/>
    <cellStyle name="Normal 2 11 6 3 2 4 2" xfId="32611" xr:uid="{00000000-0005-0000-0000-0000607F0000}"/>
    <cellStyle name="Normal 2 11 6 3 2 4 2 2" xfId="32612" xr:uid="{00000000-0005-0000-0000-0000617F0000}"/>
    <cellStyle name="Normal 2 11 6 3 2 4 3" xfId="32613" xr:uid="{00000000-0005-0000-0000-0000627F0000}"/>
    <cellStyle name="Normal 2 11 6 3 2 4 4" xfId="32614" xr:uid="{00000000-0005-0000-0000-0000637F0000}"/>
    <cellStyle name="Normal 2 11 6 3 2 5" xfId="32615" xr:uid="{00000000-0005-0000-0000-0000647F0000}"/>
    <cellStyle name="Normal 2 11 6 3 2 5 2" xfId="32616" xr:uid="{00000000-0005-0000-0000-0000657F0000}"/>
    <cellStyle name="Normal 2 11 6 3 2 5 2 2" xfId="32617" xr:uid="{00000000-0005-0000-0000-0000667F0000}"/>
    <cellStyle name="Normal 2 11 6 3 2 5 3" xfId="32618" xr:uid="{00000000-0005-0000-0000-0000677F0000}"/>
    <cellStyle name="Normal 2 11 6 3 2 5 4" xfId="32619" xr:uid="{00000000-0005-0000-0000-0000687F0000}"/>
    <cellStyle name="Normal 2 11 6 3 2 6" xfId="32620" xr:uid="{00000000-0005-0000-0000-0000697F0000}"/>
    <cellStyle name="Normal 2 11 6 3 2 6 2" xfId="32621" xr:uid="{00000000-0005-0000-0000-00006A7F0000}"/>
    <cellStyle name="Normal 2 11 6 3 2 6 2 2" xfId="32622" xr:uid="{00000000-0005-0000-0000-00006B7F0000}"/>
    <cellStyle name="Normal 2 11 6 3 2 6 3" xfId="32623" xr:uid="{00000000-0005-0000-0000-00006C7F0000}"/>
    <cellStyle name="Normal 2 11 6 3 2 6 4" xfId="32624" xr:uid="{00000000-0005-0000-0000-00006D7F0000}"/>
    <cellStyle name="Normal 2 11 6 3 2 7" xfId="32625" xr:uid="{00000000-0005-0000-0000-00006E7F0000}"/>
    <cellStyle name="Normal 2 11 6 3 2 7 2" xfId="32626" xr:uid="{00000000-0005-0000-0000-00006F7F0000}"/>
    <cellStyle name="Normal 2 11 6 3 2 8" xfId="32627" xr:uid="{00000000-0005-0000-0000-0000707F0000}"/>
    <cellStyle name="Normal 2 11 6 3 2 9" xfId="32628" xr:uid="{00000000-0005-0000-0000-0000717F0000}"/>
    <cellStyle name="Normal 2 11 6 3 3" xfId="32629" xr:uid="{00000000-0005-0000-0000-0000727F0000}"/>
    <cellStyle name="Normal 2 11 6 3 3 2" xfId="32630" xr:uid="{00000000-0005-0000-0000-0000737F0000}"/>
    <cellStyle name="Normal 2 11 6 3 3 2 2" xfId="32631" xr:uid="{00000000-0005-0000-0000-0000747F0000}"/>
    <cellStyle name="Normal 2 11 6 3 3 2 2 2" xfId="32632" xr:uid="{00000000-0005-0000-0000-0000757F0000}"/>
    <cellStyle name="Normal 2 11 6 3 3 2 3" xfId="32633" xr:uid="{00000000-0005-0000-0000-0000767F0000}"/>
    <cellStyle name="Normal 2 11 6 3 3 2 4" xfId="32634" xr:uid="{00000000-0005-0000-0000-0000777F0000}"/>
    <cellStyle name="Normal 2 11 6 3 3 3" xfId="32635" xr:uid="{00000000-0005-0000-0000-0000787F0000}"/>
    <cellStyle name="Normal 2 11 6 3 3 3 2" xfId="32636" xr:uid="{00000000-0005-0000-0000-0000797F0000}"/>
    <cellStyle name="Normal 2 11 6 3 3 3 2 2" xfId="32637" xr:uid="{00000000-0005-0000-0000-00007A7F0000}"/>
    <cellStyle name="Normal 2 11 6 3 3 3 3" xfId="32638" xr:uid="{00000000-0005-0000-0000-00007B7F0000}"/>
    <cellStyle name="Normal 2 11 6 3 3 3 4" xfId="32639" xr:uid="{00000000-0005-0000-0000-00007C7F0000}"/>
    <cellStyle name="Normal 2 11 6 3 3 4" xfId="32640" xr:uid="{00000000-0005-0000-0000-00007D7F0000}"/>
    <cellStyle name="Normal 2 11 6 3 3 4 2" xfId="32641" xr:uid="{00000000-0005-0000-0000-00007E7F0000}"/>
    <cellStyle name="Normal 2 11 6 3 3 4 2 2" xfId="32642" xr:uid="{00000000-0005-0000-0000-00007F7F0000}"/>
    <cellStyle name="Normal 2 11 6 3 3 4 3" xfId="32643" xr:uid="{00000000-0005-0000-0000-0000807F0000}"/>
    <cellStyle name="Normal 2 11 6 3 3 4 4" xfId="32644" xr:uid="{00000000-0005-0000-0000-0000817F0000}"/>
    <cellStyle name="Normal 2 11 6 3 3 5" xfId="32645" xr:uid="{00000000-0005-0000-0000-0000827F0000}"/>
    <cellStyle name="Normal 2 11 6 3 3 5 2" xfId="32646" xr:uid="{00000000-0005-0000-0000-0000837F0000}"/>
    <cellStyle name="Normal 2 11 6 3 3 6" xfId="32647" xr:uid="{00000000-0005-0000-0000-0000847F0000}"/>
    <cellStyle name="Normal 2 11 6 3 3 7" xfId="32648" xr:uid="{00000000-0005-0000-0000-0000857F0000}"/>
    <cellStyle name="Normal 2 11 6 3 4" xfId="32649" xr:uid="{00000000-0005-0000-0000-0000867F0000}"/>
    <cellStyle name="Normal 2 11 6 3 4 2" xfId="32650" xr:uid="{00000000-0005-0000-0000-0000877F0000}"/>
    <cellStyle name="Normal 2 11 6 3 4 2 2" xfId="32651" xr:uid="{00000000-0005-0000-0000-0000887F0000}"/>
    <cellStyle name="Normal 2 11 6 3 4 3" xfId="32652" xr:uid="{00000000-0005-0000-0000-0000897F0000}"/>
    <cellStyle name="Normal 2 11 6 3 4 4" xfId="32653" xr:uid="{00000000-0005-0000-0000-00008A7F0000}"/>
    <cellStyle name="Normal 2 11 6 3 5" xfId="32654" xr:uid="{00000000-0005-0000-0000-00008B7F0000}"/>
    <cellStyle name="Normal 2 11 6 3 5 2" xfId="32655" xr:uid="{00000000-0005-0000-0000-00008C7F0000}"/>
    <cellStyle name="Normal 2 11 6 3 5 2 2" xfId="32656" xr:uid="{00000000-0005-0000-0000-00008D7F0000}"/>
    <cellStyle name="Normal 2 11 6 3 5 3" xfId="32657" xr:uid="{00000000-0005-0000-0000-00008E7F0000}"/>
    <cellStyle name="Normal 2 11 6 3 5 4" xfId="32658" xr:uid="{00000000-0005-0000-0000-00008F7F0000}"/>
    <cellStyle name="Normal 2 11 6 3 6" xfId="32659" xr:uid="{00000000-0005-0000-0000-0000907F0000}"/>
    <cellStyle name="Normal 2 11 6 3 6 2" xfId="32660" xr:uid="{00000000-0005-0000-0000-0000917F0000}"/>
    <cellStyle name="Normal 2 11 6 3 6 2 2" xfId="32661" xr:uid="{00000000-0005-0000-0000-0000927F0000}"/>
    <cellStyle name="Normal 2 11 6 3 6 3" xfId="32662" xr:uid="{00000000-0005-0000-0000-0000937F0000}"/>
    <cellStyle name="Normal 2 11 6 3 6 4" xfId="32663" xr:uid="{00000000-0005-0000-0000-0000947F0000}"/>
    <cellStyle name="Normal 2 11 6 3 7" xfId="32664" xr:uid="{00000000-0005-0000-0000-0000957F0000}"/>
    <cellStyle name="Normal 2 11 6 3 7 2" xfId="32665" xr:uid="{00000000-0005-0000-0000-0000967F0000}"/>
    <cellStyle name="Normal 2 11 6 3 7 2 2" xfId="32666" xr:uid="{00000000-0005-0000-0000-0000977F0000}"/>
    <cellStyle name="Normal 2 11 6 3 7 3" xfId="32667" xr:uid="{00000000-0005-0000-0000-0000987F0000}"/>
    <cellStyle name="Normal 2 11 6 3 7 4" xfId="32668" xr:uid="{00000000-0005-0000-0000-0000997F0000}"/>
    <cellStyle name="Normal 2 11 6 3 8" xfId="32669" xr:uid="{00000000-0005-0000-0000-00009A7F0000}"/>
    <cellStyle name="Normal 2 11 6 3 8 2" xfId="32670" xr:uid="{00000000-0005-0000-0000-00009B7F0000}"/>
    <cellStyle name="Normal 2 11 6 3 9" xfId="32671" xr:uid="{00000000-0005-0000-0000-00009C7F0000}"/>
    <cellStyle name="Normal 2 11 6 4" xfId="32672" xr:uid="{00000000-0005-0000-0000-00009D7F0000}"/>
    <cellStyle name="Normal 2 11 6 4 10" xfId="32673" xr:uid="{00000000-0005-0000-0000-00009E7F0000}"/>
    <cellStyle name="Normal 2 11 6 4 2" xfId="32674" xr:uid="{00000000-0005-0000-0000-00009F7F0000}"/>
    <cellStyle name="Normal 2 11 6 4 2 2" xfId="32675" xr:uid="{00000000-0005-0000-0000-0000A07F0000}"/>
    <cellStyle name="Normal 2 11 6 4 2 2 2" xfId="32676" xr:uid="{00000000-0005-0000-0000-0000A17F0000}"/>
    <cellStyle name="Normal 2 11 6 4 2 2 2 2" xfId="32677" xr:uid="{00000000-0005-0000-0000-0000A27F0000}"/>
    <cellStyle name="Normal 2 11 6 4 2 2 2 2 2" xfId="32678" xr:uid="{00000000-0005-0000-0000-0000A37F0000}"/>
    <cellStyle name="Normal 2 11 6 4 2 2 2 3" xfId="32679" xr:uid="{00000000-0005-0000-0000-0000A47F0000}"/>
    <cellStyle name="Normal 2 11 6 4 2 2 2 4" xfId="32680" xr:uid="{00000000-0005-0000-0000-0000A57F0000}"/>
    <cellStyle name="Normal 2 11 6 4 2 2 3" xfId="32681" xr:uid="{00000000-0005-0000-0000-0000A67F0000}"/>
    <cellStyle name="Normal 2 11 6 4 2 2 3 2" xfId="32682" xr:uid="{00000000-0005-0000-0000-0000A77F0000}"/>
    <cellStyle name="Normal 2 11 6 4 2 2 3 2 2" xfId="32683" xr:uid="{00000000-0005-0000-0000-0000A87F0000}"/>
    <cellStyle name="Normal 2 11 6 4 2 2 3 3" xfId="32684" xr:uid="{00000000-0005-0000-0000-0000A97F0000}"/>
    <cellStyle name="Normal 2 11 6 4 2 2 3 4" xfId="32685" xr:uid="{00000000-0005-0000-0000-0000AA7F0000}"/>
    <cellStyle name="Normal 2 11 6 4 2 2 4" xfId="32686" xr:uid="{00000000-0005-0000-0000-0000AB7F0000}"/>
    <cellStyle name="Normal 2 11 6 4 2 2 4 2" xfId="32687" xr:uid="{00000000-0005-0000-0000-0000AC7F0000}"/>
    <cellStyle name="Normal 2 11 6 4 2 2 4 2 2" xfId="32688" xr:uid="{00000000-0005-0000-0000-0000AD7F0000}"/>
    <cellStyle name="Normal 2 11 6 4 2 2 4 3" xfId="32689" xr:uid="{00000000-0005-0000-0000-0000AE7F0000}"/>
    <cellStyle name="Normal 2 11 6 4 2 2 4 4" xfId="32690" xr:uid="{00000000-0005-0000-0000-0000AF7F0000}"/>
    <cellStyle name="Normal 2 11 6 4 2 2 5" xfId="32691" xr:uid="{00000000-0005-0000-0000-0000B07F0000}"/>
    <cellStyle name="Normal 2 11 6 4 2 2 5 2" xfId="32692" xr:uid="{00000000-0005-0000-0000-0000B17F0000}"/>
    <cellStyle name="Normal 2 11 6 4 2 2 6" xfId="32693" xr:uid="{00000000-0005-0000-0000-0000B27F0000}"/>
    <cellStyle name="Normal 2 11 6 4 2 2 7" xfId="32694" xr:uid="{00000000-0005-0000-0000-0000B37F0000}"/>
    <cellStyle name="Normal 2 11 6 4 2 3" xfId="32695" xr:uid="{00000000-0005-0000-0000-0000B47F0000}"/>
    <cellStyle name="Normal 2 11 6 4 2 3 2" xfId="32696" xr:uid="{00000000-0005-0000-0000-0000B57F0000}"/>
    <cellStyle name="Normal 2 11 6 4 2 3 2 2" xfId="32697" xr:uid="{00000000-0005-0000-0000-0000B67F0000}"/>
    <cellStyle name="Normal 2 11 6 4 2 3 3" xfId="32698" xr:uid="{00000000-0005-0000-0000-0000B77F0000}"/>
    <cellStyle name="Normal 2 11 6 4 2 3 4" xfId="32699" xr:uid="{00000000-0005-0000-0000-0000B87F0000}"/>
    <cellStyle name="Normal 2 11 6 4 2 4" xfId="32700" xr:uid="{00000000-0005-0000-0000-0000B97F0000}"/>
    <cellStyle name="Normal 2 11 6 4 2 4 2" xfId="32701" xr:uid="{00000000-0005-0000-0000-0000BA7F0000}"/>
    <cellStyle name="Normal 2 11 6 4 2 4 2 2" xfId="32702" xr:uid="{00000000-0005-0000-0000-0000BB7F0000}"/>
    <cellStyle name="Normal 2 11 6 4 2 4 3" xfId="32703" xr:uid="{00000000-0005-0000-0000-0000BC7F0000}"/>
    <cellStyle name="Normal 2 11 6 4 2 4 4" xfId="32704" xr:uid="{00000000-0005-0000-0000-0000BD7F0000}"/>
    <cellStyle name="Normal 2 11 6 4 2 5" xfId="32705" xr:uid="{00000000-0005-0000-0000-0000BE7F0000}"/>
    <cellStyle name="Normal 2 11 6 4 2 5 2" xfId="32706" xr:uid="{00000000-0005-0000-0000-0000BF7F0000}"/>
    <cellStyle name="Normal 2 11 6 4 2 5 2 2" xfId="32707" xr:uid="{00000000-0005-0000-0000-0000C07F0000}"/>
    <cellStyle name="Normal 2 11 6 4 2 5 3" xfId="32708" xr:uid="{00000000-0005-0000-0000-0000C17F0000}"/>
    <cellStyle name="Normal 2 11 6 4 2 5 4" xfId="32709" xr:uid="{00000000-0005-0000-0000-0000C27F0000}"/>
    <cellStyle name="Normal 2 11 6 4 2 6" xfId="32710" xr:uid="{00000000-0005-0000-0000-0000C37F0000}"/>
    <cellStyle name="Normal 2 11 6 4 2 6 2" xfId="32711" xr:uid="{00000000-0005-0000-0000-0000C47F0000}"/>
    <cellStyle name="Normal 2 11 6 4 2 6 2 2" xfId="32712" xr:uid="{00000000-0005-0000-0000-0000C57F0000}"/>
    <cellStyle name="Normal 2 11 6 4 2 6 3" xfId="32713" xr:uid="{00000000-0005-0000-0000-0000C67F0000}"/>
    <cellStyle name="Normal 2 11 6 4 2 6 4" xfId="32714" xr:uid="{00000000-0005-0000-0000-0000C77F0000}"/>
    <cellStyle name="Normal 2 11 6 4 2 7" xfId="32715" xr:uid="{00000000-0005-0000-0000-0000C87F0000}"/>
    <cellStyle name="Normal 2 11 6 4 2 7 2" xfId="32716" xr:uid="{00000000-0005-0000-0000-0000C97F0000}"/>
    <cellStyle name="Normal 2 11 6 4 2 8" xfId="32717" xr:uid="{00000000-0005-0000-0000-0000CA7F0000}"/>
    <cellStyle name="Normal 2 11 6 4 2 9" xfId="32718" xr:uid="{00000000-0005-0000-0000-0000CB7F0000}"/>
    <cellStyle name="Normal 2 11 6 4 3" xfId="32719" xr:uid="{00000000-0005-0000-0000-0000CC7F0000}"/>
    <cellStyle name="Normal 2 11 6 4 3 2" xfId="32720" xr:uid="{00000000-0005-0000-0000-0000CD7F0000}"/>
    <cellStyle name="Normal 2 11 6 4 3 2 2" xfId="32721" xr:uid="{00000000-0005-0000-0000-0000CE7F0000}"/>
    <cellStyle name="Normal 2 11 6 4 3 2 2 2" xfId="32722" xr:uid="{00000000-0005-0000-0000-0000CF7F0000}"/>
    <cellStyle name="Normal 2 11 6 4 3 2 3" xfId="32723" xr:uid="{00000000-0005-0000-0000-0000D07F0000}"/>
    <cellStyle name="Normal 2 11 6 4 3 2 4" xfId="32724" xr:uid="{00000000-0005-0000-0000-0000D17F0000}"/>
    <cellStyle name="Normal 2 11 6 4 3 3" xfId="32725" xr:uid="{00000000-0005-0000-0000-0000D27F0000}"/>
    <cellStyle name="Normal 2 11 6 4 3 3 2" xfId="32726" xr:uid="{00000000-0005-0000-0000-0000D37F0000}"/>
    <cellStyle name="Normal 2 11 6 4 3 3 2 2" xfId="32727" xr:uid="{00000000-0005-0000-0000-0000D47F0000}"/>
    <cellStyle name="Normal 2 11 6 4 3 3 3" xfId="32728" xr:uid="{00000000-0005-0000-0000-0000D57F0000}"/>
    <cellStyle name="Normal 2 11 6 4 3 3 4" xfId="32729" xr:uid="{00000000-0005-0000-0000-0000D67F0000}"/>
    <cellStyle name="Normal 2 11 6 4 3 4" xfId="32730" xr:uid="{00000000-0005-0000-0000-0000D77F0000}"/>
    <cellStyle name="Normal 2 11 6 4 3 4 2" xfId="32731" xr:uid="{00000000-0005-0000-0000-0000D87F0000}"/>
    <cellStyle name="Normal 2 11 6 4 3 4 2 2" xfId="32732" xr:uid="{00000000-0005-0000-0000-0000D97F0000}"/>
    <cellStyle name="Normal 2 11 6 4 3 4 3" xfId="32733" xr:uid="{00000000-0005-0000-0000-0000DA7F0000}"/>
    <cellStyle name="Normal 2 11 6 4 3 4 4" xfId="32734" xr:uid="{00000000-0005-0000-0000-0000DB7F0000}"/>
    <cellStyle name="Normal 2 11 6 4 3 5" xfId="32735" xr:uid="{00000000-0005-0000-0000-0000DC7F0000}"/>
    <cellStyle name="Normal 2 11 6 4 3 5 2" xfId="32736" xr:uid="{00000000-0005-0000-0000-0000DD7F0000}"/>
    <cellStyle name="Normal 2 11 6 4 3 6" xfId="32737" xr:uid="{00000000-0005-0000-0000-0000DE7F0000}"/>
    <cellStyle name="Normal 2 11 6 4 3 7" xfId="32738" xr:uid="{00000000-0005-0000-0000-0000DF7F0000}"/>
    <cellStyle name="Normal 2 11 6 4 4" xfId="32739" xr:uid="{00000000-0005-0000-0000-0000E07F0000}"/>
    <cellStyle name="Normal 2 11 6 4 4 2" xfId="32740" xr:uid="{00000000-0005-0000-0000-0000E17F0000}"/>
    <cellStyle name="Normal 2 11 6 4 4 2 2" xfId="32741" xr:uid="{00000000-0005-0000-0000-0000E27F0000}"/>
    <cellStyle name="Normal 2 11 6 4 4 3" xfId="32742" xr:uid="{00000000-0005-0000-0000-0000E37F0000}"/>
    <cellStyle name="Normal 2 11 6 4 4 4" xfId="32743" xr:uid="{00000000-0005-0000-0000-0000E47F0000}"/>
    <cellStyle name="Normal 2 11 6 4 5" xfId="32744" xr:uid="{00000000-0005-0000-0000-0000E57F0000}"/>
    <cellStyle name="Normal 2 11 6 4 5 2" xfId="32745" xr:uid="{00000000-0005-0000-0000-0000E67F0000}"/>
    <cellStyle name="Normal 2 11 6 4 5 2 2" xfId="32746" xr:uid="{00000000-0005-0000-0000-0000E77F0000}"/>
    <cellStyle name="Normal 2 11 6 4 5 3" xfId="32747" xr:uid="{00000000-0005-0000-0000-0000E87F0000}"/>
    <cellStyle name="Normal 2 11 6 4 5 4" xfId="32748" xr:uid="{00000000-0005-0000-0000-0000E97F0000}"/>
    <cellStyle name="Normal 2 11 6 4 6" xfId="32749" xr:uid="{00000000-0005-0000-0000-0000EA7F0000}"/>
    <cellStyle name="Normal 2 11 6 4 6 2" xfId="32750" xr:uid="{00000000-0005-0000-0000-0000EB7F0000}"/>
    <cellStyle name="Normal 2 11 6 4 6 2 2" xfId="32751" xr:uid="{00000000-0005-0000-0000-0000EC7F0000}"/>
    <cellStyle name="Normal 2 11 6 4 6 3" xfId="32752" xr:uid="{00000000-0005-0000-0000-0000ED7F0000}"/>
    <cellStyle name="Normal 2 11 6 4 6 4" xfId="32753" xr:uid="{00000000-0005-0000-0000-0000EE7F0000}"/>
    <cellStyle name="Normal 2 11 6 4 7" xfId="32754" xr:uid="{00000000-0005-0000-0000-0000EF7F0000}"/>
    <cellStyle name="Normal 2 11 6 4 7 2" xfId="32755" xr:uid="{00000000-0005-0000-0000-0000F07F0000}"/>
    <cellStyle name="Normal 2 11 6 4 7 2 2" xfId="32756" xr:uid="{00000000-0005-0000-0000-0000F17F0000}"/>
    <cellStyle name="Normal 2 11 6 4 7 3" xfId="32757" xr:uid="{00000000-0005-0000-0000-0000F27F0000}"/>
    <cellStyle name="Normal 2 11 6 4 7 4" xfId="32758" xr:uid="{00000000-0005-0000-0000-0000F37F0000}"/>
    <cellStyle name="Normal 2 11 6 4 8" xfId="32759" xr:uid="{00000000-0005-0000-0000-0000F47F0000}"/>
    <cellStyle name="Normal 2 11 6 4 8 2" xfId="32760" xr:uid="{00000000-0005-0000-0000-0000F57F0000}"/>
    <cellStyle name="Normal 2 11 6 4 9" xfId="32761" xr:uid="{00000000-0005-0000-0000-0000F67F0000}"/>
    <cellStyle name="Normal 2 11 6 5" xfId="32762" xr:uid="{00000000-0005-0000-0000-0000F77F0000}"/>
    <cellStyle name="Normal 2 11 6 5 2" xfId="32763" xr:uid="{00000000-0005-0000-0000-0000F87F0000}"/>
    <cellStyle name="Normal 2 11 6 5 2 2" xfId="32764" xr:uid="{00000000-0005-0000-0000-0000F97F0000}"/>
    <cellStyle name="Normal 2 11 6 5 2 2 2" xfId="32765" xr:uid="{00000000-0005-0000-0000-0000FA7F0000}"/>
    <cellStyle name="Normal 2 11 6 5 2 2 2 2" xfId="32766" xr:uid="{00000000-0005-0000-0000-0000FB7F0000}"/>
    <cellStyle name="Normal 2 11 6 5 2 2 3" xfId="32767" xr:uid="{00000000-0005-0000-0000-0000FC7F0000}"/>
    <cellStyle name="Normal 2 11 6 5 2 2 4" xfId="32768" xr:uid="{00000000-0005-0000-0000-0000FD7F0000}"/>
    <cellStyle name="Normal 2 11 6 5 2 3" xfId="32769" xr:uid="{00000000-0005-0000-0000-0000FE7F0000}"/>
    <cellStyle name="Normal 2 11 6 5 2 3 2" xfId="32770" xr:uid="{00000000-0005-0000-0000-0000FF7F0000}"/>
    <cellStyle name="Normal 2 11 6 5 2 3 2 2" xfId="32771" xr:uid="{00000000-0005-0000-0000-000000800000}"/>
    <cellStyle name="Normal 2 11 6 5 2 3 3" xfId="32772" xr:uid="{00000000-0005-0000-0000-000001800000}"/>
    <cellStyle name="Normal 2 11 6 5 2 3 4" xfId="32773" xr:uid="{00000000-0005-0000-0000-000002800000}"/>
    <cellStyle name="Normal 2 11 6 5 2 4" xfId="32774" xr:uid="{00000000-0005-0000-0000-000003800000}"/>
    <cellStyle name="Normal 2 11 6 5 2 4 2" xfId="32775" xr:uid="{00000000-0005-0000-0000-000004800000}"/>
    <cellStyle name="Normal 2 11 6 5 2 4 2 2" xfId="32776" xr:uid="{00000000-0005-0000-0000-000005800000}"/>
    <cellStyle name="Normal 2 11 6 5 2 4 3" xfId="32777" xr:uid="{00000000-0005-0000-0000-000006800000}"/>
    <cellStyle name="Normal 2 11 6 5 2 4 4" xfId="32778" xr:uid="{00000000-0005-0000-0000-000007800000}"/>
    <cellStyle name="Normal 2 11 6 5 2 5" xfId="32779" xr:uid="{00000000-0005-0000-0000-000008800000}"/>
    <cellStyle name="Normal 2 11 6 5 2 5 2" xfId="32780" xr:uid="{00000000-0005-0000-0000-000009800000}"/>
    <cellStyle name="Normal 2 11 6 5 2 6" xfId="32781" xr:uid="{00000000-0005-0000-0000-00000A800000}"/>
    <cellStyle name="Normal 2 11 6 5 2 7" xfId="32782" xr:uid="{00000000-0005-0000-0000-00000B800000}"/>
    <cellStyle name="Normal 2 11 6 5 3" xfId="32783" xr:uid="{00000000-0005-0000-0000-00000C800000}"/>
    <cellStyle name="Normal 2 11 6 5 3 2" xfId="32784" xr:uid="{00000000-0005-0000-0000-00000D800000}"/>
    <cellStyle name="Normal 2 11 6 5 3 2 2" xfId="32785" xr:uid="{00000000-0005-0000-0000-00000E800000}"/>
    <cellStyle name="Normal 2 11 6 5 3 3" xfId="32786" xr:uid="{00000000-0005-0000-0000-00000F800000}"/>
    <cellStyle name="Normal 2 11 6 5 3 4" xfId="32787" xr:uid="{00000000-0005-0000-0000-000010800000}"/>
    <cellStyle name="Normal 2 11 6 5 4" xfId="32788" xr:uid="{00000000-0005-0000-0000-000011800000}"/>
    <cellStyle name="Normal 2 11 6 5 4 2" xfId="32789" xr:uid="{00000000-0005-0000-0000-000012800000}"/>
    <cellStyle name="Normal 2 11 6 5 4 2 2" xfId="32790" xr:uid="{00000000-0005-0000-0000-000013800000}"/>
    <cellStyle name="Normal 2 11 6 5 4 3" xfId="32791" xr:uid="{00000000-0005-0000-0000-000014800000}"/>
    <cellStyle name="Normal 2 11 6 5 4 4" xfId="32792" xr:uid="{00000000-0005-0000-0000-000015800000}"/>
    <cellStyle name="Normal 2 11 6 5 5" xfId="32793" xr:uid="{00000000-0005-0000-0000-000016800000}"/>
    <cellStyle name="Normal 2 11 6 5 5 2" xfId="32794" xr:uid="{00000000-0005-0000-0000-000017800000}"/>
    <cellStyle name="Normal 2 11 6 5 5 2 2" xfId="32795" xr:uid="{00000000-0005-0000-0000-000018800000}"/>
    <cellStyle name="Normal 2 11 6 5 5 3" xfId="32796" xr:uid="{00000000-0005-0000-0000-000019800000}"/>
    <cellStyle name="Normal 2 11 6 5 5 4" xfId="32797" xr:uid="{00000000-0005-0000-0000-00001A800000}"/>
    <cellStyle name="Normal 2 11 6 5 6" xfId="32798" xr:uid="{00000000-0005-0000-0000-00001B800000}"/>
    <cellStyle name="Normal 2 11 6 5 6 2" xfId="32799" xr:uid="{00000000-0005-0000-0000-00001C800000}"/>
    <cellStyle name="Normal 2 11 6 5 6 2 2" xfId="32800" xr:uid="{00000000-0005-0000-0000-00001D800000}"/>
    <cellStyle name="Normal 2 11 6 5 6 3" xfId="32801" xr:uid="{00000000-0005-0000-0000-00001E800000}"/>
    <cellStyle name="Normal 2 11 6 5 6 4" xfId="32802" xr:uid="{00000000-0005-0000-0000-00001F800000}"/>
    <cellStyle name="Normal 2 11 6 5 7" xfId="32803" xr:uid="{00000000-0005-0000-0000-000020800000}"/>
    <cellStyle name="Normal 2 11 6 5 7 2" xfId="32804" xr:uid="{00000000-0005-0000-0000-000021800000}"/>
    <cellStyle name="Normal 2 11 6 5 8" xfId="32805" xr:uid="{00000000-0005-0000-0000-000022800000}"/>
    <cellStyle name="Normal 2 11 6 5 9" xfId="32806" xr:uid="{00000000-0005-0000-0000-000023800000}"/>
    <cellStyle name="Normal 2 11 6 6" xfId="32807" xr:uid="{00000000-0005-0000-0000-000024800000}"/>
    <cellStyle name="Normal 2 11 6 6 2" xfId="32808" xr:uid="{00000000-0005-0000-0000-000025800000}"/>
    <cellStyle name="Normal 2 11 6 6 2 2" xfId="32809" xr:uid="{00000000-0005-0000-0000-000026800000}"/>
    <cellStyle name="Normal 2 11 6 6 2 2 2" xfId="32810" xr:uid="{00000000-0005-0000-0000-000027800000}"/>
    <cellStyle name="Normal 2 11 6 6 2 2 2 2" xfId="32811" xr:uid="{00000000-0005-0000-0000-000028800000}"/>
    <cellStyle name="Normal 2 11 6 6 2 2 3" xfId="32812" xr:uid="{00000000-0005-0000-0000-000029800000}"/>
    <cellStyle name="Normal 2 11 6 6 2 2 4" xfId="32813" xr:uid="{00000000-0005-0000-0000-00002A800000}"/>
    <cellStyle name="Normal 2 11 6 6 2 3" xfId="32814" xr:uid="{00000000-0005-0000-0000-00002B800000}"/>
    <cellStyle name="Normal 2 11 6 6 2 3 2" xfId="32815" xr:uid="{00000000-0005-0000-0000-00002C800000}"/>
    <cellStyle name="Normal 2 11 6 6 2 3 2 2" xfId="32816" xr:uid="{00000000-0005-0000-0000-00002D800000}"/>
    <cellStyle name="Normal 2 11 6 6 2 3 3" xfId="32817" xr:uid="{00000000-0005-0000-0000-00002E800000}"/>
    <cellStyle name="Normal 2 11 6 6 2 3 4" xfId="32818" xr:uid="{00000000-0005-0000-0000-00002F800000}"/>
    <cellStyle name="Normal 2 11 6 6 2 4" xfId="32819" xr:uid="{00000000-0005-0000-0000-000030800000}"/>
    <cellStyle name="Normal 2 11 6 6 2 4 2" xfId="32820" xr:uid="{00000000-0005-0000-0000-000031800000}"/>
    <cellStyle name="Normal 2 11 6 6 2 4 2 2" xfId="32821" xr:uid="{00000000-0005-0000-0000-000032800000}"/>
    <cellStyle name="Normal 2 11 6 6 2 4 3" xfId="32822" xr:uid="{00000000-0005-0000-0000-000033800000}"/>
    <cellStyle name="Normal 2 11 6 6 2 4 4" xfId="32823" xr:uid="{00000000-0005-0000-0000-000034800000}"/>
    <cellStyle name="Normal 2 11 6 6 2 5" xfId="32824" xr:uid="{00000000-0005-0000-0000-000035800000}"/>
    <cellStyle name="Normal 2 11 6 6 2 5 2" xfId="32825" xr:uid="{00000000-0005-0000-0000-000036800000}"/>
    <cellStyle name="Normal 2 11 6 6 2 6" xfId="32826" xr:uid="{00000000-0005-0000-0000-000037800000}"/>
    <cellStyle name="Normal 2 11 6 6 2 7" xfId="32827" xr:uid="{00000000-0005-0000-0000-000038800000}"/>
    <cellStyle name="Normal 2 11 6 6 3" xfId="32828" xr:uid="{00000000-0005-0000-0000-000039800000}"/>
    <cellStyle name="Normal 2 11 6 6 3 2" xfId="32829" xr:uid="{00000000-0005-0000-0000-00003A800000}"/>
    <cellStyle name="Normal 2 11 6 6 3 2 2" xfId="32830" xr:uid="{00000000-0005-0000-0000-00003B800000}"/>
    <cellStyle name="Normal 2 11 6 6 3 3" xfId="32831" xr:uid="{00000000-0005-0000-0000-00003C800000}"/>
    <cellStyle name="Normal 2 11 6 6 3 4" xfId="32832" xr:uid="{00000000-0005-0000-0000-00003D800000}"/>
    <cellStyle name="Normal 2 11 6 6 4" xfId="32833" xr:uid="{00000000-0005-0000-0000-00003E800000}"/>
    <cellStyle name="Normal 2 11 6 6 4 2" xfId="32834" xr:uid="{00000000-0005-0000-0000-00003F800000}"/>
    <cellStyle name="Normal 2 11 6 6 4 2 2" xfId="32835" xr:uid="{00000000-0005-0000-0000-000040800000}"/>
    <cellStyle name="Normal 2 11 6 6 4 3" xfId="32836" xr:uid="{00000000-0005-0000-0000-000041800000}"/>
    <cellStyle name="Normal 2 11 6 6 4 4" xfId="32837" xr:uid="{00000000-0005-0000-0000-000042800000}"/>
    <cellStyle name="Normal 2 11 6 6 5" xfId="32838" xr:uid="{00000000-0005-0000-0000-000043800000}"/>
    <cellStyle name="Normal 2 11 6 6 5 2" xfId="32839" xr:uid="{00000000-0005-0000-0000-000044800000}"/>
    <cellStyle name="Normal 2 11 6 6 5 2 2" xfId="32840" xr:uid="{00000000-0005-0000-0000-000045800000}"/>
    <cellStyle name="Normal 2 11 6 6 5 3" xfId="32841" xr:uid="{00000000-0005-0000-0000-000046800000}"/>
    <cellStyle name="Normal 2 11 6 6 5 4" xfId="32842" xr:uid="{00000000-0005-0000-0000-000047800000}"/>
    <cellStyle name="Normal 2 11 6 6 6" xfId="32843" xr:uid="{00000000-0005-0000-0000-000048800000}"/>
    <cellStyle name="Normal 2 11 6 6 6 2" xfId="32844" xr:uid="{00000000-0005-0000-0000-000049800000}"/>
    <cellStyle name="Normal 2 11 6 6 6 2 2" xfId="32845" xr:uid="{00000000-0005-0000-0000-00004A800000}"/>
    <cellStyle name="Normal 2 11 6 6 6 3" xfId="32846" xr:uid="{00000000-0005-0000-0000-00004B800000}"/>
    <cellStyle name="Normal 2 11 6 6 6 4" xfId="32847" xr:uid="{00000000-0005-0000-0000-00004C800000}"/>
    <cellStyle name="Normal 2 11 6 6 7" xfId="32848" xr:uid="{00000000-0005-0000-0000-00004D800000}"/>
    <cellStyle name="Normal 2 11 6 6 7 2" xfId="32849" xr:uid="{00000000-0005-0000-0000-00004E800000}"/>
    <cellStyle name="Normal 2 11 6 6 8" xfId="32850" xr:uid="{00000000-0005-0000-0000-00004F800000}"/>
    <cellStyle name="Normal 2 11 6 6 9" xfId="32851" xr:uid="{00000000-0005-0000-0000-000050800000}"/>
    <cellStyle name="Normal 2 11 6 7" xfId="32852" xr:uid="{00000000-0005-0000-0000-000051800000}"/>
    <cellStyle name="Normal 2 11 6 7 2" xfId="32853" xr:uid="{00000000-0005-0000-0000-000052800000}"/>
    <cellStyle name="Normal 2 11 6 7 2 2" xfId="32854" xr:uid="{00000000-0005-0000-0000-000053800000}"/>
    <cellStyle name="Normal 2 11 6 7 2 2 2" xfId="32855" xr:uid="{00000000-0005-0000-0000-000054800000}"/>
    <cellStyle name="Normal 2 11 6 7 2 3" xfId="32856" xr:uid="{00000000-0005-0000-0000-000055800000}"/>
    <cellStyle name="Normal 2 11 6 7 2 4" xfId="32857" xr:uid="{00000000-0005-0000-0000-000056800000}"/>
    <cellStyle name="Normal 2 11 6 7 3" xfId="32858" xr:uid="{00000000-0005-0000-0000-000057800000}"/>
    <cellStyle name="Normal 2 11 6 7 3 2" xfId="32859" xr:uid="{00000000-0005-0000-0000-000058800000}"/>
    <cellStyle name="Normal 2 11 6 7 3 2 2" xfId="32860" xr:uid="{00000000-0005-0000-0000-000059800000}"/>
    <cellStyle name="Normal 2 11 6 7 3 3" xfId="32861" xr:uid="{00000000-0005-0000-0000-00005A800000}"/>
    <cellStyle name="Normal 2 11 6 7 3 4" xfId="32862" xr:uid="{00000000-0005-0000-0000-00005B800000}"/>
    <cellStyle name="Normal 2 11 6 7 4" xfId="32863" xr:uid="{00000000-0005-0000-0000-00005C800000}"/>
    <cellStyle name="Normal 2 11 6 7 4 2" xfId="32864" xr:uid="{00000000-0005-0000-0000-00005D800000}"/>
    <cellStyle name="Normal 2 11 6 7 4 2 2" xfId="32865" xr:uid="{00000000-0005-0000-0000-00005E800000}"/>
    <cellStyle name="Normal 2 11 6 7 4 3" xfId="32866" xr:uid="{00000000-0005-0000-0000-00005F800000}"/>
    <cellStyle name="Normal 2 11 6 7 4 4" xfId="32867" xr:uid="{00000000-0005-0000-0000-000060800000}"/>
    <cellStyle name="Normal 2 11 6 7 5" xfId="32868" xr:uid="{00000000-0005-0000-0000-000061800000}"/>
    <cellStyle name="Normal 2 11 6 7 5 2" xfId="32869" xr:uid="{00000000-0005-0000-0000-000062800000}"/>
    <cellStyle name="Normal 2 11 6 7 6" xfId="32870" xr:uid="{00000000-0005-0000-0000-000063800000}"/>
    <cellStyle name="Normal 2 11 6 7 7" xfId="32871" xr:uid="{00000000-0005-0000-0000-000064800000}"/>
    <cellStyle name="Normal 2 11 6 8" xfId="32872" xr:uid="{00000000-0005-0000-0000-000065800000}"/>
    <cellStyle name="Normal 2 11 6 8 2" xfId="32873" xr:uid="{00000000-0005-0000-0000-000066800000}"/>
    <cellStyle name="Normal 2 11 6 8 2 2" xfId="32874" xr:uid="{00000000-0005-0000-0000-000067800000}"/>
    <cellStyle name="Normal 2 11 6 8 3" xfId="32875" xr:uid="{00000000-0005-0000-0000-000068800000}"/>
    <cellStyle name="Normal 2 11 6 8 4" xfId="32876" xr:uid="{00000000-0005-0000-0000-000069800000}"/>
    <cellStyle name="Normal 2 11 6 9" xfId="32877" xr:uid="{00000000-0005-0000-0000-00006A800000}"/>
    <cellStyle name="Normal 2 11 6 9 2" xfId="32878" xr:uid="{00000000-0005-0000-0000-00006B800000}"/>
    <cellStyle name="Normal 2 11 6 9 2 2" xfId="32879" xr:uid="{00000000-0005-0000-0000-00006C800000}"/>
    <cellStyle name="Normal 2 11 6 9 3" xfId="32880" xr:uid="{00000000-0005-0000-0000-00006D800000}"/>
    <cellStyle name="Normal 2 11 6 9 4" xfId="32881" xr:uid="{00000000-0005-0000-0000-00006E800000}"/>
    <cellStyle name="Normal 2 11 7" xfId="32882" xr:uid="{00000000-0005-0000-0000-00006F800000}"/>
    <cellStyle name="Normal 2 11 7 10" xfId="32883" xr:uid="{00000000-0005-0000-0000-000070800000}"/>
    <cellStyle name="Normal 2 11 7 10 2" xfId="32884" xr:uid="{00000000-0005-0000-0000-000071800000}"/>
    <cellStyle name="Normal 2 11 7 10 2 2" xfId="32885" xr:uid="{00000000-0005-0000-0000-000072800000}"/>
    <cellStyle name="Normal 2 11 7 10 3" xfId="32886" xr:uid="{00000000-0005-0000-0000-000073800000}"/>
    <cellStyle name="Normal 2 11 7 10 4" xfId="32887" xr:uid="{00000000-0005-0000-0000-000074800000}"/>
    <cellStyle name="Normal 2 11 7 11" xfId="32888" xr:uid="{00000000-0005-0000-0000-000075800000}"/>
    <cellStyle name="Normal 2 11 7 11 2" xfId="32889" xr:uid="{00000000-0005-0000-0000-000076800000}"/>
    <cellStyle name="Normal 2 11 7 12" xfId="32890" xr:uid="{00000000-0005-0000-0000-000077800000}"/>
    <cellStyle name="Normal 2 11 7 13" xfId="32891" xr:uid="{00000000-0005-0000-0000-000078800000}"/>
    <cellStyle name="Normal 2 11 7 2" xfId="32892" xr:uid="{00000000-0005-0000-0000-000079800000}"/>
    <cellStyle name="Normal 2 11 7 2 10" xfId="32893" xr:uid="{00000000-0005-0000-0000-00007A800000}"/>
    <cellStyle name="Normal 2 11 7 2 2" xfId="32894" xr:uid="{00000000-0005-0000-0000-00007B800000}"/>
    <cellStyle name="Normal 2 11 7 2 2 2" xfId="32895" xr:uid="{00000000-0005-0000-0000-00007C800000}"/>
    <cellStyle name="Normal 2 11 7 2 2 2 2" xfId="32896" xr:uid="{00000000-0005-0000-0000-00007D800000}"/>
    <cellStyle name="Normal 2 11 7 2 2 2 2 2" xfId="32897" xr:uid="{00000000-0005-0000-0000-00007E800000}"/>
    <cellStyle name="Normal 2 11 7 2 2 2 2 2 2" xfId="32898" xr:uid="{00000000-0005-0000-0000-00007F800000}"/>
    <cellStyle name="Normal 2 11 7 2 2 2 2 3" xfId="32899" xr:uid="{00000000-0005-0000-0000-000080800000}"/>
    <cellStyle name="Normal 2 11 7 2 2 2 2 4" xfId="32900" xr:uid="{00000000-0005-0000-0000-000081800000}"/>
    <cellStyle name="Normal 2 11 7 2 2 2 3" xfId="32901" xr:uid="{00000000-0005-0000-0000-000082800000}"/>
    <cellStyle name="Normal 2 11 7 2 2 2 3 2" xfId="32902" xr:uid="{00000000-0005-0000-0000-000083800000}"/>
    <cellStyle name="Normal 2 11 7 2 2 2 3 2 2" xfId="32903" xr:uid="{00000000-0005-0000-0000-000084800000}"/>
    <cellStyle name="Normal 2 11 7 2 2 2 3 3" xfId="32904" xr:uid="{00000000-0005-0000-0000-000085800000}"/>
    <cellStyle name="Normal 2 11 7 2 2 2 3 4" xfId="32905" xr:uid="{00000000-0005-0000-0000-000086800000}"/>
    <cellStyle name="Normal 2 11 7 2 2 2 4" xfId="32906" xr:uid="{00000000-0005-0000-0000-000087800000}"/>
    <cellStyle name="Normal 2 11 7 2 2 2 4 2" xfId="32907" xr:uid="{00000000-0005-0000-0000-000088800000}"/>
    <cellStyle name="Normal 2 11 7 2 2 2 4 2 2" xfId="32908" xr:uid="{00000000-0005-0000-0000-000089800000}"/>
    <cellStyle name="Normal 2 11 7 2 2 2 4 3" xfId="32909" xr:uid="{00000000-0005-0000-0000-00008A800000}"/>
    <cellStyle name="Normal 2 11 7 2 2 2 4 4" xfId="32910" xr:uid="{00000000-0005-0000-0000-00008B800000}"/>
    <cellStyle name="Normal 2 11 7 2 2 2 5" xfId="32911" xr:uid="{00000000-0005-0000-0000-00008C800000}"/>
    <cellStyle name="Normal 2 11 7 2 2 2 5 2" xfId="32912" xr:uid="{00000000-0005-0000-0000-00008D800000}"/>
    <cellStyle name="Normal 2 11 7 2 2 2 6" xfId="32913" xr:uid="{00000000-0005-0000-0000-00008E800000}"/>
    <cellStyle name="Normal 2 11 7 2 2 2 7" xfId="32914" xr:uid="{00000000-0005-0000-0000-00008F800000}"/>
    <cellStyle name="Normal 2 11 7 2 2 3" xfId="32915" xr:uid="{00000000-0005-0000-0000-000090800000}"/>
    <cellStyle name="Normal 2 11 7 2 2 3 2" xfId="32916" xr:uid="{00000000-0005-0000-0000-000091800000}"/>
    <cellStyle name="Normal 2 11 7 2 2 3 2 2" xfId="32917" xr:uid="{00000000-0005-0000-0000-000092800000}"/>
    <cellStyle name="Normal 2 11 7 2 2 3 3" xfId="32918" xr:uid="{00000000-0005-0000-0000-000093800000}"/>
    <cellStyle name="Normal 2 11 7 2 2 3 4" xfId="32919" xr:uid="{00000000-0005-0000-0000-000094800000}"/>
    <cellStyle name="Normal 2 11 7 2 2 4" xfId="32920" xr:uid="{00000000-0005-0000-0000-000095800000}"/>
    <cellStyle name="Normal 2 11 7 2 2 4 2" xfId="32921" xr:uid="{00000000-0005-0000-0000-000096800000}"/>
    <cellStyle name="Normal 2 11 7 2 2 4 2 2" xfId="32922" xr:uid="{00000000-0005-0000-0000-000097800000}"/>
    <cellStyle name="Normal 2 11 7 2 2 4 3" xfId="32923" xr:uid="{00000000-0005-0000-0000-000098800000}"/>
    <cellStyle name="Normal 2 11 7 2 2 4 4" xfId="32924" xr:uid="{00000000-0005-0000-0000-000099800000}"/>
    <cellStyle name="Normal 2 11 7 2 2 5" xfId="32925" xr:uid="{00000000-0005-0000-0000-00009A800000}"/>
    <cellStyle name="Normal 2 11 7 2 2 5 2" xfId="32926" xr:uid="{00000000-0005-0000-0000-00009B800000}"/>
    <cellStyle name="Normal 2 11 7 2 2 5 2 2" xfId="32927" xr:uid="{00000000-0005-0000-0000-00009C800000}"/>
    <cellStyle name="Normal 2 11 7 2 2 5 3" xfId="32928" xr:uid="{00000000-0005-0000-0000-00009D800000}"/>
    <cellStyle name="Normal 2 11 7 2 2 5 4" xfId="32929" xr:uid="{00000000-0005-0000-0000-00009E800000}"/>
    <cellStyle name="Normal 2 11 7 2 2 6" xfId="32930" xr:uid="{00000000-0005-0000-0000-00009F800000}"/>
    <cellStyle name="Normal 2 11 7 2 2 6 2" xfId="32931" xr:uid="{00000000-0005-0000-0000-0000A0800000}"/>
    <cellStyle name="Normal 2 11 7 2 2 6 2 2" xfId="32932" xr:uid="{00000000-0005-0000-0000-0000A1800000}"/>
    <cellStyle name="Normal 2 11 7 2 2 6 3" xfId="32933" xr:uid="{00000000-0005-0000-0000-0000A2800000}"/>
    <cellStyle name="Normal 2 11 7 2 2 6 4" xfId="32934" xr:uid="{00000000-0005-0000-0000-0000A3800000}"/>
    <cellStyle name="Normal 2 11 7 2 2 7" xfId="32935" xr:uid="{00000000-0005-0000-0000-0000A4800000}"/>
    <cellStyle name="Normal 2 11 7 2 2 7 2" xfId="32936" xr:uid="{00000000-0005-0000-0000-0000A5800000}"/>
    <cellStyle name="Normal 2 11 7 2 2 8" xfId="32937" xr:uid="{00000000-0005-0000-0000-0000A6800000}"/>
    <cellStyle name="Normal 2 11 7 2 2 9" xfId="32938" xr:uid="{00000000-0005-0000-0000-0000A7800000}"/>
    <cellStyle name="Normal 2 11 7 2 3" xfId="32939" xr:uid="{00000000-0005-0000-0000-0000A8800000}"/>
    <cellStyle name="Normal 2 11 7 2 3 2" xfId="32940" xr:uid="{00000000-0005-0000-0000-0000A9800000}"/>
    <cellStyle name="Normal 2 11 7 2 3 2 2" xfId="32941" xr:uid="{00000000-0005-0000-0000-0000AA800000}"/>
    <cellStyle name="Normal 2 11 7 2 3 2 2 2" xfId="32942" xr:uid="{00000000-0005-0000-0000-0000AB800000}"/>
    <cellStyle name="Normal 2 11 7 2 3 2 3" xfId="32943" xr:uid="{00000000-0005-0000-0000-0000AC800000}"/>
    <cellStyle name="Normal 2 11 7 2 3 2 4" xfId="32944" xr:uid="{00000000-0005-0000-0000-0000AD800000}"/>
    <cellStyle name="Normal 2 11 7 2 3 3" xfId="32945" xr:uid="{00000000-0005-0000-0000-0000AE800000}"/>
    <cellStyle name="Normal 2 11 7 2 3 3 2" xfId="32946" xr:uid="{00000000-0005-0000-0000-0000AF800000}"/>
    <cellStyle name="Normal 2 11 7 2 3 3 2 2" xfId="32947" xr:uid="{00000000-0005-0000-0000-0000B0800000}"/>
    <cellStyle name="Normal 2 11 7 2 3 3 3" xfId="32948" xr:uid="{00000000-0005-0000-0000-0000B1800000}"/>
    <cellStyle name="Normal 2 11 7 2 3 3 4" xfId="32949" xr:uid="{00000000-0005-0000-0000-0000B2800000}"/>
    <cellStyle name="Normal 2 11 7 2 3 4" xfId="32950" xr:uid="{00000000-0005-0000-0000-0000B3800000}"/>
    <cellStyle name="Normal 2 11 7 2 3 4 2" xfId="32951" xr:uid="{00000000-0005-0000-0000-0000B4800000}"/>
    <cellStyle name="Normal 2 11 7 2 3 4 2 2" xfId="32952" xr:uid="{00000000-0005-0000-0000-0000B5800000}"/>
    <cellStyle name="Normal 2 11 7 2 3 4 3" xfId="32953" xr:uid="{00000000-0005-0000-0000-0000B6800000}"/>
    <cellStyle name="Normal 2 11 7 2 3 4 4" xfId="32954" xr:uid="{00000000-0005-0000-0000-0000B7800000}"/>
    <cellStyle name="Normal 2 11 7 2 3 5" xfId="32955" xr:uid="{00000000-0005-0000-0000-0000B8800000}"/>
    <cellStyle name="Normal 2 11 7 2 3 5 2" xfId="32956" xr:uid="{00000000-0005-0000-0000-0000B9800000}"/>
    <cellStyle name="Normal 2 11 7 2 3 6" xfId="32957" xr:uid="{00000000-0005-0000-0000-0000BA800000}"/>
    <cellStyle name="Normal 2 11 7 2 3 7" xfId="32958" xr:uid="{00000000-0005-0000-0000-0000BB800000}"/>
    <cellStyle name="Normal 2 11 7 2 4" xfId="32959" xr:uid="{00000000-0005-0000-0000-0000BC800000}"/>
    <cellStyle name="Normal 2 11 7 2 4 2" xfId="32960" xr:uid="{00000000-0005-0000-0000-0000BD800000}"/>
    <cellStyle name="Normal 2 11 7 2 4 2 2" xfId="32961" xr:uid="{00000000-0005-0000-0000-0000BE800000}"/>
    <cellStyle name="Normal 2 11 7 2 4 3" xfId="32962" xr:uid="{00000000-0005-0000-0000-0000BF800000}"/>
    <cellStyle name="Normal 2 11 7 2 4 4" xfId="32963" xr:uid="{00000000-0005-0000-0000-0000C0800000}"/>
    <cellStyle name="Normal 2 11 7 2 5" xfId="32964" xr:uid="{00000000-0005-0000-0000-0000C1800000}"/>
    <cellStyle name="Normal 2 11 7 2 5 2" xfId="32965" xr:uid="{00000000-0005-0000-0000-0000C2800000}"/>
    <cellStyle name="Normal 2 11 7 2 5 2 2" xfId="32966" xr:uid="{00000000-0005-0000-0000-0000C3800000}"/>
    <cellStyle name="Normal 2 11 7 2 5 3" xfId="32967" xr:uid="{00000000-0005-0000-0000-0000C4800000}"/>
    <cellStyle name="Normal 2 11 7 2 5 4" xfId="32968" xr:uid="{00000000-0005-0000-0000-0000C5800000}"/>
    <cellStyle name="Normal 2 11 7 2 6" xfId="32969" xr:uid="{00000000-0005-0000-0000-0000C6800000}"/>
    <cellStyle name="Normal 2 11 7 2 6 2" xfId="32970" xr:uid="{00000000-0005-0000-0000-0000C7800000}"/>
    <cellStyle name="Normal 2 11 7 2 6 2 2" xfId="32971" xr:uid="{00000000-0005-0000-0000-0000C8800000}"/>
    <cellStyle name="Normal 2 11 7 2 6 3" xfId="32972" xr:uid="{00000000-0005-0000-0000-0000C9800000}"/>
    <cellStyle name="Normal 2 11 7 2 6 4" xfId="32973" xr:uid="{00000000-0005-0000-0000-0000CA800000}"/>
    <cellStyle name="Normal 2 11 7 2 7" xfId="32974" xr:uid="{00000000-0005-0000-0000-0000CB800000}"/>
    <cellStyle name="Normal 2 11 7 2 7 2" xfId="32975" xr:uid="{00000000-0005-0000-0000-0000CC800000}"/>
    <cellStyle name="Normal 2 11 7 2 7 2 2" xfId="32976" xr:uid="{00000000-0005-0000-0000-0000CD800000}"/>
    <cellStyle name="Normal 2 11 7 2 7 3" xfId="32977" xr:uid="{00000000-0005-0000-0000-0000CE800000}"/>
    <cellStyle name="Normal 2 11 7 2 7 4" xfId="32978" xr:uid="{00000000-0005-0000-0000-0000CF800000}"/>
    <cellStyle name="Normal 2 11 7 2 8" xfId="32979" xr:uid="{00000000-0005-0000-0000-0000D0800000}"/>
    <cellStyle name="Normal 2 11 7 2 8 2" xfId="32980" xr:uid="{00000000-0005-0000-0000-0000D1800000}"/>
    <cellStyle name="Normal 2 11 7 2 9" xfId="32981" xr:uid="{00000000-0005-0000-0000-0000D2800000}"/>
    <cellStyle name="Normal 2 11 7 3" xfId="32982" xr:uid="{00000000-0005-0000-0000-0000D3800000}"/>
    <cellStyle name="Normal 2 11 7 3 10" xfId="32983" xr:uid="{00000000-0005-0000-0000-0000D4800000}"/>
    <cellStyle name="Normal 2 11 7 3 2" xfId="32984" xr:uid="{00000000-0005-0000-0000-0000D5800000}"/>
    <cellStyle name="Normal 2 11 7 3 2 2" xfId="32985" xr:uid="{00000000-0005-0000-0000-0000D6800000}"/>
    <cellStyle name="Normal 2 11 7 3 2 2 2" xfId="32986" xr:uid="{00000000-0005-0000-0000-0000D7800000}"/>
    <cellStyle name="Normal 2 11 7 3 2 2 2 2" xfId="32987" xr:uid="{00000000-0005-0000-0000-0000D8800000}"/>
    <cellStyle name="Normal 2 11 7 3 2 2 2 2 2" xfId="32988" xr:uid="{00000000-0005-0000-0000-0000D9800000}"/>
    <cellStyle name="Normal 2 11 7 3 2 2 2 3" xfId="32989" xr:uid="{00000000-0005-0000-0000-0000DA800000}"/>
    <cellStyle name="Normal 2 11 7 3 2 2 2 4" xfId="32990" xr:uid="{00000000-0005-0000-0000-0000DB800000}"/>
    <cellStyle name="Normal 2 11 7 3 2 2 3" xfId="32991" xr:uid="{00000000-0005-0000-0000-0000DC800000}"/>
    <cellStyle name="Normal 2 11 7 3 2 2 3 2" xfId="32992" xr:uid="{00000000-0005-0000-0000-0000DD800000}"/>
    <cellStyle name="Normal 2 11 7 3 2 2 3 2 2" xfId="32993" xr:uid="{00000000-0005-0000-0000-0000DE800000}"/>
    <cellStyle name="Normal 2 11 7 3 2 2 3 3" xfId="32994" xr:uid="{00000000-0005-0000-0000-0000DF800000}"/>
    <cellStyle name="Normal 2 11 7 3 2 2 3 4" xfId="32995" xr:uid="{00000000-0005-0000-0000-0000E0800000}"/>
    <cellStyle name="Normal 2 11 7 3 2 2 4" xfId="32996" xr:uid="{00000000-0005-0000-0000-0000E1800000}"/>
    <cellStyle name="Normal 2 11 7 3 2 2 4 2" xfId="32997" xr:uid="{00000000-0005-0000-0000-0000E2800000}"/>
    <cellStyle name="Normal 2 11 7 3 2 2 4 2 2" xfId="32998" xr:uid="{00000000-0005-0000-0000-0000E3800000}"/>
    <cellStyle name="Normal 2 11 7 3 2 2 4 3" xfId="32999" xr:uid="{00000000-0005-0000-0000-0000E4800000}"/>
    <cellStyle name="Normal 2 11 7 3 2 2 4 4" xfId="33000" xr:uid="{00000000-0005-0000-0000-0000E5800000}"/>
    <cellStyle name="Normal 2 11 7 3 2 2 5" xfId="33001" xr:uid="{00000000-0005-0000-0000-0000E6800000}"/>
    <cellStyle name="Normal 2 11 7 3 2 2 5 2" xfId="33002" xr:uid="{00000000-0005-0000-0000-0000E7800000}"/>
    <cellStyle name="Normal 2 11 7 3 2 2 6" xfId="33003" xr:uid="{00000000-0005-0000-0000-0000E8800000}"/>
    <cellStyle name="Normal 2 11 7 3 2 2 7" xfId="33004" xr:uid="{00000000-0005-0000-0000-0000E9800000}"/>
    <cellStyle name="Normal 2 11 7 3 2 3" xfId="33005" xr:uid="{00000000-0005-0000-0000-0000EA800000}"/>
    <cellStyle name="Normal 2 11 7 3 2 3 2" xfId="33006" xr:uid="{00000000-0005-0000-0000-0000EB800000}"/>
    <cellStyle name="Normal 2 11 7 3 2 3 2 2" xfId="33007" xr:uid="{00000000-0005-0000-0000-0000EC800000}"/>
    <cellStyle name="Normal 2 11 7 3 2 3 3" xfId="33008" xr:uid="{00000000-0005-0000-0000-0000ED800000}"/>
    <cellStyle name="Normal 2 11 7 3 2 3 4" xfId="33009" xr:uid="{00000000-0005-0000-0000-0000EE800000}"/>
    <cellStyle name="Normal 2 11 7 3 2 4" xfId="33010" xr:uid="{00000000-0005-0000-0000-0000EF800000}"/>
    <cellStyle name="Normal 2 11 7 3 2 4 2" xfId="33011" xr:uid="{00000000-0005-0000-0000-0000F0800000}"/>
    <cellStyle name="Normal 2 11 7 3 2 4 2 2" xfId="33012" xr:uid="{00000000-0005-0000-0000-0000F1800000}"/>
    <cellStyle name="Normal 2 11 7 3 2 4 3" xfId="33013" xr:uid="{00000000-0005-0000-0000-0000F2800000}"/>
    <cellStyle name="Normal 2 11 7 3 2 4 4" xfId="33014" xr:uid="{00000000-0005-0000-0000-0000F3800000}"/>
    <cellStyle name="Normal 2 11 7 3 2 5" xfId="33015" xr:uid="{00000000-0005-0000-0000-0000F4800000}"/>
    <cellStyle name="Normal 2 11 7 3 2 5 2" xfId="33016" xr:uid="{00000000-0005-0000-0000-0000F5800000}"/>
    <cellStyle name="Normal 2 11 7 3 2 5 2 2" xfId="33017" xr:uid="{00000000-0005-0000-0000-0000F6800000}"/>
    <cellStyle name="Normal 2 11 7 3 2 5 3" xfId="33018" xr:uid="{00000000-0005-0000-0000-0000F7800000}"/>
    <cellStyle name="Normal 2 11 7 3 2 5 4" xfId="33019" xr:uid="{00000000-0005-0000-0000-0000F8800000}"/>
    <cellStyle name="Normal 2 11 7 3 2 6" xfId="33020" xr:uid="{00000000-0005-0000-0000-0000F9800000}"/>
    <cellStyle name="Normal 2 11 7 3 2 6 2" xfId="33021" xr:uid="{00000000-0005-0000-0000-0000FA800000}"/>
    <cellStyle name="Normal 2 11 7 3 2 6 2 2" xfId="33022" xr:uid="{00000000-0005-0000-0000-0000FB800000}"/>
    <cellStyle name="Normal 2 11 7 3 2 6 3" xfId="33023" xr:uid="{00000000-0005-0000-0000-0000FC800000}"/>
    <cellStyle name="Normal 2 11 7 3 2 6 4" xfId="33024" xr:uid="{00000000-0005-0000-0000-0000FD800000}"/>
    <cellStyle name="Normal 2 11 7 3 2 7" xfId="33025" xr:uid="{00000000-0005-0000-0000-0000FE800000}"/>
    <cellStyle name="Normal 2 11 7 3 2 7 2" xfId="33026" xr:uid="{00000000-0005-0000-0000-0000FF800000}"/>
    <cellStyle name="Normal 2 11 7 3 2 8" xfId="33027" xr:uid="{00000000-0005-0000-0000-000000810000}"/>
    <cellStyle name="Normal 2 11 7 3 2 9" xfId="33028" xr:uid="{00000000-0005-0000-0000-000001810000}"/>
    <cellStyle name="Normal 2 11 7 3 3" xfId="33029" xr:uid="{00000000-0005-0000-0000-000002810000}"/>
    <cellStyle name="Normal 2 11 7 3 3 2" xfId="33030" xr:uid="{00000000-0005-0000-0000-000003810000}"/>
    <cellStyle name="Normal 2 11 7 3 3 2 2" xfId="33031" xr:uid="{00000000-0005-0000-0000-000004810000}"/>
    <cellStyle name="Normal 2 11 7 3 3 2 2 2" xfId="33032" xr:uid="{00000000-0005-0000-0000-000005810000}"/>
    <cellStyle name="Normal 2 11 7 3 3 2 3" xfId="33033" xr:uid="{00000000-0005-0000-0000-000006810000}"/>
    <cellStyle name="Normal 2 11 7 3 3 2 4" xfId="33034" xr:uid="{00000000-0005-0000-0000-000007810000}"/>
    <cellStyle name="Normal 2 11 7 3 3 3" xfId="33035" xr:uid="{00000000-0005-0000-0000-000008810000}"/>
    <cellStyle name="Normal 2 11 7 3 3 3 2" xfId="33036" xr:uid="{00000000-0005-0000-0000-000009810000}"/>
    <cellStyle name="Normal 2 11 7 3 3 3 2 2" xfId="33037" xr:uid="{00000000-0005-0000-0000-00000A810000}"/>
    <cellStyle name="Normal 2 11 7 3 3 3 3" xfId="33038" xr:uid="{00000000-0005-0000-0000-00000B810000}"/>
    <cellStyle name="Normal 2 11 7 3 3 3 4" xfId="33039" xr:uid="{00000000-0005-0000-0000-00000C810000}"/>
    <cellStyle name="Normal 2 11 7 3 3 4" xfId="33040" xr:uid="{00000000-0005-0000-0000-00000D810000}"/>
    <cellStyle name="Normal 2 11 7 3 3 4 2" xfId="33041" xr:uid="{00000000-0005-0000-0000-00000E810000}"/>
    <cellStyle name="Normal 2 11 7 3 3 4 2 2" xfId="33042" xr:uid="{00000000-0005-0000-0000-00000F810000}"/>
    <cellStyle name="Normal 2 11 7 3 3 4 3" xfId="33043" xr:uid="{00000000-0005-0000-0000-000010810000}"/>
    <cellStyle name="Normal 2 11 7 3 3 4 4" xfId="33044" xr:uid="{00000000-0005-0000-0000-000011810000}"/>
    <cellStyle name="Normal 2 11 7 3 3 5" xfId="33045" xr:uid="{00000000-0005-0000-0000-000012810000}"/>
    <cellStyle name="Normal 2 11 7 3 3 5 2" xfId="33046" xr:uid="{00000000-0005-0000-0000-000013810000}"/>
    <cellStyle name="Normal 2 11 7 3 3 6" xfId="33047" xr:uid="{00000000-0005-0000-0000-000014810000}"/>
    <cellStyle name="Normal 2 11 7 3 3 7" xfId="33048" xr:uid="{00000000-0005-0000-0000-000015810000}"/>
    <cellStyle name="Normal 2 11 7 3 4" xfId="33049" xr:uid="{00000000-0005-0000-0000-000016810000}"/>
    <cellStyle name="Normal 2 11 7 3 4 2" xfId="33050" xr:uid="{00000000-0005-0000-0000-000017810000}"/>
    <cellStyle name="Normal 2 11 7 3 4 2 2" xfId="33051" xr:uid="{00000000-0005-0000-0000-000018810000}"/>
    <cellStyle name="Normal 2 11 7 3 4 3" xfId="33052" xr:uid="{00000000-0005-0000-0000-000019810000}"/>
    <cellStyle name="Normal 2 11 7 3 4 4" xfId="33053" xr:uid="{00000000-0005-0000-0000-00001A810000}"/>
    <cellStyle name="Normal 2 11 7 3 5" xfId="33054" xr:uid="{00000000-0005-0000-0000-00001B810000}"/>
    <cellStyle name="Normal 2 11 7 3 5 2" xfId="33055" xr:uid="{00000000-0005-0000-0000-00001C810000}"/>
    <cellStyle name="Normal 2 11 7 3 5 2 2" xfId="33056" xr:uid="{00000000-0005-0000-0000-00001D810000}"/>
    <cellStyle name="Normal 2 11 7 3 5 3" xfId="33057" xr:uid="{00000000-0005-0000-0000-00001E810000}"/>
    <cellStyle name="Normal 2 11 7 3 5 4" xfId="33058" xr:uid="{00000000-0005-0000-0000-00001F810000}"/>
    <cellStyle name="Normal 2 11 7 3 6" xfId="33059" xr:uid="{00000000-0005-0000-0000-000020810000}"/>
    <cellStyle name="Normal 2 11 7 3 6 2" xfId="33060" xr:uid="{00000000-0005-0000-0000-000021810000}"/>
    <cellStyle name="Normal 2 11 7 3 6 2 2" xfId="33061" xr:uid="{00000000-0005-0000-0000-000022810000}"/>
    <cellStyle name="Normal 2 11 7 3 6 3" xfId="33062" xr:uid="{00000000-0005-0000-0000-000023810000}"/>
    <cellStyle name="Normal 2 11 7 3 6 4" xfId="33063" xr:uid="{00000000-0005-0000-0000-000024810000}"/>
    <cellStyle name="Normal 2 11 7 3 7" xfId="33064" xr:uid="{00000000-0005-0000-0000-000025810000}"/>
    <cellStyle name="Normal 2 11 7 3 7 2" xfId="33065" xr:uid="{00000000-0005-0000-0000-000026810000}"/>
    <cellStyle name="Normal 2 11 7 3 7 2 2" xfId="33066" xr:uid="{00000000-0005-0000-0000-000027810000}"/>
    <cellStyle name="Normal 2 11 7 3 7 3" xfId="33067" xr:uid="{00000000-0005-0000-0000-000028810000}"/>
    <cellStyle name="Normal 2 11 7 3 7 4" xfId="33068" xr:uid="{00000000-0005-0000-0000-000029810000}"/>
    <cellStyle name="Normal 2 11 7 3 8" xfId="33069" xr:uid="{00000000-0005-0000-0000-00002A810000}"/>
    <cellStyle name="Normal 2 11 7 3 8 2" xfId="33070" xr:uid="{00000000-0005-0000-0000-00002B810000}"/>
    <cellStyle name="Normal 2 11 7 3 9" xfId="33071" xr:uid="{00000000-0005-0000-0000-00002C810000}"/>
    <cellStyle name="Normal 2 11 7 4" xfId="33072" xr:uid="{00000000-0005-0000-0000-00002D810000}"/>
    <cellStyle name="Normal 2 11 7 4 2" xfId="33073" xr:uid="{00000000-0005-0000-0000-00002E810000}"/>
    <cellStyle name="Normal 2 11 7 4 2 2" xfId="33074" xr:uid="{00000000-0005-0000-0000-00002F810000}"/>
    <cellStyle name="Normal 2 11 7 4 2 2 2" xfId="33075" xr:uid="{00000000-0005-0000-0000-000030810000}"/>
    <cellStyle name="Normal 2 11 7 4 2 2 2 2" xfId="33076" xr:uid="{00000000-0005-0000-0000-000031810000}"/>
    <cellStyle name="Normal 2 11 7 4 2 2 3" xfId="33077" xr:uid="{00000000-0005-0000-0000-000032810000}"/>
    <cellStyle name="Normal 2 11 7 4 2 2 4" xfId="33078" xr:uid="{00000000-0005-0000-0000-000033810000}"/>
    <cellStyle name="Normal 2 11 7 4 2 3" xfId="33079" xr:uid="{00000000-0005-0000-0000-000034810000}"/>
    <cellStyle name="Normal 2 11 7 4 2 3 2" xfId="33080" xr:uid="{00000000-0005-0000-0000-000035810000}"/>
    <cellStyle name="Normal 2 11 7 4 2 3 2 2" xfId="33081" xr:uid="{00000000-0005-0000-0000-000036810000}"/>
    <cellStyle name="Normal 2 11 7 4 2 3 3" xfId="33082" xr:uid="{00000000-0005-0000-0000-000037810000}"/>
    <cellStyle name="Normal 2 11 7 4 2 3 4" xfId="33083" xr:uid="{00000000-0005-0000-0000-000038810000}"/>
    <cellStyle name="Normal 2 11 7 4 2 4" xfId="33084" xr:uid="{00000000-0005-0000-0000-000039810000}"/>
    <cellStyle name="Normal 2 11 7 4 2 4 2" xfId="33085" xr:uid="{00000000-0005-0000-0000-00003A810000}"/>
    <cellStyle name="Normal 2 11 7 4 2 4 2 2" xfId="33086" xr:uid="{00000000-0005-0000-0000-00003B810000}"/>
    <cellStyle name="Normal 2 11 7 4 2 4 3" xfId="33087" xr:uid="{00000000-0005-0000-0000-00003C810000}"/>
    <cellStyle name="Normal 2 11 7 4 2 4 4" xfId="33088" xr:uid="{00000000-0005-0000-0000-00003D810000}"/>
    <cellStyle name="Normal 2 11 7 4 2 5" xfId="33089" xr:uid="{00000000-0005-0000-0000-00003E810000}"/>
    <cellStyle name="Normal 2 11 7 4 2 5 2" xfId="33090" xr:uid="{00000000-0005-0000-0000-00003F810000}"/>
    <cellStyle name="Normal 2 11 7 4 2 6" xfId="33091" xr:uid="{00000000-0005-0000-0000-000040810000}"/>
    <cellStyle name="Normal 2 11 7 4 2 7" xfId="33092" xr:uid="{00000000-0005-0000-0000-000041810000}"/>
    <cellStyle name="Normal 2 11 7 4 3" xfId="33093" xr:uid="{00000000-0005-0000-0000-000042810000}"/>
    <cellStyle name="Normal 2 11 7 4 3 2" xfId="33094" xr:uid="{00000000-0005-0000-0000-000043810000}"/>
    <cellStyle name="Normal 2 11 7 4 3 2 2" xfId="33095" xr:uid="{00000000-0005-0000-0000-000044810000}"/>
    <cellStyle name="Normal 2 11 7 4 3 3" xfId="33096" xr:uid="{00000000-0005-0000-0000-000045810000}"/>
    <cellStyle name="Normal 2 11 7 4 3 4" xfId="33097" xr:uid="{00000000-0005-0000-0000-000046810000}"/>
    <cellStyle name="Normal 2 11 7 4 4" xfId="33098" xr:uid="{00000000-0005-0000-0000-000047810000}"/>
    <cellStyle name="Normal 2 11 7 4 4 2" xfId="33099" xr:uid="{00000000-0005-0000-0000-000048810000}"/>
    <cellStyle name="Normal 2 11 7 4 4 2 2" xfId="33100" xr:uid="{00000000-0005-0000-0000-000049810000}"/>
    <cellStyle name="Normal 2 11 7 4 4 3" xfId="33101" xr:uid="{00000000-0005-0000-0000-00004A810000}"/>
    <cellStyle name="Normal 2 11 7 4 4 4" xfId="33102" xr:uid="{00000000-0005-0000-0000-00004B810000}"/>
    <cellStyle name="Normal 2 11 7 4 5" xfId="33103" xr:uid="{00000000-0005-0000-0000-00004C810000}"/>
    <cellStyle name="Normal 2 11 7 4 5 2" xfId="33104" xr:uid="{00000000-0005-0000-0000-00004D810000}"/>
    <cellStyle name="Normal 2 11 7 4 5 2 2" xfId="33105" xr:uid="{00000000-0005-0000-0000-00004E810000}"/>
    <cellStyle name="Normal 2 11 7 4 5 3" xfId="33106" xr:uid="{00000000-0005-0000-0000-00004F810000}"/>
    <cellStyle name="Normal 2 11 7 4 5 4" xfId="33107" xr:uid="{00000000-0005-0000-0000-000050810000}"/>
    <cellStyle name="Normal 2 11 7 4 6" xfId="33108" xr:uid="{00000000-0005-0000-0000-000051810000}"/>
    <cellStyle name="Normal 2 11 7 4 6 2" xfId="33109" xr:uid="{00000000-0005-0000-0000-000052810000}"/>
    <cellStyle name="Normal 2 11 7 4 6 2 2" xfId="33110" xr:uid="{00000000-0005-0000-0000-000053810000}"/>
    <cellStyle name="Normal 2 11 7 4 6 3" xfId="33111" xr:uid="{00000000-0005-0000-0000-000054810000}"/>
    <cellStyle name="Normal 2 11 7 4 6 4" xfId="33112" xr:uid="{00000000-0005-0000-0000-000055810000}"/>
    <cellStyle name="Normal 2 11 7 4 7" xfId="33113" xr:uid="{00000000-0005-0000-0000-000056810000}"/>
    <cellStyle name="Normal 2 11 7 4 7 2" xfId="33114" xr:uid="{00000000-0005-0000-0000-000057810000}"/>
    <cellStyle name="Normal 2 11 7 4 8" xfId="33115" xr:uid="{00000000-0005-0000-0000-000058810000}"/>
    <cellStyle name="Normal 2 11 7 4 9" xfId="33116" xr:uid="{00000000-0005-0000-0000-000059810000}"/>
    <cellStyle name="Normal 2 11 7 5" xfId="33117" xr:uid="{00000000-0005-0000-0000-00005A810000}"/>
    <cellStyle name="Normal 2 11 7 5 2" xfId="33118" xr:uid="{00000000-0005-0000-0000-00005B810000}"/>
    <cellStyle name="Normal 2 11 7 5 2 2" xfId="33119" xr:uid="{00000000-0005-0000-0000-00005C810000}"/>
    <cellStyle name="Normal 2 11 7 5 2 2 2" xfId="33120" xr:uid="{00000000-0005-0000-0000-00005D810000}"/>
    <cellStyle name="Normal 2 11 7 5 2 2 2 2" xfId="33121" xr:uid="{00000000-0005-0000-0000-00005E810000}"/>
    <cellStyle name="Normal 2 11 7 5 2 2 3" xfId="33122" xr:uid="{00000000-0005-0000-0000-00005F810000}"/>
    <cellStyle name="Normal 2 11 7 5 2 2 4" xfId="33123" xr:uid="{00000000-0005-0000-0000-000060810000}"/>
    <cellStyle name="Normal 2 11 7 5 2 3" xfId="33124" xr:uid="{00000000-0005-0000-0000-000061810000}"/>
    <cellStyle name="Normal 2 11 7 5 2 3 2" xfId="33125" xr:uid="{00000000-0005-0000-0000-000062810000}"/>
    <cellStyle name="Normal 2 11 7 5 2 3 2 2" xfId="33126" xr:uid="{00000000-0005-0000-0000-000063810000}"/>
    <cellStyle name="Normal 2 11 7 5 2 3 3" xfId="33127" xr:uid="{00000000-0005-0000-0000-000064810000}"/>
    <cellStyle name="Normal 2 11 7 5 2 3 4" xfId="33128" xr:uid="{00000000-0005-0000-0000-000065810000}"/>
    <cellStyle name="Normal 2 11 7 5 2 4" xfId="33129" xr:uid="{00000000-0005-0000-0000-000066810000}"/>
    <cellStyle name="Normal 2 11 7 5 2 4 2" xfId="33130" xr:uid="{00000000-0005-0000-0000-000067810000}"/>
    <cellStyle name="Normal 2 11 7 5 2 4 2 2" xfId="33131" xr:uid="{00000000-0005-0000-0000-000068810000}"/>
    <cellStyle name="Normal 2 11 7 5 2 4 3" xfId="33132" xr:uid="{00000000-0005-0000-0000-000069810000}"/>
    <cellStyle name="Normal 2 11 7 5 2 4 4" xfId="33133" xr:uid="{00000000-0005-0000-0000-00006A810000}"/>
    <cellStyle name="Normal 2 11 7 5 2 5" xfId="33134" xr:uid="{00000000-0005-0000-0000-00006B810000}"/>
    <cellStyle name="Normal 2 11 7 5 2 5 2" xfId="33135" xr:uid="{00000000-0005-0000-0000-00006C810000}"/>
    <cellStyle name="Normal 2 11 7 5 2 6" xfId="33136" xr:uid="{00000000-0005-0000-0000-00006D810000}"/>
    <cellStyle name="Normal 2 11 7 5 2 7" xfId="33137" xr:uid="{00000000-0005-0000-0000-00006E810000}"/>
    <cellStyle name="Normal 2 11 7 5 3" xfId="33138" xr:uid="{00000000-0005-0000-0000-00006F810000}"/>
    <cellStyle name="Normal 2 11 7 5 3 2" xfId="33139" xr:uid="{00000000-0005-0000-0000-000070810000}"/>
    <cellStyle name="Normal 2 11 7 5 3 2 2" xfId="33140" xr:uid="{00000000-0005-0000-0000-000071810000}"/>
    <cellStyle name="Normal 2 11 7 5 3 3" xfId="33141" xr:uid="{00000000-0005-0000-0000-000072810000}"/>
    <cellStyle name="Normal 2 11 7 5 3 4" xfId="33142" xr:uid="{00000000-0005-0000-0000-000073810000}"/>
    <cellStyle name="Normal 2 11 7 5 4" xfId="33143" xr:uid="{00000000-0005-0000-0000-000074810000}"/>
    <cellStyle name="Normal 2 11 7 5 4 2" xfId="33144" xr:uid="{00000000-0005-0000-0000-000075810000}"/>
    <cellStyle name="Normal 2 11 7 5 4 2 2" xfId="33145" xr:uid="{00000000-0005-0000-0000-000076810000}"/>
    <cellStyle name="Normal 2 11 7 5 4 3" xfId="33146" xr:uid="{00000000-0005-0000-0000-000077810000}"/>
    <cellStyle name="Normal 2 11 7 5 4 4" xfId="33147" xr:uid="{00000000-0005-0000-0000-000078810000}"/>
    <cellStyle name="Normal 2 11 7 5 5" xfId="33148" xr:uid="{00000000-0005-0000-0000-000079810000}"/>
    <cellStyle name="Normal 2 11 7 5 5 2" xfId="33149" xr:uid="{00000000-0005-0000-0000-00007A810000}"/>
    <cellStyle name="Normal 2 11 7 5 5 2 2" xfId="33150" xr:uid="{00000000-0005-0000-0000-00007B810000}"/>
    <cellStyle name="Normal 2 11 7 5 5 3" xfId="33151" xr:uid="{00000000-0005-0000-0000-00007C810000}"/>
    <cellStyle name="Normal 2 11 7 5 5 4" xfId="33152" xr:uid="{00000000-0005-0000-0000-00007D810000}"/>
    <cellStyle name="Normal 2 11 7 5 6" xfId="33153" xr:uid="{00000000-0005-0000-0000-00007E810000}"/>
    <cellStyle name="Normal 2 11 7 5 6 2" xfId="33154" xr:uid="{00000000-0005-0000-0000-00007F810000}"/>
    <cellStyle name="Normal 2 11 7 5 6 2 2" xfId="33155" xr:uid="{00000000-0005-0000-0000-000080810000}"/>
    <cellStyle name="Normal 2 11 7 5 6 3" xfId="33156" xr:uid="{00000000-0005-0000-0000-000081810000}"/>
    <cellStyle name="Normal 2 11 7 5 6 4" xfId="33157" xr:uid="{00000000-0005-0000-0000-000082810000}"/>
    <cellStyle name="Normal 2 11 7 5 7" xfId="33158" xr:uid="{00000000-0005-0000-0000-000083810000}"/>
    <cellStyle name="Normal 2 11 7 5 7 2" xfId="33159" xr:uid="{00000000-0005-0000-0000-000084810000}"/>
    <cellStyle name="Normal 2 11 7 5 8" xfId="33160" xr:uid="{00000000-0005-0000-0000-000085810000}"/>
    <cellStyle name="Normal 2 11 7 5 9" xfId="33161" xr:uid="{00000000-0005-0000-0000-000086810000}"/>
    <cellStyle name="Normal 2 11 7 6" xfId="33162" xr:uid="{00000000-0005-0000-0000-000087810000}"/>
    <cellStyle name="Normal 2 11 7 6 2" xfId="33163" xr:uid="{00000000-0005-0000-0000-000088810000}"/>
    <cellStyle name="Normal 2 11 7 6 2 2" xfId="33164" xr:uid="{00000000-0005-0000-0000-000089810000}"/>
    <cellStyle name="Normal 2 11 7 6 2 2 2" xfId="33165" xr:uid="{00000000-0005-0000-0000-00008A810000}"/>
    <cellStyle name="Normal 2 11 7 6 2 3" xfId="33166" xr:uid="{00000000-0005-0000-0000-00008B810000}"/>
    <cellStyle name="Normal 2 11 7 6 2 4" xfId="33167" xr:uid="{00000000-0005-0000-0000-00008C810000}"/>
    <cellStyle name="Normal 2 11 7 6 3" xfId="33168" xr:uid="{00000000-0005-0000-0000-00008D810000}"/>
    <cellStyle name="Normal 2 11 7 6 3 2" xfId="33169" xr:uid="{00000000-0005-0000-0000-00008E810000}"/>
    <cellStyle name="Normal 2 11 7 6 3 2 2" xfId="33170" xr:uid="{00000000-0005-0000-0000-00008F810000}"/>
    <cellStyle name="Normal 2 11 7 6 3 3" xfId="33171" xr:uid="{00000000-0005-0000-0000-000090810000}"/>
    <cellStyle name="Normal 2 11 7 6 3 4" xfId="33172" xr:uid="{00000000-0005-0000-0000-000091810000}"/>
    <cellStyle name="Normal 2 11 7 6 4" xfId="33173" xr:uid="{00000000-0005-0000-0000-000092810000}"/>
    <cellStyle name="Normal 2 11 7 6 4 2" xfId="33174" xr:uid="{00000000-0005-0000-0000-000093810000}"/>
    <cellStyle name="Normal 2 11 7 6 4 2 2" xfId="33175" xr:uid="{00000000-0005-0000-0000-000094810000}"/>
    <cellStyle name="Normal 2 11 7 6 4 3" xfId="33176" xr:uid="{00000000-0005-0000-0000-000095810000}"/>
    <cellStyle name="Normal 2 11 7 6 4 4" xfId="33177" xr:uid="{00000000-0005-0000-0000-000096810000}"/>
    <cellStyle name="Normal 2 11 7 6 5" xfId="33178" xr:uid="{00000000-0005-0000-0000-000097810000}"/>
    <cellStyle name="Normal 2 11 7 6 5 2" xfId="33179" xr:uid="{00000000-0005-0000-0000-000098810000}"/>
    <cellStyle name="Normal 2 11 7 6 6" xfId="33180" xr:uid="{00000000-0005-0000-0000-000099810000}"/>
    <cellStyle name="Normal 2 11 7 6 7" xfId="33181" xr:uid="{00000000-0005-0000-0000-00009A810000}"/>
    <cellStyle name="Normal 2 11 7 7" xfId="33182" xr:uid="{00000000-0005-0000-0000-00009B810000}"/>
    <cellStyle name="Normal 2 11 7 7 2" xfId="33183" xr:uid="{00000000-0005-0000-0000-00009C810000}"/>
    <cellStyle name="Normal 2 11 7 7 2 2" xfId="33184" xr:uid="{00000000-0005-0000-0000-00009D810000}"/>
    <cellStyle name="Normal 2 11 7 7 3" xfId="33185" xr:uid="{00000000-0005-0000-0000-00009E810000}"/>
    <cellStyle name="Normal 2 11 7 7 4" xfId="33186" xr:uid="{00000000-0005-0000-0000-00009F810000}"/>
    <cellStyle name="Normal 2 11 7 8" xfId="33187" xr:uid="{00000000-0005-0000-0000-0000A0810000}"/>
    <cellStyle name="Normal 2 11 7 8 2" xfId="33188" xr:uid="{00000000-0005-0000-0000-0000A1810000}"/>
    <cellStyle name="Normal 2 11 7 8 2 2" xfId="33189" xr:uid="{00000000-0005-0000-0000-0000A2810000}"/>
    <cellStyle name="Normal 2 11 7 8 3" xfId="33190" xr:uid="{00000000-0005-0000-0000-0000A3810000}"/>
    <cellStyle name="Normal 2 11 7 8 4" xfId="33191" xr:uid="{00000000-0005-0000-0000-0000A4810000}"/>
    <cellStyle name="Normal 2 11 7 9" xfId="33192" xr:uid="{00000000-0005-0000-0000-0000A5810000}"/>
    <cellStyle name="Normal 2 11 7 9 2" xfId="33193" xr:uid="{00000000-0005-0000-0000-0000A6810000}"/>
    <cellStyle name="Normal 2 11 7 9 2 2" xfId="33194" xr:uid="{00000000-0005-0000-0000-0000A7810000}"/>
    <cellStyle name="Normal 2 11 7 9 3" xfId="33195" xr:uid="{00000000-0005-0000-0000-0000A8810000}"/>
    <cellStyle name="Normal 2 11 7 9 4" xfId="33196" xr:uid="{00000000-0005-0000-0000-0000A9810000}"/>
    <cellStyle name="Normal 2 11 8" xfId="33197" xr:uid="{00000000-0005-0000-0000-0000AA810000}"/>
    <cellStyle name="Normal 2 11 8 10" xfId="33198" xr:uid="{00000000-0005-0000-0000-0000AB810000}"/>
    <cellStyle name="Normal 2 11 8 2" xfId="33199" xr:uid="{00000000-0005-0000-0000-0000AC810000}"/>
    <cellStyle name="Normal 2 11 8 2 2" xfId="33200" xr:uid="{00000000-0005-0000-0000-0000AD810000}"/>
    <cellStyle name="Normal 2 11 8 2 2 2" xfId="33201" xr:uid="{00000000-0005-0000-0000-0000AE810000}"/>
    <cellStyle name="Normal 2 11 8 2 2 2 2" xfId="33202" xr:uid="{00000000-0005-0000-0000-0000AF810000}"/>
    <cellStyle name="Normal 2 11 8 2 2 2 2 2" xfId="33203" xr:uid="{00000000-0005-0000-0000-0000B0810000}"/>
    <cellStyle name="Normal 2 11 8 2 2 2 3" xfId="33204" xr:uid="{00000000-0005-0000-0000-0000B1810000}"/>
    <cellStyle name="Normal 2 11 8 2 2 2 4" xfId="33205" xr:uid="{00000000-0005-0000-0000-0000B2810000}"/>
    <cellStyle name="Normal 2 11 8 2 2 3" xfId="33206" xr:uid="{00000000-0005-0000-0000-0000B3810000}"/>
    <cellStyle name="Normal 2 11 8 2 2 3 2" xfId="33207" xr:uid="{00000000-0005-0000-0000-0000B4810000}"/>
    <cellStyle name="Normal 2 11 8 2 2 3 2 2" xfId="33208" xr:uid="{00000000-0005-0000-0000-0000B5810000}"/>
    <cellStyle name="Normal 2 11 8 2 2 3 3" xfId="33209" xr:uid="{00000000-0005-0000-0000-0000B6810000}"/>
    <cellStyle name="Normal 2 11 8 2 2 3 4" xfId="33210" xr:uid="{00000000-0005-0000-0000-0000B7810000}"/>
    <cellStyle name="Normal 2 11 8 2 2 4" xfId="33211" xr:uid="{00000000-0005-0000-0000-0000B8810000}"/>
    <cellStyle name="Normal 2 11 8 2 2 4 2" xfId="33212" xr:uid="{00000000-0005-0000-0000-0000B9810000}"/>
    <cellStyle name="Normal 2 11 8 2 2 4 2 2" xfId="33213" xr:uid="{00000000-0005-0000-0000-0000BA810000}"/>
    <cellStyle name="Normal 2 11 8 2 2 4 3" xfId="33214" xr:uid="{00000000-0005-0000-0000-0000BB810000}"/>
    <cellStyle name="Normal 2 11 8 2 2 4 4" xfId="33215" xr:uid="{00000000-0005-0000-0000-0000BC810000}"/>
    <cellStyle name="Normal 2 11 8 2 2 5" xfId="33216" xr:uid="{00000000-0005-0000-0000-0000BD810000}"/>
    <cellStyle name="Normal 2 11 8 2 2 5 2" xfId="33217" xr:uid="{00000000-0005-0000-0000-0000BE810000}"/>
    <cellStyle name="Normal 2 11 8 2 2 6" xfId="33218" xr:uid="{00000000-0005-0000-0000-0000BF810000}"/>
    <cellStyle name="Normal 2 11 8 2 2 7" xfId="33219" xr:uid="{00000000-0005-0000-0000-0000C0810000}"/>
    <cellStyle name="Normal 2 11 8 2 3" xfId="33220" xr:uid="{00000000-0005-0000-0000-0000C1810000}"/>
    <cellStyle name="Normal 2 11 8 2 3 2" xfId="33221" xr:uid="{00000000-0005-0000-0000-0000C2810000}"/>
    <cellStyle name="Normal 2 11 8 2 3 2 2" xfId="33222" xr:uid="{00000000-0005-0000-0000-0000C3810000}"/>
    <cellStyle name="Normal 2 11 8 2 3 3" xfId="33223" xr:uid="{00000000-0005-0000-0000-0000C4810000}"/>
    <cellStyle name="Normal 2 11 8 2 3 4" xfId="33224" xr:uid="{00000000-0005-0000-0000-0000C5810000}"/>
    <cellStyle name="Normal 2 11 8 2 4" xfId="33225" xr:uid="{00000000-0005-0000-0000-0000C6810000}"/>
    <cellStyle name="Normal 2 11 8 2 4 2" xfId="33226" xr:uid="{00000000-0005-0000-0000-0000C7810000}"/>
    <cellStyle name="Normal 2 11 8 2 4 2 2" xfId="33227" xr:uid="{00000000-0005-0000-0000-0000C8810000}"/>
    <cellStyle name="Normal 2 11 8 2 4 3" xfId="33228" xr:uid="{00000000-0005-0000-0000-0000C9810000}"/>
    <cellStyle name="Normal 2 11 8 2 4 4" xfId="33229" xr:uid="{00000000-0005-0000-0000-0000CA810000}"/>
    <cellStyle name="Normal 2 11 8 2 5" xfId="33230" xr:uid="{00000000-0005-0000-0000-0000CB810000}"/>
    <cellStyle name="Normal 2 11 8 2 5 2" xfId="33231" xr:uid="{00000000-0005-0000-0000-0000CC810000}"/>
    <cellStyle name="Normal 2 11 8 2 5 2 2" xfId="33232" xr:uid="{00000000-0005-0000-0000-0000CD810000}"/>
    <cellStyle name="Normal 2 11 8 2 5 3" xfId="33233" xr:uid="{00000000-0005-0000-0000-0000CE810000}"/>
    <cellStyle name="Normal 2 11 8 2 5 4" xfId="33234" xr:uid="{00000000-0005-0000-0000-0000CF810000}"/>
    <cellStyle name="Normal 2 11 8 2 6" xfId="33235" xr:uid="{00000000-0005-0000-0000-0000D0810000}"/>
    <cellStyle name="Normal 2 11 8 2 6 2" xfId="33236" xr:uid="{00000000-0005-0000-0000-0000D1810000}"/>
    <cellStyle name="Normal 2 11 8 2 6 2 2" xfId="33237" xr:uid="{00000000-0005-0000-0000-0000D2810000}"/>
    <cellStyle name="Normal 2 11 8 2 6 3" xfId="33238" xr:uid="{00000000-0005-0000-0000-0000D3810000}"/>
    <cellStyle name="Normal 2 11 8 2 6 4" xfId="33239" xr:uid="{00000000-0005-0000-0000-0000D4810000}"/>
    <cellStyle name="Normal 2 11 8 2 7" xfId="33240" xr:uid="{00000000-0005-0000-0000-0000D5810000}"/>
    <cellStyle name="Normal 2 11 8 2 7 2" xfId="33241" xr:uid="{00000000-0005-0000-0000-0000D6810000}"/>
    <cellStyle name="Normal 2 11 8 2 8" xfId="33242" xr:uid="{00000000-0005-0000-0000-0000D7810000}"/>
    <cellStyle name="Normal 2 11 8 2 9" xfId="33243" xr:uid="{00000000-0005-0000-0000-0000D8810000}"/>
    <cellStyle name="Normal 2 11 8 3" xfId="33244" xr:uid="{00000000-0005-0000-0000-0000D9810000}"/>
    <cellStyle name="Normal 2 11 8 3 2" xfId="33245" xr:uid="{00000000-0005-0000-0000-0000DA810000}"/>
    <cellStyle name="Normal 2 11 8 3 2 2" xfId="33246" xr:uid="{00000000-0005-0000-0000-0000DB810000}"/>
    <cellStyle name="Normal 2 11 8 3 2 2 2" xfId="33247" xr:uid="{00000000-0005-0000-0000-0000DC810000}"/>
    <cellStyle name="Normal 2 11 8 3 2 3" xfId="33248" xr:uid="{00000000-0005-0000-0000-0000DD810000}"/>
    <cellStyle name="Normal 2 11 8 3 2 4" xfId="33249" xr:uid="{00000000-0005-0000-0000-0000DE810000}"/>
    <cellStyle name="Normal 2 11 8 3 3" xfId="33250" xr:uid="{00000000-0005-0000-0000-0000DF810000}"/>
    <cellStyle name="Normal 2 11 8 3 3 2" xfId="33251" xr:uid="{00000000-0005-0000-0000-0000E0810000}"/>
    <cellStyle name="Normal 2 11 8 3 3 2 2" xfId="33252" xr:uid="{00000000-0005-0000-0000-0000E1810000}"/>
    <cellStyle name="Normal 2 11 8 3 3 3" xfId="33253" xr:uid="{00000000-0005-0000-0000-0000E2810000}"/>
    <cellStyle name="Normal 2 11 8 3 3 4" xfId="33254" xr:uid="{00000000-0005-0000-0000-0000E3810000}"/>
    <cellStyle name="Normal 2 11 8 3 4" xfId="33255" xr:uid="{00000000-0005-0000-0000-0000E4810000}"/>
    <cellStyle name="Normal 2 11 8 3 4 2" xfId="33256" xr:uid="{00000000-0005-0000-0000-0000E5810000}"/>
    <cellStyle name="Normal 2 11 8 3 4 2 2" xfId="33257" xr:uid="{00000000-0005-0000-0000-0000E6810000}"/>
    <cellStyle name="Normal 2 11 8 3 4 3" xfId="33258" xr:uid="{00000000-0005-0000-0000-0000E7810000}"/>
    <cellStyle name="Normal 2 11 8 3 4 4" xfId="33259" xr:uid="{00000000-0005-0000-0000-0000E8810000}"/>
    <cellStyle name="Normal 2 11 8 3 5" xfId="33260" xr:uid="{00000000-0005-0000-0000-0000E9810000}"/>
    <cellStyle name="Normal 2 11 8 3 5 2" xfId="33261" xr:uid="{00000000-0005-0000-0000-0000EA810000}"/>
    <cellStyle name="Normal 2 11 8 3 6" xfId="33262" xr:uid="{00000000-0005-0000-0000-0000EB810000}"/>
    <cellStyle name="Normal 2 11 8 3 7" xfId="33263" xr:uid="{00000000-0005-0000-0000-0000EC810000}"/>
    <cellStyle name="Normal 2 11 8 4" xfId="33264" xr:uid="{00000000-0005-0000-0000-0000ED810000}"/>
    <cellStyle name="Normal 2 11 8 4 2" xfId="33265" xr:uid="{00000000-0005-0000-0000-0000EE810000}"/>
    <cellStyle name="Normal 2 11 8 4 2 2" xfId="33266" xr:uid="{00000000-0005-0000-0000-0000EF810000}"/>
    <cellStyle name="Normal 2 11 8 4 3" xfId="33267" xr:uid="{00000000-0005-0000-0000-0000F0810000}"/>
    <cellStyle name="Normal 2 11 8 4 4" xfId="33268" xr:uid="{00000000-0005-0000-0000-0000F1810000}"/>
    <cellStyle name="Normal 2 11 8 5" xfId="33269" xr:uid="{00000000-0005-0000-0000-0000F2810000}"/>
    <cellStyle name="Normal 2 11 8 5 2" xfId="33270" xr:uid="{00000000-0005-0000-0000-0000F3810000}"/>
    <cellStyle name="Normal 2 11 8 5 2 2" xfId="33271" xr:uid="{00000000-0005-0000-0000-0000F4810000}"/>
    <cellStyle name="Normal 2 11 8 5 3" xfId="33272" xr:uid="{00000000-0005-0000-0000-0000F5810000}"/>
    <cellStyle name="Normal 2 11 8 5 4" xfId="33273" xr:uid="{00000000-0005-0000-0000-0000F6810000}"/>
    <cellStyle name="Normal 2 11 8 6" xfId="33274" xr:uid="{00000000-0005-0000-0000-0000F7810000}"/>
    <cellStyle name="Normal 2 11 8 6 2" xfId="33275" xr:uid="{00000000-0005-0000-0000-0000F8810000}"/>
    <cellStyle name="Normal 2 11 8 6 2 2" xfId="33276" xr:uid="{00000000-0005-0000-0000-0000F9810000}"/>
    <cellStyle name="Normal 2 11 8 6 3" xfId="33277" xr:uid="{00000000-0005-0000-0000-0000FA810000}"/>
    <cellStyle name="Normal 2 11 8 6 4" xfId="33278" xr:uid="{00000000-0005-0000-0000-0000FB810000}"/>
    <cellStyle name="Normal 2 11 8 7" xfId="33279" xr:uid="{00000000-0005-0000-0000-0000FC810000}"/>
    <cellStyle name="Normal 2 11 8 7 2" xfId="33280" xr:uid="{00000000-0005-0000-0000-0000FD810000}"/>
    <cellStyle name="Normal 2 11 8 7 2 2" xfId="33281" xr:uid="{00000000-0005-0000-0000-0000FE810000}"/>
    <cellStyle name="Normal 2 11 8 7 3" xfId="33282" xr:uid="{00000000-0005-0000-0000-0000FF810000}"/>
    <cellStyle name="Normal 2 11 8 7 4" xfId="33283" xr:uid="{00000000-0005-0000-0000-000000820000}"/>
    <cellStyle name="Normal 2 11 8 8" xfId="33284" xr:uid="{00000000-0005-0000-0000-000001820000}"/>
    <cellStyle name="Normal 2 11 8 8 2" xfId="33285" xr:uid="{00000000-0005-0000-0000-000002820000}"/>
    <cellStyle name="Normal 2 11 8 9" xfId="33286" xr:uid="{00000000-0005-0000-0000-000003820000}"/>
    <cellStyle name="Normal 2 11 9" xfId="33287" xr:uid="{00000000-0005-0000-0000-000004820000}"/>
    <cellStyle name="Normal 2 11 9 10" xfId="33288" xr:uid="{00000000-0005-0000-0000-000005820000}"/>
    <cellStyle name="Normal 2 11 9 2" xfId="33289" xr:uid="{00000000-0005-0000-0000-000006820000}"/>
    <cellStyle name="Normal 2 11 9 2 2" xfId="33290" xr:uid="{00000000-0005-0000-0000-000007820000}"/>
    <cellStyle name="Normal 2 11 9 2 2 2" xfId="33291" xr:uid="{00000000-0005-0000-0000-000008820000}"/>
    <cellStyle name="Normal 2 11 9 2 2 2 2" xfId="33292" xr:uid="{00000000-0005-0000-0000-000009820000}"/>
    <cellStyle name="Normal 2 11 9 2 2 2 2 2" xfId="33293" xr:uid="{00000000-0005-0000-0000-00000A820000}"/>
    <cellStyle name="Normal 2 11 9 2 2 2 3" xfId="33294" xr:uid="{00000000-0005-0000-0000-00000B820000}"/>
    <cellStyle name="Normal 2 11 9 2 2 2 4" xfId="33295" xr:uid="{00000000-0005-0000-0000-00000C820000}"/>
    <cellStyle name="Normal 2 11 9 2 2 3" xfId="33296" xr:uid="{00000000-0005-0000-0000-00000D820000}"/>
    <cellStyle name="Normal 2 11 9 2 2 3 2" xfId="33297" xr:uid="{00000000-0005-0000-0000-00000E820000}"/>
    <cellStyle name="Normal 2 11 9 2 2 3 2 2" xfId="33298" xr:uid="{00000000-0005-0000-0000-00000F820000}"/>
    <cellStyle name="Normal 2 11 9 2 2 3 3" xfId="33299" xr:uid="{00000000-0005-0000-0000-000010820000}"/>
    <cellStyle name="Normal 2 11 9 2 2 3 4" xfId="33300" xr:uid="{00000000-0005-0000-0000-000011820000}"/>
    <cellStyle name="Normal 2 11 9 2 2 4" xfId="33301" xr:uid="{00000000-0005-0000-0000-000012820000}"/>
    <cellStyle name="Normal 2 11 9 2 2 4 2" xfId="33302" xr:uid="{00000000-0005-0000-0000-000013820000}"/>
    <cellStyle name="Normal 2 11 9 2 2 4 2 2" xfId="33303" xr:uid="{00000000-0005-0000-0000-000014820000}"/>
    <cellStyle name="Normal 2 11 9 2 2 4 3" xfId="33304" xr:uid="{00000000-0005-0000-0000-000015820000}"/>
    <cellStyle name="Normal 2 11 9 2 2 4 4" xfId="33305" xr:uid="{00000000-0005-0000-0000-000016820000}"/>
    <cellStyle name="Normal 2 11 9 2 2 5" xfId="33306" xr:uid="{00000000-0005-0000-0000-000017820000}"/>
    <cellStyle name="Normal 2 11 9 2 2 5 2" xfId="33307" xr:uid="{00000000-0005-0000-0000-000018820000}"/>
    <cellStyle name="Normal 2 11 9 2 2 6" xfId="33308" xr:uid="{00000000-0005-0000-0000-000019820000}"/>
    <cellStyle name="Normal 2 11 9 2 2 7" xfId="33309" xr:uid="{00000000-0005-0000-0000-00001A820000}"/>
    <cellStyle name="Normal 2 11 9 2 3" xfId="33310" xr:uid="{00000000-0005-0000-0000-00001B820000}"/>
    <cellStyle name="Normal 2 11 9 2 3 2" xfId="33311" xr:uid="{00000000-0005-0000-0000-00001C820000}"/>
    <cellStyle name="Normal 2 11 9 2 3 2 2" xfId="33312" xr:uid="{00000000-0005-0000-0000-00001D820000}"/>
    <cellStyle name="Normal 2 11 9 2 3 3" xfId="33313" xr:uid="{00000000-0005-0000-0000-00001E820000}"/>
    <cellStyle name="Normal 2 11 9 2 3 4" xfId="33314" xr:uid="{00000000-0005-0000-0000-00001F820000}"/>
    <cellStyle name="Normal 2 11 9 2 4" xfId="33315" xr:uid="{00000000-0005-0000-0000-000020820000}"/>
    <cellStyle name="Normal 2 11 9 2 4 2" xfId="33316" xr:uid="{00000000-0005-0000-0000-000021820000}"/>
    <cellStyle name="Normal 2 11 9 2 4 2 2" xfId="33317" xr:uid="{00000000-0005-0000-0000-000022820000}"/>
    <cellStyle name="Normal 2 11 9 2 4 3" xfId="33318" xr:uid="{00000000-0005-0000-0000-000023820000}"/>
    <cellStyle name="Normal 2 11 9 2 4 4" xfId="33319" xr:uid="{00000000-0005-0000-0000-000024820000}"/>
    <cellStyle name="Normal 2 11 9 2 5" xfId="33320" xr:uid="{00000000-0005-0000-0000-000025820000}"/>
    <cellStyle name="Normal 2 11 9 2 5 2" xfId="33321" xr:uid="{00000000-0005-0000-0000-000026820000}"/>
    <cellStyle name="Normal 2 11 9 2 5 2 2" xfId="33322" xr:uid="{00000000-0005-0000-0000-000027820000}"/>
    <cellStyle name="Normal 2 11 9 2 5 3" xfId="33323" xr:uid="{00000000-0005-0000-0000-000028820000}"/>
    <cellStyle name="Normal 2 11 9 2 5 4" xfId="33324" xr:uid="{00000000-0005-0000-0000-000029820000}"/>
    <cellStyle name="Normal 2 11 9 2 6" xfId="33325" xr:uid="{00000000-0005-0000-0000-00002A820000}"/>
    <cellStyle name="Normal 2 11 9 2 6 2" xfId="33326" xr:uid="{00000000-0005-0000-0000-00002B820000}"/>
    <cellStyle name="Normal 2 11 9 2 6 2 2" xfId="33327" xr:uid="{00000000-0005-0000-0000-00002C820000}"/>
    <cellStyle name="Normal 2 11 9 2 6 3" xfId="33328" xr:uid="{00000000-0005-0000-0000-00002D820000}"/>
    <cellStyle name="Normal 2 11 9 2 6 4" xfId="33329" xr:uid="{00000000-0005-0000-0000-00002E820000}"/>
    <cellStyle name="Normal 2 11 9 2 7" xfId="33330" xr:uid="{00000000-0005-0000-0000-00002F820000}"/>
    <cellStyle name="Normal 2 11 9 2 7 2" xfId="33331" xr:uid="{00000000-0005-0000-0000-000030820000}"/>
    <cellStyle name="Normal 2 11 9 2 8" xfId="33332" xr:uid="{00000000-0005-0000-0000-000031820000}"/>
    <cellStyle name="Normal 2 11 9 2 9" xfId="33333" xr:uid="{00000000-0005-0000-0000-000032820000}"/>
    <cellStyle name="Normal 2 11 9 3" xfId="33334" xr:uid="{00000000-0005-0000-0000-000033820000}"/>
    <cellStyle name="Normal 2 11 9 3 2" xfId="33335" xr:uid="{00000000-0005-0000-0000-000034820000}"/>
    <cellStyle name="Normal 2 11 9 3 2 2" xfId="33336" xr:uid="{00000000-0005-0000-0000-000035820000}"/>
    <cellStyle name="Normal 2 11 9 3 2 2 2" xfId="33337" xr:uid="{00000000-0005-0000-0000-000036820000}"/>
    <cellStyle name="Normal 2 11 9 3 2 3" xfId="33338" xr:uid="{00000000-0005-0000-0000-000037820000}"/>
    <cellStyle name="Normal 2 11 9 3 2 4" xfId="33339" xr:uid="{00000000-0005-0000-0000-000038820000}"/>
    <cellStyle name="Normal 2 11 9 3 3" xfId="33340" xr:uid="{00000000-0005-0000-0000-000039820000}"/>
    <cellStyle name="Normal 2 11 9 3 3 2" xfId="33341" xr:uid="{00000000-0005-0000-0000-00003A820000}"/>
    <cellStyle name="Normal 2 11 9 3 3 2 2" xfId="33342" xr:uid="{00000000-0005-0000-0000-00003B820000}"/>
    <cellStyle name="Normal 2 11 9 3 3 3" xfId="33343" xr:uid="{00000000-0005-0000-0000-00003C820000}"/>
    <cellStyle name="Normal 2 11 9 3 3 4" xfId="33344" xr:uid="{00000000-0005-0000-0000-00003D820000}"/>
    <cellStyle name="Normal 2 11 9 3 4" xfId="33345" xr:uid="{00000000-0005-0000-0000-00003E820000}"/>
    <cellStyle name="Normal 2 11 9 3 4 2" xfId="33346" xr:uid="{00000000-0005-0000-0000-00003F820000}"/>
    <cellStyle name="Normal 2 11 9 3 4 2 2" xfId="33347" xr:uid="{00000000-0005-0000-0000-000040820000}"/>
    <cellStyle name="Normal 2 11 9 3 4 3" xfId="33348" xr:uid="{00000000-0005-0000-0000-000041820000}"/>
    <cellStyle name="Normal 2 11 9 3 4 4" xfId="33349" xr:uid="{00000000-0005-0000-0000-000042820000}"/>
    <cellStyle name="Normal 2 11 9 3 5" xfId="33350" xr:uid="{00000000-0005-0000-0000-000043820000}"/>
    <cellStyle name="Normal 2 11 9 3 5 2" xfId="33351" xr:uid="{00000000-0005-0000-0000-000044820000}"/>
    <cellStyle name="Normal 2 11 9 3 6" xfId="33352" xr:uid="{00000000-0005-0000-0000-000045820000}"/>
    <cellStyle name="Normal 2 11 9 3 7" xfId="33353" xr:uid="{00000000-0005-0000-0000-000046820000}"/>
    <cellStyle name="Normal 2 11 9 4" xfId="33354" xr:uid="{00000000-0005-0000-0000-000047820000}"/>
    <cellStyle name="Normal 2 11 9 4 2" xfId="33355" xr:uid="{00000000-0005-0000-0000-000048820000}"/>
    <cellStyle name="Normal 2 11 9 4 2 2" xfId="33356" xr:uid="{00000000-0005-0000-0000-000049820000}"/>
    <cellStyle name="Normal 2 11 9 4 3" xfId="33357" xr:uid="{00000000-0005-0000-0000-00004A820000}"/>
    <cellStyle name="Normal 2 11 9 4 4" xfId="33358" xr:uid="{00000000-0005-0000-0000-00004B820000}"/>
    <cellStyle name="Normal 2 11 9 5" xfId="33359" xr:uid="{00000000-0005-0000-0000-00004C820000}"/>
    <cellStyle name="Normal 2 11 9 5 2" xfId="33360" xr:uid="{00000000-0005-0000-0000-00004D820000}"/>
    <cellStyle name="Normal 2 11 9 5 2 2" xfId="33361" xr:uid="{00000000-0005-0000-0000-00004E820000}"/>
    <cellStyle name="Normal 2 11 9 5 3" xfId="33362" xr:uid="{00000000-0005-0000-0000-00004F820000}"/>
    <cellStyle name="Normal 2 11 9 5 4" xfId="33363" xr:uid="{00000000-0005-0000-0000-000050820000}"/>
    <cellStyle name="Normal 2 11 9 6" xfId="33364" xr:uid="{00000000-0005-0000-0000-000051820000}"/>
    <cellStyle name="Normal 2 11 9 6 2" xfId="33365" xr:uid="{00000000-0005-0000-0000-000052820000}"/>
    <cellStyle name="Normal 2 11 9 6 2 2" xfId="33366" xr:uid="{00000000-0005-0000-0000-000053820000}"/>
    <cellStyle name="Normal 2 11 9 6 3" xfId="33367" xr:uid="{00000000-0005-0000-0000-000054820000}"/>
    <cellStyle name="Normal 2 11 9 6 4" xfId="33368" xr:uid="{00000000-0005-0000-0000-000055820000}"/>
    <cellStyle name="Normal 2 11 9 7" xfId="33369" xr:uid="{00000000-0005-0000-0000-000056820000}"/>
    <cellStyle name="Normal 2 11 9 7 2" xfId="33370" xr:uid="{00000000-0005-0000-0000-000057820000}"/>
    <cellStyle name="Normal 2 11 9 7 2 2" xfId="33371" xr:uid="{00000000-0005-0000-0000-000058820000}"/>
    <cellStyle name="Normal 2 11 9 7 3" xfId="33372" xr:uid="{00000000-0005-0000-0000-000059820000}"/>
    <cellStyle name="Normal 2 11 9 7 4" xfId="33373" xr:uid="{00000000-0005-0000-0000-00005A820000}"/>
    <cellStyle name="Normal 2 11 9 8" xfId="33374" xr:uid="{00000000-0005-0000-0000-00005B820000}"/>
    <cellStyle name="Normal 2 11 9 8 2" xfId="33375" xr:uid="{00000000-0005-0000-0000-00005C820000}"/>
    <cellStyle name="Normal 2 11 9 9" xfId="33376" xr:uid="{00000000-0005-0000-0000-00005D820000}"/>
    <cellStyle name="Normal 2 110" xfId="33377" xr:uid="{00000000-0005-0000-0000-00005E820000}"/>
    <cellStyle name="Normal 2 111" xfId="33378" xr:uid="{00000000-0005-0000-0000-00005F820000}"/>
    <cellStyle name="Normal 2 112" xfId="33379" xr:uid="{00000000-0005-0000-0000-000060820000}"/>
    <cellStyle name="Normal 2 113" xfId="33380" xr:uid="{00000000-0005-0000-0000-000061820000}"/>
    <cellStyle name="Normal 2 114" xfId="33381" xr:uid="{00000000-0005-0000-0000-000062820000}"/>
    <cellStyle name="Normal 2 115" xfId="33382" xr:uid="{00000000-0005-0000-0000-000063820000}"/>
    <cellStyle name="Normal 2 116" xfId="33383" xr:uid="{00000000-0005-0000-0000-000064820000}"/>
    <cellStyle name="Normal 2 117" xfId="33384" xr:uid="{00000000-0005-0000-0000-000065820000}"/>
    <cellStyle name="Normal 2 118" xfId="33385" xr:uid="{00000000-0005-0000-0000-000066820000}"/>
    <cellStyle name="Normal 2 119" xfId="33386" xr:uid="{00000000-0005-0000-0000-000067820000}"/>
    <cellStyle name="Normal 2 12" xfId="33387" xr:uid="{00000000-0005-0000-0000-000068820000}"/>
    <cellStyle name="Normal 2 12 2" xfId="33388" xr:uid="{00000000-0005-0000-0000-000069820000}"/>
    <cellStyle name="Normal 2 12 2 2" xfId="33389" xr:uid="{00000000-0005-0000-0000-00006A820000}"/>
    <cellStyle name="Normal 2 12 3" xfId="33390" xr:uid="{00000000-0005-0000-0000-00006B820000}"/>
    <cellStyle name="Normal 2 120" xfId="33391" xr:uid="{00000000-0005-0000-0000-00006C820000}"/>
    <cellStyle name="Normal 2 121" xfId="33392" xr:uid="{00000000-0005-0000-0000-00006D820000}"/>
    <cellStyle name="Normal 2 122" xfId="33393" xr:uid="{00000000-0005-0000-0000-00006E820000}"/>
    <cellStyle name="Normal 2 123" xfId="33394" xr:uid="{00000000-0005-0000-0000-00006F820000}"/>
    <cellStyle name="Normal 2 124" xfId="33395" xr:uid="{00000000-0005-0000-0000-000070820000}"/>
    <cellStyle name="Normal 2 125" xfId="33396" xr:uid="{00000000-0005-0000-0000-000071820000}"/>
    <cellStyle name="Normal 2 126" xfId="33397" xr:uid="{00000000-0005-0000-0000-000072820000}"/>
    <cellStyle name="Normal 2 127" xfId="33398" xr:uid="{00000000-0005-0000-0000-000073820000}"/>
    <cellStyle name="Normal 2 128" xfId="33399" xr:uid="{00000000-0005-0000-0000-000074820000}"/>
    <cellStyle name="Normal 2 129" xfId="33400" xr:uid="{00000000-0005-0000-0000-000075820000}"/>
    <cellStyle name="Normal 2 13" xfId="33401" xr:uid="{00000000-0005-0000-0000-000076820000}"/>
    <cellStyle name="Normal 2 13 2" xfId="33402" xr:uid="{00000000-0005-0000-0000-000077820000}"/>
    <cellStyle name="Normal 2 13 2 2" xfId="33403" xr:uid="{00000000-0005-0000-0000-000078820000}"/>
    <cellStyle name="Normal 2 13 3" xfId="33404" xr:uid="{00000000-0005-0000-0000-000079820000}"/>
    <cellStyle name="Normal 2 130" xfId="33405" xr:uid="{00000000-0005-0000-0000-00007A820000}"/>
    <cellStyle name="Normal 2 131" xfId="33406" xr:uid="{00000000-0005-0000-0000-00007B820000}"/>
    <cellStyle name="Normal 2 132" xfId="33407" xr:uid="{00000000-0005-0000-0000-00007C820000}"/>
    <cellStyle name="Normal 2 133" xfId="33408" xr:uid="{00000000-0005-0000-0000-00007D820000}"/>
    <cellStyle name="Normal 2 134" xfId="33409" xr:uid="{00000000-0005-0000-0000-00007E820000}"/>
    <cellStyle name="Normal 2 135" xfId="33410" xr:uid="{00000000-0005-0000-0000-00007F820000}"/>
    <cellStyle name="Normal 2 136" xfId="33411" xr:uid="{00000000-0005-0000-0000-000080820000}"/>
    <cellStyle name="Normal 2 137" xfId="33412" xr:uid="{00000000-0005-0000-0000-000081820000}"/>
    <cellStyle name="Normal 2 138" xfId="33413" xr:uid="{00000000-0005-0000-0000-000082820000}"/>
    <cellStyle name="Normal 2 139" xfId="33414" xr:uid="{00000000-0005-0000-0000-000083820000}"/>
    <cellStyle name="Normal 2 14" xfId="33415" xr:uid="{00000000-0005-0000-0000-000084820000}"/>
    <cellStyle name="Normal 2 14 2" xfId="33416" xr:uid="{00000000-0005-0000-0000-000085820000}"/>
    <cellStyle name="Normal 2 14 2 2" xfId="33417" xr:uid="{00000000-0005-0000-0000-000086820000}"/>
    <cellStyle name="Normal 2 14 2_Control Caps" xfId="33418" xr:uid="{00000000-0005-0000-0000-000087820000}"/>
    <cellStyle name="Normal 2 14 3" xfId="33419" xr:uid="{00000000-0005-0000-0000-000088820000}"/>
    <cellStyle name="Normal 2 140" xfId="33420" xr:uid="{00000000-0005-0000-0000-000089820000}"/>
    <cellStyle name="Normal 2 141" xfId="33421" xr:uid="{00000000-0005-0000-0000-00008A820000}"/>
    <cellStyle name="Normal 2 142" xfId="33422" xr:uid="{00000000-0005-0000-0000-00008B820000}"/>
    <cellStyle name="Normal 2 143" xfId="33423" xr:uid="{00000000-0005-0000-0000-00008C820000}"/>
    <cellStyle name="Normal 2 144" xfId="33424" xr:uid="{00000000-0005-0000-0000-00008D820000}"/>
    <cellStyle name="Normal 2 145" xfId="33425" xr:uid="{00000000-0005-0000-0000-00008E820000}"/>
    <cellStyle name="Normal 2 146" xfId="33426" xr:uid="{00000000-0005-0000-0000-00008F820000}"/>
    <cellStyle name="Normal 2 147" xfId="33427" xr:uid="{00000000-0005-0000-0000-000090820000}"/>
    <cellStyle name="Normal 2 148" xfId="33428" xr:uid="{00000000-0005-0000-0000-000091820000}"/>
    <cellStyle name="Normal 2 149" xfId="33429" xr:uid="{00000000-0005-0000-0000-000092820000}"/>
    <cellStyle name="Normal 2 15" xfId="33430" xr:uid="{00000000-0005-0000-0000-000093820000}"/>
    <cellStyle name="Normal 2 15 2" xfId="33431" xr:uid="{00000000-0005-0000-0000-000094820000}"/>
    <cellStyle name="Normal 2 15 2 2" xfId="33432" xr:uid="{00000000-0005-0000-0000-000095820000}"/>
    <cellStyle name="Normal 2 15 2 3" xfId="33433" xr:uid="{00000000-0005-0000-0000-000096820000}"/>
    <cellStyle name="Normal 2 15 2_Control Caps" xfId="33434" xr:uid="{00000000-0005-0000-0000-000097820000}"/>
    <cellStyle name="Normal 2 15 3" xfId="33435" xr:uid="{00000000-0005-0000-0000-000098820000}"/>
    <cellStyle name="Normal 2 150" xfId="33436" xr:uid="{00000000-0005-0000-0000-000099820000}"/>
    <cellStyle name="Normal 2 151" xfId="33437" xr:uid="{00000000-0005-0000-0000-00009A820000}"/>
    <cellStyle name="Normal 2 152" xfId="33438" xr:uid="{00000000-0005-0000-0000-00009B820000}"/>
    <cellStyle name="Normal 2 153" xfId="33439" xr:uid="{00000000-0005-0000-0000-00009C820000}"/>
    <cellStyle name="Normal 2 154" xfId="33440" xr:uid="{00000000-0005-0000-0000-00009D820000}"/>
    <cellStyle name="Normal 2 155" xfId="33441" xr:uid="{00000000-0005-0000-0000-00009E820000}"/>
    <cellStyle name="Normal 2 156" xfId="33442" xr:uid="{00000000-0005-0000-0000-00009F820000}"/>
    <cellStyle name="Normal 2 157" xfId="33443" xr:uid="{00000000-0005-0000-0000-0000A0820000}"/>
    <cellStyle name="Normal 2 158" xfId="33444" xr:uid="{00000000-0005-0000-0000-0000A1820000}"/>
    <cellStyle name="Normal 2 159" xfId="33445" xr:uid="{00000000-0005-0000-0000-0000A2820000}"/>
    <cellStyle name="Normal 2 16" xfId="33446" xr:uid="{00000000-0005-0000-0000-0000A3820000}"/>
    <cellStyle name="Normal 2 16 2" xfId="33447" xr:uid="{00000000-0005-0000-0000-0000A4820000}"/>
    <cellStyle name="Normal 2 16 2 2" xfId="33448" xr:uid="{00000000-0005-0000-0000-0000A5820000}"/>
    <cellStyle name="Normal 2 16 3" xfId="33449" xr:uid="{00000000-0005-0000-0000-0000A6820000}"/>
    <cellStyle name="Normal 2 160" xfId="33450" xr:uid="{00000000-0005-0000-0000-0000A7820000}"/>
    <cellStyle name="Normal 2 161" xfId="33451" xr:uid="{00000000-0005-0000-0000-0000A8820000}"/>
    <cellStyle name="Normal 2 162" xfId="33452" xr:uid="{00000000-0005-0000-0000-0000A9820000}"/>
    <cellStyle name="Normal 2 163" xfId="33453" xr:uid="{00000000-0005-0000-0000-0000AA820000}"/>
    <cellStyle name="Normal 2 164" xfId="33454" xr:uid="{00000000-0005-0000-0000-0000AB820000}"/>
    <cellStyle name="Normal 2 165" xfId="33455" xr:uid="{00000000-0005-0000-0000-0000AC820000}"/>
    <cellStyle name="Normal 2 166" xfId="33456" xr:uid="{00000000-0005-0000-0000-0000AD820000}"/>
    <cellStyle name="Normal 2 167" xfId="33457" xr:uid="{00000000-0005-0000-0000-0000AE820000}"/>
    <cellStyle name="Normal 2 168" xfId="33458" xr:uid="{00000000-0005-0000-0000-0000AF820000}"/>
    <cellStyle name="Normal 2 169" xfId="33459" xr:uid="{00000000-0005-0000-0000-0000B0820000}"/>
    <cellStyle name="Normal 2 17" xfId="33460" xr:uid="{00000000-0005-0000-0000-0000B1820000}"/>
    <cellStyle name="Normal 2 17 10" xfId="33461" xr:uid="{00000000-0005-0000-0000-0000B2820000}"/>
    <cellStyle name="Normal 2 17 11" xfId="33462" xr:uid="{00000000-0005-0000-0000-0000B3820000}"/>
    <cellStyle name="Normal 2 17 2" xfId="33463" xr:uid="{00000000-0005-0000-0000-0000B4820000}"/>
    <cellStyle name="Normal 2 17 2 10" xfId="33464" xr:uid="{00000000-0005-0000-0000-0000B5820000}"/>
    <cellStyle name="Normal 2 17 2 2" xfId="33465" xr:uid="{00000000-0005-0000-0000-0000B6820000}"/>
    <cellStyle name="Normal 2 17 2 2 2" xfId="33466" xr:uid="{00000000-0005-0000-0000-0000B7820000}"/>
    <cellStyle name="Normal 2 17 2 2 2 2" xfId="33467" xr:uid="{00000000-0005-0000-0000-0000B8820000}"/>
    <cellStyle name="Normal 2 17 2 2 2 2 2" xfId="33468" xr:uid="{00000000-0005-0000-0000-0000B9820000}"/>
    <cellStyle name="Normal 2 17 2 2 2 3" xfId="33469" xr:uid="{00000000-0005-0000-0000-0000BA820000}"/>
    <cellStyle name="Normal 2 17 2 2 2 4" xfId="33470" xr:uid="{00000000-0005-0000-0000-0000BB820000}"/>
    <cellStyle name="Normal 2 17 2 2 3" xfId="33471" xr:uid="{00000000-0005-0000-0000-0000BC820000}"/>
    <cellStyle name="Normal 2 17 2 2 3 2" xfId="33472" xr:uid="{00000000-0005-0000-0000-0000BD820000}"/>
    <cellStyle name="Normal 2 17 2 2 3 2 2" xfId="33473" xr:uid="{00000000-0005-0000-0000-0000BE820000}"/>
    <cellStyle name="Normal 2 17 2 2 3 3" xfId="33474" xr:uid="{00000000-0005-0000-0000-0000BF820000}"/>
    <cellStyle name="Normal 2 17 2 2 3 4" xfId="33475" xr:uid="{00000000-0005-0000-0000-0000C0820000}"/>
    <cellStyle name="Normal 2 17 2 2 4" xfId="33476" xr:uid="{00000000-0005-0000-0000-0000C1820000}"/>
    <cellStyle name="Normal 2 17 2 2 4 2" xfId="33477" xr:uid="{00000000-0005-0000-0000-0000C2820000}"/>
    <cellStyle name="Normal 2 17 2 2 4 2 2" xfId="33478" xr:uid="{00000000-0005-0000-0000-0000C3820000}"/>
    <cellStyle name="Normal 2 17 2 2 4 3" xfId="33479" xr:uid="{00000000-0005-0000-0000-0000C4820000}"/>
    <cellStyle name="Normal 2 17 2 2 4 4" xfId="33480" xr:uid="{00000000-0005-0000-0000-0000C5820000}"/>
    <cellStyle name="Normal 2 17 2 2 5" xfId="33481" xr:uid="{00000000-0005-0000-0000-0000C6820000}"/>
    <cellStyle name="Normal 2 17 2 2 6" xfId="33482" xr:uid="{00000000-0005-0000-0000-0000C7820000}"/>
    <cellStyle name="Normal 2 17 2 2 6 2" xfId="33483" xr:uid="{00000000-0005-0000-0000-0000C8820000}"/>
    <cellStyle name="Normal 2 17 2 2 7" xfId="33484" xr:uid="{00000000-0005-0000-0000-0000C9820000}"/>
    <cellStyle name="Normal 2 17 2 2 8" xfId="33485" xr:uid="{00000000-0005-0000-0000-0000CA820000}"/>
    <cellStyle name="Normal 2 17 2 3" xfId="33486" xr:uid="{00000000-0005-0000-0000-0000CB820000}"/>
    <cellStyle name="Normal 2 17 2 3 2" xfId="33487" xr:uid="{00000000-0005-0000-0000-0000CC820000}"/>
    <cellStyle name="Normal 2 17 2 3 2 2" xfId="33488" xr:uid="{00000000-0005-0000-0000-0000CD820000}"/>
    <cellStyle name="Normal 2 17 2 3 3" xfId="33489" xr:uid="{00000000-0005-0000-0000-0000CE820000}"/>
    <cellStyle name="Normal 2 17 2 3 4" xfId="33490" xr:uid="{00000000-0005-0000-0000-0000CF820000}"/>
    <cellStyle name="Normal 2 17 2 4" xfId="33491" xr:uid="{00000000-0005-0000-0000-0000D0820000}"/>
    <cellStyle name="Normal 2 17 2 4 2" xfId="33492" xr:uid="{00000000-0005-0000-0000-0000D1820000}"/>
    <cellStyle name="Normal 2 17 2 4 2 2" xfId="33493" xr:uid="{00000000-0005-0000-0000-0000D2820000}"/>
    <cellStyle name="Normal 2 17 2 4 3" xfId="33494" xr:uid="{00000000-0005-0000-0000-0000D3820000}"/>
    <cellStyle name="Normal 2 17 2 4 4" xfId="33495" xr:uid="{00000000-0005-0000-0000-0000D4820000}"/>
    <cellStyle name="Normal 2 17 2 5" xfId="33496" xr:uid="{00000000-0005-0000-0000-0000D5820000}"/>
    <cellStyle name="Normal 2 17 2 5 2" xfId="33497" xr:uid="{00000000-0005-0000-0000-0000D6820000}"/>
    <cellStyle name="Normal 2 17 2 5 2 2" xfId="33498" xr:uid="{00000000-0005-0000-0000-0000D7820000}"/>
    <cellStyle name="Normal 2 17 2 5 3" xfId="33499" xr:uid="{00000000-0005-0000-0000-0000D8820000}"/>
    <cellStyle name="Normal 2 17 2 5 4" xfId="33500" xr:uid="{00000000-0005-0000-0000-0000D9820000}"/>
    <cellStyle name="Normal 2 17 2 6" xfId="33501" xr:uid="{00000000-0005-0000-0000-0000DA820000}"/>
    <cellStyle name="Normal 2 17 2 7" xfId="33502" xr:uid="{00000000-0005-0000-0000-0000DB820000}"/>
    <cellStyle name="Normal 2 17 2 7 2" xfId="33503" xr:uid="{00000000-0005-0000-0000-0000DC820000}"/>
    <cellStyle name="Normal 2 17 2 7 2 2" xfId="33504" xr:uid="{00000000-0005-0000-0000-0000DD820000}"/>
    <cellStyle name="Normal 2 17 2 7 3" xfId="33505" xr:uid="{00000000-0005-0000-0000-0000DE820000}"/>
    <cellStyle name="Normal 2 17 2 7 4" xfId="33506" xr:uid="{00000000-0005-0000-0000-0000DF820000}"/>
    <cellStyle name="Normal 2 17 2 8" xfId="33507" xr:uid="{00000000-0005-0000-0000-0000E0820000}"/>
    <cellStyle name="Normal 2 17 2 8 2" xfId="33508" xr:uid="{00000000-0005-0000-0000-0000E1820000}"/>
    <cellStyle name="Normal 2 17 2 9" xfId="33509" xr:uid="{00000000-0005-0000-0000-0000E2820000}"/>
    <cellStyle name="Normal 2 17 3" xfId="33510" xr:uid="{00000000-0005-0000-0000-0000E3820000}"/>
    <cellStyle name="Normal 2 17 3 2" xfId="33511" xr:uid="{00000000-0005-0000-0000-0000E4820000}"/>
    <cellStyle name="Normal 2 17 3 2 2" xfId="33512" xr:uid="{00000000-0005-0000-0000-0000E5820000}"/>
    <cellStyle name="Normal 2 17 3 2 2 2" xfId="33513" xr:uid="{00000000-0005-0000-0000-0000E6820000}"/>
    <cellStyle name="Normal 2 17 3 2 3" xfId="33514" xr:uid="{00000000-0005-0000-0000-0000E7820000}"/>
    <cellStyle name="Normal 2 17 3 2 4" xfId="33515" xr:uid="{00000000-0005-0000-0000-0000E8820000}"/>
    <cellStyle name="Normal 2 17 3 3" xfId="33516" xr:uid="{00000000-0005-0000-0000-0000E9820000}"/>
    <cellStyle name="Normal 2 17 3 3 2" xfId="33517" xr:uid="{00000000-0005-0000-0000-0000EA820000}"/>
    <cellStyle name="Normal 2 17 3 3 2 2" xfId="33518" xr:uid="{00000000-0005-0000-0000-0000EB820000}"/>
    <cellStyle name="Normal 2 17 3 3 3" xfId="33519" xr:uid="{00000000-0005-0000-0000-0000EC820000}"/>
    <cellStyle name="Normal 2 17 3 3 4" xfId="33520" xr:uid="{00000000-0005-0000-0000-0000ED820000}"/>
    <cellStyle name="Normal 2 17 3 4" xfId="33521" xr:uid="{00000000-0005-0000-0000-0000EE820000}"/>
    <cellStyle name="Normal 2 17 3 4 2" xfId="33522" xr:uid="{00000000-0005-0000-0000-0000EF820000}"/>
    <cellStyle name="Normal 2 17 3 4 2 2" xfId="33523" xr:uid="{00000000-0005-0000-0000-0000F0820000}"/>
    <cellStyle name="Normal 2 17 3 4 3" xfId="33524" xr:uid="{00000000-0005-0000-0000-0000F1820000}"/>
    <cellStyle name="Normal 2 17 3 4 4" xfId="33525" xr:uid="{00000000-0005-0000-0000-0000F2820000}"/>
    <cellStyle name="Normal 2 17 3 5" xfId="33526" xr:uid="{00000000-0005-0000-0000-0000F3820000}"/>
    <cellStyle name="Normal 2 17 3 6" xfId="33527" xr:uid="{00000000-0005-0000-0000-0000F4820000}"/>
    <cellStyle name="Normal 2 17 3 6 2" xfId="33528" xr:uid="{00000000-0005-0000-0000-0000F5820000}"/>
    <cellStyle name="Normal 2 17 3 7" xfId="33529" xr:uid="{00000000-0005-0000-0000-0000F6820000}"/>
    <cellStyle name="Normal 2 17 3 8" xfId="33530" xr:uid="{00000000-0005-0000-0000-0000F7820000}"/>
    <cellStyle name="Normal 2 17 4" xfId="33531" xr:uid="{00000000-0005-0000-0000-0000F8820000}"/>
    <cellStyle name="Normal 2 17 5" xfId="33532" xr:uid="{00000000-0005-0000-0000-0000F9820000}"/>
    <cellStyle name="Normal 2 17 5 2" xfId="33533" xr:uid="{00000000-0005-0000-0000-0000FA820000}"/>
    <cellStyle name="Normal 2 17 5 2 2" xfId="33534" xr:uid="{00000000-0005-0000-0000-0000FB820000}"/>
    <cellStyle name="Normal 2 17 5 3" xfId="33535" xr:uid="{00000000-0005-0000-0000-0000FC820000}"/>
    <cellStyle name="Normal 2 17 5 4" xfId="33536" xr:uid="{00000000-0005-0000-0000-0000FD820000}"/>
    <cellStyle name="Normal 2 17 6" xfId="33537" xr:uid="{00000000-0005-0000-0000-0000FE820000}"/>
    <cellStyle name="Normal 2 17 6 2" xfId="33538" xr:uid="{00000000-0005-0000-0000-0000FF820000}"/>
    <cellStyle name="Normal 2 17 6 2 2" xfId="33539" xr:uid="{00000000-0005-0000-0000-000000830000}"/>
    <cellStyle name="Normal 2 17 6 3" xfId="33540" xr:uid="{00000000-0005-0000-0000-000001830000}"/>
    <cellStyle name="Normal 2 17 6 4" xfId="33541" xr:uid="{00000000-0005-0000-0000-000002830000}"/>
    <cellStyle name="Normal 2 17 7" xfId="33542" xr:uid="{00000000-0005-0000-0000-000003830000}"/>
    <cellStyle name="Normal 2 17 7 2" xfId="33543" xr:uid="{00000000-0005-0000-0000-000004830000}"/>
    <cellStyle name="Normal 2 17 7 2 2" xfId="33544" xr:uid="{00000000-0005-0000-0000-000005830000}"/>
    <cellStyle name="Normal 2 17 7 3" xfId="33545" xr:uid="{00000000-0005-0000-0000-000006830000}"/>
    <cellStyle name="Normal 2 17 7 4" xfId="33546" xr:uid="{00000000-0005-0000-0000-000007830000}"/>
    <cellStyle name="Normal 2 17 8" xfId="33547" xr:uid="{00000000-0005-0000-0000-000008830000}"/>
    <cellStyle name="Normal 2 17 8 2" xfId="33548" xr:uid="{00000000-0005-0000-0000-000009830000}"/>
    <cellStyle name="Normal 2 17 8 2 2" xfId="33549" xr:uid="{00000000-0005-0000-0000-00000A830000}"/>
    <cellStyle name="Normal 2 17 8 3" xfId="33550" xr:uid="{00000000-0005-0000-0000-00000B830000}"/>
    <cellStyle name="Normal 2 17 8 4" xfId="33551" xr:uid="{00000000-0005-0000-0000-00000C830000}"/>
    <cellStyle name="Normal 2 17 9" xfId="33552" xr:uid="{00000000-0005-0000-0000-00000D830000}"/>
    <cellStyle name="Normal 2 17 9 2" xfId="33553" xr:uid="{00000000-0005-0000-0000-00000E830000}"/>
    <cellStyle name="Normal 2 17_Control Caps" xfId="33554" xr:uid="{00000000-0005-0000-0000-00000F830000}"/>
    <cellStyle name="Normal 2 170" xfId="33555" xr:uid="{00000000-0005-0000-0000-000010830000}"/>
    <cellStyle name="Normal 2 171" xfId="33556" xr:uid="{00000000-0005-0000-0000-000011830000}"/>
    <cellStyle name="Normal 2 172" xfId="33557" xr:uid="{00000000-0005-0000-0000-000012830000}"/>
    <cellStyle name="Normal 2 173" xfId="33558" xr:uid="{00000000-0005-0000-0000-000013830000}"/>
    <cellStyle name="Normal 2 174" xfId="33559" xr:uid="{00000000-0005-0000-0000-000014830000}"/>
    <cellStyle name="Normal 2 175" xfId="33560" xr:uid="{00000000-0005-0000-0000-000015830000}"/>
    <cellStyle name="Normal 2 176" xfId="33561" xr:uid="{00000000-0005-0000-0000-000016830000}"/>
    <cellStyle name="Normal 2 177" xfId="33562" xr:uid="{00000000-0005-0000-0000-000017830000}"/>
    <cellStyle name="Normal 2 178" xfId="33563" xr:uid="{00000000-0005-0000-0000-000018830000}"/>
    <cellStyle name="Normal 2 179" xfId="33564" xr:uid="{00000000-0005-0000-0000-000019830000}"/>
    <cellStyle name="Normal 2 18" xfId="33565" xr:uid="{00000000-0005-0000-0000-00001A830000}"/>
    <cellStyle name="Normal 2 18 10" xfId="33566" xr:uid="{00000000-0005-0000-0000-00001B830000}"/>
    <cellStyle name="Normal 2 18 2" xfId="33567" xr:uid="{00000000-0005-0000-0000-00001C830000}"/>
    <cellStyle name="Normal 2 18 2 2" xfId="33568" xr:uid="{00000000-0005-0000-0000-00001D830000}"/>
    <cellStyle name="Normal 2 18 2 2 2" xfId="33569" xr:uid="{00000000-0005-0000-0000-00001E830000}"/>
    <cellStyle name="Normal 2 18 2 2 3" xfId="33570" xr:uid="{00000000-0005-0000-0000-00001F830000}"/>
    <cellStyle name="Normal 2 18 2 2 3 2" xfId="33571" xr:uid="{00000000-0005-0000-0000-000020830000}"/>
    <cellStyle name="Normal 2 18 2 2 4" xfId="33572" xr:uid="{00000000-0005-0000-0000-000021830000}"/>
    <cellStyle name="Normal 2 18 2 2 5" xfId="33573" xr:uid="{00000000-0005-0000-0000-000022830000}"/>
    <cellStyle name="Normal 2 18 2 3" xfId="33574" xr:uid="{00000000-0005-0000-0000-000023830000}"/>
    <cellStyle name="Normal 2 18 2 3 2" xfId="33575" xr:uid="{00000000-0005-0000-0000-000024830000}"/>
    <cellStyle name="Normal 2 18 2 3 2 2" xfId="33576" xr:uid="{00000000-0005-0000-0000-000025830000}"/>
    <cellStyle name="Normal 2 18 2 3 3" xfId="33577" xr:uid="{00000000-0005-0000-0000-000026830000}"/>
    <cellStyle name="Normal 2 18 2 3 4" xfId="33578" xr:uid="{00000000-0005-0000-0000-000027830000}"/>
    <cellStyle name="Normal 2 18 2 4" xfId="33579" xr:uid="{00000000-0005-0000-0000-000028830000}"/>
    <cellStyle name="Normal 2 18 2 4 2" xfId="33580" xr:uid="{00000000-0005-0000-0000-000029830000}"/>
    <cellStyle name="Normal 2 18 2 4 2 2" xfId="33581" xr:uid="{00000000-0005-0000-0000-00002A830000}"/>
    <cellStyle name="Normal 2 18 2 4 3" xfId="33582" xr:uid="{00000000-0005-0000-0000-00002B830000}"/>
    <cellStyle name="Normal 2 18 2 4 4" xfId="33583" xr:uid="{00000000-0005-0000-0000-00002C830000}"/>
    <cellStyle name="Normal 2 18 2 5" xfId="33584" xr:uid="{00000000-0005-0000-0000-00002D830000}"/>
    <cellStyle name="Normal 2 18 2 6" xfId="33585" xr:uid="{00000000-0005-0000-0000-00002E830000}"/>
    <cellStyle name="Normal 2 18 2 6 2" xfId="33586" xr:uid="{00000000-0005-0000-0000-00002F830000}"/>
    <cellStyle name="Normal 2 18 2 7" xfId="33587" xr:uid="{00000000-0005-0000-0000-000030830000}"/>
    <cellStyle name="Normal 2 18 2 8" xfId="33588" xr:uid="{00000000-0005-0000-0000-000031830000}"/>
    <cellStyle name="Normal 2 18 3" xfId="33589" xr:uid="{00000000-0005-0000-0000-000032830000}"/>
    <cellStyle name="Normal 2 18 4" xfId="33590" xr:uid="{00000000-0005-0000-0000-000033830000}"/>
    <cellStyle name="Normal 2 18 4 2" xfId="33591" xr:uid="{00000000-0005-0000-0000-000034830000}"/>
    <cellStyle name="Normal 2 18 4 2 2" xfId="33592" xr:uid="{00000000-0005-0000-0000-000035830000}"/>
    <cellStyle name="Normal 2 18 4 3" xfId="33593" xr:uid="{00000000-0005-0000-0000-000036830000}"/>
    <cellStyle name="Normal 2 18 4 4" xfId="33594" xr:uid="{00000000-0005-0000-0000-000037830000}"/>
    <cellStyle name="Normal 2 18 5" xfId="33595" xr:uid="{00000000-0005-0000-0000-000038830000}"/>
    <cellStyle name="Normal 2 18 5 2" xfId="33596" xr:uid="{00000000-0005-0000-0000-000039830000}"/>
    <cellStyle name="Normal 2 18 5 2 2" xfId="33597" xr:uid="{00000000-0005-0000-0000-00003A830000}"/>
    <cellStyle name="Normal 2 18 5 3" xfId="33598" xr:uid="{00000000-0005-0000-0000-00003B830000}"/>
    <cellStyle name="Normal 2 18 5 4" xfId="33599" xr:uid="{00000000-0005-0000-0000-00003C830000}"/>
    <cellStyle name="Normal 2 18 6" xfId="33600" xr:uid="{00000000-0005-0000-0000-00003D830000}"/>
    <cellStyle name="Normal 2 18 6 2" xfId="33601" xr:uid="{00000000-0005-0000-0000-00003E830000}"/>
    <cellStyle name="Normal 2 18 6 2 2" xfId="33602" xr:uid="{00000000-0005-0000-0000-00003F830000}"/>
    <cellStyle name="Normal 2 18 6 3" xfId="33603" xr:uid="{00000000-0005-0000-0000-000040830000}"/>
    <cellStyle name="Normal 2 18 6 4" xfId="33604" xr:uid="{00000000-0005-0000-0000-000041830000}"/>
    <cellStyle name="Normal 2 18 7" xfId="33605" xr:uid="{00000000-0005-0000-0000-000042830000}"/>
    <cellStyle name="Normal 2 18 7 2" xfId="33606" xr:uid="{00000000-0005-0000-0000-000043830000}"/>
    <cellStyle name="Normal 2 18 7 2 2" xfId="33607" xr:uid="{00000000-0005-0000-0000-000044830000}"/>
    <cellStyle name="Normal 2 18 7 3" xfId="33608" xr:uid="{00000000-0005-0000-0000-000045830000}"/>
    <cellStyle name="Normal 2 18 7 4" xfId="33609" xr:uid="{00000000-0005-0000-0000-000046830000}"/>
    <cellStyle name="Normal 2 18 8" xfId="33610" xr:uid="{00000000-0005-0000-0000-000047830000}"/>
    <cellStyle name="Normal 2 18 8 2" xfId="33611" xr:uid="{00000000-0005-0000-0000-000048830000}"/>
    <cellStyle name="Normal 2 18 9" xfId="33612" xr:uid="{00000000-0005-0000-0000-000049830000}"/>
    <cellStyle name="Normal 2 18_Control Caps" xfId="33613" xr:uid="{00000000-0005-0000-0000-00004A830000}"/>
    <cellStyle name="Normal 2 180" xfId="33614" xr:uid="{00000000-0005-0000-0000-00004B830000}"/>
    <cellStyle name="Normal 2 181" xfId="20753" xr:uid="{00000000-0005-0000-0000-00004C830000}"/>
    <cellStyle name="Normal 2 182" xfId="57883" xr:uid="{00000000-0005-0000-0000-00004D830000}"/>
    <cellStyle name="Normal 2 19" xfId="33615" xr:uid="{00000000-0005-0000-0000-00004E830000}"/>
    <cellStyle name="Normal 2 19 2" xfId="33616" xr:uid="{00000000-0005-0000-0000-00004F830000}"/>
    <cellStyle name="Normal 2 19 2 2" xfId="33617" xr:uid="{00000000-0005-0000-0000-000050830000}"/>
    <cellStyle name="Normal 2 19 3" xfId="33618" xr:uid="{00000000-0005-0000-0000-000051830000}"/>
    <cellStyle name="Normal 2 19_Control Caps" xfId="33619" xr:uid="{00000000-0005-0000-0000-000052830000}"/>
    <cellStyle name="Normal 2 2" xfId="33620" xr:uid="{00000000-0005-0000-0000-000053830000}"/>
    <cellStyle name="Normal 2 2 10" xfId="33621" xr:uid="{00000000-0005-0000-0000-000054830000}"/>
    <cellStyle name="Normal 2 2 10 2" xfId="33622" xr:uid="{00000000-0005-0000-0000-000055830000}"/>
    <cellStyle name="Normal 2 2 10 3" xfId="33623" xr:uid="{00000000-0005-0000-0000-000056830000}"/>
    <cellStyle name="Normal 2 2 11" xfId="33624" xr:uid="{00000000-0005-0000-0000-000057830000}"/>
    <cellStyle name="Normal 2 2 11 2" xfId="33625" xr:uid="{00000000-0005-0000-0000-000058830000}"/>
    <cellStyle name="Normal 2 2 11 3" xfId="33626" xr:uid="{00000000-0005-0000-0000-000059830000}"/>
    <cellStyle name="Normal 2 2 12" xfId="33627" xr:uid="{00000000-0005-0000-0000-00005A830000}"/>
    <cellStyle name="Normal 2 2 13" xfId="33628" xr:uid="{00000000-0005-0000-0000-00005B830000}"/>
    <cellStyle name="Normal 2 2 14" xfId="33629" xr:uid="{00000000-0005-0000-0000-00005C830000}"/>
    <cellStyle name="Normal 2 2 15" xfId="33630" xr:uid="{00000000-0005-0000-0000-00005D830000}"/>
    <cellStyle name="Normal 2 2 16" xfId="33631" xr:uid="{00000000-0005-0000-0000-00005E830000}"/>
    <cellStyle name="Normal 2 2 17" xfId="33632" xr:uid="{00000000-0005-0000-0000-00005F830000}"/>
    <cellStyle name="Normal 2 2 17 2" xfId="33633" xr:uid="{00000000-0005-0000-0000-000060830000}"/>
    <cellStyle name="Normal 2 2 18" xfId="33634" xr:uid="{00000000-0005-0000-0000-000061830000}"/>
    <cellStyle name="Normal 2 2 19" xfId="33635" xr:uid="{00000000-0005-0000-0000-000062830000}"/>
    <cellStyle name="Normal 2 2 2" xfId="33636" xr:uid="{00000000-0005-0000-0000-000063830000}"/>
    <cellStyle name="Normal 2 2 2 10" xfId="33637" xr:uid="{00000000-0005-0000-0000-000064830000}"/>
    <cellStyle name="Normal 2 2 2 2" xfId="33638" xr:uid="{00000000-0005-0000-0000-000065830000}"/>
    <cellStyle name="Normal 2 2 2 2 2" xfId="33639" xr:uid="{00000000-0005-0000-0000-000066830000}"/>
    <cellStyle name="Normal 2 2 2 2 2 2" xfId="33640" xr:uid="{00000000-0005-0000-0000-000067830000}"/>
    <cellStyle name="Normal 2 2 2 2 2 2 2" xfId="33641" xr:uid="{00000000-0005-0000-0000-000068830000}"/>
    <cellStyle name="Normal 2 2 2 2 2 2 2 2" xfId="33642" xr:uid="{00000000-0005-0000-0000-000069830000}"/>
    <cellStyle name="Normal 2 2 2 2 2 2 2_Control Caps" xfId="33643" xr:uid="{00000000-0005-0000-0000-00006A830000}"/>
    <cellStyle name="Normal 2 2 2 2 2 2 3" xfId="33644" xr:uid="{00000000-0005-0000-0000-00006B830000}"/>
    <cellStyle name="Normal 2 2 2 2 2 2 4" xfId="33645" xr:uid="{00000000-0005-0000-0000-00006C830000}"/>
    <cellStyle name="Normal 2 2 2 2 2 2 5" xfId="33646" xr:uid="{00000000-0005-0000-0000-00006D830000}"/>
    <cellStyle name="Normal 2 2 2 2 2 3" xfId="33647" xr:uid="{00000000-0005-0000-0000-00006E830000}"/>
    <cellStyle name="Normal 2 2 2 2 2 3 2" xfId="33648" xr:uid="{00000000-0005-0000-0000-00006F830000}"/>
    <cellStyle name="Normal 2 2 2 2 2 3 2 2" xfId="33649" xr:uid="{00000000-0005-0000-0000-000070830000}"/>
    <cellStyle name="Normal 2 2 2 2 2 3 2_Control Caps" xfId="33650" xr:uid="{00000000-0005-0000-0000-000071830000}"/>
    <cellStyle name="Normal 2 2 2 2 2 4" xfId="33651" xr:uid="{00000000-0005-0000-0000-000072830000}"/>
    <cellStyle name="Normal 2 2 2 2 2 4 2" xfId="33652" xr:uid="{00000000-0005-0000-0000-000073830000}"/>
    <cellStyle name="Normal 2 2 2 2 2 4_Control Caps" xfId="33653" xr:uid="{00000000-0005-0000-0000-000074830000}"/>
    <cellStyle name="Normal 2 2 2 2 2 5" xfId="33654" xr:uid="{00000000-0005-0000-0000-000075830000}"/>
    <cellStyle name="Normal 2 2 2 2 2 5 2" xfId="33655" xr:uid="{00000000-0005-0000-0000-000076830000}"/>
    <cellStyle name="Normal 2 2 2 2 2 5_Control Caps" xfId="33656" xr:uid="{00000000-0005-0000-0000-000077830000}"/>
    <cellStyle name="Normal 2 2 2 2 2_Control Caps" xfId="33657" xr:uid="{00000000-0005-0000-0000-000078830000}"/>
    <cellStyle name="Normal 2 2 2 2 3" xfId="33658" xr:uid="{00000000-0005-0000-0000-000079830000}"/>
    <cellStyle name="Normal 2 2 2 2 4" xfId="33659" xr:uid="{00000000-0005-0000-0000-00007A830000}"/>
    <cellStyle name="Normal 2 2 2 2 4 2" xfId="33660" xr:uid="{00000000-0005-0000-0000-00007B830000}"/>
    <cellStyle name="Normal 2 2 2 2 4_Control Caps" xfId="33661" xr:uid="{00000000-0005-0000-0000-00007C830000}"/>
    <cellStyle name="Normal 2 2 2 2 5" xfId="33662" xr:uid="{00000000-0005-0000-0000-00007D830000}"/>
    <cellStyle name="Normal 2 2 2 2 6" xfId="33663" xr:uid="{00000000-0005-0000-0000-00007E830000}"/>
    <cellStyle name="Normal 2 2 2 3" xfId="33664" xr:uid="{00000000-0005-0000-0000-00007F830000}"/>
    <cellStyle name="Normal 2 2 2 3 2" xfId="33665" xr:uid="{00000000-0005-0000-0000-000080830000}"/>
    <cellStyle name="Normal 2 2 2 3 2 2" xfId="33666" xr:uid="{00000000-0005-0000-0000-000081830000}"/>
    <cellStyle name="Normal 2 2 2 3 2_Control Caps" xfId="33667" xr:uid="{00000000-0005-0000-0000-000082830000}"/>
    <cellStyle name="Normal 2 2 2 4" xfId="33668" xr:uid="{00000000-0005-0000-0000-000083830000}"/>
    <cellStyle name="Normal 2 2 2 4 2" xfId="33669" xr:uid="{00000000-0005-0000-0000-000084830000}"/>
    <cellStyle name="Normal 2 2 2 4 2 2" xfId="33670" xr:uid="{00000000-0005-0000-0000-000085830000}"/>
    <cellStyle name="Normal 2 2 2 4 2_Control Caps" xfId="33671" xr:uid="{00000000-0005-0000-0000-000086830000}"/>
    <cellStyle name="Normal 2 2 2 5" xfId="33672" xr:uid="{00000000-0005-0000-0000-000087830000}"/>
    <cellStyle name="Normal 2 2 2 5 2" xfId="33673" xr:uid="{00000000-0005-0000-0000-000088830000}"/>
    <cellStyle name="Normal 2 2 2 5_Control Caps" xfId="33674" xr:uid="{00000000-0005-0000-0000-000089830000}"/>
    <cellStyle name="Normal 2 2 2 6" xfId="33675" xr:uid="{00000000-0005-0000-0000-00008A830000}"/>
    <cellStyle name="Normal 2 2 2 6 2" xfId="33676" xr:uid="{00000000-0005-0000-0000-00008B830000}"/>
    <cellStyle name="Normal 2 2 2 6_Control Caps" xfId="33677" xr:uid="{00000000-0005-0000-0000-00008C830000}"/>
    <cellStyle name="Normal 2 2 2 7" xfId="33678" xr:uid="{00000000-0005-0000-0000-00008D830000}"/>
    <cellStyle name="Normal 2 2 2 8" xfId="33679" xr:uid="{00000000-0005-0000-0000-00008E830000}"/>
    <cellStyle name="Normal 2 2 2 9" xfId="33680" xr:uid="{00000000-0005-0000-0000-00008F830000}"/>
    <cellStyle name="Normal 2 2 2_Control Caps" xfId="33681" xr:uid="{00000000-0005-0000-0000-000090830000}"/>
    <cellStyle name="Normal 2 2 20" xfId="33682" xr:uid="{00000000-0005-0000-0000-000091830000}"/>
    <cellStyle name="Normal 2 2 21" xfId="33683" xr:uid="{00000000-0005-0000-0000-000092830000}"/>
    <cellStyle name="Normal 2 2 22" xfId="33684" xr:uid="{00000000-0005-0000-0000-000093830000}"/>
    <cellStyle name="Normal 2 2 23" xfId="33685" xr:uid="{00000000-0005-0000-0000-000094830000}"/>
    <cellStyle name="Normal 2 2 24" xfId="33686" xr:uid="{00000000-0005-0000-0000-000095830000}"/>
    <cellStyle name="Normal 2 2 25" xfId="33687" xr:uid="{00000000-0005-0000-0000-000096830000}"/>
    <cellStyle name="Normal 2 2 26" xfId="33688" xr:uid="{00000000-0005-0000-0000-000097830000}"/>
    <cellStyle name="Normal 2 2 27" xfId="33689" xr:uid="{00000000-0005-0000-0000-000098830000}"/>
    <cellStyle name="Normal 2 2 28" xfId="33690" xr:uid="{00000000-0005-0000-0000-000099830000}"/>
    <cellStyle name="Normal 2 2 29" xfId="33691" xr:uid="{00000000-0005-0000-0000-00009A830000}"/>
    <cellStyle name="Normal 2 2 3" xfId="33692" xr:uid="{00000000-0005-0000-0000-00009B830000}"/>
    <cellStyle name="Normal 2 2 3 2" xfId="33693" xr:uid="{00000000-0005-0000-0000-00009C830000}"/>
    <cellStyle name="Normal 2 2 3 3" xfId="33694" xr:uid="{00000000-0005-0000-0000-00009D830000}"/>
    <cellStyle name="Normal 2 2 3 4" xfId="33695" xr:uid="{00000000-0005-0000-0000-00009E830000}"/>
    <cellStyle name="Normal 2 2 30" xfId="33696" xr:uid="{00000000-0005-0000-0000-00009F830000}"/>
    <cellStyle name="Normal 2 2 31" xfId="33697" xr:uid="{00000000-0005-0000-0000-0000A0830000}"/>
    <cellStyle name="Normal 2 2 32" xfId="33698" xr:uid="{00000000-0005-0000-0000-0000A1830000}"/>
    <cellStyle name="Normal 2 2 33" xfId="33699" xr:uid="{00000000-0005-0000-0000-0000A2830000}"/>
    <cellStyle name="Normal 2 2 4" xfId="33700" xr:uid="{00000000-0005-0000-0000-0000A3830000}"/>
    <cellStyle name="Normal 2 2 4 2" xfId="33701" xr:uid="{00000000-0005-0000-0000-0000A4830000}"/>
    <cellStyle name="Normal 2 2 4 3" xfId="33702" xr:uid="{00000000-0005-0000-0000-0000A5830000}"/>
    <cellStyle name="Normal 2 2 4 4" xfId="33703" xr:uid="{00000000-0005-0000-0000-0000A6830000}"/>
    <cellStyle name="Normal 2 2 4_Control Caps" xfId="33704" xr:uid="{00000000-0005-0000-0000-0000A7830000}"/>
    <cellStyle name="Normal 2 2 5" xfId="33705" xr:uid="{00000000-0005-0000-0000-0000A8830000}"/>
    <cellStyle name="Normal 2 2 5 2" xfId="33706" xr:uid="{00000000-0005-0000-0000-0000A9830000}"/>
    <cellStyle name="Normal 2 2 5 2 2" xfId="33707" xr:uid="{00000000-0005-0000-0000-0000AA830000}"/>
    <cellStyle name="Normal 2 2 5 2 2 2" xfId="33708" xr:uid="{00000000-0005-0000-0000-0000AB830000}"/>
    <cellStyle name="Normal 2 2 5 2 3" xfId="33709" xr:uid="{00000000-0005-0000-0000-0000AC830000}"/>
    <cellStyle name="Normal 2 2 5 2 4" xfId="33710" xr:uid="{00000000-0005-0000-0000-0000AD830000}"/>
    <cellStyle name="Normal 2 2 5_Control Caps" xfId="33711" xr:uid="{00000000-0005-0000-0000-0000AE830000}"/>
    <cellStyle name="Normal 2 2 6" xfId="33712" xr:uid="{00000000-0005-0000-0000-0000AF830000}"/>
    <cellStyle name="Normal 2 2 6 10" xfId="33713" xr:uid="{00000000-0005-0000-0000-0000B0830000}"/>
    <cellStyle name="Normal 2 2 6 2" xfId="33714" xr:uid="{00000000-0005-0000-0000-0000B1830000}"/>
    <cellStyle name="Normal 2 2 6 2 2" xfId="33715" xr:uid="{00000000-0005-0000-0000-0000B2830000}"/>
    <cellStyle name="Normal 2 2 6 2 2 2" xfId="33716" xr:uid="{00000000-0005-0000-0000-0000B3830000}"/>
    <cellStyle name="Normal 2 2 6 2 2 2 2" xfId="33717" xr:uid="{00000000-0005-0000-0000-0000B4830000}"/>
    <cellStyle name="Normal 2 2 6 2 2 2 2 2" xfId="33718" xr:uid="{00000000-0005-0000-0000-0000B5830000}"/>
    <cellStyle name="Normal 2 2 6 2 2 2 3" xfId="33719" xr:uid="{00000000-0005-0000-0000-0000B6830000}"/>
    <cellStyle name="Normal 2 2 6 2 2 2 4" xfId="33720" xr:uid="{00000000-0005-0000-0000-0000B7830000}"/>
    <cellStyle name="Normal 2 2 6 2 2 3" xfId="33721" xr:uid="{00000000-0005-0000-0000-0000B8830000}"/>
    <cellStyle name="Normal 2 2 6 2 2 3 2" xfId="33722" xr:uid="{00000000-0005-0000-0000-0000B9830000}"/>
    <cellStyle name="Normal 2 2 6 2 2 3 2 2" xfId="33723" xr:uid="{00000000-0005-0000-0000-0000BA830000}"/>
    <cellStyle name="Normal 2 2 6 2 2 3 3" xfId="33724" xr:uid="{00000000-0005-0000-0000-0000BB830000}"/>
    <cellStyle name="Normal 2 2 6 2 2 3 4" xfId="33725" xr:uid="{00000000-0005-0000-0000-0000BC830000}"/>
    <cellStyle name="Normal 2 2 6 2 2 4" xfId="33726" xr:uid="{00000000-0005-0000-0000-0000BD830000}"/>
    <cellStyle name="Normal 2 2 6 2 2 4 2" xfId="33727" xr:uid="{00000000-0005-0000-0000-0000BE830000}"/>
    <cellStyle name="Normal 2 2 6 2 2 4 2 2" xfId="33728" xr:uid="{00000000-0005-0000-0000-0000BF830000}"/>
    <cellStyle name="Normal 2 2 6 2 2 4 3" xfId="33729" xr:uid="{00000000-0005-0000-0000-0000C0830000}"/>
    <cellStyle name="Normal 2 2 6 2 2 4 4" xfId="33730" xr:uid="{00000000-0005-0000-0000-0000C1830000}"/>
    <cellStyle name="Normal 2 2 6 2 2 5" xfId="33731" xr:uid="{00000000-0005-0000-0000-0000C2830000}"/>
    <cellStyle name="Normal 2 2 6 2 2 5 2" xfId="33732" xr:uid="{00000000-0005-0000-0000-0000C3830000}"/>
    <cellStyle name="Normal 2 2 6 2 2 6" xfId="33733" xr:uid="{00000000-0005-0000-0000-0000C4830000}"/>
    <cellStyle name="Normal 2 2 6 2 2 7" xfId="33734" xr:uid="{00000000-0005-0000-0000-0000C5830000}"/>
    <cellStyle name="Normal 2 2 6 2 3" xfId="33735" xr:uid="{00000000-0005-0000-0000-0000C6830000}"/>
    <cellStyle name="Normal 2 2 6 2 3 2" xfId="33736" xr:uid="{00000000-0005-0000-0000-0000C7830000}"/>
    <cellStyle name="Normal 2 2 6 2 3 2 2" xfId="33737" xr:uid="{00000000-0005-0000-0000-0000C8830000}"/>
    <cellStyle name="Normal 2 2 6 2 3 3" xfId="33738" xr:uid="{00000000-0005-0000-0000-0000C9830000}"/>
    <cellStyle name="Normal 2 2 6 2 3 4" xfId="33739" xr:uid="{00000000-0005-0000-0000-0000CA830000}"/>
    <cellStyle name="Normal 2 2 6 2 4" xfId="33740" xr:uid="{00000000-0005-0000-0000-0000CB830000}"/>
    <cellStyle name="Normal 2 2 6 2 4 2" xfId="33741" xr:uid="{00000000-0005-0000-0000-0000CC830000}"/>
    <cellStyle name="Normal 2 2 6 2 4 2 2" xfId="33742" xr:uid="{00000000-0005-0000-0000-0000CD830000}"/>
    <cellStyle name="Normal 2 2 6 2 4 3" xfId="33743" xr:uid="{00000000-0005-0000-0000-0000CE830000}"/>
    <cellStyle name="Normal 2 2 6 2 4 4" xfId="33744" xr:uid="{00000000-0005-0000-0000-0000CF830000}"/>
    <cellStyle name="Normal 2 2 6 2 5" xfId="33745" xr:uid="{00000000-0005-0000-0000-0000D0830000}"/>
    <cellStyle name="Normal 2 2 6 2 5 2" xfId="33746" xr:uid="{00000000-0005-0000-0000-0000D1830000}"/>
    <cellStyle name="Normal 2 2 6 2 5 2 2" xfId="33747" xr:uid="{00000000-0005-0000-0000-0000D2830000}"/>
    <cellStyle name="Normal 2 2 6 2 5 3" xfId="33748" xr:uid="{00000000-0005-0000-0000-0000D3830000}"/>
    <cellStyle name="Normal 2 2 6 2 5 4" xfId="33749" xr:uid="{00000000-0005-0000-0000-0000D4830000}"/>
    <cellStyle name="Normal 2 2 6 2 6" xfId="33750" xr:uid="{00000000-0005-0000-0000-0000D5830000}"/>
    <cellStyle name="Normal 2 2 6 2 6 2" xfId="33751" xr:uid="{00000000-0005-0000-0000-0000D6830000}"/>
    <cellStyle name="Normal 2 2 6 2 6 2 2" xfId="33752" xr:uid="{00000000-0005-0000-0000-0000D7830000}"/>
    <cellStyle name="Normal 2 2 6 2 6 3" xfId="33753" xr:uid="{00000000-0005-0000-0000-0000D8830000}"/>
    <cellStyle name="Normal 2 2 6 2 6 4" xfId="33754" xr:uid="{00000000-0005-0000-0000-0000D9830000}"/>
    <cellStyle name="Normal 2 2 6 2 7" xfId="33755" xr:uid="{00000000-0005-0000-0000-0000DA830000}"/>
    <cellStyle name="Normal 2 2 6 2 7 2" xfId="33756" xr:uid="{00000000-0005-0000-0000-0000DB830000}"/>
    <cellStyle name="Normal 2 2 6 2 8" xfId="33757" xr:uid="{00000000-0005-0000-0000-0000DC830000}"/>
    <cellStyle name="Normal 2 2 6 2 9" xfId="33758" xr:uid="{00000000-0005-0000-0000-0000DD830000}"/>
    <cellStyle name="Normal 2 2 6 3" xfId="33759" xr:uid="{00000000-0005-0000-0000-0000DE830000}"/>
    <cellStyle name="Normal 2 2 6 3 2" xfId="33760" xr:uid="{00000000-0005-0000-0000-0000DF830000}"/>
    <cellStyle name="Normal 2 2 6 3 2 2" xfId="33761" xr:uid="{00000000-0005-0000-0000-0000E0830000}"/>
    <cellStyle name="Normal 2 2 6 3 2 2 2" xfId="33762" xr:uid="{00000000-0005-0000-0000-0000E1830000}"/>
    <cellStyle name="Normal 2 2 6 3 2 3" xfId="33763" xr:uid="{00000000-0005-0000-0000-0000E2830000}"/>
    <cellStyle name="Normal 2 2 6 3 2 4" xfId="33764" xr:uid="{00000000-0005-0000-0000-0000E3830000}"/>
    <cellStyle name="Normal 2 2 6 3 3" xfId="33765" xr:uid="{00000000-0005-0000-0000-0000E4830000}"/>
    <cellStyle name="Normal 2 2 6 3 3 2" xfId="33766" xr:uid="{00000000-0005-0000-0000-0000E5830000}"/>
    <cellStyle name="Normal 2 2 6 3 3 2 2" xfId="33767" xr:uid="{00000000-0005-0000-0000-0000E6830000}"/>
    <cellStyle name="Normal 2 2 6 3 3 3" xfId="33768" xr:uid="{00000000-0005-0000-0000-0000E7830000}"/>
    <cellStyle name="Normal 2 2 6 3 3 4" xfId="33769" xr:uid="{00000000-0005-0000-0000-0000E8830000}"/>
    <cellStyle name="Normal 2 2 6 3 4" xfId="33770" xr:uid="{00000000-0005-0000-0000-0000E9830000}"/>
    <cellStyle name="Normal 2 2 6 3 4 2" xfId="33771" xr:uid="{00000000-0005-0000-0000-0000EA830000}"/>
    <cellStyle name="Normal 2 2 6 3 4 2 2" xfId="33772" xr:uid="{00000000-0005-0000-0000-0000EB830000}"/>
    <cellStyle name="Normal 2 2 6 3 4 3" xfId="33773" xr:uid="{00000000-0005-0000-0000-0000EC830000}"/>
    <cellStyle name="Normal 2 2 6 3 4 4" xfId="33774" xr:uid="{00000000-0005-0000-0000-0000ED830000}"/>
    <cellStyle name="Normal 2 2 6 3 5" xfId="33775" xr:uid="{00000000-0005-0000-0000-0000EE830000}"/>
    <cellStyle name="Normal 2 2 6 3 5 2" xfId="33776" xr:uid="{00000000-0005-0000-0000-0000EF830000}"/>
    <cellStyle name="Normal 2 2 6 3 6" xfId="33777" xr:uid="{00000000-0005-0000-0000-0000F0830000}"/>
    <cellStyle name="Normal 2 2 6 3 7" xfId="33778" xr:uid="{00000000-0005-0000-0000-0000F1830000}"/>
    <cellStyle name="Normal 2 2 6 4" xfId="33779" xr:uid="{00000000-0005-0000-0000-0000F2830000}"/>
    <cellStyle name="Normal 2 2 6 4 2" xfId="33780" xr:uid="{00000000-0005-0000-0000-0000F3830000}"/>
    <cellStyle name="Normal 2 2 6 4 2 2" xfId="33781" xr:uid="{00000000-0005-0000-0000-0000F4830000}"/>
    <cellStyle name="Normal 2 2 6 4 3" xfId="33782" xr:uid="{00000000-0005-0000-0000-0000F5830000}"/>
    <cellStyle name="Normal 2 2 6 4 4" xfId="33783" xr:uid="{00000000-0005-0000-0000-0000F6830000}"/>
    <cellStyle name="Normal 2 2 6 5" xfId="33784" xr:uid="{00000000-0005-0000-0000-0000F7830000}"/>
    <cellStyle name="Normal 2 2 6 5 2" xfId="33785" xr:uid="{00000000-0005-0000-0000-0000F8830000}"/>
    <cellStyle name="Normal 2 2 6 5 2 2" xfId="33786" xr:uid="{00000000-0005-0000-0000-0000F9830000}"/>
    <cellStyle name="Normal 2 2 6 5 3" xfId="33787" xr:uid="{00000000-0005-0000-0000-0000FA830000}"/>
    <cellStyle name="Normal 2 2 6 5 4" xfId="33788" xr:uid="{00000000-0005-0000-0000-0000FB830000}"/>
    <cellStyle name="Normal 2 2 6 6" xfId="33789" xr:uid="{00000000-0005-0000-0000-0000FC830000}"/>
    <cellStyle name="Normal 2 2 6 6 2" xfId="33790" xr:uid="{00000000-0005-0000-0000-0000FD830000}"/>
    <cellStyle name="Normal 2 2 6 6 2 2" xfId="33791" xr:uid="{00000000-0005-0000-0000-0000FE830000}"/>
    <cellStyle name="Normal 2 2 6 6 3" xfId="33792" xr:uid="{00000000-0005-0000-0000-0000FF830000}"/>
    <cellStyle name="Normal 2 2 6 6 4" xfId="33793" xr:uid="{00000000-0005-0000-0000-000000840000}"/>
    <cellStyle name="Normal 2 2 6 7" xfId="33794" xr:uid="{00000000-0005-0000-0000-000001840000}"/>
    <cellStyle name="Normal 2 2 6 7 2" xfId="33795" xr:uid="{00000000-0005-0000-0000-000002840000}"/>
    <cellStyle name="Normal 2 2 6 7 2 2" xfId="33796" xr:uid="{00000000-0005-0000-0000-000003840000}"/>
    <cellStyle name="Normal 2 2 6 7 3" xfId="33797" xr:uid="{00000000-0005-0000-0000-000004840000}"/>
    <cellStyle name="Normal 2 2 6 7 4" xfId="33798" xr:uid="{00000000-0005-0000-0000-000005840000}"/>
    <cellStyle name="Normal 2 2 6 8" xfId="33799" xr:uid="{00000000-0005-0000-0000-000006840000}"/>
    <cellStyle name="Normal 2 2 6 8 2" xfId="33800" xr:uid="{00000000-0005-0000-0000-000007840000}"/>
    <cellStyle name="Normal 2 2 6 9" xfId="33801" xr:uid="{00000000-0005-0000-0000-000008840000}"/>
    <cellStyle name="Normal 2 2 7" xfId="33802" xr:uid="{00000000-0005-0000-0000-000009840000}"/>
    <cellStyle name="Normal 2 2 8" xfId="33803" xr:uid="{00000000-0005-0000-0000-00000A840000}"/>
    <cellStyle name="Normal 2 2 8 2" xfId="33804" xr:uid="{00000000-0005-0000-0000-00000B840000}"/>
    <cellStyle name="Normal 2 2 8 3" xfId="33805" xr:uid="{00000000-0005-0000-0000-00000C840000}"/>
    <cellStyle name="Normal 2 2 9" xfId="33806" xr:uid="{00000000-0005-0000-0000-00000D840000}"/>
    <cellStyle name="Normal 2 2 9 2" xfId="33807" xr:uid="{00000000-0005-0000-0000-00000E840000}"/>
    <cellStyle name="Normal 2 2 9 3" xfId="33808" xr:uid="{00000000-0005-0000-0000-00000F840000}"/>
    <cellStyle name="Normal 2 2_Integration Business Case Template V8" xfId="33809" xr:uid="{00000000-0005-0000-0000-000010840000}"/>
    <cellStyle name="Normal 2 20" xfId="33810" xr:uid="{00000000-0005-0000-0000-000011840000}"/>
    <cellStyle name="Normal 2 20 2" xfId="33811" xr:uid="{00000000-0005-0000-0000-000012840000}"/>
    <cellStyle name="Normal 2 20 2 2" xfId="33812" xr:uid="{00000000-0005-0000-0000-000013840000}"/>
    <cellStyle name="Normal 2 20 3" xfId="33813" xr:uid="{00000000-0005-0000-0000-000014840000}"/>
    <cellStyle name="Normal 2 20_Control Caps" xfId="33814" xr:uid="{00000000-0005-0000-0000-000015840000}"/>
    <cellStyle name="Normal 2 21" xfId="33815" xr:uid="{00000000-0005-0000-0000-000016840000}"/>
    <cellStyle name="Normal 2 21 2" xfId="33816" xr:uid="{00000000-0005-0000-0000-000017840000}"/>
    <cellStyle name="Normal 2 21 2 2" xfId="33817" xr:uid="{00000000-0005-0000-0000-000018840000}"/>
    <cellStyle name="Normal 2 21 3" xfId="33818" xr:uid="{00000000-0005-0000-0000-000019840000}"/>
    <cellStyle name="Normal 2 22" xfId="33819" xr:uid="{00000000-0005-0000-0000-00001A840000}"/>
    <cellStyle name="Normal 2 22 2" xfId="33820" xr:uid="{00000000-0005-0000-0000-00001B840000}"/>
    <cellStyle name="Normal 2 22 2 2" xfId="33821" xr:uid="{00000000-0005-0000-0000-00001C840000}"/>
    <cellStyle name="Normal 2 22 3" xfId="33822" xr:uid="{00000000-0005-0000-0000-00001D840000}"/>
    <cellStyle name="Normal 2 23" xfId="33823" xr:uid="{00000000-0005-0000-0000-00001E840000}"/>
    <cellStyle name="Normal 2 23 2" xfId="33824" xr:uid="{00000000-0005-0000-0000-00001F840000}"/>
    <cellStyle name="Normal 2 23 2 2" xfId="33825" xr:uid="{00000000-0005-0000-0000-000020840000}"/>
    <cellStyle name="Normal 2 23 3" xfId="33826" xr:uid="{00000000-0005-0000-0000-000021840000}"/>
    <cellStyle name="Normal 2 24" xfId="33827" xr:uid="{00000000-0005-0000-0000-000022840000}"/>
    <cellStyle name="Normal 2 24 2" xfId="33828" xr:uid="{00000000-0005-0000-0000-000023840000}"/>
    <cellStyle name="Normal 2 24 2 2" xfId="33829" xr:uid="{00000000-0005-0000-0000-000024840000}"/>
    <cellStyle name="Normal 2 24 3" xfId="33830" xr:uid="{00000000-0005-0000-0000-000025840000}"/>
    <cellStyle name="Normal 2 25" xfId="33831" xr:uid="{00000000-0005-0000-0000-000026840000}"/>
    <cellStyle name="Normal 2 25 2" xfId="33832" xr:uid="{00000000-0005-0000-0000-000027840000}"/>
    <cellStyle name="Normal 2 25 2 2" xfId="33833" xr:uid="{00000000-0005-0000-0000-000028840000}"/>
    <cellStyle name="Normal 2 25 3" xfId="33834" xr:uid="{00000000-0005-0000-0000-000029840000}"/>
    <cellStyle name="Normal 2 26" xfId="33835" xr:uid="{00000000-0005-0000-0000-00002A840000}"/>
    <cellStyle name="Normal 2 26 2" xfId="33836" xr:uid="{00000000-0005-0000-0000-00002B840000}"/>
    <cellStyle name="Normal 2 26 2 2" xfId="33837" xr:uid="{00000000-0005-0000-0000-00002C840000}"/>
    <cellStyle name="Normal 2 26 3" xfId="33838" xr:uid="{00000000-0005-0000-0000-00002D840000}"/>
    <cellStyle name="Normal 2 26_Control Caps" xfId="33839" xr:uid="{00000000-0005-0000-0000-00002E840000}"/>
    <cellStyle name="Normal 2 27" xfId="33840" xr:uid="{00000000-0005-0000-0000-00002F840000}"/>
    <cellStyle name="Normal 2 27 2" xfId="33841" xr:uid="{00000000-0005-0000-0000-000030840000}"/>
    <cellStyle name="Normal 2 27 2 2" xfId="33842" xr:uid="{00000000-0005-0000-0000-000031840000}"/>
    <cellStyle name="Normal 2 27 3" xfId="33843" xr:uid="{00000000-0005-0000-0000-000032840000}"/>
    <cellStyle name="Normal 2 28" xfId="33844" xr:uid="{00000000-0005-0000-0000-000033840000}"/>
    <cellStyle name="Normal 2 28 2" xfId="33845" xr:uid="{00000000-0005-0000-0000-000034840000}"/>
    <cellStyle name="Normal 2 28 2 2" xfId="33846" xr:uid="{00000000-0005-0000-0000-000035840000}"/>
    <cellStyle name="Normal 2 28 3" xfId="33847" xr:uid="{00000000-0005-0000-0000-000036840000}"/>
    <cellStyle name="Normal 2 29" xfId="33848" xr:uid="{00000000-0005-0000-0000-000037840000}"/>
    <cellStyle name="Normal 2 29 2" xfId="33849" xr:uid="{00000000-0005-0000-0000-000038840000}"/>
    <cellStyle name="Normal 2 29 2 2" xfId="33850" xr:uid="{00000000-0005-0000-0000-000039840000}"/>
    <cellStyle name="Normal 2 29 3" xfId="33851" xr:uid="{00000000-0005-0000-0000-00003A840000}"/>
    <cellStyle name="Normal 2 3" xfId="33852" xr:uid="{00000000-0005-0000-0000-00003B840000}"/>
    <cellStyle name="Normal 2 3 10" xfId="33853" xr:uid="{00000000-0005-0000-0000-00003C840000}"/>
    <cellStyle name="Normal 2 3 11" xfId="33854" xr:uid="{00000000-0005-0000-0000-00003D840000}"/>
    <cellStyle name="Normal 2 3 12" xfId="33855" xr:uid="{00000000-0005-0000-0000-00003E840000}"/>
    <cellStyle name="Normal 2 3 13" xfId="33856" xr:uid="{00000000-0005-0000-0000-00003F840000}"/>
    <cellStyle name="Normal 2 3 14" xfId="33857" xr:uid="{00000000-0005-0000-0000-000040840000}"/>
    <cellStyle name="Normal 2 3 15" xfId="33858" xr:uid="{00000000-0005-0000-0000-000041840000}"/>
    <cellStyle name="Normal 2 3 16" xfId="33859" xr:uid="{00000000-0005-0000-0000-000042840000}"/>
    <cellStyle name="Normal 2 3 17" xfId="33860" xr:uid="{00000000-0005-0000-0000-000043840000}"/>
    <cellStyle name="Normal 2 3 2" xfId="33861" xr:uid="{00000000-0005-0000-0000-000044840000}"/>
    <cellStyle name="Normal 2 3 2 2" xfId="33862" xr:uid="{00000000-0005-0000-0000-000045840000}"/>
    <cellStyle name="Normal 2 3 2 2 2" xfId="33863" xr:uid="{00000000-0005-0000-0000-000046840000}"/>
    <cellStyle name="Normal 2 3 2 2 3" xfId="33864" xr:uid="{00000000-0005-0000-0000-000047840000}"/>
    <cellStyle name="Normal 2 3 2 3" xfId="33865" xr:uid="{00000000-0005-0000-0000-000048840000}"/>
    <cellStyle name="Normal 2 3 2 4" xfId="33866" xr:uid="{00000000-0005-0000-0000-000049840000}"/>
    <cellStyle name="Normal 2 3 2 5" xfId="33867" xr:uid="{00000000-0005-0000-0000-00004A840000}"/>
    <cellStyle name="Normal 2 3 2 6" xfId="33868" xr:uid="{00000000-0005-0000-0000-00004B840000}"/>
    <cellStyle name="Normal 2 3 3" xfId="33869" xr:uid="{00000000-0005-0000-0000-00004C840000}"/>
    <cellStyle name="Normal 2 3 3 2" xfId="33870" xr:uid="{00000000-0005-0000-0000-00004D840000}"/>
    <cellStyle name="Normal 2 3 3 3" xfId="33871" xr:uid="{00000000-0005-0000-0000-00004E840000}"/>
    <cellStyle name="Normal 2 3 3 4" xfId="33872" xr:uid="{00000000-0005-0000-0000-00004F840000}"/>
    <cellStyle name="Normal 2 3 4" xfId="33873" xr:uid="{00000000-0005-0000-0000-000050840000}"/>
    <cellStyle name="Normal 2 3 4 2" xfId="33874" xr:uid="{00000000-0005-0000-0000-000051840000}"/>
    <cellStyle name="Normal 2 3 4 3" xfId="33875" xr:uid="{00000000-0005-0000-0000-000052840000}"/>
    <cellStyle name="Normal 2 3 4 4" xfId="33876" xr:uid="{00000000-0005-0000-0000-000053840000}"/>
    <cellStyle name="Normal 2 3 5" xfId="33877" xr:uid="{00000000-0005-0000-0000-000054840000}"/>
    <cellStyle name="Normal 2 3 6" xfId="33878" xr:uid="{00000000-0005-0000-0000-000055840000}"/>
    <cellStyle name="Normal 2 3 7" xfId="33879" xr:uid="{00000000-0005-0000-0000-000056840000}"/>
    <cellStyle name="Normal 2 3 8" xfId="33880" xr:uid="{00000000-0005-0000-0000-000057840000}"/>
    <cellStyle name="Normal 2 3 9" xfId="33881" xr:uid="{00000000-0005-0000-0000-000058840000}"/>
    <cellStyle name="Normal 2 30" xfId="33882" xr:uid="{00000000-0005-0000-0000-000059840000}"/>
    <cellStyle name="Normal 2 30 2" xfId="33883" xr:uid="{00000000-0005-0000-0000-00005A840000}"/>
    <cellStyle name="Normal 2 30 2 2" xfId="33884" xr:uid="{00000000-0005-0000-0000-00005B840000}"/>
    <cellStyle name="Normal 2 30 3" xfId="33885" xr:uid="{00000000-0005-0000-0000-00005C840000}"/>
    <cellStyle name="Normal 2 30_Control Caps" xfId="33886" xr:uid="{00000000-0005-0000-0000-00005D840000}"/>
    <cellStyle name="Normal 2 31" xfId="33887" xr:uid="{00000000-0005-0000-0000-00005E840000}"/>
    <cellStyle name="Normal 2 31 2" xfId="33888" xr:uid="{00000000-0005-0000-0000-00005F840000}"/>
    <cellStyle name="Normal 2 31 2 2" xfId="33889" xr:uid="{00000000-0005-0000-0000-000060840000}"/>
    <cellStyle name="Normal 2 31 3" xfId="33890" xr:uid="{00000000-0005-0000-0000-000061840000}"/>
    <cellStyle name="Normal 2 31 4" xfId="33891" xr:uid="{00000000-0005-0000-0000-000062840000}"/>
    <cellStyle name="Normal 2 31 4 2" xfId="33892" xr:uid="{00000000-0005-0000-0000-000063840000}"/>
    <cellStyle name="Normal 2 31 5" xfId="33893" xr:uid="{00000000-0005-0000-0000-000064840000}"/>
    <cellStyle name="Normal 2 31_Control Caps" xfId="33894" xr:uid="{00000000-0005-0000-0000-000065840000}"/>
    <cellStyle name="Normal 2 32" xfId="33895" xr:uid="{00000000-0005-0000-0000-000066840000}"/>
    <cellStyle name="Normal 2 32 2" xfId="33896" xr:uid="{00000000-0005-0000-0000-000067840000}"/>
    <cellStyle name="Normal 2 32 2 2" xfId="33897" xr:uid="{00000000-0005-0000-0000-000068840000}"/>
    <cellStyle name="Normal 2 32 3" xfId="33898" xr:uid="{00000000-0005-0000-0000-000069840000}"/>
    <cellStyle name="Normal 2 33" xfId="33899" xr:uid="{00000000-0005-0000-0000-00006A840000}"/>
    <cellStyle name="Normal 2 33 2" xfId="33900" xr:uid="{00000000-0005-0000-0000-00006B840000}"/>
    <cellStyle name="Normal 2 33 2 2" xfId="33901" xr:uid="{00000000-0005-0000-0000-00006C840000}"/>
    <cellStyle name="Normal 2 33 3" xfId="33902" xr:uid="{00000000-0005-0000-0000-00006D840000}"/>
    <cellStyle name="Normal 2 33_Control Caps" xfId="33903" xr:uid="{00000000-0005-0000-0000-00006E840000}"/>
    <cellStyle name="Normal 2 34" xfId="33904" xr:uid="{00000000-0005-0000-0000-00006F840000}"/>
    <cellStyle name="Normal 2 34 2" xfId="33905" xr:uid="{00000000-0005-0000-0000-000070840000}"/>
    <cellStyle name="Normal 2 34 2 2" xfId="33906" xr:uid="{00000000-0005-0000-0000-000071840000}"/>
    <cellStyle name="Normal 2 34 3" xfId="33907" xr:uid="{00000000-0005-0000-0000-000072840000}"/>
    <cellStyle name="Normal 2 35" xfId="33908" xr:uid="{00000000-0005-0000-0000-000073840000}"/>
    <cellStyle name="Normal 2 35 2" xfId="33909" xr:uid="{00000000-0005-0000-0000-000074840000}"/>
    <cellStyle name="Normal 2 35 2 2" xfId="33910" xr:uid="{00000000-0005-0000-0000-000075840000}"/>
    <cellStyle name="Normal 2 35 3" xfId="33911" xr:uid="{00000000-0005-0000-0000-000076840000}"/>
    <cellStyle name="Normal 2 35_Control Caps" xfId="33912" xr:uid="{00000000-0005-0000-0000-000077840000}"/>
    <cellStyle name="Normal 2 36" xfId="33913" xr:uid="{00000000-0005-0000-0000-000078840000}"/>
    <cellStyle name="Normal 2 36 2" xfId="33914" xr:uid="{00000000-0005-0000-0000-000079840000}"/>
    <cellStyle name="Normal 2 36 2 2" xfId="33915" xr:uid="{00000000-0005-0000-0000-00007A840000}"/>
    <cellStyle name="Normal 2 36 3" xfId="33916" xr:uid="{00000000-0005-0000-0000-00007B840000}"/>
    <cellStyle name="Normal 2 37" xfId="33917" xr:uid="{00000000-0005-0000-0000-00007C840000}"/>
    <cellStyle name="Normal 2 37 2" xfId="33918" xr:uid="{00000000-0005-0000-0000-00007D840000}"/>
    <cellStyle name="Normal 2 37 2 2" xfId="33919" xr:uid="{00000000-0005-0000-0000-00007E840000}"/>
    <cellStyle name="Normal 2 37 3" xfId="33920" xr:uid="{00000000-0005-0000-0000-00007F840000}"/>
    <cellStyle name="Normal 2 38" xfId="33921" xr:uid="{00000000-0005-0000-0000-000080840000}"/>
    <cellStyle name="Normal 2 38 2" xfId="33922" xr:uid="{00000000-0005-0000-0000-000081840000}"/>
    <cellStyle name="Normal 2 38 2 2" xfId="33923" xr:uid="{00000000-0005-0000-0000-000082840000}"/>
    <cellStyle name="Normal 2 38 3" xfId="33924" xr:uid="{00000000-0005-0000-0000-000083840000}"/>
    <cellStyle name="Normal 2 39" xfId="33925" xr:uid="{00000000-0005-0000-0000-000084840000}"/>
    <cellStyle name="Normal 2 39 2" xfId="33926" xr:uid="{00000000-0005-0000-0000-000085840000}"/>
    <cellStyle name="Normal 2 39 2 2" xfId="33927" xr:uid="{00000000-0005-0000-0000-000086840000}"/>
    <cellStyle name="Normal 2 39 3" xfId="33928" xr:uid="{00000000-0005-0000-0000-000087840000}"/>
    <cellStyle name="Normal 2 4" xfId="33929" xr:uid="{00000000-0005-0000-0000-000088840000}"/>
    <cellStyle name="Normal 2 4 2" xfId="33930" xr:uid="{00000000-0005-0000-0000-000089840000}"/>
    <cellStyle name="Normal 2 4 2 2" xfId="33931" xr:uid="{00000000-0005-0000-0000-00008A840000}"/>
    <cellStyle name="Normal 2 4 2 2 2" xfId="33932" xr:uid="{00000000-0005-0000-0000-00008B840000}"/>
    <cellStyle name="Normal 2 4 2 2 3" xfId="33933" xr:uid="{00000000-0005-0000-0000-00008C840000}"/>
    <cellStyle name="Normal 2 4 2 3" xfId="33934" xr:uid="{00000000-0005-0000-0000-00008D840000}"/>
    <cellStyle name="Normal 2 4 2 4" xfId="33935" xr:uid="{00000000-0005-0000-0000-00008E840000}"/>
    <cellStyle name="Normal 2 4 2 5" xfId="33936" xr:uid="{00000000-0005-0000-0000-00008F840000}"/>
    <cellStyle name="Normal 2 4 2 6" xfId="33937" xr:uid="{00000000-0005-0000-0000-000090840000}"/>
    <cellStyle name="Normal 2 4 3" xfId="33938" xr:uid="{00000000-0005-0000-0000-000091840000}"/>
    <cellStyle name="Normal 2 4 3 2" xfId="33939" xr:uid="{00000000-0005-0000-0000-000092840000}"/>
    <cellStyle name="Normal 2 4 3 3" xfId="33940" xr:uid="{00000000-0005-0000-0000-000093840000}"/>
    <cellStyle name="Normal 2 4 3 4" xfId="33941" xr:uid="{00000000-0005-0000-0000-000094840000}"/>
    <cellStyle name="Normal 2 4 4" xfId="33942" xr:uid="{00000000-0005-0000-0000-000095840000}"/>
    <cellStyle name="Normal 2 4 4 2" xfId="33943" xr:uid="{00000000-0005-0000-0000-000096840000}"/>
    <cellStyle name="Normal 2 4 4 3" xfId="33944" xr:uid="{00000000-0005-0000-0000-000097840000}"/>
    <cellStyle name="Normal 2 4 4 4" xfId="33945" xr:uid="{00000000-0005-0000-0000-000098840000}"/>
    <cellStyle name="Normal 2 4 5" xfId="33946" xr:uid="{00000000-0005-0000-0000-000099840000}"/>
    <cellStyle name="Normal 2 4 5 2" xfId="33947" xr:uid="{00000000-0005-0000-0000-00009A840000}"/>
    <cellStyle name="Normal 2 4 5 3" xfId="33948" xr:uid="{00000000-0005-0000-0000-00009B840000}"/>
    <cellStyle name="Normal 2 4 6" xfId="33949" xr:uid="{00000000-0005-0000-0000-00009C840000}"/>
    <cellStyle name="Normal 2 4 7" xfId="33950" xr:uid="{00000000-0005-0000-0000-00009D840000}"/>
    <cellStyle name="Normal 2 40" xfId="33951" xr:uid="{00000000-0005-0000-0000-00009E840000}"/>
    <cellStyle name="Normal 2 40 2" xfId="33952" xr:uid="{00000000-0005-0000-0000-00009F840000}"/>
    <cellStyle name="Normal 2 40 2 2" xfId="33953" xr:uid="{00000000-0005-0000-0000-0000A0840000}"/>
    <cellStyle name="Normal 2 40 3" xfId="33954" xr:uid="{00000000-0005-0000-0000-0000A1840000}"/>
    <cellStyle name="Normal 2 41" xfId="33955" xr:uid="{00000000-0005-0000-0000-0000A2840000}"/>
    <cellStyle name="Normal 2 41 2" xfId="33956" xr:uid="{00000000-0005-0000-0000-0000A3840000}"/>
    <cellStyle name="Normal 2 41 2 2" xfId="33957" xr:uid="{00000000-0005-0000-0000-0000A4840000}"/>
    <cellStyle name="Normal 2 41 3" xfId="33958" xr:uid="{00000000-0005-0000-0000-0000A5840000}"/>
    <cellStyle name="Normal 2 42" xfId="33959" xr:uid="{00000000-0005-0000-0000-0000A6840000}"/>
    <cellStyle name="Normal 2 42 2" xfId="33960" xr:uid="{00000000-0005-0000-0000-0000A7840000}"/>
    <cellStyle name="Normal 2 42 2 2" xfId="33961" xr:uid="{00000000-0005-0000-0000-0000A8840000}"/>
    <cellStyle name="Normal 2 42 3" xfId="33962" xr:uid="{00000000-0005-0000-0000-0000A9840000}"/>
    <cellStyle name="Normal 2 43" xfId="33963" xr:uid="{00000000-0005-0000-0000-0000AA840000}"/>
    <cellStyle name="Normal 2 43 2" xfId="33964" xr:uid="{00000000-0005-0000-0000-0000AB840000}"/>
    <cellStyle name="Normal 2 43 2 2" xfId="33965" xr:uid="{00000000-0005-0000-0000-0000AC840000}"/>
    <cellStyle name="Normal 2 43 3" xfId="33966" xr:uid="{00000000-0005-0000-0000-0000AD840000}"/>
    <cellStyle name="Normal 2 44" xfId="33967" xr:uid="{00000000-0005-0000-0000-0000AE840000}"/>
    <cellStyle name="Normal 2 44 2" xfId="33968" xr:uid="{00000000-0005-0000-0000-0000AF840000}"/>
    <cellStyle name="Normal 2 44 2 2" xfId="33969" xr:uid="{00000000-0005-0000-0000-0000B0840000}"/>
    <cellStyle name="Normal 2 44 3" xfId="33970" xr:uid="{00000000-0005-0000-0000-0000B1840000}"/>
    <cellStyle name="Normal 2 45" xfId="33971" xr:uid="{00000000-0005-0000-0000-0000B2840000}"/>
    <cellStyle name="Normal 2 45 2" xfId="33972" xr:uid="{00000000-0005-0000-0000-0000B3840000}"/>
    <cellStyle name="Normal 2 45 2 2" xfId="33973" xr:uid="{00000000-0005-0000-0000-0000B4840000}"/>
    <cellStyle name="Normal 2 45 3" xfId="33974" xr:uid="{00000000-0005-0000-0000-0000B5840000}"/>
    <cellStyle name="Normal 2 46" xfId="33975" xr:uid="{00000000-0005-0000-0000-0000B6840000}"/>
    <cellStyle name="Normal 2 46 2" xfId="33976" xr:uid="{00000000-0005-0000-0000-0000B7840000}"/>
    <cellStyle name="Normal 2 46 2 2" xfId="33977" xr:uid="{00000000-0005-0000-0000-0000B8840000}"/>
    <cellStyle name="Normal 2 46 3" xfId="33978" xr:uid="{00000000-0005-0000-0000-0000B9840000}"/>
    <cellStyle name="Normal 2 47" xfId="33979" xr:uid="{00000000-0005-0000-0000-0000BA840000}"/>
    <cellStyle name="Normal 2 47 2" xfId="33980" xr:uid="{00000000-0005-0000-0000-0000BB840000}"/>
    <cellStyle name="Normal 2 47 2 2" xfId="33981" xr:uid="{00000000-0005-0000-0000-0000BC840000}"/>
    <cellStyle name="Normal 2 47 3" xfId="33982" xr:uid="{00000000-0005-0000-0000-0000BD840000}"/>
    <cellStyle name="Normal 2 48" xfId="33983" xr:uid="{00000000-0005-0000-0000-0000BE840000}"/>
    <cellStyle name="Normal 2 48 2" xfId="33984" xr:uid="{00000000-0005-0000-0000-0000BF840000}"/>
    <cellStyle name="Normal 2 48 2 2" xfId="33985" xr:uid="{00000000-0005-0000-0000-0000C0840000}"/>
    <cellStyle name="Normal 2 48 3" xfId="33986" xr:uid="{00000000-0005-0000-0000-0000C1840000}"/>
    <cellStyle name="Normal 2 49" xfId="33987" xr:uid="{00000000-0005-0000-0000-0000C2840000}"/>
    <cellStyle name="Normal 2 49 2" xfId="33988" xr:uid="{00000000-0005-0000-0000-0000C3840000}"/>
    <cellStyle name="Normal 2 49 2 2" xfId="33989" xr:uid="{00000000-0005-0000-0000-0000C4840000}"/>
    <cellStyle name="Normal 2 49 3" xfId="33990" xr:uid="{00000000-0005-0000-0000-0000C5840000}"/>
    <cellStyle name="Normal 2 5" xfId="33991" xr:uid="{00000000-0005-0000-0000-0000C6840000}"/>
    <cellStyle name="Normal 2 5 2" xfId="33992" xr:uid="{00000000-0005-0000-0000-0000C7840000}"/>
    <cellStyle name="Normal 2 5 2 2" xfId="33993" xr:uid="{00000000-0005-0000-0000-0000C8840000}"/>
    <cellStyle name="Normal 2 5 2 3" xfId="33994" xr:uid="{00000000-0005-0000-0000-0000C9840000}"/>
    <cellStyle name="Normal 2 5 2 4" xfId="33995" xr:uid="{00000000-0005-0000-0000-0000CA840000}"/>
    <cellStyle name="Normal 2 5 3" xfId="33996" xr:uid="{00000000-0005-0000-0000-0000CB840000}"/>
    <cellStyle name="Normal 2 5 3 2" xfId="33997" xr:uid="{00000000-0005-0000-0000-0000CC840000}"/>
    <cellStyle name="Normal 2 5 3 3" xfId="33998" xr:uid="{00000000-0005-0000-0000-0000CD840000}"/>
    <cellStyle name="Normal 2 5 3 4" xfId="33999" xr:uid="{00000000-0005-0000-0000-0000CE840000}"/>
    <cellStyle name="Normal 2 5 4" xfId="34000" xr:uid="{00000000-0005-0000-0000-0000CF840000}"/>
    <cellStyle name="Normal 2 5 4 2" xfId="34001" xr:uid="{00000000-0005-0000-0000-0000D0840000}"/>
    <cellStyle name="Normal 2 5 5" xfId="34002" xr:uid="{00000000-0005-0000-0000-0000D1840000}"/>
    <cellStyle name="Normal 2 5 6" xfId="34003" xr:uid="{00000000-0005-0000-0000-0000D2840000}"/>
    <cellStyle name="Normal 2 5 7" xfId="34004" xr:uid="{00000000-0005-0000-0000-0000D3840000}"/>
    <cellStyle name="Normal 2 50" xfId="34005" xr:uid="{00000000-0005-0000-0000-0000D4840000}"/>
    <cellStyle name="Normal 2 50 2" xfId="34006" xr:uid="{00000000-0005-0000-0000-0000D5840000}"/>
    <cellStyle name="Normal 2 50 2 2" xfId="34007" xr:uid="{00000000-0005-0000-0000-0000D6840000}"/>
    <cellStyle name="Normal 2 50 3" xfId="34008" xr:uid="{00000000-0005-0000-0000-0000D7840000}"/>
    <cellStyle name="Normal 2 51" xfId="34009" xr:uid="{00000000-0005-0000-0000-0000D8840000}"/>
    <cellStyle name="Normal 2 51 2" xfId="34010" xr:uid="{00000000-0005-0000-0000-0000D9840000}"/>
    <cellStyle name="Normal 2 51 2 2" xfId="34011" xr:uid="{00000000-0005-0000-0000-0000DA840000}"/>
    <cellStyle name="Normal 2 51 3" xfId="34012" xr:uid="{00000000-0005-0000-0000-0000DB840000}"/>
    <cellStyle name="Normal 2 52" xfId="34013" xr:uid="{00000000-0005-0000-0000-0000DC840000}"/>
    <cellStyle name="Normal 2 52 2" xfId="34014" xr:uid="{00000000-0005-0000-0000-0000DD840000}"/>
    <cellStyle name="Normal 2 52 2 2" xfId="34015" xr:uid="{00000000-0005-0000-0000-0000DE840000}"/>
    <cellStyle name="Normal 2 52 3" xfId="34016" xr:uid="{00000000-0005-0000-0000-0000DF840000}"/>
    <cellStyle name="Normal 2 53" xfId="34017" xr:uid="{00000000-0005-0000-0000-0000E0840000}"/>
    <cellStyle name="Normal 2 53 2" xfId="34018" xr:uid="{00000000-0005-0000-0000-0000E1840000}"/>
    <cellStyle name="Normal 2 53 2 2" xfId="34019" xr:uid="{00000000-0005-0000-0000-0000E2840000}"/>
    <cellStyle name="Normal 2 53 3" xfId="34020" xr:uid="{00000000-0005-0000-0000-0000E3840000}"/>
    <cellStyle name="Normal 2 54" xfId="34021" xr:uid="{00000000-0005-0000-0000-0000E4840000}"/>
    <cellStyle name="Normal 2 54 2" xfId="34022" xr:uid="{00000000-0005-0000-0000-0000E5840000}"/>
    <cellStyle name="Normal 2 54 2 2" xfId="34023" xr:uid="{00000000-0005-0000-0000-0000E6840000}"/>
    <cellStyle name="Normal 2 54 3" xfId="34024" xr:uid="{00000000-0005-0000-0000-0000E7840000}"/>
    <cellStyle name="Normal 2 55" xfId="34025" xr:uid="{00000000-0005-0000-0000-0000E8840000}"/>
    <cellStyle name="Normal 2 55 2" xfId="34026" xr:uid="{00000000-0005-0000-0000-0000E9840000}"/>
    <cellStyle name="Normal 2 55 2 2" xfId="34027" xr:uid="{00000000-0005-0000-0000-0000EA840000}"/>
    <cellStyle name="Normal 2 55 3" xfId="34028" xr:uid="{00000000-0005-0000-0000-0000EB840000}"/>
    <cellStyle name="Normal 2 56" xfId="34029" xr:uid="{00000000-0005-0000-0000-0000EC840000}"/>
    <cellStyle name="Normal 2 56 2" xfId="34030" xr:uid="{00000000-0005-0000-0000-0000ED840000}"/>
    <cellStyle name="Normal 2 56 2 2" xfId="34031" xr:uid="{00000000-0005-0000-0000-0000EE840000}"/>
    <cellStyle name="Normal 2 56 3" xfId="34032" xr:uid="{00000000-0005-0000-0000-0000EF840000}"/>
    <cellStyle name="Normal 2 57" xfId="34033" xr:uid="{00000000-0005-0000-0000-0000F0840000}"/>
    <cellStyle name="Normal 2 57 2" xfId="34034" xr:uid="{00000000-0005-0000-0000-0000F1840000}"/>
    <cellStyle name="Normal 2 57 2 2" xfId="34035" xr:uid="{00000000-0005-0000-0000-0000F2840000}"/>
    <cellStyle name="Normal 2 57 3" xfId="34036" xr:uid="{00000000-0005-0000-0000-0000F3840000}"/>
    <cellStyle name="Normal 2 58" xfId="34037" xr:uid="{00000000-0005-0000-0000-0000F4840000}"/>
    <cellStyle name="Normal 2 58 2" xfId="34038" xr:uid="{00000000-0005-0000-0000-0000F5840000}"/>
    <cellStyle name="Normal 2 58 2 2" xfId="34039" xr:uid="{00000000-0005-0000-0000-0000F6840000}"/>
    <cellStyle name="Normal 2 58 3" xfId="34040" xr:uid="{00000000-0005-0000-0000-0000F7840000}"/>
    <cellStyle name="Normal 2 59" xfId="34041" xr:uid="{00000000-0005-0000-0000-0000F8840000}"/>
    <cellStyle name="Normal 2 59 2" xfId="34042" xr:uid="{00000000-0005-0000-0000-0000F9840000}"/>
    <cellStyle name="Normal 2 59 2 2" xfId="34043" xr:uid="{00000000-0005-0000-0000-0000FA840000}"/>
    <cellStyle name="Normal 2 59 3" xfId="34044" xr:uid="{00000000-0005-0000-0000-0000FB840000}"/>
    <cellStyle name="Normal 2 6" xfId="34045" xr:uid="{00000000-0005-0000-0000-0000FC840000}"/>
    <cellStyle name="Normal 2 6 2" xfId="34046" xr:uid="{00000000-0005-0000-0000-0000FD840000}"/>
    <cellStyle name="Normal 2 6 2 2" xfId="34047" xr:uid="{00000000-0005-0000-0000-0000FE840000}"/>
    <cellStyle name="Normal 2 6 2 2 2" xfId="34048" xr:uid="{00000000-0005-0000-0000-0000FF840000}"/>
    <cellStyle name="Normal 2 6 2 3" xfId="34049" xr:uid="{00000000-0005-0000-0000-000000850000}"/>
    <cellStyle name="Normal 2 6 3" xfId="34050" xr:uid="{00000000-0005-0000-0000-000001850000}"/>
    <cellStyle name="Normal 2 6 3 2" xfId="34051" xr:uid="{00000000-0005-0000-0000-000002850000}"/>
    <cellStyle name="Normal 2 6 4" xfId="34052" xr:uid="{00000000-0005-0000-0000-000003850000}"/>
    <cellStyle name="Normal 2 6 4 2" xfId="34053" xr:uid="{00000000-0005-0000-0000-000004850000}"/>
    <cellStyle name="Normal 2 6 5" xfId="34054" xr:uid="{00000000-0005-0000-0000-000005850000}"/>
    <cellStyle name="Normal 2 6 6" xfId="34055" xr:uid="{00000000-0005-0000-0000-000006850000}"/>
    <cellStyle name="Normal 2 6 7" xfId="34056" xr:uid="{00000000-0005-0000-0000-000007850000}"/>
    <cellStyle name="Normal 2 60" xfId="34057" xr:uid="{00000000-0005-0000-0000-000008850000}"/>
    <cellStyle name="Normal 2 60 2" xfId="34058" xr:uid="{00000000-0005-0000-0000-000009850000}"/>
    <cellStyle name="Normal 2 60 2 2" xfId="34059" xr:uid="{00000000-0005-0000-0000-00000A850000}"/>
    <cellStyle name="Normal 2 60 3" xfId="34060" xr:uid="{00000000-0005-0000-0000-00000B850000}"/>
    <cellStyle name="Normal 2 61" xfId="34061" xr:uid="{00000000-0005-0000-0000-00000C850000}"/>
    <cellStyle name="Normal 2 61 2" xfId="34062" xr:uid="{00000000-0005-0000-0000-00000D850000}"/>
    <cellStyle name="Normal 2 61 2 2" xfId="34063" xr:uid="{00000000-0005-0000-0000-00000E850000}"/>
    <cellStyle name="Normal 2 61 3" xfId="34064" xr:uid="{00000000-0005-0000-0000-00000F850000}"/>
    <cellStyle name="Normal 2 62" xfId="34065" xr:uid="{00000000-0005-0000-0000-000010850000}"/>
    <cellStyle name="Normal 2 62 2" xfId="34066" xr:uid="{00000000-0005-0000-0000-000011850000}"/>
    <cellStyle name="Normal 2 62 2 2" xfId="34067" xr:uid="{00000000-0005-0000-0000-000012850000}"/>
    <cellStyle name="Normal 2 62 3" xfId="34068" xr:uid="{00000000-0005-0000-0000-000013850000}"/>
    <cellStyle name="Normal 2 63" xfId="34069" xr:uid="{00000000-0005-0000-0000-000014850000}"/>
    <cellStyle name="Normal 2 63 2" xfId="34070" xr:uid="{00000000-0005-0000-0000-000015850000}"/>
    <cellStyle name="Normal 2 63 2 2" xfId="34071" xr:uid="{00000000-0005-0000-0000-000016850000}"/>
    <cellStyle name="Normal 2 63 3" xfId="34072" xr:uid="{00000000-0005-0000-0000-000017850000}"/>
    <cellStyle name="Normal 2 64" xfId="34073" xr:uid="{00000000-0005-0000-0000-000018850000}"/>
    <cellStyle name="Normal 2 64 2" xfId="34074" xr:uid="{00000000-0005-0000-0000-000019850000}"/>
    <cellStyle name="Normal 2 64 2 2" xfId="34075" xr:uid="{00000000-0005-0000-0000-00001A850000}"/>
    <cellStyle name="Normal 2 64 3" xfId="34076" xr:uid="{00000000-0005-0000-0000-00001B850000}"/>
    <cellStyle name="Normal 2 65" xfId="34077" xr:uid="{00000000-0005-0000-0000-00001C850000}"/>
    <cellStyle name="Normal 2 65 2" xfId="34078" xr:uid="{00000000-0005-0000-0000-00001D850000}"/>
    <cellStyle name="Normal 2 65 2 2" xfId="34079" xr:uid="{00000000-0005-0000-0000-00001E850000}"/>
    <cellStyle name="Normal 2 65 3" xfId="34080" xr:uid="{00000000-0005-0000-0000-00001F850000}"/>
    <cellStyle name="Normal 2 66" xfId="34081" xr:uid="{00000000-0005-0000-0000-000020850000}"/>
    <cellStyle name="Normal 2 66 2" xfId="34082" xr:uid="{00000000-0005-0000-0000-000021850000}"/>
    <cellStyle name="Normal 2 66 2 2" xfId="34083" xr:uid="{00000000-0005-0000-0000-000022850000}"/>
    <cellStyle name="Normal 2 66 3" xfId="34084" xr:uid="{00000000-0005-0000-0000-000023850000}"/>
    <cellStyle name="Normal 2 67" xfId="34085" xr:uid="{00000000-0005-0000-0000-000024850000}"/>
    <cellStyle name="Normal 2 67 2" xfId="34086" xr:uid="{00000000-0005-0000-0000-000025850000}"/>
    <cellStyle name="Normal 2 67 2 2" xfId="34087" xr:uid="{00000000-0005-0000-0000-000026850000}"/>
    <cellStyle name="Normal 2 67 3" xfId="34088" xr:uid="{00000000-0005-0000-0000-000027850000}"/>
    <cellStyle name="Normal 2 68" xfId="34089" xr:uid="{00000000-0005-0000-0000-000028850000}"/>
    <cellStyle name="Normal 2 68 2" xfId="34090" xr:uid="{00000000-0005-0000-0000-000029850000}"/>
    <cellStyle name="Normal 2 68 2 2" xfId="34091" xr:uid="{00000000-0005-0000-0000-00002A850000}"/>
    <cellStyle name="Normal 2 68 3" xfId="34092" xr:uid="{00000000-0005-0000-0000-00002B850000}"/>
    <cellStyle name="Normal 2 69" xfId="34093" xr:uid="{00000000-0005-0000-0000-00002C850000}"/>
    <cellStyle name="Normal 2 69 2" xfId="34094" xr:uid="{00000000-0005-0000-0000-00002D850000}"/>
    <cellStyle name="Normal 2 69 2 2" xfId="34095" xr:uid="{00000000-0005-0000-0000-00002E850000}"/>
    <cellStyle name="Normal 2 69 3" xfId="34096" xr:uid="{00000000-0005-0000-0000-00002F850000}"/>
    <cellStyle name="Normal 2 7" xfId="34097" xr:uid="{00000000-0005-0000-0000-000030850000}"/>
    <cellStyle name="Normal 2 7 2" xfId="34098" xr:uid="{00000000-0005-0000-0000-000031850000}"/>
    <cellStyle name="Normal 2 7 2 2" xfId="34099" xr:uid="{00000000-0005-0000-0000-000032850000}"/>
    <cellStyle name="Normal 2 7 3" xfId="34100" xr:uid="{00000000-0005-0000-0000-000033850000}"/>
    <cellStyle name="Normal 2 7 3 2" xfId="34101" xr:uid="{00000000-0005-0000-0000-000034850000}"/>
    <cellStyle name="Normal 2 7 4" xfId="34102" xr:uid="{00000000-0005-0000-0000-000035850000}"/>
    <cellStyle name="Normal 2 7 4 2" xfId="34103" xr:uid="{00000000-0005-0000-0000-000036850000}"/>
    <cellStyle name="Normal 2 7 5" xfId="34104" xr:uid="{00000000-0005-0000-0000-000037850000}"/>
    <cellStyle name="Normal 2 7 6" xfId="34105" xr:uid="{00000000-0005-0000-0000-000038850000}"/>
    <cellStyle name="Normal 2 70" xfId="34106" xr:uid="{00000000-0005-0000-0000-000039850000}"/>
    <cellStyle name="Normal 2 71" xfId="34107" xr:uid="{00000000-0005-0000-0000-00003A850000}"/>
    <cellStyle name="Normal 2 71 2" xfId="34108" xr:uid="{00000000-0005-0000-0000-00003B850000}"/>
    <cellStyle name="Normal 2 72" xfId="34109" xr:uid="{00000000-0005-0000-0000-00003C850000}"/>
    <cellStyle name="Normal 2 72 2" xfId="34110" xr:uid="{00000000-0005-0000-0000-00003D850000}"/>
    <cellStyle name="Normal 2 72 2 2" xfId="34111" xr:uid="{00000000-0005-0000-0000-00003E850000}"/>
    <cellStyle name="Normal 2 72 3" xfId="34112" xr:uid="{00000000-0005-0000-0000-00003F850000}"/>
    <cellStyle name="Normal 2 72 4" xfId="34113" xr:uid="{00000000-0005-0000-0000-000040850000}"/>
    <cellStyle name="Normal 2 73" xfId="34114" xr:uid="{00000000-0005-0000-0000-000041850000}"/>
    <cellStyle name="Normal 2 74" xfId="34115" xr:uid="{00000000-0005-0000-0000-000042850000}"/>
    <cellStyle name="Normal 2 75" xfId="34116" xr:uid="{00000000-0005-0000-0000-000043850000}"/>
    <cellStyle name="Normal 2 76" xfId="34117" xr:uid="{00000000-0005-0000-0000-000044850000}"/>
    <cellStyle name="Normal 2 77" xfId="34118" xr:uid="{00000000-0005-0000-0000-000045850000}"/>
    <cellStyle name="Normal 2 78" xfId="34119" xr:uid="{00000000-0005-0000-0000-000046850000}"/>
    <cellStyle name="Normal 2 79" xfId="34120" xr:uid="{00000000-0005-0000-0000-000047850000}"/>
    <cellStyle name="Normal 2 8" xfId="34121" xr:uid="{00000000-0005-0000-0000-000048850000}"/>
    <cellStyle name="Normal 2 8 2" xfId="34122" xr:uid="{00000000-0005-0000-0000-000049850000}"/>
    <cellStyle name="Normal 2 8 2 2" xfId="34123" xr:uid="{00000000-0005-0000-0000-00004A850000}"/>
    <cellStyle name="Normal 2 8 3" xfId="34124" xr:uid="{00000000-0005-0000-0000-00004B850000}"/>
    <cellStyle name="Normal 2 8 3 2" xfId="34125" xr:uid="{00000000-0005-0000-0000-00004C850000}"/>
    <cellStyle name="Normal 2 8 4" xfId="34126" xr:uid="{00000000-0005-0000-0000-00004D850000}"/>
    <cellStyle name="Normal 2 8 4 2" xfId="34127" xr:uid="{00000000-0005-0000-0000-00004E850000}"/>
    <cellStyle name="Normal 2 8 5" xfId="34128" xr:uid="{00000000-0005-0000-0000-00004F850000}"/>
    <cellStyle name="Normal 2 8 6" xfId="34129" xr:uid="{00000000-0005-0000-0000-000050850000}"/>
    <cellStyle name="Normal 2 80" xfId="34130" xr:uid="{00000000-0005-0000-0000-000051850000}"/>
    <cellStyle name="Normal 2 81" xfId="34131" xr:uid="{00000000-0005-0000-0000-000052850000}"/>
    <cellStyle name="Normal 2 82" xfId="34132" xr:uid="{00000000-0005-0000-0000-000053850000}"/>
    <cellStyle name="Normal 2 83" xfId="34133" xr:uid="{00000000-0005-0000-0000-000054850000}"/>
    <cellStyle name="Normal 2 84" xfId="34134" xr:uid="{00000000-0005-0000-0000-000055850000}"/>
    <cellStyle name="Normal 2 85" xfId="34135" xr:uid="{00000000-0005-0000-0000-000056850000}"/>
    <cellStyle name="Normal 2 86" xfId="34136" xr:uid="{00000000-0005-0000-0000-000057850000}"/>
    <cellStyle name="Normal 2 87" xfId="34137" xr:uid="{00000000-0005-0000-0000-000058850000}"/>
    <cellStyle name="Normal 2 88" xfId="34138" xr:uid="{00000000-0005-0000-0000-000059850000}"/>
    <cellStyle name="Normal 2 89" xfId="34139" xr:uid="{00000000-0005-0000-0000-00005A850000}"/>
    <cellStyle name="Normal 2 9" xfId="34140" xr:uid="{00000000-0005-0000-0000-00005B850000}"/>
    <cellStyle name="Normal 2 9 2" xfId="34141" xr:uid="{00000000-0005-0000-0000-00005C850000}"/>
    <cellStyle name="Normal 2 9 2 2" xfId="34142" xr:uid="{00000000-0005-0000-0000-00005D850000}"/>
    <cellStyle name="Normal 2 9 3" xfId="34143" xr:uid="{00000000-0005-0000-0000-00005E850000}"/>
    <cellStyle name="Normal 2 9 3 2" xfId="34144" xr:uid="{00000000-0005-0000-0000-00005F850000}"/>
    <cellStyle name="Normal 2 9 4" xfId="34145" xr:uid="{00000000-0005-0000-0000-000060850000}"/>
    <cellStyle name="Normal 2 9 4 2" xfId="34146" xr:uid="{00000000-0005-0000-0000-000061850000}"/>
    <cellStyle name="Normal 2 9 5" xfId="34147" xr:uid="{00000000-0005-0000-0000-000062850000}"/>
    <cellStyle name="Normal 2 9 5 2" xfId="34148" xr:uid="{00000000-0005-0000-0000-000063850000}"/>
    <cellStyle name="Normal 2 9 6" xfId="34149" xr:uid="{00000000-0005-0000-0000-000064850000}"/>
    <cellStyle name="Normal 2 90" xfId="34150" xr:uid="{00000000-0005-0000-0000-000065850000}"/>
    <cellStyle name="Normal 2 91" xfId="34151" xr:uid="{00000000-0005-0000-0000-000066850000}"/>
    <cellStyle name="Normal 2 92" xfId="34152" xr:uid="{00000000-0005-0000-0000-000067850000}"/>
    <cellStyle name="Normal 2 93" xfId="34153" xr:uid="{00000000-0005-0000-0000-000068850000}"/>
    <cellStyle name="Normal 2 94" xfId="34154" xr:uid="{00000000-0005-0000-0000-000069850000}"/>
    <cellStyle name="Normal 2 95" xfId="34155" xr:uid="{00000000-0005-0000-0000-00006A850000}"/>
    <cellStyle name="Normal 2 96" xfId="34156" xr:uid="{00000000-0005-0000-0000-00006B850000}"/>
    <cellStyle name="Normal 2 97" xfId="34157" xr:uid="{00000000-0005-0000-0000-00006C850000}"/>
    <cellStyle name="Normal 2 98" xfId="34158" xr:uid="{00000000-0005-0000-0000-00006D850000}"/>
    <cellStyle name="Normal 2 99" xfId="34159" xr:uid="{00000000-0005-0000-0000-00006E850000}"/>
    <cellStyle name="Normal 2_a" xfId="34160" xr:uid="{00000000-0005-0000-0000-00006F850000}"/>
    <cellStyle name="Normal 20" xfId="34161" xr:uid="{00000000-0005-0000-0000-000070850000}"/>
    <cellStyle name="Normal 20 10" xfId="34162" xr:uid="{00000000-0005-0000-0000-000071850000}"/>
    <cellStyle name="Normal 20 10 2" xfId="34163" xr:uid="{00000000-0005-0000-0000-000072850000}"/>
    <cellStyle name="Normal 20 10 2 2" xfId="34164" xr:uid="{00000000-0005-0000-0000-000073850000}"/>
    <cellStyle name="Normal 20 10 3" xfId="34165" xr:uid="{00000000-0005-0000-0000-000074850000}"/>
    <cellStyle name="Normal 20 10 4" xfId="34166" xr:uid="{00000000-0005-0000-0000-000075850000}"/>
    <cellStyle name="Normal 20 11" xfId="34167" xr:uid="{00000000-0005-0000-0000-000076850000}"/>
    <cellStyle name="Normal 20 11 2" xfId="34168" xr:uid="{00000000-0005-0000-0000-000077850000}"/>
    <cellStyle name="Normal 20 11 2 2" xfId="34169" xr:uid="{00000000-0005-0000-0000-000078850000}"/>
    <cellStyle name="Normal 20 11 3" xfId="34170" xr:uid="{00000000-0005-0000-0000-000079850000}"/>
    <cellStyle name="Normal 20 11 4" xfId="34171" xr:uid="{00000000-0005-0000-0000-00007A850000}"/>
    <cellStyle name="Normal 20 12" xfId="34172" xr:uid="{00000000-0005-0000-0000-00007B850000}"/>
    <cellStyle name="Normal 20 12 2" xfId="34173" xr:uid="{00000000-0005-0000-0000-00007C850000}"/>
    <cellStyle name="Normal 20 13" xfId="34174" xr:uid="{00000000-0005-0000-0000-00007D850000}"/>
    <cellStyle name="Normal 20 14" xfId="34175" xr:uid="{00000000-0005-0000-0000-00007E850000}"/>
    <cellStyle name="Normal 20 15" xfId="34176" xr:uid="{00000000-0005-0000-0000-00007F850000}"/>
    <cellStyle name="Normal 20 2" xfId="34177" xr:uid="{00000000-0005-0000-0000-000080850000}"/>
    <cellStyle name="Normal 20 2 10" xfId="34178" xr:uid="{00000000-0005-0000-0000-000081850000}"/>
    <cellStyle name="Normal 20 2 2" xfId="34179" xr:uid="{00000000-0005-0000-0000-000082850000}"/>
    <cellStyle name="Normal 20 2 2 2" xfId="34180" xr:uid="{00000000-0005-0000-0000-000083850000}"/>
    <cellStyle name="Normal 20 2 2 2 2" xfId="34181" xr:uid="{00000000-0005-0000-0000-000084850000}"/>
    <cellStyle name="Normal 20 2 2 2 2 2" xfId="34182" xr:uid="{00000000-0005-0000-0000-000085850000}"/>
    <cellStyle name="Normal 20 2 2 2 2 2 2" xfId="34183" xr:uid="{00000000-0005-0000-0000-000086850000}"/>
    <cellStyle name="Normal 20 2 2 2 2 2 2 2" xfId="34184" xr:uid="{00000000-0005-0000-0000-000087850000}"/>
    <cellStyle name="Normal 20 2 2 2 2 2 2 2 2" xfId="34185" xr:uid="{00000000-0005-0000-0000-000088850000}"/>
    <cellStyle name="Normal 20 2 2 2 2 2 2 3" xfId="34186" xr:uid="{00000000-0005-0000-0000-000089850000}"/>
    <cellStyle name="Normal 20 2 2 2 2 2 2 4" xfId="34187" xr:uid="{00000000-0005-0000-0000-00008A850000}"/>
    <cellStyle name="Normal 20 2 2 2 2 2 3" xfId="34188" xr:uid="{00000000-0005-0000-0000-00008B850000}"/>
    <cellStyle name="Normal 20 2 2 2 2 2 3 2" xfId="34189" xr:uid="{00000000-0005-0000-0000-00008C850000}"/>
    <cellStyle name="Normal 20 2 2 2 2 2 4" xfId="34190" xr:uid="{00000000-0005-0000-0000-00008D850000}"/>
    <cellStyle name="Normal 20 2 2 2 2 2 5" xfId="34191" xr:uid="{00000000-0005-0000-0000-00008E850000}"/>
    <cellStyle name="Normal 20 2 2 2 2 3" xfId="34192" xr:uid="{00000000-0005-0000-0000-00008F850000}"/>
    <cellStyle name="Normal 20 2 2 2 2 3 2" xfId="34193" xr:uid="{00000000-0005-0000-0000-000090850000}"/>
    <cellStyle name="Normal 20 2 2 2 2 3 2 2" xfId="34194" xr:uid="{00000000-0005-0000-0000-000091850000}"/>
    <cellStyle name="Normal 20 2 2 2 2 3 3" xfId="34195" xr:uid="{00000000-0005-0000-0000-000092850000}"/>
    <cellStyle name="Normal 20 2 2 2 2 3 4" xfId="34196" xr:uid="{00000000-0005-0000-0000-000093850000}"/>
    <cellStyle name="Normal 20 2 2 2 2 4" xfId="34197" xr:uid="{00000000-0005-0000-0000-000094850000}"/>
    <cellStyle name="Normal 20 2 2 2 2 4 2" xfId="34198" xr:uid="{00000000-0005-0000-0000-000095850000}"/>
    <cellStyle name="Normal 20 2 2 2 2 5" xfId="34199" xr:uid="{00000000-0005-0000-0000-000096850000}"/>
    <cellStyle name="Normal 20 2 2 2 2 6" xfId="34200" xr:uid="{00000000-0005-0000-0000-000097850000}"/>
    <cellStyle name="Normal 20 2 2 2 3" xfId="34201" xr:uid="{00000000-0005-0000-0000-000098850000}"/>
    <cellStyle name="Normal 20 2 2 2 3 2" xfId="34202" xr:uid="{00000000-0005-0000-0000-000099850000}"/>
    <cellStyle name="Normal 20 2 2 2 3 2 2" xfId="34203" xr:uid="{00000000-0005-0000-0000-00009A850000}"/>
    <cellStyle name="Normal 20 2 2 2 3 2 2 2" xfId="34204" xr:uid="{00000000-0005-0000-0000-00009B850000}"/>
    <cellStyle name="Normal 20 2 2 2 3 2 3" xfId="34205" xr:uid="{00000000-0005-0000-0000-00009C850000}"/>
    <cellStyle name="Normal 20 2 2 2 3 2 4" xfId="34206" xr:uid="{00000000-0005-0000-0000-00009D850000}"/>
    <cellStyle name="Normal 20 2 2 2 3 3" xfId="34207" xr:uid="{00000000-0005-0000-0000-00009E850000}"/>
    <cellStyle name="Normal 20 2 2 2 3 3 2" xfId="34208" xr:uid="{00000000-0005-0000-0000-00009F850000}"/>
    <cellStyle name="Normal 20 2 2 2 3 4" xfId="34209" xr:uid="{00000000-0005-0000-0000-0000A0850000}"/>
    <cellStyle name="Normal 20 2 2 2 3 5" xfId="34210" xr:uid="{00000000-0005-0000-0000-0000A1850000}"/>
    <cellStyle name="Normal 20 2 2 2 4" xfId="34211" xr:uid="{00000000-0005-0000-0000-0000A2850000}"/>
    <cellStyle name="Normal 20 2 2 2 4 2" xfId="34212" xr:uid="{00000000-0005-0000-0000-0000A3850000}"/>
    <cellStyle name="Normal 20 2 2 2 4 2 2" xfId="34213" xr:uid="{00000000-0005-0000-0000-0000A4850000}"/>
    <cellStyle name="Normal 20 2 2 2 4 3" xfId="34214" xr:uid="{00000000-0005-0000-0000-0000A5850000}"/>
    <cellStyle name="Normal 20 2 2 2 4 4" xfId="34215" xr:uid="{00000000-0005-0000-0000-0000A6850000}"/>
    <cellStyle name="Normal 20 2 2 2 5" xfId="34216" xr:uid="{00000000-0005-0000-0000-0000A7850000}"/>
    <cellStyle name="Normal 20 2 2 2 5 2" xfId="34217" xr:uid="{00000000-0005-0000-0000-0000A8850000}"/>
    <cellStyle name="Normal 20 2 2 2 5 2 2" xfId="34218" xr:uid="{00000000-0005-0000-0000-0000A9850000}"/>
    <cellStyle name="Normal 20 2 2 2 5 3" xfId="34219" xr:uid="{00000000-0005-0000-0000-0000AA850000}"/>
    <cellStyle name="Normal 20 2 2 2 5 4" xfId="34220" xr:uid="{00000000-0005-0000-0000-0000AB850000}"/>
    <cellStyle name="Normal 20 2 2 2 6" xfId="34221" xr:uid="{00000000-0005-0000-0000-0000AC850000}"/>
    <cellStyle name="Normal 20 2 2 2 6 2" xfId="34222" xr:uid="{00000000-0005-0000-0000-0000AD850000}"/>
    <cellStyle name="Normal 20 2 2 2 7" xfId="34223" xr:uid="{00000000-0005-0000-0000-0000AE850000}"/>
    <cellStyle name="Normal 20 2 2 2 8" xfId="34224" xr:uid="{00000000-0005-0000-0000-0000AF850000}"/>
    <cellStyle name="Normal 20 2 2 3" xfId="34225" xr:uid="{00000000-0005-0000-0000-0000B0850000}"/>
    <cellStyle name="Normal 20 2 2 3 2" xfId="34226" xr:uid="{00000000-0005-0000-0000-0000B1850000}"/>
    <cellStyle name="Normal 20 2 2 3 2 2" xfId="34227" xr:uid="{00000000-0005-0000-0000-0000B2850000}"/>
    <cellStyle name="Normal 20 2 2 3 2 2 2" xfId="34228" xr:uid="{00000000-0005-0000-0000-0000B3850000}"/>
    <cellStyle name="Normal 20 2 2 3 2 2 2 2" xfId="34229" xr:uid="{00000000-0005-0000-0000-0000B4850000}"/>
    <cellStyle name="Normal 20 2 2 3 2 2 3" xfId="34230" xr:uid="{00000000-0005-0000-0000-0000B5850000}"/>
    <cellStyle name="Normal 20 2 2 3 2 2 4" xfId="34231" xr:uid="{00000000-0005-0000-0000-0000B6850000}"/>
    <cellStyle name="Normal 20 2 2 3 2 3" xfId="34232" xr:uid="{00000000-0005-0000-0000-0000B7850000}"/>
    <cellStyle name="Normal 20 2 2 3 2 3 2" xfId="34233" xr:uid="{00000000-0005-0000-0000-0000B8850000}"/>
    <cellStyle name="Normal 20 2 2 3 2 4" xfId="34234" xr:uid="{00000000-0005-0000-0000-0000B9850000}"/>
    <cellStyle name="Normal 20 2 2 3 2 5" xfId="34235" xr:uid="{00000000-0005-0000-0000-0000BA850000}"/>
    <cellStyle name="Normal 20 2 2 3 3" xfId="34236" xr:uid="{00000000-0005-0000-0000-0000BB850000}"/>
    <cellStyle name="Normal 20 2 2 3 3 2" xfId="34237" xr:uid="{00000000-0005-0000-0000-0000BC850000}"/>
    <cellStyle name="Normal 20 2 2 3 3 2 2" xfId="34238" xr:uid="{00000000-0005-0000-0000-0000BD850000}"/>
    <cellStyle name="Normal 20 2 2 3 3 3" xfId="34239" xr:uid="{00000000-0005-0000-0000-0000BE850000}"/>
    <cellStyle name="Normal 20 2 2 3 3 4" xfId="34240" xr:uid="{00000000-0005-0000-0000-0000BF850000}"/>
    <cellStyle name="Normal 20 2 2 3 4" xfId="34241" xr:uid="{00000000-0005-0000-0000-0000C0850000}"/>
    <cellStyle name="Normal 20 2 2 3 4 2" xfId="34242" xr:uid="{00000000-0005-0000-0000-0000C1850000}"/>
    <cellStyle name="Normal 20 2 2 3 4 2 2" xfId="34243" xr:uid="{00000000-0005-0000-0000-0000C2850000}"/>
    <cellStyle name="Normal 20 2 2 3 4 3" xfId="34244" xr:uid="{00000000-0005-0000-0000-0000C3850000}"/>
    <cellStyle name="Normal 20 2 2 3 4 4" xfId="34245" xr:uid="{00000000-0005-0000-0000-0000C4850000}"/>
    <cellStyle name="Normal 20 2 2 3 5" xfId="34246" xr:uid="{00000000-0005-0000-0000-0000C5850000}"/>
    <cellStyle name="Normal 20 2 2 3 5 2" xfId="34247" xr:uid="{00000000-0005-0000-0000-0000C6850000}"/>
    <cellStyle name="Normal 20 2 2 3 6" xfId="34248" xr:uid="{00000000-0005-0000-0000-0000C7850000}"/>
    <cellStyle name="Normal 20 2 2 3 7" xfId="34249" xr:uid="{00000000-0005-0000-0000-0000C8850000}"/>
    <cellStyle name="Normal 20 2 2 4" xfId="34250" xr:uid="{00000000-0005-0000-0000-0000C9850000}"/>
    <cellStyle name="Normal 20 2 2 4 2" xfId="34251" xr:uid="{00000000-0005-0000-0000-0000CA850000}"/>
    <cellStyle name="Normal 20 2 2 4 2 2" xfId="34252" xr:uid="{00000000-0005-0000-0000-0000CB850000}"/>
    <cellStyle name="Normal 20 2 2 4 2 2 2" xfId="34253" xr:uid="{00000000-0005-0000-0000-0000CC850000}"/>
    <cellStyle name="Normal 20 2 2 4 2 3" xfId="34254" xr:uid="{00000000-0005-0000-0000-0000CD850000}"/>
    <cellStyle name="Normal 20 2 2 4 2 4" xfId="34255" xr:uid="{00000000-0005-0000-0000-0000CE850000}"/>
    <cellStyle name="Normal 20 2 2 4 3" xfId="34256" xr:uid="{00000000-0005-0000-0000-0000CF850000}"/>
    <cellStyle name="Normal 20 2 2 4 3 2" xfId="34257" xr:uid="{00000000-0005-0000-0000-0000D0850000}"/>
    <cellStyle name="Normal 20 2 2 4 3 2 2" xfId="34258" xr:uid="{00000000-0005-0000-0000-0000D1850000}"/>
    <cellStyle name="Normal 20 2 2 4 3 3" xfId="34259" xr:uid="{00000000-0005-0000-0000-0000D2850000}"/>
    <cellStyle name="Normal 20 2 2 4 3 4" xfId="34260" xr:uid="{00000000-0005-0000-0000-0000D3850000}"/>
    <cellStyle name="Normal 20 2 2 4 4" xfId="34261" xr:uid="{00000000-0005-0000-0000-0000D4850000}"/>
    <cellStyle name="Normal 20 2 2 4 4 2" xfId="34262" xr:uid="{00000000-0005-0000-0000-0000D5850000}"/>
    <cellStyle name="Normal 20 2 2 4 5" xfId="34263" xr:uid="{00000000-0005-0000-0000-0000D6850000}"/>
    <cellStyle name="Normal 20 2 2 4 6" xfId="34264" xr:uid="{00000000-0005-0000-0000-0000D7850000}"/>
    <cellStyle name="Normal 20 2 2 5" xfId="34265" xr:uid="{00000000-0005-0000-0000-0000D8850000}"/>
    <cellStyle name="Normal 20 2 2 5 2" xfId="34266" xr:uid="{00000000-0005-0000-0000-0000D9850000}"/>
    <cellStyle name="Normal 20 2 2 5 2 2" xfId="34267" xr:uid="{00000000-0005-0000-0000-0000DA850000}"/>
    <cellStyle name="Normal 20 2 2 5 2 2 2" xfId="34268" xr:uid="{00000000-0005-0000-0000-0000DB850000}"/>
    <cellStyle name="Normal 20 2 2 5 2 3" xfId="34269" xr:uid="{00000000-0005-0000-0000-0000DC850000}"/>
    <cellStyle name="Normal 20 2 2 5 2 4" xfId="34270" xr:uid="{00000000-0005-0000-0000-0000DD850000}"/>
    <cellStyle name="Normal 20 2 2 5 3" xfId="34271" xr:uid="{00000000-0005-0000-0000-0000DE850000}"/>
    <cellStyle name="Normal 20 2 2 5 3 2" xfId="34272" xr:uid="{00000000-0005-0000-0000-0000DF850000}"/>
    <cellStyle name="Normal 20 2 2 5 4" xfId="34273" xr:uid="{00000000-0005-0000-0000-0000E0850000}"/>
    <cellStyle name="Normal 20 2 2 5 5" xfId="34274" xr:uid="{00000000-0005-0000-0000-0000E1850000}"/>
    <cellStyle name="Normal 20 2 2 6" xfId="34275" xr:uid="{00000000-0005-0000-0000-0000E2850000}"/>
    <cellStyle name="Normal 20 2 2 6 2" xfId="34276" xr:uid="{00000000-0005-0000-0000-0000E3850000}"/>
    <cellStyle name="Normal 20 2 2 6 2 2" xfId="34277" xr:uid="{00000000-0005-0000-0000-0000E4850000}"/>
    <cellStyle name="Normal 20 2 2 6 3" xfId="34278" xr:uid="{00000000-0005-0000-0000-0000E5850000}"/>
    <cellStyle name="Normal 20 2 2 6 4" xfId="34279" xr:uid="{00000000-0005-0000-0000-0000E6850000}"/>
    <cellStyle name="Normal 20 2 2 7" xfId="34280" xr:uid="{00000000-0005-0000-0000-0000E7850000}"/>
    <cellStyle name="Normal 20 2 2 7 2" xfId="34281" xr:uid="{00000000-0005-0000-0000-0000E8850000}"/>
    <cellStyle name="Normal 20 2 2 8" xfId="34282" xr:uid="{00000000-0005-0000-0000-0000E9850000}"/>
    <cellStyle name="Normal 20 2 2 9" xfId="34283" xr:uid="{00000000-0005-0000-0000-0000EA850000}"/>
    <cellStyle name="Normal 20 2 3" xfId="34284" xr:uid="{00000000-0005-0000-0000-0000EB850000}"/>
    <cellStyle name="Normal 20 2 3 2" xfId="34285" xr:uid="{00000000-0005-0000-0000-0000EC850000}"/>
    <cellStyle name="Normal 20 2 3 2 2" xfId="34286" xr:uid="{00000000-0005-0000-0000-0000ED850000}"/>
    <cellStyle name="Normal 20 2 3 2 2 2" xfId="34287" xr:uid="{00000000-0005-0000-0000-0000EE850000}"/>
    <cellStyle name="Normal 20 2 3 2 2 2 2" xfId="34288" xr:uid="{00000000-0005-0000-0000-0000EF850000}"/>
    <cellStyle name="Normal 20 2 3 2 2 2 2 2" xfId="34289" xr:uid="{00000000-0005-0000-0000-0000F0850000}"/>
    <cellStyle name="Normal 20 2 3 2 2 2 3" xfId="34290" xr:uid="{00000000-0005-0000-0000-0000F1850000}"/>
    <cellStyle name="Normal 20 2 3 2 2 2 4" xfId="34291" xr:uid="{00000000-0005-0000-0000-0000F2850000}"/>
    <cellStyle name="Normal 20 2 3 2 2 3" xfId="34292" xr:uid="{00000000-0005-0000-0000-0000F3850000}"/>
    <cellStyle name="Normal 20 2 3 2 2 3 2" xfId="34293" xr:uid="{00000000-0005-0000-0000-0000F4850000}"/>
    <cellStyle name="Normal 20 2 3 2 2 4" xfId="34294" xr:uid="{00000000-0005-0000-0000-0000F5850000}"/>
    <cellStyle name="Normal 20 2 3 2 2 5" xfId="34295" xr:uid="{00000000-0005-0000-0000-0000F6850000}"/>
    <cellStyle name="Normal 20 2 3 2 3" xfId="34296" xr:uid="{00000000-0005-0000-0000-0000F7850000}"/>
    <cellStyle name="Normal 20 2 3 2 3 2" xfId="34297" xr:uid="{00000000-0005-0000-0000-0000F8850000}"/>
    <cellStyle name="Normal 20 2 3 2 3 2 2" xfId="34298" xr:uid="{00000000-0005-0000-0000-0000F9850000}"/>
    <cellStyle name="Normal 20 2 3 2 3 3" xfId="34299" xr:uid="{00000000-0005-0000-0000-0000FA850000}"/>
    <cellStyle name="Normal 20 2 3 2 3 4" xfId="34300" xr:uid="{00000000-0005-0000-0000-0000FB850000}"/>
    <cellStyle name="Normal 20 2 3 2 4" xfId="34301" xr:uid="{00000000-0005-0000-0000-0000FC850000}"/>
    <cellStyle name="Normal 20 2 3 2 4 2" xfId="34302" xr:uid="{00000000-0005-0000-0000-0000FD850000}"/>
    <cellStyle name="Normal 20 2 3 2 5" xfId="34303" xr:uid="{00000000-0005-0000-0000-0000FE850000}"/>
    <cellStyle name="Normal 20 2 3 2 6" xfId="34304" xr:uid="{00000000-0005-0000-0000-0000FF850000}"/>
    <cellStyle name="Normal 20 2 3 3" xfId="34305" xr:uid="{00000000-0005-0000-0000-000000860000}"/>
    <cellStyle name="Normal 20 2 3 3 2" xfId="34306" xr:uid="{00000000-0005-0000-0000-000001860000}"/>
    <cellStyle name="Normal 20 2 3 3 2 2" xfId="34307" xr:uid="{00000000-0005-0000-0000-000002860000}"/>
    <cellStyle name="Normal 20 2 3 3 2 2 2" xfId="34308" xr:uid="{00000000-0005-0000-0000-000003860000}"/>
    <cellStyle name="Normal 20 2 3 3 2 3" xfId="34309" xr:uid="{00000000-0005-0000-0000-000004860000}"/>
    <cellStyle name="Normal 20 2 3 3 2 4" xfId="34310" xr:uid="{00000000-0005-0000-0000-000005860000}"/>
    <cellStyle name="Normal 20 2 3 3 3" xfId="34311" xr:uid="{00000000-0005-0000-0000-000006860000}"/>
    <cellStyle name="Normal 20 2 3 3 3 2" xfId="34312" xr:uid="{00000000-0005-0000-0000-000007860000}"/>
    <cellStyle name="Normal 20 2 3 3 4" xfId="34313" xr:uid="{00000000-0005-0000-0000-000008860000}"/>
    <cellStyle name="Normal 20 2 3 3 5" xfId="34314" xr:uid="{00000000-0005-0000-0000-000009860000}"/>
    <cellStyle name="Normal 20 2 3 4" xfId="34315" xr:uid="{00000000-0005-0000-0000-00000A860000}"/>
    <cellStyle name="Normal 20 2 3 4 2" xfId="34316" xr:uid="{00000000-0005-0000-0000-00000B860000}"/>
    <cellStyle name="Normal 20 2 3 4 2 2" xfId="34317" xr:uid="{00000000-0005-0000-0000-00000C860000}"/>
    <cellStyle name="Normal 20 2 3 4 3" xfId="34318" xr:uid="{00000000-0005-0000-0000-00000D860000}"/>
    <cellStyle name="Normal 20 2 3 4 4" xfId="34319" xr:uid="{00000000-0005-0000-0000-00000E860000}"/>
    <cellStyle name="Normal 20 2 3 5" xfId="34320" xr:uid="{00000000-0005-0000-0000-00000F860000}"/>
    <cellStyle name="Normal 20 2 3 5 2" xfId="34321" xr:uid="{00000000-0005-0000-0000-000010860000}"/>
    <cellStyle name="Normal 20 2 3 5 2 2" xfId="34322" xr:uid="{00000000-0005-0000-0000-000011860000}"/>
    <cellStyle name="Normal 20 2 3 5 3" xfId="34323" xr:uid="{00000000-0005-0000-0000-000012860000}"/>
    <cellStyle name="Normal 20 2 3 5 4" xfId="34324" xr:uid="{00000000-0005-0000-0000-000013860000}"/>
    <cellStyle name="Normal 20 2 3 6" xfId="34325" xr:uid="{00000000-0005-0000-0000-000014860000}"/>
    <cellStyle name="Normal 20 2 3 6 2" xfId="34326" xr:uid="{00000000-0005-0000-0000-000015860000}"/>
    <cellStyle name="Normal 20 2 3 7" xfId="34327" xr:uid="{00000000-0005-0000-0000-000016860000}"/>
    <cellStyle name="Normal 20 2 3 8" xfId="34328" xr:uid="{00000000-0005-0000-0000-000017860000}"/>
    <cellStyle name="Normal 20 2 4" xfId="34329" xr:uid="{00000000-0005-0000-0000-000018860000}"/>
    <cellStyle name="Normal 20 2 4 2" xfId="34330" xr:uid="{00000000-0005-0000-0000-000019860000}"/>
    <cellStyle name="Normal 20 2 4 2 2" xfId="34331" xr:uid="{00000000-0005-0000-0000-00001A860000}"/>
    <cellStyle name="Normal 20 2 4 2 2 2" xfId="34332" xr:uid="{00000000-0005-0000-0000-00001B860000}"/>
    <cellStyle name="Normal 20 2 4 2 2 2 2" xfId="34333" xr:uid="{00000000-0005-0000-0000-00001C860000}"/>
    <cellStyle name="Normal 20 2 4 2 2 3" xfId="34334" xr:uid="{00000000-0005-0000-0000-00001D860000}"/>
    <cellStyle name="Normal 20 2 4 2 2 4" xfId="34335" xr:uid="{00000000-0005-0000-0000-00001E860000}"/>
    <cellStyle name="Normal 20 2 4 2 3" xfId="34336" xr:uid="{00000000-0005-0000-0000-00001F860000}"/>
    <cellStyle name="Normal 20 2 4 2 3 2" xfId="34337" xr:uid="{00000000-0005-0000-0000-000020860000}"/>
    <cellStyle name="Normal 20 2 4 2 4" xfId="34338" xr:uid="{00000000-0005-0000-0000-000021860000}"/>
    <cellStyle name="Normal 20 2 4 2 5" xfId="34339" xr:uid="{00000000-0005-0000-0000-000022860000}"/>
    <cellStyle name="Normal 20 2 4 3" xfId="34340" xr:uid="{00000000-0005-0000-0000-000023860000}"/>
    <cellStyle name="Normal 20 2 4 3 2" xfId="34341" xr:uid="{00000000-0005-0000-0000-000024860000}"/>
    <cellStyle name="Normal 20 2 4 3 2 2" xfId="34342" xr:uid="{00000000-0005-0000-0000-000025860000}"/>
    <cellStyle name="Normal 20 2 4 3 3" xfId="34343" xr:uid="{00000000-0005-0000-0000-000026860000}"/>
    <cellStyle name="Normal 20 2 4 3 4" xfId="34344" xr:uid="{00000000-0005-0000-0000-000027860000}"/>
    <cellStyle name="Normal 20 2 4 4" xfId="34345" xr:uid="{00000000-0005-0000-0000-000028860000}"/>
    <cellStyle name="Normal 20 2 4 4 2" xfId="34346" xr:uid="{00000000-0005-0000-0000-000029860000}"/>
    <cellStyle name="Normal 20 2 4 4 2 2" xfId="34347" xr:uid="{00000000-0005-0000-0000-00002A860000}"/>
    <cellStyle name="Normal 20 2 4 4 3" xfId="34348" xr:uid="{00000000-0005-0000-0000-00002B860000}"/>
    <cellStyle name="Normal 20 2 4 4 4" xfId="34349" xr:uid="{00000000-0005-0000-0000-00002C860000}"/>
    <cellStyle name="Normal 20 2 4 5" xfId="34350" xr:uid="{00000000-0005-0000-0000-00002D860000}"/>
    <cellStyle name="Normal 20 2 4 5 2" xfId="34351" xr:uid="{00000000-0005-0000-0000-00002E860000}"/>
    <cellStyle name="Normal 20 2 4 6" xfId="34352" xr:uid="{00000000-0005-0000-0000-00002F860000}"/>
    <cellStyle name="Normal 20 2 4 7" xfId="34353" xr:uid="{00000000-0005-0000-0000-000030860000}"/>
    <cellStyle name="Normal 20 2 5" xfId="34354" xr:uid="{00000000-0005-0000-0000-000031860000}"/>
    <cellStyle name="Normal 20 2 5 2" xfId="34355" xr:uid="{00000000-0005-0000-0000-000032860000}"/>
    <cellStyle name="Normal 20 2 5 2 2" xfId="34356" xr:uid="{00000000-0005-0000-0000-000033860000}"/>
    <cellStyle name="Normal 20 2 5 2 2 2" xfId="34357" xr:uid="{00000000-0005-0000-0000-000034860000}"/>
    <cellStyle name="Normal 20 2 5 2 3" xfId="34358" xr:uid="{00000000-0005-0000-0000-000035860000}"/>
    <cellStyle name="Normal 20 2 5 2 4" xfId="34359" xr:uid="{00000000-0005-0000-0000-000036860000}"/>
    <cellStyle name="Normal 20 2 5 3" xfId="34360" xr:uid="{00000000-0005-0000-0000-000037860000}"/>
    <cellStyle name="Normal 20 2 5 3 2" xfId="34361" xr:uid="{00000000-0005-0000-0000-000038860000}"/>
    <cellStyle name="Normal 20 2 5 3 2 2" xfId="34362" xr:uid="{00000000-0005-0000-0000-000039860000}"/>
    <cellStyle name="Normal 20 2 5 3 3" xfId="34363" xr:uid="{00000000-0005-0000-0000-00003A860000}"/>
    <cellStyle name="Normal 20 2 5 3 4" xfId="34364" xr:uid="{00000000-0005-0000-0000-00003B860000}"/>
    <cellStyle name="Normal 20 2 5 4" xfId="34365" xr:uid="{00000000-0005-0000-0000-00003C860000}"/>
    <cellStyle name="Normal 20 2 5 4 2" xfId="34366" xr:uid="{00000000-0005-0000-0000-00003D860000}"/>
    <cellStyle name="Normal 20 2 5 5" xfId="34367" xr:uid="{00000000-0005-0000-0000-00003E860000}"/>
    <cellStyle name="Normal 20 2 5 6" xfId="34368" xr:uid="{00000000-0005-0000-0000-00003F860000}"/>
    <cellStyle name="Normal 20 2 6" xfId="34369" xr:uid="{00000000-0005-0000-0000-000040860000}"/>
    <cellStyle name="Normal 20 2 6 2" xfId="34370" xr:uid="{00000000-0005-0000-0000-000041860000}"/>
    <cellStyle name="Normal 20 2 6 2 2" xfId="34371" xr:uid="{00000000-0005-0000-0000-000042860000}"/>
    <cellStyle name="Normal 20 2 6 2 2 2" xfId="34372" xr:uid="{00000000-0005-0000-0000-000043860000}"/>
    <cellStyle name="Normal 20 2 6 2 3" xfId="34373" xr:uid="{00000000-0005-0000-0000-000044860000}"/>
    <cellStyle name="Normal 20 2 6 2 4" xfId="34374" xr:uid="{00000000-0005-0000-0000-000045860000}"/>
    <cellStyle name="Normal 20 2 6 3" xfId="34375" xr:uid="{00000000-0005-0000-0000-000046860000}"/>
    <cellStyle name="Normal 20 2 6 3 2" xfId="34376" xr:uid="{00000000-0005-0000-0000-000047860000}"/>
    <cellStyle name="Normal 20 2 6 4" xfId="34377" xr:uid="{00000000-0005-0000-0000-000048860000}"/>
    <cellStyle name="Normal 20 2 6 5" xfId="34378" xr:uid="{00000000-0005-0000-0000-000049860000}"/>
    <cellStyle name="Normal 20 2 7" xfId="34379" xr:uid="{00000000-0005-0000-0000-00004A860000}"/>
    <cellStyle name="Normal 20 2 7 2" xfId="34380" xr:uid="{00000000-0005-0000-0000-00004B860000}"/>
    <cellStyle name="Normal 20 2 7 2 2" xfId="34381" xr:uid="{00000000-0005-0000-0000-00004C860000}"/>
    <cellStyle name="Normal 20 2 7 3" xfId="34382" xr:uid="{00000000-0005-0000-0000-00004D860000}"/>
    <cellStyle name="Normal 20 2 7 4" xfId="34383" xr:uid="{00000000-0005-0000-0000-00004E860000}"/>
    <cellStyle name="Normal 20 2 8" xfId="34384" xr:uid="{00000000-0005-0000-0000-00004F860000}"/>
    <cellStyle name="Normal 20 2 8 2" xfId="34385" xr:uid="{00000000-0005-0000-0000-000050860000}"/>
    <cellStyle name="Normal 20 2 9" xfId="34386" xr:uid="{00000000-0005-0000-0000-000051860000}"/>
    <cellStyle name="Normal 20 3" xfId="34387" xr:uid="{00000000-0005-0000-0000-000052860000}"/>
    <cellStyle name="Normal 20 3 10" xfId="34388" xr:uid="{00000000-0005-0000-0000-000053860000}"/>
    <cellStyle name="Normal 20 3 2" xfId="34389" xr:uid="{00000000-0005-0000-0000-000054860000}"/>
    <cellStyle name="Normal 20 3 2 2" xfId="34390" xr:uid="{00000000-0005-0000-0000-000055860000}"/>
    <cellStyle name="Normal 20 3 2 2 2" xfId="34391" xr:uid="{00000000-0005-0000-0000-000056860000}"/>
    <cellStyle name="Normal 20 3 2 2 2 2" xfId="34392" xr:uid="{00000000-0005-0000-0000-000057860000}"/>
    <cellStyle name="Normal 20 3 2 2 2 2 2" xfId="34393" xr:uid="{00000000-0005-0000-0000-000058860000}"/>
    <cellStyle name="Normal 20 3 2 2 2 2 2 2" xfId="34394" xr:uid="{00000000-0005-0000-0000-000059860000}"/>
    <cellStyle name="Normal 20 3 2 2 2 2 2 2 2" xfId="34395" xr:uid="{00000000-0005-0000-0000-00005A860000}"/>
    <cellStyle name="Normal 20 3 2 2 2 2 2 3" xfId="34396" xr:uid="{00000000-0005-0000-0000-00005B860000}"/>
    <cellStyle name="Normal 20 3 2 2 2 2 2 4" xfId="34397" xr:uid="{00000000-0005-0000-0000-00005C860000}"/>
    <cellStyle name="Normal 20 3 2 2 2 2 3" xfId="34398" xr:uid="{00000000-0005-0000-0000-00005D860000}"/>
    <cellStyle name="Normal 20 3 2 2 2 2 3 2" xfId="34399" xr:uid="{00000000-0005-0000-0000-00005E860000}"/>
    <cellStyle name="Normal 20 3 2 2 2 2 4" xfId="34400" xr:uid="{00000000-0005-0000-0000-00005F860000}"/>
    <cellStyle name="Normal 20 3 2 2 2 2 5" xfId="34401" xr:uid="{00000000-0005-0000-0000-000060860000}"/>
    <cellStyle name="Normal 20 3 2 2 2 3" xfId="34402" xr:uid="{00000000-0005-0000-0000-000061860000}"/>
    <cellStyle name="Normal 20 3 2 2 2 3 2" xfId="34403" xr:uid="{00000000-0005-0000-0000-000062860000}"/>
    <cellStyle name="Normal 20 3 2 2 2 3 2 2" xfId="34404" xr:uid="{00000000-0005-0000-0000-000063860000}"/>
    <cellStyle name="Normal 20 3 2 2 2 3 3" xfId="34405" xr:uid="{00000000-0005-0000-0000-000064860000}"/>
    <cellStyle name="Normal 20 3 2 2 2 3 4" xfId="34406" xr:uid="{00000000-0005-0000-0000-000065860000}"/>
    <cellStyle name="Normal 20 3 2 2 2 4" xfId="34407" xr:uid="{00000000-0005-0000-0000-000066860000}"/>
    <cellStyle name="Normal 20 3 2 2 2 4 2" xfId="34408" xr:uid="{00000000-0005-0000-0000-000067860000}"/>
    <cellStyle name="Normal 20 3 2 2 2 5" xfId="34409" xr:uid="{00000000-0005-0000-0000-000068860000}"/>
    <cellStyle name="Normal 20 3 2 2 2 6" xfId="34410" xr:uid="{00000000-0005-0000-0000-000069860000}"/>
    <cellStyle name="Normal 20 3 2 2 3" xfId="34411" xr:uid="{00000000-0005-0000-0000-00006A860000}"/>
    <cellStyle name="Normal 20 3 2 2 3 2" xfId="34412" xr:uid="{00000000-0005-0000-0000-00006B860000}"/>
    <cellStyle name="Normal 20 3 2 2 3 2 2" xfId="34413" xr:uid="{00000000-0005-0000-0000-00006C860000}"/>
    <cellStyle name="Normal 20 3 2 2 3 2 2 2" xfId="34414" xr:uid="{00000000-0005-0000-0000-00006D860000}"/>
    <cellStyle name="Normal 20 3 2 2 3 2 3" xfId="34415" xr:uid="{00000000-0005-0000-0000-00006E860000}"/>
    <cellStyle name="Normal 20 3 2 2 3 2 4" xfId="34416" xr:uid="{00000000-0005-0000-0000-00006F860000}"/>
    <cellStyle name="Normal 20 3 2 2 3 3" xfId="34417" xr:uid="{00000000-0005-0000-0000-000070860000}"/>
    <cellStyle name="Normal 20 3 2 2 3 3 2" xfId="34418" xr:uid="{00000000-0005-0000-0000-000071860000}"/>
    <cellStyle name="Normal 20 3 2 2 3 4" xfId="34419" xr:uid="{00000000-0005-0000-0000-000072860000}"/>
    <cellStyle name="Normal 20 3 2 2 3 5" xfId="34420" xr:uid="{00000000-0005-0000-0000-000073860000}"/>
    <cellStyle name="Normal 20 3 2 2 4" xfId="34421" xr:uid="{00000000-0005-0000-0000-000074860000}"/>
    <cellStyle name="Normal 20 3 2 2 4 2" xfId="34422" xr:uid="{00000000-0005-0000-0000-000075860000}"/>
    <cellStyle name="Normal 20 3 2 2 4 2 2" xfId="34423" xr:uid="{00000000-0005-0000-0000-000076860000}"/>
    <cellStyle name="Normal 20 3 2 2 4 3" xfId="34424" xr:uid="{00000000-0005-0000-0000-000077860000}"/>
    <cellStyle name="Normal 20 3 2 2 4 4" xfId="34425" xr:uid="{00000000-0005-0000-0000-000078860000}"/>
    <cellStyle name="Normal 20 3 2 2 5" xfId="34426" xr:uid="{00000000-0005-0000-0000-000079860000}"/>
    <cellStyle name="Normal 20 3 2 2 5 2" xfId="34427" xr:uid="{00000000-0005-0000-0000-00007A860000}"/>
    <cellStyle name="Normal 20 3 2 2 5 2 2" xfId="34428" xr:uid="{00000000-0005-0000-0000-00007B860000}"/>
    <cellStyle name="Normal 20 3 2 2 5 3" xfId="34429" xr:uid="{00000000-0005-0000-0000-00007C860000}"/>
    <cellStyle name="Normal 20 3 2 2 5 4" xfId="34430" xr:uid="{00000000-0005-0000-0000-00007D860000}"/>
    <cellStyle name="Normal 20 3 2 2 6" xfId="34431" xr:uid="{00000000-0005-0000-0000-00007E860000}"/>
    <cellStyle name="Normal 20 3 2 2 6 2" xfId="34432" xr:uid="{00000000-0005-0000-0000-00007F860000}"/>
    <cellStyle name="Normal 20 3 2 2 7" xfId="34433" xr:uid="{00000000-0005-0000-0000-000080860000}"/>
    <cellStyle name="Normal 20 3 2 2 8" xfId="34434" xr:uid="{00000000-0005-0000-0000-000081860000}"/>
    <cellStyle name="Normal 20 3 2 3" xfId="34435" xr:uid="{00000000-0005-0000-0000-000082860000}"/>
    <cellStyle name="Normal 20 3 2 3 2" xfId="34436" xr:uid="{00000000-0005-0000-0000-000083860000}"/>
    <cellStyle name="Normal 20 3 2 3 2 2" xfId="34437" xr:uid="{00000000-0005-0000-0000-000084860000}"/>
    <cellStyle name="Normal 20 3 2 3 2 2 2" xfId="34438" xr:uid="{00000000-0005-0000-0000-000085860000}"/>
    <cellStyle name="Normal 20 3 2 3 2 2 2 2" xfId="34439" xr:uid="{00000000-0005-0000-0000-000086860000}"/>
    <cellStyle name="Normal 20 3 2 3 2 2 3" xfId="34440" xr:uid="{00000000-0005-0000-0000-000087860000}"/>
    <cellStyle name="Normal 20 3 2 3 2 2 4" xfId="34441" xr:uid="{00000000-0005-0000-0000-000088860000}"/>
    <cellStyle name="Normal 20 3 2 3 2 3" xfId="34442" xr:uid="{00000000-0005-0000-0000-000089860000}"/>
    <cellStyle name="Normal 20 3 2 3 2 3 2" xfId="34443" xr:uid="{00000000-0005-0000-0000-00008A860000}"/>
    <cellStyle name="Normal 20 3 2 3 2 4" xfId="34444" xr:uid="{00000000-0005-0000-0000-00008B860000}"/>
    <cellStyle name="Normal 20 3 2 3 2 5" xfId="34445" xr:uid="{00000000-0005-0000-0000-00008C860000}"/>
    <cellStyle name="Normal 20 3 2 3 3" xfId="34446" xr:uid="{00000000-0005-0000-0000-00008D860000}"/>
    <cellStyle name="Normal 20 3 2 3 3 2" xfId="34447" xr:uid="{00000000-0005-0000-0000-00008E860000}"/>
    <cellStyle name="Normal 20 3 2 3 3 2 2" xfId="34448" xr:uid="{00000000-0005-0000-0000-00008F860000}"/>
    <cellStyle name="Normal 20 3 2 3 3 3" xfId="34449" xr:uid="{00000000-0005-0000-0000-000090860000}"/>
    <cellStyle name="Normal 20 3 2 3 3 4" xfId="34450" xr:uid="{00000000-0005-0000-0000-000091860000}"/>
    <cellStyle name="Normal 20 3 2 3 4" xfId="34451" xr:uid="{00000000-0005-0000-0000-000092860000}"/>
    <cellStyle name="Normal 20 3 2 3 4 2" xfId="34452" xr:uid="{00000000-0005-0000-0000-000093860000}"/>
    <cellStyle name="Normal 20 3 2 3 4 2 2" xfId="34453" xr:uid="{00000000-0005-0000-0000-000094860000}"/>
    <cellStyle name="Normal 20 3 2 3 4 3" xfId="34454" xr:uid="{00000000-0005-0000-0000-000095860000}"/>
    <cellStyle name="Normal 20 3 2 3 4 4" xfId="34455" xr:uid="{00000000-0005-0000-0000-000096860000}"/>
    <cellStyle name="Normal 20 3 2 3 5" xfId="34456" xr:uid="{00000000-0005-0000-0000-000097860000}"/>
    <cellStyle name="Normal 20 3 2 3 5 2" xfId="34457" xr:uid="{00000000-0005-0000-0000-000098860000}"/>
    <cellStyle name="Normal 20 3 2 3 6" xfId="34458" xr:uid="{00000000-0005-0000-0000-000099860000}"/>
    <cellStyle name="Normal 20 3 2 3 7" xfId="34459" xr:uid="{00000000-0005-0000-0000-00009A860000}"/>
    <cellStyle name="Normal 20 3 2 4" xfId="34460" xr:uid="{00000000-0005-0000-0000-00009B860000}"/>
    <cellStyle name="Normal 20 3 2 4 2" xfId="34461" xr:uid="{00000000-0005-0000-0000-00009C860000}"/>
    <cellStyle name="Normal 20 3 2 4 2 2" xfId="34462" xr:uid="{00000000-0005-0000-0000-00009D860000}"/>
    <cellStyle name="Normal 20 3 2 4 2 2 2" xfId="34463" xr:uid="{00000000-0005-0000-0000-00009E860000}"/>
    <cellStyle name="Normal 20 3 2 4 2 3" xfId="34464" xr:uid="{00000000-0005-0000-0000-00009F860000}"/>
    <cellStyle name="Normal 20 3 2 4 2 4" xfId="34465" xr:uid="{00000000-0005-0000-0000-0000A0860000}"/>
    <cellStyle name="Normal 20 3 2 4 3" xfId="34466" xr:uid="{00000000-0005-0000-0000-0000A1860000}"/>
    <cellStyle name="Normal 20 3 2 4 3 2" xfId="34467" xr:uid="{00000000-0005-0000-0000-0000A2860000}"/>
    <cellStyle name="Normal 20 3 2 4 3 2 2" xfId="34468" xr:uid="{00000000-0005-0000-0000-0000A3860000}"/>
    <cellStyle name="Normal 20 3 2 4 3 3" xfId="34469" xr:uid="{00000000-0005-0000-0000-0000A4860000}"/>
    <cellStyle name="Normal 20 3 2 4 3 4" xfId="34470" xr:uid="{00000000-0005-0000-0000-0000A5860000}"/>
    <cellStyle name="Normal 20 3 2 4 4" xfId="34471" xr:uid="{00000000-0005-0000-0000-0000A6860000}"/>
    <cellStyle name="Normal 20 3 2 4 4 2" xfId="34472" xr:uid="{00000000-0005-0000-0000-0000A7860000}"/>
    <cellStyle name="Normal 20 3 2 4 5" xfId="34473" xr:uid="{00000000-0005-0000-0000-0000A8860000}"/>
    <cellStyle name="Normal 20 3 2 4 6" xfId="34474" xr:uid="{00000000-0005-0000-0000-0000A9860000}"/>
    <cellStyle name="Normal 20 3 2 5" xfId="34475" xr:uid="{00000000-0005-0000-0000-0000AA860000}"/>
    <cellStyle name="Normal 20 3 2 5 2" xfId="34476" xr:uid="{00000000-0005-0000-0000-0000AB860000}"/>
    <cellStyle name="Normal 20 3 2 5 2 2" xfId="34477" xr:uid="{00000000-0005-0000-0000-0000AC860000}"/>
    <cellStyle name="Normal 20 3 2 5 2 2 2" xfId="34478" xr:uid="{00000000-0005-0000-0000-0000AD860000}"/>
    <cellStyle name="Normal 20 3 2 5 2 3" xfId="34479" xr:uid="{00000000-0005-0000-0000-0000AE860000}"/>
    <cellStyle name="Normal 20 3 2 5 2 4" xfId="34480" xr:uid="{00000000-0005-0000-0000-0000AF860000}"/>
    <cellStyle name="Normal 20 3 2 5 3" xfId="34481" xr:uid="{00000000-0005-0000-0000-0000B0860000}"/>
    <cellStyle name="Normal 20 3 2 5 3 2" xfId="34482" xr:uid="{00000000-0005-0000-0000-0000B1860000}"/>
    <cellStyle name="Normal 20 3 2 5 4" xfId="34483" xr:uid="{00000000-0005-0000-0000-0000B2860000}"/>
    <cellStyle name="Normal 20 3 2 5 5" xfId="34484" xr:uid="{00000000-0005-0000-0000-0000B3860000}"/>
    <cellStyle name="Normal 20 3 2 6" xfId="34485" xr:uid="{00000000-0005-0000-0000-0000B4860000}"/>
    <cellStyle name="Normal 20 3 2 6 2" xfId="34486" xr:uid="{00000000-0005-0000-0000-0000B5860000}"/>
    <cellStyle name="Normal 20 3 2 6 2 2" xfId="34487" xr:uid="{00000000-0005-0000-0000-0000B6860000}"/>
    <cellStyle name="Normal 20 3 2 6 3" xfId="34488" xr:uid="{00000000-0005-0000-0000-0000B7860000}"/>
    <cellStyle name="Normal 20 3 2 6 4" xfId="34489" xr:uid="{00000000-0005-0000-0000-0000B8860000}"/>
    <cellStyle name="Normal 20 3 2 7" xfId="34490" xr:uid="{00000000-0005-0000-0000-0000B9860000}"/>
    <cellStyle name="Normal 20 3 2 7 2" xfId="34491" xr:uid="{00000000-0005-0000-0000-0000BA860000}"/>
    <cellStyle name="Normal 20 3 2 8" xfId="34492" xr:uid="{00000000-0005-0000-0000-0000BB860000}"/>
    <cellStyle name="Normal 20 3 2 9" xfId="34493" xr:uid="{00000000-0005-0000-0000-0000BC860000}"/>
    <cellStyle name="Normal 20 3 3" xfId="34494" xr:uid="{00000000-0005-0000-0000-0000BD860000}"/>
    <cellStyle name="Normal 20 3 3 2" xfId="34495" xr:uid="{00000000-0005-0000-0000-0000BE860000}"/>
    <cellStyle name="Normal 20 3 3 2 2" xfId="34496" xr:uid="{00000000-0005-0000-0000-0000BF860000}"/>
    <cellStyle name="Normal 20 3 3 2 2 2" xfId="34497" xr:uid="{00000000-0005-0000-0000-0000C0860000}"/>
    <cellStyle name="Normal 20 3 3 2 2 2 2" xfId="34498" xr:uid="{00000000-0005-0000-0000-0000C1860000}"/>
    <cellStyle name="Normal 20 3 3 2 2 2 2 2" xfId="34499" xr:uid="{00000000-0005-0000-0000-0000C2860000}"/>
    <cellStyle name="Normal 20 3 3 2 2 2 3" xfId="34500" xr:uid="{00000000-0005-0000-0000-0000C3860000}"/>
    <cellStyle name="Normal 20 3 3 2 2 2 4" xfId="34501" xr:uid="{00000000-0005-0000-0000-0000C4860000}"/>
    <cellStyle name="Normal 20 3 3 2 2 3" xfId="34502" xr:uid="{00000000-0005-0000-0000-0000C5860000}"/>
    <cellStyle name="Normal 20 3 3 2 2 3 2" xfId="34503" xr:uid="{00000000-0005-0000-0000-0000C6860000}"/>
    <cellStyle name="Normal 20 3 3 2 2 4" xfId="34504" xr:uid="{00000000-0005-0000-0000-0000C7860000}"/>
    <cellStyle name="Normal 20 3 3 2 2 5" xfId="34505" xr:uid="{00000000-0005-0000-0000-0000C8860000}"/>
    <cellStyle name="Normal 20 3 3 2 3" xfId="34506" xr:uid="{00000000-0005-0000-0000-0000C9860000}"/>
    <cellStyle name="Normal 20 3 3 2 3 2" xfId="34507" xr:uid="{00000000-0005-0000-0000-0000CA860000}"/>
    <cellStyle name="Normal 20 3 3 2 3 2 2" xfId="34508" xr:uid="{00000000-0005-0000-0000-0000CB860000}"/>
    <cellStyle name="Normal 20 3 3 2 3 3" xfId="34509" xr:uid="{00000000-0005-0000-0000-0000CC860000}"/>
    <cellStyle name="Normal 20 3 3 2 3 4" xfId="34510" xr:uid="{00000000-0005-0000-0000-0000CD860000}"/>
    <cellStyle name="Normal 20 3 3 2 4" xfId="34511" xr:uid="{00000000-0005-0000-0000-0000CE860000}"/>
    <cellStyle name="Normal 20 3 3 2 4 2" xfId="34512" xr:uid="{00000000-0005-0000-0000-0000CF860000}"/>
    <cellStyle name="Normal 20 3 3 2 5" xfId="34513" xr:uid="{00000000-0005-0000-0000-0000D0860000}"/>
    <cellStyle name="Normal 20 3 3 2 6" xfId="34514" xr:uid="{00000000-0005-0000-0000-0000D1860000}"/>
    <cellStyle name="Normal 20 3 3 3" xfId="34515" xr:uid="{00000000-0005-0000-0000-0000D2860000}"/>
    <cellStyle name="Normal 20 3 3 3 2" xfId="34516" xr:uid="{00000000-0005-0000-0000-0000D3860000}"/>
    <cellStyle name="Normal 20 3 3 3 2 2" xfId="34517" xr:uid="{00000000-0005-0000-0000-0000D4860000}"/>
    <cellStyle name="Normal 20 3 3 3 2 2 2" xfId="34518" xr:uid="{00000000-0005-0000-0000-0000D5860000}"/>
    <cellStyle name="Normal 20 3 3 3 2 3" xfId="34519" xr:uid="{00000000-0005-0000-0000-0000D6860000}"/>
    <cellStyle name="Normal 20 3 3 3 2 4" xfId="34520" xr:uid="{00000000-0005-0000-0000-0000D7860000}"/>
    <cellStyle name="Normal 20 3 3 3 3" xfId="34521" xr:uid="{00000000-0005-0000-0000-0000D8860000}"/>
    <cellStyle name="Normal 20 3 3 3 3 2" xfId="34522" xr:uid="{00000000-0005-0000-0000-0000D9860000}"/>
    <cellStyle name="Normal 20 3 3 3 4" xfId="34523" xr:uid="{00000000-0005-0000-0000-0000DA860000}"/>
    <cellStyle name="Normal 20 3 3 3 5" xfId="34524" xr:uid="{00000000-0005-0000-0000-0000DB860000}"/>
    <cellStyle name="Normal 20 3 3 4" xfId="34525" xr:uid="{00000000-0005-0000-0000-0000DC860000}"/>
    <cellStyle name="Normal 20 3 3 4 2" xfId="34526" xr:uid="{00000000-0005-0000-0000-0000DD860000}"/>
    <cellStyle name="Normal 20 3 3 4 2 2" xfId="34527" xr:uid="{00000000-0005-0000-0000-0000DE860000}"/>
    <cellStyle name="Normal 20 3 3 4 3" xfId="34528" xr:uid="{00000000-0005-0000-0000-0000DF860000}"/>
    <cellStyle name="Normal 20 3 3 4 4" xfId="34529" xr:uid="{00000000-0005-0000-0000-0000E0860000}"/>
    <cellStyle name="Normal 20 3 3 5" xfId="34530" xr:uid="{00000000-0005-0000-0000-0000E1860000}"/>
    <cellStyle name="Normal 20 3 3 5 2" xfId="34531" xr:uid="{00000000-0005-0000-0000-0000E2860000}"/>
    <cellStyle name="Normal 20 3 3 5 2 2" xfId="34532" xr:uid="{00000000-0005-0000-0000-0000E3860000}"/>
    <cellStyle name="Normal 20 3 3 5 3" xfId="34533" xr:uid="{00000000-0005-0000-0000-0000E4860000}"/>
    <cellStyle name="Normal 20 3 3 5 4" xfId="34534" xr:uid="{00000000-0005-0000-0000-0000E5860000}"/>
    <cellStyle name="Normal 20 3 3 6" xfId="34535" xr:uid="{00000000-0005-0000-0000-0000E6860000}"/>
    <cellStyle name="Normal 20 3 3 6 2" xfId="34536" xr:uid="{00000000-0005-0000-0000-0000E7860000}"/>
    <cellStyle name="Normal 20 3 3 7" xfId="34537" xr:uid="{00000000-0005-0000-0000-0000E8860000}"/>
    <cellStyle name="Normal 20 3 3 8" xfId="34538" xr:uid="{00000000-0005-0000-0000-0000E9860000}"/>
    <cellStyle name="Normal 20 3 4" xfId="34539" xr:uid="{00000000-0005-0000-0000-0000EA860000}"/>
    <cellStyle name="Normal 20 3 4 2" xfId="34540" xr:uid="{00000000-0005-0000-0000-0000EB860000}"/>
    <cellStyle name="Normal 20 3 4 2 2" xfId="34541" xr:uid="{00000000-0005-0000-0000-0000EC860000}"/>
    <cellStyle name="Normal 20 3 4 2 2 2" xfId="34542" xr:uid="{00000000-0005-0000-0000-0000ED860000}"/>
    <cellStyle name="Normal 20 3 4 2 2 2 2" xfId="34543" xr:uid="{00000000-0005-0000-0000-0000EE860000}"/>
    <cellStyle name="Normal 20 3 4 2 2 3" xfId="34544" xr:uid="{00000000-0005-0000-0000-0000EF860000}"/>
    <cellStyle name="Normal 20 3 4 2 2 4" xfId="34545" xr:uid="{00000000-0005-0000-0000-0000F0860000}"/>
    <cellStyle name="Normal 20 3 4 2 3" xfId="34546" xr:uid="{00000000-0005-0000-0000-0000F1860000}"/>
    <cellStyle name="Normal 20 3 4 2 3 2" xfId="34547" xr:uid="{00000000-0005-0000-0000-0000F2860000}"/>
    <cellStyle name="Normal 20 3 4 2 4" xfId="34548" xr:uid="{00000000-0005-0000-0000-0000F3860000}"/>
    <cellStyle name="Normal 20 3 4 2 5" xfId="34549" xr:uid="{00000000-0005-0000-0000-0000F4860000}"/>
    <cellStyle name="Normal 20 3 4 3" xfId="34550" xr:uid="{00000000-0005-0000-0000-0000F5860000}"/>
    <cellStyle name="Normal 20 3 4 3 2" xfId="34551" xr:uid="{00000000-0005-0000-0000-0000F6860000}"/>
    <cellStyle name="Normal 20 3 4 3 2 2" xfId="34552" xr:uid="{00000000-0005-0000-0000-0000F7860000}"/>
    <cellStyle name="Normal 20 3 4 3 3" xfId="34553" xr:uid="{00000000-0005-0000-0000-0000F8860000}"/>
    <cellStyle name="Normal 20 3 4 3 4" xfId="34554" xr:uid="{00000000-0005-0000-0000-0000F9860000}"/>
    <cellStyle name="Normal 20 3 4 4" xfId="34555" xr:uid="{00000000-0005-0000-0000-0000FA860000}"/>
    <cellStyle name="Normal 20 3 4 4 2" xfId="34556" xr:uid="{00000000-0005-0000-0000-0000FB860000}"/>
    <cellStyle name="Normal 20 3 4 4 2 2" xfId="34557" xr:uid="{00000000-0005-0000-0000-0000FC860000}"/>
    <cellStyle name="Normal 20 3 4 4 3" xfId="34558" xr:uid="{00000000-0005-0000-0000-0000FD860000}"/>
    <cellStyle name="Normal 20 3 4 4 4" xfId="34559" xr:uid="{00000000-0005-0000-0000-0000FE860000}"/>
    <cellStyle name="Normal 20 3 4 5" xfId="34560" xr:uid="{00000000-0005-0000-0000-0000FF860000}"/>
    <cellStyle name="Normal 20 3 4 5 2" xfId="34561" xr:uid="{00000000-0005-0000-0000-000000870000}"/>
    <cellStyle name="Normal 20 3 4 6" xfId="34562" xr:uid="{00000000-0005-0000-0000-000001870000}"/>
    <cellStyle name="Normal 20 3 4 7" xfId="34563" xr:uid="{00000000-0005-0000-0000-000002870000}"/>
    <cellStyle name="Normal 20 3 5" xfId="34564" xr:uid="{00000000-0005-0000-0000-000003870000}"/>
    <cellStyle name="Normal 20 3 5 2" xfId="34565" xr:uid="{00000000-0005-0000-0000-000004870000}"/>
    <cellStyle name="Normal 20 3 5 2 2" xfId="34566" xr:uid="{00000000-0005-0000-0000-000005870000}"/>
    <cellStyle name="Normal 20 3 5 2 2 2" xfId="34567" xr:uid="{00000000-0005-0000-0000-000006870000}"/>
    <cellStyle name="Normal 20 3 5 2 3" xfId="34568" xr:uid="{00000000-0005-0000-0000-000007870000}"/>
    <cellStyle name="Normal 20 3 5 2 4" xfId="34569" xr:uid="{00000000-0005-0000-0000-000008870000}"/>
    <cellStyle name="Normal 20 3 5 3" xfId="34570" xr:uid="{00000000-0005-0000-0000-000009870000}"/>
    <cellStyle name="Normal 20 3 5 3 2" xfId="34571" xr:uid="{00000000-0005-0000-0000-00000A870000}"/>
    <cellStyle name="Normal 20 3 5 3 2 2" xfId="34572" xr:uid="{00000000-0005-0000-0000-00000B870000}"/>
    <cellStyle name="Normal 20 3 5 3 3" xfId="34573" xr:uid="{00000000-0005-0000-0000-00000C870000}"/>
    <cellStyle name="Normal 20 3 5 3 4" xfId="34574" xr:uid="{00000000-0005-0000-0000-00000D870000}"/>
    <cellStyle name="Normal 20 3 5 4" xfId="34575" xr:uid="{00000000-0005-0000-0000-00000E870000}"/>
    <cellStyle name="Normal 20 3 5 4 2" xfId="34576" xr:uid="{00000000-0005-0000-0000-00000F870000}"/>
    <cellStyle name="Normal 20 3 5 5" xfId="34577" xr:uid="{00000000-0005-0000-0000-000010870000}"/>
    <cellStyle name="Normal 20 3 5 6" xfId="34578" xr:uid="{00000000-0005-0000-0000-000011870000}"/>
    <cellStyle name="Normal 20 3 6" xfId="34579" xr:uid="{00000000-0005-0000-0000-000012870000}"/>
    <cellStyle name="Normal 20 3 6 2" xfId="34580" xr:uid="{00000000-0005-0000-0000-000013870000}"/>
    <cellStyle name="Normal 20 3 6 2 2" xfId="34581" xr:uid="{00000000-0005-0000-0000-000014870000}"/>
    <cellStyle name="Normal 20 3 6 2 2 2" xfId="34582" xr:uid="{00000000-0005-0000-0000-000015870000}"/>
    <cellStyle name="Normal 20 3 6 2 3" xfId="34583" xr:uid="{00000000-0005-0000-0000-000016870000}"/>
    <cellStyle name="Normal 20 3 6 2 4" xfId="34584" xr:uid="{00000000-0005-0000-0000-000017870000}"/>
    <cellStyle name="Normal 20 3 6 3" xfId="34585" xr:uid="{00000000-0005-0000-0000-000018870000}"/>
    <cellStyle name="Normal 20 3 6 3 2" xfId="34586" xr:uid="{00000000-0005-0000-0000-000019870000}"/>
    <cellStyle name="Normal 20 3 6 4" xfId="34587" xr:uid="{00000000-0005-0000-0000-00001A870000}"/>
    <cellStyle name="Normal 20 3 6 5" xfId="34588" xr:uid="{00000000-0005-0000-0000-00001B870000}"/>
    <cellStyle name="Normal 20 3 7" xfId="34589" xr:uid="{00000000-0005-0000-0000-00001C870000}"/>
    <cellStyle name="Normal 20 3 7 2" xfId="34590" xr:uid="{00000000-0005-0000-0000-00001D870000}"/>
    <cellStyle name="Normal 20 3 7 2 2" xfId="34591" xr:uid="{00000000-0005-0000-0000-00001E870000}"/>
    <cellStyle name="Normal 20 3 7 3" xfId="34592" xr:uid="{00000000-0005-0000-0000-00001F870000}"/>
    <cellStyle name="Normal 20 3 7 4" xfId="34593" xr:uid="{00000000-0005-0000-0000-000020870000}"/>
    <cellStyle name="Normal 20 3 8" xfId="34594" xr:uid="{00000000-0005-0000-0000-000021870000}"/>
    <cellStyle name="Normal 20 3 8 2" xfId="34595" xr:uid="{00000000-0005-0000-0000-000022870000}"/>
    <cellStyle name="Normal 20 3 9" xfId="34596" xr:uid="{00000000-0005-0000-0000-000023870000}"/>
    <cellStyle name="Normal 20 4" xfId="34597" xr:uid="{00000000-0005-0000-0000-000024870000}"/>
    <cellStyle name="Normal 20 4 2" xfId="34598" xr:uid="{00000000-0005-0000-0000-000025870000}"/>
    <cellStyle name="Normal 20 4 2 2" xfId="34599" xr:uid="{00000000-0005-0000-0000-000026870000}"/>
    <cellStyle name="Normal 20 4 2 2 2" xfId="34600" xr:uid="{00000000-0005-0000-0000-000027870000}"/>
    <cellStyle name="Normal 20 4 2 2 2 2" xfId="34601" xr:uid="{00000000-0005-0000-0000-000028870000}"/>
    <cellStyle name="Normal 20 4 2 2 2 2 2" xfId="34602" xr:uid="{00000000-0005-0000-0000-000029870000}"/>
    <cellStyle name="Normal 20 4 2 2 2 2 2 2" xfId="34603" xr:uid="{00000000-0005-0000-0000-00002A870000}"/>
    <cellStyle name="Normal 20 4 2 2 2 2 3" xfId="34604" xr:uid="{00000000-0005-0000-0000-00002B870000}"/>
    <cellStyle name="Normal 20 4 2 2 2 2 4" xfId="34605" xr:uid="{00000000-0005-0000-0000-00002C870000}"/>
    <cellStyle name="Normal 20 4 2 2 2 3" xfId="34606" xr:uid="{00000000-0005-0000-0000-00002D870000}"/>
    <cellStyle name="Normal 20 4 2 2 2 3 2" xfId="34607" xr:uid="{00000000-0005-0000-0000-00002E870000}"/>
    <cellStyle name="Normal 20 4 2 2 2 4" xfId="34608" xr:uid="{00000000-0005-0000-0000-00002F870000}"/>
    <cellStyle name="Normal 20 4 2 2 2 5" xfId="34609" xr:uid="{00000000-0005-0000-0000-000030870000}"/>
    <cellStyle name="Normal 20 4 2 2 3" xfId="34610" xr:uid="{00000000-0005-0000-0000-000031870000}"/>
    <cellStyle name="Normal 20 4 2 2 3 2" xfId="34611" xr:uid="{00000000-0005-0000-0000-000032870000}"/>
    <cellStyle name="Normal 20 4 2 2 3 2 2" xfId="34612" xr:uid="{00000000-0005-0000-0000-000033870000}"/>
    <cellStyle name="Normal 20 4 2 2 3 3" xfId="34613" xr:uid="{00000000-0005-0000-0000-000034870000}"/>
    <cellStyle name="Normal 20 4 2 2 3 4" xfId="34614" xr:uid="{00000000-0005-0000-0000-000035870000}"/>
    <cellStyle name="Normal 20 4 2 2 4" xfId="34615" xr:uid="{00000000-0005-0000-0000-000036870000}"/>
    <cellStyle name="Normal 20 4 2 2 4 2" xfId="34616" xr:uid="{00000000-0005-0000-0000-000037870000}"/>
    <cellStyle name="Normal 20 4 2 2 5" xfId="34617" xr:uid="{00000000-0005-0000-0000-000038870000}"/>
    <cellStyle name="Normal 20 4 2 2 6" xfId="34618" xr:uid="{00000000-0005-0000-0000-000039870000}"/>
    <cellStyle name="Normal 20 4 2 3" xfId="34619" xr:uid="{00000000-0005-0000-0000-00003A870000}"/>
    <cellStyle name="Normal 20 4 2 3 2" xfId="34620" xr:uid="{00000000-0005-0000-0000-00003B870000}"/>
    <cellStyle name="Normal 20 4 2 3 2 2" xfId="34621" xr:uid="{00000000-0005-0000-0000-00003C870000}"/>
    <cellStyle name="Normal 20 4 2 3 2 2 2" xfId="34622" xr:uid="{00000000-0005-0000-0000-00003D870000}"/>
    <cellStyle name="Normal 20 4 2 3 2 3" xfId="34623" xr:uid="{00000000-0005-0000-0000-00003E870000}"/>
    <cellStyle name="Normal 20 4 2 3 2 4" xfId="34624" xr:uid="{00000000-0005-0000-0000-00003F870000}"/>
    <cellStyle name="Normal 20 4 2 3 3" xfId="34625" xr:uid="{00000000-0005-0000-0000-000040870000}"/>
    <cellStyle name="Normal 20 4 2 3 3 2" xfId="34626" xr:uid="{00000000-0005-0000-0000-000041870000}"/>
    <cellStyle name="Normal 20 4 2 3 4" xfId="34627" xr:uid="{00000000-0005-0000-0000-000042870000}"/>
    <cellStyle name="Normal 20 4 2 3 5" xfId="34628" xr:uid="{00000000-0005-0000-0000-000043870000}"/>
    <cellStyle name="Normal 20 4 2 4" xfId="34629" xr:uid="{00000000-0005-0000-0000-000044870000}"/>
    <cellStyle name="Normal 20 4 2 4 2" xfId="34630" xr:uid="{00000000-0005-0000-0000-000045870000}"/>
    <cellStyle name="Normal 20 4 2 4 2 2" xfId="34631" xr:uid="{00000000-0005-0000-0000-000046870000}"/>
    <cellStyle name="Normal 20 4 2 4 3" xfId="34632" xr:uid="{00000000-0005-0000-0000-000047870000}"/>
    <cellStyle name="Normal 20 4 2 4 4" xfId="34633" xr:uid="{00000000-0005-0000-0000-000048870000}"/>
    <cellStyle name="Normal 20 4 2 5" xfId="34634" xr:uid="{00000000-0005-0000-0000-000049870000}"/>
    <cellStyle name="Normal 20 4 2 5 2" xfId="34635" xr:uid="{00000000-0005-0000-0000-00004A870000}"/>
    <cellStyle name="Normal 20 4 2 5 2 2" xfId="34636" xr:uid="{00000000-0005-0000-0000-00004B870000}"/>
    <cellStyle name="Normal 20 4 2 5 3" xfId="34637" xr:uid="{00000000-0005-0000-0000-00004C870000}"/>
    <cellStyle name="Normal 20 4 2 5 4" xfId="34638" xr:uid="{00000000-0005-0000-0000-00004D870000}"/>
    <cellStyle name="Normal 20 4 2 6" xfId="34639" xr:uid="{00000000-0005-0000-0000-00004E870000}"/>
    <cellStyle name="Normal 20 4 2 6 2" xfId="34640" xr:uid="{00000000-0005-0000-0000-00004F870000}"/>
    <cellStyle name="Normal 20 4 2 7" xfId="34641" xr:uid="{00000000-0005-0000-0000-000050870000}"/>
    <cellStyle name="Normal 20 4 2 8" xfId="34642" xr:uid="{00000000-0005-0000-0000-000051870000}"/>
    <cellStyle name="Normal 20 4 3" xfId="34643" xr:uid="{00000000-0005-0000-0000-000052870000}"/>
    <cellStyle name="Normal 20 4 3 2" xfId="34644" xr:uid="{00000000-0005-0000-0000-000053870000}"/>
    <cellStyle name="Normal 20 4 3 2 2" xfId="34645" xr:uid="{00000000-0005-0000-0000-000054870000}"/>
    <cellStyle name="Normal 20 4 3 2 2 2" xfId="34646" xr:uid="{00000000-0005-0000-0000-000055870000}"/>
    <cellStyle name="Normal 20 4 3 2 2 2 2" xfId="34647" xr:uid="{00000000-0005-0000-0000-000056870000}"/>
    <cellStyle name="Normal 20 4 3 2 2 3" xfId="34648" xr:uid="{00000000-0005-0000-0000-000057870000}"/>
    <cellStyle name="Normal 20 4 3 2 2 4" xfId="34649" xr:uid="{00000000-0005-0000-0000-000058870000}"/>
    <cellStyle name="Normal 20 4 3 2 3" xfId="34650" xr:uid="{00000000-0005-0000-0000-000059870000}"/>
    <cellStyle name="Normal 20 4 3 2 3 2" xfId="34651" xr:uid="{00000000-0005-0000-0000-00005A870000}"/>
    <cellStyle name="Normal 20 4 3 2 4" xfId="34652" xr:uid="{00000000-0005-0000-0000-00005B870000}"/>
    <cellStyle name="Normal 20 4 3 2 5" xfId="34653" xr:uid="{00000000-0005-0000-0000-00005C870000}"/>
    <cellStyle name="Normal 20 4 3 3" xfId="34654" xr:uid="{00000000-0005-0000-0000-00005D870000}"/>
    <cellStyle name="Normal 20 4 3 3 2" xfId="34655" xr:uid="{00000000-0005-0000-0000-00005E870000}"/>
    <cellStyle name="Normal 20 4 3 3 2 2" xfId="34656" xr:uid="{00000000-0005-0000-0000-00005F870000}"/>
    <cellStyle name="Normal 20 4 3 3 3" xfId="34657" xr:uid="{00000000-0005-0000-0000-000060870000}"/>
    <cellStyle name="Normal 20 4 3 3 4" xfId="34658" xr:uid="{00000000-0005-0000-0000-000061870000}"/>
    <cellStyle name="Normal 20 4 3 4" xfId="34659" xr:uid="{00000000-0005-0000-0000-000062870000}"/>
    <cellStyle name="Normal 20 4 3 4 2" xfId="34660" xr:uid="{00000000-0005-0000-0000-000063870000}"/>
    <cellStyle name="Normal 20 4 3 4 2 2" xfId="34661" xr:uid="{00000000-0005-0000-0000-000064870000}"/>
    <cellStyle name="Normal 20 4 3 4 3" xfId="34662" xr:uid="{00000000-0005-0000-0000-000065870000}"/>
    <cellStyle name="Normal 20 4 3 4 4" xfId="34663" xr:uid="{00000000-0005-0000-0000-000066870000}"/>
    <cellStyle name="Normal 20 4 3 5" xfId="34664" xr:uid="{00000000-0005-0000-0000-000067870000}"/>
    <cellStyle name="Normal 20 4 3 5 2" xfId="34665" xr:uid="{00000000-0005-0000-0000-000068870000}"/>
    <cellStyle name="Normal 20 4 3 6" xfId="34666" xr:uid="{00000000-0005-0000-0000-000069870000}"/>
    <cellStyle name="Normal 20 4 3 7" xfId="34667" xr:uid="{00000000-0005-0000-0000-00006A870000}"/>
    <cellStyle name="Normal 20 4 4" xfId="34668" xr:uid="{00000000-0005-0000-0000-00006B870000}"/>
    <cellStyle name="Normal 20 4 4 2" xfId="34669" xr:uid="{00000000-0005-0000-0000-00006C870000}"/>
    <cellStyle name="Normal 20 4 4 2 2" xfId="34670" xr:uid="{00000000-0005-0000-0000-00006D870000}"/>
    <cellStyle name="Normal 20 4 4 2 2 2" xfId="34671" xr:uid="{00000000-0005-0000-0000-00006E870000}"/>
    <cellStyle name="Normal 20 4 4 2 3" xfId="34672" xr:uid="{00000000-0005-0000-0000-00006F870000}"/>
    <cellStyle name="Normal 20 4 4 2 4" xfId="34673" xr:uid="{00000000-0005-0000-0000-000070870000}"/>
    <cellStyle name="Normal 20 4 4 3" xfId="34674" xr:uid="{00000000-0005-0000-0000-000071870000}"/>
    <cellStyle name="Normal 20 4 4 3 2" xfId="34675" xr:uid="{00000000-0005-0000-0000-000072870000}"/>
    <cellStyle name="Normal 20 4 4 3 2 2" xfId="34676" xr:uid="{00000000-0005-0000-0000-000073870000}"/>
    <cellStyle name="Normal 20 4 4 3 3" xfId="34677" xr:uid="{00000000-0005-0000-0000-000074870000}"/>
    <cellStyle name="Normal 20 4 4 3 4" xfId="34678" xr:uid="{00000000-0005-0000-0000-000075870000}"/>
    <cellStyle name="Normal 20 4 4 4" xfId="34679" xr:uid="{00000000-0005-0000-0000-000076870000}"/>
    <cellStyle name="Normal 20 4 4 4 2" xfId="34680" xr:uid="{00000000-0005-0000-0000-000077870000}"/>
    <cellStyle name="Normal 20 4 4 5" xfId="34681" xr:uid="{00000000-0005-0000-0000-000078870000}"/>
    <cellStyle name="Normal 20 4 4 6" xfId="34682" xr:uid="{00000000-0005-0000-0000-000079870000}"/>
    <cellStyle name="Normal 20 4 5" xfId="34683" xr:uid="{00000000-0005-0000-0000-00007A870000}"/>
    <cellStyle name="Normal 20 4 5 2" xfId="34684" xr:uid="{00000000-0005-0000-0000-00007B870000}"/>
    <cellStyle name="Normal 20 4 5 2 2" xfId="34685" xr:uid="{00000000-0005-0000-0000-00007C870000}"/>
    <cellStyle name="Normal 20 4 5 2 2 2" xfId="34686" xr:uid="{00000000-0005-0000-0000-00007D870000}"/>
    <cellStyle name="Normal 20 4 5 2 3" xfId="34687" xr:uid="{00000000-0005-0000-0000-00007E870000}"/>
    <cellStyle name="Normal 20 4 5 2 4" xfId="34688" xr:uid="{00000000-0005-0000-0000-00007F870000}"/>
    <cellStyle name="Normal 20 4 5 3" xfId="34689" xr:uid="{00000000-0005-0000-0000-000080870000}"/>
    <cellStyle name="Normal 20 4 5 3 2" xfId="34690" xr:uid="{00000000-0005-0000-0000-000081870000}"/>
    <cellStyle name="Normal 20 4 5 4" xfId="34691" xr:uid="{00000000-0005-0000-0000-000082870000}"/>
    <cellStyle name="Normal 20 4 5 5" xfId="34692" xr:uid="{00000000-0005-0000-0000-000083870000}"/>
    <cellStyle name="Normal 20 4 6" xfId="34693" xr:uid="{00000000-0005-0000-0000-000084870000}"/>
    <cellStyle name="Normal 20 4 6 2" xfId="34694" xr:uid="{00000000-0005-0000-0000-000085870000}"/>
    <cellStyle name="Normal 20 4 6 2 2" xfId="34695" xr:uid="{00000000-0005-0000-0000-000086870000}"/>
    <cellStyle name="Normal 20 4 6 3" xfId="34696" xr:uid="{00000000-0005-0000-0000-000087870000}"/>
    <cellStyle name="Normal 20 4 6 4" xfId="34697" xr:uid="{00000000-0005-0000-0000-000088870000}"/>
    <cellStyle name="Normal 20 4 7" xfId="34698" xr:uid="{00000000-0005-0000-0000-000089870000}"/>
    <cellStyle name="Normal 20 4 7 2" xfId="34699" xr:uid="{00000000-0005-0000-0000-00008A870000}"/>
    <cellStyle name="Normal 20 4 8" xfId="34700" xr:uid="{00000000-0005-0000-0000-00008B870000}"/>
    <cellStyle name="Normal 20 4 9" xfId="34701" xr:uid="{00000000-0005-0000-0000-00008C870000}"/>
    <cellStyle name="Normal 20 5" xfId="34702" xr:uid="{00000000-0005-0000-0000-00008D870000}"/>
    <cellStyle name="Normal 20 5 2" xfId="34703" xr:uid="{00000000-0005-0000-0000-00008E870000}"/>
    <cellStyle name="Normal 20 5 2 2" xfId="34704" xr:uid="{00000000-0005-0000-0000-00008F870000}"/>
    <cellStyle name="Normal 20 5 2 2 2" xfId="34705" xr:uid="{00000000-0005-0000-0000-000090870000}"/>
    <cellStyle name="Normal 20 5 2 2 2 2" xfId="34706" xr:uid="{00000000-0005-0000-0000-000091870000}"/>
    <cellStyle name="Normal 20 5 2 2 2 2 2" xfId="34707" xr:uid="{00000000-0005-0000-0000-000092870000}"/>
    <cellStyle name="Normal 20 5 2 2 2 2 2 2" xfId="34708" xr:uid="{00000000-0005-0000-0000-000093870000}"/>
    <cellStyle name="Normal 20 5 2 2 2 2 3" xfId="34709" xr:uid="{00000000-0005-0000-0000-000094870000}"/>
    <cellStyle name="Normal 20 5 2 2 2 2 4" xfId="34710" xr:uid="{00000000-0005-0000-0000-000095870000}"/>
    <cellStyle name="Normal 20 5 2 2 2 3" xfId="34711" xr:uid="{00000000-0005-0000-0000-000096870000}"/>
    <cellStyle name="Normal 20 5 2 2 2 3 2" xfId="34712" xr:uid="{00000000-0005-0000-0000-000097870000}"/>
    <cellStyle name="Normal 20 5 2 2 2 4" xfId="34713" xr:uid="{00000000-0005-0000-0000-000098870000}"/>
    <cellStyle name="Normal 20 5 2 2 2 5" xfId="34714" xr:uid="{00000000-0005-0000-0000-000099870000}"/>
    <cellStyle name="Normal 20 5 2 2 3" xfId="34715" xr:uid="{00000000-0005-0000-0000-00009A870000}"/>
    <cellStyle name="Normal 20 5 2 2 3 2" xfId="34716" xr:uid="{00000000-0005-0000-0000-00009B870000}"/>
    <cellStyle name="Normal 20 5 2 2 3 2 2" xfId="34717" xr:uid="{00000000-0005-0000-0000-00009C870000}"/>
    <cellStyle name="Normal 20 5 2 2 3 3" xfId="34718" xr:uid="{00000000-0005-0000-0000-00009D870000}"/>
    <cellStyle name="Normal 20 5 2 2 3 4" xfId="34719" xr:uid="{00000000-0005-0000-0000-00009E870000}"/>
    <cellStyle name="Normal 20 5 2 2 4" xfId="34720" xr:uid="{00000000-0005-0000-0000-00009F870000}"/>
    <cellStyle name="Normal 20 5 2 2 4 2" xfId="34721" xr:uid="{00000000-0005-0000-0000-0000A0870000}"/>
    <cellStyle name="Normal 20 5 2 2 5" xfId="34722" xr:uid="{00000000-0005-0000-0000-0000A1870000}"/>
    <cellStyle name="Normal 20 5 2 2 6" xfId="34723" xr:uid="{00000000-0005-0000-0000-0000A2870000}"/>
    <cellStyle name="Normal 20 5 2 3" xfId="34724" xr:uid="{00000000-0005-0000-0000-0000A3870000}"/>
    <cellStyle name="Normal 20 5 2 3 2" xfId="34725" xr:uid="{00000000-0005-0000-0000-0000A4870000}"/>
    <cellStyle name="Normal 20 5 2 3 2 2" xfId="34726" xr:uid="{00000000-0005-0000-0000-0000A5870000}"/>
    <cellStyle name="Normal 20 5 2 3 2 2 2" xfId="34727" xr:uid="{00000000-0005-0000-0000-0000A6870000}"/>
    <cellStyle name="Normal 20 5 2 3 2 3" xfId="34728" xr:uid="{00000000-0005-0000-0000-0000A7870000}"/>
    <cellStyle name="Normal 20 5 2 3 2 4" xfId="34729" xr:uid="{00000000-0005-0000-0000-0000A8870000}"/>
    <cellStyle name="Normal 20 5 2 3 3" xfId="34730" xr:uid="{00000000-0005-0000-0000-0000A9870000}"/>
    <cellStyle name="Normal 20 5 2 3 3 2" xfId="34731" xr:uid="{00000000-0005-0000-0000-0000AA870000}"/>
    <cellStyle name="Normal 20 5 2 3 4" xfId="34732" xr:uid="{00000000-0005-0000-0000-0000AB870000}"/>
    <cellStyle name="Normal 20 5 2 3 5" xfId="34733" xr:uid="{00000000-0005-0000-0000-0000AC870000}"/>
    <cellStyle name="Normal 20 5 2 4" xfId="34734" xr:uid="{00000000-0005-0000-0000-0000AD870000}"/>
    <cellStyle name="Normal 20 5 2 4 2" xfId="34735" xr:uid="{00000000-0005-0000-0000-0000AE870000}"/>
    <cellStyle name="Normal 20 5 2 4 2 2" xfId="34736" xr:uid="{00000000-0005-0000-0000-0000AF870000}"/>
    <cellStyle name="Normal 20 5 2 4 3" xfId="34737" xr:uid="{00000000-0005-0000-0000-0000B0870000}"/>
    <cellStyle name="Normal 20 5 2 4 4" xfId="34738" xr:uid="{00000000-0005-0000-0000-0000B1870000}"/>
    <cellStyle name="Normal 20 5 2 5" xfId="34739" xr:uid="{00000000-0005-0000-0000-0000B2870000}"/>
    <cellStyle name="Normal 20 5 2 5 2" xfId="34740" xr:uid="{00000000-0005-0000-0000-0000B3870000}"/>
    <cellStyle name="Normal 20 5 2 5 2 2" xfId="34741" xr:uid="{00000000-0005-0000-0000-0000B4870000}"/>
    <cellStyle name="Normal 20 5 2 5 3" xfId="34742" xr:uid="{00000000-0005-0000-0000-0000B5870000}"/>
    <cellStyle name="Normal 20 5 2 5 4" xfId="34743" xr:uid="{00000000-0005-0000-0000-0000B6870000}"/>
    <cellStyle name="Normal 20 5 2 6" xfId="34744" xr:uid="{00000000-0005-0000-0000-0000B7870000}"/>
    <cellStyle name="Normal 20 5 2 6 2" xfId="34745" xr:uid="{00000000-0005-0000-0000-0000B8870000}"/>
    <cellStyle name="Normal 20 5 2 7" xfId="34746" xr:uid="{00000000-0005-0000-0000-0000B9870000}"/>
    <cellStyle name="Normal 20 5 2 8" xfId="34747" xr:uid="{00000000-0005-0000-0000-0000BA870000}"/>
    <cellStyle name="Normal 20 5 3" xfId="34748" xr:uid="{00000000-0005-0000-0000-0000BB870000}"/>
    <cellStyle name="Normal 20 5 3 2" xfId="34749" xr:uid="{00000000-0005-0000-0000-0000BC870000}"/>
    <cellStyle name="Normal 20 5 3 2 2" xfId="34750" xr:uid="{00000000-0005-0000-0000-0000BD870000}"/>
    <cellStyle name="Normal 20 5 3 2 2 2" xfId="34751" xr:uid="{00000000-0005-0000-0000-0000BE870000}"/>
    <cellStyle name="Normal 20 5 3 2 2 2 2" xfId="34752" xr:uid="{00000000-0005-0000-0000-0000BF870000}"/>
    <cellStyle name="Normal 20 5 3 2 2 3" xfId="34753" xr:uid="{00000000-0005-0000-0000-0000C0870000}"/>
    <cellStyle name="Normal 20 5 3 2 2 4" xfId="34754" xr:uid="{00000000-0005-0000-0000-0000C1870000}"/>
    <cellStyle name="Normal 20 5 3 2 3" xfId="34755" xr:uid="{00000000-0005-0000-0000-0000C2870000}"/>
    <cellStyle name="Normal 20 5 3 2 3 2" xfId="34756" xr:uid="{00000000-0005-0000-0000-0000C3870000}"/>
    <cellStyle name="Normal 20 5 3 2 4" xfId="34757" xr:uid="{00000000-0005-0000-0000-0000C4870000}"/>
    <cellStyle name="Normal 20 5 3 2 5" xfId="34758" xr:uid="{00000000-0005-0000-0000-0000C5870000}"/>
    <cellStyle name="Normal 20 5 3 3" xfId="34759" xr:uid="{00000000-0005-0000-0000-0000C6870000}"/>
    <cellStyle name="Normal 20 5 3 3 2" xfId="34760" xr:uid="{00000000-0005-0000-0000-0000C7870000}"/>
    <cellStyle name="Normal 20 5 3 3 2 2" xfId="34761" xr:uid="{00000000-0005-0000-0000-0000C8870000}"/>
    <cellStyle name="Normal 20 5 3 3 3" xfId="34762" xr:uid="{00000000-0005-0000-0000-0000C9870000}"/>
    <cellStyle name="Normal 20 5 3 3 4" xfId="34763" xr:uid="{00000000-0005-0000-0000-0000CA870000}"/>
    <cellStyle name="Normal 20 5 3 4" xfId="34764" xr:uid="{00000000-0005-0000-0000-0000CB870000}"/>
    <cellStyle name="Normal 20 5 3 4 2" xfId="34765" xr:uid="{00000000-0005-0000-0000-0000CC870000}"/>
    <cellStyle name="Normal 20 5 3 4 2 2" xfId="34766" xr:uid="{00000000-0005-0000-0000-0000CD870000}"/>
    <cellStyle name="Normal 20 5 3 4 3" xfId="34767" xr:uid="{00000000-0005-0000-0000-0000CE870000}"/>
    <cellStyle name="Normal 20 5 3 4 4" xfId="34768" xr:uid="{00000000-0005-0000-0000-0000CF870000}"/>
    <cellStyle name="Normal 20 5 3 5" xfId="34769" xr:uid="{00000000-0005-0000-0000-0000D0870000}"/>
    <cellStyle name="Normal 20 5 3 5 2" xfId="34770" xr:uid="{00000000-0005-0000-0000-0000D1870000}"/>
    <cellStyle name="Normal 20 5 3 6" xfId="34771" xr:uid="{00000000-0005-0000-0000-0000D2870000}"/>
    <cellStyle name="Normal 20 5 3 7" xfId="34772" xr:uid="{00000000-0005-0000-0000-0000D3870000}"/>
    <cellStyle name="Normal 20 5 4" xfId="34773" xr:uid="{00000000-0005-0000-0000-0000D4870000}"/>
    <cellStyle name="Normal 20 5 4 2" xfId="34774" xr:uid="{00000000-0005-0000-0000-0000D5870000}"/>
    <cellStyle name="Normal 20 5 4 2 2" xfId="34775" xr:uid="{00000000-0005-0000-0000-0000D6870000}"/>
    <cellStyle name="Normal 20 5 4 2 2 2" xfId="34776" xr:uid="{00000000-0005-0000-0000-0000D7870000}"/>
    <cellStyle name="Normal 20 5 4 2 3" xfId="34777" xr:uid="{00000000-0005-0000-0000-0000D8870000}"/>
    <cellStyle name="Normal 20 5 4 2 4" xfId="34778" xr:uid="{00000000-0005-0000-0000-0000D9870000}"/>
    <cellStyle name="Normal 20 5 4 3" xfId="34779" xr:uid="{00000000-0005-0000-0000-0000DA870000}"/>
    <cellStyle name="Normal 20 5 4 3 2" xfId="34780" xr:uid="{00000000-0005-0000-0000-0000DB870000}"/>
    <cellStyle name="Normal 20 5 4 3 2 2" xfId="34781" xr:uid="{00000000-0005-0000-0000-0000DC870000}"/>
    <cellStyle name="Normal 20 5 4 3 3" xfId="34782" xr:uid="{00000000-0005-0000-0000-0000DD870000}"/>
    <cellStyle name="Normal 20 5 4 3 4" xfId="34783" xr:uid="{00000000-0005-0000-0000-0000DE870000}"/>
    <cellStyle name="Normal 20 5 4 4" xfId="34784" xr:uid="{00000000-0005-0000-0000-0000DF870000}"/>
    <cellStyle name="Normal 20 5 4 4 2" xfId="34785" xr:uid="{00000000-0005-0000-0000-0000E0870000}"/>
    <cellStyle name="Normal 20 5 4 5" xfId="34786" xr:uid="{00000000-0005-0000-0000-0000E1870000}"/>
    <cellStyle name="Normal 20 5 4 6" xfId="34787" xr:uid="{00000000-0005-0000-0000-0000E2870000}"/>
    <cellStyle name="Normal 20 5 5" xfId="34788" xr:uid="{00000000-0005-0000-0000-0000E3870000}"/>
    <cellStyle name="Normal 20 5 5 2" xfId="34789" xr:uid="{00000000-0005-0000-0000-0000E4870000}"/>
    <cellStyle name="Normal 20 5 5 2 2" xfId="34790" xr:uid="{00000000-0005-0000-0000-0000E5870000}"/>
    <cellStyle name="Normal 20 5 5 2 2 2" xfId="34791" xr:uid="{00000000-0005-0000-0000-0000E6870000}"/>
    <cellStyle name="Normal 20 5 5 2 3" xfId="34792" xr:uid="{00000000-0005-0000-0000-0000E7870000}"/>
    <cellStyle name="Normal 20 5 5 2 4" xfId="34793" xr:uid="{00000000-0005-0000-0000-0000E8870000}"/>
    <cellStyle name="Normal 20 5 5 3" xfId="34794" xr:uid="{00000000-0005-0000-0000-0000E9870000}"/>
    <cellStyle name="Normal 20 5 5 3 2" xfId="34795" xr:uid="{00000000-0005-0000-0000-0000EA870000}"/>
    <cellStyle name="Normal 20 5 5 4" xfId="34796" xr:uid="{00000000-0005-0000-0000-0000EB870000}"/>
    <cellStyle name="Normal 20 5 5 5" xfId="34797" xr:uid="{00000000-0005-0000-0000-0000EC870000}"/>
    <cellStyle name="Normal 20 5 6" xfId="34798" xr:uid="{00000000-0005-0000-0000-0000ED870000}"/>
    <cellStyle name="Normal 20 5 6 2" xfId="34799" xr:uid="{00000000-0005-0000-0000-0000EE870000}"/>
    <cellStyle name="Normal 20 5 6 2 2" xfId="34800" xr:uid="{00000000-0005-0000-0000-0000EF870000}"/>
    <cellStyle name="Normal 20 5 6 3" xfId="34801" xr:uid="{00000000-0005-0000-0000-0000F0870000}"/>
    <cellStyle name="Normal 20 5 6 4" xfId="34802" xr:uid="{00000000-0005-0000-0000-0000F1870000}"/>
    <cellStyle name="Normal 20 5 7" xfId="34803" xr:uid="{00000000-0005-0000-0000-0000F2870000}"/>
    <cellStyle name="Normal 20 5 7 2" xfId="34804" xr:uid="{00000000-0005-0000-0000-0000F3870000}"/>
    <cellStyle name="Normal 20 5 8" xfId="34805" xr:uid="{00000000-0005-0000-0000-0000F4870000}"/>
    <cellStyle name="Normal 20 5 9" xfId="34806" xr:uid="{00000000-0005-0000-0000-0000F5870000}"/>
    <cellStyle name="Normal 20 6" xfId="34807" xr:uid="{00000000-0005-0000-0000-0000F6870000}"/>
    <cellStyle name="Normal 20 6 2" xfId="34808" xr:uid="{00000000-0005-0000-0000-0000F7870000}"/>
    <cellStyle name="Normal 20 6 2 2" xfId="34809" xr:uid="{00000000-0005-0000-0000-0000F8870000}"/>
    <cellStyle name="Normal 20 6 2 2 2" xfId="34810" xr:uid="{00000000-0005-0000-0000-0000F9870000}"/>
    <cellStyle name="Normal 20 6 2 2 2 2" xfId="34811" xr:uid="{00000000-0005-0000-0000-0000FA870000}"/>
    <cellStyle name="Normal 20 6 2 2 2 2 2" xfId="34812" xr:uid="{00000000-0005-0000-0000-0000FB870000}"/>
    <cellStyle name="Normal 20 6 2 2 2 3" xfId="34813" xr:uid="{00000000-0005-0000-0000-0000FC870000}"/>
    <cellStyle name="Normal 20 6 2 2 2 4" xfId="34814" xr:uid="{00000000-0005-0000-0000-0000FD870000}"/>
    <cellStyle name="Normal 20 6 2 2 3" xfId="34815" xr:uid="{00000000-0005-0000-0000-0000FE870000}"/>
    <cellStyle name="Normal 20 6 2 2 3 2" xfId="34816" xr:uid="{00000000-0005-0000-0000-0000FF870000}"/>
    <cellStyle name="Normal 20 6 2 2 4" xfId="34817" xr:uid="{00000000-0005-0000-0000-000000880000}"/>
    <cellStyle name="Normal 20 6 2 2 5" xfId="34818" xr:uid="{00000000-0005-0000-0000-000001880000}"/>
    <cellStyle name="Normal 20 6 2 3" xfId="34819" xr:uid="{00000000-0005-0000-0000-000002880000}"/>
    <cellStyle name="Normal 20 6 2 3 2" xfId="34820" xr:uid="{00000000-0005-0000-0000-000003880000}"/>
    <cellStyle name="Normal 20 6 2 3 2 2" xfId="34821" xr:uid="{00000000-0005-0000-0000-000004880000}"/>
    <cellStyle name="Normal 20 6 2 3 3" xfId="34822" xr:uid="{00000000-0005-0000-0000-000005880000}"/>
    <cellStyle name="Normal 20 6 2 3 4" xfId="34823" xr:uid="{00000000-0005-0000-0000-000006880000}"/>
    <cellStyle name="Normal 20 6 2 4" xfId="34824" xr:uid="{00000000-0005-0000-0000-000007880000}"/>
    <cellStyle name="Normal 20 6 2 4 2" xfId="34825" xr:uid="{00000000-0005-0000-0000-000008880000}"/>
    <cellStyle name="Normal 20 6 2 5" xfId="34826" xr:uid="{00000000-0005-0000-0000-000009880000}"/>
    <cellStyle name="Normal 20 6 2 6" xfId="34827" xr:uid="{00000000-0005-0000-0000-00000A880000}"/>
    <cellStyle name="Normal 20 6 3" xfId="34828" xr:uid="{00000000-0005-0000-0000-00000B880000}"/>
    <cellStyle name="Normal 20 6 3 2" xfId="34829" xr:uid="{00000000-0005-0000-0000-00000C880000}"/>
    <cellStyle name="Normal 20 6 3 2 2" xfId="34830" xr:uid="{00000000-0005-0000-0000-00000D880000}"/>
    <cellStyle name="Normal 20 6 3 2 2 2" xfId="34831" xr:uid="{00000000-0005-0000-0000-00000E880000}"/>
    <cellStyle name="Normal 20 6 3 2 3" xfId="34832" xr:uid="{00000000-0005-0000-0000-00000F880000}"/>
    <cellStyle name="Normal 20 6 3 2 4" xfId="34833" xr:uid="{00000000-0005-0000-0000-000010880000}"/>
    <cellStyle name="Normal 20 6 3 3" xfId="34834" xr:uid="{00000000-0005-0000-0000-000011880000}"/>
    <cellStyle name="Normal 20 6 3 3 2" xfId="34835" xr:uid="{00000000-0005-0000-0000-000012880000}"/>
    <cellStyle name="Normal 20 6 3 4" xfId="34836" xr:uid="{00000000-0005-0000-0000-000013880000}"/>
    <cellStyle name="Normal 20 6 3 5" xfId="34837" xr:uid="{00000000-0005-0000-0000-000014880000}"/>
    <cellStyle name="Normal 20 6 4" xfId="34838" xr:uid="{00000000-0005-0000-0000-000015880000}"/>
    <cellStyle name="Normal 20 6 4 2" xfId="34839" xr:uid="{00000000-0005-0000-0000-000016880000}"/>
    <cellStyle name="Normal 20 6 4 2 2" xfId="34840" xr:uid="{00000000-0005-0000-0000-000017880000}"/>
    <cellStyle name="Normal 20 6 4 3" xfId="34841" xr:uid="{00000000-0005-0000-0000-000018880000}"/>
    <cellStyle name="Normal 20 6 4 4" xfId="34842" xr:uid="{00000000-0005-0000-0000-000019880000}"/>
    <cellStyle name="Normal 20 6 5" xfId="34843" xr:uid="{00000000-0005-0000-0000-00001A880000}"/>
    <cellStyle name="Normal 20 6 5 2" xfId="34844" xr:uid="{00000000-0005-0000-0000-00001B880000}"/>
    <cellStyle name="Normal 20 6 5 2 2" xfId="34845" xr:uid="{00000000-0005-0000-0000-00001C880000}"/>
    <cellStyle name="Normal 20 6 5 3" xfId="34846" xr:uid="{00000000-0005-0000-0000-00001D880000}"/>
    <cellStyle name="Normal 20 6 5 4" xfId="34847" xr:uid="{00000000-0005-0000-0000-00001E880000}"/>
    <cellStyle name="Normal 20 6 6" xfId="34848" xr:uid="{00000000-0005-0000-0000-00001F880000}"/>
    <cellStyle name="Normal 20 6 6 2" xfId="34849" xr:uid="{00000000-0005-0000-0000-000020880000}"/>
    <cellStyle name="Normal 20 6 7" xfId="34850" xr:uid="{00000000-0005-0000-0000-000021880000}"/>
    <cellStyle name="Normal 20 6 8" xfId="34851" xr:uid="{00000000-0005-0000-0000-000022880000}"/>
    <cellStyle name="Normal 20 7" xfId="34852" xr:uid="{00000000-0005-0000-0000-000023880000}"/>
    <cellStyle name="Normal 20 7 2" xfId="34853" xr:uid="{00000000-0005-0000-0000-000024880000}"/>
    <cellStyle name="Normal 20 7 2 2" xfId="34854" xr:uid="{00000000-0005-0000-0000-000025880000}"/>
    <cellStyle name="Normal 20 7 2 2 2" xfId="34855" xr:uid="{00000000-0005-0000-0000-000026880000}"/>
    <cellStyle name="Normal 20 7 2 2 2 2" xfId="34856" xr:uid="{00000000-0005-0000-0000-000027880000}"/>
    <cellStyle name="Normal 20 7 2 2 3" xfId="34857" xr:uid="{00000000-0005-0000-0000-000028880000}"/>
    <cellStyle name="Normal 20 7 2 2 4" xfId="34858" xr:uid="{00000000-0005-0000-0000-000029880000}"/>
    <cellStyle name="Normal 20 7 2 3" xfId="34859" xr:uid="{00000000-0005-0000-0000-00002A880000}"/>
    <cellStyle name="Normal 20 7 2 3 2" xfId="34860" xr:uid="{00000000-0005-0000-0000-00002B880000}"/>
    <cellStyle name="Normal 20 7 2 4" xfId="34861" xr:uid="{00000000-0005-0000-0000-00002C880000}"/>
    <cellStyle name="Normal 20 7 2 5" xfId="34862" xr:uid="{00000000-0005-0000-0000-00002D880000}"/>
    <cellStyle name="Normal 20 7 3" xfId="34863" xr:uid="{00000000-0005-0000-0000-00002E880000}"/>
    <cellStyle name="Normal 20 7 3 2" xfId="34864" xr:uid="{00000000-0005-0000-0000-00002F880000}"/>
    <cellStyle name="Normal 20 7 3 2 2" xfId="34865" xr:uid="{00000000-0005-0000-0000-000030880000}"/>
    <cellStyle name="Normal 20 7 3 3" xfId="34866" xr:uid="{00000000-0005-0000-0000-000031880000}"/>
    <cellStyle name="Normal 20 7 3 4" xfId="34867" xr:uid="{00000000-0005-0000-0000-000032880000}"/>
    <cellStyle name="Normal 20 7 4" xfId="34868" xr:uid="{00000000-0005-0000-0000-000033880000}"/>
    <cellStyle name="Normal 20 7 4 2" xfId="34869" xr:uid="{00000000-0005-0000-0000-000034880000}"/>
    <cellStyle name="Normal 20 7 4 2 2" xfId="34870" xr:uid="{00000000-0005-0000-0000-000035880000}"/>
    <cellStyle name="Normal 20 7 4 3" xfId="34871" xr:uid="{00000000-0005-0000-0000-000036880000}"/>
    <cellStyle name="Normal 20 7 4 4" xfId="34872" xr:uid="{00000000-0005-0000-0000-000037880000}"/>
    <cellStyle name="Normal 20 7 5" xfId="34873" xr:uid="{00000000-0005-0000-0000-000038880000}"/>
    <cellStyle name="Normal 20 7 5 2" xfId="34874" xr:uid="{00000000-0005-0000-0000-000039880000}"/>
    <cellStyle name="Normal 20 7 6" xfId="34875" xr:uid="{00000000-0005-0000-0000-00003A880000}"/>
    <cellStyle name="Normal 20 7 7" xfId="34876" xr:uid="{00000000-0005-0000-0000-00003B880000}"/>
    <cellStyle name="Normal 20 8" xfId="34877" xr:uid="{00000000-0005-0000-0000-00003C880000}"/>
    <cellStyle name="Normal 20 8 2" xfId="34878" xr:uid="{00000000-0005-0000-0000-00003D880000}"/>
    <cellStyle name="Normal 20 8 2 2" xfId="34879" xr:uid="{00000000-0005-0000-0000-00003E880000}"/>
    <cellStyle name="Normal 20 8 2 2 2" xfId="34880" xr:uid="{00000000-0005-0000-0000-00003F880000}"/>
    <cellStyle name="Normal 20 8 2 3" xfId="34881" xr:uid="{00000000-0005-0000-0000-000040880000}"/>
    <cellStyle name="Normal 20 8 2 4" xfId="34882" xr:uid="{00000000-0005-0000-0000-000041880000}"/>
    <cellStyle name="Normal 20 8 3" xfId="34883" xr:uid="{00000000-0005-0000-0000-000042880000}"/>
    <cellStyle name="Normal 20 8 3 2" xfId="34884" xr:uid="{00000000-0005-0000-0000-000043880000}"/>
    <cellStyle name="Normal 20 8 3 2 2" xfId="34885" xr:uid="{00000000-0005-0000-0000-000044880000}"/>
    <cellStyle name="Normal 20 8 3 3" xfId="34886" xr:uid="{00000000-0005-0000-0000-000045880000}"/>
    <cellStyle name="Normal 20 8 3 4" xfId="34887" xr:uid="{00000000-0005-0000-0000-000046880000}"/>
    <cellStyle name="Normal 20 8 4" xfId="34888" xr:uid="{00000000-0005-0000-0000-000047880000}"/>
    <cellStyle name="Normal 20 8 4 2" xfId="34889" xr:uid="{00000000-0005-0000-0000-000048880000}"/>
    <cellStyle name="Normal 20 8 5" xfId="34890" xr:uid="{00000000-0005-0000-0000-000049880000}"/>
    <cellStyle name="Normal 20 8 6" xfId="34891" xr:uid="{00000000-0005-0000-0000-00004A880000}"/>
    <cellStyle name="Normal 20 9" xfId="34892" xr:uid="{00000000-0005-0000-0000-00004B880000}"/>
    <cellStyle name="Normal 20 9 2" xfId="34893" xr:uid="{00000000-0005-0000-0000-00004C880000}"/>
    <cellStyle name="Normal 20 9 2 2" xfId="34894" xr:uid="{00000000-0005-0000-0000-00004D880000}"/>
    <cellStyle name="Normal 20 9 2 2 2" xfId="34895" xr:uid="{00000000-0005-0000-0000-00004E880000}"/>
    <cellStyle name="Normal 20 9 2 3" xfId="34896" xr:uid="{00000000-0005-0000-0000-00004F880000}"/>
    <cellStyle name="Normal 20 9 2 4" xfId="34897" xr:uid="{00000000-0005-0000-0000-000050880000}"/>
    <cellStyle name="Normal 20 9 3" xfId="34898" xr:uid="{00000000-0005-0000-0000-000051880000}"/>
    <cellStyle name="Normal 20 9 3 2" xfId="34899" xr:uid="{00000000-0005-0000-0000-000052880000}"/>
    <cellStyle name="Normal 20 9 4" xfId="34900" xr:uid="{00000000-0005-0000-0000-000053880000}"/>
    <cellStyle name="Normal 20 9 5" xfId="34901" xr:uid="{00000000-0005-0000-0000-000054880000}"/>
    <cellStyle name="Normal 21" xfId="34902" xr:uid="{00000000-0005-0000-0000-000055880000}"/>
    <cellStyle name="Normal 21 10" xfId="34903" xr:uid="{00000000-0005-0000-0000-000056880000}"/>
    <cellStyle name="Normal 21 11" xfId="34904" xr:uid="{00000000-0005-0000-0000-000057880000}"/>
    <cellStyle name="Normal 21 2" xfId="34905" xr:uid="{00000000-0005-0000-0000-000058880000}"/>
    <cellStyle name="Normal 21 2 2" xfId="34906" xr:uid="{00000000-0005-0000-0000-000059880000}"/>
    <cellStyle name="Normal 21 2 2 2" xfId="34907" xr:uid="{00000000-0005-0000-0000-00005A880000}"/>
    <cellStyle name="Normal 21 2 2 2 2" xfId="34908" xr:uid="{00000000-0005-0000-0000-00005B880000}"/>
    <cellStyle name="Normal 21 2 2 2 2 2" xfId="34909" xr:uid="{00000000-0005-0000-0000-00005C880000}"/>
    <cellStyle name="Normal 21 2 2 2 2 2 2" xfId="34910" xr:uid="{00000000-0005-0000-0000-00005D880000}"/>
    <cellStyle name="Normal 21 2 2 2 2 2 2 2" xfId="34911" xr:uid="{00000000-0005-0000-0000-00005E880000}"/>
    <cellStyle name="Normal 21 2 2 2 2 2 3" xfId="34912" xr:uid="{00000000-0005-0000-0000-00005F880000}"/>
    <cellStyle name="Normal 21 2 2 2 2 2 4" xfId="34913" xr:uid="{00000000-0005-0000-0000-000060880000}"/>
    <cellStyle name="Normal 21 2 2 2 2 3" xfId="34914" xr:uid="{00000000-0005-0000-0000-000061880000}"/>
    <cellStyle name="Normal 21 2 2 2 2 3 2" xfId="34915" xr:uid="{00000000-0005-0000-0000-000062880000}"/>
    <cellStyle name="Normal 21 2 2 2 2 4" xfId="34916" xr:uid="{00000000-0005-0000-0000-000063880000}"/>
    <cellStyle name="Normal 21 2 2 2 2 5" xfId="34917" xr:uid="{00000000-0005-0000-0000-000064880000}"/>
    <cellStyle name="Normal 21 2 2 2 3" xfId="34918" xr:uid="{00000000-0005-0000-0000-000065880000}"/>
    <cellStyle name="Normal 21 2 2 2 3 2" xfId="34919" xr:uid="{00000000-0005-0000-0000-000066880000}"/>
    <cellStyle name="Normal 21 2 2 2 3 2 2" xfId="34920" xr:uid="{00000000-0005-0000-0000-000067880000}"/>
    <cellStyle name="Normal 21 2 2 2 3 3" xfId="34921" xr:uid="{00000000-0005-0000-0000-000068880000}"/>
    <cellStyle name="Normal 21 2 2 2 3 4" xfId="34922" xr:uid="{00000000-0005-0000-0000-000069880000}"/>
    <cellStyle name="Normal 21 2 2 2 4" xfId="34923" xr:uid="{00000000-0005-0000-0000-00006A880000}"/>
    <cellStyle name="Normal 21 2 2 2 4 2" xfId="34924" xr:uid="{00000000-0005-0000-0000-00006B880000}"/>
    <cellStyle name="Normal 21 2 2 2 5" xfId="34925" xr:uid="{00000000-0005-0000-0000-00006C880000}"/>
    <cellStyle name="Normal 21 2 2 2 6" xfId="34926" xr:uid="{00000000-0005-0000-0000-00006D880000}"/>
    <cellStyle name="Normal 21 2 2 3" xfId="34927" xr:uid="{00000000-0005-0000-0000-00006E880000}"/>
    <cellStyle name="Normal 21 2 2 3 2" xfId="34928" xr:uid="{00000000-0005-0000-0000-00006F880000}"/>
    <cellStyle name="Normal 21 2 2 3 2 2" xfId="34929" xr:uid="{00000000-0005-0000-0000-000070880000}"/>
    <cellStyle name="Normal 21 2 2 3 2 2 2" xfId="34930" xr:uid="{00000000-0005-0000-0000-000071880000}"/>
    <cellStyle name="Normal 21 2 2 3 2 3" xfId="34931" xr:uid="{00000000-0005-0000-0000-000072880000}"/>
    <cellStyle name="Normal 21 2 2 3 2 4" xfId="34932" xr:uid="{00000000-0005-0000-0000-000073880000}"/>
    <cellStyle name="Normal 21 2 2 3 3" xfId="34933" xr:uid="{00000000-0005-0000-0000-000074880000}"/>
    <cellStyle name="Normal 21 2 2 3 3 2" xfId="34934" xr:uid="{00000000-0005-0000-0000-000075880000}"/>
    <cellStyle name="Normal 21 2 2 3 4" xfId="34935" xr:uid="{00000000-0005-0000-0000-000076880000}"/>
    <cellStyle name="Normal 21 2 2 3 5" xfId="34936" xr:uid="{00000000-0005-0000-0000-000077880000}"/>
    <cellStyle name="Normal 21 2 2 4" xfId="34937" xr:uid="{00000000-0005-0000-0000-000078880000}"/>
    <cellStyle name="Normal 21 2 2 4 2" xfId="34938" xr:uid="{00000000-0005-0000-0000-000079880000}"/>
    <cellStyle name="Normal 21 2 2 4 2 2" xfId="34939" xr:uid="{00000000-0005-0000-0000-00007A880000}"/>
    <cellStyle name="Normal 21 2 2 4 3" xfId="34940" xr:uid="{00000000-0005-0000-0000-00007B880000}"/>
    <cellStyle name="Normal 21 2 2 4 4" xfId="34941" xr:uid="{00000000-0005-0000-0000-00007C880000}"/>
    <cellStyle name="Normal 21 2 2 5" xfId="34942" xr:uid="{00000000-0005-0000-0000-00007D880000}"/>
    <cellStyle name="Normal 21 2 2 5 2" xfId="34943" xr:uid="{00000000-0005-0000-0000-00007E880000}"/>
    <cellStyle name="Normal 21 2 2 5 2 2" xfId="34944" xr:uid="{00000000-0005-0000-0000-00007F880000}"/>
    <cellStyle name="Normal 21 2 2 5 3" xfId="34945" xr:uid="{00000000-0005-0000-0000-000080880000}"/>
    <cellStyle name="Normal 21 2 2 5 4" xfId="34946" xr:uid="{00000000-0005-0000-0000-000081880000}"/>
    <cellStyle name="Normal 21 2 2 6" xfId="34947" xr:uid="{00000000-0005-0000-0000-000082880000}"/>
    <cellStyle name="Normal 21 2 2 6 2" xfId="34948" xr:uid="{00000000-0005-0000-0000-000083880000}"/>
    <cellStyle name="Normal 21 2 2 7" xfId="34949" xr:uid="{00000000-0005-0000-0000-000084880000}"/>
    <cellStyle name="Normal 21 2 2 8" xfId="34950" xr:uid="{00000000-0005-0000-0000-000085880000}"/>
    <cellStyle name="Normal 21 2 3" xfId="34951" xr:uid="{00000000-0005-0000-0000-000086880000}"/>
    <cellStyle name="Normal 21 2 3 2" xfId="34952" xr:uid="{00000000-0005-0000-0000-000087880000}"/>
    <cellStyle name="Normal 21 2 3 2 2" xfId="34953" xr:uid="{00000000-0005-0000-0000-000088880000}"/>
    <cellStyle name="Normal 21 2 3 2 2 2" xfId="34954" xr:uid="{00000000-0005-0000-0000-000089880000}"/>
    <cellStyle name="Normal 21 2 3 2 2 2 2" xfId="34955" xr:uid="{00000000-0005-0000-0000-00008A880000}"/>
    <cellStyle name="Normal 21 2 3 2 2 3" xfId="34956" xr:uid="{00000000-0005-0000-0000-00008B880000}"/>
    <cellStyle name="Normal 21 2 3 2 2 4" xfId="34957" xr:uid="{00000000-0005-0000-0000-00008C880000}"/>
    <cellStyle name="Normal 21 2 3 2 3" xfId="34958" xr:uid="{00000000-0005-0000-0000-00008D880000}"/>
    <cellStyle name="Normal 21 2 3 2 3 2" xfId="34959" xr:uid="{00000000-0005-0000-0000-00008E880000}"/>
    <cellStyle name="Normal 21 2 3 2 4" xfId="34960" xr:uid="{00000000-0005-0000-0000-00008F880000}"/>
    <cellStyle name="Normal 21 2 3 2 5" xfId="34961" xr:uid="{00000000-0005-0000-0000-000090880000}"/>
    <cellStyle name="Normal 21 2 3 3" xfId="34962" xr:uid="{00000000-0005-0000-0000-000091880000}"/>
    <cellStyle name="Normal 21 2 3 3 2" xfId="34963" xr:uid="{00000000-0005-0000-0000-000092880000}"/>
    <cellStyle name="Normal 21 2 3 3 2 2" xfId="34964" xr:uid="{00000000-0005-0000-0000-000093880000}"/>
    <cellStyle name="Normal 21 2 3 3 3" xfId="34965" xr:uid="{00000000-0005-0000-0000-000094880000}"/>
    <cellStyle name="Normal 21 2 3 3 4" xfId="34966" xr:uid="{00000000-0005-0000-0000-000095880000}"/>
    <cellStyle name="Normal 21 2 3 4" xfId="34967" xr:uid="{00000000-0005-0000-0000-000096880000}"/>
    <cellStyle name="Normal 21 2 3 4 2" xfId="34968" xr:uid="{00000000-0005-0000-0000-000097880000}"/>
    <cellStyle name="Normal 21 2 3 4 2 2" xfId="34969" xr:uid="{00000000-0005-0000-0000-000098880000}"/>
    <cellStyle name="Normal 21 2 3 4 3" xfId="34970" xr:uid="{00000000-0005-0000-0000-000099880000}"/>
    <cellStyle name="Normal 21 2 3 4 4" xfId="34971" xr:uid="{00000000-0005-0000-0000-00009A880000}"/>
    <cellStyle name="Normal 21 2 3 5" xfId="34972" xr:uid="{00000000-0005-0000-0000-00009B880000}"/>
    <cellStyle name="Normal 21 2 3 5 2" xfId="34973" xr:uid="{00000000-0005-0000-0000-00009C880000}"/>
    <cellStyle name="Normal 21 2 3 6" xfId="34974" xr:uid="{00000000-0005-0000-0000-00009D880000}"/>
    <cellStyle name="Normal 21 2 3 7" xfId="34975" xr:uid="{00000000-0005-0000-0000-00009E880000}"/>
    <cellStyle name="Normal 21 2 4" xfId="34976" xr:uid="{00000000-0005-0000-0000-00009F880000}"/>
    <cellStyle name="Normal 21 2 4 2" xfId="34977" xr:uid="{00000000-0005-0000-0000-0000A0880000}"/>
    <cellStyle name="Normal 21 2 4 2 2" xfId="34978" xr:uid="{00000000-0005-0000-0000-0000A1880000}"/>
    <cellStyle name="Normal 21 2 4 2 2 2" xfId="34979" xr:uid="{00000000-0005-0000-0000-0000A2880000}"/>
    <cellStyle name="Normal 21 2 4 2 3" xfId="34980" xr:uid="{00000000-0005-0000-0000-0000A3880000}"/>
    <cellStyle name="Normal 21 2 4 2 4" xfId="34981" xr:uid="{00000000-0005-0000-0000-0000A4880000}"/>
    <cellStyle name="Normal 21 2 4 3" xfId="34982" xr:uid="{00000000-0005-0000-0000-0000A5880000}"/>
    <cellStyle name="Normal 21 2 4 3 2" xfId="34983" xr:uid="{00000000-0005-0000-0000-0000A6880000}"/>
    <cellStyle name="Normal 21 2 4 3 2 2" xfId="34984" xr:uid="{00000000-0005-0000-0000-0000A7880000}"/>
    <cellStyle name="Normal 21 2 4 3 3" xfId="34985" xr:uid="{00000000-0005-0000-0000-0000A8880000}"/>
    <cellStyle name="Normal 21 2 4 3 4" xfId="34986" xr:uid="{00000000-0005-0000-0000-0000A9880000}"/>
    <cellStyle name="Normal 21 2 4 4" xfId="34987" xr:uid="{00000000-0005-0000-0000-0000AA880000}"/>
    <cellStyle name="Normal 21 2 4 4 2" xfId="34988" xr:uid="{00000000-0005-0000-0000-0000AB880000}"/>
    <cellStyle name="Normal 21 2 4 5" xfId="34989" xr:uid="{00000000-0005-0000-0000-0000AC880000}"/>
    <cellStyle name="Normal 21 2 4 6" xfId="34990" xr:uid="{00000000-0005-0000-0000-0000AD880000}"/>
    <cellStyle name="Normal 21 2 5" xfId="34991" xr:uid="{00000000-0005-0000-0000-0000AE880000}"/>
    <cellStyle name="Normal 21 2 5 2" xfId="34992" xr:uid="{00000000-0005-0000-0000-0000AF880000}"/>
    <cellStyle name="Normal 21 2 5 2 2" xfId="34993" xr:uid="{00000000-0005-0000-0000-0000B0880000}"/>
    <cellStyle name="Normal 21 2 5 2 2 2" xfId="34994" xr:uid="{00000000-0005-0000-0000-0000B1880000}"/>
    <cellStyle name="Normal 21 2 5 2 3" xfId="34995" xr:uid="{00000000-0005-0000-0000-0000B2880000}"/>
    <cellStyle name="Normal 21 2 5 2 4" xfId="34996" xr:uid="{00000000-0005-0000-0000-0000B3880000}"/>
    <cellStyle name="Normal 21 2 5 3" xfId="34997" xr:uid="{00000000-0005-0000-0000-0000B4880000}"/>
    <cellStyle name="Normal 21 2 5 3 2" xfId="34998" xr:uid="{00000000-0005-0000-0000-0000B5880000}"/>
    <cellStyle name="Normal 21 2 5 4" xfId="34999" xr:uid="{00000000-0005-0000-0000-0000B6880000}"/>
    <cellStyle name="Normal 21 2 5 5" xfId="35000" xr:uid="{00000000-0005-0000-0000-0000B7880000}"/>
    <cellStyle name="Normal 21 2 6" xfId="35001" xr:uid="{00000000-0005-0000-0000-0000B8880000}"/>
    <cellStyle name="Normal 21 2 6 2" xfId="35002" xr:uid="{00000000-0005-0000-0000-0000B9880000}"/>
    <cellStyle name="Normal 21 2 6 2 2" xfId="35003" xr:uid="{00000000-0005-0000-0000-0000BA880000}"/>
    <cellStyle name="Normal 21 2 6 3" xfId="35004" xr:uid="{00000000-0005-0000-0000-0000BB880000}"/>
    <cellStyle name="Normal 21 2 6 4" xfId="35005" xr:uid="{00000000-0005-0000-0000-0000BC880000}"/>
    <cellStyle name="Normal 21 2 7" xfId="35006" xr:uid="{00000000-0005-0000-0000-0000BD880000}"/>
    <cellStyle name="Normal 21 2 7 2" xfId="35007" xr:uid="{00000000-0005-0000-0000-0000BE880000}"/>
    <cellStyle name="Normal 21 2 8" xfId="35008" xr:uid="{00000000-0005-0000-0000-0000BF880000}"/>
    <cellStyle name="Normal 21 2 9" xfId="35009" xr:uid="{00000000-0005-0000-0000-0000C0880000}"/>
    <cellStyle name="Normal 21 3" xfId="35010" xr:uid="{00000000-0005-0000-0000-0000C1880000}"/>
    <cellStyle name="Normal 21 3 2" xfId="35011" xr:uid="{00000000-0005-0000-0000-0000C2880000}"/>
    <cellStyle name="Normal 21 3 2 2" xfId="35012" xr:uid="{00000000-0005-0000-0000-0000C3880000}"/>
    <cellStyle name="Normal 21 3 2 2 2" xfId="35013" xr:uid="{00000000-0005-0000-0000-0000C4880000}"/>
    <cellStyle name="Normal 21 3 2 2 2 2" xfId="35014" xr:uid="{00000000-0005-0000-0000-0000C5880000}"/>
    <cellStyle name="Normal 21 3 2 2 2 2 2" xfId="35015" xr:uid="{00000000-0005-0000-0000-0000C6880000}"/>
    <cellStyle name="Normal 21 3 2 2 2 3" xfId="35016" xr:uid="{00000000-0005-0000-0000-0000C7880000}"/>
    <cellStyle name="Normal 21 3 2 2 2 4" xfId="35017" xr:uid="{00000000-0005-0000-0000-0000C8880000}"/>
    <cellStyle name="Normal 21 3 2 2 3" xfId="35018" xr:uid="{00000000-0005-0000-0000-0000C9880000}"/>
    <cellStyle name="Normal 21 3 2 2 3 2" xfId="35019" xr:uid="{00000000-0005-0000-0000-0000CA880000}"/>
    <cellStyle name="Normal 21 3 2 2 4" xfId="35020" xr:uid="{00000000-0005-0000-0000-0000CB880000}"/>
    <cellStyle name="Normal 21 3 2 2 5" xfId="35021" xr:uid="{00000000-0005-0000-0000-0000CC880000}"/>
    <cellStyle name="Normal 21 3 2 3" xfId="35022" xr:uid="{00000000-0005-0000-0000-0000CD880000}"/>
    <cellStyle name="Normal 21 3 2 3 2" xfId="35023" xr:uid="{00000000-0005-0000-0000-0000CE880000}"/>
    <cellStyle name="Normal 21 3 2 3 2 2" xfId="35024" xr:uid="{00000000-0005-0000-0000-0000CF880000}"/>
    <cellStyle name="Normal 21 3 2 3 3" xfId="35025" xr:uid="{00000000-0005-0000-0000-0000D0880000}"/>
    <cellStyle name="Normal 21 3 2 3 4" xfId="35026" xr:uid="{00000000-0005-0000-0000-0000D1880000}"/>
    <cellStyle name="Normal 21 3 2 4" xfId="35027" xr:uid="{00000000-0005-0000-0000-0000D2880000}"/>
    <cellStyle name="Normal 21 3 2 4 2" xfId="35028" xr:uid="{00000000-0005-0000-0000-0000D3880000}"/>
    <cellStyle name="Normal 21 3 2 5" xfId="35029" xr:uid="{00000000-0005-0000-0000-0000D4880000}"/>
    <cellStyle name="Normal 21 3 2 6" xfId="35030" xr:uid="{00000000-0005-0000-0000-0000D5880000}"/>
    <cellStyle name="Normal 21 3 3" xfId="35031" xr:uid="{00000000-0005-0000-0000-0000D6880000}"/>
    <cellStyle name="Normal 21 3 3 2" xfId="35032" xr:uid="{00000000-0005-0000-0000-0000D7880000}"/>
    <cellStyle name="Normal 21 3 3 2 2" xfId="35033" xr:uid="{00000000-0005-0000-0000-0000D8880000}"/>
    <cellStyle name="Normal 21 3 3 2 2 2" xfId="35034" xr:uid="{00000000-0005-0000-0000-0000D9880000}"/>
    <cellStyle name="Normal 21 3 3 2 3" xfId="35035" xr:uid="{00000000-0005-0000-0000-0000DA880000}"/>
    <cellStyle name="Normal 21 3 3 2 4" xfId="35036" xr:uid="{00000000-0005-0000-0000-0000DB880000}"/>
    <cellStyle name="Normal 21 3 3 3" xfId="35037" xr:uid="{00000000-0005-0000-0000-0000DC880000}"/>
    <cellStyle name="Normal 21 3 3 3 2" xfId="35038" xr:uid="{00000000-0005-0000-0000-0000DD880000}"/>
    <cellStyle name="Normal 21 3 3 4" xfId="35039" xr:uid="{00000000-0005-0000-0000-0000DE880000}"/>
    <cellStyle name="Normal 21 3 3 5" xfId="35040" xr:uid="{00000000-0005-0000-0000-0000DF880000}"/>
    <cellStyle name="Normal 21 3 4" xfId="35041" xr:uid="{00000000-0005-0000-0000-0000E0880000}"/>
    <cellStyle name="Normal 21 3 4 2" xfId="35042" xr:uid="{00000000-0005-0000-0000-0000E1880000}"/>
    <cellStyle name="Normal 21 3 4 2 2" xfId="35043" xr:uid="{00000000-0005-0000-0000-0000E2880000}"/>
    <cellStyle name="Normal 21 3 4 3" xfId="35044" xr:uid="{00000000-0005-0000-0000-0000E3880000}"/>
    <cellStyle name="Normal 21 3 4 4" xfId="35045" xr:uid="{00000000-0005-0000-0000-0000E4880000}"/>
    <cellStyle name="Normal 21 3 5" xfId="35046" xr:uid="{00000000-0005-0000-0000-0000E5880000}"/>
    <cellStyle name="Normal 21 3 5 2" xfId="35047" xr:uid="{00000000-0005-0000-0000-0000E6880000}"/>
    <cellStyle name="Normal 21 3 5 2 2" xfId="35048" xr:uid="{00000000-0005-0000-0000-0000E7880000}"/>
    <cellStyle name="Normal 21 3 5 3" xfId="35049" xr:uid="{00000000-0005-0000-0000-0000E8880000}"/>
    <cellStyle name="Normal 21 3 5 4" xfId="35050" xr:uid="{00000000-0005-0000-0000-0000E9880000}"/>
    <cellStyle name="Normal 21 3 6" xfId="35051" xr:uid="{00000000-0005-0000-0000-0000EA880000}"/>
    <cellStyle name="Normal 21 3 6 2" xfId="35052" xr:uid="{00000000-0005-0000-0000-0000EB880000}"/>
    <cellStyle name="Normal 21 3 7" xfId="35053" xr:uid="{00000000-0005-0000-0000-0000EC880000}"/>
    <cellStyle name="Normal 21 3 8" xfId="35054" xr:uid="{00000000-0005-0000-0000-0000ED880000}"/>
    <cellStyle name="Normal 21 4" xfId="35055" xr:uid="{00000000-0005-0000-0000-0000EE880000}"/>
    <cellStyle name="Normal 21 4 2" xfId="35056" xr:uid="{00000000-0005-0000-0000-0000EF880000}"/>
    <cellStyle name="Normal 21 4 2 2" xfId="35057" xr:uid="{00000000-0005-0000-0000-0000F0880000}"/>
    <cellStyle name="Normal 21 4 2 2 2" xfId="35058" xr:uid="{00000000-0005-0000-0000-0000F1880000}"/>
    <cellStyle name="Normal 21 4 2 2 2 2" xfId="35059" xr:uid="{00000000-0005-0000-0000-0000F2880000}"/>
    <cellStyle name="Normal 21 4 2 2 3" xfId="35060" xr:uid="{00000000-0005-0000-0000-0000F3880000}"/>
    <cellStyle name="Normal 21 4 2 2 4" xfId="35061" xr:uid="{00000000-0005-0000-0000-0000F4880000}"/>
    <cellStyle name="Normal 21 4 2 3" xfId="35062" xr:uid="{00000000-0005-0000-0000-0000F5880000}"/>
    <cellStyle name="Normal 21 4 2 3 2" xfId="35063" xr:uid="{00000000-0005-0000-0000-0000F6880000}"/>
    <cellStyle name="Normal 21 4 2 4" xfId="35064" xr:uid="{00000000-0005-0000-0000-0000F7880000}"/>
    <cellStyle name="Normal 21 4 2 5" xfId="35065" xr:uid="{00000000-0005-0000-0000-0000F8880000}"/>
    <cellStyle name="Normal 21 4 3" xfId="35066" xr:uid="{00000000-0005-0000-0000-0000F9880000}"/>
    <cellStyle name="Normal 21 4 3 2" xfId="35067" xr:uid="{00000000-0005-0000-0000-0000FA880000}"/>
    <cellStyle name="Normal 21 4 3 2 2" xfId="35068" xr:uid="{00000000-0005-0000-0000-0000FB880000}"/>
    <cellStyle name="Normal 21 4 3 3" xfId="35069" xr:uid="{00000000-0005-0000-0000-0000FC880000}"/>
    <cellStyle name="Normal 21 4 3 4" xfId="35070" xr:uid="{00000000-0005-0000-0000-0000FD880000}"/>
    <cellStyle name="Normal 21 4 4" xfId="35071" xr:uid="{00000000-0005-0000-0000-0000FE880000}"/>
    <cellStyle name="Normal 21 4 4 2" xfId="35072" xr:uid="{00000000-0005-0000-0000-0000FF880000}"/>
    <cellStyle name="Normal 21 4 4 2 2" xfId="35073" xr:uid="{00000000-0005-0000-0000-000000890000}"/>
    <cellStyle name="Normal 21 4 4 3" xfId="35074" xr:uid="{00000000-0005-0000-0000-000001890000}"/>
    <cellStyle name="Normal 21 4 4 4" xfId="35075" xr:uid="{00000000-0005-0000-0000-000002890000}"/>
    <cellStyle name="Normal 21 4 5" xfId="35076" xr:uid="{00000000-0005-0000-0000-000003890000}"/>
    <cellStyle name="Normal 21 4 5 2" xfId="35077" xr:uid="{00000000-0005-0000-0000-000004890000}"/>
    <cellStyle name="Normal 21 4 6" xfId="35078" xr:uid="{00000000-0005-0000-0000-000005890000}"/>
    <cellStyle name="Normal 21 4 7" xfId="35079" xr:uid="{00000000-0005-0000-0000-000006890000}"/>
    <cellStyle name="Normal 21 5" xfId="35080" xr:uid="{00000000-0005-0000-0000-000007890000}"/>
    <cellStyle name="Normal 21 5 2" xfId="35081" xr:uid="{00000000-0005-0000-0000-000008890000}"/>
    <cellStyle name="Normal 21 5 2 2" xfId="35082" xr:uid="{00000000-0005-0000-0000-000009890000}"/>
    <cellStyle name="Normal 21 5 2 2 2" xfId="35083" xr:uid="{00000000-0005-0000-0000-00000A890000}"/>
    <cellStyle name="Normal 21 5 2 3" xfId="35084" xr:uid="{00000000-0005-0000-0000-00000B890000}"/>
    <cellStyle name="Normal 21 5 2 4" xfId="35085" xr:uid="{00000000-0005-0000-0000-00000C890000}"/>
    <cellStyle name="Normal 21 5 3" xfId="35086" xr:uid="{00000000-0005-0000-0000-00000D890000}"/>
    <cellStyle name="Normal 21 5 3 2" xfId="35087" xr:uid="{00000000-0005-0000-0000-00000E890000}"/>
    <cellStyle name="Normal 21 5 3 2 2" xfId="35088" xr:uid="{00000000-0005-0000-0000-00000F890000}"/>
    <cellStyle name="Normal 21 5 3 3" xfId="35089" xr:uid="{00000000-0005-0000-0000-000010890000}"/>
    <cellStyle name="Normal 21 5 3 4" xfId="35090" xr:uid="{00000000-0005-0000-0000-000011890000}"/>
    <cellStyle name="Normal 21 5 4" xfId="35091" xr:uid="{00000000-0005-0000-0000-000012890000}"/>
    <cellStyle name="Normal 21 5 4 2" xfId="35092" xr:uid="{00000000-0005-0000-0000-000013890000}"/>
    <cellStyle name="Normal 21 5 5" xfId="35093" xr:uid="{00000000-0005-0000-0000-000014890000}"/>
    <cellStyle name="Normal 21 5 6" xfId="35094" xr:uid="{00000000-0005-0000-0000-000015890000}"/>
    <cellStyle name="Normal 21 6" xfId="35095" xr:uid="{00000000-0005-0000-0000-000016890000}"/>
    <cellStyle name="Normal 21 6 2" xfId="35096" xr:uid="{00000000-0005-0000-0000-000017890000}"/>
    <cellStyle name="Normal 21 6 2 2" xfId="35097" xr:uid="{00000000-0005-0000-0000-000018890000}"/>
    <cellStyle name="Normal 21 6 2 2 2" xfId="35098" xr:uid="{00000000-0005-0000-0000-000019890000}"/>
    <cellStyle name="Normal 21 6 2 3" xfId="35099" xr:uid="{00000000-0005-0000-0000-00001A890000}"/>
    <cellStyle name="Normal 21 6 2 4" xfId="35100" xr:uid="{00000000-0005-0000-0000-00001B890000}"/>
    <cellStyle name="Normal 21 6 3" xfId="35101" xr:uid="{00000000-0005-0000-0000-00001C890000}"/>
    <cellStyle name="Normal 21 6 3 2" xfId="35102" xr:uid="{00000000-0005-0000-0000-00001D890000}"/>
    <cellStyle name="Normal 21 6 4" xfId="35103" xr:uid="{00000000-0005-0000-0000-00001E890000}"/>
    <cellStyle name="Normal 21 6 5" xfId="35104" xr:uid="{00000000-0005-0000-0000-00001F890000}"/>
    <cellStyle name="Normal 21 7" xfId="35105" xr:uid="{00000000-0005-0000-0000-000020890000}"/>
    <cellStyle name="Normal 21 7 2" xfId="35106" xr:uid="{00000000-0005-0000-0000-000021890000}"/>
    <cellStyle name="Normal 21 7 2 2" xfId="35107" xr:uid="{00000000-0005-0000-0000-000022890000}"/>
    <cellStyle name="Normal 21 7 3" xfId="35108" xr:uid="{00000000-0005-0000-0000-000023890000}"/>
    <cellStyle name="Normal 21 7 4" xfId="35109" xr:uid="{00000000-0005-0000-0000-000024890000}"/>
    <cellStyle name="Normal 21 8" xfId="35110" xr:uid="{00000000-0005-0000-0000-000025890000}"/>
    <cellStyle name="Normal 21 8 2" xfId="35111" xr:uid="{00000000-0005-0000-0000-000026890000}"/>
    <cellStyle name="Normal 21 9" xfId="35112" xr:uid="{00000000-0005-0000-0000-000027890000}"/>
    <cellStyle name="Normal 22" xfId="35113" xr:uid="{00000000-0005-0000-0000-000028890000}"/>
    <cellStyle name="Normal 22 10" xfId="35114" xr:uid="{00000000-0005-0000-0000-000029890000}"/>
    <cellStyle name="Normal 22 10 2" xfId="35115" xr:uid="{00000000-0005-0000-0000-00002A890000}"/>
    <cellStyle name="Normal 22 10 2 2" xfId="35116" xr:uid="{00000000-0005-0000-0000-00002B890000}"/>
    <cellStyle name="Normal 22 10 3" xfId="35117" xr:uid="{00000000-0005-0000-0000-00002C890000}"/>
    <cellStyle name="Normal 22 10 4" xfId="35118" xr:uid="{00000000-0005-0000-0000-00002D890000}"/>
    <cellStyle name="Normal 22 11" xfId="35119" xr:uid="{00000000-0005-0000-0000-00002E890000}"/>
    <cellStyle name="Normal 22 11 2" xfId="35120" xr:uid="{00000000-0005-0000-0000-00002F890000}"/>
    <cellStyle name="Normal 22 12" xfId="35121" xr:uid="{00000000-0005-0000-0000-000030890000}"/>
    <cellStyle name="Normal 22 12 2" xfId="35122" xr:uid="{00000000-0005-0000-0000-000031890000}"/>
    <cellStyle name="Normal 22 12_Control Caps" xfId="35123" xr:uid="{00000000-0005-0000-0000-000032890000}"/>
    <cellStyle name="Normal 22 13" xfId="35124" xr:uid="{00000000-0005-0000-0000-000033890000}"/>
    <cellStyle name="Normal 22 13 2" xfId="35125" xr:uid="{00000000-0005-0000-0000-000034890000}"/>
    <cellStyle name="Normal 22 14" xfId="35126" xr:uid="{00000000-0005-0000-0000-000035890000}"/>
    <cellStyle name="Normal 22 2" xfId="35127" xr:uid="{00000000-0005-0000-0000-000036890000}"/>
    <cellStyle name="Normal 22 2 10" xfId="35128" xr:uid="{00000000-0005-0000-0000-000037890000}"/>
    <cellStyle name="Normal 22 2 2" xfId="35129" xr:uid="{00000000-0005-0000-0000-000038890000}"/>
    <cellStyle name="Normal 22 2 2 2" xfId="35130" xr:uid="{00000000-0005-0000-0000-000039890000}"/>
    <cellStyle name="Normal 22 2 2 2 2" xfId="35131" xr:uid="{00000000-0005-0000-0000-00003A890000}"/>
    <cellStyle name="Normal 22 2 2 2 2 2" xfId="35132" xr:uid="{00000000-0005-0000-0000-00003B890000}"/>
    <cellStyle name="Normal 22 2 2 2 2 2 2" xfId="35133" xr:uid="{00000000-0005-0000-0000-00003C890000}"/>
    <cellStyle name="Normal 22 2 2 2 2 2 2 2" xfId="35134" xr:uid="{00000000-0005-0000-0000-00003D890000}"/>
    <cellStyle name="Normal 22 2 2 2 2 2 2 2 2" xfId="35135" xr:uid="{00000000-0005-0000-0000-00003E890000}"/>
    <cellStyle name="Normal 22 2 2 2 2 2 2 3" xfId="35136" xr:uid="{00000000-0005-0000-0000-00003F890000}"/>
    <cellStyle name="Normal 22 2 2 2 2 2 2 4" xfId="35137" xr:uid="{00000000-0005-0000-0000-000040890000}"/>
    <cellStyle name="Normal 22 2 2 2 2 2 3" xfId="35138" xr:uid="{00000000-0005-0000-0000-000041890000}"/>
    <cellStyle name="Normal 22 2 2 2 2 2 3 2" xfId="35139" xr:uid="{00000000-0005-0000-0000-000042890000}"/>
    <cellStyle name="Normal 22 2 2 2 2 2 4" xfId="35140" xr:uid="{00000000-0005-0000-0000-000043890000}"/>
    <cellStyle name="Normal 22 2 2 2 2 2 5" xfId="35141" xr:uid="{00000000-0005-0000-0000-000044890000}"/>
    <cellStyle name="Normal 22 2 2 2 2 3" xfId="35142" xr:uid="{00000000-0005-0000-0000-000045890000}"/>
    <cellStyle name="Normal 22 2 2 2 2 3 2" xfId="35143" xr:uid="{00000000-0005-0000-0000-000046890000}"/>
    <cellStyle name="Normal 22 2 2 2 2 3 2 2" xfId="35144" xr:uid="{00000000-0005-0000-0000-000047890000}"/>
    <cellStyle name="Normal 22 2 2 2 2 3 3" xfId="35145" xr:uid="{00000000-0005-0000-0000-000048890000}"/>
    <cellStyle name="Normal 22 2 2 2 2 3 4" xfId="35146" xr:uid="{00000000-0005-0000-0000-000049890000}"/>
    <cellStyle name="Normal 22 2 2 2 2 4" xfId="35147" xr:uid="{00000000-0005-0000-0000-00004A890000}"/>
    <cellStyle name="Normal 22 2 2 2 2 4 2" xfId="35148" xr:uid="{00000000-0005-0000-0000-00004B890000}"/>
    <cellStyle name="Normal 22 2 2 2 2 5" xfId="35149" xr:uid="{00000000-0005-0000-0000-00004C890000}"/>
    <cellStyle name="Normal 22 2 2 2 2 6" xfId="35150" xr:uid="{00000000-0005-0000-0000-00004D890000}"/>
    <cellStyle name="Normal 22 2 2 2 3" xfId="35151" xr:uid="{00000000-0005-0000-0000-00004E890000}"/>
    <cellStyle name="Normal 22 2 2 2 3 2" xfId="35152" xr:uid="{00000000-0005-0000-0000-00004F890000}"/>
    <cellStyle name="Normal 22 2 2 2 3 2 2" xfId="35153" xr:uid="{00000000-0005-0000-0000-000050890000}"/>
    <cellStyle name="Normal 22 2 2 2 3 2 2 2" xfId="35154" xr:uid="{00000000-0005-0000-0000-000051890000}"/>
    <cellStyle name="Normal 22 2 2 2 3 2 3" xfId="35155" xr:uid="{00000000-0005-0000-0000-000052890000}"/>
    <cellStyle name="Normal 22 2 2 2 3 2 4" xfId="35156" xr:uid="{00000000-0005-0000-0000-000053890000}"/>
    <cellStyle name="Normal 22 2 2 2 3 3" xfId="35157" xr:uid="{00000000-0005-0000-0000-000054890000}"/>
    <cellStyle name="Normal 22 2 2 2 3 3 2" xfId="35158" xr:uid="{00000000-0005-0000-0000-000055890000}"/>
    <cellStyle name="Normal 22 2 2 2 3 4" xfId="35159" xr:uid="{00000000-0005-0000-0000-000056890000}"/>
    <cellStyle name="Normal 22 2 2 2 3 5" xfId="35160" xr:uid="{00000000-0005-0000-0000-000057890000}"/>
    <cellStyle name="Normal 22 2 2 2 4" xfId="35161" xr:uid="{00000000-0005-0000-0000-000058890000}"/>
    <cellStyle name="Normal 22 2 2 2 4 2" xfId="35162" xr:uid="{00000000-0005-0000-0000-000059890000}"/>
    <cellStyle name="Normal 22 2 2 2 4 2 2" xfId="35163" xr:uid="{00000000-0005-0000-0000-00005A890000}"/>
    <cellStyle name="Normal 22 2 2 2 4 3" xfId="35164" xr:uid="{00000000-0005-0000-0000-00005B890000}"/>
    <cellStyle name="Normal 22 2 2 2 4 4" xfId="35165" xr:uid="{00000000-0005-0000-0000-00005C890000}"/>
    <cellStyle name="Normal 22 2 2 2 5" xfId="35166" xr:uid="{00000000-0005-0000-0000-00005D890000}"/>
    <cellStyle name="Normal 22 2 2 2 5 2" xfId="35167" xr:uid="{00000000-0005-0000-0000-00005E890000}"/>
    <cellStyle name="Normal 22 2 2 2 5 2 2" xfId="35168" xr:uid="{00000000-0005-0000-0000-00005F890000}"/>
    <cellStyle name="Normal 22 2 2 2 5 3" xfId="35169" xr:uid="{00000000-0005-0000-0000-000060890000}"/>
    <cellStyle name="Normal 22 2 2 2 5 4" xfId="35170" xr:uid="{00000000-0005-0000-0000-000061890000}"/>
    <cellStyle name="Normal 22 2 2 2 6" xfId="35171" xr:uid="{00000000-0005-0000-0000-000062890000}"/>
    <cellStyle name="Normal 22 2 2 2 6 2" xfId="35172" xr:uid="{00000000-0005-0000-0000-000063890000}"/>
    <cellStyle name="Normal 22 2 2 2 7" xfId="35173" xr:uid="{00000000-0005-0000-0000-000064890000}"/>
    <cellStyle name="Normal 22 2 2 2 8" xfId="35174" xr:uid="{00000000-0005-0000-0000-000065890000}"/>
    <cellStyle name="Normal 22 2 2 3" xfId="35175" xr:uid="{00000000-0005-0000-0000-000066890000}"/>
    <cellStyle name="Normal 22 2 2 3 2" xfId="35176" xr:uid="{00000000-0005-0000-0000-000067890000}"/>
    <cellStyle name="Normal 22 2 2 3 2 2" xfId="35177" xr:uid="{00000000-0005-0000-0000-000068890000}"/>
    <cellStyle name="Normal 22 2 2 3 2 2 2" xfId="35178" xr:uid="{00000000-0005-0000-0000-000069890000}"/>
    <cellStyle name="Normal 22 2 2 3 2 2 2 2" xfId="35179" xr:uid="{00000000-0005-0000-0000-00006A890000}"/>
    <cellStyle name="Normal 22 2 2 3 2 2 3" xfId="35180" xr:uid="{00000000-0005-0000-0000-00006B890000}"/>
    <cellStyle name="Normal 22 2 2 3 2 2 4" xfId="35181" xr:uid="{00000000-0005-0000-0000-00006C890000}"/>
    <cellStyle name="Normal 22 2 2 3 2 3" xfId="35182" xr:uid="{00000000-0005-0000-0000-00006D890000}"/>
    <cellStyle name="Normal 22 2 2 3 2 3 2" xfId="35183" xr:uid="{00000000-0005-0000-0000-00006E890000}"/>
    <cellStyle name="Normal 22 2 2 3 2 4" xfId="35184" xr:uid="{00000000-0005-0000-0000-00006F890000}"/>
    <cellStyle name="Normal 22 2 2 3 2 5" xfId="35185" xr:uid="{00000000-0005-0000-0000-000070890000}"/>
    <cellStyle name="Normal 22 2 2 3 3" xfId="35186" xr:uid="{00000000-0005-0000-0000-000071890000}"/>
    <cellStyle name="Normal 22 2 2 3 3 2" xfId="35187" xr:uid="{00000000-0005-0000-0000-000072890000}"/>
    <cellStyle name="Normal 22 2 2 3 3 2 2" xfId="35188" xr:uid="{00000000-0005-0000-0000-000073890000}"/>
    <cellStyle name="Normal 22 2 2 3 3 3" xfId="35189" xr:uid="{00000000-0005-0000-0000-000074890000}"/>
    <cellStyle name="Normal 22 2 2 3 3 4" xfId="35190" xr:uid="{00000000-0005-0000-0000-000075890000}"/>
    <cellStyle name="Normal 22 2 2 3 4" xfId="35191" xr:uid="{00000000-0005-0000-0000-000076890000}"/>
    <cellStyle name="Normal 22 2 2 3 4 2" xfId="35192" xr:uid="{00000000-0005-0000-0000-000077890000}"/>
    <cellStyle name="Normal 22 2 2 3 4 2 2" xfId="35193" xr:uid="{00000000-0005-0000-0000-000078890000}"/>
    <cellStyle name="Normal 22 2 2 3 4 3" xfId="35194" xr:uid="{00000000-0005-0000-0000-000079890000}"/>
    <cellStyle name="Normal 22 2 2 3 4 4" xfId="35195" xr:uid="{00000000-0005-0000-0000-00007A890000}"/>
    <cellStyle name="Normal 22 2 2 3 5" xfId="35196" xr:uid="{00000000-0005-0000-0000-00007B890000}"/>
    <cellStyle name="Normal 22 2 2 3 5 2" xfId="35197" xr:uid="{00000000-0005-0000-0000-00007C890000}"/>
    <cellStyle name="Normal 22 2 2 3 6" xfId="35198" xr:uid="{00000000-0005-0000-0000-00007D890000}"/>
    <cellStyle name="Normal 22 2 2 3 7" xfId="35199" xr:uid="{00000000-0005-0000-0000-00007E890000}"/>
    <cellStyle name="Normal 22 2 2 4" xfId="35200" xr:uid="{00000000-0005-0000-0000-00007F890000}"/>
    <cellStyle name="Normal 22 2 2 4 2" xfId="35201" xr:uid="{00000000-0005-0000-0000-000080890000}"/>
    <cellStyle name="Normal 22 2 2 4 2 2" xfId="35202" xr:uid="{00000000-0005-0000-0000-000081890000}"/>
    <cellStyle name="Normal 22 2 2 4 2 2 2" xfId="35203" xr:uid="{00000000-0005-0000-0000-000082890000}"/>
    <cellStyle name="Normal 22 2 2 4 2 3" xfId="35204" xr:uid="{00000000-0005-0000-0000-000083890000}"/>
    <cellStyle name="Normal 22 2 2 4 2 4" xfId="35205" xr:uid="{00000000-0005-0000-0000-000084890000}"/>
    <cellStyle name="Normal 22 2 2 4 3" xfId="35206" xr:uid="{00000000-0005-0000-0000-000085890000}"/>
    <cellStyle name="Normal 22 2 2 4 3 2" xfId="35207" xr:uid="{00000000-0005-0000-0000-000086890000}"/>
    <cellStyle name="Normal 22 2 2 4 3 2 2" xfId="35208" xr:uid="{00000000-0005-0000-0000-000087890000}"/>
    <cellStyle name="Normal 22 2 2 4 3 3" xfId="35209" xr:uid="{00000000-0005-0000-0000-000088890000}"/>
    <cellStyle name="Normal 22 2 2 4 3 4" xfId="35210" xr:uid="{00000000-0005-0000-0000-000089890000}"/>
    <cellStyle name="Normal 22 2 2 4 4" xfId="35211" xr:uid="{00000000-0005-0000-0000-00008A890000}"/>
    <cellStyle name="Normal 22 2 2 4 4 2" xfId="35212" xr:uid="{00000000-0005-0000-0000-00008B890000}"/>
    <cellStyle name="Normal 22 2 2 4 5" xfId="35213" xr:uid="{00000000-0005-0000-0000-00008C890000}"/>
    <cellStyle name="Normal 22 2 2 4 6" xfId="35214" xr:uid="{00000000-0005-0000-0000-00008D890000}"/>
    <cellStyle name="Normal 22 2 2 5" xfId="35215" xr:uid="{00000000-0005-0000-0000-00008E890000}"/>
    <cellStyle name="Normal 22 2 2 5 2" xfId="35216" xr:uid="{00000000-0005-0000-0000-00008F890000}"/>
    <cellStyle name="Normal 22 2 2 5 2 2" xfId="35217" xr:uid="{00000000-0005-0000-0000-000090890000}"/>
    <cellStyle name="Normal 22 2 2 5 2 2 2" xfId="35218" xr:uid="{00000000-0005-0000-0000-000091890000}"/>
    <cellStyle name="Normal 22 2 2 5 2 3" xfId="35219" xr:uid="{00000000-0005-0000-0000-000092890000}"/>
    <cellStyle name="Normal 22 2 2 5 2 4" xfId="35220" xr:uid="{00000000-0005-0000-0000-000093890000}"/>
    <cellStyle name="Normal 22 2 2 5 3" xfId="35221" xr:uid="{00000000-0005-0000-0000-000094890000}"/>
    <cellStyle name="Normal 22 2 2 5 3 2" xfId="35222" xr:uid="{00000000-0005-0000-0000-000095890000}"/>
    <cellStyle name="Normal 22 2 2 5 4" xfId="35223" xr:uid="{00000000-0005-0000-0000-000096890000}"/>
    <cellStyle name="Normal 22 2 2 5 5" xfId="35224" xr:uid="{00000000-0005-0000-0000-000097890000}"/>
    <cellStyle name="Normal 22 2 2 6" xfId="35225" xr:uid="{00000000-0005-0000-0000-000098890000}"/>
    <cellStyle name="Normal 22 2 2 6 2" xfId="35226" xr:uid="{00000000-0005-0000-0000-000099890000}"/>
    <cellStyle name="Normal 22 2 2 6 2 2" xfId="35227" xr:uid="{00000000-0005-0000-0000-00009A890000}"/>
    <cellStyle name="Normal 22 2 2 6 3" xfId="35228" xr:uid="{00000000-0005-0000-0000-00009B890000}"/>
    <cellStyle name="Normal 22 2 2 6 4" xfId="35229" xr:uid="{00000000-0005-0000-0000-00009C890000}"/>
    <cellStyle name="Normal 22 2 2 7" xfId="35230" xr:uid="{00000000-0005-0000-0000-00009D890000}"/>
    <cellStyle name="Normal 22 2 2 7 2" xfId="35231" xr:uid="{00000000-0005-0000-0000-00009E890000}"/>
    <cellStyle name="Normal 22 2 2 8" xfId="35232" xr:uid="{00000000-0005-0000-0000-00009F890000}"/>
    <cellStyle name="Normal 22 2 2 9" xfId="35233" xr:uid="{00000000-0005-0000-0000-0000A0890000}"/>
    <cellStyle name="Normal 22 2 3" xfId="35234" xr:uid="{00000000-0005-0000-0000-0000A1890000}"/>
    <cellStyle name="Normal 22 2 3 2" xfId="35235" xr:uid="{00000000-0005-0000-0000-0000A2890000}"/>
    <cellStyle name="Normal 22 2 3 2 2" xfId="35236" xr:uid="{00000000-0005-0000-0000-0000A3890000}"/>
    <cellStyle name="Normal 22 2 3 2 2 2" xfId="35237" xr:uid="{00000000-0005-0000-0000-0000A4890000}"/>
    <cellStyle name="Normal 22 2 3 2 2 2 2" xfId="35238" xr:uid="{00000000-0005-0000-0000-0000A5890000}"/>
    <cellStyle name="Normal 22 2 3 2 2 2 2 2" xfId="35239" xr:uid="{00000000-0005-0000-0000-0000A6890000}"/>
    <cellStyle name="Normal 22 2 3 2 2 2 3" xfId="35240" xr:uid="{00000000-0005-0000-0000-0000A7890000}"/>
    <cellStyle name="Normal 22 2 3 2 2 2 4" xfId="35241" xr:uid="{00000000-0005-0000-0000-0000A8890000}"/>
    <cellStyle name="Normal 22 2 3 2 2 3" xfId="35242" xr:uid="{00000000-0005-0000-0000-0000A9890000}"/>
    <cellStyle name="Normal 22 2 3 2 2 3 2" xfId="35243" xr:uid="{00000000-0005-0000-0000-0000AA890000}"/>
    <cellStyle name="Normal 22 2 3 2 2 4" xfId="35244" xr:uid="{00000000-0005-0000-0000-0000AB890000}"/>
    <cellStyle name="Normal 22 2 3 2 2 5" xfId="35245" xr:uid="{00000000-0005-0000-0000-0000AC890000}"/>
    <cellStyle name="Normal 22 2 3 2 3" xfId="35246" xr:uid="{00000000-0005-0000-0000-0000AD890000}"/>
    <cellStyle name="Normal 22 2 3 2 3 2" xfId="35247" xr:uid="{00000000-0005-0000-0000-0000AE890000}"/>
    <cellStyle name="Normal 22 2 3 2 3 2 2" xfId="35248" xr:uid="{00000000-0005-0000-0000-0000AF890000}"/>
    <cellStyle name="Normal 22 2 3 2 3 3" xfId="35249" xr:uid="{00000000-0005-0000-0000-0000B0890000}"/>
    <cellStyle name="Normal 22 2 3 2 3 4" xfId="35250" xr:uid="{00000000-0005-0000-0000-0000B1890000}"/>
    <cellStyle name="Normal 22 2 3 2 4" xfId="35251" xr:uid="{00000000-0005-0000-0000-0000B2890000}"/>
    <cellStyle name="Normal 22 2 3 2 4 2" xfId="35252" xr:uid="{00000000-0005-0000-0000-0000B3890000}"/>
    <cellStyle name="Normal 22 2 3 2 5" xfId="35253" xr:uid="{00000000-0005-0000-0000-0000B4890000}"/>
    <cellStyle name="Normal 22 2 3 2 6" xfId="35254" xr:uid="{00000000-0005-0000-0000-0000B5890000}"/>
    <cellStyle name="Normal 22 2 3 3" xfId="35255" xr:uid="{00000000-0005-0000-0000-0000B6890000}"/>
    <cellStyle name="Normal 22 2 3 3 2" xfId="35256" xr:uid="{00000000-0005-0000-0000-0000B7890000}"/>
    <cellStyle name="Normal 22 2 3 3 2 2" xfId="35257" xr:uid="{00000000-0005-0000-0000-0000B8890000}"/>
    <cellStyle name="Normal 22 2 3 3 2 2 2" xfId="35258" xr:uid="{00000000-0005-0000-0000-0000B9890000}"/>
    <cellStyle name="Normal 22 2 3 3 2 3" xfId="35259" xr:uid="{00000000-0005-0000-0000-0000BA890000}"/>
    <cellStyle name="Normal 22 2 3 3 2 4" xfId="35260" xr:uid="{00000000-0005-0000-0000-0000BB890000}"/>
    <cellStyle name="Normal 22 2 3 3 3" xfId="35261" xr:uid="{00000000-0005-0000-0000-0000BC890000}"/>
    <cellStyle name="Normal 22 2 3 3 3 2" xfId="35262" xr:uid="{00000000-0005-0000-0000-0000BD890000}"/>
    <cellStyle name="Normal 22 2 3 3 4" xfId="35263" xr:uid="{00000000-0005-0000-0000-0000BE890000}"/>
    <cellStyle name="Normal 22 2 3 3 5" xfId="35264" xr:uid="{00000000-0005-0000-0000-0000BF890000}"/>
    <cellStyle name="Normal 22 2 3 4" xfId="35265" xr:uid="{00000000-0005-0000-0000-0000C0890000}"/>
    <cellStyle name="Normal 22 2 3 4 2" xfId="35266" xr:uid="{00000000-0005-0000-0000-0000C1890000}"/>
    <cellStyle name="Normal 22 2 3 4 2 2" xfId="35267" xr:uid="{00000000-0005-0000-0000-0000C2890000}"/>
    <cellStyle name="Normal 22 2 3 4 3" xfId="35268" xr:uid="{00000000-0005-0000-0000-0000C3890000}"/>
    <cellStyle name="Normal 22 2 3 4 4" xfId="35269" xr:uid="{00000000-0005-0000-0000-0000C4890000}"/>
    <cellStyle name="Normal 22 2 3 5" xfId="35270" xr:uid="{00000000-0005-0000-0000-0000C5890000}"/>
    <cellStyle name="Normal 22 2 3 5 2" xfId="35271" xr:uid="{00000000-0005-0000-0000-0000C6890000}"/>
    <cellStyle name="Normal 22 2 3 5 2 2" xfId="35272" xr:uid="{00000000-0005-0000-0000-0000C7890000}"/>
    <cellStyle name="Normal 22 2 3 5 3" xfId="35273" xr:uid="{00000000-0005-0000-0000-0000C8890000}"/>
    <cellStyle name="Normal 22 2 3 5 4" xfId="35274" xr:uid="{00000000-0005-0000-0000-0000C9890000}"/>
    <cellStyle name="Normal 22 2 3 6" xfId="35275" xr:uid="{00000000-0005-0000-0000-0000CA890000}"/>
    <cellStyle name="Normal 22 2 3 6 2" xfId="35276" xr:uid="{00000000-0005-0000-0000-0000CB890000}"/>
    <cellStyle name="Normal 22 2 3 7" xfId="35277" xr:uid="{00000000-0005-0000-0000-0000CC890000}"/>
    <cellStyle name="Normal 22 2 3 8" xfId="35278" xr:uid="{00000000-0005-0000-0000-0000CD890000}"/>
    <cellStyle name="Normal 22 2 4" xfId="35279" xr:uid="{00000000-0005-0000-0000-0000CE890000}"/>
    <cellStyle name="Normal 22 2 4 2" xfId="35280" xr:uid="{00000000-0005-0000-0000-0000CF890000}"/>
    <cellStyle name="Normal 22 2 4 2 2" xfId="35281" xr:uid="{00000000-0005-0000-0000-0000D0890000}"/>
    <cellStyle name="Normal 22 2 4 2 2 2" xfId="35282" xr:uid="{00000000-0005-0000-0000-0000D1890000}"/>
    <cellStyle name="Normal 22 2 4 2 2 2 2" xfId="35283" xr:uid="{00000000-0005-0000-0000-0000D2890000}"/>
    <cellStyle name="Normal 22 2 4 2 2 3" xfId="35284" xr:uid="{00000000-0005-0000-0000-0000D3890000}"/>
    <cellStyle name="Normal 22 2 4 2 2 4" xfId="35285" xr:uid="{00000000-0005-0000-0000-0000D4890000}"/>
    <cellStyle name="Normal 22 2 4 2 3" xfId="35286" xr:uid="{00000000-0005-0000-0000-0000D5890000}"/>
    <cellStyle name="Normal 22 2 4 2 3 2" xfId="35287" xr:uid="{00000000-0005-0000-0000-0000D6890000}"/>
    <cellStyle name="Normal 22 2 4 2 4" xfId="35288" xr:uid="{00000000-0005-0000-0000-0000D7890000}"/>
    <cellStyle name="Normal 22 2 4 2 5" xfId="35289" xr:uid="{00000000-0005-0000-0000-0000D8890000}"/>
    <cellStyle name="Normal 22 2 4 3" xfId="35290" xr:uid="{00000000-0005-0000-0000-0000D9890000}"/>
    <cellStyle name="Normal 22 2 4 3 2" xfId="35291" xr:uid="{00000000-0005-0000-0000-0000DA890000}"/>
    <cellStyle name="Normal 22 2 4 3 2 2" xfId="35292" xr:uid="{00000000-0005-0000-0000-0000DB890000}"/>
    <cellStyle name="Normal 22 2 4 3 3" xfId="35293" xr:uid="{00000000-0005-0000-0000-0000DC890000}"/>
    <cellStyle name="Normal 22 2 4 3 4" xfId="35294" xr:uid="{00000000-0005-0000-0000-0000DD890000}"/>
    <cellStyle name="Normal 22 2 4 4" xfId="35295" xr:uid="{00000000-0005-0000-0000-0000DE890000}"/>
    <cellStyle name="Normal 22 2 4 4 2" xfId="35296" xr:uid="{00000000-0005-0000-0000-0000DF890000}"/>
    <cellStyle name="Normal 22 2 4 4 2 2" xfId="35297" xr:uid="{00000000-0005-0000-0000-0000E0890000}"/>
    <cellStyle name="Normal 22 2 4 4 3" xfId="35298" xr:uid="{00000000-0005-0000-0000-0000E1890000}"/>
    <cellStyle name="Normal 22 2 4 4 4" xfId="35299" xr:uid="{00000000-0005-0000-0000-0000E2890000}"/>
    <cellStyle name="Normal 22 2 4 5" xfId="35300" xr:uid="{00000000-0005-0000-0000-0000E3890000}"/>
    <cellStyle name="Normal 22 2 4 5 2" xfId="35301" xr:uid="{00000000-0005-0000-0000-0000E4890000}"/>
    <cellStyle name="Normal 22 2 4 6" xfId="35302" xr:uid="{00000000-0005-0000-0000-0000E5890000}"/>
    <cellStyle name="Normal 22 2 4 7" xfId="35303" xr:uid="{00000000-0005-0000-0000-0000E6890000}"/>
    <cellStyle name="Normal 22 2 5" xfId="35304" xr:uid="{00000000-0005-0000-0000-0000E7890000}"/>
    <cellStyle name="Normal 22 2 5 2" xfId="35305" xr:uid="{00000000-0005-0000-0000-0000E8890000}"/>
    <cellStyle name="Normal 22 2 5 2 2" xfId="35306" xr:uid="{00000000-0005-0000-0000-0000E9890000}"/>
    <cellStyle name="Normal 22 2 5 2 2 2" xfId="35307" xr:uid="{00000000-0005-0000-0000-0000EA890000}"/>
    <cellStyle name="Normal 22 2 5 2 3" xfId="35308" xr:uid="{00000000-0005-0000-0000-0000EB890000}"/>
    <cellStyle name="Normal 22 2 5 2 4" xfId="35309" xr:uid="{00000000-0005-0000-0000-0000EC890000}"/>
    <cellStyle name="Normal 22 2 5 3" xfId="35310" xr:uid="{00000000-0005-0000-0000-0000ED890000}"/>
    <cellStyle name="Normal 22 2 5 3 2" xfId="35311" xr:uid="{00000000-0005-0000-0000-0000EE890000}"/>
    <cellStyle name="Normal 22 2 5 3 2 2" xfId="35312" xr:uid="{00000000-0005-0000-0000-0000EF890000}"/>
    <cellStyle name="Normal 22 2 5 3 3" xfId="35313" xr:uid="{00000000-0005-0000-0000-0000F0890000}"/>
    <cellStyle name="Normal 22 2 5 3 4" xfId="35314" xr:uid="{00000000-0005-0000-0000-0000F1890000}"/>
    <cellStyle name="Normal 22 2 5 4" xfId="35315" xr:uid="{00000000-0005-0000-0000-0000F2890000}"/>
    <cellStyle name="Normal 22 2 5 4 2" xfId="35316" xr:uid="{00000000-0005-0000-0000-0000F3890000}"/>
    <cellStyle name="Normal 22 2 5 5" xfId="35317" xr:uid="{00000000-0005-0000-0000-0000F4890000}"/>
    <cellStyle name="Normal 22 2 5 6" xfId="35318" xr:uid="{00000000-0005-0000-0000-0000F5890000}"/>
    <cellStyle name="Normal 22 2 6" xfId="35319" xr:uid="{00000000-0005-0000-0000-0000F6890000}"/>
    <cellStyle name="Normal 22 2 6 2" xfId="35320" xr:uid="{00000000-0005-0000-0000-0000F7890000}"/>
    <cellStyle name="Normal 22 2 6 2 2" xfId="35321" xr:uid="{00000000-0005-0000-0000-0000F8890000}"/>
    <cellStyle name="Normal 22 2 6 2 2 2" xfId="35322" xr:uid="{00000000-0005-0000-0000-0000F9890000}"/>
    <cellStyle name="Normal 22 2 6 2 3" xfId="35323" xr:uid="{00000000-0005-0000-0000-0000FA890000}"/>
    <cellStyle name="Normal 22 2 6 2 4" xfId="35324" xr:uid="{00000000-0005-0000-0000-0000FB890000}"/>
    <cellStyle name="Normal 22 2 6 3" xfId="35325" xr:uid="{00000000-0005-0000-0000-0000FC890000}"/>
    <cellStyle name="Normal 22 2 6 3 2" xfId="35326" xr:uid="{00000000-0005-0000-0000-0000FD890000}"/>
    <cellStyle name="Normal 22 2 6 4" xfId="35327" xr:uid="{00000000-0005-0000-0000-0000FE890000}"/>
    <cellStyle name="Normal 22 2 6 5" xfId="35328" xr:uid="{00000000-0005-0000-0000-0000FF890000}"/>
    <cellStyle name="Normal 22 2 7" xfId="35329" xr:uid="{00000000-0005-0000-0000-0000008A0000}"/>
    <cellStyle name="Normal 22 2 7 2" xfId="35330" xr:uid="{00000000-0005-0000-0000-0000018A0000}"/>
    <cellStyle name="Normal 22 2 7 2 2" xfId="35331" xr:uid="{00000000-0005-0000-0000-0000028A0000}"/>
    <cellStyle name="Normal 22 2 7 3" xfId="35332" xr:uid="{00000000-0005-0000-0000-0000038A0000}"/>
    <cellStyle name="Normal 22 2 7 4" xfId="35333" xr:uid="{00000000-0005-0000-0000-0000048A0000}"/>
    <cellStyle name="Normal 22 2 8" xfId="35334" xr:uid="{00000000-0005-0000-0000-0000058A0000}"/>
    <cellStyle name="Normal 22 2 8 2" xfId="35335" xr:uid="{00000000-0005-0000-0000-0000068A0000}"/>
    <cellStyle name="Normal 22 2 9" xfId="35336" xr:uid="{00000000-0005-0000-0000-0000078A0000}"/>
    <cellStyle name="Normal 22 3" xfId="35337" xr:uid="{00000000-0005-0000-0000-0000088A0000}"/>
    <cellStyle name="Normal 22 3 10" xfId="35338" xr:uid="{00000000-0005-0000-0000-0000098A0000}"/>
    <cellStyle name="Normal 22 3 2" xfId="35339" xr:uid="{00000000-0005-0000-0000-00000A8A0000}"/>
    <cellStyle name="Normal 22 3 2 2" xfId="35340" xr:uid="{00000000-0005-0000-0000-00000B8A0000}"/>
    <cellStyle name="Normal 22 3 2 2 2" xfId="35341" xr:uid="{00000000-0005-0000-0000-00000C8A0000}"/>
    <cellStyle name="Normal 22 3 2 2 2 2" xfId="35342" xr:uid="{00000000-0005-0000-0000-00000D8A0000}"/>
    <cellStyle name="Normal 22 3 2 2 2 2 2" xfId="35343" xr:uid="{00000000-0005-0000-0000-00000E8A0000}"/>
    <cellStyle name="Normal 22 3 2 2 2 2 2 2" xfId="35344" xr:uid="{00000000-0005-0000-0000-00000F8A0000}"/>
    <cellStyle name="Normal 22 3 2 2 2 2 2 2 2" xfId="35345" xr:uid="{00000000-0005-0000-0000-0000108A0000}"/>
    <cellStyle name="Normal 22 3 2 2 2 2 2 3" xfId="35346" xr:uid="{00000000-0005-0000-0000-0000118A0000}"/>
    <cellStyle name="Normal 22 3 2 2 2 2 2 4" xfId="35347" xr:uid="{00000000-0005-0000-0000-0000128A0000}"/>
    <cellStyle name="Normal 22 3 2 2 2 2 3" xfId="35348" xr:uid="{00000000-0005-0000-0000-0000138A0000}"/>
    <cellStyle name="Normal 22 3 2 2 2 2 3 2" xfId="35349" xr:uid="{00000000-0005-0000-0000-0000148A0000}"/>
    <cellStyle name="Normal 22 3 2 2 2 2 4" xfId="35350" xr:uid="{00000000-0005-0000-0000-0000158A0000}"/>
    <cellStyle name="Normal 22 3 2 2 2 2 5" xfId="35351" xr:uid="{00000000-0005-0000-0000-0000168A0000}"/>
    <cellStyle name="Normal 22 3 2 2 2 3" xfId="35352" xr:uid="{00000000-0005-0000-0000-0000178A0000}"/>
    <cellStyle name="Normal 22 3 2 2 2 3 2" xfId="35353" xr:uid="{00000000-0005-0000-0000-0000188A0000}"/>
    <cellStyle name="Normal 22 3 2 2 2 3 2 2" xfId="35354" xr:uid="{00000000-0005-0000-0000-0000198A0000}"/>
    <cellStyle name="Normal 22 3 2 2 2 3 3" xfId="35355" xr:uid="{00000000-0005-0000-0000-00001A8A0000}"/>
    <cellStyle name="Normal 22 3 2 2 2 3 4" xfId="35356" xr:uid="{00000000-0005-0000-0000-00001B8A0000}"/>
    <cellStyle name="Normal 22 3 2 2 2 4" xfId="35357" xr:uid="{00000000-0005-0000-0000-00001C8A0000}"/>
    <cellStyle name="Normal 22 3 2 2 2 4 2" xfId="35358" xr:uid="{00000000-0005-0000-0000-00001D8A0000}"/>
    <cellStyle name="Normal 22 3 2 2 2 5" xfId="35359" xr:uid="{00000000-0005-0000-0000-00001E8A0000}"/>
    <cellStyle name="Normal 22 3 2 2 2 6" xfId="35360" xr:uid="{00000000-0005-0000-0000-00001F8A0000}"/>
    <cellStyle name="Normal 22 3 2 2 3" xfId="35361" xr:uid="{00000000-0005-0000-0000-0000208A0000}"/>
    <cellStyle name="Normal 22 3 2 2 3 2" xfId="35362" xr:uid="{00000000-0005-0000-0000-0000218A0000}"/>
    <cellStyle name="Normal 22 3 2 2 3 2 2" xfId="35363" xr:uid="{00000000-0005-0000-0000-0000228A0000}"/>
    <cellStyle name="Normal 22 3 2 2 3 2 2 2" xfId="35364" xr:uid="{00000000-0005-0000-0000-0000238A0000}"/>
    <cellStyle name="Normal 22 3 2 2 3 2 3" xfId="35365" xr:uid="{00000000-0005-0000-0000-0000248A0000}"/>
    <cellStyle name="Normal 22 3 2 2 3 2 4" xfId="35366" xr:uid="{00000000-0005-0000-0000-0000258A0000}"/>
    <cellStyle name="Normal 22 3 2 2 3 3" xfId="35367" xr:uid="{00000000-0005-0000-0000-0000268A0000}"/>
    <cellStyle name="Normal 22 3 2 2 3 3 2" xfId="35368" xr:uid="{00000000-0005-0000-0000-0000278A0000}"/>
    <cellStyle name="Normal 22 3 2 2 3 4" xfId="35369" xr:uid="{00000000-0005-0000-0000-0000288A0000}"/>
    <cellStyle name="Normal 22 3 2 2 3 5" xfId="35370" xr:uid="{00000000-0005-0000-0000-0000298A0000}"/>
    <cellStyle name="Normal 22 3 2 2 4" xfId="35371" xr:uid="{00000000-0005-0000-0000-00002A8A0000}"/>
    <cellStyle name="Normal 22 3 2 2 4 2" xfId="35372" xr:uid="{00000000-0005-0000-0000-00002B8A0000}"/>
    <cellStyle name="Normal 22 3 2 2 4 2 2" xfId="35373" xr:uid="{00000000-0005-0000-0000-00002C8A0000}"/>
    <cellStyle name="Normal 22 3 2 2 4 3" xfId="35374" xr:uid="{00000000-0005-0000-0000-00002D8A0000}"/>
    <cellStyle name="Normal 22 3 2 2 4 4" xfId="35375" xr:uid="{00000000-0005-0000-0000-00002E8A0000}"/>
    <cellStyle name="Normal 22 3 2 2 5" xfId="35376" xr:uid="{00000000-0005-0000-0000-00002F8A0000}"/>
    <cellStyle name="Normal 22 3 2 2 5 2" xfId="35377" xr:uid="{00000000-0005-0000-0000-0000308A0000}"/>
    <cellStyle name="Normal 22 3 2 2 5 2 2" xfId="35378" xr:uid="{00000000-0005-0000-0000-0000318A0000}"/>
    <cellStyle name="Normal 22 3 2 2 5 3" xfId="35379" xr:uid="{00000000-0005-0000-0000-0000328A0000}"/>
    <cellStyle name="Normal 22 3 2 2 5 4" xfId="35380" xr:uid="{00000000-0005-0000-0000-0000338A0000}"/>
    <cellStyle name="Normal 22 3 2 2 6" xfId="35381" xr:uid="{00000000-0005-0000-0000-0000348A0000}"/>
    <cellStyle name="Normal 22 3 2 2 6 2" xfId="35382" xr:uid="{00000000-0005-0000-0000-0000358A0000}"/>
    <cellStyle name="Normal 22 3 2 2 7" xfId="35383" xr:uid="{00000000-0005-0000-0000-0000368A0000}"/>
    <cellStyle name="Normal 22 3 2 2 8" xfId="35384" xr:uid="{00000000-0005-0000-0000-0000378A0000}"/>
    <cellStyle name="Normal 22 3 2 3" xfId="35385" xr:uid="{00000000-0005-0000-0000-0000388A0000}"/>
    <cellStyle name="Normal 22 3 2 3 2" xfId="35386" xr:uid="{00000000-0005-0000-0000-0000398A0000}"/>
    <cellStyle name="Normal 22 3 2 3 2 2" xfId="35387" xr:uid="{00000000-0005-0000-0000-00003A8A0000}"/>
    <cellStyle name="Normal 22 3 2 3 2 2 2" xfId="35388" xr:uid="{00000000-0005-0000-0000-00003B8A0000}"/>
    <cellStyle name="Normal 22 3 2 3 2 2 2 2" xfId="35389" xr:uid="{00000000-0005-0000-0000-00003C8A0000}"/>
    <cellStyle name="Normal 22 3 2 3 2 2 3" xfId="35390" xr:uid="{00000000-0005-0000-0000-00003D8A0000}"/>
    <cellStyle name="Normal 22 3 2 3 2 2 4" xfId="35391" xr:uid="{00000000-0005-0000-0000-00003E8A0000}"/>
    <cellStyle name="Normal 22 3 2 3 2 3" xfId="35392" xr:uid="{00000000-0005-0000-0000-00003F8A0000}"/>
    <cellStyle name="Normal 22 3 2 3 2 3 2" xfId="35393" xr:uid="{00000000-0005-0000-0000-0000408A0000}"/>
    <cellStyle name="Normal 22 3 2 3 2 4" xfId="35394" xr:uid="{00000000-0005-0000-0000-0000418A0000}"/>
    <cellStyle name="Normal 22 3 2 3 2 5" xfId="35395" xr:uid="{00000000-0005-0000-0000-0000428A0000}"/>
    <cellStyle name="Normal 22 3 2 3 3" xfId="35396" xr:uid="{00000000-0005-0000-0000-0000438A0000}"/>
    <cellStyle name="Normal 22 3 2 3 3 2" xfId="35397" xr:uid="{00000000-0005-0000-0000-0000448A0000}"/>
    <cellStyle name="Normal 22 3 2 3 3 2 2" xfId="35398" xr:uid="{00000000-0005-0000-0000-0000458A0000}"/>
    <cellStyle name="Normal 22 3 2 3 3 3" xfId="35399" xr:uid="{00000000-0005-0000-0000-0000468A0000}"/>
    <cellStyle name="Normal 22 3 2 3 3 4" xfId="35400" xr:uid="{00000000-0005-0000-0000-0000478A0000}"/>
    <cellStyle name="Normal 22 3 2 3 4" xfId="35401" xr:uid="{00000000-0005-0000-0000-0000488A0000}"/>
    <cellStyle name="Normal 22 3 2 3 4 2" xfId="35402" xr:uid="{00000000-0005-0000-0000-0000498A0000}"/>
    <cellStyle name="Normal 22 3 2 3 4 2 2" xfId="35403" xr:uid="{00000000-0005-0000-0000-00004A8A0000}"/>
    <cellStyle name="Normal 22 3 2 3 4 3" xfId="35404" xr:uid="{00000000-0005-0000-0000-00004B8A0000}"/>
    <cellStyle name="Normal 22 3 2 3 4 4" xfId="35405" xr:uid="{00000000-0005-0000-0000-00004C8A0000}"/>
    <cellStyle name="Normal 22 3 2 3 5" xfId="35406" xr:uid="{00000000-0005-0000-0000-00004D8A0000}"/>
    <cellStyle name="Normal 22 3 2 3 5 2" xfId="35407" xr:uid="{00000000-0005-0000-0000-00004E8A0000}"/>
    <cellStyle name="Normal 22 3 2 3 6" xfId="35408" xr:uid="{00000000-0005-0000-0000-00004F8A0000}"/>
    <cellStyle name="Normal 22 3 2 3 7" xfId="35409" xr:uid="{00000000-0005-0000-0000-0000508A0000}"/>
    <cellStyle name="Normal 22 3 2 4" xfId="35410" xr:uid="{00000000-0005-0000-0000-0000518A0000}"/>
    <cellStyle name="Normal 22 3 2 4 2" xfId="35411" xr:uid="{00000000-0005-0000-0000-0000528A0000}"/>
    <cellStyle name="Normal 22 3 2 4 2 2" xfId="35412" xr:uid="{00000000-0005-0000-0000-0000538A0000}"/>
    <cellStyle name="Normal 22 3 2 4 2 2 2" xfId="35413" xr:uid="{00000000-0005-0000-0000-0000548A0000}"/>
    <cellStyle name="Normal 22 3 2 4 2 3" xfId="35414" xr:uid="{00000000-0005-0000-0000-0000558A0000}"/>
    <cellStyle name="Normal 22 3 2 4 2 4" xfId="35415" xr:uid="{00000000-0005-0000-0000-0000568A0000}"/>
    <cellStyle name="Normal 22 3 2 4 3" xfId="35416" xr:uid="{00000000-0005-0000-0000-0000578A0000}"/>
    <cellStyle name="Normal 22 3 2 4 3 2" xfId="35417" xr:uid="{00000000-0005-0000-0000-0000588A0000}"/>
    <cellStyle name="Normal 22 3 2 4 3 2 2" xfId="35418" xr:uid="{00000000-0005-0000-0000-0000598A0000}"/>
    <cellStyle name="Normal 22 3 2 4 3 3" xfId="35419" xr:uid="{00000000-0005-0000-0000-00005A8A0000}"/>
    <cellStyle name="Normal 22 3 2 4 3 4" xfId="35420" xr:uid="{00000000-0005-0000-0000-00005B8A0000}"/>
    <cellStyle name="Normal 22 3 2 4 4" xfId="35421" xr:uid="{00000000-0005-0000-0000-00005C8A0000}"/>
    <cellStyle name="Normal 22 3 2 4 4 2" xfId="35422" xr:uid="{00000000-0005-0000-0000-00005D8A0000}"/>
    <cellStyle name="Normal 22 3 2 4 5" xfId="35423" xr:uid="{00000000-0005-0000-0000-00005E8A0000}"/>
    <cellStyle name="Normal 22 3 2 4 6" xfId="35424" xr:uid="{00000000-0005-0000-0000-00005F8A0000}"/>
    <cellStyle name="Normal 22 3 2 5" xfId="35425" xr:uid="{00000000-0005-0000-0000-0000608A0000}"/>
    <cellStyle name="Normal 22 3 2 5 2" xfId="35426" xr:uid="{00000000-0005-0000-0000-0000618A0000}"/>
    <cellStyle name="Normal 22 3 2 5 2 2" xfId="35427" xr:uid="{00000000-0005-0000-0000-0000628A0000}"/>
    <cellStyle name="Normal 22 3 2 5 2 2 2" xfId="35428" xr:uid="{00000000-0005-0000-0000-0000638A0000}"/>
    <cellStyle name="Normal 22 3 2 5 2 3" xfId="35429" xr:uid="{00000000-0005-0000-0000-0000648A0000}"/>
    <cellStyle name="Normal 22 3 2 5 2 4" xfId="35430" xr:uid="{00000000-0005-0000-0000-0000658A0000}"/>
    <cellStyle name="Normal 22 3 2 5 3" xfId="35431" xr:uid="{00000000-0005-0000-0000-0000668A0000}"/>
    <cellStyle name="Normal 22 3 2 5 3 2" xfId="35432" xr:uid="{00000000-0005-0000-0000-0000678A0000}"/>
    <cellStyle name="Normal 22 3 2 5 4" xfId="35433" xr:uid="{00000000-0005-0000-0000-0000688A0000}"/>
    <cellStyle name="Normal 22 3 2 5 5" xfId="35434" xr:uid="{00000000-0005-0000-0000-0000698A0000}"/>
    <cellStyle name="Normal 22 3 2 6" xfId="35435" xr:uid="{00000000-0005-0000-0000-00006A8A0000}"/>
    <cellStyle name="Normal 22 3 2 6 2" xfId="35436" xr:uid="{00000000-0005-0000-0000-00006B8A0000}"/>
    <cellStyle name="Normal 22 3 2 6 2 2" xfId="35437" xr:uid="{00000000-0005-0000-0000-00006C8A0000}"/>
    <cellStyle name="Normal 22 3 2 6 3" xfId="35438" xr:uid="{00000000-0005-0000-0000-00006D8A0000}"/>
    <cellStyle name="Normal 22 3 2 6 4" xfId="35439" xr:uid="{00000000-0005-0000-0000-00006E8A0000}"/>
    <cellStyle name="Normal 22 3 2 7" xfId="35440" xr:uid="{00000000-0005-0000-0000-00006F8A0000}"/>
    <cellStyle name="Normal 22 3 2 7 2" xfId="35441" xr:uid="{00000000-0005-0000-0000-0000708A0000}"/>
    <cellStyle name="Normal 22 3 2 8" xfId="35442" xr:uid="{00000000-0005-0000-0000-0000718A0000}"/>
    <cellStyle name="Normal 22 3 2 9" xfId="35443" xr:uid="{00000000-0005-0000-0000-0000728A0000}"/>
    <cellStyle name="Normal 22 3 3" xfId="35444" xr:uid="{00000000-0005-0000-0000-0000738A0000}"/>
    <cellStyle name="Normal 22 3 3 2" xfId="35445" xr:uid="{00000000-0005-0000-0000-0000748A0000}"/>
    <cellStyle name="Normal 22 3 3 2 2" xfId="35446" xr:uid="{00000000-0005-0000-0000-0000758A0000}"/>
    <cellStyle name="Normal 22 3 3 2 2 2" xfId="35447" xr:uid="{00000000-0005-0000-0000-0000768A0000}"/>
    <cellStyle name="Normal 22 3 3 2 2 2 2" xfId="35448" xr:uid="{00000000-0005-0000-0000-0000778A0000}"/>
    <cellStyle name="Normal 22 3 3 2 2 2 2 2" xfId="35449" xr:uid="{00000000-0005-0000-0000-0000788A0000}"/>
    <cellStyle name="Normal 22 3 3 2 2 2 3" xfId="35450" xr:uid="{00000000-0005-0000-0000-0000798A0000}"/>
    <cellStyle name="Normal 22 3 3 2 2 2 4" xfId="35451" xr:uid="{00000000-0005-0000-0000-00007A8A0000}"/>
    <cellStyle name="Normal 22 3 3 2 2 3" xfId="35452" xr:uid="{00000000-0005-0000-0000-00007B8A0000}"/>
    <cellStyle name="Normal 22 3 3 2 2 3 2" xfId="35453" xr:uid="{00000000-0005-0000-0000-00007C8A0000}"/>
    <cellStyle name="Normal 22 3 3 2 2 4" xfId="35454" xr:uid="{00000000-0005-0000-0000-00007D8A0000}"/>
    <cellStyle name="Normal 22 3 3 2 2 5" xfId="35455" xr:uid="{00000000-0005-0000-0000-00007E8A0000}"/>
    <cellStyle name="Normal 22 3 3 2 3" xfId="35456" xr:uid="{00000000-0005-0000-0000-00007F8A0000}"/>
    <cellStyle name="Normal 22 3 3 2 3 2" xfId="35457" xr:uid="{00000000-0005-0000-0000-0000808A0000}"/>
    <cellStyle name="Normal 22 3 3 2 3 2 2" xfId="35458" xr:uid="{00000000-0005-0000-0000-0000818A0000}"/>
    <cellStyle name="Normal 22 3 3 2 3 3" xfId="35459" xr:uid="{00000000-0005-0000-0000-0000828A0000}"/>
    <cellStyle name="Normal 22 3 3 2 3 4" xfId="35460" xr:uid="{00000000-0005-0000-0000-0000838A0000}"/>
    <cellStyle name="Normal 22 3 3 2 4" xfId="35461" xr:uid="{00000000-0005-0000-0000-0000848A0000}"/>
    <cellStyle name="Normal 22 3 3 2 4 2" xfId="35462" xr:uid="{00000000-0005-0000-0000-0000858A0000}"/>
    <cellStyle name="Normal 22 3 3 2 5" xfId="35463" xr:uid="{00000000-0005-0000-0000-0000868A0000}"/>
    <cellStyle name="Normal 22 3 3 2 6" xfId="35464" xr:uid="{00000000-0005-0000-0000-0000878A0000}"/>
    <cellStyle name="Normal 22 3 3 3" xfId="35465" xr:uid="{00000000-0005-0000-0000-0000888A0000}"/>
    <cellStyle name="Normal 22 3 3 3 2" xfId="35466" xr:uid="{00000000-0005-0000-0000-0000898A0000}"/>
    <cellStyle name="Normal 22 3 3 3 2 2" xfId="35467" xr:uid="{00000000-0005-0000-0000-00008A8A0000}"/>
    <cellStyle name="Normal 22 3 3 3 2 2 2" xfId="35468" xr:uid="{00000000-0005-0000-0000-00008B8A0000}"/>
    <cellStyle name="Normal 22 3 3 3 2 3" xfId="35469" xr:uid="{00000000-0005-0000-0000-00008C8A0000}"/>
    <cellStyle name="Normal 22 3 3 3 2 4" xfId="35470" xr:uid="{00000000-0005-0000-0000-00008D8A0000}"/>
    <cellStyle name="Normal 22 3 3 3 3" xfId="35471" xr:uid="{00000000-0005-0000-0000-00008E8A0000}"/>
    <cellStyle name="Normal 22 3 3 3 3 2" xfId="35472" xr:uid="{00000000-0005-0000-0000-00008F8A0000}"/>
    <cellStyle name="Normal 22 3 3 3 4" xfId="35473" xr:uid="{00000000-0005-0000-0000-0000908A0000}"/>
    <cellStyle name="Normal 22 3 3 3 5" xfId="35474" xr:uid="{00000000-0005-0000-0000-0000918A0000}"/>
    <cellStyle name="Normal 22 3 3 4" xfId="35475" xr:uid="{00000000-0005-0000-0000-0000928A0000}"/>
    <cellStyle name="Normal 22 3 3 4 2" xfId="35476" xr:uid="{00000000-0005-0000-0000-0000938A0000}"/>
    <cellStyle name="Normal 22 3 3 4 2 2" xfId="35477" xr:uid="{00000000-0005-0000-0000-0000948A0000}"/>
    <cellStyle name="Normal 22 3 3 4 3" xfId="35478" xr:uid="{00000000-0005-0000-0000-0000958A0000}"/>
    <cellStyle name="Normal 22 3 3 4 4" xfId="35479" xr:uid="{00000000-0005-0000-0000-0000968A0000}"/>
    <cellStyle name="Normal 22 3 3 5" xfId="35480" xr:uid="{00000000-0005-0000-0000-0000978A0000}"/>
    <cellStyle name="Normal 22 3 3 5 2" xfId="35481" xr:uid="{00000000-0005-0000-0000-0000988A0000}"/>
    <cellStyle name="Normal 22 3 3 5 2 2" xfId="35482" xr:uid="{00000000-0005-0000-0000-0000998A0000}"/>
    <cellStyle name="Normal 22 3 3 5 3" xfId="35483" xr:uid="{00000000-0005-0000-0000-00009A8A0000}"/>
    <cellStyle name="Normal 22 3 3 5 4" xfId="35484" xr:uid="{00000000-0005-0000-0000-00009B8A0000}"/>
    <cellStyle name="Normal 22 3 3 6" xfId="35485" xr:uid="{00000000-0005-0000-0000-00009C8A0000}"/>
    <cellStyle name="Normal 22 3 3 6 2" xfId="35486" xr:uid="{00000000-0005-0000-0000-00009D8A0000}"/>
    <cellStyle name="Normal 22 3 3 7" xfId="35487" xr:uid="{00000000-0005-0000-0000-00009E8A0000}"/>
    <cellStyle name="Normal 22 3 3 8" xfId="35488" xr:uid="{00000000-0005-0000-0000-00009F8A0000}"/>
    <cellStyle name="Normal 22 3 4" xfId="35489" xr:uid="{00000000-0005-0000-0000-0000A08A0000}"/>
    <cellStyle name="Normal 22 3 4 2" xfId="35490" xr:uid="{00000000-0005-0000-0000-0000A18A0000}"/>
    <cellStyle name="Normal 22 3 4 2 2" xfId="35491" xr:uid="{00000000-0005-0000-0000-0000A28A0000}"/>
    <cellStyle name="Normal 22 3 4 2 2 2" xfId="35492" xr:uid="{00000000-0005-0000-0000-0000A38A0000}"/>
    <cellStyle name="Normal 22 3 4 2 2 2 2" xfId="35493" xr:uid="{00000000-0005-0000-0000-0000A48A0000}"/>
    <cellStyle name="Normal 22 3 4 2 2 3" xfId="35494" xr:uid="{00000000-0005-0000-0000-0000A58A0000}"/>
    <cellStyle name="Normal 22 3 4 2 2 4" xfId="35495" xr:uid="{00000000-0005-0000-0000-0000A68A0000}"/>
    <cellStyle name="Normal 22 3 4 2 3" xfId="35496" xr:uid="{00000000-0005-0000-0000-0000A78A0000}"/>
    <cellStyle name="Normal 22 3 4 2 3 2" xfId="35497" xr:uid="{00000000-0005-0000-0000-0000A88A0000}"/>
    <cellStyle name="Normal 22 3 4 2 4" xfId="35498" xr:uid="{00000000-0005-0000-0000-0000A98A0000}"/>
    <cellStyle name="Normal 22 3 4 2 5" xfId="35499" xr:uid="{00000000-0005-0000-0000-0000AA8A0000}"/>
    <cellStyle name="Normal 22 3 4 3" xfId="35500" xr:uid="{00000000-0005-0000-0000-0000AB8A0000}"/>
    <cellStyle name="Normal 22 3 4 3 2" xfId="35501" xr:uid="{00000000-0005-0000-0000-0000AC8A0000}"/>
    <cellStyle name="Normal 22 3 4 3 2 2" xfId="35502" xr:uid="{00000000-0005-0000-0000-0000AD8A0000}"/>
    <cellStyle name="Normal 22 3 4 3 3" xfId="35503" xr:uid="{00000000-0005-0000-0000-0000AE8A0000}"/>
    <cellStyle name="Normal 22 3 4 3 4" xfId="35504" xr:uid="{00000000-0005-0000-0000-0000AF8A0000}"/>
    <cellStyle name="Normal 22 3 4 4" xfId="35505" xr:uid="{00000000-0005-0000-0000-0000B08A0000}"/>
    <cellStyle name="Normal 22 3 4 4 2" xfId="35506" xr:uid="{00000000-0005-0000-0000-0000B18A0000}"/>
    <cellStyle name="Normal 22 3 4 4 2 2" xfId="35507" xr:uid="{00000000-0005-0000-0000-0000B28A0000}"/>
    <cellStyle name="Normal 22 3 4 4 3" xfId="35508" xr:uid="{00000000-0005-0000-0000-0000B38A0000}"/>
    <cellStyle name="Normal 22 3 4 4 4" xfId="35509" xr:uid="{00000000-0005-0000-0000-0000B48A0000}"/>
    <cellStyle name="Normal 22 3 4 5" xfId="35510" xr:uid="{00000000-0005-0000-0000-0000B58A0000}"/>
    <cellStyle name="Normal 22 3 4 5 2" xfId="35511" xr:uid="{00000000-0005-0000-0000-0000B68A0000}"/>
    <cellStyle name="Normal 22 3 4 6" xfId="35512" xr:uid="{00000000-0005-0000-0000-0000B78A0000}"/>
    <cellStyle name="Normal 22 3 4 7" xfId="35513" xr:uid="{00000000-0005-0000-0000-0000B88A0000}"/>
    <cellStyle name="Normal 22 3 5" xfId="35514" xr:uid="{00000000-0005-0000-0000-0000B98A0000}"/>
    <cellStyle name="Normal 22 3 5 2" xfId="35515" xr:uid="{00000000-0005-0000-0000-0000BA8A0000}"/>
    <cellStyle name="Normal 22 3 5 2 2" xfId="35516" xr:uid="{00000000-0005-0000-0000-0000BB8A0000}"/>
    <cellStyle name="Normal 22 3 5 2 2 2" xfId="35517" xr:uid="{00000000-0005-0000-0000-0000BC8A0000}"/>
    <cellStyle name="Normal 22 3 5 2 3" xfId="35518" xr:uid="{00000000-0005-0000-0000-0000BD8A0000}"/>
    <cellStyle name="Normal 22 3 5 2 4" xfId="35519" xr:uid="{00000000-0005-0000-0000-0000BE8A0000}"/>
    <cellStyle name="Normal 22 3 5 3" xfId="35520" xr:uid="{00000000-0005-0000-0000-0000BF8A0000}"/>
    <cellStyle name="Normal 22 3 5 3 2" xfId="35521" xr:uid="{00000000-0005-0000-0000-0000C08A0000}"/>
    <cellStyle name="Normal 22 3 5 3 2 2" xfId="35522" xr:uid="{00000000-0005-0000-0000-0000C18A0000}"/>
    <cellStyle name="Normal 22 3 5 3 3" xfId="35523" xr:uid="{00000000-0005-0000-0000-0000C28A0000}"/>
    <cellStyle name="Normal 22 3 5 3 4" xfId="35524" xr:uid="{00000000-0005-0000-0000-0000C38A0000}"/>
    <cellStyle name="Normal 22 3 5 4" xfId="35525" xr:uid="{00000000-0005-0000-0000-0000C48A0000}"/>
    <cellStyle name="Normal 22 3 5 4 2" xfId="35526" xr:uid="{00000000-0005-0000-0000-0000C58A0000}"/>
    <cellStyle name="Normal 22 3 5 5" xfId="35527" xr:uid="{00000000-0005-0000-0000-0000C68A0000}"/>
    <cellStyle name="Normal 22 3 5 6" xfId="35528" xr:uid="{00000000-0005-0000-0000-0000C78A0000}"/>
    <cellStyle name="Normal 22 3 6" xfId="35529" xr:uid="{00000000-0005-0000-0000-0000C88A0000}"/>
    <cellStyle name="Normal 22 3 6 2" xfId="35530" xr:uid="{00000000-0005-0000-0000-0000C98A0000}"/>
    <cellStyle name="Normal 22 3 6 2 2" xfId="35531" xr:uid="{00000000-0005-0000-0000-0000CA8A0000}"/>
    <cellStyle name="Normal 22 3 6 2 2 2" xfId="35532" xr:uid="{00000000-0005-0000-0000-0000CB8A0000}"/>
    <cellStyle name="Normal 22 3 6 2 3" xfId="35533" xr:uid="{00000000-0005-0000-0000-0000CC8A0000}"/>
    <cellStyle name="Normal 22 3 6 2 4" xfId="35534" xr:uid="{00000000-0005-0000-0000-0000CD8A0000}"/>
    <cellStyle name="Normal 22 3 6 3" xfId="35535" xr:uid="{00000000-0005-0000-0000-0000CE8A0000}"/>
    <cellStyle name="Normal 22 3 6 3 2" xfId="35536" xr:uid="{00000000-0005-0000-0000-0000CF8A0000}"/>
    <cellStyle name="Normal 22 3 6 4" xfId="35537" xr:uid="{00000000-0005-0000-0000-0000D08A0000}"/>
    <cellStyle name="Normal 22 3 6 5" xfId="35538" xr:uid="{00000000-0005-0000-0000-0000D18A0000}"/>
    <cellStyle name="Normal 22 3 7" xfId="35539" xr:uid="{00000000-0005-0000-0000-0000D28A0000}"/>
    <cellStyle name="Normal 22 3 7 2" xfId="35540" xr:uid="{00000000-0005-0000-0000-0000D38A0000}"/>
    <cellStyle name="Normal 22 3 7 2 2" xfId="35541" xr:uid="{00000000-0005-0000-0000-0000D48A0000}"/>
    <cellStyle name="Normal 22 3 7 3" xfId="35542" xr:uid="{00000000-0005-0000-0000-0000D58A0000}"/>
    <cellStyle name="Normal 22 3 7 4" xfId="35543" xr:uid="{00000000-0005-0000-0000-0000D68A0000}"/>
    <cellStyle name="Normal 22 3 8" xfId="35544" xr:uid="{00000000-0005-0000-0000-0000D78A0000}"/>
    <cellStyle name="Normal 22 3 8 2" xfId="35545" xr:uid="{00000000-0005-0000-0000-0000D88A0000}"/>
    <cellStyle name="Normal 22 3 9" xfId="35546" xr:uid="{00000000-0005-0000-0000-0000D98A0000}"/>
    <cellStyle name="Normal 22 4" xfId="35547" xr:uid="{00000000-0005-0000-0000-0000DA8A0000}"/>
    <cellStyle name="Normal 22 4 2" xfId="35548" xr:uid="{00000000-0005-0000-0000-0000DB8A0000}"/>
    <cellStyle name="Normal 22 4 2 2" xfId="35549" xr:uid="{00000000-0005-0000-0000-0000DC8A0000}"/>
    <cellStyle name="Normal 22 4 2 2 2" xfId="35550" xr:uid="{00000000-0005-0000-0000-0000DD8A0000}"/>
    <cellStyle name="Normal 22 4 2 2 2 2" xfId="35551" xr:uid="{00000000-0005-0000-0000-0000DE8A0000}"/>
    <cellStyle name="Normal 22 4 2 2 2 2 2" xfId="35552" xr:uid="{00000000-0005-0000-0000-0000DF8A0000}"/>
    <cellStyle name="Normal 22 4 2 2 2 2 2 2" xfId="35553" xr:uid="{00000000-0005-0000-0000-0000E08A0000}"/>
    <cellStyle name="Normal 22 4 2 2 2 2 3" xfId="35554" xr:uid="{00000000-0005-0000-0000-0000E18A0000}"/>
    <cellStyle name="Normal 22 4 2 2 2 2 4" xfId="35555" xr:uid="{00000000-0005-0000-0000-0000E28A0000}"/>
    <cellStyle name="Normal 22 4 2 2 2 3" xfId="35556" xr:uid="{00000000-0005-0000-0000-0000E38A0000}"/>
    <cellStyle name="Normal 22 4 2 2 2 3 2" xfId="35557" xr:uid="{00000000-0005-0000-0000-0000E48A0000}"/>
    <cellStyle name="Normal 22 4 2 2 2 4" xfId="35558" xr:uid="{00000000-0005-0000-0000-0000E58A0000}"/>
    <cellStyle name="Normal 22 4 2 2 2 5" xfId="35559" xr:uid="{00000000-0005-0000-0000-0000E68A0000}"/>
    <cellStyle name="Normal 22 4 2 2 3" xfId="35560" xr:uid="{00000000-0005-0000-0000-0000E78A0000}"/>
    <cellStyle name="Normal 22 4 2 2 3 2" xfId="35561" xr:uid="{00000000-0005-0000-0000-0000E88A0000}"/>
    <cellStyle name="Normal 22 4 2 2 3 2 2" xfId="35562" xr:uid="{00000000-0005-0000-0000-0000E98A0000}"/>
    <cellStyle name="Normal 22 4 2 2 3 3" xfId="35563" xr:uid="{00000000-0005-0000-0000-0000EA8A0000}"/>
    <cellStyle name="Normal 22 4 2 2 3 4" xfId="35564" xr:uid="{00000000-0005-0000-0000-0000EB8A0000}"/>
    <cellStyle name="Normal 22 4 2 2 4" xfId="35565" xr:uid="{00000000-0005-0000-0000-0000EC8A0000}"/>
    <cellStyle name="Normal 22 4 2 2 4 2" xfId="35566" xr:uid="{00000000-0005-0000-0000-0000ED8A0000}"/>
    <cellStyle name="Normal 22 4 2 2 5" xfId="35567" xr:uid="{00000000-0005-0000-0000-0000EE8A0000}"/>
    <cellStyle name="Normal 22 4 2 2 6" xfId="35568" xr:uid="{00000000-0005-0000-0000-0000EF8A0000}"/>
    <cellStyle name="Normal 22 4 2 3" xfId="35569" xr:uid="{00000000-0005-0000-0000-0000F08A0000}"/>
    <cellStyle name="Normal 22 4 2 3 2" xfId="35570" xr:uid="{00000000-0005-0000-0000-0000F18A0000}"/>
    <cellStyle name="Normal 22 4 2 3 2 2" xfId="35571" xr:uid="{00000000-0005-0000-0000-0000F28A0000}"/>
    <cellStyle name="Normal 22 4 2 3 2 2 2" xfId="35572" xr:uid="{00000000-0005-0000-0000-0000F38A0000}"/>
    <cellStyle name="Normal 22 4 2 3 2 3" xfId="35573" xr:uid="{00000000-0005-0000-0000-0000F48A0000}"/>
    <cellStyle name="Normal 22 4 2 3 2 4" xfId="35574" xr:uid="{00000000-0005-0000-0000-0000F58A0000}"/>
    <cellStyle name="Normal 22 4 2 3 3" xfId="35575" xr:uid="{00000000-0005-0000-0000-0000F68A0000}"/>
    <cellStyle name="Normal 22 4 2 3 3 2" xfId="35576" xr:uid="{00000000-0005-0000-0000-0000F78A0000}"/>
    <cellStyle name="Normal 22 4 2 3 4" xfId="35577" xr:uid="{00000000-0005-0000-0000-0000F88A0000}"/>
    <cellStyle name="Normal 22 4 2 3 5" xfId="35578" xr:uid="{00000000-0005-0000-0000-0000F98A0000}"/>
    <cellStyle name="Normal 22 4 2 4" xfId="35579" xr:uid="{00000000-0005-0000-0000-0000FA8A0000}"/>
    <cellStyle name="Normal 22 4 2 4 2" xfId="35580" xr:uid="{00000000-0005-0000-0000-0000FB8A0000}"/>
    <cellStyle name="Normal 22 4 2 4 2 2" xfId="35581" xr:uid="{00000000-0005-0000-0000-0000FC8A0000}"/>
    <cellStyle name="Normal 22 4 2 4 3" xfId="35582" xr:uid="{00000000-0005-0000-0000-0000FD8A0000}"/>
    <cellStyle name="Normal 22 4 2 4 4" xfId="35583" xr:uid="{00000000-0005-0000-0000-0000FE8A0000}"/>
    <cellStyle name="Normal 22 4 2 5" xfId="35584" xr:uid="{00000000-0005-0000-0000-0000FF8A0000}"/>
    <cellStyle name="Normal 22 4 2 5 2" xfId="35585" xr:uid="{00000000-0005-0000-0000-0000008B0000}"/>
    <cellStyle name="Normal 22 4 2 5 2 2" xfId="35586" xr:uid="{00000000-0005-0000-0000-0000018B0000}"/>
    <cellStyle name="Normal 22 4 2 5 3" xfId="35587" xr:uid="{00000000-0005-0000-0000-0000028B0000}"/>
    <cellStyle name="Normal 22 4 2 5 4" xfId="35588" xr:uid="{00000000-0005-0000-0000-0000038B0000}"/>
    <cellStyle name="Normal 22 4 2 6" xfId="35589" xr:uid="{00000000-0005-0000-0000-0000048B0000}"/>
    <cellStyle name="Normal 22 4 2 6 2" xfId="35590" xr:uid="{00000000-0005-0000-0000-0000058B0000}"/>
    <cellStyle name="Normal 22 4 2 7" xfId="35591" xr:uid="{00000000-0005-0000-0000-0000068B0000}"/>
    <cellStyle name="Normal 22 4 2 8" xfId="35592" xr:uid="{00000000-0005-0000-0000-0000078B0000}"/>
    <cellStyle name="Normal 22 4 3" xfId="35593" xr:uid="{00000000-0005-0000-0000-0000088B0000}"/>
    <cellStyle name="Normal 22 4 3 2" xfId="35594" xr:uid="{00000000-0005-0000-0000-0000098B0000}"/>
    <cellStyle name="Normal 22 4 3 2 2" xfId="35595" xr:uid="{00000000-0005-0000-0000-00000A8B0000}"/>
    <cellStyle name="Normal 22 4 3 2 2 2" xfId="35596" xr:uid="{00000000-0005-0000-0000-00000B8B0000}"/>
    <cellStyle name="Normal 22 4 3 2 2 2 2" xfId="35597" xr:uid="{00000000-0005-0000-0000-00000C8B0000}"/>
    <cellStyle name="Normal 22 4 3 2 2 3" xfId="35598" xr:uid="{00000000-0005-0000-0000-00000D8B0000}"/>
    <cellStyle name="Normal 22 4 3 2 2 4" xfId="35599" xr:uid="{00000000-0005-0000-0000-00000E8B0000}"/>
    <cellStyle name="Normal 22 4 3 2 3" xfId="35600" xr:uid="{00000000-0005-0000-0000-00000F8B0000}"/>
    <cellStyle name="Normal 22 4 3 2 3 2" xfId="35601" xr:uid="{00000000-0005-0000-0000-0000108B0000}"/>
    <cellStyle name="Normal 22 4 3 2 4" xfId="35602" xr:uid="{00000000-0005-0000-0000-0000118B0000}"/>
    <cellStyle name="Normal 22 4 3 2 5" xfId="35603" xr:uid="{00000000-0005-0000-0000-0000128B0000}"/>
    <cellStyle name="Normal 22 4 3 3" xfId="35604" xr:uid="{00000000-0005-0000-0000-0000138B0000}"/>
    <cellStyle name="Normal 22 4 3 3 2" xfId="35605" xr:uid="{00000000-0005-0000-0000-0000148B0000}"/>
    <cellStyle name="Normal 22 4 3 3 2 2" xfId="35606" xr:uid="{00000000-0005-0000-0000-0000158B0000}"/>
    <cellStyle name="Normal 22 4 3 3 3" xfId="35607" xr:uid="{00000000-0005-0000-0000-0000168B0000}"/>
    <cellStyle name="Normal 22 4 3 3 4" xfId="35608" xr:uid="{00000000-0005-0000-0000-0000178B0000}"/>
    <cellStyle name="Normal 22 4 3 4" xfId="35609" xr:uid="{00000000-0005-0000-0000-0000188B0000}"/>
    <cellStyle name="Normal 22 4 3 4 2" xfId="35610" xr:uid="{00000000-0005-0000-0000-0000198B0000}"/>
    <cellStyle name="Normal 22 4 3 4 2 2" xfId="35611" xr:uid="{00000000-0005-0000-0000-00001A8B0000}"/>
    <cellStyle name="Normal 22 4 3 4 3" xfId="35612" xr:uid="{00000000-0005-0000-0000-00001B8B0000}"/>
    <cellStyle name="Normal 22 4 3 4 4" xfId="35613" xr:uid="{00000000-0005-0000-0000-00001C8B0000}"/>
    <cellStyle name="Normal 22 4 3 5" xfId="35614" xr:uid="{00000000-0005-0000-0000-00001D8B0000}"/>
    <cellStyle name="Normal 22 4 3 5 2" xfId="35615" xr:uid="{00000000-0005-0000-0000-00001E8B0000}"/>
    <cellStyle name="Normal 22 4 3 6" xfId="35616" xr:uid="{00000000-0005-0000-0000-00001F8B0000}"/>
    <cellStyle name="Normal 22 4 3 7" xfId="35617" xr:uid="{00000000-0005-0000-0000-0000208B0000}"/>
    <cellStyle name="Normal 22 4 4" xfId="35618" xr:uid="{00000000-0005-0000-0000-0000218B0000}"/>
    <cellStyle name="Normal 22 4 4 2" xfId="35619" xr:uid="{00000000-0005-0000-0000-0000228B0000}"/>
    <cellStyle name="Normal 22 4 4 2 2" xfId="35620" xr:uid="{00000000-0005-0000-0000-0000238B0000}"/>
    <cellStyle name="Normal 22 4 4 2 2 2" xfId="35621" xr:uid="{00000000-0005-0000-0000-0000248B0000}"/>
    <cellStyle name="Normal 22 4 4 2 3" xfId="35622" xr:uid="{00000000-0005-0000-0000-0000258B0000}"/>
    <cellStyle name="Normal 22 4 4 2 4" xfId="35623" xr:uid="{00000000-0005-0000-0000-0000268B0000}"/>
    <cellStyle name="Normal 22 4 4 3" xfId="35624" xr:uid="{00000000-0005-0000-0000-0000278B0000}"/>
    <cellStyle name="Normal 22 4 4 3 2" xfId="35625" xr:uid="{00000000-0005-0000-0000-0000288B0000}"/>
    <cellStyle name="Normal 22 4 4 3 2 2" xfId="35626" xr:uid="{00000000-0005-0000-0000-0000298B0000}"/>
    <cellStyle name="Normal 22 4 4 3 3" xfId="35627" xr:uid="{00000000-0005-0000-0000-00002A8B0000}"/>
    <cellStyle name="Normal 22 4 4 3 4" xfId="35628" xr:uid="{00000000-0005-0000-0000-00002B8B0000}"/>
    <cellStyle name="Normal 22 4 4 4" xfId="35629" xr:uid="{00000000-0005-0000-0000-00002C8B0000}"/>
    <cellStyle name="Normal 22 4 4 4 2" xfId="35630" xr:uid="{00000000-0005-0000-0000-00002D8B0000}"/>
    <cellStyle name="Normal 22 4 4 5" xfId="35631" xr:uid="{00000000-0005-0000-0000-00002E8B0000}"/>
    <cellStyle name="Normal 22 4 4 6" xfId="35632" xr:uid="{00000000-0005-0000-0000-00002F8B0000}"/>
    <cellStyle name="Normal 22 4 5" xfId="35633" xr:uid="{00000000-0005-0000-0000-0000308B0000}"/>
    <cellStyle name="Normal 22 4 5 2" xfId="35634" xr:uid="{00000000-0005-0000-0000-0000318B0000}"/>
    <cellStyle name="Normal 22 4 5 2 2" xfId="35635" xr:uid="{00000000-0005-0000-0000-0000328B0000}"/>
    <cellStyle name="Normal 22 4 5 2 2 2" xfId="35636" xr:uid="{00000000-0005-0000-0000-0000338B0000}"/>
    <cellStyle name="Normal 22 4 5 2 3" xfId="35637" xr:uid="{00000000-0005-0000-0000-0000348B0000}"/>
    <cellStyle name="Normal 22 4 5 2 4" xfId="35638" xr:uid="{00000000-0005-0000-0000-0000358B0000}"/>
    <cellStyle name="Normal 22 4 5 3" xfId="35639" xr:uid="{00000000-0005-0000-0000-0000368B0000}"/>
    <cellStyle name="Normal 22 4 5 3 2" xfId="35640" xr:uid="{00000000-0005-0000-0000-0000378B0000}"/>
    <cellStyle name="Normal 22 4 5 4" xfId="35641" xr:uid="{00000000-0005-0000-0000-0000388B0000}"/>
    <cellStyle name="Normal 22 4 5 5" xfId="35642" xr:uid="{00000000-0005-0000-0000-0000398B0000}"/>
    <cellStyle name="Normal 22 4 6" xfId="35643" xr:uid="{00000000-0005-0000-0000-00003A8B0000}"/>
    <cellStyle name="Normal 22 4 6 2" xfId="35644" xr:uid="{00000000-0005-0000-0000-00003B8B0000}"/>
    <cellStyle name="Normal 22 4 6 2 2" xfId="35645" xr:uid="{00000000-0005-0000-0000-00003C8B0000}"/>
    <cellStyle name="Normal 22 4 6 3" xfId="35646" xr:uid="{00000000-0005-0000-0000-00003D8B0000}"/>
    <cellStyle name="Normal 22 4 6 4" xfId="35647" xr:uid="{00000000-0005-0000-0000-00003E8B0000}"/>
    <cellStyle name="Normal 22 4 7" xfId="35648" xr:uid="{00000000-0005-0000-0000-00003F8B0000}"/>
    <cellStyle name="Normal 22 4 7 2" xfId="35649" xr:uid="{00000000-0005-0000-0000-0000408B0000}"/>
    <cellStyle name="Normal 22 4 8" xfId="35650" xr:uid="{00000000-0005-0000-0000-0000418B0000}"/>
    <cellStyle name="Normal 22 4 9" xfId="35651" xr:uid="{00000000-0005-0000-0000-0000428B0000}"/>
    <cellStyle name="Normal 22 5" xfId="35652" xr:uid="{00000000-0005-0000-0000-0000438B0000}"/>
    <cellStyle name="Normal 22 5 2" xfId="35653" xr:uid="{00000000-0005-0000-0000-0000448B0000}"/>
    <cellStyle name="Normal 22 5 2 2" xfId="35654" xr:uid="{00000000-0005-0000-0000-0000458B0000}"/>
    <cellStyle name="Normal 22 5 2 2 2" xfId="35655" xr:uid="{00000000-0005-0000-0000-0000468B0000}"/>
    <cellStyle name="Normal 22 5 2 2 2 2" xfId="35656" xr:uid="{00000000-0005-0000-0000-0000478B0000}"/>
    <cellStyle name="Normal 22 5 2 2 2 2 2" xfId="35657" xr:uid="{00000000-0005-0000-0000-0000488B0000}"/>
    <cellStyle name="Normal 22 5 2 2 2 2 2 2" xfId="35658" xr:uid="{00000000-0005-0000-0000-0000498B0000}"/>
    <cellStyle name="Normal 22 5 2 2 2 2 3" xfId="35659" xr:uid="{00000000-0005-0000-0000-00004A8B0000}"/>
    <cellStyle name="Normal 22 5 2 2 2 2 4" xfId="35660" xr:uid="{00000000-0005-0000-0000-00004B8B0000}"/>
    <cellStyle name="Normal 22 5 2 2 2 3" xfId="35661" xr:uid="{00000000-0005-0000-0000-00004C8B0000}"/>
    <cellStyle name="Normal 22 5 2 2 2 3 2" xfId="35662" xr:uid="{00000000-0005-0000-0000-00004D8B0000}"/>
    <cellStyle name="Normal 22 5 2 2 2 4" xfId="35663" xr:uid="{00000000-0005-0000-0000-00004E8B0000}"/>
    <cellStyle name="Normal 22 5 2 2 2 5" xfId="35664" xr:uid="{00000000-0005-0000-0000-00004F8B0000}"/>
    <cellStyle name="Normal 22 5 2 2 3" xfId="35665" xr:uid="{00000000-0005-0000-0000-0000508B0000}"/>
    <cellStyle name="Normal 22 5 2 2 3 2" xfId="35666" xr:uid="{00000000-0005-0000-0000-0000518B0000}"/>
    <cellStyle name="Normal 22 5 2 2 3 2 2" xfId="35667" xr:uid="{00000000-0005-0000-0000-0000528B0000}"/>
    <cellStyle name="Normal 22 5 2 2 3 3" xfId="35668" xr:uid="{00000000-0005-0000-0000-0000538B0000}"/>
    <cellStyle name="Normal 22 5 2 2 3 4" xfId="35669" xr:uid="{00000000-0005-0000-0000-0000548B0000}"/>
    <cellStyle name="Normal 22 5 2 2 4" xfId="35670" xr:uid="{00000000-0005-0000-0000-0000558B0000}"/>
    <cellStyle name="Normal 22 5 2 2 4 2" xfId="35671" xr:uid="{00000000-0005-0000-0000-0000568B0000}"/>
    <cellStyle name="Normal 22 5 2 2 5" xfId="35672" xr:uid="{00000000-0005-0000-0000-0000578B0000}"/>
    <cellStyle name="Normal 22 5 2 2 6" xfId="35673" xr:uid="{00000000-0005-0000-0000-0000588B0000}"/>
    <cellStyle name="Normal 22 5 2 3" xfId="35674" xr:uid="{00000000-0005-0000-0000-0000598B0000}"/>
    <cellStyle name="Normal 22 5 2 3 2" xfId="35675" xr:uid="{00000000-0005-0000-0000-00005A8B0000}"/>
    <cellStyle name="Normal 22 5 2 3 2 2" xfId="35676" xr:uid="{00000000-0005-0000-0000-00005B8B0000}"/>
    <cellStyle name="Normal 22 5 2 3 2 2 2" xfId="35677" xr:uid="{00000000-0005-0000-0000-00005C8B0000}"/>
    <cellStyle name="Normal 22 5 2 3 2 3" xfId="35678" xr:uid="{00000000-0005-0000-0000-00005D8B0000}"/>
    <cellStyle name="Normal 22 5 2 3 2 4" xfId="35679" xr:uid="{00000000-0005-0000-0000-00005E8B0000}"/>
    <cellStyle name="Normal 22 5 2 3 3" xfId="35680" xr:uid="{00000000-0005-0000-0000-00005F8B0000}"/>
    <cellStyle name="Normal 22 5 2 3 3 2" xfId="35681" xr:uid="{00000000-0005-0000-0000-0000608B0000}"/>
    <cellStyle name="Normal 22 5 2 3 4" xfId="35682" xr:uid="{00000000-0005-0000-0000-0000618B0000}"/>
    <cellStyle name="Normal 22 5 2 3 5" xfId="35683" xr:uid="{00000000-0005-0000-0000-0000628B0000}"/>
    <cellStyle name="Normal 22 5 2 4" xfId="35684" xr:uid="{00000000-0005-0000-0000-0000638B0000}"/>
    <cellStyle name="Normal 22 5 2 4 2" xfId="35685" xr:uid="{00000000-0005-0000-0000-0000648B0000}"/>
    <cellStyle name="Normal 22 5 2 4 2 2" xfId="35686" xr:uid="{00000000-0005-0000-0000-0000658B0000}"/>
    <cellStyle name="Normal 22 5 2 4 3" xfId="35687" xr:uid="{00000000-0005-0000-0000-0000668B0000}"/>
    <cellStyle name="Normal 22 5 2 4 4" xfId="35688" xr:uid="{00000000-0005-0000-0000-0000678B0000}"/>
    <cellStyle name="Normal 22 5 2 5" xfId="35689" xr:uid="{00000000-0005-0000-0000-0000688B0000}"/>
    <cellStyle name="Normal 22 5 2 5 2" xfId="35690" xr:uid="{00000000-0005-0000-0000-0000698B0000}"/>
    <cellStyle name="Normal 22 5 2 5 2 2" xfId="35691" xr:uid="{00000000-0005-0000-0000-00006A8B0000}"/>
    <cellStyle name="Normal 22 5 2 5 3" xfId="35692" xr:uid="{00000000-0005-0000-0000-00006B8B0000}"/>
    <cellStyle name="Normal 22 5 2 5 4" xfId="35693" xr:uid="{00000000-0005-0000-0000-00006C8B0000}"/>
    <cellStyle name="Normal 22 5 2 6" xfId="35694" xr:uid="{00000000-0005-0000-0000-00006D8B0000}"/>
    <cellStyle name="Normal 22 5 2 6 2" xfId="35695" xr:uid="{00000000-0005-0000-0000-00006E8B0000}"/>
    <cellStyle name="Normal 22 5 2 7" xfId="35696" xr:uid="{00000000-0005-0000-0000-00006F8B0000}"/>
    <cellStyle name="Normal 22 5 2 8" xfId="35697" xr:uid="{00000000-0005-0000-0000-0000708B0000}"/>
    <cellStyle name="Normal 22 5 3" xfId="35698" xr:uid="{00000000-0005-0000-0000-0000718B0000}"/>
    <cellStyle name="Normal 22 5 3 2" xfId="35699" xr:uid="{00000000-0005-0000-0000-0000728B0000}"/>
    <cellStyle name="Normal 22 5 3 2 2" xfId="35700" xr:uid="{00000000-0005-0000-0000-0000738B0000}"/>
    <cellStyle name="Normal 22 5 3 2 2 2" xfId="35701" xr:uid="{00000000-0005-0000-0000-0000748B0000}"/>
    <cellStyle name="Normal 22 5 3 2 2 2 2" xfId="35702" xr:uid="{00000000-0005-0000-0000-0000758B0000}"/>
    <cellStyle name="Normal 22 5 3 2 2 3" xfId="35703" xr:uid="{00000000-0005-0000-0000-0000768B0000}"/>
    <cellStyle name="Normal 22 5 3 2 2 4" xfId="35704" xr:uid="{00000000-0005-0000-0000-0000778B0000}"/>
    <cellStyle name="Normal 22 5 3 2 3" xfId="35705" xr:uid="{00000000-0005-0000-0000-0000788B0000}"/>
    <cellStyle name="Normal 22 5 3 2 3 2" xfId="35706" xr:uid="{00000000-0005-0000-0000-0000798B0000}"/>
    <cellStyle name="Normal 22 5 3 2 4" xfId="35707" xr:uid="{00000000-0005-0000-0000-00007A8B0000}"/>
    <cellStyle name="Normal 22 5 3 2 5" xfId="35708" xr:uid="{00000000-0005-0000-0000-00007B8B0000}"/>
    <cellStyle name="Normal 22 5 3 3" xfId="35709" xr:uid="{00000000-0005-0000-0000-00007C8B0000}"/>
    <cellStyle name="Normal 22 5 3 3 2" xfId="35710" xr:uid="{00000000-0005-0000-0000-00007D8B0000}"/>
    <cellStyle name="Normal 22 5 3 3 2 2" xfId="35711" xr:uid="{00000000-0005-0000-0000-00007E8B0000}"/>
    <cellStyle name="Normal 22 5 3 3 3" xfId="35712" xr:uid="{00000000-0005-0000-0000-00007F8B0000}"/>
    <cellStyle name="Normal 22 5 3 3 4" xfId="35713" xr:uid="{00000000-0005-0000-0000-0000808B0000}"/>
    <cellStyle name="Normal 22 5 3 4" xfId="35714" xr:uid="{00000000-0005-0000-0000-0000818B0000}"/>
    <cellStyle name="Normal 22 5 3 4 2" xfId="35715" xr:uid="{00000000-0005-0000-0000-0000828B0000}"/>
    <cellStyle name="Normal 22 5 3 4 2 2" xfId="35716" xr:uid="{00000000-0005-0000-0000-0000838B0000}"/>
    <cellStyle name="Normal 22 5 3 4 3" xfId="35717" xr:uid="{00000000-0005-0000-0000-0000848B0000}"/>
    <cellStyle name="Normal 22 5 3 4 4" xfId="35718" xr:uid="{00000000-0005-0000-0000-0000858B0000}"/>
    <cellStyle name="Normal 22 5 3 5" xfId="35719" xr:uid="{00000000-0005-0000-0000-0000868B0000}"/>
    <cellStyle name="Normal 22 5 3 5 2" xfId="35720" xr:uid="{00000000-0005-0000-0000-0000878B0000}"/>
    <cellStyle name="Normal 22 5 3 6" xfId="35721" xr:uid="{00000000-0005-0000-0000-0000888B0000}"/>
    <cellStyle name="Normal 22 5 3 7" xfId="35722" xr:uid="{00000000-0005-0000-0000-0000898B0000}"/>
    <cellStyle name="Normal 22 5 4" xfId="35723" xr:uid="{00000000-0005-0000-0000-00008A8B0000}"/>
    <cellStyle name="Normal 22 5 4 2" xfId="35724" xr:uid="{00000000-0005-0000-0000-00008B8B0000}"/>
    <cellStyle name="Normal 22 5 4 2 2" xfId="35725" xr:uid="{00000000-0005-0000-0000-00008C8B0000}"/>
    <cellStyle name="Normal 22 5 4 2 2 2" xfId="35726" xr:uid="{00000000-0005-0000-0000-00008D8B0000}"/>
    <cellStyle name="Normal 22 5 4 2 3" xfId="35727" xr:uid="{00000000-0005-0000-0000-00008E8B0000}"/>
    <cellStyle name="Normal 22 5 4 2 4" xfId="35728" xr:uid="{00000000-0005-0000-0000-00008F8B0000}"/>
    <cellStyle name="Normal 22 5 4 3" xfId="35729" xr:uid="{00000000-0005-0000-0000-0000908B0000}"/>
    <cellStyle name="Normal 22 5 4 3 2" xfId="35730" xr:uid="{00000000-0005-0000-0000-0000918B0000}"/>
    <cellStyle name="Normal 22 5 4 3 2 2" xfId="35731" xr:uid="{00000000-0005-0000-0000-0000928B0000}"/>
    <cellStyle name="Normal 22 5 4 3 3" xfId="35732" xr:uid="{00000000-0005-0000-0000-0000938B0000}"/>
    <cellStyle name="Normal 22 5 4 3 4" xfId="35733" xr:uid="{00000000-0005-0000-0000-0000948B0000}"/>
    <cellStyle name="Normal 22 5 4 4" xfId="35734" xr:uid="{00000000-0005-0000-0000-0000958B0000}"/>
    <cellStyle name="Normal 22 5 4 4 2" xfId="35735" xr:uid="{00000000-0005-0000-0000-0000968B0000}"/>
    <cellStyle name="Normal 22 5 4 5" xfId="35736" xr:uid="{00000000-0005-0000-0000-0000978B0000}"/>
    <cellStyle name="Normal 22 5 4 6" xfId="35737" xr:uid="{00000000-0005-0000-0000-0000988B0000}"/>
    <cellStyle name="Normal 22 5 5" xfId="35738" xr:uid="{00000000-0005-0000-0000-0000998B0000}"/>
    <cellStyle name="Normal 22 5 5 2" xfId="35739" xr:uid="{00000000-0005-0000-0000-00009A8B0000}"/>
    <cellStyle name="Normal 22 5 5 2 2" xfId="35740" xr:uid="{00000000-0005-0000-0000-00009B8B0000}"/>
    <cellStyle name="Normal 22 5 5 2 2 2" xfId="35741" xr:uid="{00000000-0005-0000-0000-00009C8B0000}"/>
    <cellStyle name="Normal 22 5 5 2 3" xfId="35742" xr:uid="{00000000-0005-0000-0000-00009D8B0000}"/>
    <cellStyle name="Normal 22 5 5 2 4" xfId="35743" xr:uid="{00000000-0005-0000-0000-00009E8B0000}"/>
    <cellStyle name="Normal 22 5 5 3" xfId="35744" xr:uid="{00000000-0005-0000-0000-00009F8B0000}"/>
    <cellStyle name="Normal 22 5 5 3 2" xfId="35745" xr:uid="{00000000-0005-0000-0000-0000A08B0000}"/>
    <cellStyle name="Normal 22 5 5 4" xfId="35746" xr:uid="{00000000-0005-0000-0000-0000A18B0000}"/>
    <cellStyle name="Normal 22 5 5 5" xfId="35747" xr:uid="{00000000-0005-0000-0000-0000A28B0000}"/>
    <cellStyle name="Normal 22 5 6" xfId="35748" xr:uid="{00000000-0005-0000-0000-0000A38B0000}"/>
    <cellStyle name="Normal 22 5 6 2" xfId="35749" xr:uid="{00000000-0005-0000-0000-0000A48B0000}"/>
    <cellStyle name="Normal 22 5 6 2 2" xfId="35750" xr:uid="{00000000-0005-0000-0000-0000A58B0000}"/>
    <cellStyle name="Normal 22 5 6 3" xfId="35751" xr:uid="{00000000-0005-0000-0000-0000A68B0000}"/>
    <cellStyle name="Normal 22 5 6 4" xfId="35752" xr:uid="{00000000-0005-0000-0000-0000A78B0000}"/>
    <cellStyle name="Normal 22 5 7" xfId="35753" xr:uid="{00000000-0005-0000-0000-0000A88B0000}"/>
    <cellStyle name="Normal 22 5 7 2" xfId="35754" xr:uid="{00000000-0005-0000-0000-0000A98B0000}"/>
    <cellStyle name="Normal 22 5 8" xfId="35755" xr:uid="{00000000-0005-0000-0000-0000AA8B0000}"/>
    <cellStyle name="Normal 22 5 9" xfId="35756" xr:uid="{00000000-0005-0000-0000-0000AB8B0000}"/>
    <cellStyle name="Normal 22 5_Control Caps" xfId="35757" xr:uid="{00000000-0005-0000-0000-0000AC8B0000}"/>
    <cellStyle name="Normal 22 6" xfId="35758" xr:uid="{00000000-0005-0000-0000-0000AD8B0000}"/>
    <cellStyle name="Normal 22 6 2" xfId="35759" xr:uid="{00000000-0005-0000-0000-0000AE8B0000}"/>
    <cellStyle name="Normal 22 6 2 2" xfId="35760" xr:uid="{00000000-0005-0000-0000-0000AF8B0000}"/>
    <cellStyle name="Normal 22 6 2 2 2" xfId="35761" xr:uid="{00000000-0005-0000-0000-0000B08B0000}"/>
    <cellStyle name="Normal 22 6 2 2 2 2" xfId="35762" xr:uid="{00000000-0005-0000-0000-0000B18B0000}"/>
    <cellStyle name="Normal 22 6 2 2 2 2 2" xfId="35763" xr:uid="{00000000-0005-0000-0000-0000B28B0000}"/>
    <cellStyle name="Normal 22 6 2 2 2 3" xfId="35764" xr:uid="{00000000-0005-0000-0000-0000B38B0000}"/>
    <cellStyle name="Normal 22 6 2 2 2 4" xfId="35765" xr:uid="{00000000-0005-0000-0000-0000B48B0000}"/>
    <cellStyle name="Normal 22 6 2 2 3" xfId="35766" xr:uid="{00000000-0005-0000-0000-0000B58B0000}"/>
    <cellStyle name="Normal 22 6 2 2 3 2" xfId="35767" xr:uid="{00000000-0005-0000-0000-0000B68B0000}"/>
    <cellStyle name="Normal 22 6 2 2 4" xfId="35768" xr:uid="{00000000-0005-0000-0000-0000B78B0000}"/>
    <cellStyle name="Normal 22 6 2 2 5" xfId="35769" xr:uid="{00000000-0005-0000-0000-0000B88B0000}"/>
    <cellStyle name="Normal 22 6 2 3" xfId="35770" xr:uid="{00000000-0005-0000-0000-0000B98B0000}"/>
    <cellStyle name="Normal 22 6 2 3 2" xfId="35771" xr:uid="{00000000-0005-0000-0000-0000BA8B0000}"/>
    <cellStyle name="Normal 22 6 2 3 2 2" xfId="35772" xr:uid="{00000000-0005-0000-0000-0000BB8B0000}"/>
    <cellStyle name="Normal 22 6 2 3 3" xfId="35773" xr:uid="{00000000-0005-0000-0000-0000BC8B0000}"/>
    <cellStyle name="Normal 22 6 2 3 4" xfId="35774" xr:uid="{00000000-0005-0000-0000-0000BD8B0000}"/>
    <cellStyle name="Normal 22 6 2 4" xfId="35775" xr:uid="{00000000-0005-0000-0000-0000BE8B0000}"/>
    <cellStyle name="Normal 22 6 2 4 2" xfId="35776" xr:uid="{00000000-0005-0000-0000-0000BF8B0000}"/>
    <cellStyle name="Normal 22 6 2 5" xfId="35777" xr:uid="{00000000-0005-0000-0000-0000C08B0000}"/>
    <cellStyle name="Normal 22 6 2 6" xfId="35778" xr:uid="{00000000-0005-0000-0000-0000C18B0000}"/>
    <cellStyle name="Normal 22 6 3" xfId="35779" xr:uid="{00000000-0005-0000-0000-0000C28B0000}"/>
    <cellStyle name="Normal 22 6 3 2" xfId="35780" xr:uid="{00000000-0005-0000-0000-0000C38B0000}"/>
    <cellStyle name="Normal 22 6 3 2 2" xfId="35781" xr:uid="{00000000-0005-0000-0000-0000C48B0000}"/>
    <cellStyle name="Normal 22 6 3 2 2 2" xfId="35782" xr:uid="{00000000-0005-0000-0000-0000C58B0000}"/>
    <cellStyle name="Normal 22 6 3 2 3" xfId="35783" xr:uid="{00000000-0005-0000-0000-0000C68B0000}"/>
    <cellStyle name="Normal 22 6 3 2 4" xfId="35784" xr:uid="{00000000-0005-0000-0000-0000C78B0000}"/>
    <cellStyle name="Normal 22 6 3 3" xfId="35785" xr:uid="{00000000-0005-0000-0000-0000C88B0000}"/>
    <cellStyle name="Normal 22 6 3 3 2" xfId="35786" xr:uid="{00000000-0005-0000-0000-0000C98B0000}"/>
    <cellStyle name="Normal 22 6 3 4" xfId="35787" xr:uid="{00000000-0005-0000-0000-0000CA8B0000}"/>
    <cellStyle name="Normal 22 6 3 5" xfId="35788" xr:uid="{00000000-0005-0000-0000-0000CB8B0000}"/>
    <cellStyle name="Normal 22 6 4" xfId="35789" xr:uid="{00000000-0005-0000-0000-0000CC8B0000}"/>
    <cellStyle name="Normal 22 6 4 2" xfId="35790" xr:uid="{00000000-0005-0000-0000-0000CD8B0000}"/>
    <cellStyle name="Normal 22 6 4 2 2" xfId="35791" xr:uid="{00000000-0005-0000-0000-0000CE8B0000}"/>
    <cellStyle name="Normal 22 6 4 3" xfId="35792" xr:uid="{00000000-0005-0000-0000-0000CF8B0000}"/>
    <cellStyle name="Normal 22 6 4 4" xfId="35793" xr:uid="{00000000-0005-0000-0000-0000D08B0000}"/>
    <cellStyle name="Normal 22 6 5" xfId="35794" xr:uid="{00000000-0005-0000-0000-0000D18B0000}"/>
    <cellStyle name="Normal 22 6 5 2" xfId="35795" xr:uid="{00000000-0005-0000-0000-0000D28B0000}"/>
    <cellStyle name="Normal 22 6 5 2 2" xfId="35796" xr:uid="{00000000-0005-0000-0000-0000D38B0000}"/>
    <cellStyle name="Normal 22 6 5 3" xfId="35797" xr:uid="{00000000-0005-0000-0000-0000D48B0000}"/>
    <cellStyle name="Normal 22 6 5 4" xfId="35798" xr:uid="{00000000-0005-0000-0000-0000D58B0000}"/>
    <cellStyle name="Normal 22 6 6" xfId="35799" xr:uid="{00000000-0005-0000-0000-0000D68B0000}"/>
    <cellStyle name="Normal 22 6 6 2" xfId="35800" xr:uid="{00000000-0005-0000-0000-0000D78B0000}"/>
    <cellStyle name="Normal 22 6 7" xfId="35801" xr:uid="{00000000-0005-0000-0000-0000D88B0000}"/>
    <cellStyle name="Normal 22 6 8" xfId="35802" xr:uid="{00000000-0005-0000-0000-0000D98B0000}"/>
    <cellStyle name="Normal 22 7" xfId="35803" xr:uid="{00000000-0005-0000-0000-0000DA8B0000}"/>
    <cellStyle name="Normal 22 7 2" xfId="35804" xr:uid="{00000000-0005-0000-0000-0000DB8B0000}"/>
    <cellStyle name="Normal 22 7 2 2" xfId="35805" xr:uid="{00000000-0005-0000-0000-0000DC8B0000}"/>
    <cellStyle name="Normal 22 7 2 2 2" xfId="35806" xr:uid="{00000000-0005-0000-0000-0000DD8B0000}"/>
    <cellStyle name="Normal 22 7 2 2 2 2" xfId="35807" xr:uid="{00000000-0005-0000-0000-0000DE8B0000}"/>
    <cellStyle name="Normal 22 7 2 2 3" xfId="35808" xr:uid="{00000000-0005-0000-0000-0000DF8B0000}"/>
    <cellStyle name="Normal 22 7 2 2 4" xfId="35809" xr:uid="{00000000-0005-0000-0000-0000E08B0000}"/>
    <cellStyle name="Normal 22 7 2 3" xfId="35810" xr:uid="{00000000-0005-0000-0000-0000E18B0000}"/>
    <cellStyle name="Normal 22 7 2 3 2" xfId="35811" xr:uid="{00000000-0005-0000-0000-0000E28B0000}"/>
    <cellStyle name="Normal 22 7 2 4" xfId="35812" xr:uid="{00000000-0005-0000-0000-0000E38B0000}"/>
    <cellStyle name="Normal 22 7 2 5" xfId="35813" xr:uid="{00000000-0005-0000-0000-0000E48B0000}"/>
    <cellStyle name="Normal 22 7 3" xfId="35814" xr:uid="{00000000-0005-0000-0000-0000E58B0000}"/>
    <cellStyle name="Normal 22 7 3 2" xfId="35815" xr:uid="{00000000-0005-0000-0000-0000E68B0000}"/>
    <cellStyle name="Normal 22 7 3 2 2" xfId="35816" xr:uid="{00000000-0005-0000-0000-0000E78B0000}"/>
    <cellStyle name="Normal 22 7 3 3" xfId="35817" xr:uid="{00000000-0005-0000-0000-0000E88B0000}"/>
    <cellStyle name="Normal 22 7 3 4" xfId="35818" xr:uid="{00000000-0005-0000-0000-0000E98B0000}"/>
    <cellStyle name="Normal 22 7 4" xfId="35819" xr:uid="{00000000-0005-0000-0000-0000EA8B0000}"/>
    <cellStyle name="Normal 22 7 4 2" xfId="35820" xr:uid="{00000000-0005-0000-0000-0000EB8B0000}"/>
    <cellStyle name="Normal 22 7 4 2 2" xfId="35821" xr:uid="{00000000-0005-0000-0000-0000EC8B0000}"/>
    <cellStyle name="Normal 22 7 4 3" xfId="35822" xr:uid="{00000000-0005-0000-0000-0000ED8B0000}"/>
    <cellStyle name="Normal 22 7 4 4" xfId="35823" xr:uid="{00000000-0005-0000-0000-0000EE8B0000}"/>
    <cellStyle name="Normal 22 7 5" xfId="35824" xr:uid="{00000000-0005-0000-0000-0000EF8B0000}"/>
    <cellStyle name="Normal 22 7 5 2" xfId="35825" xr:uid="{00000000-0005-0000-0000-0000F08B0000}"/>
    <cellStyle name="Normal 22 7 6" xfId="35826" xr:uid="{00000000-0005-0000-0000-0000F18B0000}"/>
    <cellStyle name="Normal 22 7 7" xfId="35827" xr:uid="{00000000-0005-0000-0000-0000F28B0000}"/>
    <cellStyle name="Normal 22 8" xfId="35828" xr:uid="{00000000-0005-0000-0000-0000F38B0000}"/>
    <cellStyle name="Normal 22 8 2" xfId="35829" xr:uid="{00000000-0005-0000-0000-0000F48B0000}"/>
    <cellStyle name="Normal 22 8 2 2" xfId="35830" xr:uid="{00000000-0005-0000-0000-0000F58B0000}"/>
    <cellStyle name="Normal 22 8 2 2 2" xfId="35831" xr:uid="{00000000-0005-0000-0000-0000F68B0000}"/>
    <cellStyle name="Normal 22 8 2 3" xfId="35832" xr:uid="{00000000-0005-0000-0000-0000F78B0000}"/>
    <cellStyle name="Normal 22 8 2 4" xfId="35833" xr:uid="{00000000-0005-0000-0000-0000F88B0000}"/>
    <cellStyle name="Normal 22 8 3" xfId="35834" xr:uid="{00000000-0005-0000-0000-0000F98B0000}"/>
    <cellStyle name="Normal 22 8 3 2" xfId="35835" xr:uid="{00000000-0005-0000-0000-0000FA8B0000}"/>
    <cellStyle name="Normal 22 8 3 2 2" xfId="35836" xr:uid="{00000000-0005-0000-0000-0000FB8B0000}"/>
    <cellStyle name="Normal 22 8 3 3" xfId="35837" xr:uid="{00000000-0005-0000-0000-0000FC8B0000}"/>
    <cellStyle name="Normal 22 8 3 4" xfId="35838" xr:uid="{00000000-0005-0000-0000-0000FD8B0000}"/>
    <cellStyle name="Normal 22 8 4" xfId="35839" xr:uid="{00000000-0005-0000-0000-0000FE8B0000}"/>
    <cellStyle name="Normal 22 8 4 2" xfId="35840" xr:uid="{00000000-0005-0000-0000-0000FF8B0000}"/>
    <cellStyle name="Normal 22 8 5" xfId="35841" xr:uid="{00000000-0005-0000-0000-0000008C0000}"/>
    <cellStyle name="Normal 22 8 6" xfId="35842" xr:uid="{00000000-0005-0000-0000-0000018C0000}"/>
    <cellStyle name="Normal 22 9" xfId="35843" xr:uid="{00000000-0005-0000-0000-0000028C0000}"/>
    <cellStyle name="Normal 22 9 2" xfId="35844" xr:uid="{00000000-0005-0000-0000-0000038C0000}"/>
    <cellStyle name="Normal 22 9 2 2" xfId="35845" xr:uid="{00000000-0005-0000-0000-0000048C0000}"/>
    <cellStyle name="Normal 22 9 2 2 2" xfId="35846" xr:uid="{00000000-0005-0000-0000-0000058C0000}"/>
    <cellStyle name="Normal 22 9 2 3" xfId="35847" xr:uid="{00000000-0005-0000-0000-0000068C0000}"/>
    <cellStyle name="Normal 22 9 2 4" xfId="35848" xr:uid="{00000000-0005-0000-0000-0000078C0000}"/>
    <cellStyle name="Normal 22 9 3" xfId="35849" xr:uid="{00000000-0005-0000-0000-0000088C0000}"/>
    <cellStyle name="Normal 22 9 3 2" xfId="35850" xr:uid="{00000000-0005-0000-0000-0000098C0000}"/>
    <cellStyle name="Normal 22 9 4" xfId="35851" xr:uid="{00000000-0005-0000-0000-00000A8C0000}"/>
    <cellStyle name="Normal 22 9 5" xfId="35852" xr:uid="{00000000-0005-0000-0000-00000B8C0000}"/>
    <cellStyle name="Normal 23" xfId="35853" xr:uid="{00000000-0005-0000-0000-00000C8C0000}"/>
    <cellStyle name="Normal 23 10" xfId="35854" xr:uid="{00000000-0005-0000-0000-00000D8C0000}"/>
    <cellStyle name="Normal 23 10 2" xfId="35855" xr:uid="{00000000-0005-0000-0000-00000E8C0000}"/>
    <cellStyle name="Normal 23 10 2 2" xfId="35856" xr:uid="{00000000-0005-0000-0000-00000F8C0000}"/>
    <cellStyle name="Normal 23 10 3" xfId="35857" xr:uid="{00000000-0005-0000-0000-0000108C0000}"/>
    <cellStyle name="Normal 23 10 4" xfId="35858" xr:uid="{00000000-0005-0000-0000-0000118C0000}"/>
    <cellStyle name="Normal 23 11" xfId="35859" xr:uid="{00000000-0005-0000-0000-0000128C0000}"/>
    <cellStyle name="Normal 23 11 2" xfId="35860" xr:uid="{00000000-0005-0000-0000-0000138C0000}"/>
    <cellStyle name="Normal 23 12" xfId="35861" xr:uid="{00000000-0005-0000-0000-0000148C0000}"/>
    <cellStyle name="Normal 23 13" xfId="35862" xr:uid="{00000000-0005-0000-0000-0000158C0000}"/>
    <cellStyle name="Normal 23 14" xfId="35863" xr:uid="{00000000-0005-0000-0000-0000168C0000}"/>
    <cellStyle name="Normal 23 2" xfId="35864" xr:uid="{00000000-0005-0000-0000-0000178C0000}"/>
    <cellStyle name="Normal 23 2 10" xfId="35865" xr:uid="{00000000-0005-0000-0000-0000188C0000}"/>
    <cellStyle name="Normal 23 2 2" xfId="35866" xr:uid="{00000000-0005-0000-0000-0000198C0000}"/>
    <cellStyle name="Normal 23 2 2 2" xfId="35867" xr:uid="{00000000-0005-0000-0000-00001A8C0000}"/>
    <cellStyle name="Normal 23 2 2 2 2" xfId="35868" xr:uid="{00000000-0005-0000-0000-00001B8C0000}"/>
    <cellStyle name="Normal 23 2 2 2 2 2" xfId="35869" xr:uid="{00000000-0005-0000-0000-00001C8C0000}"/>
    <cellStyle name="Normal 23 2 2 2 2 2 2" xfId="35870" xr:uid="{00000000-0005-0000-0000-00001D8C0000}"/>
    <cellStyle name="Normal 23 2 2 2 2 2 2 2" xfId="35871" xr:uid="{00000000-0005-0000-0000-00001E8C0000}"/>
    <cellStyle name="Normal 23 2 2 2 2 2 2 2 2" xfId="35872" xr:uid="{00000000-0005-0000-0000-00001F8C0000}"/>
    <cellStyle name="Normal 23 2 2 2 2 2 2 3" xfId="35873" xr:uid="{00000000-0005-0000-0000-0000208C0000}"/>
    <cellStyle name="Normal 23 2 2 2 2 2 2 4" xfId="35874" xr:uid="{00000000-0005-0000-0000-0000218C0000}"/>
    <cellStyle name="Normal 23 2 2 2 2 2 3" xfId="35875" xr:uid="{00000000-0005-0000-0000-0000228C0000}"/>
    <cellStyle name="Normal 23 2 2 2 2 2 3 2" xfId="35876" xr:uid="{00000000-0005-0000-0000-0000238C0000}"/>
    <cellStyle name="Normal 23 2 2 2 2 2 4" xfId="35877" xr:uid="{00000000-0005-0000-0000-0000248C0000}"/>
    <cellStyle name="Normal 23 2 2 2 2 2 5" xfId="35878" xr:uid="{00000000-0005-0000-0000-0000258C0000}"/>
    <cellStyle name="Normal 23 2 2 2 2 3" xfId="35879" xr:uid="{00000000-0005-0000-0000-0000268C0000}"/>
    <cellStyle name="Normal 23 2 2 2 2 3 2" xfId="35880" xr:uid="{00000000-0005-0000-0000-0000278C0000}"/>
    <cellStyle name="Normal 23 2 2 2 2 3 2 2" xfId="35881" xr:uid="{00000000-0005-0000-0000-0000288C0000}"/>
    <cellStyle name="Normal 23 2 2 2 2 3 3" xfId="35882" xr:uid="{00000000-0005-0000-0000-0000298C0000}"/>
    <cellStyle name="Normal 23 2 2 2 2 3 4" xfId="35883" xr:uid="{00000000-0005-0000-0000-00002A8C0000}"/>
    <cellStyle name="Normal 23 2 2 2 2 4" xfId="35884" xr:uid="{00000000-0005-0000-0000-00002B8C0000}"/>
    <cellStyle name="Normal 23 2 2 2 2 4 2" xfId="35885" xr:uid="{00000000-0005-0000-0000-00002C8C0000}"/>
    <cellStyle name="Normal 23 2 2 2 2 5" xfId="35886" xr:uid="{00000000-0005-0000-0000-00002D8C0000}"/>
    <cellStyle name="Normal 23 2 2 2 2 6" xfId="35887" xr:uid="{00000000-0005-0000-0000-00002E8C0000}"/>
    <cellStyle name="Normal 23 2 2 2 3" xfId="35888" xr:uid="{00000000-0005-0000-0000-00002F8C0000}"/>
    <cellStyle name="Normal 23 2 2 2 3 2" xfId="35889" xr:uid="{00000000-0005-0000-0000-0000308C0000}"/>
    <cellStyle name="Normal 23 2 2 2 3 2 2" xfId="35890" xr:uid="{00000000-0005-0000-0000-0000318C0000}"/>
    <cellStyle name="Normal 23 2 2 2 3 2 2 2" xfId="35891" xr:uid="{00000000-0005-0000-0000-0000328C0000}"/>
    <cellStyle name="Normal 23 2 2 2 3 2 3" xfId="35892" xr:uid="{00000000-0005-0000-0000-0000338C0000}"/>
    <cellStyle name="Normal 23 2 2 2 3 2 4" xfId="35893" xr:uid="{00000000-0005-0000-0000-0000348C0000}"/>
    <cellStyle name="Normal 23 2 2 2 3 3" xfId="35894" xr:uid="{00000000-0005-0000-0000-0000358C0000}"/>
    <cellStyle name="Normal 23 2 2 2 3 3 2" xfId="35895" xr:uid="{00000000-0005-0000-0000-0000368C0000}"/>
    <cellStyle name="Normal 23 2 2 2 3 4" xfId="35896" xr:uid="{00000000-0005-0000-0000-0000378C0000}"/>
    <cellStyle name="Normal 23 2 2 2 3 5" xfId="35897" xr:uid="{00000000-0005-0000-0000-0000388C0000}"/>
    <cellStyle name="Normal 23 2 2 2 4" xfId="35898" xr:uid="{00000000-0005-0000-0000-0000398C0000}"/>
    <cellStyle name="Normal 23 2 2 2 4 2" xfId="35899" xr:uid="{00000000-0005-0000-0000-00003A8C0000}"/>
    <cellStyle name="Normal 23 2 2 2 4 2 2" xfId="35900" xr:uid="{00000000-0005-0000-0000-00003B8C0000}"/>
    <cellStyle name="Normal 23 2 2 2 4 3" xfId="35901" xr:uid="{00000000-0005-0000-0000-00003C8C0000}"/>
    <cellStyle name="Normal 23 2 2 2 4 4" xfId="35902" xr:uid="{00000000-0005-0000-0000-00003D8C0000}"/>
    <cellStyle name="Normal 23 2 2 2 5" xfId="35903" xr:uid="{00000000-0005-0000-0000-00003E8C0000}"/>
    <cellStyle name="Normal 23 2 2 2 5 2" xfId="35904" xr:uid="{00000000-0005-0000-0000-00003F8C0000}"/>
    <cellStyle name="Normal 23 2 2 2 5 2 2" xfId="35905" xr:uid="{00000000-0005-0000-0000-0000408C0000}"/>
    <cellStyle name="Normal 23 2 2 2 5 3" xfId="35906" xr:uid="{00000000-0005-0000-0000-0000418C0000}"/>
    <cellStyle name="Normal 23 2 2 2 5 4" xfId="35907" xr:uid="{00000000-0005-0000-0000-0000428C0000}"/>
    <cellStyle name="Normal 23 2 2 2 6" xfId="35908" xr:uid="{00000000-0005-0000-0000-0000438C0000}"/>
    <cellStyle name="Normal 23 2 2 2 6 2" xfId="35909" xr:uid="{00000000-0005-0000-0000-0000448C0000}"/>
    <cellStyle name="Normal 23 2 2 2 7" xfId="35910" xr:uid="{00000000-0005-0000-0000-0000458C0000}"/>
    <cellStyle name="Normal 23 2 2 2 8" xfId="35911" xr:uid="{00000000-0005-0000-0000-0000468C0000}"/>
    <cellStyle name="Normal 23 2 2 3" xfId="35912" xr:uid="{00000000-0005-0000-0000-0000478C0000}"/>
    <cellStyle name="Normal 23 2 2 3 2" xfId="35913" xr:uid="{00000000-0005-0000-0000-0000488C0000}"/>
    <cellStyle name="Normal 23 2 2 3 2 2" xfId="35914" xr:uid="{00000000-0005-0000-0000-0000498C0000}"/>
    <cellStyle name="Normal 23 2 2 3 2 2 2" xfId="35915" xr:uid="{00000000-0005-0000-0000-00004A8C0000}"/>
    <cellStyle name="Normal 23 2 2 3 2 2 2 2" xfId="35916" xr:uid="{00000000-0005-0000-0000-00004B8C0000}"/>
    <cellStyle name="Normal 23 2 2 3 2 2 3" xfId="35917" xr:uid="{00000000-0005-0000-0000-00004C8C0000}"/>
    <cellStyle name="Normal 23 2 2 3 2 2 4" xfId="35918" xr:uid="{00000000-0005-0000-0000-00004D8C0000}"/>
    <cellStyle name="Normal 23 2 2 3 2 3" xfId="35919" xr:uid="{00000000-0005-0000-0000-00004E8C0000}"/>
    <cellStyle name="Normal 23 2 2 3 2 3 2" xfId="35920" xr:uid="{00000000-0005-0000-0000-00004F8C0000}"/>
    <cellStyle name="Normal 23 2 2 3 2 4" xfId="35921" xr:uid="{00000000-0005-0000-0000-0000508C0000}"/>
    <cellStyle name="Normal 23 2 2 3 2 5" xfId="35922" xr:uid="{00000000-0005-0000-0000-0000518C0000}"/>
    <cellStyle name="Normal 23 2 2 3 3" xfId="35923" xr:uid="{00000000-0005-0000-0000-0000528C0000}"/>
    <cellStyle name="Normal 23 2 2 3 3 2" xfId="35924" xr:uid="{00000000-0005-0000-0000-0000538C0000}"/>
    <cellStyle name="Normal 23 2 2 3 3 2 2" xfId="35925" xr:uid="{00000000-0005-0000-0000-0000548C0000}"/>
    <cellStyle name="Normal 23 2 2 3 3 3" xfId="35926" xr:uid="{00000000-0005-0000-0000-0000558C0000}"/>
    <cellStyle name="Normal 23 2 2 3 3 4" xfId="35927" xr:uid="{00000000-0005-0000-0000-0000568C0000}"/>
    <cellStyle name="Normal 23 2 2 3 4" xfId="35928" xr:uid="{00000000-0005-0000-0000-0000578C0000}"/>
    <cellStyle name="Normal 23 2 2 3 4 2" xfId="35929" xr:uid="{00000000-0005-0000-0000-0000588C0000}"/>
    <cellStyle name="Normal 23 2 2 3 4 2 2" xfId="35930" xr:uid="{00000000-0005-0000-0000-0000598C0000}"/>
    <cellStyle name="Normal 23 2 2 3 4 3" xfId="35931" xr:uid="{00000000-0005-0000-0000-00005A8C0000}"/>
    <cellStyle name="Normal 23 2 2 3 4 4" xfId="35932" xr:uid="{00000000-0005-0000-0000-00005B8C0000}"/>
    <cellStyle name="Normal 23 2 2 3 5" xfId="35933" xr:uid="{00000000-0005-0000-0000-00005C8C0000}"/>
    <cellStyle name="Normal 23 2 2 3 5 2" xfId="35934" xr:uid="{00000000-0005-0000-0000-00005D8C0000}"/>
    <cellStyle name="Normal 23 2 2 3 6" xfId="35935" xr:uid="{00000000-0005-0000-0000-00005E8C0000}"/>
    <cellStyle name="Normal 23 2 2 3 7" xfId="35936" xr:uid="{00000000-0005-0000-0000-00005F8C0000}"/>
    <cellStyle name="Normal 23 2 2 4" xfId="35937" xr:uid="{00000000-0005-0000-0000-0000608C0000}"/>
    <cellStyle name="Normal 23 2 2 4 2" xfId="35938" xr:uid="{00000000-0005-0000-0000-0000618C0000}"/>
    <cellStyle name="Normal 23 2 2 4 2 2" xfId="35939" xr:uid="{00000000-0005-0000-0000-0000628C0000}"/>
    <cellStyle name="Normal 23 2 2 4 2 2 2" xfId="35940" xr:uid="{00000000-0005-0000-0000-0000638C0000}"/>
    <cellStyle name="Normal 23 2 2 4 2 3" xfId="35941" xr:uid="{00000000-0005-0000-0000-0000648C0000}"/>
    <cellStyle name="Normal 23 2 2 4 2 4" xfId="35942" xr:uid="{00000000-0005-0000-0000-0000658C0000}"/>
    <cellStyle name="Normal 23 2 2 4 3" xfId="35943" xr:uid="{00000000-0005-0000-0000-0000668C0000}"/>
    <cellStyle name="Normal 23 2 2 4 3 2" xfId="35944" xr:uid="{00000000-0005-0000-0000-0000678C0000}"/>
    <cellStyle name="Normal 23 2 2 4 3 2 2" xfId="35945" xr:uid="{00000000-0005-0000-0000-0000688C0000}"/>
    <cellStyle name="Normal 23 2 2 4 3 3" xfId="35946" xr:uid="{00000000-0005-0000-0000-0000698C0000}"/>
    <cellStyle name="Normal 23 2 2 4 3 4" xfId="35947" xr:uid="{00000000-0005-0000-0000-00006A8C0000}"/>
    <cellStyle name="Normal 23 2 2 4 4" xfId="35948" xr:uid="{00000000-0005-0000-0000-00006B8C0000}"/>
    <cellStyle name="Normal 23 2 2 4 4 2" xfId="35949" xr:uid="{00000000-0005-0000-0000-00006C8C0000}"/>
    <cellStyle name="Normal 23 2 2 4 5" xfId="35950" xr:uid="{00000000-0005-0000-0000-00006D8C0000}"/>
    <cellStyle name="Normal 23 2 2 4 6" xfId="35951" xr:uid="{00000000-0005-0000-0000-00006E8C0000}"/>
    <cellStyle name="Normal 23 2 2 5" xfId="35952" xr:uid="{00000000-0005-0000-0000-00006F8C0000}"/>
    <cellStyle name="Normal 23 2 2 5 2" xfId="35953" xr:uid="{00000000-0005-0000-0000-0000708C0000}"/>
    <cellStyle name="Normal 23 2 2 5 2 2" xfId="35954" xr:uid="{00000000-0005-0000-0000-0000718C0000}"/>
    <cellStyle name="Normal 23 2 2 5 2 2 2" xfId="35955" xr:uid="{00000000-0005-0000-0000-0000728C0000}"/>
    <cellStyle name="Normal 23 2 2 5 2 3" xfId="35956" xr:uid="{00000000-0005-0000-0000-0000738C0000}"/>
    <cellStyle name="Normal 23 2 2 5 2 4" xfId="35957" xr:uid="{00000000-0005-0000-0000-0000748C0000}"/>
    <cellStyle name="Normal 23 2 2 5 3" xfId="35958" xr:uid="{00000000-0005-0000-0000-0000758C0000}"/>
    <cellStyle name="Normal 23 2 2 5 3 2" xfId="35959" xr:uid="{00000000-0005-0000-0000-0000768C0000}"/>
    <cellStyle name="Normal 23 2 2 5 4" xfId="35960" xr:uid="{00000000-0005-0000-0000-0000778C0000}"/>
    <cellStyle name="Normal 23 2 2 5 5" xfId="35961" xr:uid="{00000000-0005-0000-0000-0000788C0000}"/>
    <cellStyle name="Normal 23 2 2 6" xfId="35962" xr:uid="{00000000-0005-0000-0000-0000798C0000}"/>
    <cellStyle name="Normal 23 2 2 6 2" xfId="35963" xr:uid="{00000000-0005-0000-0000-00007A8C0000}"/>
    <cellStyle name="Normal 23 2 2 6 2 2" xfId="35964" xr:uid="{00000000-0005-0000-0000-00007B8C0000}"/>
    <cellStyle name="Normal 23 2 2 6 3" xfId="35965" xr:uid="{00000000-0005-0000-0000-00007C8C0000}"/>
    <cellStyle name="Normal 23 2 2 6 4" xfId="35966" xr:uid="{00000000-0005-0000-0000-00007D8C0000}"/>
    <cellStyle name="Normal 23 2 2 7" xfId="35967" xr:uid="{00000000-0005-0000-0000-00007E8C0000}"/>
    <cellStyle name="Normal 23 2 2 7 2" xfId="35968" xr:uid="{00000000-0005-0000-0000-00007F8C0000}"/>
    <cellStyle name="Normal 23 2 2 8" xfId="35969" xr:uid="{00000000-0005-0000-0000-0000808C0000}"/>
    <cellStyle name="Normal 23 2 2 9" xfId="35970" xr:uid="{00000000-0005-0000-0000-0000818C0000}"/>
    <cellStyle name="Normal 23 2 3" xfId="35971" xr:uid="{00000000-0005-0000-0000-0000828C0000}"/>
    <cellStyle name="Normal 23 2 3 2" xfId="35972" xr:uid="{00000000-0005-0000-0000-0000838C0000}"/>
    <cellStyle name="Normal 23 2 3 2 2" xfId="35973" xr:uid="{00000000-0005-0000-0000-0000848C0000}"/>
    <cellStyle name="Normal 23 2 3 2 2 2" xfId="35974" xr:uid="{00000000-0005-0000-0000-0000858C0000}"/>
    <cellStyle name="Normal 23 2 3 2 2 2 2" xfId="35975" xr:uid="{00000000-0005-0000-0000-0000868C0000}"/>
    <cellStyle name="Normal 23 2 3 2 2 2 2 2" xfId="35976" xr:uid="{00000000-0005-0000-0000-0000878C0000}"/>
    <cellStyle name="Normal 23 2 3 2 2 2 3" xfId="35977" xr:uid="{00000000-0005-0000-0000-0000888C0000}"/>
    <cellStyle name="Normal 23 2 3 2 2 2 4" xfId="35978" xr:uid="{00000000-0005-0000-0000-0000898C0000}"/>
    <cellStyle name="Normal 23 2 3 2 2 3" xfId="35979" xr:uid="{00000000-0005-0000-0000-00008A8C0000}"/>
    <cellStyle name="Normal 23 2 3 2 2 3 2" xfId="35980" xr:uid="{00000000-0005-0000-0000-00008B8C0000}"/>
    <cellStyle name="Normal 23 2 3 2 2 4" xfId="35981" xr:uid="{00000000-0005-0000-0000-00008C8C0000}"/>
    <cellStyle name="Normal 23 2 3 2 2 5" xfId="35982" xr:uid="{00000000-0005-0000-0000-00008D8C0000}"/>
    <cellStyle name="Normal 23 2 3 2 3" xfId="35983" xr:uid="{00000000-0005-0000-0000-00008E8C0000}"/>
    <cellStyle name="Normal 23 2 3 2 3 2" xfId="35984" xr:uid="{00000000-0005-0000-0000-00008F8C0000}"/>
    <cellStyle name="Normal 23 2 3 2 3 2 2" xfId="35985" xr:uid="{00000000-0005-0000-0000-0000908C0000}"/>
    <cellStyle name="Normal 23 2 3 2 3 3" xfId="35986" xr:uid="{00000000-0005-0000-0000-0000918C0000}"/>
    <cellStyle name="Normal 23 2 3 2 3 4" xfId="35987" xr:uid="{00000000-0005-0000-0000-0000928C0000}"/>
    <cellStyle name="Normal 23 2 3 2 4" xfId="35988" xr:uid="{00000000-0005-0000-0000-0000938C0000}"/>
    <cellStyle name="Normal 23 2 3 2 4 2" xfId="35989" xr:uid="{00000000-0005-0000-0000-0000948C0000}"/>
    <cellStyle name="Normal 23 2 3 2 5" xfId="35990" xr:uid="{00000000-0005-0000-0000-0000958C0000}"/>
    <cellStyle name="Normal 23 2 3 2 6" xfId="35991" xr:uid="{00000000-0005-0000-0000-0000968C0000}"/>
    <cellStyle name="Normal 23 2 3 3" xfId="35992" xr:uid="{00000000-0005-0000-0000-0000978C0000}"/>
    <cellStyle name="Normal 23 2 3 3 2" xfId="35993" xr:uid="{00000000-0005-0000-0000-0000988C0000}"/>
    <cellStyle name="Normal 23 2 3 3 2 2" xfId="35994" xr:uid="{00000000-0005-0000-0000-0000998C0000}"/>
    <cellStyle name="Normal 23 2 3 3 2 2 2" xfId="35995" xr:uid="{00000000-0005-0000-0000-00009A8C0000}"/>
    <cellStyle name="Normal 23 2 3 3 2 3" xfId="35996" xr:uid="{00000000-0005-0000-0000-00009B8C0000}"/>
    <cellStyle name="Normal 23 2 3 3 2 4" xfId="35997" xr:uid="{00000000-0005-0000-0000-00009C8C0000}"/>
    <cellStyle name="Normal 23 2 3 3 3" xfId="35998" xr:uid="{00000000-0005-0000-0000-00009D8C0000}"/>
    <cellStyle name="Normal 23 2 3 3 3 2" xfId="35999" xr:uid="{00000000-0005-0000-0000-00009E8C0000}"/>
    <cellStyle name="Normal 23 2 3 3 4" xfId="36000" xr:uid="{00000000-0005-0000-0000-00009F8C0000}"/>
    <cellStyle name="Normal 23 2 3 3 5" xfId="36001" xr:uid="{00000000-0005-0000-0000-0000A08C0000}"/>
    <cellStyle name="Normal 23 2 3 4" xfId="36002" xr:uid="{00000000-0005-0000-0000-0000A18C0000}"/>
    <cellStyle name="Normal 23 2 3 4 2" xfId="36003" xr:uid="{00000000-0005-0000-0000-0000A28C0000}"/>
    <cellStyle name="Normal 23 2 3 4 2 2" xfId="36004" xr:uid="{00000000-0005-0000-0000-0000A38C0000}"/>
    <cellStyle name="Normal 23 2 3 4 3" xfId="36005" xr:uid="{00000000-0005-0000-0000-0000A48C0000}"/>
    <cellStyle name="Normal 23 2 3 4 4" xfId="36006" xr:uid="{00000000-0005-0000-0000-0000A58C0000}"/>
    <cellStyle name="Normal 23 2 3 5" xfId="36007" xr:uid="{00000000-0005-0000-0000-0000A68C0000}"/>
    <cellStyle name="Normal 23 2 3 5 2" xfId="36008" xr:uid="{00000000-0005-0000-0000-0000A78C0000}"/>
    <cellStyle name="Normal 23 2 3 5 2 2" xfId="36009" xr:uid="{00000000-0005-0000-0000-0000A88C0000}"/>
    <cellStyle name="Normal 23 2 3 5 3" xfId="36010" xr:uid="{00000000-0005-0000-0000-0000A98C0000}"/>
    <cellStyle name="Normal 23 2 3 5 4" xfId="36011" xr:uid="{00000000-0005-0000-0000-0000AA8C0000}"/>
    <cellStyle name="Normal 23 2 3 6" xfId="36012" xr:uid="{00000000-0005-0000-0000-0000AB8C0000}"/>
    <cellStyle name="Normal 23 2 3 6 2" xfId="36013" xr:uid="{00000000-0005-0000-0000-0000AC8C0000}"/>
    <cellStyle name="Normal 23 2 3 7" xfId="36014" xr:uid="{00000000-0005-0000-0000-0000AD8C0000}"/>
    <cellStyle name="Normal 23 2 3 8" xfId="36015" xr:uid="{00000000-0005-0000-0000-0000AE8C0000}"/>
    <cellStyle name="Normal 23 2 4" xfId="36016" xr:uid="{00000000-0005-0000-0000-0000AF8C0000}"/>
    <cellStyle name="Normal 23 2 4 2" xfId="36017" xr:uid="{00000000-0005-0000-0000-0000B08C0000}"/>
    <cellStyle name="Normal 23 2 4 2 2" xfId="36018" xr:uid="{00000000-0005-0000-0000-0000B18C0000}"/>
    <cellStyle name="Normal 23 2 4 2 2 2" xfId="36019" xr:uid="{00000000-0005-0000-0000-0000B28C0000}"/>
    <cellStyle name="Normal 23 2 4 2 2 2 2" xfId="36020" xr:uid="{00000000-0005-0000-0000-0000B38C0000}"/>
    <cellStyle name="Normal 23 2 4 2 2 3" xfId="36021" xr:uid="{00000000-0005-0000-0000-0000B48C0000}"/>
    <cellStyle name="Normal 23 2 4 2 2 4" xfId="36022" xr:uid="{00000000-0005-0000-0000-0000B58C0000}"/>
    <cellStyle name="Normal 23 2 4 2 3" xfId="36023" xr:uid="{00000000-0005-0000-0000-0000B68C0000}"/>
    <cellStyle name="Normal 23 2 4 2 3 2" xfId="36024" xr:uid="{00000000-0005-0000-0000-0000B78C0000}"/>
    <cellStyle name="Normal 23 2 4 2 4" xfId="36025" xr:uid="{00000000-0005-0000-0000-0000B88C0000}"/>
    <cellStyle name="Normal 23 2 4 2 5" xfId="36026" xr:uid="{00000000-0005-0000-0000-0000B98C0000}"/>
    <cellStyle name="Normal 23 2 4 3" xfId="36027" xr:uid="{00000000-0005-0000-0000-0000BA8C0000}"/>
    <cellStyle name="Normal 23 2 4 3 2" xfId="36028" xr:uid="{00000000-0005-0000-0000-0000BB8C0000}"/>
    <cellStyle name="Normal 23 2 4 3 2 2" xfId="36029" xr:uid="{00000000-0005-0000-0000-0000BC8C0000}"/>
    <cellStyle name="Normal 23 2 4 3 3" xfId="36030" xr:uid="{00000000-0005-0000-0000-0000BD8C0000}"/>
    <cellStyle name="Normal 23 2 4 3 4" xfId="36031" xr:uid="{00000000-0005-0000-0000-0000BE8C0000}"/>
    <cellStyle name="Normal 23 2 4 4" xfId="36032" xr:uid="{00000000-0005-0000-0000-0000BF8C0000}"/>
    <cellStyle name="Normal 23 2 4 4 2" xfId="36033" xr:uid="{00000000-0005-0000-0000-0000C08C0000}"/>
    <cellStyle name="Normal 23 2 4 4 2 2" xfId="36034" xr:uid="{00000000-0005-0000-0000-0000C18C0000}"/>
    <cellStyle name="Normal 23 2 4 4 3" xfId="36035" xr:uid="{00000000-0005-0000-0000-0000C28C0000}"/>
    <cellStyle name="Normal 23 2 4 4 4" xfId="36036" xr:uid="{00000000-0005-0000-0000-0000C38C0000}"/>
    <cellStyle name="Normal 23 2 4 5" xfId="36037" xr:uid="{00000000-0005-0000-0000-0000C48C0000}"/>
    <cellStyle name="Normal 23 2 4 5 2" xfId="36038" xr:uid="{00000000-0005-0000-0000-0000C58C0000}"/>
    <cellStyle name="Normal 23 2 4 6" xfId="36039" xr:uid="{00000000-0005-0000-0000-0000C68C0000}"/>
    <cellStyle name="Normal 23 2 4 7" xfId="36040" xr:uid="{00000000-0005-0000-0000-0000C78C0000}"/>
    <cellStyle name="Normal 23 2 5" xfId="36041" xr:uid="{00000000-0005-0000-0000-0000C88C0000}"/>
    <cellStyle name="Normal 23 2 5 2" xfId="36042" xr:uid="{00000000-0005-0000-0000-0000C98C0000}"/>
    <cellStyle name="Normal 23 2 5 2 2" xfId="36043" xr:uid="{00000000-0005-0000-0000-0000CA8C0000}"/>
    <cellStyle name="Normal 23 2 5 2 2 2" xfId="36044" xr:uid="{00000000-0005-0000-0000-0000CB8C0000}"/>
    <cellStyle name="Normal 23 2 5 2 3" xfId="36045" xr:uid="{00000000-0005-0000-0000-0000CC8C0000}"/>
    <cellStyle name="Normal 23 2 5 2 4" xfId="36046" xr:uid="{00000000-0005-0000-0000-0000CD8C0000}"/>
    <cellStyle name="Normal 23 2 5 3" xfId="36047" xr:uid="{00000000-0005-0000-0000-0000CE8C0000}"/>
    <cellStyle name="Normal 23 2 5 3 2" xfId="36048" xr:uid="{00000000-0005-0000-0000-0000CF8C0000}"/>
    <cellStyle name="Normal 23 2 5 3 2 2" xfId="36049" xr:uid="{00000000-0005-0000-0000-0000D08C0000}"/>
    <cellStyle name="Normal 23 2 5 3 3" xfId="36050" xr:uid="{00000000-0005-0000-0000-0000D18C0000}"/>
    <cellStyle name="Normal 23 2 5 3 4" xfId="36051" xr:uid="{00000000-0005-0000-0000-0000D28C0000}"/>
    <cellStyle name="Normal 23 2 5 4" xfId="36052" xr:uid="{00000000-0005-0000-0000-0000D38C0000}"/>
    <cellStyle name="Normal 23 2 5 4 2" xfId="36053" xr:uid="{00000000-0005-0000-0000-0000D48C0000}"/>
    <cellStyle name="Normal 23 2 5 5" xfId="36054" xr:uid="{00000000-0005-0000-0000-0000D58C0000}"/>
    <cellStyle name="Normal 23 2 5 6" xfId="36055" xr:uid="{00000000-0005-0000-0000-0000D68C0000}"/>
    <cellStyle name="Normal 23 2 6" xfId="36056" xr:uid="{00000000-0005-0000-0000-0000D78C0000}"/>
    <cellStyle name="Normal 23 2 6 2" xfId="36057" xr:uid="{00000000-0005-0000-0000-0000D88C0000}"/>
    <cellStyle name="Normal 23 2 6 2 2" xfId="36058" xr:uid="{00000000-0005-0000-0000-0000D98C0000}"/>
    <cellStyle name="Normal 23 2 6 2 2 2" xfId="36059" xr:uid="{00000000-0005-0000-0000-0000DA8C0000}"/>
    <cellStyle name="Normal 23 2 6 2 3" xfId="36060" xr:uid="{00000000-0005-0000-0000-0000DB8C0000}"/>
    <cellStyle name="Normal 23 2 6 2 4" xfId="36061" xr:uid="{00000000-0005-0000-0000-0000DC8C0000}"/>
    <cellStyle name="Normal 23 2 6 3" xfId="36062" xr:uid="{00000000-0005-0000-0000-0000DD8C0000}"/>
    <cellStyle name="Normal 23 2 6 3 2" xfId="36063" xr:uid="{00000000-0005-0000-0000-0000DE8C0000}"/>
    <cellStyle name="Normal 23 2 6 4" xfId="36064" xr:uid="{00000000-0005-0000-0000-0000DF8C0000}"/>
    <cellStyle name="Normal 23 2 6 5" xfId="36065" xr:uid="{00000000-0005-0000-0000-0000E08C0000}"/>
    <cellStyle name="Normal 23 2 7" xfId="36066" xr:uid="{00000000-0005-0000-0000-0000E18C0000}"/>
    <cellStyle name="Normal 23 2 7 2" xfId="36067" xr:uid="{00000000-0005-0000-0000-0000E28C0000}"/>
    <cellStyle name="Normal 23 2 7 2 2" xfId="36068" xr:uid="{00000000-0005-0000-0000-0000E38C0000}"/>
    <cellStyle name="Normal 23 2 7 3" xfId="36069" xr:uid="{00000000-0005-0000-0000-0000E48C0000}"/>
    <cellStyle name="Normal 23 2 7 4" xfId="36070" xr:uid="{00000000-0005-0000-0000-0000E58C0000}"/>
    <cellStyle name="Normal 23 2 8" xfId="36071" xr:uid="{00000000-0005-0000-0000-0000E68C0000}"/>
    <cellStyle name="Normal 23 2 8 2" xfId="36072" xr:uid="{00000000-0005-0000-0000-0000E78C0000}"/>
    <cellStyle name="Normal 23 2 9" xfId="36073" xr:uid="{00000000-0005-0000-0000-0000E88C0000}"/>
    <cellStyle name="Normal 23 3" xfId="36074" xr:uid="{00000000-0005-0000-0000-0000E98C0000}"/>
    <cellStyle name="Normal 23 3 10" xfId="36075" xr:uid="{00000000-0005-0000-0000-0000EA8C0000}"/>
    <cellStyle name="Normal 23 3 2" xfId="36076" xr:uid="{00000000-0005-0000-0000-0000EB8C0000}"/>
    <cellStyle name="Normal 23 3 2 2" xfId="36077" xr:uid="{00000000-0005-0000-0000-0000EC8C0000}"/>
    <cellStyle name="Normal 23 3 2 2 2" xfId="36078" xr:uid="{00000000-0005-0000-0000-0000ED8C0000}"/>
    <cellStyle name="Normal 23 3 2 2 2 2" xfId="36079" xr:uid="{00000000-0005-0000-0000-0000EE8C0000}"/>
    <cellStyle name="Normal 23 3 2 2 2 2 2" xfId="36080" xr:uid="{00000000-0005-0000-0000-0000EF8C0000}"/>
    <cellStyle name="Normal 23 3 2 2 2 2 2 2" xfId="36081" xr:uid="{00000000-0005-0000-0000-0000F08C0000}"/>
    <cellStyle name="Normal 23 3 2 2 2 2 2 2 2" xfId="36082" xr:uid="{00000000-0005-0000-0000-0000F18C0000}"/>
    <cellStyle name="Normal 23 3 2 2 2 2 2 3" xfId="36083" xr:uid="{00000000-0005-0000-0000-0000F28C0000}"/>
    <cellStyle name="Normal 23 3 2 2 2 2 2 4" xfId="36084" xr:uid="{00000000-0005-0000-0000-0000F38C0000}"/>
    <cellStyle name="Normal 23 3 2 2 2 2 3" xfId="36085" xr:uid="{00000000-0005-0000-0000-0000F48C0000}"/>
    <cellStyle name="Normal 23 3 2 2 2 2 3 2" xfId="36086" xr:uid="{00000000-0005-0000-0000-0000F58C0000}"/>
    <cellStyle name="Normal 23 3 2 2 2 2 4" xfId="36087" xr:uid="{00000000-0005-0000-0000-0000F68C0000}"/>
    <cellStyle name="Normal 23 3 2 2 2 2 5" xfId="36088" xr:uid="{00000000-0005-0000-0000-0000F78C0000}"/>
    <cellStyle name="Normal 23 3 2 2 2 3" xfId="36089" xr:uid="{00000000-0005-0000-0000-0000F88C0000}"/>
    <cellStyle name="Normal 23 3 2 2 2 3 2" xfId="36090" xr:uid="{00000000-0005-0000-0000-0000F98C0000}"/>
    <cellStyle name="Normal 23 3 2 2 2 3 2 2" xfId="36091" xr:uid="{00000000-0005-0000-0000-0000FA8C0000}"/>
    <cellStyle name="Normal 23 3 2 2 2 3 3" xfId="36092" xr:uid="{00000000-0005-0000-0000-0000FB8C0000}"/>
    <cellStyle name="Normal 23 3 2 2 2 3 4" xfId="36093" xr:uid="{00000000-0005-0000-0000-0000FC8C0000}"/>
    <cellStyle name="Normal 23 3 2 2 2 4" xfId="36094" xr:uid="{00000000-0005-0000-0000-0000FD8C0000}"/>
    <cellStyle name="Normal 23 3 2 2 2 4 2" xfId="36095" xr:uid="{00000000-0005-0000-0000-0000FE8C0000}"/>
    <cellStyle name="Normal 23 3 2 2 2 5" xfId="36096" xr:uid="{00000000-0005-0000-0000-0000FF8C0000}"/>
    <cellStyle name="Normal 23 3 2 2 2 6" xfId="36097" xr:uid="{00000000-0005-0000-0000-0000008D0000}"/>
    <cellStyle name="Normal 23 3 2 2 3" xfId="36098" xr:uid="{00000000-0005-0000-0000-0000018D0000}"/>
    <cellStyle name="Normal 23 3 2 2 3 2" xfId="36099" xr:uid="{00000000-0005-0000-0000-0000028D0000}"/>
    <cellStyle name="Normal 23 3 2 2 3 2 2" xfId="36100" xr:uid="{00000000-0005-0000-0000-0000038D0000}"/>
    <cellStyle name="Normal 23 3 2 2 3 2 2 2" xfId="36101" xr:uid="{00000000-0005-0000-0000-0000048D0000}"/>
    <cellStyle name="Normal 23 3 2 2 3 2 3" xfId="36102" xr:uid="{00000000-0005-0000-0000-0000058D0000}"/>
    <cellStyle name="Normal 23 3 2 2 3 2 4" xfId="36103" xr:uid="{00000000-0005-0000-0000-0000068D0000}"/>
    <cellStyle name="Normal 23 3 2 2 3 3" xfId="36104" xr:uid="{00000000-0005-0000-0000-0000078D0000}"/>
    <cellStyle name="Normal 23 3 2 2 3 3 2" xfId="36105" xr:uid="{00000000-0005-0000-0000-0000088D0000}"/>
    <cellStyle name="Normal 23 3 2 2 3 4" xfId="36106" xr:uid="{00000000-0005-0000-0000-0000098D0000}"/>
    <cellStyle name="Normal 23 3 2 2 3 5" xfId="36107" xr:uid="{00000000-0005-0000-0000-00000A8D0000}"/>
    <cellStyle name="Normal 23 3 2 2 4" xfId="36108" xr:uid="{00000000-0005-0000-0000-00000B8D0000}"/>
    <cellStyle name="Normal 23 3 2 2 4 2" xfId="36109" xr:uid="{00000000-0005-0000-0000-00000C8D0000}"/>
    <cellStyle name="Normal 23 3 2 2 4 2 2" xfId="36110" xr:uid="{00000000-0005-0000-0000-00000D8D0000}"/>
    <cellStyle name="Normal 23 3 2 2 4 3" xfId="36111" xr:uid="{00000000-0005-0000-0000-00000E8D0000}"/>
    <cellStyle name="Normal 23 3 2 2 4 4" xfId="36112" xr:uid="{00000000-0005-0000-0000-00000F8D0000}"/>
    <cellStyle name="Normal 23 3 2 2 5" xfId="36113" xr:uid="{00000000-0005-0000-0000-0000108D0000}"/>
    <cellStyle name="Normal 23 3 2 2 5 2" xfId="36114" xr:uid="{00000000-0005-0000-0000-0000118D0000}"/>
    <cellStyle name="Normal 23 3 2 2 5 2 2" xfId="36115" xr:uid="{00000000-0005-0000-0000-0000128D0000}"/>
    <cellStyle name="Normal 23 3 2 2 5 3" xfId="36116" xr:uid="{00000000-0005-0000-0000-0000138D0000}"/>
    <cellStyle name="Normal 23 3 2 2 5 4" xfId="36117" xr:uid="{00000000-0005-0000-0000-0000148D0000}"/>
    <cellStyle name="Normal 23 3 2 2 6" xfId="36118" xr:uid="{00000000-0005-0000-0000-0000158D0000}"/>
    <cellStyle name="Normal 23 3 2 2 6 2" xfId="36119" xr:uid="{00000000-0005-0000-0000-0000168D0000}"/>
    <cellStyle name="Normal 23 3 2 2 7" xfId="36120" xr:uid="{00000000-0005-0000-0000-0000178D0000}"/>
    <cellStyle name="Normal 23 3 2 2 8" xfId="36121" xr:uid="{00000000-0005-0000-0000-0000188D0000}"/>
    <cellStyle name="Normal 23 3 2 3" xfId="36122" xr:uid="{00000000-0005-0000-0000-0000198D0000}"/>
    <cellStyle name="Normal 23 3 2 3 2" xfId="36123" xr:uid="{00000000-0005-0000-0000-00001A8D0000}"/>
    <cellStyle name="Normal 23 3 2 3 2 2" xfId="36124" xr:uid="{00000000-0005-0000-0000-00001B8D0000}"/>
    <cellStyle name="Normal 23 3 2 3 2 2 2" xfId="36125" xr:uid="{00000000-0005-0000-0000-00001C8D0000}"/>
    <cellStyle name="Normal 23 3 2 3 2 2 2 2" xfId="36126" xr:uid="{00000000-0005-0000-0000-00001D8D0000}"/>
    <cellStyle name="Normal 23 3 2 3 2 2 3" xfId="36127" xr:uid="{00000000-0005-0000-0000-00001E8D0000}"/>
    <cellStyle name="Normal 23 3 2 3 2 2 4" xfId="36128" xr:uid="{00000000-0005-0000-0000-00001F8D0000}"/>
    <cellStyle name="Normal 23 3 2 3 2 3" xfId="36129" xr:uid="{00000000-0005-0000-0000-0000208D0000}"/>
    <cellStyle name="Normal 23 3 2 3 2 3 2" xfId="36130" xr:uid="{00000000-0005-0000-0000-0000218D0000}"/>
    <cellStyle name="Normal 23 3 2 3 2 4" xfId="36131" xr:uid="{00000000-0005-0000-0000-0000228D0000}"/>
    <cellStyle name="Normal 23 3 2 3 2 5" xfId="36132" xr:uid="{00000000-0005-0000-0000-0000238D0000}"/>
    <cellStyle name="Normal 23 3 2 3 3" xfId="36133" xr:uid="{00000000-0005-0000-0000-0000248D0000}"/>
    <cellStyle name="Normal 23 3 2 3 3 2" xfId="36134" xr:uid="{00000000-0005-0000-0000-0000258D0000}"/>
    <cellStyle name="Normal 23 3 2 3 3 2 2" xfId="36135" xr:uid="{00000000-0005-0000-0000-0000268D0000}"/>
    <cellStyle name="Normal 23 3 2 3 3 3" xfId="36136" xr:uid="{00000000-0005-0000-0000-0000278D0000}"/>
    <cellStyle name="Normal 23 3 2 3 3 4" xfId="36137" xr:uid="{00000000-0005-0000-0000-0000288D0000}"/>
    <cellStyle name="Normal 23 3 2 3 4" xfId="36138" xr:uid="{00000000-0005-0000-0000-0000298D0000}"/>
    <cellStyle name="Normal 23 3 2 3 4 2" xfId="36139" xr:uid="{00000000-0005-0000-0000-00002A8D0000}"/>
    <cellStyle name="Normal 23 3 2 3 4 2 2" xfId="36140" xr:uid="{00000000-0005-0000-0000-00002B8D0000}"/>
    <cellStyle name="Normal 23 3 2 3 4 3" xfId="36141" xr:uid="{00000000-0005-0000-0000-00002C8D0000}"/>
    <cellStyle name="Normal 23 3 2 3 4 4" xfId="36142" xr:uid="{00000000-0005-0000-0000-00002D8D0000}"/>
    <cellStyle name="Normal 23 3 2 3 5" xfId="36143" xr:uid="{00000000-0005-0000-0000-00002E8D0000}"/>
    <cellStyle name="Normal 23 3 2 3 5 2" xfId="36144" xr:uid="{00000000-0005-0000-0000-00002F8D0000}"/>
    <cellStyle name="Normal 23 3 2 3 6" xfId="36145" xr:uid="{00000000-0005-0000-0000-0000308D0000}"/>
    <cellStyle name="Normal 23 3 2 3 7" xfId="36146" xr:uid="{00000000-0005-0000-0000-0000318D0000}"/>
    <cellStyle name="Normal 23 3 2 4" xfId="36147" xr:uid="{00000000-0005-0000-0000-0000328D0000}"/>
    <cellStyle name="Normal 23 3 2 4 2" xfId="36148" xr:uid="{00000000-0005-0000-0000-0000338D0000}"/>
    <cellStyle name="Normal 23 3 2 4 2 2" xfId="36149" xr:uid="{00000000-0005-0000-0000-0000348D0000}"/>
    <cellStyle name="Normal 23 3 2 4 2 2 2" xfId="36150" xr:uid="{00000000-0005-0000-0000-0000358D0000}"/>
    <cellStyle name="Normal 23 3 2 4 2 3" xfId="36151" xr:uid="{00000000-0005-0000-0000-0000368D0000}"/>
    <cellStyle name="Normal 23 3 2 4 2 4" xfId="36152" xr:uid="{00000000-0005-0000-0000-0000378D0000}"/>
    <cellStyle name="Normal 23 3 2 4 3" xfId="36153" xr:uid="{00000000-0005-0000-0000-0000388D0000}"/>
    <cellStyle name="Normal 23 3 2 4 3 2" xfId="36154" xr:uid="{00000000-0005-0000-0000-0000398D0000}"/>
    <cellStyle name="Normal 23 3 2 4 3 2 2" xfId="36155" xr:uid="{00000000-0005-0000-0000-00003A8D0000}"/>
    <cellStyle name="Normal 23 3 2 4 3 3" xfId="36156" xr:uid="{00000000-0005-0000-0000-00003B8D0000}"/>
    <cellStyle name="Normal 23 3 2 4 3 4" xfId="36157" xr:uid="{00000000-0005-0000-0000-00003C8D0000}"/>
    <cellStyle name="Normal 23 3 2 4 4" xfId="36158" xr:uid="{00000000-0005-0000-0000-00003D8D0000}"/>
    <cellStyle name="Normal 23 3 2 4 4 2" xfId="36159" xr:uid="{00000000-0005-0000-0000-00003E8D0000}"/>
    <cellStyle name="Normal 23 3 2 4 5" xfId="36160" xr:uid="{00000000-0005-0000-0000-00003F8D0000}"/>
    <cellStyle name="Normal 23 3 2 4 6" xfId="36161" xr:uid="{00000000-0005-0000-0000-0000408D0000}"/>
    <cellStyle name="Normal 23 3 2 5" xfId="36162" xr:uid="{00000000-0005-0000-0000-0000418D0000}"/>
    <cellStyle name="Normal 23 3 2 5 2" xfId="36163" xr:uid="{00000000-0005-0000-0000-0000428D0000}"/>
    <cellStyle name="Normal 23 3 2 5 2 2" xfId="36164" xr:uid="{00000000-0005-0000-0000-0000438D0000}"/>
    <cellStyle name="Normal 23 3 2 5 2 2 2" xfId="36165" xr:uid="{00000000-0005-0000-0000-0000448D0000}"/>
    <cellStyle name="Normal 23 3 2 5 2 3" xfId="36166" xr:uid="{00000000-0005-0000-0000-0000458D0000}"/>
    <cellStyle name="Normal 23 3 2 5 2 4" xfId="36167" xr:uid="{00000000-0005-0000-0000-0000468D0000}"/>
    <cellStyle name="Normal 23 3 2 5 3" xfId="36168" xr:uid="{00000000-0005-0000-0000-0000478D0000}"/>
    <cellStyle name="Normal 23 3 2 5 3 2" xfId="36169" xr:uid="{00000000-0005-0000-0000-0000488D0000}"/>
    <cellStyle name="Normal 23 3 2 5 4" xfId="36170" xr:uid="{00000000-0005-0000-0000-0000498D0000}"/>
    <cellStyle name="Normal 23 3 2 5 5" xfId="36171" xr:uid="{00000000-0005-0000-0000-00004A8D0000}"/>
    <cellStyle name="Normal 23 3 2 6" xfId="36172" xr:uid="{00000000-0005-0000-0000-00004B8D0000}"/>
    <cellStyle name="Normal 23 3 2 6 2" xfId="36173" xr:uid="{00000000-0005-0000-0000-00004C8D0000}"/>
    <cellStyle name="Normal 23 3 2 6 2 2" xfId="36174" xr:uid="{00000000-0005-0000-0000-00004D8D0000}"/>
    <cellStyle name="Normal 23 3 2 6 3" xfId="36175" xr:uid="{00000000-0005-0000-0000-00004E8D0000}"/>
    <cellStyle name="Normal 23 3 2 6 4" xfId="36176" xr:uid="{00000000-0005-0000-0000-00004F8D0000}"/>
    <cellStyle name="Normal 23 3 2 7" xfId="36177" xr:uid="{00000000-0005-0000-0000-0000508D0000}"/>
    <cellStyle name="Normal 23 3 2 7 2" xfId="36178" xr:uid="{00000000-0005-0000-0000-0000518D0000}"/>
    <cellStyle name="Normal 23 3 2 8" xfId="36179" xr:uid="{00000000-0005-0000-0000-0000528D0000}"/>
    <cellStyle name="Normal 23 3 2 9" xfId="36180" xr:uid="{00000000-0005-0000-0000-0000538D0000}"/>
    <cellStyle name="Normal 23 3 3" xfId="36181" xr:uid="{00000000-0005-0000-0000-0000548D0000}"/>
    <cellStyle name="Normal 23 3 3 2" xfId="36182" xr:uid="{00000000-0005-0000-0000-0000558D0000}"/>
    <cellStyle name="Normal 23 3 3 2 2" xfId="36183" xr:uid="{00000000-0005-0000-0000-0000568D0000}"/>
    <cellStyle name="Normal 23 3 3 2 2 2" xfId="36184" xr:uid="{00000000-0005-0000-0000-0000578D0000}"/>
    <cellStyle name="Normal 23 3 3 2 2 2 2" xfId="36185" xr:uid="{00000000-0005-0000-0000-0000588D0000}"/>
    <cellStyle name="Normal 23 3 3 2 2 2 2 2" xfId="36186" xr:uid="{00000000-0005-0000-0000-0000598D0000}"/>
    <cellStyle name="Normal 23 3 3 2 2 2 3" xfId="36187" xr:uid="{00000000-0005-0000-0000-00005A8D0000}"/>
    <cellStyle name="Normal 23 3 3 2 2 2 4" xfId="36188" xr:uid="{00000000-0005-0000-0000-00005B8D0000}"/>
    <cellStyle name="Normal 23 3 3 2 2 3" xfId="36189" xr:uid="{00000000-0005-0000-0000-00005C8D0000}"/>
    <cellStyle name="Normal 23 3 3 2 2 3 2" xfId="36190" xr:uid="{00000000-0005-0000-0000-00005D8D0000}"/>
    <cellStyle name="Normal 23 3 3 2 2 4" xfId="36191" xr:uid="{00000000-0005-0000-0000-00005E8D0000}"/>
    <cellStyle name="Normal 23 3 3 2 2 5" xfId="36192" xr:uid="{00000000-0005-0000-0000-00005F8D0000}"/>
    <cellStyle name="Normal 23 3 3 2 3" xfId="36193" xr:uid="{00000000-0005-0000-0000-0000608D0000}"/>
    <cellStyle name="Normal 23 3 3 2 3 2" xfId="36194" xr:uid="{00000000-0005-0000-0000-0000618D0000}"/>
    <cellStyle name="Normal 23 3 3 2 3 2 2" xfId="36195" xr:uid="{00000000-0005-0000-0000-0000628D0000}"/>
    <cellStyle name="Normal 23 3 3 2 3 3" xfId="36196" xr:uid="{00000000-0005-0000-0000-0000638D0000}"/>
    <cellStyle name="Normal 23 3 3 2 3 4" xfId="36197" xr:uid="{00000000-0005-0000-0000-0000648D0000}"/>
    <cellStyle name="Normal 23 3 3 2 4" xfId="36198" xr:uid="{00000000-0005-0000-0000-0000658D0000}"/>
    <cellStyle name="Normal 23 3 3 2 4 2" xfId="36199" xr:uid="{00000000-0005-0000-0000-0000668D0000}"/>
    <cellStyle name="Normal 23 3 3 2 5" xfId="36200" xr:uid="{00000000-0005-0000-0000-0000678D0000}"/>
    <cellStyle name="Normal 23 3 3 2 6" xfId="36201" xr:uid="{00000000-0005-0000-0000-0000688D0000}"/>
    <cellStyle name="Normal 23 3 3 3" xfId="36202" xr:uid="{00000000-0005-0000-0000-0000698D0000}"/>
    <cellStyle name="Normal 23 3 3 3 2" xfId="36203" xr:uid="{00000000-0005-0000-0000-00006A8D0000}"/>
    <cellStyle name="Normal 23 3 3 3 2 2" xfId="36204" xr:uid="{00000000-0005-0000-0000-00006B8D0000}"/>
    <cellStyle name="Normal 23 3 3 3 2 2 2" xfId="36205" xr:uid="{00000000-0005-0000-0000-00006C8D0000}"/>
    <cellStyle name="Normal 23 3 3 3 2 3" xfId="36206" xr:uid="{00000000-0005-0000-0000-00006D8D0000}"/>
    <cellStyle name="Normal 23 3 3 3 2 4" xfId="36207" xr:uid="{00000000-0005-0000-0000-00006E8D0000}"/>
    <cellStyle name="Normal 23 3 3 3 3" xfId="36208" xr:uid="{00000000-0005-0000-0000-00006F8D0000}"/>
    <cellStyle name="Normal 23 3 3 3 3 2" xfId="36209" xr:uid="{00000000-0005-0000-0000-0000708D0000}"/>
    <cellStyle name="Normal 23 3 3 3 4" xfId="36210" xr:uid="{00000000-0005-0000-0000-0000718D0000}"/>
    <cellStyle name="Normal 23 3 3 3 5" xfId="36211" xr:uid="{00000000-0005-0000-0000-0000728D0000}"/>
    <cellStyle name="Normal 23 3 3 4" xfId="36212" xr:uid="{00000000-0005-0000-0000-0000738D0000}"/>
    <cellStyle name="Normal 23 3 3 4 2" xfId="36213" xr:uid="{00000000-0005-0000-0000-0000748D0000}"/>
    <cellStyle name="Normal 23 3 3 4 2 2" xfId="36214" xr:uid="{00000000-0005-0000-0000-0000758D0000}"/>
    <cellStyle name="Normal 23 3 3 4 3" xfId="36215" xr:uid="{00000000-0005-0000-0000-0000768D0000}"/>
    <cellStyle name="Normal 23 3 3 4 4" xfId="36216" xr:uid="{00000000-0005-0000-0000-0000778D0000}"/>
    <cellStyle name="Normal 23 3 3 5" xfId="36217" xr:uid="{00000000-0005-0000-0000-0000788D0000}"/>
    <cellStyle name="Normal 23 3 3 5 2" xfId="36218" xr:uid="{00000000-0005-0000-0000-0000798D0000}"/>
    <cellStyle name="Normal 23 3 3 5 2 2" xfId="36219" xr:uid="{00000000-0005-0000-0000-00007A8D0000}"/>
    <cellStyle name="Normal 23 3 3 5 3" xfId="36220" xr:uid="{00000000-0005-0000-0000-00007B8D0000}"/>
    <cellStyle name="Normal 23 3 3 5 4" xfId="36221" xr:uid="{00000000-0005-0000-0000-00007C8D0000}"/>
    <cellStyle name="Normal 23 3 3 6" xfId="36222" xr:uid="{00000000-0005-0000-0000-00007D8D0000}"/>
    <cellStyle name="Normal 23 3 3 6 2" xfId="36223" xr:uid="{00000000-0005-0000-0000-00007E8D0000}"/>
    <cellStyle name="Normal 23 3 3 7" xfId="36224" xr:uid="{00000000-0005-0000-0000-00007F8D0000}"/>
    <cellStyle name="Normal 23 3 3 8" xfId="36225" xr:uid="{00000000-0005-0000-0000-0000808D0000}"/>
    <cellStyle name="Normal 23 3 4" xfId="36226" xr:uid="{00000000-0005-0000-0000-0000818D0000}"/>
    <cellStyle name="Normal 23 3 4 2" xfId="36227" xr:uid="{00000000-0005-0000-0000-0000828D0000}"/>
    <cellStyle name="Normal 23 3 4 2 2" xfId="36228" xr:uid="{00000000-0005-0000-0000-0000838D0000}"/>
    <cellStyle name="Normal 23 3 4 2 2 2" xfId="36229" xr:uid="{00000000-0005-0000-0000-0000848D0000}"/>
    <cellStyle name="Normal 23 3 4 2 2 2 2" xfId="36230" xr:uid="{00000000-0005-0000-0000-0000858D0000}"/>
    <cellStyle name="Normal 23 3 4 2 2 3" xfId="36231" xr:uid="{00000000-0005-0000-0000-0000868D0000}"/>
    <cellStyle name="Normal 23 3 4 2 2 4" xfId="36232" xr:uid="{00000000-0005-0000-0000-0000878D0000}"/>
    <cellStyle name="Normal 23 3 4 2 3" xfId="36233" xr:uid="{00000000-0005-0000-0000-0000888D0000}"/>
    <cellStyle name="Normal 23 3 4 2 3 2" xfId="36234" xr:uid="{00000000-0005-0000-0000-0000898D0000}"/>
    <cellStyle name="Normal 23 3 4 2 4" xfId="36235" xr:uid="{00000000-0005-0000-0000-00008A8D0000}"/>
    <cellStyle name="Normal 23 3 4 2 5" xfId="36236" xr:uid="{00000000-0005-0000-0000-00008B8D0000}"/>
    <cellStyle name="Normal 23 3 4 3" xfId="36237" xr:uid="{00000000-0005-0000-0000-00008C8D0000}"/>
    <cellStyle name="Normal 23 3 4 3 2" xfId="36238" xr:uid="{00000000-0005-0000-0000-00008D8D0000}"/>
    <cellStyle name="Normal 23 3 4 3 2 2" xfId="36239" xr:uid="{00000000-0005-0000-0000-00008E8D0000}"/>
    <cellStyle name="Normal 23 3 4 3 3" xfId="36240" xr:uid="{00000000-0005-0000-0000-00008F8D0000}"/>
    <cellStyle name="Normal 23 3 4 3 4" xfId="36241" xr:uid="{00000000-0005-0000-0000-0000908D0000}"/>
    <cellStyle name="Normal 23 3 4 4" xfId="36242" xr:uid="{00000000-0005-0000-0000-0000918D0000}"/>
    <cellStyle name="Normal 23 3 4 4 2" xfId="36243" xr:uid="{00000000-0005-0000-0000-0000928D0000}"/>
    <cellStyle name="Normal 23 3 4 4 2 2" xfId="36244" xr:uid="{00000000-0005-0000-0000-0000938D0000}"/>
    <cellStyle name="Normal 23 3 4 4 3" xfId="36245" xr:uid="{00000000-0005-0000-0000-0000948D0000}"/>
    <cellStyle name="Normal 23 3 4 4 4" xfId="36246" xr:uid="{00000000-0005-0000-0000-0000958D0000}"/>
    <cellStyle name="Normal 23 3 4 5" xfId="36247" xr:uid="{00000000-0005-0000-0000-0000968D0000}"/>
    <cellStyle name="Normal 23 3 4 5 2" xfId="36248" xr:uid="{00000000-0005-0000-0000-0000978D0000}"/>
    <cellStyle name="Normal 23 3 4 6" xfId="36249" xr:uid="{00000000-0005-0000-0000-0000988D0000}"/>
    <cellStyle name="Normal 23 3 4 7" xfId="36250" xr:uid="{00000000-0005-0000-0000-0000998D0000}"/>
    <cellStyle name="Normal 23 3 5" xfId="36251" xr:uid="{00000000-0005-0000-0000-00009A8D0000}"/>
    <cellStyle name="Normal 23 3 5 2" xfId="36252" xr:uid="{00000000-0005-0000-0000-00009B8D0000}"/>
    <cellStyle name="Normal 23 3 5 2 2" xfId="36253" xr:uid="{00000000-0005-0000-0000-00009C8D0000}"/>
    <cellStyle name="Normal 23 3 5 2 2 2" xfId="36254" xr:uid="{00000000-0005-0000-0000-00009D8D0000}"/>
    <cellStyle name="Normal 23 3 5 2 3" xfId="36255" xr:uid="{00000000-0005-0000-0000-00009E8D0000}"/>
    <cellStyle name="Normal 23 3 5 2 4" xfId="36256" xr:uid="{00000000-0005-0000-0000-00009F8D0000}"/>
    <cellStyle name="Normal 23 3 5 3" xfId="36257" xr:uid="{00000000-0005-0000-0000-0000A08D0000}"/>
    <cellStyle name="Normal 23 3 5 3 2" xfId="36258" xr:uid="{00000000-0005-0000-0000-0000A18D0000}"/>
    <cellStyle name="Normal 23 3 5 3 2 2" xfId="36259" xr:uid="{00000000-0005-0000-0000-0000A28D0000}"/>
    <cellStyle name="Normal 23 3 5 3 3" xfId="36260" xr:uid="{00000000-0005-0000-0000-0000A38D0000}"/>
    <cellStyle name="Normal 23 3 5 3 4" xfId="36261" xr:uid="{00000000-0005-0000-0000-0000A48D0000}"/>
    <cellStyle name="Normal 23 3 5 4" xfId="36262" xr:uid="{00000000-0005-0000-0000-0000A58D0000}"/>
    <cellStyle name="Normal 23 3 5 4 2" xfId="36263" xr:uid="{00000000-0005-0000-0000-0000A68D0000}"/>
    <cellStyle name="Normal 23 3 5 5" xfId="36264" xr:uid="{00000000-0005-0000-0000-0000A78D0000}"/>
    <cellStyle name="Normal 23 3 5 6" xfId="36265" xr:uid="{00000000-0005-0000-0000-0000A88D0000}"/>
    <cellStyle name="Normal 23 3 6" xfId="36266" xr:uid="{00000000-0005-0000-0000-0000A98D0000}"/>
    <cellStyle name="Normal 23 3 6 2" xfId="36267" xr:uid="{00000000-0005-0000-0000-0000AA8D0000}"/>
    <cellStyle name="Normal 23 3 6 2 2" xfId="36268" xr:uid="{00000000-0005-0000-0000-0000AB8D0000}"/>
    <cellStyle name="Normal 23 3 6 2 2 2" xfId="36269" xr:uid="{00000000-0005-0000-0000-0000AC8D0000}"/>
    <cellStyle name="Normal 23 3 6 2 3" xfId="36270" xr:uid="{00000000-0005-0000-0000-0000AD8D0000}"/>
    <cellStyle name="Normal 23 3 6 2 4" xfId="36271" xr:uid="{00000000-0005-0000-0000-0000AE8D0000}"/>
    <cellStyle name="Normal 23 3 6 3" xfId="36272" xr:uid="{00000000-0005-0000-0000-0000AF8D0000}"/>
    <cellStyle name="Normal 23 3 6 3 2" xfId="36273" xr:uid="{00000000-0005-0000-0000-0000B08D0000}"/>
    <cellStyle name="Normal 23 3 6 4" xfId="36274" xr:uid="{00000000-0005-0000-0000-0000B18D0000}"/>
    <cellStyle name="Normal 23 3 6 5" xfId="36275" xr:uid="{00000000-0005-0000-0000-0000B28D0000}"/>
    <cellStyle name="Normal 23 3 7" xfId="36276" xr:uid="{00000000-0005-0000-0000-0000B38D0000}"/>
    <cellStyle name="Normal 23 3 7 2" xfId="36277" xr:uid="{00000000-0005-0000-0000-0000B48D0000}"/>
    <cellStyle name="Normal 23 3 7 2 2" xfId="36278" xr:uid="{00000000-0005-0000-0000-0000B58D0000}"/>
    <cellStyle name="Normal 23 3 7 3" xfId="36279" xr:uid="{00000000-0005-0000-0000-0000B68D0000}"/>
    <cellStyle name="Normal 23 3 7 4" xfId="36280" xr:uid="{00000000-0005-0000-0000-0000B78D0000}"/>
    <cellStyle name="Normal 23 3 8" xfId="36281" xr:uid="{00000000-0005-0000-0000-0000B88D0000}"/>
    <cellStyle name="Normal 23 3 8 2" xfId="36282" xr:uid="{00000000-0005-0000-0000-0000B98D0000}"/>
    <cellStyle name="Normal 23 3 9" xfId="36283" xr:uid="{00000000-0005-0000-0000-0000BA8D0000}"/>
    <cellStyle name="Normal 23 4" xfId="36284" xr:uid="{00000000-0005-0000-0000-0000BB8D0000}"/>
    <cellStyle name="Normal 23 4 2" xfId="36285" xr:uid="{00000000-0005-0000-0000-0000BC8D0000}"/>
    <cellStyle name="Normal 23 4 2 2" xfId="36286" xr:uid="{00000000-0005-0000-0000-0000BD8D0000}"/>
    <cellStyle name="Normal 23 4 2 2 2" xfId="36287" xr:uid="{00000000-0005-0000-0000-0000BE8D0000}"/>
    <cellStyle name="Normal 23 4 2 2 2 2" xfId="36288" xr:uid="{00000000-0005-0000-0000-0000BF8D0000}"/>
    <cellStyle name="Normal 23 4 2 2 2 2 2" xfId="36289" xr:uid="{00000000-0005-0000-0000-0000C08D0000}"/>
    <cellStyle name="Normal 23 4 2 2 2 2 2 2" xfId="36290" xr:uid="{00000000-0005-0000-0000-0000C18D0000}"/>
    <cellStyle name="Normal 23 4 2 2 2 2 3" xfId="36291" xr:uid="{00000000-0005-0000-0000-0000C28D0000}"/>
    <cellStyle name="Normal 23 4 2 2 2 2 4" xfId="36292" xr:uid="{00000000-0005-0000-0000-0000C38D0000}"/>
    <cellStyle name="Normal 23 4 2 2 2 3" xfId="36293" xr:uid="{00000000-0005-0000-0000-0000C48D0000}"/>
    <cellStyle name="Normal 23 4 2 2 2 3 2" xfId="36294" xr:uid="{00000000-0005-0000-0000-0000C58D0000}"/>
    <cellStyle name="Normal 23 4 2 2 2 4" xfId="36295" xr:uid="{00000000-0005-0000-0000-0000C68D0000}"/>
    <cellStyle name="Normal 23 4 2 2 2 5" xfId="36296" xr:uid="{00000000-0005-0000-0000-0000C78D0000}"/>
    <cellStyle name="Normal 23 4 2 2 3" xfId="36297" xr:uid="{00000000-0005-0000-0000-0000C88D0000}"/>
    <cellStyle name="Normal 23 4 2 2 3 2" xfId="36298" xr:uid="{00000000-0005-0000-0000-0000C98D0000}"/>
    <cellStyle name="Normal 23 4 2 2 3 2 2" xfId="36299" xr:uid="{00000000-0005-0000-0000-0000CA8D0000}"/>
    <cellStyle name="Normal 23 4 2 2 3 3" xfId="36300" xr:uid="{00000000-0005-0000-0000-0000CB8D0000}"/>
    <cellStyle name="Normal 23 4 2 2 3 4" xfId="36301" xr:uid="{00000000-0005-0000-0000-0000CC8D0000}"/>
    <cellStyle name="Normal 23 4 2 2 4" xfId="36302" xr:uid="{00000000-0005-0000-0000-0000CD8D0000}"/>
    <cellStyle name="Normal 23 4 2 2 4 2" xfId="36303" xr:uid="{00000000-0005-0000-0000-0000CE8D0000}"/>
    <cellStyle name="Normal 23 4 2 2 5" xfId="36304" xr:uid="{00000000-0005-0000-0000-0000CF8D0000}"/>
    <cellStyle name="Normal 23 4 2 2 6" xfId="36305" xr:uid="{00000000-0005-0000-0000-0000D08D0000}"/>
    <cellStyle name="Normal 23 4 2 3" xfId="36306" xr:uid="{00000000-0005-0000-0000-0000D18D0000}"/>
    <cellStyle name="Normal 23 4 2 3 2" xfId="36307" xr:uid="{00000000-0005-0000-0000-0000D28D0000}"/>
    <cellStyle name="Normal 23 4 2 3 2 2" xfId="36308" xr:uid="{00000000-0005-0000-0000-0000D38D0000}"/>
    <cellStyle name="Normal 23 4 2 3 2 2 2" xfId="36309" xr:uid="{00000000-0005-0000-0000-0000D48D0000}"/>
    <cellStyle name="Normal 23 4 2 3 2 3" xfId="36310" xr:uid="{00000000-0005-0000-0000-0000D58D0000}"/>
    <cellStyle name="Normal 23 4 2 3 2 4" xfId="36311" xr:uid="{00000000-0005-0000-0000-0000D68D0000}"/>
    <cellStyle name="Normal 23 4 2 3 3" xfId="36312" xr:uid="{00000000-0005-0000-0000-0000D78D0000}"/>
    <cellStyle name="Normal 23 4 2 3 3 2" xfId="36313" xr:uid="{00000000-0005-0000-0000-0000D88D0000}"/>
    <cellStyle name="Normal 23 4 2 3 4" xfId="36314" xr:uid="{00000000-0005-0000-0000-0000D98D0000}"/>
    <cellStyle name="Normal 23 4 2 3 5" xfId="36315" xr:uid="{00000000-0005-0000-0000-0000DA8D0000}"/>
    <cellStyle name="Normal 23 4 2 4" xfId="36316" xr:uid="{00000000-0005-0000-0000-0000DB8D0000}"/>
    <cellStyle name="Normal 23 4 2 4 2" xfId="36317" xr:uid="{00000000-0005-0000-0000-0000DC8D0000}"/>
    <cellStyle name="Normal 23 4 2 4 2 2" xfId="36318" xr:uid="{00000000-0005-0000-0000-0000DD8D0000}"/>
    <cellStyle name="Normal 23 4 2 4 3" xfId="36319" xr:uid="{00000000-0005-0000-0000-0000DE8D0000}"/>
    <cellStyle name="Normal 23 4 2 4 4" xfId="36320" xr:uid="{00000000-0005-0000-0000-0000DF8D0000}"/>
    <cellStyle name="Normal 23 4 2 5" xfId="36321" xr:uid="{00000000-0005-0000-0000-0000E08D0000}"/>
    <cellStyle name="Normal 23 4 2 5 2" xfId="36322" xr:uid="{00000000-0005-0000-0000-0000E18D0000}"/>
    <cellStyle name="Normal 23 4 2 5 2 2" xfId="36323" xr:uid="{00000000-0005-0000-0000-0000E28D0000}"/>
    <cellStyle name="Normal 23 4 2 5 3" xfId="36324" xr:uid="{00000000-0005-0000-0000-0000E38D0000}"/>
    <cellStyle name="Normal 23 4 2 5 4" xfId="36325" xr:uid="{00000000-0005-0000-0000-0000E48D0000}"/>
    <cellStyle name="Normal 23 4 2 6" xfId="36326" xr:uid="{00000000-0005-0000-0000-0000E58D0000}"/>
    <cellStyle name="Normal 23 4 2 6 2" xfId="36327" xr:uid="{00000000-0005-0000-0000-0000E68D0000}"/>
    <cellStyle name="Normal 23 4 2 7" xfId="36328" xr:uid="{00000000-0005-0000-0000-0000E78D0000}"/>
    <cellStyle name="Normal 23 4 2 8" xfId="36329" xr:uid="{00000000-0005-0000-0000-0000E88D0000}"/>
    <cellStyle name="Normal 23 4 3" xfId="36330" xr:uid="{00000000-0005-0000-0000-0000E98D0000}"/>
    <cellStyle name="Normal 23 4 3 2" xfId="36331" xr:uid="{00000000-0005-0000-0000-0000EA8D0000}"/>
    <cellStyle name="Normal 23 4 3 2 2" xfId="36332" xr:uid="{00000000-0005-0000-0000-0000EB8D0000}"/>
    <cellStyle name="Normal 23 4 3 2 2 2" xfId="36333" xr:uid="{00000000-0005-0000-0000-0000EC8D0000}"/>
    <cellStyle name="Normal 23 4 3 2 2 2 2" xfId="36334" xr:uid="{00000000-0005-0000-0000-0000ED8D0000}"/>
    <cellStyle name="Normal 23 4 3 2 2 3" xfId="36335" xr:uid="{00000000-0005-0000-0000-0000EE8D0000}"/>
    <cellStyle name="Normal 23 4 3 2 2 4" xfId="36336" xr:uid="{00000000-0005-0000-0000-0000EF8D0000}"/>
    <cellStyle name="Normal 23 4 3 2 3" xfId="36337" xr:uid="{00000000-0005-0000-0000-0000F08D0000}"/>
    <cellStyle name="Normal 23 4 3 2 3 2" xfId="36338" xr:uid="{00000000-0005-0000-0000-0000F18D0000}"/>
    <cellStyle name="Normal 23 4 3 2 4" xfId="36339" xr:uid="{00000000-0005-0000-0000-0000F28D0000}"/>
    <cellStyle name="Normal 23 4 3 2 5" xfId="36340" xr:uid="{00000000-0005-0000-0000-0000F38D0000}"/>
    <cellStyle name="Normal 23 4 3 3" xfId="36341" xr:uid="{00000000-0005-0000-0000-0000F48D0000}"/>
    <cellStyle name="Normal 23 4 3 3 2" xfId="36342" xr:uid="{00000000-0005-0000-0000-0000F58D0000}"/>
    <cellStyle name="Normal 23 4 3 3 2 2" xfId="36343" xr:uid="{00000000-0005-0000-0000-0000F68D0000}"/>
    <cellStyle name="Normal 23 4 3 3 3" xfId="36344" xr:uid="{00000000-0005-0000-0000-0000F78D0000}"/>
    <cellStyle name="Normal 23 4 3 3 4" xfId="36345" xr:uid="{00000000-0005-0000-0000-0000F88D0000}"/>
    <cellStyle name="Normal 23 4 3 4" xfId="36346" xr:uid="{00000000-0005-0000-0000-0000F98D0000}"/>
    <cellStyle name="Normal 23 4 3 4 2" xfId="36347" xr:uid="{00000000-0005-0000-0000-0000FA8D0000}"/>
    <cellStyle name="Normal 23 4 3 4 2 2" xfId="36348" xr:uid="{00000000-0005-0000-0000-0000FB8D0000}"/>
    <cellStyle name="Normal 23 4 3 4 3" xfId="36349" xr:uid="{00000000-0005-0000-0000-0000FC8D0000}"/>
    <cellStyle name="Normal 23 4 3 4 4" xfId="36350" xr:uid="{00000000-0005-0000-0000-0000FD8D0000}"/>
    <cellStyle name="Normal 23 4 3 5" xfId="36351" xr:uid="{00000000-0005-0000-0000-0000FE8D0000}"/>
    <cellStyle name="Normal 23 4 3 5 2" xfId="36352" xr:uid="{00000000-0005-0000-0000-0000FF8D0000}"/>
    <cellStyle name="Normal 23 4 3 6" xfId="36353" xr:uid="{00000000-0005-0000-0000-0000008E0000}"/>
    <cellStyle name="Normal 23 4 3 7" xfId="36354" xr:uid="{00000000-0005-0000-0000-0000018E0000}"/>
    <cellStyle name="Normal 23 4 4" xfId="36355" xr:uid="{00000000-0005-0000-0000-0000028E0000}"/>
    <cellStyle name="Normal 23 4 4 2" xfId="36356" xr:uid="{00000000-0005-0000-0000-0000038E0000}"/>
    <cellStyle name="Normal 23 4 4 2 2" xfId="36357" xr:uid="{00000000-0005-0000-0000-0000048E0000}"/>
    <cellStyle name="Normal 23 4 4 2 2 2" xfId="36358" xr:uid="{00000000-0005-0000-0000-0000058E0000}"/>
    <cellStyle name="Normal 23 4 4 2 3" xfId="36359" xr:uid="{00000000-0005-0000-0000-0000068E0000}"/>
    <cellStyle name="Normal 23 4 4 2 4" xfId="36360" xr:uid="{00000000-0005-0000-0000-0000078E0000}"/>
    <cellStyle name="Normal 23 4 4 3" xfId="36361" xr:uid="{00000000-0005-0000-0000-0000088E0000}"/>
    <cellStyle name="Normal 23 4 4 3 2" xfId="36362" xr:uid="{00000000-0005-0000-0000-0000098E0000}"/>
    <cellStyle name="Normal 23 4 4 3 2 2" xfId="36363" xr:uid="{00000000-0005-0000-0000-00000A8E0000}"/>
    <cellStyle name="Normal 23 4 4 3 3" xfId="36364" xr:uid="{00000000-0005-0000-0000-00000B8E0000}"/>
    <cellStyle name="Normal 23 4 4 3 4" xfId="36365" xr:uid="{00000000-0005-0000-0000-00000C8E0000}"/>
    <cellStyle name="Normal 23 4 4 4" xfId="36366" xr:uid="{00000000-0005-0000-0000-00000D8E0000}"/>
    <cellStyle name="Normal 23 4 4 4 2" xfId="36367" xr:uid="{00000000-0005-0000-0000-00000E8E0000}"/>
    <cellStyle name="Normal 23 4 4 5" xfId="36368" xr:uid="{00000000-0005-0000-0000-00000F8E0000}"/>
    <cellStyle name="Normal 23 4 4 6" xfId="36369" xr:uid="{00000000-0005-0000-0000-0000108E0000}"/>
    <cellStyle name="Normal 23 4 5" xfId="36370" xr:uid="{00000000-0005-0000-0000-0000118E0000}"/>
    <cellStyle name="Normal 23 4 5 2" xfId="36371" xr:uid="{00000000-0005-0000-0000-0000128E0000}"/>
    <cellStyle name="Normal 23 4 5 2 2" xfId="36372" xr:uid="{00000000-0005-0000-0000-0000138E0000}"/>
    <cellStyle name="Normal 23 4 5 2 2 2" xfId="36373" xr:uid="{00000000-0005-0000-0000-0000148E0000}"/>
    <cellStyle name="Normal 23 4 5 2 3" xfId="36374" xr:uid="{00000000-0005-0000-0000-0000158E0000}"/>
    <cellStyle name="Normal 23 4 5 2 4" xfId="36375" xr:uid="{00000000-0005-0000-0000-0000168E0000}"/>
    <cellStyle name="Normal 23 4 5 3" xfId="36376" xr:uid="{00000000-0005-0000-0000-0000178E0000}"/>
    <cellStyle name="Normal 23 4 5 3 2" xfId="36377" xr:uid="{00000000-0005-0000-0000-0000188E0000}"/>
    <cellStyle name="Normal 23 4 5 4" xfId="36378" xr:uid="{00000000-0005-0000-0000-0000198E0000}"/>
    <cellStyle name="Normal 23 4 5 5" xfId="36379" xr:uid="{00000000-0005-0000-0000-00001A8E0000}"/>
    <cellStyle name="Normal 23 4 6" xfId="36380" xr:uid="{00000000-0005-0000-0000-00001B8E0000}"/>
    <cellStyle name="Normal 23 4 6 2" xfId="36381" xr:uid="{00000000-0005-0000-0000-00001C8E0000}"/>
    <cellStyle name="Normal 23 4 6 2 2" xfId="36382" xr:uid="{00000000-0005-0000-0000-00001D8E0000}"/>
    <cellStyle name="Normal 23 4 6 3" xfId="36383" xr:uid="{00000000-0005-0000-0000-00001E8E0000}"/>
    <cellStyle name="Normal 23 4 6 4" xfId="36384" xr:uid="{00000000-0005-0000-0000-00001F8E0000}"/>
    <cellStyle name="Normal 23 4 7" xfId="36385" xr:uid="{00000000-0005-0000-0000-0000208E0000}"/>
    <cellStyle name="Normal 23 4 7 2" xfId="36386" xr:uid="{00000000-0005-0000-0000-0000218E0000}"/>
    <cellStyle name="Normal 23 4 8" xfId="36387" xr:uid="{00000000-0005-0000-0000-0000228E0000}"/>
    <cellStyle name="Normal 23 4 9" xfId="36388" xr:uid="{00000000-0005-0000-0000-0000238E0000}"/>
    <cellStyle name="Normal 23 5" xfId="36389" xr:uid="{00000000-0005-0000-0000-0000248E0000}"/>
    <cellStyle name="Normal 23 5 2" xfId="36390" xr:uid="{00000000-0005-0000-0000-0000258E0000}"/>
    <cellStyle name="Normal 23 5 2 2" xfId="36391" xr:uid="{00000000-0005-0000-0000-0000268E0000}"/>
    <cellStyle name="Normal 23 5 2 2 2" xfId="36392" xr:uid="{00000000-0005-0000-0000-0000278E0000}"/>
    <cellStyle name="Normal 23 5 2 2 2 2" xfId="36393" xr:uid="{00000000-0005-0000-0000-0000288E0000}"/>
    <cellStyle name="Normal 23 5 2 2 2 2 2" xfId="36394" xr:uid="{00000000-0005-0000-0000-0000298E0000}"/>
    <cellStyle name="Normal 23 5 2 2 2 2 2 2" xfId="36395" xr:uid="{00000000-0005-0000-0000-00002A8E0000}"/>
    <cellStyle name="Normal 23 5 2 2 2 2 3" xfId="36396" xr:uid="{00000000-0005-0000-0000-00002B8E0000}"/>
    <cellStyle name="Normal 23 5 2 2 2 2 4" xfId="36397" xr:uid="{00000000-0005-0000-0000-00002C8E0000}"/>
    <cellStyle name="Normal 23 5 2 2 2 3" xfId="36398" xr:uid="{00000000-0005-0000-0000-00002D8E0000}"/>
    <cellStyle name="Normal 23 5 2 2 2 3 2" xfId="36399" xr:uid="{00000000-0005-0000-0000-00002E8E0000}"/>
    <cellStyle name="Normal 23 5 2 2 2 4" xfId="36400" xr:uid="{00000000-0005-0000-0000-00002F8E0000}"/>
    <cellStyle name="Normal 23 5 2 2 2 5" xfId="36401" xr:uid="{00000000-0005-0000-0000-0000308E0000}"/>
    <cellStyle name="Normal 23 5 2 2 3" xfId="36402" xr:uid="{00000000-0005-0000-0000-0000318E0000}"/>
    <cellStyle name="Normal 23 5 2 2 3 2" xfId="36403" xr:uid="{00000000-0005-0000-0000-0000328E0000}"/>
    <cellStyle name="Normal 23 5 2 2 3 2 2" xfId="36404" xr:uid="{00000000-0005-0000-0000-0000338E0000}"/>
    <cellStyle name="Normal 23 5 2 2 3 3" xfId="36405" xr:uid="{00000000-0005-0000-0000-0000348E0000}"/>
    <cellStyle name="Normal 23 5 2 2 3 4" xfId="36406" xr:uid="{00000000-0005-0000-0000-0000358E0000}"/>
    <cellStyle name="Normal 23 5 2 2 4" xfId="36407" xr:uid="{00000000-0005-0000-0000-0000368E0000}"/>
    <cellStyle name="Normal 23 5 2 2 4 2" xfId="36408" xr:uid="{00000000-0005-0000-0000-0000378E0000}"/>
    <cellStyle name="Normal 23 5 2 2 5" xfId="36409" xr:uid="{00000000-0005-0000-0000-0000388E0000}"/>
    <cellStyle name="Normal 23 5 2 2 6" xfId="36410" xr:uid="{00000000-0005-0000-0000-0000398E0000}"/>
    <cellStyle name="Normal 23 5 2 3" xfId="36411" xr:uid="{00000000-0005-0000-0000-00003A8E0000}"/>
    <cellStyle name="Normal 23 5 2 3 2" xfId="36412" xr:uid="{00000000-0005-0000-0000-00003B8E0000}"/>
    <cellStyle name="Normal 23 5 2 3 2 2" xfId="36413" xr:uid="{00000000-0005-0000-0000-00003C8E0000}"/>
    <cellStyle name="Normal 23 5 2 3 2 2 2" xfId="36414" xr:uid="{00000000-0005-0000-0000-00003D8E0000}"/>
    <cellStyle name="Normal 23 5 2 3 2 3" xfId="36415" xr:uid="{00000000-0005-0000-0000-00003E8E0000}"/>
    <cellStyle name="Normal 23 5 2 3 2 4" xfId="36416" xr:uid="{00000000-0005-0000-0000-00003F8E0000}"/>
    <cellStyle name="Normal 23 5 2 3 3" xfId="36417" xr:uid="{00000000-0005-0000-0000-0000408E0000}"/>
    <cellStyle name="Normal 23 5 2 3 3 2" xfId="36418" xr:uid="{00000000-0005-0000-0000-0000418E0000}"/>
    <cellStyle name="Normal 23 5 2 3 4" xfId="36419" xr:uid="{00000000-0005-0000-0000-0000428E0000}"/>
    <cellStyle name="Normal 23 5 2 3 5" xfId="36420" xr:uid="{00000000-0005-0000-0000-0000438E0000}"/>
    <cellStyle name="Normal 23 5 2 4" xfId="36421" xr:uid="{00000000-0005-0000-0000-0000448E0000}"/>
    <cellStyle name="Normal 23 5 2 4 2" xfId="36422" xr:uid="{00000000-0005-0000-0000-0000458E0000}"/>
    <cellStyle name="Normal 23 5 2 4 2 2" xfId="36423" xr:uid="{00000000-0005-0000-0000-0000468E0000}"/>
    <cellStyle name="Normal 23 5 2 4 3" xfId="36424" xr:uid="{00000000-0005-0000-0000-0000478E0000}"/>
    <cellStyle name="Normal 23 5 2 4 4" xfId="36425" xr:uid="{00000000-0005-0000-0000-0000488E0000}"/>
    <cellStyle name="Normal 23 5 2 5" xfId="36426" xr:uid="{00000000-0005-0000-0000-0000498E0000}"/>
    <cellStyle name="Normal 23 5 2 5 2" xfId="36427" xr:uid="{00000000-0005-0000-0000-00004A8E0000}"/>
    <cellStyle name="Normal 23 5 2 5 2 2" xfId="36428" xr:uid="{00000000-0005-0000-0000-00004B8E0000}"/>
    <cellStyle name="Normal 23 5 2 5 3" xfId="36429" xr:uid="{00000000-0005-0000-0000-00004C8E0000}"/>
    <cellStyle name="Normal 23 5 2 5 4" xfId="36430" xr:uid="{00000000-0005-0000-0000-00004D8E0000}"/>
    <cellStyle name="Normal 23 5 2 6" xfId="36431" xr:uid="{00000000-0005-0000-0000-00004E8E0000}"/>
    <cellStyle name="Normal 23 5 2 6 2" xfId="36432" xr:uid="{00000000-0005-0000-0000-00004F8E0000}"/>
    <cellStyle name="Normal 23 5 2 7" xfId="36433" xr:uid="{00000000-0005-0000-0000-0000508E0000}"/>
    <cellStyle name="Normal 23 5 2 8" xfId="36434" xr:uid="{00000000-0005-0000-0000-0000518E0000}"/>
    <cellStyle name="Normal 23 5 3" xfId="36435" xr:uid="{00000000-0005-0000-0000-0000528E0000}"/>
    <cellStyle name="Normal 23 5 3 2" xfId="36436" xr:uid="{00000000-0005-0000-0000-0000538E0000}"/>
    <cellStyle name="Normal 23 5 3 2 2" xfId="36437" xr:uid="{00000000-0005-0000-0000-0000548E0000}"/>
    <cellStyle name="Normal 23 5 3 2 2 2" xfId="36438" xr:uid="{00000000-0005-0000-0000-0000558E0000}"/>
    <cellStyle name="Normal 23 5 3 2 2 2 2" xfId="36439" xr:uid="{00000000-0005-0000-0000-0000568E0000}"/>
    <cellStyle name="Normal 23 5 3 2 2 3" xfId="36440" xr:uid="{00000000-0005-0000-0000-0000578E0000}"/>
    <cellStyle name="Normal 23 5 3 2 2 4" xfId="36441" xr:uid="{00000000-0005-0000-0000-0000588E0000}"/>
    <cellStyle name="Normal 23 5 3 2 3" xfId="36442" xr:uid="{00000000-0005-0000-0000-0000598E0000}"/>
    <cellStyle name="Normal 23 5 3 2 3 2" xfId="36443" xr:uid="{00000000-0005-0000-0000-00005A8E0000}"/>
    <cellStyle name="Normal 23 5 3 2 4" xfId="36444" xr:uid="{00000000-0005-0000-0000-00005B8E0000}"/>
    <cellStyle name="Normal 23 5 3 2 5" xfId="36445" xr:uid="{00000000-0005-0000-0000-00005C8E0000}"/>
    <cellStyle name="Normal 23 5 3 3" xfId="36446" xr:uid="{00000000-0005-0000-0000-00005D8E0000}"/>
    <cellStyle name="Normal 23 5 3 3 2" xfId="36447" xr:uid="{00000000-0005-0000-0000-00005E8E0000}"/>
    <cellStyle name="Normal 23 5 3 3 2 2" xfId="36448" xr:uid="{00000000-0005-0000-0000-00005F8E0000}"/>
    <cellStyle name="Normal 23 5 3 3 3" xfId="36449" xr:uid="{00000000-0005-0000-0000-0000608E0000}"/>
    <cellStyle name="Normal 23 5 3 3 4" xfId="36450" xr:uid="{00000000-0005-0000-0000-0000618E0000}"/>
    <cellStyle name="Normal 23 5 3 4" xfId="36451" xr:uid="{00000000-0005-0000-0000-0000628E0000}"/>
    <cellStyle name="Normal 23 5 3 4 2" xfId="36452" xr:uid="{00000000-0005-0000-0000-0000638E0000}"/>
    <cellStyle name="Normal 23 5 3 4 2 2" xfId="36453" xr:uid="{00000000-0005-0000-0000-0000648E0000}"/>
    <cellStyle name="Normal 23 5 3 4 3" xfId="36454" xr:uid="{00000000-0005-0000-0000-0000658E0000}"/>
    <cellStyle name="Normal 23 5 3 4 4" xfId="36455" xr:uid="{00000000-0005-0000-0000-0000668E0000}"/>
    <cellStyle name="Normal 23 5 3 5" xfId="36456" xr:uid="{00000000-0005-0000-0000-0000678E0000}"/>
    <cellStyle name="Normal 23 5 3 5 2" xfId="36457" xr:uid="{00000000-0005-0000-0000-0000688E0000}"/>
    <cellStyle name="Normal 23 5 3 6" xfId="36458" xr:uid="{00000000-0005-0000-0000-0000698E0000}"/>
    <cellStyle name="Normal 23 5 3 7" xfId="36459" xr:uid="{00000000-0005-0000-0000-00006A8E0000}"/>
    <cellStyle name="Normal 23 5 4" xfId="36460" xr:uid="{00000000-0005-0000-0000-00006B8E0000}"/>
    <cellStyle name="Normal 23 5 4 2" xfId="36461" xr:uid="{00000000-0005-0000-0000-00006C8E0000}"/>
    <cellStyle name="Normal 23 5 4 2 2" xfId="36462" xr:uid="{00000000-0005-0000-0000-00006D8E0000}"/>
    <cellStyle name="Normal 23 5 4 2 2 2" xfId="36463" xr:uid="{00000000-0005-0000-0000-00006E8E0000}"/>
    <cellStyle name="Normal 23 5 4 2 3" xfId="36464" xr:uid="{00000000-0005-0000-0000-00006F8E0000}"/>
    <cellStyle name="Normal 23 5 4 2 4" xfId="36465" xr:uid="{00000000-0005-0000-0000-0000708E0000}"/>
    <cellStyle name="Normal 23 5 4 3" xfId="36466" xr:uid="{00000000-0005-0000-0000-0000718E0000}"/>
    <cellStyle name="Normal 23 5 4 3 2" xfId="36467" xr:uid="{00000000-0005-0000-0000-0000728E0000}"/>
    <cellStyle name="Normal 23 5 4 3 2 2" xfId="36468" xr:uid="{00000000-0005-0000-0000-0000738E0000}"/>
    <cellStyle name="Normal 23 5 4 3 3" xfId="36469" xr:uid="{00000000-0005-0000-0000-0000748E0000}"/>
    <cellStyle name="Normal 23 5 4 3 4" xfId="36470" xr:uid="{00000000-0005-0000-0000-0000758E0000}"/>
    <cellStyle name="Normal 23 5 4 4" xfId="36471" xr:uid="{00000000-0005-0000-0000-0000768E0000}"/>
    <cellStyle name="Normal 23 5 4 4 2" xfId="36472" xr:uid="{00000000-0005-0000-0000-0000778E0000}"/>
    <cellStyle name="Normal 23 5 4 5" xfId="36473" xr:uid="{00000000-0005-0000-0000-0000788E0000}"/>
    <cellStyle name="Normal 23 5 4 6" xfId="36474" xr:uid="{00000000-0005-0000-0000-0000798E0000}"/>
    <cellStyle name="Normal 23 5 5" xfId="36475" xr:uid="{00000000-0005-0000-0000-00007A8E0000}"/>
    <cellStyle name="Normal 23 5 5 2" xfId="36476" xr:uid="{00000000-0005-0000-0000-00007B8E0000}"/>
    <cellStyle name="Normal 23 5 5 2 2" xfId="36477" xr:uid="{00000000-0005-0000-0000-00007C8E0000}"/>
    <cellStyle name="Normal 23 5 5 2 2 2" xfId="36478" xr:uid="{00000000-0005-0000-0000-00007D8E0000}"/>
    <cellStyle name="Normal 23 5 5 2 3" xfId="36479" xr:uid="{00000000-0005-0000-0000-00007E8E0000}"/>
    <cellStyle name="Normal 23 5 5 2 4" xfId="36480" xr:uid="{00000000-0005-0000-0000-00007F8E0000}"/>
    <cellStyle name="Normal 23 5 5 3" xfId="36481" xr:uid="{00000000-0005-0000-0000-0000808E0000}"/>
    <cellStyle name="Normal 23 5 5 3 2" xfId="36482" xr:uid="{00000000-0005-0000-0000-0000818E0000}"/>
    <cellStyle name="Normal 23 5 5 4" xfId="36483" xr:uid="{00000000-0005-0000-0000-0000828E0000}"/>
    <cellStyle name="Normal 23 5 5 5" xfId="36484" xr:uid="{00000000-0005-0000-0000-0000838E0000}"/>
    <cellStyle name="Normal 23 5 6" xfId="36485" xr:uid="{00000000-0005-0000-0000-0000848E0000}"/>
    <cellStyle name="Normal 23 5 6 2" xfId="36486" xr:uid="{00000000-0005-0000-0000-0000858E0000}"/>
    <cellStyle name="Normal 23 5 6 2 2" xfId="36487" xr:uid="{00000000-0005-0000-0000-0000868E0000}"/>
    <cellStyle name="Normal 23 5 6 3" xfId="36488" xr:uid="{00000000-0005-0000-0000-0000878E0000}"/>
    <cellStyle name="Normal 23 5 6 4" xfId="36489" xr:uid="{00000000-0005-0000-0000-0000888E0000}"/>
    <cellStyle name="Normal 23 5 7" xfId="36490" xr:uid="{00000000-0005-0000-0000-0000898E0000}"/>
    <cellStyle name="Normal 23 5 7 2" xfId="36491" xr:uid="{00000000-0005-0000-0000-00008A8E0000}"/>
    <cellStyle name="Normal 23 5 8" xfId="36492" xr:uid="{00000000-0005-0000-0000-00008B8E0000}"/>
    <cellStyle name="Normal 23 5 9" xfId="36493" xr:uid="{00000000-0005-0000-0000-00008C8E0000}"/>
    <cellStyle name="Normal 23 6" xfId="36494" xr:uid="{00000000-0005-0000-0000-00008D8E0000}"/>
    <cellStyle name="Normal 23 6 2" xfId="36495" xr:uid="{00000000-0005-0000-0000-00008E8E0000}"/>
    <cellStyle name="Normal 23 6 2 2" xfId="36496" xr:uid="{00000000-0005-0000-0000-00008F8E0000}"/>
    <cellStyle name="Normal 23 6 2 2 2" xfId="36497" xr:uid="{00000000-0005-0000-0000-0000908E0000}"/>
    <cellStyle name="Normal 23 6 2 2 2 2" xfId="36498" xr:uid="{00000000-0005-0000-0000-0000918E0000}"/>
    <cellStyle name="Normal 23 6 2 2 2 2 2" xfId="36499" xr:uid="{00000000-0005-0000-0000-0000928E0000}"/>
    <cellStyle name="Normal 23 6 2 2 2 3" xfId="36500" xr:uid="{00000000-0005-0000-0000-0000938E0000}"/>
    <cellStyle name="Normal 23 6 2 2 2 4" xfId="36501" xr:uid="{00000000-0005-0000-0000-0000948E0000}"/>
    <cellStyle name="Normal 23 6 2 2 3" xfId="36502" xr:uid="{00000000-0005-0000-0000-0000958E0000}"/>
    <cellStyle name="Normal 23 6 2 2 3 2" xfId="36503" xr:uid="{00000000-0005-0000-0000-0000968E0000}"/>
    <cellStyle name="Normal 23 6 2 2 4" xfId="36504" xr:uid="{00000000-0005-0000-0000-0000978E0000}"/>
    <cellStyle name="Normal 23 6 2 2 5" xfId="36505" xr:uid="{00000000-0005-0000-0000-0000988E0000}"/>
    <cellStyle name="Normal 23 6 2 3" xfId="36506" xr:uid="{00000000-0005-0000-0000-0000998E0000}"/>
    <cellStyle name="Normal 23 6 2 3 2" xfId="36507" xr:uid="{00000000-0005-0000-0000-00009A8E0000}"/>
    <cellStyle name="Normal 23 6 2 3 2 2" xfId="36508" xr:uid="{00000000-0005-0000-0000-00009B8E0000}"/>
    <cellStyle name="Normal 23 6 2 3 3" xfId="36509" xr:uid="{00000000-0005-0000-0000-00009C8E0000}"/>
    <cellStyle name="Normal 23 6 2 3 4" xfId="36510" xr:uid="{00000000-0005-0000-0000-00009D8E0000}"/>
    <cellStyle name="Normal 23 6 2 4" xfId="36511" xr:uid="{00000000-0005-0000-0000-00009E8E0000}"/>
    <cellStyle name="Normal 23 6 2 4 2" xfId="36512" xr:uid="{00000000-0005-0000-0000-00009F8E0000}"/>
    <cellStyle name="Normal 23 6 2 5" xfId="36513" xr:uid="{00000000-0005-0000-0000-0000A08E0000}"/>
    <cellStyle name="Normal 23 6 2 6" xfId="36514" xr:uid="{00000000-0005-0000-0000-0000A18E0000}"/>
    <cellStyle name="Normal 23 6 3" xfId="36515" xr:uid="{00000000-0005-0000-0000-0000A28E0000}"/>
    <cellStyle name="Normal 23 6 3 2" xfId="36516" xr:uid="{00000000-0005-0000-0000-0000A38E0000}"/>
    <cellStyle name="Normal 23 6 3 2 2" xfId="36517" xr:uid="{00000000-0005-0000-0000-0000A48E0000}"/>
    <cellStyle name="Normal 23 6 3 2 2 2" xfId="36518" xr:uid="{00000000-0005-0000-0000-0000A58E0000}"/>
    <cellStyle name="Normal 23 6 3 2 3" xfId="36519" xr:uid="{00000000-0005-0000-0000-0000A68E0000}"/>
    <cellStyle name="Normal 23 6 3 2 4" xfId="36520" xr:uid="{00000000-0005-0000-0000-0000A78E0000}"/>
    <cellStyle name="Normal 23 6 3 3" xfId="36521" xr:uid="{00000000-0005-0000-0000-0000A88E0000}"/>
    <cellStyle name="Normal 23 6 3 3 2" xfId="36522" xr:uid="{00000000-0005-0000-0000-0000A98E0000}"/>
    <cellStyle name="Normal 23 6 3 4" xfId="36523" xr:uid="{00000000-0005-0000-0000-0000AA8E0000}"/>
    <cellStyle name="Normal 23 6 3 5" xfId="36524" xr:uid="{00000000-0005-0000-0000-0000AB8E0000}"/>
    <cellStyle name="Normal 23 6 4" xfId="36525" xr:uid="{00000000-0005-0000-0000-0000AC8E0000}"/>
    <cellStyle name="Normal 23 6 4 2" xfId="36526" xr:uid="{00000000-0005-0000-0000-0000AD8E0000}"/>
    <cellStyle name="Normal 23 6 4 2 2" xfId="36527" xr:uid="{00000000-0005-0000-0000-0000AE8E0000}"/>
    <cellStyle name="Normal 23 6 4 3" xfId="36528" xr:uid="{00000000-0005-0000-0000-0000AF8E0000}"/>
    <cellStyle name="Normal 23 6 4 4" xfId="36529" xr:uid="{00000000-0005-0000-0000-0000B08E0000}"/>
    <cellStyle name="Normal 23 6 5" xfId="36530" xr:uid="{00000000-0005-0000-0000-0000B18E0000}"/>
    <cellStyle name="Normal 23 6 5 2" xfId="36531" xr:uid="{00000000-0005-0000-0000-0000B28E0000}"/>
    <cellStyle name="Normal 23 6 5 2 2" xfId="36532" xr:uid="{00000000-0005-0000-0000-0000B38E0000}"/>
    <cellStyle name="Normal 23 6 5 3" xfId="36533" xr:uid="{00000000-0005-0000-0000-0000B48E0000}"/>
    <cellStyle name="Normal 23 6 5 4" xfId="36534" xr:uid="{00000000-0005-0000-0000-0000B58E0000}"/>
    <cellStyle name="Normal 23 6 6" xfId="36535" xr:uid="{00000000-0005-0000-0000-0000B68E0000}"/>
    <cellStyle name="Normal 23 6 6 2" xfId="36536" xr:uid="{00000000-0005-0000-0000-0000B78E0000}"/>
    <cellStyle name="Normal 23 6 7" xfId="36537" xr:uid="{00000000-0005-0000-0000-0000B88E0000}"/>
    <cellStyle name="Normal 23 6 8" xfId="36538" xr:uid="{00000000-0005-0000-0000-0000B98E0000}"/>
    <cellStyle name="Normal 23 7" xfId="36539" xr:uid="{00000000-0005-0000-0000-0000BA8E0000}"/>
    <cellStyle name="Normal 23 7 2" xfId="36540" xr:uid="{00000000-0005-0000-0000-0000BB8E0000}"/>
    <cellStyle name="Normal 23 7 2 2" xfId="36541" xr:uid="{00000000-0005-0000-0000-0000BC8E0000}"/>
    <cellStyle name="Normal 23 7 2 2 2" xfId="36542" xr:uid="{00000000-0005-0000-0000-0000BD8E0000}"/>
    <cellStyle name="Normal 23 7 2 2 2 2" xfId="36543" xr:uid="{00000000-0005-0000-0000-0000BE8E0000}"/>
    <cellStyle name="Normal 23 7 2 2 3" xfId="36544" xr:uid="{00000000-0005-0000-0000-0000BF8E0000}"/>
    <cellStyle name="Normal 23 7 2 2 4" xfId="36545" xr:uid="{00000000-0005-0000-0000-0000C08E0000}"/>
    <cellStyle name="Normal 23 7 2 3" xfId="36546" xr:uid="{00000000-0005-0000-0000-0000C18E0000}"/>
    <cellStyle name="Normal 23 7 2 3 2" xfId="36547" xr:uid="{00000000-0005-0000-0000-0000C28E0000}"/>
    <cellStyle name="Normal 23 7 2 4" xfId="36548" xr:uid="{00000000-0005-0000-0000-0000C38E0000}"/>
    <cellStyle name="Normal 23 7 2 5" xfId="36549" xr:uid="{00000000-0005-0000-0000-0000C48E0000}"/>
    <cellStyle name="Normal 23 7 3" xfId="36550" xr:uid="{00000000-0005-0000-0000-0000C58E0000}"/>
    <cellStyle name="Normal 23 7 3 2" xfId="36551" xr:uid="{00000000-0005-0000-0000-0000C68E0000}"/>
    <cellStyle name="Normal 23 7 3 2 2" xfId="36552" xr:uid="{00000000-0005-0000-0000-0000C78E0000}"/>
    <cellStyle name="Normal 23 7 3 3" xfId="36553" xr:uid="{00000000-0005-0000-0000-0000C88E0000}"/>
    <cellStyle name="Normal 23 7 3 4" xfId="36554" xr:uid="{00000000-0005-0000-0000-0000C98E0000}"/>
    <cellStyle name="Normal 23 7 4" xfId="36555" xr:uid="{00000000-0005-0000-0000-0000CA8E0000}"/>
    <cellStyle name="Normal 23 7 4 2" xfId="36556" xr:uid="{00000000-0005-0000-0000-0000CB8E0000}"/>
    <cellStyle name="Normal 23 7 4 2 2" xfId="36557" xr:uid="{00000000-0005-0000-0000-0000CC8E0000}"/>
    <cellStyle name="Normal 23 7 4 3" xfId="36558" xr:uid="{00000000-0005-0000-0000-0000CD8E0000}"/>
    <cellStyle name="Normal 23 7 4 4" xfId="36559" xr:uid="{00000000-0005-0000-0000-0000CE8E0000}"/>
    <cellStyle name="Normal 23 7 5" xfId="36560" xr:uid="{00000000-0005-0000-0000-0000CF8E0000}"/>
    <cellStyle name="Normal 23 7 5 2" xfId="36561" xr:uid="{00000000-0005-0000-0000-0000D08E0000}"/>
    <cellStyle name="Normal 23 7 6" xfId="36562" xr:uid="{00000000-0005-0000-0000-0000D18E0000}"/>
    <cellStyle name="Normal 23 7 7" xfId="36563" xr:uid="{00000000-0005-0000-0000-0000D28E0000}"/>
    <cellStyle name="Normal 23 8" xfId="36564" xr:uid="{00000000-0005-0000-0000-0000D38E0000}"/>
    <cellStyle name="Normal 23 8 2" xfId="36565" xr:uid="{00000000-0005-0000-0000-0000D48E0000}"/>
    <cellStyle name="Normal 23 8 2 2" xfId="36566" xr:uid="{00000000-0005-0000-0000-0000D58E0000}"/>
    <cellStyle name="Normal 23 8 2 2 2" xfId="36567" xr:uid="{00000000-0005-0000-0000-0000D68E0000}"/>
    <cellStyle name="Normal 23 8 2 3" xfId="36568" xr:uid="{00000000-0005-0000-0000-0000D78E0000}"/>
    <cellStyle name="Normal 23 8 2 4" xfId="36569" xr:uid="{00000000-0005-0000-0000-0000D88E0000}"/>
    <cellStyle name="Normal 23 8 3" xfId="36570" xr:uid="{00000000-0005-0000-0000-0000D98E0000}"/>
    <cellStyle name="Normal 23 8 3 2" xfId="36571" xr:uid="{00000000-0005-0000-0000-0000DA8E0000}"/>
    <cellStyle name="Normal 23 8 3 2 2" xfId="36572" xr:uid="{00000000-0005-0000-0000-0000DB8E0000}"/>
    <cellStyle name="Normal 23 8 3 3" xfId="36573" xr:uid="{00000000-0005-0000-0000-0000DC8E0000}"/>
    <cellStyle name="Normal 23 8 3 4" xfId="36574" xr:uid="{00000000-0005-0000-0000-0000DD8E0000}"/>
    <cellStyle name="Normal 23 8 4" xfId="36575" xr:uid="{00000000-0005-0000-0000-0000DE8E0000}"/>
    <cellStyle name="Normal 23 8 4 2" xfId="36576" xr:uid="{00000000-0005-0000-0000-0000DF8E0000}"/>
    <cellStyle name="Normal 23 8 5" xfId="36577" xr:uid="{00000000-0005-0000-0000-0000E08E0000}"/>
    <cellStyle name="Normal 23 8 6" xfId="36578" xr:uid="{00000000-0005-0000-0000-0000E18E0000}"/>
    <cellStyle name="Normal 23 9" xfId="36579" xr:uid="{00000000-0005-0000-0000-0000E28E0000}"/>
    <cellStyle name="Normal 23 9 2" xfId="36580" xr:uid="{00000000-0005-0000-0000-0000E38E0000}"/>
    <cellStyle name="Normal 23 9 2 2" xfId="36581" xr:uid="{00000000-0005-0000-0000-0000E48E0000}"/>
    <cellStyle name="Normal 23 9 2 2 2" xfId="36582" xr:uid="{00000000-0005-0000-0000-0000E58E0000}"/>
    <cellStyle name="Normal 23 9 2 3" xfId="36583" xr:uid="{00000000-0005-0000-0000-0000E68E0000}"/>
    <cellStyle name="Normal 23 9 2 4" xfId="36584" xr:uid="{00000000-0005-0000-0000-0000E78E0000}"/>
    <cellStyle name="Normal 23 9 3" xfId="36585" xr:uid="{00000000-0005-0000-0000-0000E88E0000}"/>
    <cellStyle name="Normal 23 9 3 2" xfId="36586" xr:uid="{00000000-0005-0000-0000-0000E98E0000}"/>
    <cellStyle name="Normal 23 9 4" xfId="36587" xr:uid="{00000000-0005-0000-0000-0000EA8E0000}"/>
    <cellStyle name="Normal 23 9 5" xfId="36588" xr:uid="{00000000-0005-0000-0000-0000EB8E0000}"/>
    <cellStyle name="Normal 24" xfId="36589" xr:uid="{00000000-0005-0000-0000-0000EC8E0000}"/>
    <cellStyle name="Normal 24 10" xfId="36590" xr:uid="{00000000-0005-0000-0000-0000ED8E0000}"/>
    <cellStyle name="Normal 24 10 2" xfId="36591" xr:uid="{00000000-0005-0000-0000-0000EE8E0000}"/>
    <cellStyle name="Normal 24 10 2 2" xfId="36592" xr:uid="{00000000-0005-0000-0000-0000EF8E0000}"/>
    <cellStyle name="Normal 24 10 3" xfId="36593" xr:uid="{00000000-0005-0000-0000-0000F08E0000}"/>
    <cellStyle name="Normal 24 10 4" xfId="36594" xr:uid="{00000000-0005-0000-0000-0000F18E0000}"/>
    <cellStyle name="Normal 24 11" xfId="36595" xr:uid="{00000000-0005-0000-0000-0000F28E0000}"/>
    <cellStyle name="Normal 24 11 2" xfId="36596" xr:uid="{00000000-0005-0000-0000-0000F38E0000}"/>
    <cellStyle name="Normal 24 12" xfId="36597" xr:uid="{00000000-0005-0000-0000-0000F48E0000}"/>
    <cellStyle name="Normal 24 13" xfId="36598" xr:uid="{00000000-0005-0000-0000-0000F58E0000}"/>
    <cellStyle name="Normal 24 14" xfId="36599" xr:uid="{00000000-0005-0000-0000-0000F68E0000}"/>
    <cellStyle name="Normal 24 2" xfId="36600" xr:uid="{00000000-0005-0000-0000-0000F78E0000}"/>
    <cellStyle name="Normal 24 2 10" xfId="36601" xr:uid="{00000000-0005-0000-0000-0000F88E0000}"/>
    <cellStyle name="Normal 24 2 2" xfId="36602" xr:uid="{00000000-0005-0000-0000-0000F98E0000}"/>
    <cellStyle name="Normal 24 2 2 2" xfId="36603" xr:uid="{00000000-0005-0000-0000-0000FA8E0000}"/>
    <cellStyle name="Normal 24 2 2 2 2" xfId="36604" xr:uid="{00000000-0005-0000-0000-0000FB8E0000}"/>
    <cellStyle name="Normal 24 2 2 2 2 2" xfId="36605" xr:uid="{00000000-0005-0000-0000-0000FC8E0000}"/>
    <cellStyle name="Normal 24 2 2 2 2 2 2" xfId="36606" xr:uid="{00000000-0005-0000-0000-0000FD8E0000}"/>
    <cellStyle name="Normal 24 2 2 2 2 2 2 2" xfId="36607" xr:uid="{00000000-0005-0000-0000-0000FE8E0000}"/>
    <cellStyle name="Normal 24 2 2 2 2 2 2 2 2" xfId="36608" xr:uid="{00000000-0005-0000-0000-0000FF8E0000}"/>
    <cellStyle name="Normal 24 2 2 2 2 2 2 3" xfId="36609" xr:uid="{00000000-0005-0000-0000-0000008F0000}"/>
    <cellStyle name="Normal 24 2 2 2 2 2 2 4" xfId="36610" xr:uid="{00000000-0005-0000-0000-0000018F0000}"/>
    <cellStyle name="Normal 24 2 2 2 2 2 3" xfId="36611" xr:uid="{00000000-0005-0000-0000-0000028F0000}"/>
    <cellStyle name="Normal 24 2 2 2 2 2 3 2" xfId="36612" xr:uid="{00000000-0005-0000-0000-0000038F0000}"/>
    <cellStyle name="Normal 24 2 2 2 2 2 4" xfId="36613" xr:uid="{00000000-0005-0000-0000-0000048F0000}"/>
    <cellStyle name="Normal 24 2 2 2 2 2 5" xfId="36614" xr:uid="{00000000-0005-0000-0000-0000058F0000}"/>
    <cellStyle name="Normal 24 2 2 2 2 3" xfId="36615" xr:uid="{00000000-0005-0000-0000-0000068F0000}"/>
    <cellStyle name="Normal 24 2 2 2 2 3 2" xfId="36616" xr:uid="{00000000-0005-0000-0000-0000078F0000}"/>
    <cellStyle name="Normal 24 2 2 2 2 3 2 2" xfId="36617" xr:uid="{00000000-0005-0000-0000-0000088F0000}"/>
    <cellStyle name="Normal 24 2 2 2 2 3 3" xfId="36618" xr:uid="{00000000-0005-0000-0000-0000098F0000}"/>
    <cellStyle name="Normal 24 2 2 2 2 3 4" xfId="36619" xr:uid="{00000000-0005-0000-0000-00000A8F0000}"/>
    <cellStyle name="Normal 24 2 2 2 2 4" xfId="36620" xr:uid="{00000000-0005-0000-0000-00000B8F0000}"/>
    <cellStyle name="Normal 24 2 2 2 2 4 2" xfId="36621" xr:uid="{00000000-0005-0000-0000-00000C8F0000}"/>
    <cellStyle name="Normal 24 2 2 2 2 5" xfId="36622" xr:uid="{00000000-0005-0000-0000-00000D8F0000}"/>
    <cellStyle name="Normal 24 2 2 2 2 6" xfId="36623" xr:uid="{00000000-0005-0000-0000-00000E8F0000}"/>
    <cellStyle name="Normal 24 2 2 2 3" xfId="36624" xr:uid="{00000000-0005-0000-0000-00000F8F0000}"/>
    <cellStyle name="Normal 24 2 2 2 3 2" xfId="36625" xr:uid="{00000000-0005-0000-0000-0000108F0000}"/>
    <cellStyle name="Normal 24 2 2 2 3 2 2" xfId="36626" xr:uid="{00000000-0005-0000-0000-0000118F0000}"/>
    <cellStyle name="Normal 24 2 2 2 3 2 2 2" xfId="36627" xr:uid="{00000000-0005-0000-0000-0000128F0000}"/>
    <cellStyle name="Normal 24 2 2 2 3 2 3" xfId="36628" xr:uid="{00000000-0005-0000-0000-0000138F0000}"/>
    <cellStyle name="Normal 24 2 2 2 3 2 4" xfId="36629" xr:uid="{00000000-0005-0000-0000-0000148F0000}"/>
    <cellStyle name="Normal 24 2 2 2 3 3" xfId="36630" xr:uid="{00000000-0005-0000-0000-0000158F0000}"/>
    <cellStyle name="Normal 24 2 2 2 3 3 2" xfId="36631" xr:uid="{00000000-0005-0000-0000-0000168F0000}"/>
    <cellStyle name="Normal 24 2 2 2 3 4" xfId="36632" xr:uid="{00000000-0005-0000-0000-0000178F0000}"/>
    <cellStyle name="Normal 24 2 2 2 3 5" xfId="36633" xr:uid="{00000000-0005-0000-0000-0000188F0000}"/>
    <cellStyle name="Normal 24 2 2 2 4" xfId="36634" xr:uid="{00000000-0005-0000-0000-0000198F0000}"/>
    <cellStyle name="Normal 24 2 2 2 4 2" xfId="36635" xr:uid="{00000000-0005-0000-0000-00001A8F0000}"/>
    <cellStyle name="Normal 24 2 2 2 4 2 2" xfId="36636" xr:uid="{00000000-0005-0000-0000-00001B8F0000}"/>
    <cellStyle name="Normal 24 2 2 2 4 3" xfId="36637" xr:uid="{00000000-0005-0000-0000-00001C8F0000}"/>
    <cellStyle name="Normal 24 2 2 2 4 4" xfId="36638" xr:uid="{00000000-0005-0000-0000-00001D8F0000}"/>
    <cellStyle name="Normal 24 2 2 2 5" xfId="36639" xr:uid="{00000000-0005-0000-0000-00001E8F0000}"/>
    <cellStyle name="Normal 24 2 2 2 5 2" xfId="36640" xr:uid="{00000000-0005-0000-0000-00001F8F0000}"/>
    <cellStyle name="Normal 24 2 2 2 5 2 2" xfId="36641" xr:uid="{00000000-0005-0000-0000-0000208F0000}"/>
    <cellStyle name="Normal 24 2 2 2 5 3" xfId="36642" xr:uid="{00000000-0005-0000-0000-0000218F0000}"/>
    <cellStyle name="Normal 24 2 2 2 5 4" xfId="36643" xr:uid="{00000000-0005-0000-0000-0000228F0000}"/>
    <cellStyle name="Normal 24 2 2 2 6" xfId="36644" xr:uid="{00000000-0005-0000-0000-0000238F0000}"/>
    <cellStyle name="Normal 24 2 2 2 6 2" xfId="36645" xr:uid="{00000000-0005-0000-0000-0000248F0000}"/>
    <cellStyle name="Normal 24 2 2 2 7" xfId="36646" xr:uid="{00000000-0005-0000-0000-0000258F0000}"/>
    <cellStyle name="Normal 24 2 2 2 8" xfId="36647" xr:uid="{00000000-0005-0000-0000-0000268F0000}"/>
    <cellStyle name="Normal 24 2 2 3" xfId="36648" xr:uid="{00000000-0005-0000-0000-0000278F0000}"/>
    <cellStyle name="Normal 24 2 2 3 2" xfId="36649" xr:uid="{00000000-0005-0000-0000-0000288F0000}"/>
    <cellStyle name="Normal 24 2 2 3 2 2" xfId="36650" xr:uid="{00000000-0005-0000-0000-0000298F0000}"/>
    <cellStyle name="Normal 24 2 2 3 2 2 2" xfId="36651" xr:uid="{00000000-0005-0000-0000-00002A8F0000}"/>
    <cellStyle name="Normal 24 2 2 3 2 2 2 2" xfId="36652" xr:uid="{00000000-0005-0000-0000-00002B8F0000}"/>
    <cellStyle name="Normal 24 2 2 3 2 2 3" xfId="36653" xr:uid="{00000000-0005-0000-0000-00002C8F0000}"/>
    <cellStyle name="Normal 24 2 2 3 2 2 4" xfId="36654" xr:uid="{00000000-0005-0000-0000-00002D8F0000}"/>
    <cellStyle name="Normal 24 2 2 3 2 3" xfId="36655" xr:uid="{00000000-0005-0000-0000-00002E8F0000}"/>
    <cellStyle name="Normal 24 2 2 3 2 3 2" xfId="36656" xr:uid="{00000000-0005-0000-0000-00002F8F0000}"/>
    <cellStyle name="Normal 24 2 2 3 2 4" xfId="36657" xr:uid="{00000000-0005-0000-0000-0000308F0000}"/>
    <cellStyle name="Normal 24 2 2 3 2 5" xfId="36658" xr:uid="{00000000-0005-0000-0000-0000318F0000}"/>
    <cellStyle name="Normal 24 2 2 3 3" xfId="36659" xr:uid="{00000000-0005-0000-0000-0000328F0000}"/>
    <cellStyle name="Normal 24 2 2 3 3 2" xfId="36660" xr:uid="{00000000-0005-0000-0000-0000338F0000}"/>
    <cellStyle name="Normal 24 2 2 3 3 2 2" xfId="36661" xr:uid="{00000000-0005-0000-0000-0000348F0000}"/>
    <cellStyle name="Normal 24 2 2 3 3 3" xfId="36662" xr:uid="{00000000-0005-0000-0000-0000358F0000}"/>
    <cellStyle name="Normal 24 2 2 3 3 4" xfId="36663" xr:uid="{00000000-0005-0000-0000-0000368F0000}"/>
    <cellStyle name="Normal 24 2 2 3 4" xfId="36664" xr:uid="{00000000-0005-0000-0000-0000378F0000}"/>
    <cellStyle name="Normal 24 2 2 3 4 2" xfId="36665" xr:uid="{00000000-0005-0000-0000-0000388F0000}"/>
    <cellStyle name="Normal 24 2 2 3 4 2 2" xfId="36666" xr:uid="{00000000-0005-0000-0000-0000398F0000}"/>
    <cellStyle name="Normal 24 2 2 3 4 3" xfId="36667" xr:uid="{00000000-0005-0000-0000-00003A8F0000}"/>
    <cellStyle name="Normal 24 2 2 3 4 4" xfId="36668" xr:uid="{00000000-0005-0000-0000-00003B8F0000}"/>
    <cellStyle name="Normal 24 2 2 3 5" xfId="36669" xr:uid="{00000000-0005-0000-0000-00003C8F0000}"/>
    <cellStyle name="Normal 24 2 2 3 5 2" xfId="36670" xr:uid="{00000000-0005-0000-0000-00003D8F0000}"/>
    <cellStyle name="Normal 24 2 2 3 6" xfId="36671" xr:uid="{00000000-0005-0000-0000-00003E8F0000}"/>
    <cellStyle name="Normal 24 2 2 3 7" xfId="36672" xr:uid="{00000000-0005-0000-0000-00003F8F0000}"/>
    <cellStyle name="Normal 24 2 2 4" xfId="36673" xr:uid="{00000000-0005-0000-0000-0000408F0000}"/>
    <cellStyle name="Normal 24 2 2 4 2" xfId="36674" xr:uid="{00000000-0005-0000-0000-0000418F0000}"/>
    <cellStyle name="Normal 24 2 2 4 2 2" xfId="36675" xr:uid="{00000000-0005-0000-0000-0000428F0000}"/>
    <cellStyle name="Normal 24 2 2 4 2 2 2" xfId="36676" xr:uid="{00000000-0005-0000-0000-0000438F0000}"/>
    <cellStyle name="Normal 24 2 2 4 2 3" xfId="36677" xr:uid="{00000000-0005-0000-0000-0000448F0000}"/>
    <cellStyle name="Normal 24 2 2 4 2 4" xfId="36678" xr:uid="{00000000-0005-0000-0000-0000458F0000}"/>
    <cellStyle name="Normal 24 2 2 4 3" xfId="36679" xr:uid="{00000000-0005-0000-0000-0000468F0000}"/>
    <cellStyle name="Normal 24 2 2 4 3 2" xfId="36680" xr:uid="{00000000-0005-0000-0000-0000478F0000}"/>
    <cellStyle name="Normal 24 2 2 4 3 2 2" xfId="36681" xr:uid="{00000000-0005-0000-0000-0000488F0000}"/>
    <cellStyle name="Normal 24 2 2 4 3 3" xfId="36682" xr:uid="{00000000-0005-0000-0000-0000498F0000}"/>
    <cellStyle name="Normal 24 2 2 4 3 4" xfId="36683" xr:uid="{00000000-0005-0000-0000-00004A8F0000}"/>
    <cellStyle name="Normal 24 2 2 4 4" xfId="36684" xr:uid="{00000000-0005-0000-0000-00004B8F0000}"/>
    <cellStyle name="Normal 24 2 2 4 4 2" xfId="36685" xr:uid="{00000000-0005-0000-0000-00004C8F0000}"/>
    <cellStyle name="Normal 24 2 2 4 5" xfId="36686" xr:uid="{00000000-0005-0000-0000-00004D8F0000}"/>
    <cellStyle name="Normal 24 2 2 4 6" xfId="36687" xr:uid="{00000000-0005-0000-0000-00004E8F0000}"/>
    <cellStyle name="Normal 24 2 2 5" xfId="36688" xr:uid="{00000000-0005-0000-0000-00004F8F0000}"/>
    <cellStyle name="Normal 24 2 2 5 2" xfId="36689" xr:uid="{00000000-0005-0000-0000-0000508F0000}"/>
    <cellStyle name="Normal 24 2 2 5 2 2" xfId="36690" xr:uid="{00000000-0005-0000-0000-0000518F0000}"/>
    <cellStyle name="Normal 24 2 2 5 2 2 2" xfId="36691" xr:uid="{00000000-0005-0000-0000-0000528F0000}"/>
    <cellStyle name="Normal 24 2 2 5 2 3" xfId="36692" xr:uid="{00000000-0005-0000-0000-0000538F0000}"/>
    <cellStyle name="Normal 24 2 2 5 2 4" xfId="36693" xr:uid="{00000000-0005-0000-0000-0000548F0000}"/>
    <cellStyle name="Normal 24 2 2 5 3" xfId="36694" xr:uid="{00000000-0005-0000-0000-0000558F0000}"/>
    <cellStyle name="Normal 24 2 2 5 3 2" xfId="36695" xr:uid="{00000000-0005-0000-0000-0000568F0000}"/>
    <cellStyle name="Normal 24 2 2 5 4" xfId="36696" xr:uid="{00000000-0005-0000-0000-0000578F0000}"/>
    <cellStyle name="Normal 24 2 2 5 5" xfId="36697" xr:uid="{00000000-0005-0000-0000-0000588F0000}"/>
    <cellStyle name="Normal 24 2 2 6" xfId="36698" xr:uid="{00000000-0005-0000-0000-0000598F0000}"/>
    <cellStyle name="Normal 24 2 2 6 2" xfId="36699" xr:uid="{00000000-0005-0000-0000-00005A8F0000}"/>
    <cellStyle name="Normal 24 2 2 6 2 2" xfId="36700" xr:uid="{00000000-0005-0000-0000-00005B8F0000}"/>
    <cellStyle name="Normal 24 2 2 6 3" xfId="36701" xr:uid="{00000000-0005-0000-0000-00005C8F0000}"/>
    <cellStyle name="Normal 24 2 2 6 4" xfId="36702" xr:uid="{00000000-0005-0000-0000-00005D8F0000}"/>
    <cellStyle name="Normal 24 2 2 7" xfId="36703" xr:uid="{00000000-0005-0000-0000-00005E8F0000}"/>
    <cellStyle name="Normal 24 2 2 7 2" xfId="36704" xr:uid="{00000000-0005-0000-0000-00005F8F0000}"/>
    <cellStyle name="Normal 24 2 2 8" xfId="36705" xr:uid="{00000000-0005-0000-0000-0000608F0000}"/>
    <cellStyle name="Normal 24 2 2 9" xfId="36706" xr:uid="{00000000-0005-0000-0000-0000618F0000}"/>
    <cellStyle name="Normal 24 2 3" xfId="36707" xr:uid="{00000000-0005-0000-0000-0000628F0000}"/>
    <cellStyle name="Normal 24 2 3 2" xfId="36708" xr:uid="{00000000-0005-0000-0000-0000638F0000}"/>
    <cellStyle name="Normal 24 2 3 2 2" xfId="36709" xr:uid="{00000000-0005-0000-0000-0000648F0000}"/>
    <cellStyle name="Normal 24 2 3 2 2 2" xfId="36710" xr:uid="{00000000-0005-0000-0000-0000658F0000}"/>
    <cellStyle name="Normal 24 2 3 2 2 2 2" xfId="36711" xr:uid="{00000000-0005-0000-0000-0000668F0000}"/>
    <cellStyle name="Normal 24 2 3 2 2 2 2 2" xfId="36712" xr:uid="{00000000-0005-0000-0000-0000678F0000}"/>
    <cellStyle name="Normal 24 2 3 2 2 2 3" xfId="36713" xr:uid="{00000000-0005-0000-0000-0000688F0000}"/>
    <cellStyle name="Normal 24 2 3 2 2 2 4" xfId="36714" xr:uid="{00000000-0005-0000-0000-0000698F0000}"/>
    <cellStyle name="Normal 24 2 3 2 2 3" xfId="36715" xr:uid="{00000000-0005-0000-0000-00006A8F0000}"/>
    <cellStyle name="Normal 24 2 3 2 2 3 2" xfId="36716" xr:uid="{00000000-0005-0000-0000-00006B8F0000}"/>
    <cellStyle name="Normal 24 2 3 2 2 4" xfId="36717" xr:uid="{00000000-0005-0000-0000-00006C8F0000}"/>
    <cellStyle name="Normal 24 2 3 2 2 5" xfId="36718" xr:uid="{00000000-0005-0000-0000-00006D8F0000}"/>
    <cellStyle name="Normal 24 2 3 2 3" xfId="36719" xr:uid="{00000000-0005-0000-0000-00006E8F0000}"/>
    <cellStyle name="Normal 24 2 3 2 3 2" xfId="36720" xr:uid="{00000000-0005-0000-0000-00006F8F0000}"/>
    <cellStyle name="Normal 24 2 3 2 3 2 2" xfId="36721" xr:uid="{00000000-0005-0000-0000-0000708F0000}"/>
    <cellStyle name="Normal 24 2 3 2 3 3" xfId="36722" xr:uid="{00000000-0005-0000-0000-0000718F0000}"/>
    <cellStyle name="Normal 24 2 3 2 3 4" xfId="36723" xr:uid="{00000000-0005-0000-0000-0000728F0000}"/>
    <cellStyle name="Normal 24 2 3 2 4" xfId="36724" xr:uid="{00000000-0005-0000-0000-0000738F0000}"/>
    <cellStyle name="Normal 24 2 3 2 4 2" xfId="36725" xr:uid="{00000000-0005-0000-0000-0000748F0000}"/>
    <cellStyle name="Normal 24 2 3 2 5" xfId="36726" xr:uid="{00000000-0005-0000-0000-0000758F0000}"/>
    <cellStyle name="Normal 24 2 3 2 6" xfId="36727" xr:uid="{00000000-0005-0000-0000-0000768F0000}"/>
    <cellStyle name="Normal 24 2 3 3" xfId="36728" xr:uid="{00000000-0005-0000-0000-0000778F0000}"/>
    <cellStyle name="Normal 24 2 3 3 2" xfId="36729" xr:uid="{00000000-0005-0000-0000-0000788F0000}"/>
    <cellStyle name="Normal 24 2 3 3 2 2" xfId="36730" xr:uid="{00000000-0005-0000-0000-0000798F0000}"/>
    <cellStyle name="Normal 24 2 3 3 2 2 2" xfId="36731" xr:uid="{00000000-0005-0000-0000-00007A8F0000}"/>
    <cellStyle name="Normal 24 2 3 3 2 3" xfId="36732" xr:uid="{00000000-0005-0000-0000-00007B8F0000}"/>
    <cellStyle name="Normal 24 2 3 3 2 4" xfId="36733" xr:uid="{00000000-0005-0000-0000-00007C8F0000}"/>
    <cellStyle name="Normal 24 2 3 3 3" xfId="36734" xr:uid="{00000000-0005-0000-0000-00007D8F0000}"/>
    <cellStyle name="Normal 24 2 3 3 3 2" xfId="36735" xr:uid="{00000000-0005-0000-0000-00007E8F0000}"/>
    <cellStyle name="Normal 24 2 3 3 4" xfId="36736" xr:uid="{00000000-0005-0000-0000-00007F8F0000}"/>
    <cellStyle name="Normal 24 2 3 3 5" xfId="36737" xr:uid="{00000000-0005-0000-0000-0000808F0000}"/>
    <cellStyle name="Normal 24 2 3 4" xfId="36738" xr:uid="{00000000-0005-0000-0000-0000818F0000}"/>
    <cellStyle name="Normal 24 2 3 4 2" xfId="36739" xr:uid="{00000000-0005-0000-0000-0000828F0000}"/>
    <cellStyle name="Normal 24 2 3 4 2 2" xfId="36740" xr:uid="{00000000-0005-0000-0000-0000838F0000}"/>
    <cellStyle name="Normal 24 2 3 4 3" xfId="36741" xr:uid="{00000000-0005-0000-0000-0000848F0000}"/>
    <cellStyle name="Normal 24 2 3 4 4" xfId="36742" xr:uid="{00000000-0005-0000-0000-0000858F0000}"/>
    <cellStyle name="Normal 24 2 3 5" xfId="36743" xr:uid="{00000000-0005-0000-0000-0000868F0000}"/>
    <cellStyle name="Normal 24 2 3 5 2" xfId="36744" xr:uid="{00000000-0005-0000-0000-0000878F0000}"/>
    <cellStyle name="Normal 24 2 3 5 2 2" xfId="36745" xr:uid="{00000000-0005-0000-0000-0000888F0000}"/>
    <cellStyle name="Normal 24 2 3 5 3" xfId="36746" xr:uid="{00000000-0005-0000-0000-0000898F0000}"/>
    <cellStyle name="Normal 24 2 3 5 4" xfId="36747" xr:uid="{00000000-0005-0000-0000-00008A8F0000}"/>
    <cellStyle name="Normal 24 2 3 6" xfId="36748" xr:uid="{00000000-0005-0000-0000-00008B8F0000}"/>
    <cellStyle name="Normal 24 2 3 6 2" xfId="36749" xr:uid="{00000000-0005-0000-0000-00008C8F0000}"/>
    <cellStyle name="Normal 24 2 3 7" xfId="36750" xr:uid="{00000000-0005-0000-0000-00008D8F0000}"/>
    <cellStyle name="Normal 24 2 3 8" xfId="36751" xr:uid="{00000000-0005-0000-0000-00008E8F0000}"/>
    <cellStyle name="Normal 24 2 4" xfId="36752" xr:uid="{00000000-0005-0000-0000-00008F8F0000}"/>
    <cellStyle name="Normal 24 2 4 2" xfId="36753" xr:uid="{00000000-0005-0000-0000-0000908F0000}"/>
    <cellStyle name="Normal 24 2 4 2 2" xfId="36754" xr:uid="{00000000-0005-0000-0000-0000918F0000}"/>
    <cellStyle name="Normal 24 2 4 2 2 2" xfId="36755" xr:uid="{00000000-0005-0000-0000-0000928F0000}"/>
    <cellStyle name="Normal 24 2 4 2 2 2 2" xfId="36756" xr:uid="{00000000-0005-0000-0000-0000938F0000}"/>
    <cellStyle name="Normal 24 2 4 2 2 3" xfId="36757" xr:uid="{00000000-0005-0000-0000-0000948F0000}"/>
    <cellStyle name="Normal 24 2 4 2 2 4" xfId="36758" xr:uid="{00000000-0005-0000-0000-0000958F0000}"/>
    <cellStyle name="Normal 24 2 4 2 3" xfId="36759" xr:uid="{00000000-0005-0000-0000-0000968F0000}"/>
    <cellStyle name="Normal 24 2 4 2 3 2" xfId="36760" xr:uid="{00000000-0005-0000-0000-0000978F0000}"/>
    <cellStyle name="Normal 24 2 4 2 4" xfId="36761" xr:uid="{00000000-0005-0000-0000-0000988F0000}"/>
    <cellStyle name="Normal 24 2 4 2 5" xfId="36762" xr:uid="{00000000-0005-0000-0000-0000998F0000}"/>
    <cellStyle name="Normal 24 2 4 3" xfId="36763" xr:uid="{00000000-0005-0000-0000-00009A8F0000}"/>
    <cellStyle name="Normal 24 2 4 3 2" xfId="36764" xr:uid="{00000000-0005-0000-0000-00009B8F0000}"/>
    <cellStyle name="Normal 24 2 4 3 2 2" xfId="36765" xr:uid="{00000000-0005-0000-0000-00009C8F0000}"/>
    <cellStyle name="Normal 24 2 4 3 3" xfId="36766" xr:uid="{00000000-0005-0000-0000-00009D8F0000}"/>
    <cellStyle name="Normal 24 2 4 3 4" xfId="36767" xr:uid="{00000000-0005-0000-0000-00009E8F0000}"/>
    <cellStyle name="Normal 24 2 4 4" xfId="36768" xr:uid="{00000000-0005-0000-0000-00009F8F0000}"/>
    <cellStyle name="Normal 24 2 4 4 2" xfId="36769" xr:uid="{00000000-0005-0000-0000-0000A08F0000}"/>
    <cellStyle name="Normal 24 2 4 4 2 2" xfId="36770" xr:uid="{00000000-0005-0000-0000-0000A18F0000}"/>
    <cellStyle name="Normal 24 2 4 4 3" xfId="36771" xr:uid="{00000000-0005-0000-0000-0000A28F0000}"/>
    <cellStyle name="Normal 24 2 4 4 4" xfId="36772" xr:uid="{00000000-0005-0000-0000-0000A38F0000}"/>
    <cellStyle name="Normal 24 2 4 5" xfId="36773" xr:uid="{00000000-0005-0000-0000-0000A48F0000}"/>
    <cellStyle name="Normal 24 2 4 5 2" xfId="36774" xr:uid="{00000000-0005-0000-0000-0000A58F0000}"/>
    <cellStyle name="Normal 24 2 4 6" xfId="36775" xr:uid="{00000000-0005-0000-0000-0000A68F0000}"/>
    <cellStyle name="Normal 24 2 4 7" xfId="36776" xr:uid="{00000000-0005-0000-0000-0000A78F0000}"/>
    <cellStyle name="Normal 24 2 5" xfId="36777" xr:uid="{00000000-0005-0000-0000-0000A88F0000}"/>
    <cellStyle name="Normal 24 2 5 2" xfId="36778" xr:uid="{00000000-0005-0000-0000-0000A98F0000}"/>
    <cellStyle name="Normal 24 2 5 2 2" xfId="36779" xr:uid="{00000000-0005-0000-0000-0000AA8F0000}"/>
    <cellStyle name="Normal 24 2 5 2 2 2" xfId="36780" xr:uid="{00000000-0005-0000-0000-0000AB8F0000}"/>
    <cellStyle name="Normal 24 2 5 2 3" xfId="36781" xr:uid="{00000000-0005-0000-0000-0000AC8F0000}"/>
    <cellStyle name="Normal 24 2 5 2 4" xfId="36782" xr:uid="{00000000-0005-0000-0000-0000AD8F0000}"/>
    <cellStyle name="Normal 24 2 5 3" xfId="36783" xr:uid="{00000000-0005-0000-0000-0000AE8F0000}"/>
    <cellStyle name="Normal 24 2 5 3 2" xfId="36784" xr:uid="{00000000-0005-0000-0000-0000AF8F0000}"/>
    <cellStyle name="Normal 24 2 5 3 2 2" xfId="36785" xr:uid="{00000000-0005-0000-0000-0000B08F0000}"/>
    <cellStyle name="Normal 24 2 5 3 3" xfId="36786" xr:uid="{00000000-0005-0000-0000-0000B18F0000}"/>
    <cellStyle name="Normal 24 2 5 3 4" xfId="36787" xr:uid="{00000000-0005-0000-0000-0000B28F0000}"/>
    <cellStyle name="Normal 24 2 5 4" xfId="36788" xr:uid="{00000000-0005-0000-0000-0000B38F0000}"/>
    <cellStyle name="Normal 24 2 5 4 2" xfId="36789" xr:uid="{00000000-0005-0000-0000-0000B48F0000}"/>
    <cellStyle name="Normal 24 2 5 5" xfId="36790" xr:uid="{00000000-0005-0000-0000-0000B58F0000}"/>
    <cellStyle name="Normal 24 2 5 6" xfId="36791" xr:uid="{00000000-0005-0000-0000-0000B68F0000}"/>
    <cellStyle name="Normal 24 2 6" xfId="36792" xr:uid="{00000000-0005-0000-0000-0000B78F0000}"/>
    <cellStyle name="Normal 24 2 6 2" xfId="36793" xr:uid="{00000000-0005-0000-0000-0000B88F0000}"/>
    <cellStyle name="Normal 24 2 6 2 2" xfId="36794" xr:uid="{00000000-0005-0000-0000-0000B98F0000}"/>
    <cellStyle name="Normal 24 2 6 2 2 2" xfId="36795" xr:uid="{00000000-0005-0000-0000-0000BA8F0000}"/>
    <cellStyle name="Normal 24 2 6 2 3" xfId="36796" xr:uid="{00000000-0005-0000-0000-0000BB8F0000}"/>
    <cellStyle name="Normal 24 2 6 2 4" xfId="36797" xr:uid="{00000000-0005-0000-0000-0000BC8F0000}"/>
    <cellStyle name="Normal 24 2 6 3" xfId="36798" xr:uid="{00000000-0005-0000-0000-0000BD8F0000}"/>
    <cellStyle name="Normal 24 2 6 3 2" xfId="36799" xr:uid="{00000000-0005-0000-0000-0000BE8F0000}"/>
    <cellStyle name="Normal 24 2 6 4" xfId="36800" xr:uid="{00000000-0005-0000-0000-0000BF8F0000}"/>
    <cellStyle name="Normal 24 2 6 5" xfId="36801" xr:uid="{00000000-0005-0000-0000-0000C08F0000}"/>
    <cellStyle name="Normal 24 2 7" xfId="36802" xr:uid="{00000000-0005-0000-0000-0000C18F0000}"/>
    <cellStyle name="Normal 24 2 7 2" xfId="36803" xr:uid="{00000000-0005-0000-0000-0000C28F0000}"/>
    <cellStyle name="Normal 24 2 7 2 2" xfId="36804" xr:uid="{00000000-0005-0000-0000-0000C38F0000}"/>
    <cellStyle name="Normal 24 2 7 3" xfId="36805" xr:uid="{00000000-0005-0000-0000-0000C48F0000}"/>
    <cellStyle name="Normal 24 2 7 4" xfId="36806" xr:uid="{00000000-0005-0000-0000-0000C58F0000}"/>
    <cellStyle name="Normal 24 2 8" xfId="36807" xr:uid="{00000000-0005-0000-0000-0000C68F0000}"/>
    <cellStyle name="Normal 24 2 8 2" xfId="36808" xr:uid="{00000000-0005-0000-0000-0000C78F0000}"/>
    <cellStyle name="Normal 24 2 9" xfId="36809" xr:uid="{00000000-0005-0000-0000-0000C88F0000}"/>
    <cellStyle name="Normal 24 3" xfId="36810" xr:uid="{00000000-0005-0000-0000-0000C98F0000}"/>
    <cellStyle name="Normal 24 3 10" xfId="36811" xr:uid="{00000000-0005-0000-0000-0000CA8F0000}"/>
    <cellStyle name="Normal 24 3 2" xfId="36812" xr:uid="{00000000-0005-0000-0000-0000CB8F0000}"/>
    <cellStyle name="Normal 24 3 2 2" xfId="36813" xr:uid="{00000000-0005-0000-0000-0000CC8F0000}"/>
    <cellStyle name="Normal 24 3 2 2 2" xfId="36814" xr:uid="{00000000-0005-0000-0000-0000CD8F0000}"/>
    <cellStyle name="Normal 24 3 2 2 2 2" xfId="36815" xr:uid="{00000000-0005-0000-0000-0000CE8F0000}"/>
    <cellStyle name="Normal 24 3 2 2 2 2 2" xfId="36816" xr:uid="{00000000-0005-0000-0000-0000CF8F0000}"/>
    <cellStyle name="Normal 24 3 2 2 2 2 2 2" xfId="36817" xr:uid="{00000000-0005-0000-0000-0000D08F0000}"/>
    <cellStyle name="Normal 24 3 2 2 2 2 2 2 2" xfId="36818" xr:uid="{00000000-0005-0000-0000-0000D18F0000}"/>
    <cellStyle name="Normal 24 3 2 2 2 2 2 3" xfId="36819" xr:uid="{00000000-0005-0000-0000-0000D28F0000}"/>
    <cellStyle name="Normal 24 3 2 2 2 2 2 4" xfId="36820" xr:uid="{00000000-0005-0000-0000-0000D38F0000}"/>
    <cellStyle name="Normal 24 3 2 2 2 2 3" xfId="36821" xr:uid="{00000000-0005-0000-0000-0000D48F0000}"/>
    <cellStyle name="Normal 24 3 2 2 2 2 3 2" xfId="36822" xr:uid="{00000000-0005-0000-0000-0000D58F0000}"/>
    <cellStyle name="Normal 24 3 2 2 2 2 4" xfId="36823" xr:uid="{00000000-0005-0000-0000-0000D68F0000}"/>
    <cellStyle name="Normal 24 3 2 2 2 2 5" xfId="36824" xr:uid="{00000000-0005-0000-0000-0000D78F0000}"/>
    <cellStyle name="Normal 24 3 2 2 2 3" xfId="36825" xr:uid="{00000000-0005-0000-0000-0000D88F0000}"/>
    <cellStyle name="Normal 24 3 2 2 2 3 2" xfId="36826" xr:uid="{00000000-0005-0000-0000-0000D98F0000}"/>
    <cellStyle name="Normal 24 3 2 2 2 3 2 2" xfId="36827" xr:uid="{00000000-0005-0000-0000-0000DA8F0000}"/>
    <cellStyle name="Normal 24 3 2 2 2 3 3" xfId="36828" xr:uid="{00000000-0005-0000-0000-0000DB8F0000}"/>
    <cellStyle name="Normal 24 3 2 2 2 3 4" xfId="36829" xr:uid="{00000000-0005-0000-0000-0000DC8F0000}"/>
    <cellStyle name="Normal 24 3 2 2 2 4" xfId="36830" xr:uid="{00000000-0005-0000-0000-0000DD8F0000}"/>
    <cellStyle name="Normal 24 3 2 2 2 4 2" xfId="36831" xr:uid="{00000000-0005-0000-0000-0000DE8F0000}"/>
    <cellStyle name="Normal 24 3 2 2 2 5" xfId="36832" xr:uid="{00000000-0005-0000-0000-0000DF8F0000}"/>
    <cellStyle name="Normal 24 3 2 2 2 6" xfId="36833" xr:uid="{00000000-0005-0000-0000-0000E08F0000}"/>
    <cellStyle name="Normal 24 3 2 2 3" xfId="36834" xr:uid="{00000000-0005-0000-0000-0000E18F0000}"/>
    <cellStyle name="Normal 24 3 2 2 3 2" xfId="36835" xr:uid="{00000000-0005-0000-0000-0000E28F0000}"/>
    <cellStyle name="Normal 24 3 2 2 3 2 2" xfId="36836" xr:uid="{00000000-0005-0000-0000-0000E38F0000}"/>
    <cellStyle name="Normal 24 3 2 2 3 2 2 2" xfId="36837" xr:uid="{00000000-0005-0000-0000-0000E48F0000}"/>
    <cellStyle name="Normal 24 3 2 2 3 2 3" xfId="36838" xr:uid="{00000000-0005-0000-0000-0000E58F0000}"/>
    <cellStyle name="Normal 24 3 2 2 3 2 4" xfId="36839" xr:uid="{00000000-0005-0000-0000-0000E68F0000}"/>
    <cellStyle name="Normal 24 3 2 2 3 3" xfId="36840" xr:uid="{00000000-0005-0000-0000-0000E78F0000}"/>
    <cellStyle name="Normal 24 3 2 2 3 3 2" xfId="36841" xr:uid="{00000000-0005-0000-0000-0000E88F0000}"/>
    <cellStyle name="Normal 24 3 2 2 3 4" xfId="36842" xr:uid="{00000000-0005-0000-0000-0000E98F0000}"/>
    <cellStyle name="Normal 24 3 2 2 3 5" xfId="36843" xr:uid="{00000000-0005-0000-0000-0000EA8F0000}"/>
    <cellStyle name="Normal 24 3 2 2 4" xfId="36844" xr:uid="{00000000-0005-0000-0000-0000EB8F0000}"/>
    <cellStyle name="Normal 24 3 2 2 4 2" xfId="36845" xr:uid="{00000000-0005-0000-0000-0000EC8F0000}"/>
    <cellStyle name="Normal 24 3 2 2 4 2 2" xfId="36846" xr:uid="{00000000-0005-0000-0000-0000ED8F0000}"/>
    <cellStyle name="Normal 24 3 2 2 4 3" xfId="36847" xr:uid="{00000000-0005-0000-0000-0000EE8F0000}"/>
    <cellStyle name="Normal 24 3 2 2 4 4" xfId="36848" xr:uid="{00000000-0005-0000-0000-0000EF8F0000}"/>
    <cellStyle name="Normal 24 3 2 2 5" xfId="36849" xr:uid="{00000000-0005-0000-0000-0000F08F0000}"/>
    <cellStyle name="Normal 24 3 2 2 5 2" xfId="36850" xr:uid="{00000000-0005-0000-0000-0000F18F0000}"/>
    <cellStyle name="Normal 24 3 2 2 5 2 2" xfId="36851" xr:uid="{00000000-0005-0000-0000-0000F28F0000}"/>
    <cellStyle name="Normal 24 3 2 2 5 3" xfId="36852" xr:uid="{00000000-0005-0000-0000-0000F38F0000}"/>
    <cellStyle name="Normal 24 3 2 2 5 4" xfId="36853" xr:uid="{00000000-0005-0000-0000-0000F48F0000}"/>
    <cellStyle name="Normal 24 3 2 2 6" xfId="36854" xr:uid="{00000000-0005-0000-0000-0000F58F0000}"/>
    <cellStyle name="Normal 24 3 2 2 6 2" xfId="36855" xr:uid="{00000000-0005-0000-0000-0000F68F0000}"/>
    <cellStyle name="Normal 24 3 2 2 7" xfId="36856" xr:uid="{00000000-0005-0000-0000-0000F78F0000}"/>
    <cellStyle name="Normal 24 3 2 2 8" xfId="36857" xr:uid="{00000000-0005-0000-0000-0000F88F0000}"/>
    <cellStyle name="Normal 24 3 2 3" xfId="36858" xr:uid="{00000000-0005-0000-0000-0000F98F0000}"/>
    <cellStyle name="Normal 24 3 2 3 2" xfId="36859" xr:uid="{00000000-0005-0000-0000-0000FA8F0000}"/>
    <cellStyle name="Normal 24 3 2 3 2 2" xfId="36860" xr:uid="{00000000-0005-0000-0000-0000FB8F0000}"/>
    <cellStyle name="Normal 24 3 2 3 2 2 2" xfId="36861" xr:uid="{00000000-0005-0000-0000-0000FC8F0000}"/>
    <cellStyle name="Normal 24 3 2 3 2 2 2 2" xfId="36862" xr:uid="{00000000-0005-0000-0000-0000FD8F0000}"/>
    <cellStyle name="Normal 24 3 2 3 2 2 3" xfId="36863" xr:uid="{00000000-0005-0000-0000-0000FE8F0000}"/>
    <cellStyle name="Normal 24 3 2 3 2 2 4" xfId="36864" xr:uid="{00000000-0005-0000-0000-0000FF8F0000}"/>
    <cellStyle name="Normal 24 3 2 3 2 3" xfId="36865" xr:uid="{00000000-0005-0000-0000-000000900000}"/>
    <cellStyle name="Normal 24 3 2 3 2 3 2" xfId="36866" xr:uid="{00000000-0005-0000-0000-000001900000}"/>
    <cellStyle name="Normal 24 3 2 3 2 4" xfId="36867" xr:uid="{00000000-0005-0000-0000-000002900000}"/>
    <cellStyle name="Normal 24 3 2 3 2 5" xfId="36868" xr:uid="{00000000-0005-0000-0000-000003900000}"/>
    <cellStyle name="Normal 24 3 2 3 3" xfId="36869" xr:uid="{00000000-0005-0000-0000-000004900000}"/>
    <cellStyle name="Normal 24 3 2 3 3 2" xfId="36870" xr:uid="{00000000-0005-0000-0000-000005900000}"/>
    <cellStyle name="Normal 24 3 2 3 3 2 2" xfId="36871" xr:uid="{00000000-0005-0000-0000-000006900000}"/>
    <cellStyle name="Normal 24 3 2 3 3 3" xfId="36872" xr:uid="{00000000-0005-0000-0000-000007900000}"/>
    <cellStyle name="Normal 24 3 2 3 3 4" xfId="36873" xr:uid="{00000000-0005-0000-0000-000008900000}"/>
    <cellStyle name="Normal 24 3 2 3 4" xfId="36874" xr:uid="{00000000-0005-0000-0000-000009900000}"/>
    <cellStyle name="Normal 24 3 2 3 4 2" xfId="36875" xr:uid="{00000000-0005-0000-0000-00000A900000}"/>
    <cellStyle name="Normal 24 3 2 3 4 2 2" xfId="36876" xr:uid="{00000000-0005-0000-0000-00000B900000}"/>
    <cellStyle name="Normal 24 3 2 3 4 3" xfId="36877" xr:uid="{00000000-0005-0000-0000-00000C900000}"/>
    <cellStyle name="Normal 24 3 2 3 4 4" xfId="36878" xr:uid="{00000000-0005-0000-0000-00000D900000}"/>
    <cellStyle name="Normal 24 3 2 3 5" xfId="36879" xr:uid="{00000000-0005-0000-0000-00000E900000}"/>
    <cellStyle name="Normal 24 3 2 3 5 2" xfId="36880" xr:uid="{00000000-0005-0000-0000-00000F900000}"/>
    <cellStyle name="Normal 24 3 2 3 6" xfId="36881" xr:uid="{00000000-0005-0000-0000-000010900000}"/>
    <cellStyle name="Normal 24 3 2 3 7" xfId="36882" xr:uid="{00000000-0005-0000-0000-000011900000}"/>
    <cellStyle name="Normal 24 3 2 4" xfId="36883" xr:uid="{00000000-0005-0000-0000-000012900000}"/>
    <cellStyle name="Normal 24 3 2 4 2" xfId="36884" xr:uid="{00000000-0005-0000-0000-000013900000}"/>
    <cellStyle name="Normal 24 3 2 4 2 2" xfId="36885" xr:uid="{00000000-0005-0000-0000-000014900000}"/>
    <cellStyle name="Normal 24 3 2 4 2 2 2" xfId="36886" xr:uid="{00000000-0005-0000-0000-000015900000}"/>
    <cellStyle name="Normal 24 3 2 4 2 3" xfId="36887" xr:uid="{00000000-0005-0000-0000-000016900000}"/>
    <cellStyle name="Normal 24 3 2 4 2 4" xfId="36888" xr:uid="{00000000-0005-0000-0000-000017900000}"/>
    <cellStyle name="Normal 24 3 2 4 3" xfId="36889" xr:uid="{00000000-0005-0000-0000-000018900000}"/>
    <cellStyle name="Normal 24 3 2 4 3 2" xfId="36890" xr:uid="{00000000-0005-0000-0000-000019900000}"/>
    <cellStyle name="Normal 24 3 2 4 3 2 2" xfId="36891" xr:uid="{00000000-0005-0000-0000-00001A900000}"/>
    <cellStyle name="Normal 24 3 2 4 3 3" xfId="36892" xr:uid="{00000000-0005-0000-0000-00001B900000}"/>
    <cellStyle name="Normal 24 3 2 4 3 4" xfId="36893" xr:uid="{00000000-0005-0000-0000-00001C900000}"/>
    <cellStyle name="Normal 24 3 2 4 4" xfId="36894" xr:uid="{00000000-0005-0000-0000-00001D900000}"/>
    <cellStyle name="Normal 24 3 2 4 4 2" xfId="36895" xr:uid="{00000000-0005-0000-0000-00001E900000}"/>
    <cellStyle name="Normal 24 3 2 4 5" xfId="36896" xr:uid="{00000000-0005-0000-0000-00001F900000}"/>
    <cellStyle name="Normal 24 3 2 4 6" xfId="36897" xr:uid="{00000000-0005-0000-0000-000020900000}"/>
    <cellStyle name="Normal 24 3 2 5" xfId="36898" xr:uid="{00000000-0005-0000-0000-000021900000}"/>
    <cellStyle name="Normal 24 3 2 5 2" xfId="36899" xr:uid="{00000000-0005-0000-0000-000022900000}"/>
    <cellStyle name="Normal 24 3 2 5 2 2" xfId="36900" xr:uid="{00000000-0005-0000-0000-000023900000}"/>
    <cellStyle name="Normal 24 3 2 5 2 2 2" xfId="36901" xr:uid="{00000000-0005-0000-0000-000024900000}"/>
    <cellStyle name="Normal 24 3 2 5 2 3" xfId="36902" xr:uid="{00000000-0005-0000-0000-000025900000}"/>
    <cellStyle name="Normal 24 3 2 5 2 4" xfId="36903" xr:uid="{00000000-0005-0000-0000-000026900000}"/>
    <cellStyle name="Normal 24 3 2 5 3" xfId="36904" xr:uid="{00000000-0005-0000-0000-000027900000}"/>
    <cellStyle name="Normal 24 3 2 5 3 2" xfId="36905" xr:uid="{00000000-0005-0000-0000-000028900000}"/>
    <cellStyle name="Normal 24 3 2 5 4" xfId="36906" xr:uid="{00000000-0005-0000-0000-000029900000}"/>
    <cellStyle name="Normal 24 3 2 5 5" xfId="36907" xr:uid="{00000000-0005-0000-0000-00002A900000}"/>
    <cellStyle name="Normal 24 3 2 6" xfId="36908" xr:uid="{00000000-0005-0000-0000-00002B900000}"/>
    <cellStyle name="Normal 24 3 2 6 2" xfId="36909" xr:uid="{00000000-0005-0000-0000-00002C900000}"/>
    <cellStyle name="Normal 24 3 2 6 2 2" xfId="36910" xr:uid="{00000000-0005-0000-0000-00002D900000}"/>
    <cellStyle name="Normal 24 3 2 6 3" xfId="36911" xr:uid="{00000000-0005-0000-0000-00002E900000}"/>
    <cellStyle name="Normal 24 3 2 6 4" xfId="36912" xr:uid="{00000000-0005-0000-0000-00002F900000}"/>
    <cellStyle name="Normal 24 3 2 7" xfId="36913" xr:uid="{00000000-0005-0000-0000-000030900000}"/>
    <cellStyle name="Normal 24 3 2 7 2" xfId="36914" xr:uid="{00000000-0005-0000-0000-000031900000}"/>
    <cellStyle name="Normal 24 3 2 8" xfId="36915" xr:uid="{00000000-0005-0000-0000-000032900000}"/>
    <cellStyle name="Normal 24 3 2 9" xfId="36916" xr:uid="{00000000-0005-0000-0000-000033900000}"/>
    <cellStyle name="Normal 24 3 3" xfId="36917" xr:uid="{00000000-0005-0000-0000-000034900000}"/>
    <cellStyle name="Normal 24 3 3 2" xfId="36918" xr:uid="{00000000-0005-0000-0000-000035900000}"/>
    <cellStyle name="Normal 24 3 3 2 2" xfId="36919" xr:uid="{00000000-0005-0000-0000-000036900000}"/>
    <cellStyle name="Normal 24 3 3 2 2 2" xfId="36920" xr:uid="{00000000-0005-0000-0000-000037900000}"/>
    <cellStyle name="Normal 24 3 3 2 2 2 2" xfId="36921" xr:uid="{00000000-0005-0000-0000-000038900000}"/>
    <cellStyle name="Normal 24 3 3 2 2 2 2 2" xfId="36922" xr:uid="{00000000-0005-0000-0000-000039900000}"/>
    <cellStyle name="Normal 24 3 3 2 2 2 3" xfId="36923" xr:uid="{00000000-0005-0000-0000-00003A900000}"/>
    <cellStyle name="Normal 24 3 3 2 2 2 4" xfId="36924" xr:uid="{00000000-0005-0000-0000-00003B900000}"/>
    <cellStyle name="Normal 24 3 3 2 2 3" xfId="36925" xr:uid="{00000000-0005-0000-0000-00003C900000}"/>
    <cellStyle name="Normal 24 3 3 2 2 3 2" xfId="36926" xr:uid="{00000000-0005-0000-0000-00003D900000}"/>
    <cellStyle name="Normal 24 3 3 2 2 4" xfId="36927" xr:uid="{00000000-0005-0000-0000-00003E900000}"/>
    <cellStyle name="Normal 24 3 3 2 2 5" xfId="36928" xr:uid="{00000000-0005-0000-0000-00003F900000}"/>
    <cellStyle name="Normal 24 3 3 2 3" xfId="36929" xr:uid="{00000000-0005-0000-0000-000040900000}"/>
    <cellStyle name="Normal 24 3 3 2 3 2" xfId="36930" xr:uid="{00000000-0005-0000-0000-000041900000}"/>
    <cellStyle name="Normal 24 3 3 2 3 2 2" xfId="36931" xr:uid="{00000000-0005-0000-0000-000042900000}"/>
    <cellStyle name="Normal 24 3 3 2 3 3" xfId="36932" xr:uid="{00000000-0005-0000-0000-000043900000}"/>
    <cellStyle name="Normal 24 3 3 2 3 4" xfId="36933" xr:uid="{00000000-0005-0000-0000-000044900000}"/>
    <cellStyle name="Normal 24 3 3 2 4" xfId="36934" xr:uid="{00000000-0005-0000-0000-000045900000}"/>
    <cellStyle name="Normal 24 3 3 2 4 2" xfId="36935" xr:uid="{00000000-0005-0000-0000-000046900000}"/>
    <cellStyle name="Normal 24 3 3 2 5" xfId="36936" xr:uid="{00000000-0005-0000-0000-000047900000}"/>
    <cellStyle name="Normal 24 3 3 2 6" xfId="36937" xr:uid="{00000000-0005-0000-0000-000048900000}"/>
    <cellStyle name="Normal 24 3 3 3" xfId="36938" xr:uid="{00000000-0005-0000-0000-000049900000}"/>
    <cellStyle name="Normal 24 3 3 3 2" xfId="36939" xr:uid="{00000000-0005-0000-0000-00004A900000}"/>
    <cellStyle name="Normal 24 3 3 3 2 2" xfId="36940" xr:uid="{00000000-0005-0000-0000-00004B900000}"/>
    <cellStyle name="Normal 24 3 3 3 2 2 2" xfId="36941" xr:uid="{00000000-0005-0000-0000-00004C900000}"/>
    <cellStyle name="Normal 24 3 3 3 2 3" xfId="36942" xr:uid="{00000000-0005-0000-0000-00004D900000}"/>
    <cellStyle name="Normal 24 3 3 3 2 4" xfId="36943" xr:uid="{00000000-0005-0000-0000-00004E900000}"/>
    <cellStyle name="Normal 24 3 3 3 3" xfId="36944" xr:uid="{00000000-0005-0000-0000-00004F900000}"/>
    <cellStyle name="Normal 24 3 3 3 3 2" xfId="36945" xr:uid="{00000000-0005-0000-0000-000050900000}"/>
    <cellStyle name="Normal 24 3 3 3 4" xfId="36946" xr:uid="{00000000-0005-0000-0000-000051900000}"/>
    <cellStyle name="Normal 24 3 3 3 5" xfId="36947" xr:uid="{00000000-0005-0000-0000-000052900000}"/>
    <cellStyle name="Normal 24 3 3 4" xfId="36948" xr:uid="{00000000-0005-0000-0000-000053900000}"/>
    <cellStyle name="Normal 24 3 3 4 2" xfId="36949" xr:uid="{00000000-0005-0000-0000-000054900000}"/>
    <cellStyle name="Normal 24 3 3 4 2 2" xfId="36950" xr:uid="{00000000-0005-0000-0000-000055900000}"/>
    <cellStyle name="Normal 24 3 3 4 3" xfId="36951" xr:uid="{00000000-0005-0000-0000-000056900000}"/>
    <cellStyle name="Normal 24 3 3 4 4" xfId="36952" xr:uid="{00000000-0005-0000-0000-000057900000}"/>
    <cellStyle name="Normal 24 3 3 5" xfId="36953" xr:uid="{00000000-0005-0000-0000-000058900000}"/>
    <cellStyle name="Normal 24 3 3 5 2" xfId="36954" xr:uid="{00000000-0005-0000-0000-000059900000}"/>
    <cellStyle name="Normal 24 3 3 5 2 2" xfId="36955" xr:uid="{00000000-0005-0000-0000-00005A900000}"/>
    <cellStyle name="Normal 24 3 3 5 3" xfId="36956" xr:uid="{00000000-0005-0000-0000-00005B900000}"/>
    <cellStyle name="Normal 24 3 3 5 4" xfId="36957" xr:uid="{00000000-0005-0000-0000-00005C900000}"/>
    <cellStyle name="Normal 24 3 3 6" xfId="36958" xr:uid="{00000000-0005-0000-0000-00005D900000}"/>
    <cellStyle name="Normal 24 3 3 6 2" xfId="36959" xr:uid="{00000000-0005-0000-0000-00005E900000}"/>
    <cellStyle name="Normal 24 3 3 7" xfId="36960" xr:uid="{00000000-0005-0000-0000-00005F900000}"/>
    <cellStyle name="Normal 24 3 3 8" xfId="36961" xr:uid="{00000000-0005-0000-0000-000060900000}"/>
    <cellStyle name="Normal 24 3 4" xfId="36962" xr:uid="{00000000-0005-0000-0000-000061900000}"/>
    <cellStyle name="Normal 24 3 4 2" xfId="36963" xr:uid="{00000000-0005-0000-0000-000062900000}"/>
    <cellStyle name="Normal 24 3 4 2 2" xfId="36964" xr:uid="{00000000-0005-0000-0000-000063900000}"/>
    <cellStyle name="Normal 24 3 4 2 2 2" xfId="36965" xr:uid="{00000000-0005-0000-0000-000064900000}"/>
    <cellStyle name="Normal 24 3 4 2 2 2 2" xfId="36966" xr:uid="{00000000-0005-0000-0000-000065900000}"/>
    <cellStyle name="Normal 24 3 4 2 2 3" xfId="36967" xr:uid="{00000000-0005-0000-0000-000066900000}"/>
    <cellStyle name="Normal 24 3 4 2 2 4" xfId="36968" xr:uid="{00000000-0005-0000-0000-000067900000}"/>
    <cellStyle name="Normal 24 3 4 2 3" xfId="36969" xr:uid="{00000000-0005-0000-0000-000068900000}"/>
    <cellStyle name="Normal 24 3 4 2 3 2" xfId="36970" xr:uid="{00000000-0005-0000-0000-000069900000}"/>
    <cellStyle name="Normal 24 3 4 2 4" xfId="36971" xr:uid="{00000000-0005-0000-0000-00006A900000}"/>
    <cellStyle name="Normal 24 3 4 2 5" xfId="36972" xr:uid="{00000000-0005-0000-0000-00006B900000}"/>
    <cellStyle name="Normal 24 3 4 3" xfId="36973" xr:uid="{00000000-0005-0000-0000-00006C900000}"/>
    <cellStyle name="Normal 24 3 4 3 2" xfId="36974" xr:uid="{00000000-0005-0000-0000-00006D900000}"/>
    <cellStyle name="Normal 24 3 4 3 2 2" xfId="36975" xr:uid="{00000000-0005-0000-0000-00006E900000}"/>
    <cellStyle name="Normal 24 3 4 3 3" xfId="36976" xr:uid="{00000000-0005-0000-0000-00006F900000}"/>
    <cellStyle name="Normal 24 3 4 3 4" xfId="36977" xr:uid="{00000000-0005-0000-0000-000070900000}"/>
    <cellStyle name="Normal 24 3 4 4" xfId="36978" xr:uid="{00000000-0005-0000-0000-000071900000}"/>
    <cellStyle name="Normal 24 3 4 4 2" xfId="36979" xr:uid="{00000000-0005-0000-0000-000072900000}"/>
    <cellStyle name="Normal 24 3 4 4 2 2" xfId="36980" xr:uid="{00000000-0005-0000-0000-000073900000}"/>
    <cellStyle name="Normal 24 3 4 4 3" xfId="36981" xr:uid="{00000000-0005-0000-0000-000074900000}"/>
    <cellStyle name="Normal 24 3 4 4 4" xfId="36982" xr:uid="{00000000-0005-0000-0000-000075900000}"/>
    <cellStyle name="Normal 24 3 4 5" xfId="36983" xr:uid="{00000000-0005-0000-0000-000076900000}"/>
    <cellStyle name="Normal 24 3 4 5 2" xfId="36984" xr:uid="{00000000-0005-0000-0000-000077900000}"/>
    <cellStyle name="Normal 24 3 4 6" xfId="36985" xr:uid="{00000000-0005-0000-0000-000078900000}"/>
    <cellStyle name="Normal 24 3 4 7" xfId="36986" xr:uid="{00000000-0005-0000-0000-000079900000}"/>
    <cellStyle name="Normal 24 3 5" xfId="36987" xr:uid="{00000000-0005-0000-0000-00007A900000}"/>
    <cellStyle name="Normal 24 3 5 2" xfId="36988" xr:uid="{00000000-0005-0000-0000-00007B900000}"/>
    <cellStyle name="Normal 24 3 5 2 2" xfId="36989" xr:uid="{00000000-0005-0000-0000-00007C900000}"/>
    <cellStyle name="Normal 24 3 5 2 2 2" xfId="36990" xr:uid="{00000000-0005-0000-0000-00007D900000}"/>
    <cellStyle name="Normal 24 3 5 2 3" xfId="36991" xr:uid="{00000000-0005-0000-0000-00007E900000}"/>
    <cellStyle name="Normal 24 3 5 2 4" xfId="36992" xr:uid="{00000000-0005-0000-0000-00007F900000}"/>
    <cellStyle name="Normal 24 3 5 3" xfId="36993" xr:uid="{00000000-0005-0000-0000-000080900000}"/>
    <cellStyle name="Normal 24 3 5 3 2" xfId="36994" xr:uid="{00000000-0005-0000-0000-000081900000}"/>
    <cellStyle name="Normal 24 3 5 3 2 2" xfId="36995" xr:uid="{00000000-0005-0000-0000-000082900000}"/>
    <cellStyle name="Normal 24 3 5 3 3" xfId="36996" xr:uid="{00000000-0005-0000-0000-000083900000}"/>
    <cellStyle name="Normal 24 3 5 3 4" xfId="36997" xr:uid="{00000000-0005-0000-0000-000084900000}"/>
    <cellStyle name="Normal 24 3 5 4" xfId="36998" xr:uid="{00000000-0005-0000-0000-000085900000}"/>
    <cellStyle name="Normal 24 3 5 4 2" xfId="36999" xr:uid="{00000000-0005-0000-0000-000086900000}"/>
    <cellStyle name="Normal 24 3 5 5" xfId="37000" xr:uid="{00000000-0005-0000-0000-000087900000}"/>
    <cellStyle name="Normal 24 3 5 6" xfId="37001" xr:uid="{00000000-0005-0000-0000-000088900000}"/>
    <cellStyle name="Normal 24 3 6" xfId="37002" xr:uid="{00000000-0005-0000-0000-000089900000}"/>
    <cellStyle name="Normal 24 3 6 2" xfId="37003" xr:uid="{00000000-0005-0000-0000-00008A900000}"/>
    <cellStyle name="Normal 24 3 6 2 2" xfId="37004" xr:uid="{00000000-0005-0000-0000-00008B900000}"/>
    <cellStyle name="Normal 24 3 6 2 2 2" xfId="37005" xr:uid="{00000000-0005-0000-0000-00008C900000}"/>
    <cellStyle name="Normal 24 3 6 2 3" xfId="37006" xr:uid="{00000000-0005-0000-0000-00008D900000}"/>
    <cellStyle name="Normal 24 3 6 2 4" xfId="37007" xr:uid="{00000000-0005-0000-0000-00008E900000}"/>
    <cellStyle name="Normal 24 3 6 3" xfId="37008" xr:uid="{00000000-0005-0000-0000-00008F900000}"/>
    <cellStyle name="Normal 24 3 6 3 2" xfId="37009" xr:uid="{00000000-0005-0000-0000-000090900000}"/>
    <cellStyle name="Normal 24 3 6 4" xfId="37010" xr:uid="{00000000-0005-0000-0000-000091900000}"/>
    <cellStyle name="Normal 24 3 6 5" xfId="37011" xr:uid="{00000000-0005-0000-0000-000092900000}"/>
    <cellStyle name="Normal 24 3 7" xfId="37012" xr:uid="{00000000-0005-0000-0000-000093900000}"/>
    <cellStyle name="Normal 24 3 7 2" xfId="37013" xr:uid="{00000000-0005-0000-0000-000094900000}"/>
    <cellStyle name="Normal 24 3 7 2 2" xfId="37014" xr:uid="{00000000-0005-0000-0000-000095900000}"/>
    <cellStyle name="Normal 24 3 7 3" xfId="37015" xr:uid="{00000000-0005-0000-0000-000096900000}"/>
    <cellStyle name="Normal 24 3 7 4" xfId="37016" xr:uid="{00000000-0005-0000-0000-000097900000}"/>
    <cellStyle name="Normal 24 3 8" xfId="37017" xr:uid="{00000000-0005-0000-0000-000098900000}"/>
    <cellStyle name="Normal 24 3 8 2" xfId="37018" xr:uid="{00000000-0005-0000-0000-000099900000}"/>
    <cellStyle name="Normal 24 3 9" xfId="37019" xr:uid="{00000000-0005-0000-0000-00009A900000}"/>
    <cellStyle name="Normal 24 4" xfId="37020" xr:uid="{00000000-0005-0000-0000-00009B900000}"/>
    <cellStyle name="Normal 24 4 2" xfId="37021" xr:uid="{00000000-0005-0000-0000-00009C900000}"/>
    <cellStyle name="Normal 24 4 2 2" xfId="37022" xr:uid="{00000000-0005-0000-0000-00009D900000}"/>
    <cellStyle name="Normal 24 4 2 2 2" xfId="37023" xr:uid="{00000000-0005-0000-0000-00009E900000}"/>
    <cellStyle name="Normal 24 4 2 2 2 2" xfId="37024" xr:uid="{00000000-0005-0000-0000-00009F900000}"/>
    <cellStyle name="Normal 24 4 2 2 2 2 2" xfId="37025" xr:uid="{00000000-0005-0000-0000-0000A0900000}"/>
    <cellStyle name="Normal 24 4 2 2 2 2 2 2" xfId="37026" xr:uid="{00000000-0005-0000-0000-0000A1900000}"/>
    <cellStyle name="Normal 24 4 2 2 2 2 3" xfId="37027" xr:uid="{00000000-0005-0000-0000-0000A2900000}"/>
    <cellStyle name="Normal 24 4 2 2 2 2 4" xfId="37028" xr:uid="{00000000-0005-0000-0000-0000A3900000}"/>
    <cellStyle name="Normal 24 4 2 2 2 3" xfId="37029" xr:uid="{00000000-0005-0000-0000-0000A4900000}"/>
    <cellStyle name="Normal 24 4 2 2 2 3 2" xfId="37030" xr:uid="{00000000-0005-0000-0000-0000A5900000}"/>
    <cellStyle name="Normal 24 4 2 2 2 4" xfId="37031" xr:uid="{00000000-0005-0000-0000-0000A6900000}"/>
    <cellStyle name="Normal 24 4 2 2 2 5" xfId="37032" xr:uid="{00000000-0005-0000-0000-0000A7900000}"/>
    <cellStyle name="Normal 24 4 2 2 3" xfId="37033" xr:uid="{00000000-0005-0000-0000-0000A8900000}"/>
    <cellStyle name="Normal 24 4 2 2 3 2" xfId="37034" xr:uid="{00000000-0005-0000-0000-0000A9900000}"/>
    <cellStyle name="Normal 24 4 2 2 3 2 2" xfId="37035" xr:uid="{00000000-0005-0000-0000-0000AA900000}"/>
    <cellStyle name="Normal 24 4 2 2 3 3" xfId="37036" xr:uid="{00000000-0005-0000-0000-0000AB900000}"/>
    <cellStyle name="Normal 24 4 2 2 3 4" xfId="37037" xr:uid="{00000000-0005-0000-0000-0000AC900000}"/>
    <cellStyle name="Normal 24 4 2 2 4" xfId="37038" xr:uid="{00000000-0005-0000-0000-0000AD900000}"/>
    <cellStyle name="Normal 24 4 2 2 4 2" xfId="37039" xr:uid="{00000000-0005-0000-0000-0000AE900000}"/>
    <cellStyle name="Normal 24 4 2 2 5" xfId="37040" xr:uid="{00000000-0005-0000-0000-0000AF900000}"/>
    <cellStyle name="Normal 24 4 2 2 6" xfId="37041" xr:uid="{00000000-0005-0000-0000-0000B0900000}"/>
    <cellStyle name="Normal 24 4 2 3" xfId="37042" xr:uid="{00000000-0005-0000-0000-0000B1900000}"/>
    <cellStyle name="Normal 24 4 2 3 2" xfId="37043" xr:uid="{00000000-0005-0000-0000-0000B2900000}"/>
    <cellStyle name="Normal 24 4 2 3 2 2" xfId="37044" xr:uid="{00000000-0005-0000-0000-0000B3900000}"/>
    <cellStyle name="Normal 24 4 2 3 2 2 2" xfId="37045" xr:uid="{00000000-0005-0000-0000-0000B4900000}"/>
    <cellStyle name="Normal 24 4 2 3 2 3" xfId="37046" xr:uid="{00000000-0005-0000-0000-0000B5900000}"/>
    <cellStyle name="Normal 24 4 2 3 2 4" xfId="37047" xr:uid="{00000000-0005-0000-0000-0000B6900000}"/>
    <cellStyle name="Normal 24 4 2 3 3" xfId="37048" xr:uid="{00000000-0005-0000-0000-0000B7900000}"/>
    <cellStyle name="Normal 24 4 2 3 3 2" xfId="37049" xr:uid="{00000000-0005-0000-0000-0000B8900000}"/>
    <cellStyle name="Normal 24 4 2 3 4" xfId="37050" xr:uid="{00000000-0005-0000-0000-0000B9900000}"/>
    <cellStyle name="Normal 24 4 2 3 5" xfId="37051" xr:uid="{00000000-0005-0000-0000-0000BA900000}"/>
    <cellStyle name="Normal 24 4 2 4" xfId="37052" xr:uid="{00000000-0005-0000-0000-0000BB900000}"/>
    <cellStyle name="Normal 24 4 2 4 2" xfId="37053" xr:uid="{00000000-0005-0000-0000-0000BC900000}"/>
    <cellStyle name="Normal 24 4 2 4 2 2" xfId="37054" xr:uid="{00000000-0005-0000-0000-0000BD900000}"/>
    <cellStyle name="Normal 24 4 2 4 3" xfId="37055" xr:uid="{00000000-0005-0000-0000-0000BE900000}"/>
    <cellStyle name="Normal 24 4 2 4 4" xfId="37056" xr:uid="{00000000-0005-0000-0000-0000BF900000}"/>
    <cellStyle name="Normal 24 4 2 5" xfId="37057" xr:uid="{00000000-0005-0000-0000-0000C0900000}"/>
    <cellStyle name="Normal 24 4 2 5 2" xfId="37058" xr:uid="{00000000-0005-0000-0000-0000C1900000}"/>
    <cellStyle name="Normal 24 4 2 5 2 2" xfId="37059" xr:uid="{00000000-0005-0000-0000-0000C2900000}"/>
    <cellStyle name="Normal 24 4 2 5 3" xfId="37060" xr:uid="{00000000-0005-0000-0000-0000C3900000}"/>
    <cellStyle name="Normal 24 4 2 5 4" xfId="37061" xr:uid="{00000000-0005-0000-0000-0000C4900000}"/>
    <cellStyle name="Normal 24 4 2 6" xfId="37062" xr:uid="{00000000-0005-0000-0000-0000C5900000}"/>
    <cellStyle name="Normal 24 4 2 6 2" xfId="37063" xr:uid="{00000000-0005-0000-0000-0000C6900000}"/>
    <cellStyle name="Normal 24 4 2 7" xfId="37064" xr:uid="{00000000-0005-0000-0000-0000C7900000}"/>
    <cellStyle name="Normal 24 4 2 8" xfId="37065" xr:uid="{00000000-0005-0000-0000-0000C8900000}"/>
    <cellStyle name="Normal 24 4 3" xfId="37066" xr:uid="{00000000-0005-0000-0000-0000C9900000}"/>
    <cellStyle name="Normal 24 4 3 2" xfId="37067" xr:uid="{00000000-0005-0000-0000-0000CA900000}"/>
    <cellStyle name="Normal 24 4 3 2 2" xfId="37068" xr:uid="{00000000-0005-0000-0000-0000CB900000}"/>
    <cellStyle name="Normal 24 4 3 2 2 2" xfId="37069" xr:uid="{00000000-0005-0000-0000-0000CC900000}"/>
    <cellStyle name="Normal 24 4 3 2 2 2 2" xfId="37070" xr:uid="{00000000-0005-0000-0000-0000CD900000}"/>
    <cellStyle name="Normal 24 4 3 2 2 3" xfId="37071" xr:uid="{00000000-0005-0000-0000-0000CE900000}"/>
    <cellStyle name="Normal 24 4 3 2 2 4" xfId="37072" xr:uid="{00000000-0005-0000-0000-0000CF900000}"/>
    <cellStyle name="Normal 24 4 3 2 3" xfId="37073" xr:uid="{00000000-0005-0000-0000-0000D0900000}"/>
    <cellStyle name="Normal 24 4 3 2 3 2" xfId="37074" xr:uid="{00000000-0005-0000-0000-0000D1900000}"/>
    <cellStyle name="Normal 24 4 3 2 4" xfId="37075" xr:uid="{00000000-0005-0000-0000-0000D2900000}"/>
    <cellStyle name="Normal 24 4 3 2 5" xfId="37076" xr:uid="{00000000-0005-0000-0000-0000D3900000}"/>
    <cellStyle name="Normal 24 4 3 3" xfId="37077" xr:uid="{00000000-0005-0000-0000-0000D4900000}"/>
    <cellStyle name="Normal 24 4 3 3 2" xfId="37078" xr:uid="{00000000-0005-0000-0000-0000D5900000}"/>
    <cellStyle name="Normal 24 4 3 3 2 2" xfId="37079" xr:uid="{00000000-0005-0000-0000-0000D6900000}"/>
    <cellStyle name="Normal 24 4 3 3 3" xfId="37080" xr:uid="{00000000-0005-0000-0000-0000D7900000}"/>
    <cellStyle name="Normal 24 4 3 3 4" xfId="37081" xr:uid="{00000000-0005-0000-0000-0000D8900000}"/>
    <cellStyle name="Normal 24 4 3 4" xfId="37082" xr:uid="{00000000-0005-0000-0000-0000D9900000}"/>
    <cellStyle name="Normal 24 4 3 4 2" xfId="37083" xr:uid="{00000000-0005-0000-0000-0000DA900000}"/>
    <cellStyle name="Normal 24 4 3 4 2 2" xfId="37084" xr:uid="{00000000-0005-0000-0000-0000DB900000}"/>
    <cellStyle name="Normal 24 4 3 4 3" xfId="37085" xr:uid="{00000000-0005-0000-0000-0000DC900000}"/>
    <cellStyle name="Normal 24 4 3 4 4" xfId="37086" xr:uid="{00000000-0005-0000-0000-0000DD900000}"/>
    <cellStyle name="Normal 24 4 3 5" xfId="37087" xr:uid="{00000000-0005-0000-0000-0000DE900000}"/>
    <cellStyle name="Normal 24 4 3 5 2" xfId="37088" xr:uid="{00000000-0005-0000-0000-0000DF900000}"/>
    <cellStyle name="Normal 24 4 3 6" xfId="37089" xr:uid="{00000000-0005-0000-0000-0000E0900000}"/>
    <cellStyle name="Normal 24 4 3 7" xfId="37090" xr:uid="{00000000-0005-0000-0000-0000E1900000}"/>
    <cellStyle name="Normal 24 4 4" xfId="37091" xr:uid="{00000000-0005-0000-0000-0000E2900000}"/>
    <cellStyle name="Normal 24 4 4 2" xfId="37092" xr:uid="{00000000-0005-0000-0000-0000E3900000}"/>
    <cellStyle name="Normal 24 4 4 2 2" xfId="37093" xr:uid="{00000000-0005-0000-0000-0000E4900000}"/>
    <cellStyle name="Normal 24 4 4 2 2 2" xfId="37094" xr:uid="{00000000-0005-0000-0000-0000E5900000}"/>
    <cellStyle name="Normal 24 4 4 2 3" xfId="37095" xr:uid="{00000000-0005-0000-0000-0000E6900000}"/>
    <cellStyle name="Normal 24 4 4 2 4" xfId="37096" xr:uid="{00000000-0005-0000-0000-0000E7900000}"/>
    <cellStyle name="Normal 24 4 4 3" xfId="37097" xr:uid="{00000000-0005-0000-0000-0000E8900000}"/>
    <cellStyle name="Normal 24 4 4 3 2" xfId="37098" xr:uid="{00000000-0005-0000-0000-0000E9900000}"/>
    <cellStyle name="Normal 24 4 4 3 2 2" xfId="37099" xr:uid="{00000000-0005-0000-0000-0000EA900000}"/>
    <cellStyle name="Normal 24 4 4 3 3" xfId="37100" xr:uid="{00000000-0005-0000-0000-0000EB900000}"/>
    <cellStyle name="Normal 24 4 4 3 4" xfId="37101" xr:uid="{00000000-0005-0000-0000-0000EC900000}"/>
    <cellStyle name="Normal 24 4 4 4" xfId="37102" xr:uid="{00000000-0005-0000-0000-0000ED900000}"/>
    <cellStyle name="Normal 24 4 4 4 2" xfId="37103" xr:uid="{00000000-0005-0000-0000-0000EE900000}"/>
    <cellStyle name="Normal 24 4 4 5" xfId="37104" xr:uid="{00000000-0005-0000-0000-0000EF900000}"/>
    <cellStyle name="Normal 24 4 4 6" xfId="37105" xr:uid="{00000000-0005-0000-0000-0000F0900000}"/>
    <cellStyle name="Normal 24 4 5" xfId="37106" xr:uid="{00000000-0005-0000-0000-0000F1900000}"/>
    <cellStyle name="Normal 24 4 5 2" xfId="37107" xr:uid="{00000000-0005-0000-0000-0000F2900000}"/>
    <cellStyle name="Normal 24 4 5 2 2" xfId="37108" xr:uid="{00000000-0005-0000-0000-0000F3900000}"/>
    <cellStyle name="Normal 24 4 5 2 2 2" xfId="37109" xr:uid="{00000000-0005-0000-0000-0000F4900000}"/>
    <cellStyle name="Normal 24 4 5 2 3" xfId="37110" xr:uid="{00000000-0005-0000-0000-0000F5900000}"/>
    <cellStyle name="Normal 24 4 5 2 4" xfId="37111" xr:uid="{00000000-0005-0000-0000-0000F6900000}"/>
    <cellStyle name="Normal 24 4 5 3" xfId="37112" xr:uid="{00000000-0005-0000-0000-0000F7900000}"/>
    <cellStyle name="Normal 24 4 5 3 2" xfId="37113" xr:uid="{00000000-0005-0000-0000-0000F8900000}"/>
    <cellStyle name="Normal 24 4 5 4" xfId="37114" xr:uid="{00000000-0005-0000-0000-0000F9900000}"/>
    <cellStyle name="Normal 24 4 5 5" xfId="37115" xr:uid="{00000000-0005-0000-0000-0000FA900000}"/>
    <cellStyle name="Normal 24 4 6" xfId="37116" xr:uid="{00000000-0005-0000-0000-0000FB900000}"/>
    <cellStyle name="Normal 24 4 6 2" xfId="37117" xr:uid="{00000000-0005-0000-0000-0000FC900000}"/>
    <cellStyle name="Normal 24 4 6 2 2" xfId="37118" xr:uid="{00000000-0005-0000-0000-0000FD900000}"/>
    <cellStyle name="Normal 24 4 6 3" xfId="37119" xr:uid="{00000000-0005-0000-0000-0000FE900000}"/>
    <cellStyle name="Normal 24 4 6 4" xfId="37120" xr:uid="{00000000-0005-0000-0000-0000FF900000}"/>
    <cellStyle name="Normal 24 4 7" xfId="37121" xr:uid="{00000000-0005-0000-0000-000000910000}"/>
    <cellStyle name="Normal 24 4 7 2" xfId="37122" xr:uid="{00000000-0005-0000-0000-000001910000}"/>
    <cellStyle name="Normal 24 4 8" xfId="37123" xr:uid="{00000000-0005-0000-0000-000002910000}"/>
    <cellStyle name="Normal 24 4 9" xfId="37124" xr:uid="{00000000-0005-0000-0000-000003910000}"/>
    <cellStyle name="Normal 24 5" xfId="37125" xr:uid="{00000000-0005-0000-0000-000004910000}"/>
    <cellStyle name="Normal 24 5 2" xfId="37126" xr:uid="{00000000-0005-0000-0000-000005910000}"/>
    <cellStyle name="Normal 24 5 2 2" xfId="37127" xr:uid="{00000000-0005-0000-0000-000006910000}"/>
    <cellStyle name="Normal 24 5 2 2 2" xfId="37128" xr:uid="{00000000-0005-0000-0000-000007910000}"/>
    <cellStyle name="Normal 24 5 2 2 2 2" xfId="37129" xr:uid="{00000000-0005-0000-0000-000008910000}"/>
    <cellStyle name="Normal 24 5 2 2 2 2 2" xfId="37130" xr:uid="{00000000-0005-0000-0000-000009910000}"/>
    <cellStyle name="Normal 24 5 2 2 2 2 2 2" xfId="37131" xr:uid="{00000000-0005-0000-0000-00000A910000}"/>
    <cellStyle name="Normal 24 5 2 2 2 2 3" xfId="37132" xr:uid="{00000000-0005-0000-0000-00000B910000}"/>
    <cellStyle name="Normal 24 5 2 2 2 2 4" xfId="37133" xr:uid="{00000000-0005-0000-0000-00000C910000}"/>
    <cellStyle name="Normal 24 5 2 2 2 3" xfId="37134" xr:uid="{00000000-0005-0000-0000-00000D910000}"/>
    <cellStyle name="Normal 24 5 2 2 2 3 2" xfId="37135" xr:uid="{00000000-0005-0000-0000-00000E910000}"/>
    <cellStyle name="Normal 24 5 2 2 2 4" xfId="37136" xr:uid="{00000000-0005-0000-0000-00000F910000}"/>
    <cellStyle name="Normal 24 5 2 2 2 5" xfId="37137" xr:uid="{00000000-0005-0000-0000-000010910000}"/>
    <cellStyle name="Normal 24 5 2 2 3" xfId="37138" xr:uid="{00000000-0005-0000-0000-000011910000}"/>
    <cellStyle name="Normal 24 5 2 2 3 2" xfId="37139" xr:uid="{00000000-0005-0000-0000-000012910000}"/>
    <cellStyle name="Normal 24 5 2 2 3 2 2" xfId="37140" xr:uid="{00000000-0005-0000-0000-000013910000}"/>
    <cellStyle name="Normal 24 5 2 2 3 3" xfId="37141" xr:uid="{00000000-0005-0000-0000-000014910000}"/>
    <cellStyle name="Normal 24 5 2 2 3 4" xfId="37142" xr:uid="{00000000-0005-0000-0000-000015910000}"/>
    <cellStyle name="Normal 24 5 2 2 4" xfId="37143" xr:uid="{00000000-0005-0000-0000-000016910000}"/>
    <cellStyle name="Normal 24 5 2 2 4 2" xfId="37144" xr:uid="{00000000-0005-0000-0000-000017910000}"/>
    <cellStyle name="Normal 24 5 2 2 5" xfId="37145" xr:uid="{00000000-0005-0000-0000-000018910000}"/>
    <cellStyle name="Normal 24 5 2 2 6" xfId="37146" xr:uid="{00000000-0005-0000-0000-000019910000}"/>
    <cellStyle name="Normal 24 5 2 3" xfId="37147" xr:uid="{00000000-0005-0000-0000-00001A910000}"/>
    <cellStyle name="Normal 24 5 2 3 2" xfId="37148" xr:uid="{00000000-0005-0000-0000-00001B910000}"/>
    <cellStyle name="Normal 24 5 2 3 2 2" xfId="37149" xr:uid="{00000000-0005-0000-0000-00001C910000}"/>
    <cellStyle name="Normal 24 5 2 3 2 2 2" xfId="37150" xr:uid="{00000000-0005-0000-0000-00001D910000}"/>
    <cellStyle name="Normal 24 5 2 3 2 3" xfId="37151" xr:uid="{00000000-0005-0000-0000-00001E910000}"/>
    <cellStyle name="Normal 24 5 2 3 2 4" xfId="37152" xr:uid="{00000000-0005-0000-0000-00001F910000}"/>
    <cellStyle name="Normal 24 5 2 3 3" xfId="37153" xr:uid="{00000000-0005-0000-0000-000020910000}"/>
    <cellStyle name="Normal 24 5 2 3 3 2" xfId="37154" xr:uid="{00000000-0005-0000-0000-000021910000}"/>
    <cellStyle name="Normal 24 5 2 3 4" xfId="37155" xr:uid="{00000000-0005-0000-0000-000022910000}"/>
    <cellStyle name="Normal 24 5 2 3 5" xfId="37156" xr:uid="{00000000-0005-0000-0000-000023910000}"/>
    <cellStyle name="Normal 24 5 2 4" xfId="37157" xr:uid="{00000000-0005-0000-0000-000024910000}"/>
    <cellStyle name="Normal 24 5 2 4 2" xfId="37158" xr:uid="{00000000-0005-0000-0000-000025910000}"/>
    <cellStyle name="Normal 24 5 2 4 2 2" xfId="37159" xr:uid="{00000000-0005-0000-0000-000026910000}"/>
    <cellStyle name="Normal 24 5 2 4 3" xfId="37160" xr:uid="{00000000-0005-0000-0000-000027910000}"/>
    <cellStyle name="Normal 24 5 2 4 4" xfId="37161" xr:uid="{00000000-0005-0000-0000-000028910000}"/>
    <cellStyle name="Normal 24 5 2 5" xfId="37162" xr:uid="{00000000-0005-0000-0000-000029910000}"/>
    <cellStyle name="Normal 24 5 2 5 2" xfId="37163" xr:uid="{00000000-0005-0000-0000-00002A910000}"/>
    <cellStyle name="Normal 24 5 2 5 2 2" xfId="37164" xr:uid="{00000000-0005-0000-0000-00002B910000}"/>
    <cellStyle name="Normal 24 5 2 5 3" xfId="37165" xr:uid="{00000000-0005-0000-0000-00002C910000}"/>
    <cellStyle name="Normal 24 5 2 5 4" xfId="37166" xr:uid="{00000000-0005-0000-0000-00002D910000}"/>
    <cellStyle name="Normal 24 5 2 6" xfId="37167" xr:uid="{00000000-0005-0000-0000-00002E910000}"/>
    <cellStyle name="Normal 24 5 2 6 2" xfId="37168" xr:uid="{00000000-0005-0000-0000-00002F910000}"/>
    <cellStyle name="Normal 24 5 2 7" xfId="37169" xr:uid="{00000000-0005-0000-0000-000030910000}"/>
    <cellStyle name="Normal 24 5 2 8" xfId="37170" xr:uid="{00000000-0005-0000-0000-000031910000}"/>
    <cellStyle name="Normal 24 5 3" xfId="37171" xr:uid="{00000000-0005-0000-0000-000032910000}"/>
    <cellStyle name="Normal 24 5 3 2" xfId="37172" xr:uid="{00000000-0005-0000-0000-000033910000}"/>
    <cellStyle name="Normal 24 5 3 2 2" xfId="37173" xr:uid="{00000000-0005-0000-0000-000034910000}"/>
    <cellStyle name="Normal 24 5 3 2 2 2" xfId="37174" xr:uid="{00000000-0005-0000-0000-000035910000}"/>
    <cellStyle name="Normal 24 5 3 2 2 2 2" xfId="37175" xr:uid="{00000000-0005-0000-0000-000036910000}"/>
    <cellStyle name="Normal 24 5 3 2 2 3" xfId="37176" xr:uid="{00000000-0005-0000-0000-000037910000}"/>
    <cellStyle name="Normal 24 5 3 2 2 4" xfId="37177" xr:uid="{00000000-0005-0000-0000-000038910000}"/>
    <cellStyle name="Normal 24 5 3 2 3" xfId="37178" xr:uid="{00000000-0005-0000-0000-000039910000}"/>
    <cellStyle name="Normal 24 5 3 2 3 2" xfId="37179" xr:uid="{00000000-0005-0000-0000-00003A910000}"/>
    <cellStyle name="Normal 24 5 3 2 4" xfId="37180" xr:uid="{00000000-0005-0000-0000-00003B910000}"/>
    <cellStyle name="Normal 24 5 3 2 5" xfId="37181" xr:uid="{00000000-0005-0000-0000-00003C910000}"/>
    <cellStyle name="Normal 24 5 3 3" xfId="37182" xr:uid="{00000000-0005-0000-0000-00003D910000}"/>
    <cellStyle name="Normal 24 5 3 3 2" xfId="37183" xr:uid="{00000000-0005-0000-0000-00003E910000}"/>
    <cellStyle name="Normal 24 5 3 3 2 2" xfId="37184" xr:uid="{00000000-0005-0000-0000-00003F910000}"/>
    <cellStyle name="Normal 24 5 3 3 3" xfId="37185" xr:uid="{00000000-0005-0000-0000-000040910000}"/>
    <cellStyle name="Normal 24 5 3 3 4" xfId="37186" xr:uid="{00000000-0005-0000-0000-000041910000}"/>
    <cellStyle name="Normal 24 5 3 4" xfId="37187" xr:uid="{00000000-0005-0000-0000-000042910000}"/>
    <cellStyle name="Normal 24 5 3 4 2" xfId="37188" xr:uid="{00000000-0005-0000-0000-000043910000}"/>
    <cellStyle name="Normal 24 5 3 4 2 2" xfId="37189" xr:uid="{00000000-0005-0000-0000-000044910000}"/>
    <cellStyle name="Normal 24 5 3 4 3" xfId="37190" xr:uid="{00000000-0005-0000-0000-000045910000}"/>
    <cellStyle name="Normal 24 5 3 4 4" xfId="37191" xr:uid="{00000000-0005-0000-0000-000046910000}"/>
    <cellStyle name="Normal 24 5 3 5" xfId="37192" xr:uid="{00000000-0005-0000-0000-000047910000}"/>
    <cellStyle name="Normal 24 5 3 5 2" xfId="37193" xr:uid="{00000000-0005-0000-0000-000048910000}"/>
    <cellStyle name="Normal 24 5 3 6" xfId="37194" xr:uid="{00000000-0005-0000-0000-000049910000}"/>
    <cellStyle name="Normal 24 5 3 7" xfId="37195" xr:uid="{00000000-0005-0000-0000-00004A910000}"/>
    <cellStyle name="Normal 24 5 4" xfId="37196" xr:uid="{00000000-0005-0000-0000-00004B910000}"/>
    <cellStyle name="Normal 24 5 4 2" xfId="37197" xr:uid="{00000000-0005-0000-0000-00004C910000}"/>
    <cellStyle name="Normal 24 5 4 2 2" xfId="37198" xr:uid="{00000000-0005-0000-0000-00004D910000}"/>
    <cellStyle name="Normal 24 5 4 2 2 2" xfId="37199" xr:uid="{00000000-0005-0000-0000-00004E910000}"/>
    <cellStyle name="Normal 24 5 4 2 3" xfId="37200" xr:uid="{00000000-0005-0000-0000-00004F910000}"/>
    <cellStyle name="Normal 24 5 4 2 4" xfId="37201" xr:uid="{00000000-0005-0000-0000-000050910000}"/>
    <cellStyle name="Normal 24 5 4 3" xfId="37202" xr:uid="{00000000-0005-0000-0000-000051910000}"/>
    <cellStyle name="Normal 24 5 4 3 2" xfId="37203" xr:uid="{00000000-0005-0000-0000-000052910000}"/>
    <cellStyle name="Normal 24 5 4 3 2 2" xfId="37204" xr:uid="{00000000-0005-0000-0000-000053910000}"/>
    <cellStyle name="Normal 24 5 4 3 3" xfId="37205" xr:uid="{00000000-0005-0000-0000-000054910000}"/>
    <cellStyle name="Normal 24 5 4 3 4" xfId="37206" xr:uid="{00000000-0005-0000-0000-000055910000}"/>
    <cellStyle name="Normal 24 5 4 4" xfId="37207" xr:uid="{00000000-0005-0000-0000-000056910000}"/>
    <cellStyle name="Normal 24 5 4 4 2" xfId="37208" xr:uid="{00000000-0005-0000-0000-000057910000}"/>
    <cellStyle name="Normal 24 5 4 5" xfId="37209" xr:uid="{00000000-0005-0000-0000-000058910000}"/>
    <cellStyle name="Normal 24 5 4 6" xfId="37210" xr:uid="{00000000-0005-0000-0000-000059910000}"/>
    <cellStyle name="Normal 24 5 5" xfId="37211" xr:uid="{00000000-0005-0000-0000-00005A910000}"/>
    <cellStyle name="Normal 24 5 5 2" xfId="37212" xr:uid="{00000000-0005-0000-0000-00005B910000}"/>
    <cellStyle name="Normal 24 5 5 2 2" xfId="37213" xr:uid="{00000000-0005-0000-0000-00005C910000}"/>
    <cellStyle name="Normal 24 5 5 2 2 2" xfId="37214" xr:uid="{00000000-0005-0000-0000-00005D910000}"/>
    <cellStyle name="Normal 24 5 5 2 3" xfId="37215" xr:uid="{00000000-0005-0000-0000-00005E910000}"/>
    <cellStyle name="Normal 24 5 5 2 4" xfId="37216" xr:uid="{00000000-0005-0000-0000-00005F910000}"/>
    <cellStyle name="Normal 24 5 5 3" xfId="37217" xr:uid="{00000000-0005-0000-0000-000060910000}"/>
    <cellStyle name="Normal 24 5 5 3 2" xfId="37218" xr:uid="{00000000-0005-0000-0000-000061910000}"/>
    <cellStyle name="Normal 24 5 5 4" xfId="37219" xr:uid="{00000000-0005-0000-0000-000062910000}"/>
    <cellStyle name="Normal 24 5 5 5" xfId="37220" xr:uid="{00000000-0005-0000-0000-000063910000}"/>
    <cellStyle name="Normal 24 5 6" xfId="37221" xr:uid="{00000000-0005-0000-0000-000064910000}"/>
    <cellStyle name="Normal 24 5 6 2" xfId="37222" xr:uid="{00000000-0005-0000-0000-000065910000}"/>
    <cellStyle name="Normal 24 5 6 2 2" xfId="37223" xr:uid="{00000000-0005-0000-0000-000066910000}"/>
    <cellStyle name="Normal 24 5 6 3" xfId="37224" xr:uid="{00000000-0005-0000-0000-000067910000}"/>
    <cellStyle name="Normal 24 5 6 4" xfId="37225" xr:uid="{00000000-0005-0000-0000-000068910000}"/>
    <cellStyle name="Normal 24 5 7" xfId="37226" xr:uid="{00000000-0005-0000-0000-000069910000}"/>
    <cellStyle name="Normal 24 5 7 2" xfId="37227" xr:uid="{00000000-0005-0000-0000-00006A910000}"/>
    <cellStyle name="Normal 24 5 8" xfId="37228" xr:uid="{00000000-0005-0000-0000-00006B910000}"/>
    <cellStyle name="Normal 24 5 9" xfId="37229" xr:uid="{00000000-0005-0000-0000-00006C910000}"/>
    <cellStyle name="Normal 24 6" xfId="37230" xr:uid="{00000000-0005-0000-0000-00006D910000}"/>
    <cellStyle name="Normal 24 6 2" xfId="37231" xr:uid="{00000000-0005-0000-0000-00006E910000}"/>
    <cellStyle name="Normal 24 6 2 2" xfId="37232" xr:uid="{00000000-0005-0000-0000-00006F910000}"/>
    <cellStyle name="Normal 24 6 2 2 2" xfId="37233" xr:uid="{00000000-0005-0000-0000-000070910000}"/>
    <cellStyle name="Normal 24 6 2 2 2 2" xfId="37234" xr:uid="{00000000-0005-0000-0000-000071910000}"/>
    <cellStyle name="Normal 24 6 2 2 2 2 2" xfId="37235" xr:uid="{00000000-0005-0000-0000-000072910000}"/>
    <cellStyle name="Normal 24 6 2 2 2 3" xfId="37236" xr:uid="{00000000-0005-0000-0000-000073910000}"/>
    <cellStyle name="Normal 24 6 2 2 2 4" xfId="37237" xr:uid="{00000000-0005-0000-0000-000074910000}"/>
    <cellStyle name="Normal 24 6 2 2 3" xfId="37238" xr:uid="{00000000-0005-0000-0000-000075910000}"/>
    <cellStyle name="Normal 24 6 2 2 3 2" xfId="37239" xr:uid="{00000000-0005-0000-0000-000076910000}"/>
    <cellStyle name="Normal 24 6 2 2 4" xfId="37240" xr:uid="{00000000-0005-0000-0000-000077910000}"/>
    <cellStyle name="Normal 24 6 2 2 5" xfId="37241" xr:uid="{00000000-0005-0000-0000-000078910000}"/>
    <cellStyle name="Normal 24 6 2 3" xfId="37242" xr:uid="{00000000-0005-0000-0000-000079910000}"/>
    <cellStyle name="Normal 24 6 2 3 2" xfId="37243" xr:uid="{00000000-0005-0000-0000-00007A910000}"/>
    <cellStyle name="Normal 24 6 2 3 2 2" xfId="37244" xr:uid="{00000000-0005-0000-0000-00007B910000}"/>
    <cellStyle name="Normal 24 6 2 3 3" xfId="37245" xr:uid="{00000000-0005-0000-0000-00007C910000}"/>
    <cellStyle name="Normal 24 6 2 3 4" xfId="37246" xr:uid="{00000000-0005-0000-0000-00007D910000}"/>
    <cellStyle name="Normal 24 6 2 4" xfId="37247" xr:uid="{00000000-0005-0000-0000-00007E910000}"/>
    <cellStyle name="Normal 24 6 2 4 2" xfId="37248" xr:uid="{00000000-0005-0000-0000-00007F910000}"/>
    <cellStyle name="Normal 24 6 2 5" xfId="37249" xr:uid="{00000000-0005-0000-0000-000080910000}"/>
    <cellStyle name="Normal 24 6 2 6" xfId="37250" xr:uid="{00000000-0005-0000-0000-000081910000}"/>
    <cellStyle name="Normal 24 6 3" xfId="37251" xr:uid="{00000000-0005-0000-0000-000082910000}"/>
    <cellStyle name="Normal 24 6 3 2" xfId="37252" xr:uid="{00000000-0005-0000-0000-000083910000}"/>
    <cellStyle name="Normal 24 6 3 2 2" xfId="37253" xr:uid="{00000000-0005-0000-0000-000084910000}"/>
    <cellStyle name="Normal 24 6 3 2 2 2" xfId="37254" xr:uid="{00000000-0005-0000-0000-000085910000}"/>
    <cellStyle name="Normal 24 6 3 2 3" xfId="37255" xr:uid="{00000000-0005-0000-0000-000086910000}"/>
    <cellStyle name="Normal 24 6 3 2 4" xfId="37256" xr:uid="{00000000-0005-0000-0000-000087910000}"/>
    <cellStyle name="Normal 24 6 3 3" xfId="37257" xr:uid="{00000000-0005-0000-0000-000088910000}"/>
    <cellStyle name="Normal 24 6 3 3 2" xfId="37258" xr:uid="{00000000-0005-0000-0000-000089910000}"/>
    <cellStyle name="Normal 24 6 3 4" xfId="37259" xr:uid="{00000000-0005-0000-0000-00008A910000}"/>
    <cellStyle name="Normal 24 6 3 5" xfId="37260" xr:uid="{00000000-0005-0000-0000-00008B910000}"/>
    <cellStyle name="Normal 24 6 4" xfId="37261" xr:uid="{00000000-0005-0000-0000-00008C910000}"/>
    <cellStyle name="Normal 24 6 4 2" xfId="37262" xr:uid="{00000000-0005-0000-0000-00008D910000}"/>
    <cellStyle name="Normal 24 6 4 2 2" xfId="37263" xr:uid="{00000000-0005-0000-0000-00008E910000}"/>
    <cellStyle name="Normal 24 6 4 3" xfId="37264" xr:uid="{00000000-0005-0000-0000-00008F910000}"/>
    <cellStyle name="Normal 24 6 4 4" xfId="37265" xr:uid="{00000000-0005-0000-0000-000090910000}"/>
    <cellStyle name="Normal 24 6 5" xfId="37266" xr:uid="{00000000-0005-0000-0000-000091910000}"/>
    <cellStyle name="Normal 24 6 5 2" xfId="37267" xr:uid="{00000000-0005-0000-0000-000092910000}"/>
    <cellStyle name="Normal 24 6 5 2 2" xfId="37268" xr:uid="{00000000-0005-0000-0000-000093910000}"/>
    <cellStyle name="Normal 24 6 5 3" xfId="37269" xr:uid="{00000000-0005-0000-0000-000094910000}"/>
    <cellStyle name="Normal 24 6 5 4" xfId="37270" xr:uid="{00000000-0005-0000-0000-000095910000}"/>
    <cellStyle name="Normal 24 6 6" xfId="37271" xr:uid="{00000000-0005-0000-0000-000096910000}"/>
    <cellStyle name="Normal 24 6 6 2" xfId="37272" xr:uid="{00000000-0005-0000-0000-000097910000}"/>
    <cellStyle name="Normal 24 6 7" xfId="37273" xr:uid="{00000000-0005-0000-0000-000098910000}"/>
    <cellStyle name="Normal 24 6 8" xfId="37274" xr:uid="{00000000-0005-0000-0000-000099910000}"/>
    <cellStyle name="Normal 24 7" xfId="37275" xr:uid="{00000000-0005-0000-0000-00009A910000}"/>
    <cellStyle name="Normal 24 7 2" xfId="37276" xr:uid="{00000000-0005-0000-0000-00009B910000}"/>
    <cellStyle name="Normal 24 7 2 2" xfId="37277" xr:uid="{00000000-0005-0000-0000-00009C910000}"/>
    <cellStyle name="Normal 24 7 2 2 2" xfId="37278" xr:uid="{00000000-0005-0000-0000-00009D910000}"/>
    <cellStyle name="Normal 24 7 2 2 2 2" xfId="37279" xr:uid="{00000000-0005-0000-0000-00009E910000}"/>
    <cellStyle name="Normal 24 7 2 2 3" xfId="37280" xr:uid="{00000000-0005-0000-0000-00009F910000}"/>
    <cellStyle name="Normal 24 7 2 2 4" xfId="37281" xr:uid="{00000000-0005-0000-0000-0000A0910000}"/>
    <cellStyle name="Normal 24 7 2 3" xfId="37282" xr:uid="{00000000-0005-0000-0000-0000A1910000}"/>
    <cellStyle name="Normal 24 7 2 3 2" xfId="37283" xr:uid="{00000000-0005-0000-0000-0000A2910000}"/>
    <cellStyle name="Normal 24 7 2 4" xfId="37284" xr:uid="{00000000-0005-0000-0000-0000A3910000}"/>
    <cellStyle name="Normal 24 7 2 5" xfId="37285" xr:uid="{00000000-0005-0000-0000-0000A4910000}"/>
    <cellStyle name="Normal 24 7 3" xfId="37286" xr:uid="{00000000-0005-0000-0000-0000A5910000}"/>
    <cellStyle name="Normal 24 7 3 2" xfId="37287" xr:uid="{00000000-0005-0000-0000-0000A6910000}"/>
    <cellStyle name="Normal 24 7 3 2 2" xfId="37288" xr:uid="{00000000-0005-0000-0000-0000A7910000}"/>
    <cellStyle name="Normal 24 7 3 3" xfId="37289" xr:uid="{00000000-0005-0000-0000-0000A8910000}"/>
    <cellStyle name="Normal 24 7 3 4" xfId="37290" xr:uid="{00000000-0005-0000-0000-0000A9910000}"/>
    <cellStyle name="Normal 24 7 4" xfId="37291" xr:uid="{00000000-0005-0000-0000-0000AA910000}"/>
    <cellStyle name="Normal 24 7 4 2" xfId="37292" xr:uid="{00000000-0005-0000-0000-0000AB910000}"/>
    <cellStyle name="Normal 24 7 4 2 2" xfId="37293" xr:uid="{00000000-0005-0000-0000-0000AC910000}"/>
    <cellStyle name="Normal 24 7 4 3" xfId="37294" xr:uid="{00000000-0005-0000-0000-0000AD910000}"/>
    <cellStyle name="Normal 24 7 4 4" xfId="37295" xr:uid="{00000000-0005-0000-0000-0000AE910000}"/>
    <cellStyle name="Normal 24 7 5" xfId="37296" xr:uid="{00000000-0005-0000-0000-0000AF910000}"/>
    <cellStyle name="Normal 24 7 5 2" xfId="37297" xr:uid="{00000000-0005-0000-0000-0000B0910000}"/>
    <cellStyle name="Normal 24 7 6" xfId="37298" xr:uid="{00000000-0005-0000-0000-0000B1910000}"/>
    <cellStyle name="Normal 24 7 7" xfId="37299" xr:uid="{00000000-0005-0000-0000-0000B2910000}"/>
    <cellStyle name="Normal 24 8" xfId="37300" xr:uid="{00000000-0005-0000-0000-0000B3910000}"/>
    <cellStyle name="Normal 24 8 2" xfId="37301" xr:uid="{00000000-0005-0000-0000-0000B4910000}"/>
    <cellStyle name="Normal 24 8 2 2" xfId="37302" xr:uid="{00000000-0005-0000-0000-0000B5910000}"/>
    <cellStyle name="Normal 24 8 2 2 2" xfId="37303" xr:uid="{00000000-0005-0000-0000-0000B6910000}"/>
    <cellStyle name="Normal 24 8 2 3" xfId="37304" xr:uid="{00000000-0005-0000-0000-0000B7910000}"/>
    <cellStyle name="Normal 24 8 2 4" xfId="37305" xr:uid="{00000000-0005-0000-0000-0000B8910000}"/>
    <cellStyle name="Normal 24 8 3" xfId="37306" xr:uid="{00000000-0005-0000-0000-0000B9910000}"/>
    <cellStyle name="Normal 24 8 3 2" xfId="37307" xr:uid="{00000000-0005-0000-0000-0000BA910000}"/>
    <cellStyle name="Normal 24 8 3 2 2" xfId="37308" xr:uid="{00000000-0005-0000-0000-0000BB910000}"/>
    <cellStyle name="Normal 24 8 3 3" xfId="37309" xr:uid="{00000000-0005-0000-0000-0000BC910000}"/>
    <cellStyle name="Normal 24 8 3 4" xfId="37310" xr:uid="{00000000-0005-0000-0000-0000BD910000}"/>
    <cellStyle name="Normal 24 8 4" xfId="37311" xr:uid="{00000000-0005-0000-0000-0000BE910000}"/>
    <cellStyle name="Normal 24 8 4 2" xfId="37312" xr:uid="{00000000-0005-0000-0000-0000BF910000}"/>
    <cellStyle name="Normal 24 8 5" xfId="37313" xr:uid="{00000000-0005-0000-0000-0000C0910000}"/>
    <cellStyle name="Normal 24 8 6" xfId="37314" xr:uid="{00000000-0005-0000-0000-0000C1910000}"/>
    <cellStyle name="Normal 24 9" xfId="37315" xr:uid="{00000000-0005-0000-0000-0000C2910000}"/>
    <cellStyle name="Normal 24 9 2" xfId="37316" xr:uid="{00000000-0005-0000-0000-0000C3910000}"/>
    <cellStyle name="Normal 24 9 2 2" xfId="37317" xr:uid="{00000000-0005-0000-0000-0000C4910000}"/>
    <cellStyle name="Normal 24 9 2 2 2" xfId="37318" xr:uid="{00000000-0005-0000-0000-0000C5910000}"/>
    <cellStyle name="Normal 24 9 2 3" xfId="37319" xr:uid="{00000000-0005-0000-0000-0000C6910000}"/>
    <cellStyle name="Normal 24 9 2 4" xfId="37320" xr:uid="{00000000-0005-0000-0000-0000C7910000}"/>
    <cellStyle name="Normal 24 9 3" xfId="37321" xr:uid="{00000000-0005-0000-0000-0000C8910000}"/>
    <cellStyle name="Normal 24 9 3 2" xfId="37322" xr:uid="{00000000-0005-0000-0000-0000C9910000}"/>
    <cellStyle name="Normal 24 9 4" xfId="37323" xr:uid="{00000000-0005-0000-0000-0000CA910000}"/>
    <cellStyle name="Normal 24 9 5" xfId="37324" xr:uid="{00000000-0005-0000-0000-0000CB910000}"/>
    <cellStyle name="Normal 25" xfId="37325" xr:uid="{00000000-0005-0000-0000-0000CC910000}"/>
    <cellStyle name="Normal 25 10" xfId="37326" xr:uid="{00000000-0005-0000-0000-0000CD910000}"/>
    <cellStyle name="Normal 25 10 2" xfId="37327" xr:uid="{00000000-0005-0000-0000-0000CE910000}"/>
    <cellStyle name="Normal 25 10 2 2" xfId="37328" xr:uid="{00000000-0005-0000-0000-0000CF910000}"/>
    <cellStyle name="Normal 25 10 3" xfId="37329" xr:uid="{00000000-0005-0000-0000-0000D0910000}"/>
    <cellStyle name="Normal 25 10 4" xfId="37330" xr:uid="{00000000-0005-0000-0000-0000D1910000}"/>
    <cellStyle name="Normal 25 11" xfId="37331" xr:uid="{00000000-0005-0000-0000-0000D2910000}"/>
    <cellStyle name="Normal 25 11 2" xfId="37332" xr:uid="{00000000-0005-0000-0000-0000D3910000}"/>
    <cellStyle name="Normal 25 12" xfId="37333" xr:uid="{00000000-0005-0000-0000-0000D4910000}"/>
    <cellStyle name="Normal 25 13" xfId="37334" xr:uid="{00000000-0005-0000-0000-0000D5910000}"/>
    <cellStyle name="Normal 25 14" xfId="37335" xr:uid="{00000000-0005-0000-0000-0000D6910000}"/>
    <cellStyle name="Normal 25 2" xfId="37336" xr:uid="{00000000-0005-0000-0000-0000D7910000}"/>
    <cellStyle name="Normal 25 2 10" xfId="37337" xr:uid="{00000000-0005-0000-0000-0000D8910000}"/>
    <cellStyle name="Normal 25 2 2" xfId="37338" xr:uid="{00000000-0005-0000-0000-0000D9910000}"/>
    <cellStyle name="Normal 25 2 2 2" xfId="37339" xr:uid="{00000000-0005-0000-0000-0000DA910000}"/>
    <cellStyle name="Normal 25 2 2 2 2" xfId="37340" xr:uid="{00000000-0005-0000-0000-0000DB910000}"/>
    <cellStyle name="Normal 25 2 2 2 2 2" xfId="37341" xr:uid="{00000000-0005-0000-0000-0000DC910000}"/>
    <cellStyle name="Normal 25 2 2 2 2 2 2" xfId="37342" xr:uid="{00000000-0005-0000-0000-0000DD910000}"/>
    <cellStyle name="Normal 25 2 2 2 2 2 2 2" xfId="37343" xr:uid="{00000000-0005-0000-0000-0000DE910000}"/>
    <cellStyle name="Normal 25 2 2 2 2 2 2 2 2" xfId="37344" xr:uid="{00000000-0005-0000-0000-0000DF910000}"/>
    <cellStyle name="Normal 25 2 2 2 2 2 2 3" xfId="37345" xr:uid="{00000000-0005-0000-0000-0000E0910000}"/>
    <cellStyle name="Normal 25 2 2 2 2 2 2 4" xfId="37346" xr:uid="{00000000-0005-0000-0000-0000E1910000}"/>
    <cellStyle name="Normal 25 2 2 2 2 2 3" xfId="37347" xr:uid="{00000000-0005-0000-0000-0000E2910000}"/>
    <cellStyle name="Normal 25 2 2 2 2 2 3 2" xfId="37348" xr:uid="{00000000-0005-0000-0000-0000E3910000}"/>
    <cellStyle name="Normal 25 2 2 2 2 2 4" xfId="37349" xr:uid="{00000000-0005-0000-0000-0000E4910000}"/>
    <cellStyle name="Normal 25 2 2 2 2 2 5" xfId="37350" xr:uid="{00000000-0005-0000-0000-0000E5910000}"/>
    <cellStyle name="Normal 25 2 2 2 2 3" xfId="37351" xr:uid="{00000000-0005-0000-0000-0000E6910000}"/>
    <cellStyle name="Normal 25 2 2 2 2 3 2" xfId="37352" xr:uid="{00000000-0005-0000-0000-0000E7910000}"/>
    <cellStyle name="Normal 25 2 2 2 2 3 2 2" xfId="37353" xr:uid="{00000000-0005-0000-0000-0000E8910000}"/>
    <cellStyle name="Normal 25 2 2 2 2 3 3" xfId="37354" xr:uid="{00000000-0005-0000-0000-0000E9910000}"/>
    <cellStyle name="Normal 25 2 2 2 2 3 4" xfId="37355" xr:uid="{00000000-0005-0000-0000-0000EA910000}"/>
    <cellStyle name="Normal 25 2 2 2 2 4" xfId="37356" xr:uid="{00000000-0005-0000-0000-0000EB910000}"/>
    <cellStyle name="Normal 25 2 2 2 2 4 2" xfId="37357" xr:uid="{00000000-0005-0000-0000-0000EC910000}"/>
    <cellStyle name="Normal 25 2 2 2 2 5" xfId="37358" xr:uid="{00000000-0005-0000-0000-0000ED910000}"/>
    <cellStyle name="Normal 25 2 2 2 2 6" xfId="37359" xr:uid="{00000000-0005-0000-0000-0000EE910000}"/>
    <cellStyle name="Normal 25 2 2 2 3" xfId="37360" xr:uid="{00000000-0005-0000-0000-0000EF910000}"/>
    <cellStyle name="Normal 25 2 2 2 3 2" xfId="37361" xr:uid="{00000000-0005-0000-0000-0000F0910000}"/>
    <cellStyle name="Normal 25 2 2 2 3 2 2" xfId="37362" xr:uid="{00000000-0005-0000-0000-0000F1910000}"/>
    <cellStyle name="Normal 25 2 2 2 3 2 2 2" xfId="37363" xr:uid="{00000000-0005-0000-0000-0000F2910000}"/>
    <cellStyle name="Normal 25 2 2 2 3 2 3" xfId="37364" xr:uid="{00000000-0005-0000-0000-0000F3910000}"/>
    <cellStyle name="Normal 25 2 2 2 3 2 4" xfId="37365" xr:uid="{00000000-0005-0000-0000-0000F4910000}"/>
    <cellStyle name="Normal 25 2 2 2 3 3" xfId="37366" xr:uid="{00000000-0005-0000-0000-0000F5910000}"/>
    <cellStyle name="Normal 25 2 2 2 3 3 2" xfId="37367" xr:uid="{00000000-0005-0000-0000-0000F6910000}"/>
    <cellStyle name="Normal 25 2 2 2 3 4" xfId="37368" xr:uid="{00000000-0005-0000-0000-0000F7910000}"/>
    <cellStyle name="Normal 25 2 2 2 3 5" xfId="37369" xr:uid="{00000000-0005-0000-0000-0000F8910000}"/>
    <cellStyle name="Normal 25 2 2 2 4" xfId="37370" xr:uid="{00000000-0005-0000-0000-0000F9910000}"/>
    <cellStyle name="Normal 25 2 2 2 4 2" xfId="37371" xr:uid="{00000000-0005-0000-0000-0000FA910000}"/>
    <cellStyle name="Normal 25 2 2 2 4 2 2" xfId="37372" xr:uid="{00000000-0005-0000-0000-0000FB910000}"/>
    <cellStyle name="Normal 25 2 2 2 4 3" xfId="37373" xr:uid="{00000000-0005-0000-0000-0000FC910000}"/>
    <cellStyle name="Normal 25 2 2 2 4 4" xfId="37374" xr:uid="{00000000-0005-0000-0000-0000FD910000}"/>
    <cellStyle name="Normal 25 2 2 2 5" xfId="37375" xr:uid="{00000000-0005-0000-0000-0000FE910000}"/>
    <cellStyle name="Normal 25 2 2 2 5 2" xfId="37376" xr:uid="{00000000-0005-0000-0000-0000FF910000}"/>
    <cellStyle name="Normal 25 2 2 2 5 2 2" xfId="37377" xr:uid="{00000000-0005-0000-0000-000000920000}"/>
    <cellStyle name="Normal 25 2 2 2 5 3" xfId="37378" xr:uid="{00000000-0005-0000-0000-000001920000}"/>
    <cellStyle name="Normal 25 2 2 2 5 4" xfId="37379" xr:uid="{00000000-0005-0000-0000-000002920000}"/>
    <cellStyle name="Normal 25 2 2 2 6" xfId="37380" xr:uid="{00000000-0005-0000-0000-000003920000}"/>
    <cellStyle name="Normal 25 2 2 2 6 2" xfId="37381" xr:uid="{00000000-0005-0000-0000-000004920000}"/>
    <cellStyle name="Normal 25 2 2 2 7" xfId="37382" xr:uid="{00000000-0005-0000-0000-000005920000}"/>
    <cellStyle name="Normal 25 2 2 2 8" xfId="37383" xr:uid="{00000000-0005-0000-0000-000006920000}"/>
    <cellStyle name="Normal 25 2 2 3" xfId="37384" xr:uid="{00000000-0005-0000-0000-000007920000}"/>
    <cellStyle name="Normal 25 2 2 3 2" xfId="37385" xr:uid="{00000000-0005-0000-0000-000008920000}"/>
    <cellStyle name="Normal 25 2 2 3 2 2" xfId="37386" xr:uid="{00000000-0005-0000-0000-000009920000}"/>
    <cellStyle name="Normal 25 2 2 3 2 2 2" xfId="37387" xr:uid="{00000000-0005-0000-0000-00000A920000}"/>
    <cellStyle name="Normal 25 2 2 3 2 2 2 2" xfId="37388" xr:uid="{00000000-0005-0000-0000-00000B920000}"/>
    <cellStyle name="Normal 25 2 2 3 2 2 3" xfId="37389" xr:uid="{00000000-0005-0000-0000-00000C920000}"/>
    <cellStyle name="Normal 25 2 2 3 2 2 4" xfId="37390" xr:uid="{00000000-0005-0000-0000-00000D920000}"/>
    <cellStyle name="Normal 25 2 2 3 2 3" xfId="37391" xr:uid="{00000000-0005-0000-0000-00000E920000}"/>
    <cellStyle name="Normal 25 2 2 3 2 3 2" xfId="37392" xr:uid="{00000000-0005-0000-0000-00000F920000}"/>
    <cellStyle name="Normal 25 2 2 3 2 4" xfId="37393" xr:uid="{00000000-0005-0000-0000-000010920000}"/>
    <cellStyle name="Normal 25 2 2 3 2 5" xfId="37394" xr:uid="{00000000-0005-0000-0000-000011920000}"/>
    <cellStyle name="Normal 25 2 2 3 3" xfId="37395" xr:uid="{00000000-0005-0000-0000-000012920000}"/>
    <cellStyle name="Normal 25 2 2 3 3 2" xfId="37396" xr:uid="{00000000-0005-0000-0000-000013920000}"/>
    <cellStyle name="Normal 25 2 2 3 3 2 2" xfId="37397" xr:uid="{00000000-0005-0000-0000-000014920000}"/>
    <cellStyle name="Normal 25 2 2 3 3 3" xfId="37398" xr:uid="{00000000-0005-0000-0000-000015920000}"/>
    <cellStyle name="Normal 25 2 2 3 3 4" xfId="37399" xr:uid="{00000000-0005-0000-0000-000016920000}"/>
    <cellStyle name="Normal 25 2 2 3 4" xfId="37400" xr:uid="{00000000-0005-0000-0000-000017920000}"/>
    <cellStyle name="Normal 25 2 2 3 4 2" xfId="37401" xr:uid="{00000000-0005-0000-0000-000018920000}"/>
    <cellStyle name="Normal 25 2 2 3 4 2 2" xfId="37402" xr:uid="{00000000-0005-0000-0000-000019920000}"/>
    <cellStyle name="Normal 25 2 2 3 4 3" xfId="37403" xr:uid="{00000000-0005-0000-0000-00001A920000}"/>
    <cellStyle name="Normal 25 2 2 3 4 4" xfId="37404" xr:uid="{00000000-0005-0000-0000-00001B920000}"/>
    <cellStyle name="Normal 25 2 2 3 5" xfId="37405" xr:uid="{00000000-0005-0000-0000-00001C920000}"/>
    <cellStyle name="Normal 25 2 2 3 5 2" xfId="37406" xr:uid="{00000000-0005-0000-0000-00001D920000}"/>
    <cellStyle name="Normal 25 2 2 3 6" xfId="37407" xr:uid="{00000000-0005-0000-0000-00001E920000}"/>
    <cellStyle name="Normal 25 2 2 3 7" xfId="37408" xr:uid="{00000000-0005-0000-0000-00001F920000}"/>
    <cellStyle name="Normal 25 2 2 4" xfId="37409" xr:uid="{00000000-0005-0000-0000-000020920000}"/>
    <cellStyle name="Normal 25 2 2 4 2" xfId="37410" xr:uid="{00000000-0005-0000-0000-000021920000}"/>
    <cellStyle name="Normal 25 2 2 4 2 2" xfId="37411" xr:uid="{00000000-0005-0000-0000-000022920000}"/>
    <cellStyle name="Normal 25 2 2 4 2 2 2" xfId="37412" xr:uid="{00000000-0005-0000-0000-000023920000}"/>
    <cellStyle name="Normal 25 2 2 4 2 3" xfId="37413" xr:uid="{00000000-0005-0000-0000-000024920000}"/>
    <cellStyle name="Normal 25 2 2 4 2 4" xfId="37414" xr:uid="{00000000-0005-0000-0000-000025920000}"/>
    <cellStyle name="Normal 25 2 2 4 3" xfId="37415" xr:uid="{00000000-0005-0000-0000-000026920000}"/>
    <cellStyle name="Normal 25 2 2 4 3 2" xfId="37416" xr:uid="{00000000-0005-0000-0000-000027920000}"/>
    <cellStyle name="Normal 25 2 2 4 3 2 2" xfId="37417" xr:uid="{00000000-0005-0000-0000-000028920000}"/>
    <cellStyle name="Normal 25 2 2 4 3 3" xfId="37418" xr:uid="{00000000-0005-0000-0000-000029920000}"/>
    <cellStyle name="Normal 25 2 2 4 3 4" xfId="37419" xr:uid="{00000000-0005-0000-0000-00002A920000}"/>
    <cellStyle name="Normal 25 2 2 4 4" xfId="37420" xr:uid="{00000000-0005-0000-0000-00002B920000}"/>
    <cellStyle name="Normal 25 2 2 4 4 2" xfId="37421" xr:uid="{00000000-0005-0000-0000-00002C920000}"/>
    <cellStyle name="Normal 25 2 2 4 5" xfId="37422" xr:uid="{00000000-0005-0000-0000-00002D920000}"/>
    <cellStyle name="Normal 25 2 2 4 6" xfId="37423" xr:uid="{00000000-0005-0000-0000-00002E920000}"/>
    <cellStyle name="Normal 25 2 2 5" xfId="37424" xr:uid="{00000000-0005-0000-0000-00002F920000}"/>
    <cellStyle name="Normal 25 2 2 5 2" xfId="37425" xr:uid="{00000000-0005-0000-0000-000030920000}"/>
    <cellStyle name="Normal 25 2 2 5 2 2" xfId="37426" xr:uid="{00000000-0005-0000-0000-000031920000}"/>
    <cellStyle name="Normal 25 2 2 5 2 2 2" xfId="37427" xr:uid="{00000000-0005-0000-0000-000032920000}"/>
    <cellStyle name="Normal 25 2 2 5 2 3" xfId="37428" xr:uid="{00000000-0005-0000-0000-000033920000}"/>
    <cellStyle name="Normal 25 2 2 5 2 4" xfId="37429" xr:uid="{00000000-0005-0000-0000-000034920000}"/>
    <cellStyle name="Normal 25 2 2 5 3" xfId="37430" xr:uid="{00000000-0005-0000-0000-000035920000}"/>
    <cellStyle name="Normal 25 2 2 5 3 2" xfId="37431" xr:uid="{00000000-0005-0000-0000-000036920000}"/>
    <cellStyle name="Normal 25 2 2 5 4" xfId="37432" xr:uid="{00000000-0005-0000-0000-000037920000}"/>
    <cellStyle name="Normal 25 2 2 5 5" xfId="37433" xr:uid="{00000000-0005-0000-0000-000038920000}"/>
    <cellStyle name="Normal 25 2 2 6" xfId="37434" xr:uid="{00000000-0005-0000-0000-000039920000}"/>
    <cellStyle name="Normal 25 2 2 6 2" xfId="37435" xr:uid="{00000000-0005-0000-0000-00003A920000}"/>
    <cellStyle name="Normal 25 2 2 6 2 2" xfId="37436" xr:uid="{00000000-0005-0000-0000-00003B920000}"/>
    <cellStyle name="Normal 25 2 2 6 3" xfId="37437" xr:uid="{00000000-0005-0000-0000-00003C920000}"/>
    <cellStyle name="Normal 25 2 2 6 4" xfId="37438" xr:uid="{00000000-0005-0000-0000-00003D920000}"/>
    <cellStyle name="Normal 25 2 2 7" xfId="37439" xr:uid="{00000000-0005-0000-0000-00003E920000}"/>
    <cellStyle name="Normal 25 2 2 7 2" xfId="37440" xr:uid="{00000000-0005-0000-0000-00003F920000}"/>
    <cellStyle name="Normal 25 2 2 8" xfId="37441" xr:uid="{00000000-0005-0000-0000-000040920000}"/>
    <cellStyle name="Normal 25 2 2 9" xfId="37442" xr:uid="{00000000-0005-0000-0000-000041920000}"/>
    <cellStyle name="Normal 25 2 3" xfId="37443" xr:uid="{00000000-0005-0000-0000-000042920000}"/>
    <cellStyle name="Normal 25 2 3 2" xfId="37444" xr:uid="{00000000-0005-0000-0000-000043920000}"/>
    <cellStyle name="Normal 25 2 3 2 2" xfId="37445" xr:uid="{00000000-0005-0000-0000-000044920000}"/>
    <cellStyle name="Normal 25 2 3 2 2 2" xfId="37446" xr:uid="{00000000-0005-0000-0000-000045920000}"/>
    <cellStyle name="Normal 25 2 3 2 2 2 2" xfId="37447" xr:uid="{00000000-0005-0000-0000-000046920000}"/>
    <cellStyle name="Normal 25 2 3 2 2 2 2 2" xfId="37448" xr:uid="{00000000-0005-0000-0000-000047920000}"/>
    <cellStyle name="Normal 25 2 3 2 2 2 3" xfId="37449" xr:uid="{00000000-0005-0000-0000-000048920000}"/>
    <cellStyle name="Normal 25 2 3 2 2 2 4" xfId="37450" xr:uid="{00000000-0005-0000-0000-000049920000}"/>
    <cellStyle name="Normal 25 2 3 2 2 3" xfId="37451" xr:uid="{00000000-0005-0000-0000-00004A920000}"/>
    <cellStyle name="Normal 25 2 3 2 2 3 2" xfId="37452" xr:uid="{00000000-0005-0000-0000-00004B920000}"/>
    <cellStyle name="Normal 25 2 3 2 2 4" xfId="37453" xr:uid="{00000000-0005-0000-0000-00004C920000}"/>
    <cellStyle name="Normal 25 2 3 2 2 5" xfId="37454" xr:uid="{00000000-0005-0000-0000-00004D920000}"/>
    <cellStyle name="Normal 25 2 3 2 3" xfId="37455" xr:uid="{00000000-0005-0000-0000-00004E920000}"/>
    <cellStyle name="Normal 25 2 3 2 3 2" xfId="37456" xr:uid="{00000000-0005-0000-0000-00004F920000}"/>
    <cellStyle name="Normal 25 2 3 2 3 2 2" xfId="37457" xr:uid="{00000000-0005-0000-0000-000050920000}"/>
    <cellStyle name="Normal 25 2 3 2 3 3" xfId="37458" xr:uid="{00000000-0005-0000-0000-000051920000}"/>
    <cellStyle name="Normal 25 2 3 2 3 4" xfId="37459" xr:uid="{00000000-0005-0000-0000-000052920000}"/>
    <cellStyle name="Normal 25 2 3 2 4" xfId="37460" xr:uid="{00000000-0005-0000-0000-000053920000}"/>
    <cellStyle name="Normal 25 2 3 2 4 2" xfId="37461" xr:uid="{00000000-0005-0000-0000-000054920000}"/>
    <cellStyle name="Normal 25 2 3 2 5" xfId="37462" xr:uid="{00000000-0005-0000-0000-000055920000}"/>
    <cellStyle name="Normal 25 2 3 2 6" xfId="37463" xr:uid="{00000000-0005-0000-0000-000056920000}"/>
    <cellStyle name="Normal 25 2 3 3" xfId="37464" xr:uid="{00000000-0005-0000-0000-000057920000}"/>
    <cellStyle name="Normal 25 2 3 3 2" xfId="37465" xr:uid="{00000000-0005-0000-0000-000058920000}"/>
    <cellStyle name="Normal 25 2 3 3 2 2" xfId="37466" xr:uid="{00000000-0005-0000-0000-000059920000}"/>
    <cellStyle name="Normal 25 2 3 3 2 2 2" xfId="37467" xr:uid="{00000000-0005-0000-0000-00005A920000}"/>
    <cellStyle name="Normal 25 2 3 3 2 3" xfId="37468" xr:uid="{00000000-0005-0000-0000-00005B920000}"/>
    <cellStyle name="Normal 25 2 3 3 2 4" xfId="37469" xr:uid="{00000000-0005-0000-0000-00005C920000}"/>
    <cellStyle name="Normal 25 2 3 3 3" xfId="37470" xr:uid="{00000000-0005-0000-0000-00005D920000}"/>
    <cellStyle name="Normal 25 2 3 3 3 2" xfId="37471" xr:uid="{00000000-0005-0000-0000-00005E920000}"/>
    <cellStyle name="Normal 25 2 3 3 4" xfId="37472" xr:uid="{00000000-0005-0000-0000-00005F920000}"/>
    <cellStyle name="Normal 25 2 3 3 5" xfId="37473" xr:uid="{00000000-0005-0000-0000-000060920000}"/>
    <cellStyle name="Normal 25 2 3 4" xfId="37474" xr:uid="{00000000-0005-0000-0000-000061920000}"/>
    <cellStyle name="Normal 25 2 3 4 2" xfId="37475" xr:uid="{00000000-0005-0000-0000-000062920000}"/>
    <cellStyle name="Normal 25 2 3 4 2 2" xfId="37476" xr:uid="{00000000-0005-0000-0000-000063920000}"/>
    <cellStyle name="Normal 25 2 3 4 3" xfId="37477" xr:uid="{00000000-0005-0000-0000-000064920000}"/>
    <cellStyle name="Normal 25 2 3 4 4" xfId="37478" xr:uid="{00000000-0005-0000-0000-000065920000}"/>
    <cellStyle name="Normal 25 2 3 5" xfId="37479" xr:uid="{00000000-0005-0000-0000-000066920000}"/>
    <cellStyle name="Normal 25 2 3 5 2" xfId="37480" xr:uid="{00000000-0005-0000-0000-000067920000}"/>
    <cellStyle name="Normal 25 2 3 5 2 2" xfId="37481" xr:uid="{00000000-0005-0000-0000-000068920000}"/>
    <cellStyle name="Normal 25 2 3 5 3" xfId="37482" xr:uid="{00000000-0005-0000-0000-000069920000}"/>
    <cellStyle name="Normal 25 2 3 5 4" xfId="37483" xr:uid="{00000000-0005-0000-0000-00006A920000}"/>
    <cellStyle name="Normal 25 2 3 6" xfId="37484" xr:uid="{00000000-0005-0000-0000-00006B920000}"/>
    <cellStyle name="Normal 25 2 3 6 2" xfId="37485" xr:uid="{00000000-0005-0000-0000-00006C920000}"/>
    <cellStyle name="Normal 25 2 3 7" xfId="37486" xr:uid="{00000000-0005-0000-0000-00006D920000}"/>
    <cellStyle name="Normal 25 2 3 8" xfId="37487" xr:uid="{00000000-0005-0000-0000-00006E920000}"/>
    <cellStyle name="Normal 25 2 4" xfId="37488" xr:uid="{00000000-0005-0000-0000-00006F920000}"/>
    <cellStyle name="Normal 25 2 4 2" xfId="37489" xr:uid="{00000000-0005-0000-0000-000070920000}"/>
    <cellStyle name="Normal 25 2 4 2 2" xfId="37490" xr:uid="{00000000-0005-0000-0000-000071920000}"/>
    <cellStyle name="Normal 25 2 4 2 2 2" xfId="37491" xr:uid="{00000000-0005-0000-0000-000072920000}"/>
    <cellStyle name="Normal 25 2 4 2 2 2 2" xfId="37492" xr:uid="{00000000-0005-0000-0000-000073920000}"/>
    <cellStyle name="Normal 25 2 4 2 2 3" xfId="37493" xr:uid="{00000000-0005-0000-0000-000074920000}"/>
    <cellStyle name="Normal 25 2 4 2 2 4" xfId="37494" xr:uid="{00000000-0005-0000-0000-000075920000}"/>
    <cellStyle name="Normal 25 2 4 2 3" xfId="37495" xr:uid="{00000000-0005-0000-0000-000076920000}"/>
    <cellStyle name="Normal 25 2 4 2 3 2" xfId="37496" xr:uid="{00000000-0005-0000-0000-000077920000}"/>
    <cellStyle name="Normal 25 2 4 2 4" xfId="37497" xr:uid="{00000000-0005-0000-0000-000078920000}"/>
    <cellStyle name="Normal 25 2 4 2 5" xfId="37498" xr:uid="{00000000-0005-0000-0000-000079920000}"/>
    <cellStyle name="Normal 25 2 4 3" xfId="37499" xr:uid="{00000000-0005-0000-0000-00007A920000}"/>
    <cellStyle name="Normal 25 2 4 3 2" xfId="37500" xr:uid="{00000000-0005-0000-0000-00007B920000}"/>
    <cellStyle name="Normal 25 2 4 3 2 2" xfId="37501" xr:uid="{00000000-0005-0000-0000-00007C920000}"/>
    <cellStyle name="Normal 25 2 4 3 3" xfId="37502" xr:uid="{00000000-0005-0000-0000-00007D920000}"/>
    <cellStyle name="Normal 25 2 4 3 4" xfId="37503" xr:uid="{00000000-0005-0000-0000-00007E920000}"/>
    <cellStyle name="Normal 25 2 4 4" xfId="37504" xr:uid="{00000000-0005-0000-0000-00007F920000}"/>
    <cellStyle name="Normal 25 2 4 4 2" xfId="37505" xr:uid="{00000000-0005-0000-0000-000080920000}"/>
    <cellStyle name="Normal 25 2 4 4 2 2" xfId="37506" xr:uid="{00000000-0005-0000-0000-000081920000}"/>
    <cellStyle name="Normal 25 2 4 4 3" xfId="37507" xr:uid="{00000000-0005-0000-0000-000082920000}"/>
    <cellStyle name="Normal 25 2 4 4 4" xfId="37508" xr:uid="{00000000-0005-0000-0000-000083920000}"/>
    <cellStyle name="Normal 25 2 4 5" xfId="37509" xr:uid="{00000000-0005-0000-0000-000084920000}"/>
    <cellStyle name="Normal 25 2 4 5 2" xfId="37510" xr:uid="{00000000-0005-0000-0000-000085920000}"/>
    <cellStyle name="Normal 25 2 4 6" xfId="37511" xr:uid="{00000000-0005-0000-0000-000086920000}"/>
    <cellStyle name="Normal 25 2 4 7" xfId="37512" xr:uid="{00000000-0005-0000-0000-000087920000}"/>
    <cellStyle name="Normal 25 2 5" xfId="37513" xr:uid="{00000000-0005-0000-0000-000088920000}"/>
    <cellStyle name="Normal 25 2 5 2" xfId="37514" xr:uid="{00000000-0005-0000-0000-000089920000}"/>
    <cellStyle name="Normal 25 2 5 2 2" xfId="37515" xr:uid="{00000000-0005-0000-0000-00008A920000}"/>
    <cellStyle name="Normal 25 2 5 2 2 2" xfId="37516" xr:uid="{00000000-0005-0000-0000-00008B920000}"/>
    <cellStyle name="Normal 25 2 5 2 3" xfId="37517" xr:uid="{00000000-0005-0000-0000-00008C920000}"/>
    <cellStyle name="Normal 25 2 5 2 4" xfId="37518" xr:uid="{00000000-0005-0000-0000-00008D920000}"/>
    <cellStyle name="Normal 25 2 5 3" xfId="37519" xr:uid="{00000000-0005-0000-0000-00008E920000}"/>
    <cellStyle name="Normal 25 2 5 3 2" xfId="37520" xr:uid="{00000000-0005-0000-0000-00008F920000}"/>
    <cellStyle name="Normal 25 2 5 3 2 2" xfId="37521" xr:uid="{00000000-0005-0000-0000-000090920000}"/>
    <cellStyle name="Normal 25 2 5 3 3" xfId="37522" xr:uid="{00000000-0005-0000-0000-000091920000}"/>
    <cellStyle name="Normal 25 2 5 3 4" xfId="37523" xr:uid="{00000000-0005-0000-0000-000092920000}"/>
    <cellStyle name="Normal 25 2 5 4" xfId="37524" xr:uid="{00000000-0005-0000-0000-000093920000}"/>
    <cellStyle name="Normal 25 2 5 4 2" xfId="37525" xr:uid="{00000000-0005-0000-0000-000094920000}"/>
    <cellStyle name="Normal 25 2 5 5" xfId="37526" xr:uid="{00000000-0005-0000-0000-000095920000}"/>
    <cellStyle name="Normal 25 2 5 6" xfId="37527" xr:uid="{00000000-0005-0000-0000-000096920000}"/>
    <cellStyle name="Normal 25 2 6" xfId="37528" xr:uid="{00000000-0005-0000-0000-000097920000}"/>
    <cellStyle name="Normal 25 2 6 2" xfId="37529" xr:uid="{00000000-0005-0000-0000-000098920000}"/>
    <cellStyle name="Normal 25 2 6 2 2" xfId="37530" xr:uid="{00000000-0005-0000-0000-000099920000}"/>
    <cellStyle name="Normal 25 2 6 2 2 2" xfId="37531" xr:uid="{00000000-0005-0000-0000-00009A920000}"/>
    <cellStyle name="Normal 25 2 6 2 3" xfId="37532" xr:uid="{00000000-0005-0000-0000-00009B920000}"/>
    <cellStyle name="Normal 25 2 6 2 4" xfId="37533" xr:uid="{00000000-0005-0000-0000-00009C920000}"/>
    <cellStyle name="Normal 25 2 6 3" xfId="37534" xr:uid="{00000000-0005-0000-0000-00009D920000}"/>
    <cellStyle name="Normal 25 2 6 3 2" xfId="37535" xr:uid="{00000000-0005-0000-0000-00009E920000}"/>
    <cellStyle name="Normal 25 2 6 4" xfId="37536" xr:uid="{00000000-0005-0000-0000-00009F920000}"/>
    <cellStyle name="Normal 25 2 6 5" xfId="37537" xr:uid="{00000000-0005-0000-0000-0000A0920000}"/>
    <cellStyle name="Normal 25 2 7" xfId="37538" xr:uid="{00000000-0005-0000-0000-0000A1920000}"/>
    <cellStyle name="Normal 25 2 7 2" xfId="37539" xr:uid="{00000000-0005-0000-0000-0000A2920000}"/>
    <cellStyle name="Normal 25 2 7 2 2" xfId="37540" xr:uid="{00000000-0005-0000-0000-0000A3920000}"/>
    <cellStyle name="Normal 25 2 7 3" xfId="37541" xr:uid="{00000000-0005-0000-0000-0000A4920000}"/>
    <cellStyle name="Normal 25 2 7 4" xfId="37542" xr:uid="{00000000-0005-0000-0000-0000A5920000}"/>
    <cellStyle name="Normal 25 2 8" xfId="37543" xr:uid="{00000000-0005-0000-0000-0000A6920000}"/>
    <cellStyle name="Normal 25 2 8 2" xfId="37544" xr:uid="{00000000-0005-0000-0000-0000A7920000}"/>
    <cellStyle name="Normal 25 2 9" xfId="37545" xr:uid="{00000000-0005-0000-0000-0000A8920000}"/>
    <cellStyle name="Normal 25 3" xfId="37546" xr:uid="{00000000-0005-0000-0000-0000A9920000}"/>
    <cellStyle name="Normal 25 3 10" xfId="37547" xr:uid="{00000000-0005-0000-0000-0000AA920000}"/>
    <cellStyle name="Normal 25 3 2" xfId="37548" xr:uid="{00000000-0005-0000-0000-0000AB920000}"/>
    <cellStyle name="Normal 25 3 2 2" xfId="37549" xr:uid="{00000000-0005-0000-0000-0000AC920000}"/>
    <cellStyle name="Normal 25 3 2 2 2" xfId="37550" xr:uid="{00000000-0005-0000-0000-0000AD920000}"/>
    <cellStyle name="Normal 25 3 2 2 2 2" xfId="37551" xr:uid="{00000000-0005-0000-0000-0000AE920000}"/>
    <cellStyle name="Normal 25 3 2 2 2 2 2" xfId="37552" xr:uid="{00000000-0005-0000-0000-0000AF920000}"/>
    <cellStyle name="Normal 25 3 2 2 2 2 2 2" xfId="37553" xr:uid="{00000000-0005-0000-0000-0000B0920000}"/>
    <cellStyle name="Normal 25 3 2 2 2 2 2 2 2" xfId="37554" xr:uid="{00000000-0005-0000-0000-0000B1920000}"/>
    <cellStyle name="Normal 25 3 2 2 2 2 2 3" xfId="37555" xr:uid="{00000000-0005-0000-0000-0000B2920000}"/>
    <cellStyle name="Normal 25 3 2 2 2 2 2 4" xfId="37556" xr:uid="{00000000-0005-0000-0000-0000B3920000}"/>
    <cellStyle name="Normal 25 3 2 2 2 2 3" xfId="37557" xr:uid="{00000000-0005-0000-0000-0000B4920000}"/>
    <cellStyle name="Normal 25 3 2 2 2 2 3 2" xfId="37558" xr:uid="{00000000-0005-0000-0000-0000B5920000}"/>
    <cellStyle name="Normal 25 3 2 2 2 2 4" xfId="37559" xr:uid="{00000000-0005-0000-0000-0000B6920000}"/>
    <cellStyle name="Normal 25 3 2 2 2 2 5" xfId="37560" xr:uid="{00000000-0005-0000-0000-0000B7920000}"/>
    <cellStyle name="Normal 25 3 2 2 2 3" xfId="37561" xr:uid="{00000000-0005-0000-0000-0000B8920000}"/>
    <cellStyle name="Normal 25 3 2 2 2 3 2" xfId="37562" xr:uid="{00000000-0005-0000-0000-0000B9920000}"/>
    <cellStyle name="Normal 25 3 2 2 2 3 2 2" xfId="37563" xr:uid="{00000000-0005-0000-0000-0000BA920000}"/>
    <cellStyle name="Normal 25 3 2 2 2 3 3" xfId="37564" xr:uid="{00000000-0005-0000-0000-0000BB920000}"/>
    <cellStyle name="Normal 25 3 2 2 2 3 4" xfId="37565" xr:uid="{00000000-0005-0000-0000-0000BC920000}"/>
    <cellStyle name="Normal 25 3 2 2 2 4" xfId="37566" xr:uid="{00000000-0005-0000-0000-0000BD920000}"/>
    <cellStyle name="Normal 25 3 2 2 2 4 2" xfId="37567" xr:uid="{00000000-0005-0000-0000-0000BE920000}"/>
    <cellStyle name="Normal 25 3 2 2 2 5" xfId="37568" xr:uid="{00000000-0005-0000-0000-0000BF920000}"/>
    <cellStyle name="Normal 25 3 2 2 2 6" xfId="37569" xr:uid="{00000000-0005-0000-0000-0000C0920000}"/>
    <cellStyle name="Normal 25 3 2 2 3" xfId="37570" xr:uid="{00000000-0005-0000-0000-0000C1920000}"/>
    <cellStyle name="Normal 25 3 2 2 3 2" xfId="37571" xr:uid="{00000000-0005-0000-0000-0000C2920000}"/>
    <cellStyle name="Normal 25 3 2 2 3 2 2" xfId="37572" xr:uid="{00000000-0005-0000-0000-0000C3920000}"/>
    <cellStyle name="Normal 25 3 2 2 3 2 2 2" xfId="37573" xr:uid="{00000000-0005-0000-0000-0000C4920000}"/>
    <cellStyle name="Normal 25 3 2 2 3 2 3" xfId="37574" xr:uid="{00000000-0005-0000-0000-0000C5920000}"/>
    <cellStyle name="Normal 25 3 2 2 3 2 4" xfId="37575" xr:uid="{00000000-0005-0000-0000-0000C6920000}"/>
    <cellStyle name="Normal 25 3 2 2 3 3" xfId="37576" xr:uid="{00000000-0005-0000-0000-0000C7920000}"/>
    <cellStyle name="Normal 25 3 2 2 3 3 2" xfId="37577" xr:uid="{00000000-0005-0000-0000-0000C8920000}"/>
    <cellStyle name="Normal 25 3 2 2 3 4" xfId="37578" xr:uid="{00000000-0005-0000-0000-0000C9920000}"/>
    <cellStyle name="Normal 25 3 2 2 3 5" xfId="37579" xr:uid="{00000000-0005-0000-0000-0000CA920000}"/>
    <cellStyle name="Normal 25 3 2 2 4" xfId="37580" xr:uid="{00000000-0005-0000-0000-0000CB920000}"/>
    <cellStyle name="Normal 25 3 2 2 4 2" xfId="37581" xr:uid="{00000000-0005-0000-0000-0000CC920000}"/>
    <cellStyle name="Normal 25 3 2 2 4 2 2" xfId="37582" xr:uid="{00000000-0005-0000-0000-0000CD920000}"/>
    <cellStyle name="Normal 25 3 2 2 4 3" xfId="37583" xr:uid="{00000000-0005-0000-0000-0000CE920000}"/>
    <cellStyle name="Normal 25 3 2 2 4 4" xfId="37584" xr:uid="{00000000-0005-0000-0000-0000CF920000}"/>
    <cellStyle name="Normal 25 3 2 2 5" xfId="37585" xr:uid="{00000000-0005-0000-0000-0000D0920000}"/>
    <cellStyle name="Normal 25 3 2 2 5 2" xfId="37586" xr:uid="{00000000-0005-0000-0000-0000D1920000}"/>
    <cellStyle name="Normal 25 3 2 2 5 2 2" xfId="37587" xr:uid="{00000000-0005-0000-0000-0000D2920000}"/>
    <cellStyle name="Normal 25 3 2 2 5 3" xfId="37588" xr:uid="{00000000-0005-0000-0000-0000D3920000}"/>
    <cellStyle name="Normal 25 3 2 2 5 4" xfId="37589" xr:uid="{00000000-0005-0000-0000-0000D4920000}"/>
    <cellStyle name="Normal 25 3 2 2 6" xfId="37590" xr:uid="{00000000-0005-0000-0000-0000D5920000}"/>
    <cellStyle name="Normal 25 3 2 2 6 2" xfId="37591" xr:uid="{00000000-0005-0000-0000-0000D6920000}"/>
    <cellStyle name="Normal 25 3 2 2 7" xfId="37592" xr:uid="{00000000-0005-0000-0000-0000D7920000}"/>
    <cellStyle name="Normal 25 3 2 2 8" xfId="37593" xr:uid="{00000000-0005-0000-0000-0000D8920000}"/>
    <cellStyle name="Normal 25 3 2 3" xfId="37594" xr:uid="{00000000-0005-0000-0000-0000D9920000}"/>
    <cellStyle name="Normal 25 3 2 3 2" xfId="37595" xr:uid="{00000000-0005-0000-0000-0000DA920000}"/>
    <cellStyle name="Normal 25 3 2 3 2 2" xfId="37596" xr:uid="{00000000-0005-0000-0000-0000DB920000}"/>
    <cellStyle name="Normal 25 3 2 3 2 2 2" xfId="37597" xr:uid="{00000000-0005-0000-0000-0000DC920000}"/>
    <cellStyle name="Normal 25 3 2 3 2 2 2 2" xfId="37598" xr:uid="{00000000-0005-0000-0000-0000DD920000}"/>
    <cellStyle name="Normal 25 3 2 3 2 2 3" xfId="37599" xr:uid="{00000000-0005-0000-0000-0000DE920000}"/>
    <cellStyle name="Normal 25 3 2 3 2 2 4" xfId="37600" xr:uid="{00000000-0005-0000-0000-0000DF920000}"/>
    <cellStyle name="Normal 25 3 2 3 2 3" xfId="37601" xr:uid="{00000000-0005-0000-0000-0000E0920000}"/>
    <cellStyle name="Normal 25 3 2 3 2 3 2" xfId="37602" xr:uid="{00000000-0005-0000-0000-0000E1920000}"/>
    <cellStyle name="Normal 25 3 2 3 2 4" xfId="37603" xr:uid="{00000000-0005-0000-0000-0000E2920000}"/>
    <cellStyle name="Normal 25 3 2 3 2 5" xfId="37604" xr:uid="{00000000-0005-0000-0000-0000E3920000}"/>
    <cellStyle name="Normal 25 3 2 3 3" xfId="37605" xr:uid="{00000000-0005-0000-0000-0000E4920000}"/>
    <cellStyle name="Normal 25 3 2 3 3 2" xfId="37606" xr:uid="{00000000-0005-0000-0000-0000E5920000}"/>
    <cellStyle name="Normal 25 3 2 3 3 2 2" xfId="37607" xr:uid="{00000000-0005-0000-0000-0000E6920000}"/>
    <cellStyle name="Normal 25 3 2 3 3 3" xfId="37608" xr:uid="{00000000-0005-0000-0000-0000E7920000}"/>
    <cellStyle name="Normal 25 3 2 3 3 4" xfId="37609" xr:uid="{00000000-0005-0000-0000-0000E8920000}"/>
    <cellStyle name="Normal 25 3 2 3 4" xfId="37610" xr:uid="{00000000-0005-0000-0000-0000E9920000}"/>
    <cellStyle name="Normal 25 3 2 3 4 2" xfId="37611" xr:uid="{00000000-0005-0000-0000-0000EA920000}"/>
    <cellStyle name="Normal 25 3 2 3 4 2 2" xfId="37612" xr:uid="{00000000-0005-0000-0000-0000EB920000}"/>
    <cellStyle name="Normal 25 3 2 3 4 3" xfId="37613" xr:uid="{00000000-0005-0000-0000-0000EC920000}"/>
    <cellStyle name="Normal 25 3 2 3 4 4" xfId="37614" xr:uid="{00000000-0005-0000-0000-0000ED920000}"/>
    <cellStyle name="Normal 25 3 2 3 5" xfId="37615" xr:uid="{00000000-0005-0000-0000-0000EE920000}"/>
    <cellStyle name="Normal 25 3 2 3 5 2" xfId="37616" xr:uid="{00000000-0005-0000-0000-0000EF920000}"/>
    <cellStyle name="Normal 25 3 2 3 6" xfId="37617" xr:uid="{00000000-0005-0000-0000-0000F0920000}"/>
    <cellStyle name="Normal 25 3 2 3 7" xfId="37618" xr:uid="{00000000-0005-0000-0000-0000F1920000}"/>
    <cellStyle name="Normal 25 3 2 4" xfId="37619" xr:uid="{00000000-0005-0000-0000-0000F2920000}"/>
    <cellStyle name="Normal 25 3 2 4 2" xfId="37620" xr:uid="{00000000-0005-0000-0000-0000F3920000}"/>
    <cellStyle name="Normal 25 3 2 4 2 2" xfId="37621" xr:uid="{00000000-0005-0000-0000-0000F4920000}"/>
    <cellStyle name="Normal 25 3 2 4 2 2 2" xfId="37622" xr:uid="{00000000-0005-0000-0000-0000F5920000}"/>
    <cellStyle name="Normal 25 3 2 4 2 3" xfId="37623" xr:uid="{00000000-0005-0000-0000-0000F6920000}"/>
    <cellStyle name="Normal 25 3 2 4 2 4" xfId="37624" xr:uid="{00000000-0005-0000-0000-0000F7920000}"/>
    <cellStyle name="Normal 25 3 2 4 3" xfId="37625" xr:uid="{00000000-0005-0000-0000-0000F8920000}"/>
    <cellStyle name="Normal 25 3 2 4 3 2" xfId="37626" xr:uid="{00000000-0005-0000-0000-0000F9920000}"/>
    <cellStyle name="Normal 25 3 2 4 3 2 2" xfId="37627" xr:uid="{00000000-0005-0000-0000-0000FA920000}"/>
    <cellStyle name="Normal 25 3 2 4 3 3" xfId="37628" xr:uid="{00000000-0005-0000-0000-0000FB920000}"/>
    <cellStyle name="Normal 25 3 2 4 3 4" xfId="37629" xr:uid="{00000000-0005-0000-0000-0000FC920000}"/>
    <cellStyle name="Normal 25 3 2 4 4" xfId="37630" xr:uid="{00000000-0005-0000-0000-0000FD920000}"/>
    <cellStyle name="Normal 25 3 2 4 4 2" xfId="37631" xr:uid="{00000000-0005-0000-0000-0000FE920000}"/>
    <cellStyle name="Normal 25 3 2 4 5" xfId="37632" xr:uid="{00000000-0005-0000-0000-0000FF920000}"/>
    <cellStyle name="Normal 25 3 2 4 6" xfId="37633" xr:uid="{00000000-0005-0000-0000-000000930000}"/>
    <cellStyle name="Normal 25 3 2 5" xfId="37634" xr:uid="{00000000-0005-0000-0000-000001930000}"/>
    <cellStyle name="Normal 25 3 2 5 2" xfId="37635" xr:uid="{00000000-0005-0000-0000-000002930000}"/>
    <cellStyle name="Normal 25 3 2 5 2 2" xfId="37636" xr:uid="{00000000-0005-0000-0000-000003930000}"/>
    <cellStyle name="Normal 25 3 2 5 2 2 2" xfId="37637" xr:uid="{00000000-0005-0000-0000-000004930000}"/>
    <cellStyle name="Normal 25 3 2 5 2 3" xfId="37638" xr:uid="{00000000-0005-0000-0000-000005930000}"/>
    <cellStyle name="Normal 25 3 2 5 2 4" xfId="37639" xr:uid="{00000000-0005-0000-0000-000006930000}"/>
    <cellStyle name="Normal 25 3 2 5 3" xfId="37640" xr:uid="{00000000-0005-0000-0000-000007930000}"/>
    <cellStyle name="Normal 25 3 2 5 3 2" xfId="37641" xr:uid="{00000000-0005-0000-0000-000008930000}"/>
    <cellStyle name="Normal 25 3 2 5 4" xfId="37642" xr:uid="{00000000-0005-0000-0000-000009930000}"/>
    <cellStyle name="Normal 25 3 2 5 5" xfId="37643" xr:uid="{00000000-0005-0000-0000-00000A930000}"/>
    <cellStyle name="Normal 25 3 2 6" xfId="37644" xr:uid="{00000000-0005-0000-0000-00000B930000}"/>
    <cellStyle name="Normal 25 3 2 6 2" xfId="37645" xr:uid="{00000000-0005-0000-0000-00000C930000}"/>
    <cellStyle name="Normal 25 3 2 6 2 2" xfId="37646" xr:uid="{00000000-0005-0000-0000-00000D930000}"/>
    <cellStyle name="Normal 25 3 2 6 3" xfId="37647" xr:uid="{00000000-0005-0000-0000-00000E930000}"/>
    <cellStyle name="Normal 25 3 2 6 4" xfId="37648" xr:uid="{00000000-0005-0000-0000-00000F930000}"/>
    <cellStyle name="Normal 25 3 2 7" xfId="37649" xr:uid="{00000000-0005-0000-0000-000010930000}"/>
    <cellStyle name="Normal 25 3 2 7 2" xfId="37650" xr:uid="{00000000-0005-0000-0000-000011930000}"/>
    <cellStyle name="Normal 25 3 2 8" xfId="37651" xr:uid="{00000000-0005-0000-0000-000012930000}"/>
    <cellStyle name="Normal 25 3 2 9" xfId="37652" xr:uid="{00000000-0005-0000-0000-000013930000}"/>
    <cellStyle name="Normal 25 3 3" xfId="37653" xr:uid="{00000000-0005-0000-0000-000014930000}"/>
    <cellStyle name="Normal 25 3 3 2" xfId="37654" xr:uid="{00000000-0005-0000-0000-000015930000}"/>
    <cellStyle name="Normal 25 3 3 2 2" xfId="37655" xr:uid="{00000000-0005-0000-0000-000016930000}"/>
    <cellStyle name="Normal 25 3 3 2 2 2" xfId="37656" xr:uid="{00000000-0005-0000-0000-000017930000}"/>
    <cellStyle name="Normal 25 3 3 2 2 2 2" xfId="37657" xr:uid="{00000000-0005-0000-0000-000018930000}"/>
    <cellStyle name="Normal 25 3 3 2 2 2 2 2" xfId="37658" xr:uid="{00000000-0005-0000-0000-000019930000}"/>
    <cellStyle name="Normal 25 3 3 2 2 2 3" xfId="37659" xr:uid="{00000000-0005-0000-0000-00001A930000}"/>
    <cellStyle name="Normal 25 3 3 2 2 2 4" xfId="37660" xr:uid="{00000000-0005-0000-0000-00001B930000}"/>
    <cellStyle name="Normal 25 3 3 2 2 3" xfId="37661" xr:uid="{00000000-0005-0000-0000-00001C930000}"/>
    <cellStyle name="Normal 25 3 3 2 2 3 2" xfId="37662" xr:uid="{00000000-0005-0000-0000-00001D930000}"/>
    <cellStyle name="Normal 25 3 3 2 2 4" xfId="37663" xr:uid="{00000000-0005-0000-0000-00001E930000}"/>
    <cellStyle name="Normal 25 3 3 2 2 5" xfId="37664" xr:uid="{00000000-0005-0000-0000-00001F930000}"/>
    <cellStyle name="Normal 25 3 3 2 3" xfId="37665" xr:uid="{00000000-0005-0000-0000-000020930000}"/>
    <cellStyle name="Normal 25 3 3 2 3 2" xfId="37666" xr:uid="{00000000-0005-0000-0000-000021930000}"/>
    <cellStyle name="Normal 25 3 3 2 3 2 2" xfId="37667" xr:uid="{00000000-0005-0000-0000-000022930000}"/>
    <cellStyle name="Normal 25 3 3 2 3 3" xfId="37668" xr:uid="{00000000-0005-0000-0000-000023930000}"/>
    <cellStyle name="Normal 25 3 3 2 3 4" xfId="37669" xr:uid="{00000000-0005-0000-0000-000024930000}"/>
    <cellStyle name="Normal 25 3 3 2 4" xfId="37670" xr:uid="{00000000-0005-0000-0000-000025930000}"/>
    <cellStyle name="Normal 25 3 3 2 4 2" xfId="37671" xr:uid="{00000000-0005-0000-0000-000026930000}"/>
    <cellStyle name="Normal 25 3 3 2 5" xfId="37672" xr:uid="{00000000-0005-0000-0000-000027930000}"/>
    <cellStyle name="Normal 25 3 3 2 6" xfId="37673" xr:uid="{00000000-0005-0000-0000-000028930000}"/>
    <cellStyle name="Normal 25 3 3 3" xfId="37674" xr:uid="{00000000-0005-0000-0000-000029930000}"/>
    <cellStyle name="Normal 25 3 3 3 2" xfId="37675" xr:uid="{00000000-0005-0000-0000-00002A930000}"/>
    <cellStyle name="Normal 25 3 3 3 2 2" xfId="37676" xr:uid="{00000000-0005-0000-0000-00002B930000}"/>
    <cellStyle name="Normal 25 3 3 3 2 2 2" xfId="37677" xr:uid="{00000000-0005-0000-0000-00002C930000}"/>
    <cellStyle name="Normal 25 3 3 3 2 3" xfId="37678" xr:uid="{00000000-0005-0000-0000-00002D930000}"/>
    <cellStyle name="Normal 25 3 3 3 2 4" xfId="37679" xr:uid="{00000000-0005-0000-0000-00002E930000}"/>
    <cellStyle name="Normal 25 3 3 3 3" xfId="37680" xr:uid="{00000000-0005-0000-0000-00002F930000}"/>
    <cellStyle name="Normal 25 3 3 3 3 2" xfId="37681" xr:uid="{00000000-0005-0000-0000-000030930000}"/>
    <cellStyle name="Normal 25 3 3 3 4" xfId="37682" xr:uid="{00000000-0005-0000-0000-000031930000}"/>
    <cellStyle name="Normal 25 3 3 3 5" xfId="37683" xr:uid="{00000000-0005-0000-0000-000032930000}"/>
    <cellStyle name="Normal 25 3 3 4" xfId="37684" xr:uid="{00000000-0005-0000-0000-000033930000}"/>
    <cellStyle name="Normal 25 3 3 4 2" xfId="37685" xr:uid="{00000000-0005-0000-0000-000034930000}"/>
    <cellStyle name="Normal 25 3 3 4 2 2" xfId="37686" xr:uid="{00000000-0005-0000-0000-000035930000}"/>
    <cellStyle name="Normal 25 3 3 4 3" xfId="37687" xr:uid="{00000000-0005-0000-0000-000036930000}"/>
    <cellStyle name="Normal 25 3 3 4 4" xfId="37688" xr:uid="{00000000-0005-0000-0000-000037930000}"/>
    <cellStyle name="Normal 25 3 3 5" xfId="37689" xr:uid="{00000000-0005-0000-0000-000038930000}"/>
    <cellStyle name="Normal 25 3 3 5 2" xfId="37690" xr:uid="{00000000-0005-0000-0000-000039930000}"/>
    <cellStyle name="Normal 25 3 3 5 2 2" xfId="37691" xr:uid="{00000000-0005-0000-0000-00003A930000}"/>
    <cellStyle name="Normal 25 3 3 5 3" xfId="37692" xr:uid="{00000000-0005-0000-0000-00003B930000}"/>
    <cellStyle name="Normal 25 3 3 5 4" xfId="37693" xr:uid="{00000000-0005-0000-0000-00003C930000}"/>
    <cellStyle name="Normal 25 3 3 6" xfId="37694" xr:uid="{00000000-0005-0000-0000-00003D930000}"/>
    <cellStyle name="Normal 25 3 3 6 2" xfId="37695" xr:uid="{00000000-0005-0000-0000-00003E930000}"/>
    <cellStyle name="Normal 25 3 3 7" xfId="37696" xr:uid="{00000000-0005-0000-0000-00003F930000}"/>
    <cellStyle name="Normal 25 3 3 8" xfId="37697" xr:uid="{00000000-0005-0000-0000-000040930000}"/>
    <cellStyle name="Normal 25 3 4" xfId="37698" xr:uid="{00000000-0005-0000-0000-000041930000}"/>
    <cellStyle name="Normal 25 3 4 2" xfId="37699" xr:uid="{00000000-0005-0000-0000-000042930000}"/>
    <cellStyle name="Normal 25 3 4 2 2" xfId="37700" xr:uid="{00000000-0005-0000-0000-000043930000}"/>
    <cellStyle name="Normal 25 3 4 2 2 2" xfId="37701" xr:uid="{00000000-0005-0000-0000-000044930000}"/>
    <cellStyle name="Normal 25 3 4 2 2 2 2" xfId="37702" xr:uid="{00000000-0005-0000-0000-000045930000}"/>
    <cellStyle name="Normal 25 3 4 2 2 3" xfId="37703" xr:uid="{00000000-0005-0000-0000-000046930000}"/>
    <cellStyle name="Normal 25 3 4 2 2 4" xfId="37704" xr:uid="{00000000-0005-0000-0000-000047930000}"/>
    <cellStyle name="Normal 25 3 4 2 3" xfId="37705" xr:uid="{00000000-0005-0000-0000-000048930000}"/>
    <cellStyle name="Normal 25 3 4 2 3 2" xfId="37706" xr:uid="{00000000-0005-0000-0000-000049930000}"/>
    <cellStyle name="Normal 25 3 4 2 4" xfId="37707" xr:uid="{00000000-0005-0000-0000-00004A930000}"/>
    <cellStyle name="Normal 25 3 4 2 5" xfId="37708" xr:uid="{00000000-0005-0000-0000-00004B930000}"/>
    <cellStyle name="Normal 25 3 4 3" xfId="37709" xr:uid="{00000000-0005-0000-0000-00004C930000}"/>
    <cellStyle name="Normal 25 3 4 3 2" xfId="37710" xr:uid="{00000000-0005-0000-0000-00004D930000}"/>
    <cellStyle name="Normal 25 3 4 3 2 2" xfId="37711" xr:uid="{00000000-0005-0000-0000-00004E930000}"/>
    <cellStyle name="Normal 25 3 4 3 3" xfId="37712" xr:uid="{00000000-0005-0000-0000-00004F930000}"/>
    <cellStyle name="Normal 25 3 4 3 4" xfId="37713" xr:uid="{00000000-0005-0000-0000-000050930000}"/>
    <cellStyle name="Normal 25 3 4 4" xfId="37714" xr:uid="{00000000-0005-0000-0000-000051930000}"/>
    <cellStyle name="Normal 25 3 4 4 2" xfId="37715" xr:uid="{00000000-0005-0000-0000-000052930000}"/>
    <cellStyle name="Normal 25 3 4 4 2 2" xfId="37716" xr:uid="{00000000-0005-0000-0000-000053930000}"/>
    <cellStyle name="Normal 25 3 4 4 3" xfId="37717" xr:uid="{00000000-0005-0000-0000-000054930000}"/>
    <cellStyle name="Normal 25 3 4 4 4" xfId="37718" xr:uid="{00000000-0005-0000-0000-000055930000}"/>
    <cellStyle name="Normal 25 3 4 5" xfId="37719" xr:uid="{00000000-0005-0000-0000-000056930000}"/>
    <cellStyle name="Normal 25 3 4 5 2" xfId="37720" xr:uid="{00000000-0005-0000-0000-000057930000}"/>
    <cellStyle name="Normal 25 3 4 6" xfId="37721" xr:uid="{00000000-0005-0000-0000-000058930000}"/>
    <cellStyle name="Normal 25 3 4 7" xfId="37722" xr:uid="{00000000-0005-0000-0000-000059930000}"/>
    <cellStyle name="Normal 25 3 5" xfId="37723" xr:uid="{00000000-0005-0000-0000-00005A930000}"/>
    <cellStyle name="Normal 25 3 5 2" xfId="37724" xr:uid="{00000000-0005-0000-0000-00005B930000}"/>
    <cellStyle name="Normal 25 3 5 2 2" xfId="37725" xr:uid="{00000000-0005-0000-0000-00005C930000}"/>
    <cellStyle name="Normal 25 3 5 2 2 2" xfId="37726" xr:uid="{00000000-0005-0000-0000-00005D930000}"/>
    <cellStyle name="Normal 25 3 5 2 3" xfId="37727" xr:uid="{00000000-0005-0000-0000-00005E930000}"/>
    <cellStyle name="Normal 25 3 5 2 4" xfId="37728" xr:uid="{00000000-0005-0000-0000-00005F930000}"/>
    <cellStyle name="Normal 25 3 5 3" xfId="37729" xr:uid="{00000000-0005-0000-0000-000060930000}"/>
    <cellStyle name="Normal 25 3 5 3 2" xfId="37730" xr:uid="{00000000-0005-0000-0000-000061930000}"/>
    <cellStyle name="Normal 25 3 5 3 2 2" xfId="37731" xr:uid="{00000000-0005-0000-0000-000062930000}"/>
    <cellStyle name="Normal 25 3 5 3 3" xfId="37732" xr:uid="{00000000-0005-0000-0000-000063930000}"/>
    <cellStyle name="Normal 25 3 5 3 4" xfId="37733" xr:uid="{00000000-0005-0000-0000-000064930000}"/>
    <cellStyle name="Normal 25 3 5 4" xfId="37734" xr:uid="{00000000-0005-0000-0000-000065930000}"/>
    <cellStyle name="Normal 25 3 5 4 2" xfId="37735" xr:uid="{00000000-0005-0000-0000-000066930000}"/>
    <cellStyle name="Normal 25 3 5 5" xfId="37736" xr:uid="{00000000-0005-0000-0000-000067930000}"/>
    <cellStyle name="Normal 25 3 5 6" xfId="37737" xr:uid="{00000000-0005-0000-0000-000068930000}"/>
    <cellStyle name="Normal 25 3 6" xfId="37738" xr:uid="{00000000-0005-0000-0000-000069930000}"/>
    <cellStyle name="Normal 25 3 6 2" xfId="37739" xr:uid="{00000000-0005-0000-0000-00006A930000}"/>
    <cellStyle name="Normal 25 3 6 2 2" xfId="37740" xr:uid="{00000000-0005-0000-0000-00006B930000}"/>
    <cellStyle name="Normal 25 3 6 2 2 2" xfId="37741" xr:uid="{00000000-0005-0000-0000-00006C930000}"/>
    <cellStyle name="Normal 25 3 6 2 3" xfId="37742" xr:uid="{00000000-0005-0000-0000-00006D930000}"/>
    <cellStyle name="Normal 25 3 6 2 4" xfId="37743" xr:uid="{00000000-0005-0000-0000-00006E930000}"/>
    <cellStyle name="Normal 25 3 6 3" xfId="37744" xr:uid="{00000000-0005-0000-0000-00006F930000}"/>
    <cellStyle name="Normal 25 3 6 3 2" xfId="37745" xr:uid="{00000000-0005-0000-0000-000070930000}"/>
    <cellStyle name="Normal 25 3 6 4" xfId="37746" xr:uid="{00000000-0005-0000-0000-000071930000}"/>
    <cellStyle name="Normal 25 3 6 5" xfId="37747" xr:uid="{00000000-0005-0000-0000-000072930000}"/>
    <cellStyle name="Normal 25 3 7" xfId="37748" xr:uid="{00000000-0005-0000-0000-000073930000}"/>
    <cellStyle name="Normal 25 3 7 2" xfId="37749" xr:uid="{00000000-0005-0000-0000-000074930000}"/>
    <cellStyle name="Normal 25 3 7 2 2" xfId="37750" xr:uid="{00000000-0005-0000-0000-000075930000}"/>
    <cellStyle name="Normal 25 3 7 3" xfId="37751" xr:uid="{00000000-0005-0000-0000-000076930000}"/>
    <cellStyle name="Normal 25 3 7 4" xfId="37752" xr:uid="{00000000-0005-0000-0000-000077930000}"/>
    <cellStyle name="Normal 25 3 8" xfId="37753" xr:uid="{00000000-0005-0000-0000-000078930000}"/>
    <cellStyle name="Normal 25 3 8 2" xfId="37754" xr:uid="{00000000-0005-0000-0000-000079930000}"/>
    <cellStyle name="Normal 25 3 9" xfId="37755" xr:uid="{00000000-0005-0000-0000-00007A930000}"/>
    <cellStyle name="Normal 25 4" xfId="37756" xr:uid="{00000000-0005-0000-0000-00007B930000}"/>
    <cellStyle name="Normal 25 4 2" xfId="37757" xr:uid="{00000000-0005-0000-0000-00007C930000}"/>
    <cellStyle name="Normal 25 4 2 2" xfId="37758" xr:uid="{00000000-0005-0000-0000-00007D930000}"/>
    <cellStyle name="Normal 25 4 2 2 2" xfId="37759" xr:uid="{00000000-0005-0000-0000-00007E930000}"/>
    <cellStyle name="Normal 25 4 2 2 2 2" xfId="37760" xr:uid="{00000000-0005-0000-0000-00007F930000}"/>
    <cellStyle name="Normal 25 4 2 2 2 2 2" xfId="37761" xr:uid="{00000000-0005-0000-0000-000080930000}"/>
    <cellStyle name="Normal 25 4 2 2 2 2 2 2" xfId="37762" xr:uid="{00000000-0005-0000-0000-000081930000}"/>
    <cellStyle name="Normal 25 4 2 2 2 2 3" xfId="37763" xr:uid="{00000000-0005-0000-0000-000082930000}"/>
    <cellStyle name="Normal 25 4 2 2 2 2 4" xfId="37764" xr:uid="{00000000-0005-0000-0000-000083930000}"/>
    <cellStyle name="Normal 25 4 2 2 2 3" xfId="37765" xr:uid="{00000000-0005-0000-0000-000084930000}"/>
    <cellStyle name="Normal 25 4 2 2 2 3 2" xfId="37766" xr:uid="{00000000-0005-0000-0000-000085930000}"/>
    <cellStyle name="Normal 25 4 2 2 2 4" xfId="37767" xr:uid="{00000000-0005-0000-0000-000086930000}"/>
    <cellStyle name="Normal 25 4 2 2 2 5" xfId="37768" xr:uid="{00000000-0005-0000-0000-000087930000}"/>
    <cellStyle name="Normal 25 4 2 2 3" xfId="37769" xr:uid="{00000000-0005-0000-0000-000088930000}"/>
    <cellStyle name="Normal 25 4 2 2 3 2" xfId="37770" xr:uid="{00000000-0005-0000-0000-000089930000}"/>
    <cellStyle name="Normal 25 4 2 2 3 2 2" xfId="37771" xr:uid="{00000000-0005-0000-0000-00008A930000}"/>
    <cellStyle name="Normal 25 4 2 2 3 3" xfId="37772" xr:uid="{00000000-0005-0000-0000-00008B930000}"/>
    <cellStyle name="Normal 25 4 2 2 3 4" xfId="37773" xr:uid="{00000000-0005-0000-0000-00008C930000}"/>
    <cellStyle name="Normal 25 4 2 2 4" xfId="37774" xr:uid="{00000000-0005-0000-0000-00008D930000}"/>
    <cellStyle name="Normal 25 4 2 2 4 2" xfId="37775" xr:uid="{00000000-0005-0000-0000-00008E930000}"/>
    <cellStyle name="Normal 25 4 2 2 5" xfId="37776" xr:uid="{00000000-0005-0000-0000-00008F930000}"/>
    <cellStyle name="Normal 25 4 2 2 6" xfId="37777" xr:uid="{00000000-0005-0000-0000-000090930000}"/>
    <cellStyle name="Normal 25 4 2 3" xfId="37778" xr:uid="{00000000-0005-0000-0000-000091930000}"/>
    <cellStyle name="Normal 25 4 2 3 2" xfId="37779" xr:uid="{00000000-0005-0000-0000-000092930000}"/>
    <cellStyle name="Normal 25 4 2 3 2 2" xfId="37780" xr:uid="{00000000-0005-0000-0000-000093930000}"/>
    <cellStyle name="Normal 25 4 2 3 2 2 2" xfId="37781" xr:uid="{00000000-0005-0000-0000-000094930000}"/>
    <cellStyle name="Normal 25 4 2 3 2 3" xfId="37782" xr:uid="{00000000-0005-0000-0000-000095930000}"/>
    <cellStyle name="Normal 25 4 2 3 2 4" xfId="37783" xr:uid="{00000000-0005-0000-0000-000096930000}"/>
    <cellStyle name="Normal 25 4 2 3 3" xfId="37784" xr:uid="{00000000-0005-0000-0000-000097930000}"/>
    <cellStyle name="Normal 25 4 2 3 3 2" xfId="37785" xr:uid="{00000000-0005-0000-0000-000098930000}"/>
    <cellStyle name="Normal 25 4 2 3 4" xfId="37786" xr:uid="{00000000-0005-0000-0000-000099930000}"/>
    <cellStyle name="Normal 25 4 2 3 5" xfId="37787" xr:uid="{00000000-0005-0000-0000-00009A930000}"/>
    <cellStyle name="Normal 25 4 2 4" xfId="37788" xr:uid="{00000000-0005-0000-0000-00009B930000}"/>
    <cellStyle name="Normal 25 4 2 4 2" xfId="37789" xr:uid="{00000000-0005-0000-0000-00009C930000}"/>
    <cellStyle name="Normal 25 4 2 4 2 2" xfId="37790" xr:uid="{00000000-0005-0000-0000-00009D930000}"/>
    <cellStyle name="Normal 25 4 2 4 3" xfId="37791" xr:uid="{00000000-0005-0000-0000-00009E930000}"/>
    <cellStyle name="Normal 25 4 2 4 4" xfId="37792" xr:uid="{00000000-0005-0000-0000-00009F930000}"/>
    <cellStyle name="Normal 25 4 2 5" xfId="37793" xr:uid="{00000000-0005-0000-0000-0000A0930000}"/>
    <cellStyle name="Normal 25 4 2 5 2" xfId="37794" xr:uid="{00000000-0005-0000-0000-0000A1930000}"/>
    <cellStyle name="Normal 25 4 2 5 2 2" xfId="37795" xr:uid="{00000000-0005-0000-0000-0000A2930000}"/>
    <cellStyle name="Normal 25 4 2 5 3" xfId="37796" xr:uid="{00000000-0005-0000-0000-0000A3930000}"/>
    <cellStyle name="Normal 25 4 2 5 4" xfId="37797" xr:uid="{00000000-0005-0000-0000-0000A4930000}"/>
    <cellStyle name="Normal 25 4 2 6" xfId="37798" xr:uid="{00000000-0005-0000-0000-0000A5930000}"/>
    <cellStyle name="Normal 25 4 2 6 2" xfId="37799" xr:uid="{00000000-0005-0000-0000-0000A6930000}"/>
    <cellStyle name="Normal 25 4 2 7" xfId="37800" xr:uid="{00000000-0005-0000-0000-0000A7930000}"/>
    <cellStyle name="Normal 25 4 2 8" xfId="37801" xr:uid="{00000000-0005-0000-0000-0000A8930000}"/>
    <cellStyle name="Normal 25 4 3" xfId="37802" xr:uid="{00000000-0005-0000-0000-0000A9930000}"/>
    <cellStyle name="Normal 25 4 3 2" xfId="37803" xr:uid="{00000000-0005-0000-0000-0000AA930000}"/>
    <cellStyle name="Normal 25 4 3 2 2" xfId="37804" xr:uid="{00000000-0005-0000-0000-0000AB930000}"/>
    <cellStyle name="Normal 25 4 3 2 2 2" xfId="37805" xr:uid="{00000000-0005-0000-0000-0000AC930000}"/>
    <cellStyle name="Normal 25 4 3 2 2 2 2" xfId="37806" xr:uid="{00000000-0005-0000-0000-0000AD930000}"/>
    <cellStyle name="Normal 25 4 3 2 2 3" xfId="37807" xr:uid="{00000000-0005-0000-0000-0000AE930000}"/>
    <cellStyle name="Normal 25 4 3 2 2 4" xfId="37808" xr:uid="{00000000-0005-0000-0000-0000AF930000}"/>
    <cellStyle name="Normal 25 4 3 2 3" xfId="37809" xr:uid="{00000000-0005-0000-0000-0000B0930000}"/>
    <cellStyle name="Normal 25 4 3 2 3 2" xfId="37810" xr:uid="{00000000-0005-0000-0000-0000B1930000}"/>
    <cellStyle name="Normal 25 4 3 2 4" xfId="37811" xr:uid="{00000000-0005-0000-0000-0000B2930000}"/>
    <cellStyle name="Normal 25 4 3 2 5" xfId="37812" xr:uid="{00000000-0005-0000-0000-0000B3930000}"/>
    <cellStyle name="Normal 25 4 3 3" xfId="37813" xr:uid="{00000000-0005-0000-0000-0000B4930000}"/>
    <cellStyle name="Normal 25 4 3 3 2" xfId="37814" xr:uid="{00000000-0005-0000-0000-0000B5930000}"/>
    <cellStyle name="Normal 25 4 3 3 2 2" xfId="37815" xr:uid="{00000000-0005-0000-0000-0000B6930000}"/>
    <cellStyle name="Normal 25 4 3 3 3" xfId="37816" xr:uid="{00000000-0005-0000-0000-0000B7930000}"/>
    <cellStyle name="Normal 25 4 3 3 4" xfId="37817" xr:uid="{00000000-0005-0000-0000-0000B8930000}"/>
    <cellStyle name="Normal 25 4 3 4" xfId="37818" xr:uid="{00000000-0005-0000-0000-0000B9930000}"/>
    <cellStyle name="Normal 25 4 3 4 2" xfId="37819" xr:uid="{00000000-0005-0000-0000-0000BA930000}"/>
    <cellStyle name="Normal 25 4 3 4 2 2" xfId="37820" xr:uid="{00000000-0005-0000-0000-0000BB930000}"/>
    <cellStyle name="Normal 25 4 3 4 3" xfId="37821" xr:uid="{00000000-0005-0000-0000-0000BC930000}"/>
    <cellStyle name="Normal 25 4 3 4 4" xfId="37822" xr:uid="{00000000-0005-0000-0000-0000BD930000}"/>
    <cellStyle name="Normal 25 4 3 5" xfId="37823" xr:uid="{00000000-0005-0000-0000-0000BE930000}"/>
    <cellStyle name="Normal 25 4 3 5 2" xfId="37824" xr:uid="{00000000-0005-0000-0000-0000BF930000}"/>
    <cellStyle name="Normal 25 4 3 6" xfId="37825" xr:uid="{00000000-0005-0000-0000-0000C0930000}"/>
    <cellStyle name="Normal 25 4 3 7" xfId="37826" xr:uid="{00000000-0005-0000-0000-0000C1930000}"/>
    <cellStyle name="Normal 25 4 4" xfId="37827" xr:uid="{00000000-0005-0000-0000-0000C2930000}"/>
    <cellStyle name="Normal 25 4 4 2" xfId="37828" xr:uid="{00000000-0005-0000-0000-0000C3930000}"/>
    <cellStyle name="Normal 25 4 4 2 2" xfId="37829" xr:uid="{00000000-0005-0000-0000-0000C4930000}"/>
    <cellStyle name="Normal 25 4 4 2 2 2" xfId="37830" xr:uid="{00000000-0005-0000-0000-0000C5930000}"/>
    <cellStyle name="Normal 25 4 4 2 3" xfId="37831" xr:uid="{00000000-0005-0000-0000-0000C6930000}"/>
    <cellStyle name="Normal 25 4 4 2 4" xfId="37832" xr:uid="{00000000-0005-0000-0000-0000C7930000}"/>
    <cellStyle name="Normal 25 4 4 3" xfId="37833" xr:uid="{00000000-0005-0000-0000-0000C8930000}"/>
    <cellStyle name="Normal 25 4 4 3 2" xfId="37834" xr:uid="{00000000-0005-0000-0000-0000C9930000}"/>
    <cellStyle name="Normal 25 4 4 3 2 2" xfId="37835" xr:uid="{00000000-0005-0000-0000-0000CA930000}"/>
    <cellStyle name="Normal 25 4 4 3 3" xfId="37836" xr:uid="{00000000-0005-0000-0000-0000CB930000}"/>
    <cellStyle name="Normal 25 4 4 3 4" xfId="37837" xr:uid="{00000000-0005-0000-0000-0000CC930000}"/>
    <cellStyle name="Normal 25 4 4 4" xfId="37838" xr:uid="{00000000-0005-0000-0000-0000CD930000}"/>
    <cellStyle name="Normal 25 4 4 4 2" xfId="37839" xr:uid="{00000000-0005-0000-0000-0000CE930000}"/>
    <cellStyle name="Normal 25 4 4 5" xfId="37840" xr:uid="{00000000-0005-0000-0000-0000CF930000}"/>
    <cellStyle name="Normal 25 4 4 6" xfId="37841" xr:uid="{00000000-0005-0000-0000-0000D0930000}"/>
    <cellStyle name="Normal 25 4 5" xfId="37842" xr:uid="{00000000-0005-0000-0000-0000D1930000}"/>
    <cellStyle name="Normal 25 4 5 2" xfId="37843" xr:uid="{00000000-0005-0000-0000-0000D2930000}"/>
    <cellStyle name="Normal 25 4 5 2 2" xfId="37844" xr:uid="{00000000-0005-0000-0000-0000D3930000}"/>
    <cellStyle name="Normal 25 4 5 2 2 2" xfId="37845" xr:uid="{00000000-0005-0000-0000-0000D4930000}"/>
    <cellStyle name="Normal 25 4 5 2 3" xfId="37846" xr:uid="{00000000-0005-0000-0000-0000D5930000}"/>
    <cellStyle name="Normal 25 4 5 2 4" xfId="37847" xr:uid="{00000000-0005-0000-0000-0000D6930000}"/>
    <cellStyle name="Normal 25 4 5 3" xfId="37848" xr:uid="{00000000-0005-0000-0000-0000D7930000}"/>
    <cellStyle name="Normal 25 4 5 3 2" xfId="37849" xr:uid="{00000000-0005-0000-0000-0000D8930000}"/>
    <cellStyle name="Normal 25 4 5 4" xfId="37850" xr:uid="{00000000-0005-0000-0000-0000D9930000}"/>
    <cellStyle name="Normal 25 4 5 5" xfId="37851" xr:uid="{00000000-0005-0000-0000-0000DA930000}"/>
    <cellStyle name="Normal 25 4 6" xfId="37852" xr:uid="{00000000-0005-0000-0000-0000DB930000}"/>
    <cellStyle name="Normal 25 4 6 2" xfId="37853" xr:uid="{00000000-0005-0000-0000-0000DC930000}"/>
    <cellStyle name="Normal 25 4 6 2 2" xfId="37854" xr:uid="{00000000-0005-0000-0000-0000DD930000}"/>
    <cellStyle name="Normal 25 4 6 3" xfId="37855" xr:uid="{00000000-0005-0000-0000-0000DE930000}"/>
    <cellStyle name="Normal 25 4 6 4" xfId="37856" xr:uid="{00000000-0005-0000-0000-0000DF930000}"/>
    <cellStyle name="Normal 25 4 7" xfId="37857" xr:uid="{00000000-0005-0000-0000-0000E0930000}"/>
    <cellStyle name="Normal 25 4 7 2" xfId="37858" xr:uid="{00000000-0005-0000-0000-0000E1930000}"/>
    <cellStyle name="Normal 25 4 8" xfId="37859" xr:uid="{00000000-0005-0000-0000-0000E2930000}"/>
    <cellStyle name="Normal 25 4 9" xfId="37860" xr:uid="{00000000-0005-0000-0000-0000E3930000}"/>
    <cellStyle name="Normal 25 4_Control Caps" xfId="37861" xr:uid="{00000000-0005-0000-0000-0000E4930000}"/>
    <cellStyle name="Normal 25 5" xfId="37862" xr:uid="{00000000-0005-0000-0000-0000E5930000}"/>
    <cellStyle name="Normal 25 5 2" xfId="37863" xr:uid="{00000000-0005-0000-0000-0000E6930000}"/>
    <cellStyle name="Normal 25 5 2 2" xfId="37864" xr:uid="{00000000-0005-0000-0000-0000E7930000}"/>
    <cellStyle name="Normal 25 5 2 2 2" xfId="37865" xr:uid="{00000000-0005-0000-0000-0000E8930000}"/>
    <cellStyle name="Normal 25 5 2 2 2 2" xfId="37866" xr:uid="{00000000-0005-0000-0000-0000E9930000}"/>
    <cellStyle name="Normal 25 5 2 2 2 2 2" xfId="37867" xr:uid="{00000000-0005-0000-0000-0000EA930000}"/>
    <cellStyle name="Normal 25 5 2 2 2 2 2 2" xfId="37868" xr:uid="{00000000-0005-0000-0000-0000EB930000}"/>
    <cellStyle name="Normal 25 5 2 2 2 2 3" xfId="37869" xr:uid="{00000000-0005-0000-0000-0000EC930000}"/>
    <cellStyle name="Normal 25 5 2 2 2 2 4" xfId="37870" xr:uid="{00000000-0005-0000-0000-0000ED930000}"/>
    <cellStyle name="Normal 25 5 2 2 2 3" xfId="37871" xr:uid="{00000000-0005-0000-0000-0000EE930000}"/>
    <cellStyle name="Normal 25 5 2 2 2 3 2" xfId="37872" xr:uid="{00000000-0005-0000-0000-0000EF930000}"/>
    <cellStyle name="Normal 25 5 2 2 2 4" xfId="37873" xr:uid="{00000000-0005-0000-0000-0000F0930000}"/>
    <cellStyle name="Normal 25 5 2 2 2 5" xfId="37874" xr:uid="{00000000-0005-0000-0000-0000F1930000}"/>
    <cellStyle name="Normal 25 5 2 2 3" xfId="37875" xr:uid="{00000000-0005-0000-0000-0000F2930000}"/>
    <cellStyle name="Normal 25 5 2 2 3 2" xfId="37876" xr:uid="{00000000-0005-0000-0000-0000F3930000}"/>
    <cellStyle name="Normal 25 5 2 2 3 2 2" xfId="37877" xr:uid="{00000000-0005-0000-0000-0000F4930000}"/>
    <cellStyle name="Normal 25 5 2 2 3 3" xfId="37878" xr:uid="{00000000-0005-0000-0000-0000F5930000}"/>
    <cellStyle name="Normal 25 5 2 2 3 4" xfId="37879" xr:uid="{00000000-0005-0000-0000-0000F6930000}"/>
    <cellStyle name="Normal 25 5 2 2 4" xfId="37880" xr:uid="{00000000-0005-0000-0000-0000F7930000}"/>
    <cellStyle name="Normal 25 5 2 2 4 2" xfId="37881" xr:uid="{00000000-0005-0000-0000-0000F8930000}"/>
    <cellStyle name="Normal 25 5 2 2 5" xfId="37882" xr:uid="{00000000-0005-0000-0000-0000F9930000}"/>
    <cellStyle name="Normal 25 5 2 2 6" xfId="37883" xr:uid="{00000000-0005-0000-0000-0000FA930000}"/>
    <cellStyle name="Normal 25 5 2 3" xfId="37884" xr:uid="{00000000-0005-0000-0000-0000FB930000}"/>
    <cellStyle name="Normal 25 5 2 3 2" xfId="37885" xr:uid="{00000000-0005-0000-0000-0000FC930000}"/>
    <cellStyle name="Normal 25 5 2 3 2 2" xfId="37886" xr:uid="{00000000-0005-0000-0000-0000FD930000}"/>
    <cellStyle name="Normal 25 5 2 3 2 2 2" xfId="37887" xr:uid="{00000000-0005-0000-0000-0000FE930000}"/>
    <cellStyle name="Normal 25 5 2 3 2 3" xfId="37888" xr:uid="{00000000-0005-0000-0000-0000FF930000}"/>
    <cellStyle name="Normal 25 5 2 3 2 4" xfId="37889" xr:uid="{00000000-0005-0000-0000-000000940000}"/>
    <cellStyle name="Normal 25 5 2 3 3" xfId="37890" xr:uid="{00000000-0005-0000-0000-000001940000}"/>
    <cellStyle name="Normal 25 5 2 3 3 2" xfId="37891" xr:uid="{00000000-0005-0000-0000-000002940000}"/>
    <cellStyle name="Normal 25 5 2 3 4" xfId="37892" xr:uid="{00000000-0005-0000-0000-000003940000}"/>
    <cellStyle name="Normal 25 5 2 3 5" xfId="37893" xr:uid="{00000000-0005-0000-0000-000004940000}"/>
    <cellStyle name="Normal 25 5 2 4" xfId="37894" xr:uid="{00000000-0005-0000-0000-000005940000}"/>
    <cellStyle name="Normal 25 5 2 4 2" xfId="37895" xr:uid="{00000000-0005-0000-0000-000006940000}"/>
    <cellStyle name="Normal 25 5 2 4 2 2" xfId="37896" xr:uid="{00000000-0005-0000-0000-000007940000}"/>
    <cellStyle name="Normal 25 5 2 4 3" xfId="37897" xr:uid="{00000000-0005-0000-0000-000008940000}"/>
    <cellStyle name="Normal 25 5 2 4 4" xfId="37898" xr:uid="{00000000-0005-0000-0000-000009940000}"/>
    <cellStyle name="Normal 25 5 2 5" xfId="37899" xr:uid="{00000000-0005-0000-0000-00000A940000}"/>
    <cellStyle name="Normal 25 5 2 5 2" xfId="37900" xr:uid="{00000000-0005-0000-0000-00000B940000}"/>
    <cellStyle name="Normal 25 5 2 5 2 2" xfId="37901" xr:uid="{00000000-0005-0000-0000-00000C940000}"/>
    <cellStyle name="Normal 25 5 2 5 3" xfId="37902" xr:uid="{00000000-0005-0000-0000-00000D940000}"/>
    <cellStyle name="Normal 25 5 2 5 4" xfId="37903" xr:uid="{00000000-0005-0000-0000-00000E940000}"/>
    <cellStyle name="Normal 25 5 2 6" xfId="37904" xr:uid="{00000000-0005-0000-0000-00000F940000}"/>
    <cellStyle name="Normal 25 5 2 6 2" xfId="37905" xr:uid="{00000000-0005-0000-0000-000010940000}"/>
    <cellStyle name="Normal 25 5 2 7" xfId="37906" xr:uid="{00000000-0005-0000-0000-000011940000}"/>
    <cellStyle name="Normal 25 5 2 8" xfId="37907" xr:uid="{00000000-0005-0000-0000-000012940000}"/>
    <cellStyle name="Normal 25 5 3" xfId="37908" xr:uid="{00000000-0005-0000-0000-000013940000}"/>
    <cellStyle name="Normal 25 5 3 2" xfId="37909" xr:uid="{00000000-0005-0000-0000-000014940000}"/>
    <cellStyle name="Normal 25 5 3 2 2" xfId="37910" xr:uid="{00000000-0005-0000-0000-000015940000}"/>
    <cellStyle name="Normal 25 5 3 2 2 2" xfId="37911" xr:uid="{00000000-0005-0000-0000-000016940000}"/>
    <cellStyle name="Normal 25 5 3 2 2 2 2" xfId="37912" xr:uid="{00000000-0005-0000-0000-000017940000}"/>
    <cellStyle name="Normal 25 5 3 2 2 3" xfId="37913" xr:uid="{00000000-0005-0000-0000-000018940000}"/>
    <cellStyle name="Normal 25 5 3 2 2 4" xfId="37914" xr:uid="{00000000-0005-0000-0000-000019940000}"/>
    <cellStyle name="Normal 25 5 3 2 3" xfId="37915" xr:uid="{00000000-0005-0000-0000-00001A940000}"/>
    <cellStyle name="Normal 25 5 3 2 3 2" xfId="37916" xr:uid="{00000000-0005-0000-0000-00001B940000}"/>
    <cellStyle name="Normal 25 5 3 2 4" xfId="37917" xr:uid="{00000000-0005-0000-0000-00001C940000}"/>
    <cellStyle name="Normal 25 5 3 2 5" xfId="37918" xr:uid="{00000000-0005-0000-0000-00001D940000}"/>
    <cellStyle name="Normal 25 5 3 3" xfId="37919" xr:uid="{00000000-0005-0000-0000-00001E940000}"/>
    <cellStyle name="Normal 25 5 3 3 2" xfId="37920" xr:uid="{00000000-0005-0000-0000-00001F940000}"/>
    <cellStyle name="Normal 25 5 3 3 2 2" xfId="37921" xr:uid="{00000000-0005-0000-0000-000020940000}"/>
    <cellStyle name="Normal 25 5 3 3 3" xfId="37922" xr:uid="{00000000-0005-0000-0000-000021940000}"/>
    <cellStyle name="Normal 25 5 3 3 4" xfId="37923" xr:uid="{00000000-0005-0000-0000-000022940000}"/>
    <cellStyle name="Normal 25 5 3 4" xfId="37924" xr:uid="{00000000-0005-0000-0000-000023940000}"/>
    <cellStyle name="Normal 25 5 3 4 2" xfId="37925" xr:uid="{00000000-0005-0000-0000-000024940000}"/>
    <cellStyle name="Normal 25 5 3 4 2 2" xfId="37926" xr:uid="{00000000-0005-0000-0000-000025940000}"/>
    <cellStyle name="Normal 25 5 3 4 3" xfId="37927" xr:uid="{00000000-0005-0000-0000-000026940000}"/>
    <cellStyle name="Normal 25 5 3 4 4" xfId="37928" xr:uid="{00000000-0005-0000-0000-000027940000}"/>
    <cellStyle name="Normal 25 5 3 5" xfId="37929" xr:uid="{00000000-0005-0000-0000-000028940000}"/>
    <cellStyle name="Normal 25 5 3 5 2" xfId="37930" xr:uid="{00000000-0005-0000-0000-000029940000}"/>
    <cellStyle name="Normal 25 5 3 6" xfId="37931" xr:uid="{00000000-0005-0000-0000-00002A940000}"/>
    <cellStyle name="Normal 25 5 3 7" xfId="37932" xr:uid="{00000000-0005-0000-0000-00002B940000}"/>
    <cellStyle name="Normal 25 5 4" xfId="37933" xr:uid="{00000000-0005-0000-0000-00002C940000}"/>
    <cellStyle name="Normal 25 5 4 2" xfId="37934" xr:uid="{00000000-0005-0000-0000-00002D940000}"/>
    <cellStyle name="Normal 25 5 4 2 2" xfId="37935" xr:uid="{00000000-0005-0000-0000-00002E940000}"/>
    <cellStyle name="Normal 25 5 4 2 2 2" xfId="37936" xr:uid="{00000000-0005-0000-0000-00002F940000}"/>
    <cellStyle name="Normal 25 5 4 2 3" xfId="37937" xr:uid="{00000000-0005-0000-0000-000030940000}"/>
    <cellStyle name="Normal 25 5 4 2 4" xfId="37938" xr:uid="{00000000-0005-0000-0000-000031940000}"/>
    <cellStyle name="Normal 25 5 4 3" xfId="37939" xr:uid="{00000000-0005-0000-0000-000032940000}"/>
    <cellStyle name="Normal 25 5 4 3 2" xfId="37940" xr:uid="{00000000-0005-0000-0000-000033940000}"/>
    <cellStyle name="Normal 25 5 4 3 2 2" xfId="37941" xr:uid="{00000000-0005-0000-0000-000034940000}"/>
    <cellStyle name="Normal 25 5 4 3 3" xfId="37942" xr:uid="{00000000-0005-0000-0000-000035940000}"/>
    <cellStyle name="Normal 25 5 4 3 4" xfId="37943" xr:uid="{00000000-0005-0000-0000-000036940000}"/>
    <cellStyle name="Normal 25 5 4 4" xfId="37944" xr:uid="{00000000-0005-0000-0000-000037940000}"/>
    <cellStyle name="Normal 25 5 4 4 2" xfId="37945" xr:uid="{00000000-0005-0000-0000-000038940000}"/>
    <cellStyle name="Normal 25 5 4 5" xfId="37946" xr:uid="{00000000-0005-0000-0000-000039940000}"/>
    <cellStyle name="Normal 25 5 4 6" xfId="37947" xr:uid="{00000000-0005-0000-0000-00003A940000}"/>
    <cellStyle name="Normal 25 5 5" xfId="37948" xr:uid="{00000000-0005-0000-0000-00003B940000}"/>
    <cellStyle name="Normal 25 5 5 2" xfId="37949" xr:uid="{00000000-0005-0000-0000-00003C940000}"/>
    <cellStyle name="Normal 25 5 5 2 2" xfId="37950" xr:uid="{00000000-0005-0000-0000-00003D940000}"/>
    <cellStyle name="Normal 25 5 5 2 2 2" xfId="37951" xr:uid="{00000000-0005-0000-0000-00003E940000}"/>
    <cellStyle name="Normal 25 5 5 2 3" xfId="37952" xr:uid="{00000000-0005-0000-0000-00003F940000}"/>
    <cellStyle name="Normal 25 5 5 2 4" xfId="37953" xr:uid="{00000000-0005-0000-0000-000040940000}"/>
    <cellStyle name="Normal 25 5 5 3" xfId="37954" xr:uid="{00000000-0005-0000-0000-000041940000}"/>
    <cellStyle name="Normal 25 5 5 3 2" xfId="37955" xr:uid="{00000000-0005-0000-0000-000042940000}"/>
    <cellStyle name="Normal 25 5 5 4" xfId="37956" xr:uid="{00000000-0005-0000-0000-000043940000}"/>
    <cellStyle name="Normal 25 5 5 5" xfId="37957" xr:uid="{00000000-0005-0000-0000-000044940000}"/>
    <cellStyle name="Normal 25 5 6" xfId="37958" xr:uid="{00000000-0005-0000-0000-000045940000}"/>
    <cellStyle name="Normal 25 5 6 2" xfId="37959" xr:uid="{00000000-0005-0000-0000-000046940000}"/>
    <cellStyle name="Normal 25 5 6 2 2" xfId="37960" xr:uid="{00000000-0005-0000-0000-000047940000}"/>
    <cellStyle name="Normal 25 5 6 3" xfId="37961" xr:uid="{00000000-0005-0000-0000-000048940000}"/>
    <cellStyle name="Normal 25 5 6 4" xfId="37962" xr:uid="{00000000-0005-0000-0000-000049940000}"/>
    <cellStyle name="Normal 25 5 7" xfId="37963" xr:uid="{00000000-0005-0000-0000-00004A940000}"/>
    <cellStyle name="Normal 25 5 7 2" xfId="37964" xr:uid="{00000000-0005-0000-0000-00004B940000}"/>
    <cellStyle name="Normal 25 5 8" xfId="37965" xr:uid="{00000000-0005-0000-0000-00004C940000}"/>
    <cellStyle name="Normal 25 5 9" xfId="37966" xr:uid="{00000000-0005-0000-0000-00004D940000}"/>
    <cellStyle name="Normal 25 6" xfId="37967" xr:uid="{00000000-0005-0000-0000-00004E940000}"/>
    <cellStyle name="Normal 25 6 2" xfId="37968" xr:uid="{00000000-0005-0000-0000-00004F940000}"/>
    <cellStyle name="Normal 25 6 2 2" xfId="37969" xr:uid="{00000000-0005-0000-0000-000050940000}"/>
    <cellStyle name="Normal 25 6 2 2 2" xfId="37970" xr:uid="{00000000-0005-0000-0000-000051940000}"/>
    <cellStyle name="Normal 25 6 2 2 2 2" xfId="37971" xr:uid="{00000000-0005-0000-0000-000052940000}"/>
    <cellStyle name="Normal 25 6 2 2 2 2 2" xfId="37972" xr:uid="{00000000-0005-0000-0000-000053940000}"/>
    <cellStyle name="Normal 25 6 2 2 2 3" xfId="37973" xr:uid="{00000000-0005-0000-0000-000054940000}"/>
    <cellStyle name="Normal 25 6 2 2 2 4" xfId="37974" xr:uid="{00000000-0005-0000-0000-000055940000}"/>
    <cellStyle name="Normal 25 6 2 2 3" xfId="37975" xr:uid="{00000000-0005-0000-0000-000056940000}"/>
    <cellStyle name="Normal 25 6 2 2 3 2" xfId="37976" xr:uid="{00000000-0005-0000-0000-000057940000}"/>
    <cellStyle name="Normal 25 6 2 2 4" xfId="37977" xr:uid="{00000000-0005-0000-0000-000058940000}"/>
    <cellStyle name="Normal 25 6 2 2 5" xfId="37978" xr:uid="{00000000-0005-0000-0000-000059940000}"/>
    <cellStyle name="Normal 25 6 2 3" xfId="37979" xr:uid="{00000000-0005-0000-0000-00005A940000}"/>
    <cellStyle name="Normal 25 6 2 3 2" xfId="37980" xr:uid="{00000000-0005-0000-0000-00005B940000}"/>
    <cellStyle name="Normal 25 6 2 3 2 2" xfId="37981" xr:uid="{00000000-0005-0000-0000-00005C940000}"/>
    <cellStyle name="Normal 25 6 2 3 3" xfId="37982" xr:uid="{00000000-0005-0000-0000-00005D940000}"/>
    <cellStyle name="Normal 25 6 2 3 4" xfId="37983" xr:uid="{00000000-0005-0000-0000-00005E940000}"/>
    <cellStyle name="Normal 25 6 2 4" xfId="37984" xr:uid="{00000000-0005-0000-0000-00005F940000}"/>
    <cellStyle name="Normal 25 6 2 4 2" xfId="37985" xr:uid="{00000000-0005-0000-0000-000060940000}"/>
    <cellStyle name="Normal 25 6 2 5" xfId="37986" xr:uid="{00000000-0005-0000-0000-000061940000}"/>
    <cellStyle name="Normal 25 6 2 6" xfId="37987" xr:uid="{00000000-0005-0000-0000-000062940000}"/>
    <cellStyle name="Normal 25 6 3" xfId="37988" xr:uid="{00000000-0005-0000-0000-000063940000}"/>
    <cellStyle name="Normal 25 6 3 2" xfId="37989" xr:uid="{00000000-0005-0000-0000-000064940000}"/>
    <cellStyle name="Normal 25 6 3 2 2" xfId="37990" xr:uid="{00000000-0005-0000-0000-000065940000}"/>
    <cellStyle name="Normal 25 6 3 2 2 2" xfId="37991" xr:uid="{00000000-0005-0000-0000-000066940000}"/>
    <cellStyle name="Normal 25 6 3 2 3" xfId="37992" xr:uid="{00000000-0005-0000-0000-000067940000}"/>
    <cellStyle name="Normal 25 6 3 2 4" xfId="37993" xr:uid="{00000000-0005-0000-0000-000068940000}"/>
    <cellStyle name="Normal 25 6 3 3" xfId="37994" xr:uid="{00000000-0005-0000-0000-000069940000}"/>
    <cellStyle name="Normal 25 6 3 3 2" xfId="37995" xr:uid="{00000000-0005-0000-0000-00006A940000}"/>
    <cellStyle name="Normal 25 6 3 4" xfId="37996" xr:uid="{00000000-0005-0000-0000-00006B940000}"/>
    <cellStyle name="Normal 25 6 3 5" xfId="37997" xr:uid="{00000000-0005-0000-0000-00006C940000}"/>
    <cellStyle name="Normal 25 6 4" xfId="37998" xr:uid="{00000000-0005-0000-0000-00006D940000}"/>
    <cellStyle name="Normal 25 6 4 2" xfId="37999" xr:uid="{00000000-0005-0000-0000-00006E940000}"/>
    <cellStyle name="Normal 25 6 4 2 2" xfId="38000" xr:uid="{00000000-0005-0000-0000-00006F940000}"/>
    <cellStyle name="Normal 25 6 4 3" xfId="38001" xr:uid="{00000000-0005-0000-0000-000070940000}"/>
    <cellStyle name="Normal 25 6 4 4" xfId="38002" xr:uid="{00000000-0005-0000-0000-000071940000}"/>
    <cellStyle name="Normal 25 6 5" xfId="38003" xr:uid="{00000000-0005-0000-0000-000072940000}"/>
    <cellStyle name="Normal 25 6 5 2" xfId="38004" xr:uid="{00000000-0005-0000-0000-000073940000}"/>
    <cellStyle name="Normal 25 6 5 2 2" xfId="38005" xr:uid="{00000000-0005-0000-0000-000074940000}"/>
    <cellStyle name="Normal 25 6 5 3" xfId="38006" xr:uid="{00000000-0005-0000-0000-000075940000}"/>
    <cellStyle name="Normal 25 6 5 4" xfId="38007" xr:uid="{00000000-0005-0000-0000-000076940000}"/>
    <cellStyle name="Normal 25 6 6" xfId="38008" xr:uid="{00000000-0005-0000-0000-000077940000}"/>
    <cellStyle name="Normal 25 6 6 2" xfId="38009" xr:uid="{00000000-0005-0000-0000-000078940000}"/>
    <cellStyle name="Normal 25 6 7" xfId="38010" xr:uid="{00000000-0005-0000-0000-000079940000}"/>
    <cellStyle name="Normal 25 6 8" xfId="38011" xr:uid="{00000000-0005-0000-0000-00007A940000}"/>
    <cellStyle name="Normal 25 7" xfId="38012" xr:uid="{00000000-0005-0000-0000-00007B940000}"/>
    <cellStyle name="Normal 25 7 2" xfId="38013" xr:uid="{00000000-0005-0000-0000-00007C940000}"/>
    <cellStyle name="Normal 25 7 2 2" xfId="38014" xr:uid="{00000000-0005-0000-0000-00007D940000}"/>
    <cellStyle name="Normal 25 7 2 2 2" xfId="38015" xr:uid="{00000000-0005-0000-0000-00007E940000}"/>
    <cellStyle name="Normal 25 7 2 2 2 2" xfId="38016" xr:uid="{00000000-0005-0000-0000-00007F940000}"/>
    <cellStyle name="Normal 25 7 2 2 3" xfId="38017" xr:uid="{00000000-0005-0000-0000-000080940000}"/>
    <cellStyle name="Normal 25 7 2 2 4" xfId="38018" xr:uid="{00000000-0005-0000-0000-000081940000}"/>
    <cellStyle name="Normal 25 7 2 3" xfId="38019" xr:uid="{00000000-0005-0000-0000-000082940000}"/>
    <cellStyle name="Normal 25 7 2 3 2" xfId="38020" xr:uid="{00000000-0005-0000-0000-000083940000}"/>
    <cellStyle name="Normal 25 7 2 4" xfId="38021" xr:uid="{00000000-0005-0000-0000-000084940000}"/>
    <cellStyle name="Normal 25 7 2 5" xfId="38022" xr:uid="{00000000-0005-0000-0000-000085940000}"/>
    <cellStyle name="Normal 25 7 3" xfId="38023" xr:uid="{00000000-0005-0000-0000-000086940000}"/>
    <cellStyle name="Normal 25 7 3 2" xfId="38024" xr:uid="{00000000-0005-0000-0000-000087940000}"/>
    <cellStyle name="Normal 25 7 3 2 2" xfId="38025" xr:uid="{00000000-0005-0000-0000-000088940000}"/>
    <cellStyle name="Normal 25 7 3 3" xfId="38026" xr:uid="{00000000-0005-0000-0000-000089940000}"/>
    <cellStyle name="Normal 25 7 3 4" xfId="38027" xr:uid="{00000000-0005-0000-0000-00008A940000}"/>
    <cellStyle name="Normal 25 7 4" xfId="38028" xr:uid="{00000000-0005-0000-0000-00008B940000}"/>
    <cellStyle name="Normal 25 7 4 2" xfId="38029" xr:uid="{00000000-0005-0000-0000-00008C940000}"/>
    <cellStyle name="Normal 25 7 4 2 2" xfId="38030" xr:uid="{00000000-0005-0000-0000-00008D940000}"/>
    <cellStyle name="Normal 25 7 4 3" xfId="38031" xr:uid="{00000000-0005-0000-0000-00008E940000}"/>
    <cellStyle name="Normal 25 7 4 4" xfId="38032" xr:uid="{00000000-0005-0000-0000-00008F940000}"/>
    <cellStyle name="Normal 25 7 5" xfId="38033" xr:uid="{00000000-0005-0000-0000-000090940000}"/>
    <cellStyle name="Normal 25 7 5 2" xfId="38034" xr:uid="{00000000-0005-0000-0000-000091940000}"/>
    <cellStyle name="Normal 25 7 6" xfId="38035" xr:uid="{00000000-0005-0000-0000-000092940000}"/>
    <cellStyle name="Normal 25 7 7" xfId="38036" xr:uid="{00000000-0005-0000-0000-000093940000}"/>
    <cellStyle name="Normal 25 7_Control Caps" xfId="38037" xr:uid="{00000000-0005-0000-0000-000094940000}"/>
    <cellStyle name="Normal 25 8" xfId="38038" xr:uid="{00000000-0005-0000-0000-000095940000}"/>
    <cellStyle name="Normal 25 8 2" xfId="38039" xr:uid="{00000000-0005-0000-0000-000096940000}"/>
    <cellStyle name="Normal 25 8 2 2" xfId="38040" xr:uid="{00000000-0005-0000-0000-000097940000}"/>
    <cellStyle name="Normal 25 8 2 2 2" xfId="38041" xr:uid="{00000000-0005-0000-0000-000098940000}"/>
    <cellStyle name="Normal 25 8 2 3" xfId="38042" xr:uid="{00000000-0005-0000-0000-000099940000}"/>
    <cellStyle name="Normal 25 8 2 4" xfId="38043" xr:uid="{00000000-0005-0000-0000-00009A940000}"/>
    <cellStyle name="Normal 25 8 3" xfId="38044" xr:uid="{00000000-0005-0000-0000-00009B940000}"/>
    <cellStyle name="Normal 25 8 3 2" xfId="38045" xr:uid="{00000000-0005-0000-0000-00009C940000}"/>
    <cellStyle name="Normal 25 8 3 2 2" xfId="38046" xr:uid="{00000000-0005-0000-0000-00009D940000}"/>
    <cellStyle name="Normal 25 8 3 3" xfId="38047" xr:uid="{00000000-0005-0000-0000-00009E940000}"/>
    <cellStyle name="Normal 25 8 3 4" xfId="38048" xr:uid="{00000000-0005-0000-0000-00009F940000}"/>
    <cellStyle name="Normal 25 8 4" xfId="38049" xr:uid="{00000000-0005-0000-0000-0000A0940000}"/>
    <cellStyle name="Normal 25 8 4 2" xfId="38050" xr:uid="{00000000-0005-0000-0000-0000A1940000}"/>
    <cellStyle name="Normal 25 8 5" xfId="38051" xr:uid="{00000000-0005-0000-0000-0000A2940000}"/>
    <cellStyle name="Normal 25 8 6" xfId="38052" xr:uid="{00000000-0005-0000-0000-0000A3940000}"/>
    <cellStyle name="Normal 25 9" xfId="38053" xr:uid="{00000000-0005-0000-0000-0000A4940000}"/>
    <cellStyle name="Normal 25 9 2" xfId="38054" xr:uid="{00000000-0005-0000-0000-0000A5940000}"/>
    <cellStyle name="Normal 25 9 2 2" xfId="38055" xr:uid="{00000000-0005-0000-0000-0000A6940000}"/>
    <cellStyle name="Normal 25 9 2 2 2" xfId="38056" xr:uid="{00000000-0005-0000-0000-0000A7940000}"/>
    <cellStyle name="Normal 25 9 2 3" xfId="38057" xr:uid="{00000000-0005-0000-0000-0000A8940000}"/>
    <cellStyle name="Normal 25 9 2 4" xfId="38058" xr:uid="{00000000-0005-0000-0000-0000A9940000}"/>
    <cellStyle name="Normal 25 9 3" xfId="38059" xr:uid="{00000000-0005-0000-0000-0000AA940000}"/>
    <cellStyle name="Normal 25 9 3 2" xfId="38060" xr:uid="{00000000-0005-0000-0000-0000AB940000}"/>
    <cellStyle name="Normal 25 9 4" xfId="38061" xr:uid="{00000000-0005-0000-0000-0000AC940000}"/>
    <cellStyle name="Normal 25 9 5" xfId="38062" xr:uid="{00000000-0005-0000-0000-0000AD940000}"/>
    <cellStyle name="Normal 26" xfId="38063" xr:uid="{00000000-0005-0000-0000-0000AE940000}"/>
    <cellStyle name="Normal 26 10" xfId="38064" xr:uid="{00000000-0005-0000-0000-0000AF940000}"/>
    <cellStyle name="Normal 26 10 2" xfId="38065" xr:uid="{00000000-0005-0000-0000-0000B0940000}"/>
    <cellStyle name="Normal 26 10 2 2" xfId="38066" xr:uid="{00000000-0005-0000-0000-0000B1940000}"/>
    <cellStyle name="Normal 26 10 3" xfId="38067" xr:uid="{00000000-0005-0000-0000-0000B2940000}"/>
    <cellStyle name="Normal 26 10 4" xfId="38068" xr:uid="{00000000-0005-0000-0000-0000B3940000}"/>
    <cellStyle name="Normal 26 11" xfId="38069" xr:uid="{00000000-0005-0000-0000-0000B4940000}"/>
    <cellStyle name="Normal 26 11 2" xfId="38070" xr:uid="{00000000-0005-0000-0000-0000B5940000}"/>
    <cellStyle name="Normal 26 12" xfId="38071" xr:uid="{00000000-0005-0000-0000-0000B6940000}"/>
    <cellStyle name="Normal 26 13" xfId="38072" xr:uid="{00000000-0005-0000-0000-0000B7940000}"/>
    <cellStyle name="Normal 26 14" xfId="38073" xr:uid="{00000000-0005-0000-0000-0000B8940000}"/>
    <cellStyle name="Normal 26 2" xfId="38074" xr:uid="{00000000-0005-0000-0000-0000B9940000}"/>
    <cellStyle name="Normal 26 2 10" xfId="38075" xr:uid="{00000000-0005-0000-0000-0000BA940000}"/>
    <cellStyle name="Normal 26 2 2" xfId="38076" xr:uid="{00000000-0005-0000-0000-0000BB940000}"/>
    <cellStyle name="Normal 26 2 2 2" xfId="38077" xr:uid="{00000000-0005-0000-0000-0000BC940000}"/>
    <cellStyle name="Normal 26 2 2 2 2" xfId="38078" xr:uid="{00000000-0005-0000-0000-0000BD940000}"/>
    <cellStyle name="Normal 26 2 2 2 2 2" xfId="38079" xr:uid="{00000000-0005-0000-0000-0000BE940000}"/>
    <cellStyle name="Normal 26 2 2 2 2 2 2" xfId="38080" xr:uid="{00000000-0005-0000-0000-0000BF940000}"/>
    <cellStyle name="Normal 26 2 2 2 2 2 2 2" xfId="38081" xr:uid="{00000000-0005-0000-0000-0000C0940000}"/>
    <cellStyle name="Normal 26 2 2 2 2 2 2 2 2" xfId="38082" xr:uid="{00000000-0005-0000-0000-0000C1940000}"/>
    <cellStyle name="Normal 26 2 2 2 2 2 2 3" xfId="38083" xr:uid="{00000000-0005-0000-0000-0000C2940000}"/>
    <cellStyle name="Normal 26 2 2 2 2 2 2 4" xfId="38084" xr:uid="{00000000-0005-0000-0000-0000C3940000}"/>
    <cellStyle name="Normal 26 2 2 2 2 2 3" xfId="38085" xr:uid="{00000000-0005-0000-0000-0000C4940000}"/>
    <cellStyle name="Normal 26 2 2 2 2 2 3 2" xfId="38086" xr:uid="{00000000-0005-0000-0000-0000C5940000}"/>
    <cellStyle name="Normal 26 2 2 2 2 2 4" xfId="38087" xr:uid="{00000000-0005-0000-0000-0000C6940000}"/>
    <cellStyle name="Normal 26 2 2 2 2 2 5" xfId="38088" xr:uid="{00000000-0005-0000-0000-0000C7940000}"/>
    <cellStyle name="Normal 26 2 2 2 2 3" xfId="38089" xr:uid="{00000000-0005-0000-0000-0000C8940000}"/>
    <cellStyle name="Normal 26 2 2 2 2 3 2" xfId="38090" xr:uid="{00000000-0005-0000-0000-0000C9940000}"/>
    <cellStyle name="Normal 26 2 2 2 2 3 2 2" xfId="38091" xr:uid="{00000000-0005-0000-0000-0000CA940000}"/>
    <cellStyle name="Normal 26 2 2 2 2 3 3" xfId="38092" xr:uid="{00000000-0005-0000-0000-0000CB940000}"/>
    <cellStyle name="Normal 26 2 2 2 2 3 4" xfId="38093" xr:uid="{00000000-0005-0000-0000-0000CC940000}"/>
    <cellStyle name="Normal 26 2 2 2 2 4" xfId="38094" xr:uid="{00000000-0005-0000-0000-0000CD940000}"/>
    <cellStyle name="Normal 26 2 2 2 2 4 2" xfId="38095" xr:uid="{00000000-0005-0000-0000-0000CE940000}"/>
    <cellStyle name="Normal 26 2 2 2 2 5" xfId="38096" xr:uid="{00000000-0005-0000-0000-0000CF940000}"/>
    <cellStyle name="Normal 26 2 2 2 2 6" xfId="38097" xr:uid="{00000000-0005-0000-0000-0000D0940000}"/>
    <cellStyle name="Normal 26 2 2 2 3" xfId="38098" xr:uid="{00000000-0005-0000-0000-0000D1940000}"/>
    <cellStyle name="Normal 26 2 2 2 3 2" xfId="38099" xr:uid="{00000000-0005-0000-0000-0000D2940000}"/>
    <cellStyle name="Normal 26 2 2 2 3 2 2" xfId="38100" xr:uid="{00000000-0005-0000-0000-0000D3940000}"/>
    <cellStyle name="Normal 26 2 2 2 3 2 2 2" xfId="38101" xr:uid="{00000000-0005-0000-0000-0000D4940000}"/>
    <cellStyle name="Normal 26 2 2 2 3 2 3" xfId="38102" xr:uid="{00000000-0005-0000-0000-0000D5940000}"/>
    <cellStyle name="Normal 26 2 2 2 3 2 4" xfId="38103" xr:uid="{00000000-0005-0000-0000-0000D6940000}"/>
    <cellStyle name="Normal 26 2 2 2 3 3" xfId="38104" xr:uid="{00000000-0005-0000-0000-0000D7940000}"/>
    <cellStyle name="Normal 26 2 2 2 3 3 2" xfId="38105" xr:uid="{00000000-0005-0000-0000-0000D8940000}"/>
    <cellStyle name="Normal 26 2 2 2 3 4" xfId="38106" xr:uid="{00000000-0005-0000-0000-0000D9940000}"/>
    <cellStyle name="Normal 26 2 2 2 3 5" xfId="38107" xr:uid="{00000000-0005-0000-0000-0000DA940000}"/>
    <cellStyle name="Normal 26 2 2 2 4" xfId="38108" xr:uid="{00000000-0005-0000-0000-0000DB940000}"/>
    <cellStyle name="Normal 26 2 2 2 4 2" xfId="38109" xr:uid="{00000000-0005-0000-0000-0000DC940000}"/>
    <cellStyle name="Normal 26 2 2 2 4 2 2" xfId="38110" xr:uid="{00000000-0005-0000-0000-0000DD940000}"/>
    <cellStyle name="Normal 26 2 2 2 4 3" xfId="38111" xr:uid="{00000000-0005-0000-0000-0000DE940000}"/>
    <cellStyle name="Normal 26 2 2 2 4 4" xfId="38112" xr:uid="{00000000-0005-0000-0000-0000DF940000}"/>
    <cellStyle name="Normal 26 2 2 2 5" xfId="38113" xr:uid="{00000000-0005-0000-0000-0000E0940000}"/>
    <cellStyle name="Normal 26 2 2 2 5 2" xfId="38114" xr:uid="{00000000-0005-0000-0000-0000E1940000}"/>
    <cellStyle name="Normal 26 2 2 2 5 2 2" xfId="38115" xr:uid="{00000000-0005-0000-0000-0000E2940000}"/>
    <cellStyle name="Normal 26 2 2 2 5 3" xfId="38116" xr:uid="{00000000-0005-0000-0000-0000E3940000}"/>
    <cellStyle name="Normal 26 2 2 2 5 4" xfId="38117" xr:uid="{00000000-0005-0000-0000-0000E4940000}"/>
    <cellStyle name="Normal 26 2 2 2 6" xfId="38118" xr:uid="{00000000-0005-0000-0000-0000E5940000}"/>
    <cellStyle name="Normal 26 2 2 2 6 2" xfId="38119" xr:uid="{00000000-0005-0000-0000-0000E6940000}"/>
    <cellStyle name="Normal 26 2 2 2 7" xfId="38120" xr:uid="{00000000-0005-0000-0000-0000E7940000}"/>
    <cellStyle name="Normal 26 2 2 2 8" xfId="38121" xr:uid="{00000000-0005-0000-0000-0000E8940000}"/>
    <cellStyle name="Normal 26 2 2 3" xfId="38122" xr:uid="{00000000-0005-0000-0000-0000E9940000}"/>
    <cellStyle name="Normal 26 2 2 3 2" xfId="38123" xr:uid="{00000000-0005-0000-0000-0000EA940000}"/>
    <cellStyle name="Normal 26 2 2 3 2 2" xfId="38124" xr:uid="{00000000-0005-0000-0000-0000EB940000}"/>
    <cellStyle name="Normal 26 2 2 3 2 2 2" xfId="38125" xr:uid="{00000000-0005-0000-0000-0000EC940000}"/>
    <cellStyle name="Normal 26 2 2 3 2 2 2 2" xfId="38126" xr:uid="{00000000-0005-0000-0000-0000ED940000}"/>
    <cellStyle name="Normal 26 2 2 3 2 2 3" xfId="38127" xr:uid="{00000000-0005-0000-0000-0000EE940000}"/>
    <cellStyle name="Normal 26 2 2 3 2 2 4" xfId="38128" xr:uid="{00000000-0005-0000-0000-0000EF940000}"/>
    <cellStyle name="Normal 26 2 2 3 2 3" xfId="38129" xr:uid="{00000000-0005-0000-0000-0000F0940000}"/>
    <cellStyle name="Normal 26 2 2 3 2 3 2" xfId="38130" xr:uid="{00000000-0005-0000-0000-0000F1940000}"/>
    <cellStyle name="Normal 26 2 2 3 2 4" xfId="38131" xr:uid="{00000000-0005-0000-0000-0000F2940000}"/>
    <cellStyle name="Normal 26 2 2 3 2 5" xfId="38132" xr:uid="{00000000-0005-0000-0000-0000F3940000}"/>
    <cellStyle name="Normal 26 2 2 3 3" xfId="38133" xr:uid="{00000000-0005-0000-0000-0000F4940000}"/>
    <cellStyle name="Normal 26 2 2 3 3 2" xfId="38134" xr:uid="{00000000-0005-0000-0000-0000F5940000}"/>
    <cellStyle name="Normal 26 2 2 3 3 2 2" xfId="38135" xr:uid="{00000000-0005-0000-0000-0000F6940000}"/>
    <cellStyle name="Normal 26 2 2 3 3 3" xfId="38136" xr:uid="{00000000-0005-0000-0000-0000F7940000}"/>
    <cellStyle name="Normal 26 2 2 3 3 4" xfId="38137" xr:uid="{00000000-0005-0000-0000-0000F8940000}"/>
    <cellStyle name="Normal 26 2 2 3 4" xfId="38138" xr:uid="{00000000-0005-0000-0000-0000F9940000}"/>
    <cellStyle name="Normal 26 2 2 3 4 2" xfId="38139" xr:uid="{00000000-0005-0000-0000-0000FA940000}"/>
    <cellStyle name="Normal 26 2 2 3 4 2 2" xfId="38140" xr:uid="{00000000-0005-0000-0000-0000FB940000}"/>
    <cellStyle name="Normal 26 2 2 3 4 3" xfId="38141" xr:uid="{00000000-0005-0000-0000-0000FC940000}"/>
    <cellStyle name="Normal 26 2 2 3 4 4" xfId="38142" xr:uid="{00000000-0005-0000-0000-0000FD940000}"/>
    <cellStyle name="Normal 26 2 2 3 5" xfId="38143" xr:uid="{00000000-0005-0000-0000-0000FE940000}"/>
    <cellStyle name="Normal 26 2 2 3 5 2" xfId="38144" xr:uid="{00000000-0005-0000-0000-0000FF940000}"/>
    <cellStyle name="Normal 26 2 2 3 6" xfId="38145" xr:uid="{00000000-0005-0000-0000-000000950000}"/>
    <cellStyle name="Normal 26 2 2 3 7" xfId="38146" xr:uid="{00000000-0005-0000-0000-000001950000}"/>
    <cellStyle name="Normal 26 2 2 4" xfId="38147" xr:uid="{00000000-0005-0000-0000-000002950000}"/>
    <cellStyle name="Normal 26 2 2 4 2" xfId="38148" xr:uid="{00000000-0005-0000-0000-000003950000}"/>
    <cellStyle name="Normal 26 2 2 4 2 2" xfId="38149" xr:uid="{00000000-0005-0000-0000-000004950000}"/>
    <cellStyle name="Normal 26 2 2 4 2 2 2" xfId="38150" xr:uid="{00000000-0005-0000-0000-000005950000}"/>
    <cellStyle name="Normal 26 2 2 4 2 3" xfId="38151" xr:uid="{00000000-0005-0000-0000-000006950000}"/>
    <cellStyle name="Normal 26 2 2 4 2 4" xfId="38152" xr:uid="{00000000-0005-0000-0000-000007950000}"/>
    <cellStyle name="Normal 26 2 2 4 3" xfId="38153" xr:uid="{00000000-0005-0000-0000-000008950000}"/>
    <cellStyle name="Normal 26 2 2 4 3 2" xfId="38154" xr:uid="{00000000-0005-0000-0000-000009950000}"/>
    <cellStyle name="Normal 26 2 2 4 3 2 2" xfId="38155" xr:uid="{00000000-0005-0000-0000-00000A950000}"/>
    <cellStyle name="Normal 26 2 2 4 3 3" xfId="38156" xr:uid="{00000000-0005-0000-0000-00000B950000}"/>
    <cellStyle name="Normal 26 2 2 4 3 4" xfId="38157" xr:uid="{00000000-0005-0000-0000-00000C950000}"/>
    <cellStyle name="Normal 26 2 2 4 4" xfId="38158" xr:uid="{00000000-0005-0000-0000-00000D950000}"/>
    <cellStyle name="Normal 26 2 2 4 4 2" xfId="38159" xr:uid="{00000000-0005-0000-0000-00000E950000}"/>
    <cellStyle name="Normal 26 2 2 4 5" xfId="38160" xr:uid="{00000000-0005-0000-0000-00000F950000}"/>
    <cellStyle name="Normal 26 2 2 4 6" xfId="38161" xr:uid="{00000000-0005-0000-0000-000010950000}"/>
    <cellStyle name="Normal 26 2 2 5" xfId="38162" xr:uid="{00000000-0005-0000-0000-000011950000}"/>
    <cellStyle name="Normal 26 2 2 5 2" xfId="38163" xr:uid="{00000000-0005-0000-0000-000012950000}"/>
    <cellStyle name="Normal 26 2 2 5 2 2" xfId="38164" xr:uid="{00000000-0005-0000-0000-000013950000}"/>
    <cellStyle name="Normal 26 2 2 5 2 2 2" xfId="38165" xr:uid="{00000000-0005-0000-0000-000014950000}"/>
    <cellStyle name="Normal 26 2 2 5 2 3" xfId="38166" xr:uid="{00000000-0005-0000-0000-000015950000}"/>
    <cellStyle name="Normal 26 2 2 5 2 4" xfId="38167" xr:uid="{00000000-0005-0000-0000-000016950000}"/>
    <cellStyle name="Normal 26 2 2 5 3" xfId="38168" xr:uid="{00000000-0005-0000-0000-000017950000}"/>
    <cellStyle name="Normal 26 2 2 5 3 2" xfId="38169" xr:uid="{00000000-0005-0000-0000-000018950000}"/>
    <cellStyle name="Normal 26 2 2 5 4" xfId="38170" xr:uid="{00000000-0005-0000-0000-000019950000}"/>
    <cellStyle name="Normal 26 2 2 5 5" xfId="38171" xr:uid="{00000000-0005-0000-0000-00001A950000}"/>
    <cellStyle name="Normal 26 2 2 6" xfId="38172" xr:uid="{00000000-0005-0000-0000-00001B950000}"/>
    <cellStyle name="Normal 26 2 2 6 2" xfId="38173" xr:uid="{00000000-0005-0000-0000-00001C950000}"/>
    <cellStyle name="Normal 26 2 2 6 2 2" xfId="38174" xr:uid="{00000000-0005-0000-0000-00001D950000}"/>
    <cellStyle name="Normal 26 2 2 6 3" xfId="38175" xr:uid="{00000000-0005-0000-0000-00001E950000}"/>
    <cellStyle name="Normal 26 2 2 6 4" xfId="38176" xr:uid="{00000000-0005-0000-0000-00001F950000}"/>
    <cellStyle name="Normal 26 2 2 7" xfId="38177" xr:uid="{00000000-0005-0000-0000-000020950000}"/>
    <cellStyle name="Normal 26 2 2 7 2" xfId="38178" xr:uid="{00000000-0005-0000-0000-000021950000}"/>
    <cellStyle name="Normal 26 2 2 8" xfId="38179" xr:uid="{00000000-0005-0000-0000-000022950000}"/>
    <cellStyle name="Normal 26 2 2 9" xfId="38180" xr:uid="{00000000-0005-0000-0000-000023950000}"/>
    <cellStyle name="Normal 26 2 3" xfId="38181" xr:uid="{00000000-0005-0000-0000-000024950000}"/>
    <cellStyle name="Normal 26 2 3 2" xfId="38182" xr:uid="{00000000-0005-0000-0000-000025950000}"/>
    <cellStyle name="Normal 26 2 3 2 2" xfId="38183" xr:uid="{00000000-0005-0000-0000-000026950000}"/>
    <cellStyle name="Normal 26 2 3 2 2 2" xfId="38184" xr:uid="{00000000-0005-0000-0000-000027950000}"/>
    <cellStyle name="Normal 26 2 3 2 2 2 2" xfId="38185" xr:uid="{00000000-0005-0000-0000-000028950000}"/>
    <cellStyle name="Normal 26 2 3 2 2 2 2 2" xfId="38186" xr:uid="{00000000-0005-0000-0000-000029950000}"/>
    <cellStyle name="Normal 26 2 3 2 2 2 3" xfId="38187" xr:uid="{00000000-0005-0000-0000-00002A950000}"/>
    <cellStyle name="Normal 26 2 3 2 2 2 4" xfId="38188" xr:uid="{00000000-0005-0000-0000-00002B950000}"/>
    <cellStyle name="Normal 26 2 3 2 2 3" xfId="38189" xr:uid="{00000000-0005-0000-0000-00002C950000}"/>
    <cellStyle name="Normal 26 2 3 2 2 3 2" xfId="38190" xr:uid="{00000000-0005-0000-0000-00002D950000}"/>
    <cellStyle name="Normal 26 2 3 2 2 4" xfId="38191" xr:uid="{00000000-0005-0000-0000-00002E950000}"/>
    <cellStyle name="Normal 26 2 3 2 2 5" xfId="38192" xr:uid="{00000000-0005-0000-0000-00002F950000}"/>
    <cellStyle name="Normal 26 2 3 2 3" xfId="38193" xr:uid="{00000000-0005-0000-0000-000030950000}"/>
    <cellStyle name="Normal 26 2 3 2 3 2" xfId="38194" xr:uid="{00000000-0005-0000-0000-000031950000}"/>
    <cellStyle name="Normal 26 2 3 2 3 2 2" xfId="38195" xr:uid="{00000000-0005-0000-0000-000032950000}"/>
    <cellStyle name="Normal 26 2 3 2 3 3" xfId="38196" xr:uid="{00000000-0005-0000-0000-000033950000}"/>
    <cellStyle name="Normal 26 2 3 2 3 4" xfId="38197" xr:uid="{00000000-0005-0000-0000-000034950000}"/>
    <cellStyle name="Normal 26 2 3 2 4" xfId="38198" xr:uid="{00000000-0005-0000-0000-000035950000}"/>
    <cellStyle name="Normal 26 2 3 2 4 2" xfId="38199" xr:uid="{00000000-0005-0000-0000-000036950000}"/>
    <cellStyle name="Normal 26 2 3 2 5" xfId="38200" xr:uid="{00000000-0005-0000-0000-000037950000}"/>
    <cellStyle name="Normal 26 2 3 2 6" xfId="38201" xr:uid="{00000000-0005-0000-0000-000038950000}"/>
    <cellStyle name="Normal 26 2 3 3" xfId="38202" xr:uid="{00000000-0005-0000-0000-000039950000}"/>
    <cellStyle name="Normal 26 2 3 3 2" xfId="38203" xr:uid="{00000000-0005-0000-0000-00003A950000}"/>
    <cellStyle name="Normal 26 2 3 3 2 2" xfId="38204" xr:uid="{00000000-0005-0000-0000-00003B950000}"/>
    <cellStyle name="Normal 26 2 3 3 2 2 2" xfId="38205" xr:uid="{00000000-0005-0000-0000-00003C950000}"/>
    <cellStyle name="Normal 26 2 3 3 2 3" xfId="38206" xr:uid="{00000000-0005-0000-0000-00003D950000}"/>
    <cellStyle name="Normal 26 2 3 3 2 4" xfId="38207" xr:uid="{00000000-0005-0000-0000-00003E950000}"/>
    <cellStyle name="Normal 26 2 3 3 3" xfId="38208" xr:uid="{00000000-0005-0000-0000-00003F950000}"/>
    <cellStyle name="Normal 26 2 3 3 3 2" xfId="38209" xr:uid="{00000000-0005-0000-0000-000040950000}"/>
    <cellStyle name="Normal 26 2 3 3 4" xfId="38210" xr:uid="{00000000-0005-0000-0000-000041950000}"/>
    <cellStyle name="Normal 26 2 3 3 5" xfId="38211" xr:uid="{00000000-0005-0000-0000-000042950000}"/>
    <cellStyle name="Normal 26 2 3 4" xfId="38212" xr:uid="{00000000-0005-0000-0000-000043950000}"/>
    <cellStyle name="Normal 26 2 3 4 2" xfId="38213" xr:uid="{00000000-0005-0000-0000-000044950000}"/>
    <cellStyle name="Normal 26 2 3 4 2 2" xfId="38214" xr:uid="{00000000-0005-0000-0000-000045950000}"/>
    <cellStyle name="Normal 26 2 3 4 3" xfId="38215" xr:uid="{00000000-0005-0000-0000-000046950000}"/>
    <cellStyle name="Normal 26 2 3 4 4" xfId="38216" xr:uid="{00000000-0005-0000-0000-000047950000}"/>
    <cellStyle name="Normal 26 2 3 5" xfId="38217" xr:uid="{00000000-0005-0000-0000-000048950000}"/>
    <cellStyle name="Normal 26 2 3 5 2" xfId="38218" xr:uid="{00000000-0005-0000-0000-000049950000}"/>
    <cellStyle name="Normal 26 2 3 5 2 2" xfId="38219" xr:uid="{00000000-0005-0000-0000-00004A950000}"/>
    <cellStyle name="Normal 26 2 3 5 3" xfId="38220" xr:uid="{00000000-0005-0000-0000-00004B950000}"/>
    <cellStyle name="Normal 26 2 3 5 4" xfId="38221" xr:uid="{00000000-0005-0000-0000-00004C950000}"/>
    <cellStyle name="Normal 26 2 3 6" xfId="38222" xr:uid="{00000000-0005-0000-0000-00004D950000}"/>
    <cellStyle name="Normal 26 2 3 6 2" xfId="38223" xr:uid="{00000000-0005-0000-0000-00004E950000}"/>
    <cellStyle name="Normal 26 2 3 7" xfId="38224" xr:uid="{00000000-0005-0000-0000-00004F950000}"/>
    <cellStyle name="Normal 26 2 3 8" xfId="38225" xr:uid="{00000000-0005-0000-0000-000050950000}"/>
    <cellStyle name="Normal 26 2 4" xfId="38226" xr:uid="{00000000-0005-0000-0000-000051950000}"/>
    <cellStyle name="Normal 26 2 4 2" xfId="38227" xr:uid="{00000000-0005-0000-0000-000052950000}"/>
    <cellStyle name="Normal 26 2 4 2 2" xfId="38228" xr:uid="{00000000-0005-0000-0000-000053950000}"/>
    <cellStyle name="Normal 26 2 4 2 2 2" xfId="38229" xr:uid="{00000000-0005-0000-0000-000054950000}"/>
    <cellStyle name="Normal 26 2 4 2 2 2 2" xfId="38230" xr:uid="{00000000-0005-0000-0000-000055950000}"/>
    <cellStyle name="Normal 26 2 4 2 2 3" xfId="38231" xr:uid="{00000000-0005-0000-0000-000056950000}"/>
    <cellStyle name="Normal 26 2 4 2 2 4" xfId="38232" xr:uid="{00000000-0005-0000-0000-000057950000}"/>
    <cellStyle name="Normal 26 2 4 2 3" xfId="38233" xr:uid="{00000000-0005-0000-0000-000058950000}"/>
    <cellStyle name="Normal 26 2 4 2 3 2" xfId="38234" xr:uid="{00000000-0005-0000-0000-000059950000}"/>
    <cellStyle name="Normal 26 2 4 2 4" xfId="38235" xr:uid="{00000000-0005-0000-0000-00005A950000}"/>
    <cellStyle name="Normal 26 2 4 2 5" xfId="38236" xr:uid="{00000000-0005-0000-0000-00005B950000}"/>
    <cellStyle name="Normal 26 2 4 3" xfId="38237" xr:uid="{00000000-0005-0000-0000-00005C950000}"/>
    <cellStyle name="Normal 26 2 4 3 2" xfId="38238" xr:uid="{00000000-0005-0000-0000-00005D950000}"/>
    <cellStyle name="Normal 26 2 4 3 2 2" xfId="38239" xr:uid="{00000000-0005-0000-0000-00005E950000}"/>
    <cellStyle name="Normal 26 2 4 3 3" xfId="38240" xr:uid="{00000000-0005-0000-0000-00005F950000}"/>
    <cellStyle name="Normal 26 2 4 3 4" xfId="38241" xr:uid="{00000000-0005-0000-0000-000060950000}"/>
    <cellStyle name="Normal 26 2 4 4" xfId="38242" xr:uid="{00000000-0005-0000-0000-000061950000}"/>
    <cellStyle name="Normal 26 2 4 4 2" xfId="38243" xr:uid="{00000000-0005-0000-0000-000062950000}"/>
    <cellStyle name="Normal 26 2 4 4 2 2" xfId="38244" xr:uid="{00000000-0005-0000-0000-000063950000}"/>
    <cellStyle name="Normal 26 2 4 4 3" xfId="38245" xr:uid="{00000000-0005-0000-0000-000064950000}"/>
    <cellStyle name="Normal 26 2 4 4 4" xfId="38246" xr:uid="{00000000-0005-0000-0000-000065950000}"/>
    <cellStyle name="Normal 26 2 4 5" xfId="38247" xr:uid="{00000000-0005-0000-0000-000066950000}"/>
    <cellStyle name="Normal 26 2 4 5 2" xfId="38248" xr:uid="{00000000-0005-0000-0000-000067950000}"/>
    <cellStyle name="Normal 26 2 4 6" xfId="38249" xr:uid="{00000000-0005-0000-0000-000068950000}"/>
    <cellStyle name="Normal 26 2 4 7" xfId="38250" xr:uid="{00000000-0005-0000-0000-000069950000}"/>
    <cellStyle name="Normal 26 2 5" xfId="38251" xr:uid="{00000000-0005-0000-0000-00006A950000}"/>
    <cellStyle name="Normal 26 2 5 2" xfId="38252" xr:uid="{00000000-0005-0000-0000-00006B950000}"/>
    <cellStyle name="Normal 26 2 5 2 2" xfId="38253" xr:uid="{00000000-0005-0000-0000-00006C950000}"/>
    <cellStyle name="Normal 26 2 5 2 2 2" xfId="38254" xr:uid="{00000000-0005-0000-0000-00006D950000}"/>
    <cellStyle name="Normal 26 2 5 2 3" xfId="38255" xr:uid="{00000000-0005-0000-0000-00006E950000}"/>
    <cellStyle name="Normal 26 2 5 2 4" xfId="38256" xr:uid="{00000000-0005-0000-0000-00006F950000}"/>
    <cellStyle name="Normal 26 2 5 3" xfId="38257" xr:uid="{00000000-0005-0000-0000-000070950000}"/>
    <cellStyle name="Normal 26 2 5 3 2" xfId="38258" xr:uid="{00000000-0005-0000-0000-000071950000}"/>
    <cellStyle name="Normal 26 2 5 3 2 2" xfId="38259" xr:uid="{00000000-0005-0000-0000-000072950000}"/>
    <cellStyle name="Normal 26 2 5 3 3" xfId="38260" xr:uid="{00000000-0005-0000-0000-000073950000}"/>
    <cellStyle name="Normal 26 2 5 3 4" xfId="38261" xr:uid="{00000000-0005-0000-0000-000074950000}"/>
    <cellStyle name="Normal 26 2 5 4" xfId="38262" xr:uid="{00000000-0005-0000-0000-000075950000}"/>
    <cellStyle name="Normal 26 2 5 4 2" xfId="38263" xr:uid="{00000000-0005-0000-0000-000076950000}"/>
    <cellStyle name="Normal 26 2 5 5" xfId="38264" xr:uid="{00000000-0005-0000-0000-000077950000}"/>
    <cellStyle name="Normal 26 2 5 6" xfId="38265" xr:uid="{00000000-0005-0000-0000-000078950000}"/>
    <cellStyle name="Normal 26 2 6" xfId="38266" xr:uid="{00000000-0005-0000-0000-000079950000}"/>
    <cellStyle name="Normal 26 2 6 2" xfId="38267" xr:uid="{00000000-0005-0000-0000-00007A950000}"/>
    <cellStyle name="Normal 26 2 6 2 2" xfId="38268" xr:uid="{00000000-0005-0000-0000-00007B950000}"/>
    <cellStyle name="Normal 26 2 6 2 2 2" xfId="38269" xr:uid="{00000000-0005-0000-0000-00007C950000}"/>
    <cellStyle name="Normal 26 2 6 2 3" xfId="38270" xr:uid="{00000000-0005-0000-0000-00007D950000}"/>
    <cellStyle name="Normal 26 2 6 2 4" xfId="38271" xr:uid="{00000000-0005-0000-0000-00007E950000}"/>
    <cellStyle name="Normal 26 2 6 3" xfId="38272" xr:uid="{00000000-0005-0000-0000-00007F950000}"/>
    <cellStyle name="Normal 26 2 6 3 2" xfId="38273" xr:uid="{00000000-0005-0000-0000-000080950000}"/>
    <cellStyle name="Normal 26 2 6 4" xfId="38274" xr:uid="{00000000-0005-0000-0000-000081950000}"/>
    <cellStyle name="Normal 26 2 6 5" xfId="38275" xr:uid="{00000000-0005-0000-0000-000082950000}"/>
    <cellStyle name="Normal 26 2 7" xfId="38276" xr:uid="{00000000-0005-0000-0000-000083950000}"/>
    <cellStyle name="Normal 26 2 7 2" xfId="38277" xr:uid="{00000000-0005-0000-0000-000084950000}"/>
    <cellStyle name="Normal 26 2 7 2 2" xfId="38278" xr:uid="{00000000-0005-0000-0000-000085950000}"/>
    <cellStyle name="Normal 26 2 7 3" xfId="38279" xr:uid="{00000000-0005-0000-0000-000086950000}"/>
    <cellStyle name="Normal 26 2 7 4" xfId="38280" xr:uid="{00000000-0005-0000-0000-000087950000}"/>
    <cellStyle name="Normal 26 2 8" xfId="38281" xr:uid="{00000000-0005-0000-0000-000088950000}"/>
    <cellStyle name="Normal 26 2 8 2" xfId="38282" xr:uid="{00000000-0005-0000-0000-000089950000}"/>
    <cellStyle name="Normal 26 2 9" xfId="38283" xr:uid="{00000000-0005-0000-0000-00008A950000}"/>
    <cellStyle name="Normal 26 3" xfId="38284" xr:uid="{00000000-0005-0000-0000-00008B950000}"/>
    <cellStyle name="Normal 26 3 10" xfId="38285" xr:uid="{00000000-0005-0000-0000-00008C950000}"/>
    <cellStyle name="Normal 26 3 2" xfId="38286" xr:uid="{00000000-0005-0000-0000-00008D950000}"/>
    <cellStyle name="Normal 26 3 2 2" xfId="38287" xr:uid="{00000000-0005-0000-0000-00008E950000}"/>
    <cellStyle name="Normal 26 3 2 2 2" xfId="38288" xr:uid="{00000000-0005-0000-0000-00008F950000}"/>
    <cellStyle name="Normal 26 3 2 2 2 2" xfId="38289" xr:uid="{00000000-0005-0000-0000-000090950000}"/>
    <cellStyle name="Normal 26 3 2 2 2 2 2" xfId="38290" xr:uid="{00000000-0005-0000-0000-000091950000}"/>
    <cellStyle name="Normal 26 3 2 2 2 2 2 2" xfId="38291" xr:uid="{00000000-0005-0000-0000-000092950000}"/>
    <cellStyle name="Normal 26 3 2 2 2 2 2 2 2" xfId="38292" xr:uid="{00000000-0005-0000-0000-000093950000}"/>
    <cellStyle name="Normal 26 3 2 2 2 2 2 3" xfId="38293" xr:uid="{00000000-0005-0000-0000-000094950000}"/>
    <cellStyle name="Normal 26 3 2 2 2 2 2 4" xfId="38294" xr:uid="{00000000-0005-0000-0000-000095950000}"/>
    <cellStyle name="Normal 26 3 2 2 2 2 3" xfId="38295" xr:uid="{00000000-0005-0000-0000-000096950000}"/>
    <cellStyle name="Normal 26 3 2 2 2 2 3 2" xfId="38296" xr:uid="{00000000-0005-0000-0000-000097950000}"/>
    <cellStyle name="Normal 26 3 2 2 2 2 4" xfId="38297" xr:uid="{00000000-0005-0000-0000-000098950000}"/>
    <cellStyle name="Normal 26 3 2 2 2 2 5" xfId="38298" xr:uid="{00000000-0005-0000-0000-000099950000}"/>
    <cellStyle name="Normal 26 3 2 2 2 3" xfId="38299" xr:uid="{00000000-0005-0000-0000-00009A950000}"/>
    <cellStyle name="Normal 26 3 2 2 2 3 2" xfId="38300" xr:uid="{00000000-0005-0000-0000-00009B950000}"/>
    <cellStyle name="Normal 26 3 2 2 2 3 2 2" xfId="38301" xr:uid="{00000000-0005-0000-0000-00009C950000}"/>
    <cellStyle name="Normal 26 3 2 2 2 3 3" xfId="38302" xr:uid="{00000000-0005-0000-0000-00009D950000}"/>
    <cellStyle name="Normal 26 3 2 2 2 3 4" xfId="38303" xr:uid="{00000000-0005-0000-0000-00009E950000}"/>
    <cellStyle name="Normal 26 3 2 2 2 4" xfId="38304" xr:uid="{00000000-0005-0000-0000-00009F950000}"/>
    <cellStyle name="Normal 26 3 2 2 2 4 2" xfId="38305" xr:uid="{00000000-0005-0000-0000-0000A0950000}"/>
    <cellStyle name="Normal 26 3 2 2 2 5" xfId="38306" xr:uid="{00000000-0005-0000-0000-0000A1950000}"/>
    <cellStyle name="Normal 26 3 2 2 2 6" xfId="38307" xr:uid="{00000000-0005-0000-0000-0000A2950000}"/>
    <cellStyle name="Normal 26 3 2 2 3" xfId="38308" xr:uid="{00000000-0005-0000-0000-0000A3950000}"/>
    <cellStyle name="Normal 26 3 2 2 3 2" xfId="38309" xr:uid="{00000000-0005-0000-0000-0000A4950000}"/>
    <cellStyle name="Normal 26 3 2 2 3 2 2" xfId="38310" xr:uid="{00000000-0005-0000-0000-0000A5950000}"/>
    <cellStyle name="Normal 26 3 2 2 3 2 2 2" xfId="38311" xr:uid="{00000000-0005-0000-0000-0000A6950000}"/>
    <cellStyle name="Normal 26 3 2 2 3 2 3" xfId="38312" xr:uid="{00000000-0005-0000-0000-0000A7950000}"/>
    <cellStyle name="Normal 26 3 2 2 3 2 4" xfId="38313" xr:uid="{00000000-0005-0000-0000-0000A8950000}"/>
    <cellStyle name="Normal 26 3 2 2 3 3" xfId="38314" xr:uid="{00000000-0005-0000-0000-0000A9950000}"/>
    <cellStyle name="Normal 26 3 2 2 3 3 2" xfId="38315" xr:uid="{00000000-0005-0000-0000-0000AA950000}"/>
    <cellStyle name="Normal 26 3 2 2 3 4" xfId="38316" xr:uid="{00000000-0005-0000-0000-0000AB950000}"/>
    <cellStyle name="Normal 26 3 2 2 3 5" xfId="38317" xr:uid="{00000000-0005-0000-0000-0000AC950000}"/>
    <cellStyle name="Normal 26 3 2 2 4" xfId="38318" xr:uid="{00000000-0005-0000-0000-0000AD950000}"/>
    <cellStyle name="Normal 26 3 2 2 4 2" xfId="38319" xr:uid="{00000000-0005-0000-0000-0000AE950000}"/>
    <cellStyle name="Normal 26 3 2 2 4 2 2" xfId="38320" xr:uid="{00000000-0005-0000-0000-0000AF950000}"/>
    <cellStyle name="Normal 26 3 2 2 4 3" xfId="38321" xr:uid="{00000000-0005-0000-0000-0000B0950000}"/>
    <cellStyle name="Normal 26 3 2 2 4 4" xfId="38322" xr:uid="{00000000-0005-0000-0000-0000B1950000}"/>
    <cellStyle name="Normal 26 3 2 2 5" xfId="38323" xr:uid="{00000000-0005-0000-0000-0000B2950000}"/>
    <cellStyle name="Normal 26 3 2 2 5 2" xfId="38324" xr:uid="{00000000-0005-0000-0000-0000B3950000}"/>
    <cellStyle name="Normal 26 3 2 2 5 2 2" xfId="38325" xr:uid="{00000000-0005-0000-0000-0000B4950000}"/>
    <cellStyle name="Normal 26 3 2 2 5 3" xfId="38326" xr:uid="{00000000-0005-0000-0000-0000B5950000}"/>
    <cellStyle name="Normal 26 3 2 2 5 4" xfId="38327" xr:uid="{00000000-0005-0000-0000-0000B6950000}"/>
    <cellStyle name="Normal 26 3 2 2 6" xfId="38328" xr:uid="{00000000-0005-0000-0000-0000B7950000}"/>
    <cellStyle name="Normal 26 3 2 2 6 2" xfId="38329" xr:uid="{00000000-0005-0000-0000-0000B8950000}"/>
    <cellStyle name="Normal 26 3 2 2 7" xfId="38330" xr:uid="{00000000-0005-0000-0000-0000B9950000}"/>
    <cellStyle name="Normal 26 3 2 2 8" xfId="38331" xr:uid="{00000000-0005-0000-0000-0000BA950000}"/>
    <cellStyle name="Normal 26 3 2 3" xfId="38332" xr:uid="{00000000-0005-0000-0000-0000BB950000}"/>
    <cellStyle name="Normal 26 3 2 3 2" xfId="38333" xr:uid="{00000000-0005-0000-0000-0000BC950000}"/>
    <cellStyle name="Normal 26 3 2 3 2 2" xfId="38334" xr:uid="{00000000-0005-0000-0000-0000BD950000}"/>
    <cellStyle name="Normal 26 3 2 3 2 2 2" xfId="38335" xr:uid="{00000000-0005-0000-0000-0000BE950000}"/>
    <cellStyle name="Normal 26 3 2 3 2 2 2 2" xfId="38336" xr:uid="{00000000-0005-0000-0000-0000BF950000}"/>
    <cellStyle name="Normal 26 3 2 3 2 2 3" xfId="38337" xr:uid="{00000000-0005-0000-0000-0000C0950000}"/>
    <cellStyle name="Normal 26 3 2 3 2 2 4" xfId="38338" xr:uid="{00000000-0005-0000-0000-0000C1950000}"/>
    <cellStyle name="Normal 26 3 2 3 2 3" xfId="38339" xr:uid="{00000000-0005-0000-0000-0000C2950000}"/>
    <cellStyle name="Normal 26 3 2 3 2 3 2" xfId="38340" xr:uid="{00000000-0005-0000-0000-0000C3950000}"/>
    <cellStyle name="Normal 26 3 2 3 2 4" xfId="38341" xr:uid="{00000000-0005-0000-0000-0000C4950000}"/>
    <cellStyle name="Normal 26 3 2 3 2 5" xfId="38342" xr:uid="{00000000-0005-0000-0000-0000C5950000}"/>
    <cellStyle name="Normal 26 3 2 3 3" xfId="38343" xr:uid="{00000000-0005-0000-0000-0000C6950000}"/>
    <cellStyle name="Normal 26 3 2 3 3 2" xfId="38344" xr:uid="{00000000-0005-0000-0000-0000C7950000}"/>
    <cellStyle name="Normal 26 3 2 3 3 2 2" xfId="38345" xr:uid="{00000000-0005-0000-0000-0000C8950000}"/>
    <cellStyle name="Normal 26 3 2 3 3 3" xfId="38346" xr:uid="{00000000-0005-0000-0000-0000C9950000}"/>
    <cellStyle name="Normal 26 3 2 3 3 4" xfId="38347" xr:uid="{00000000-0005-0000-0000-0000CA950000}"/>
    <cellStyle name="Normal 26 3 2 3 4" xfId="38348" xr:uid="{00000000-0005-0000-0000-0000CB950000}"/>
    <cellStyle name="Normal 26 3 2 3 4 2" xfId="38349" xr:uid="{00000000-0005-0000-0000-0000CC950000}"/>
    <cellStyle name="Normal 26 3 2 3 4 2 2" xfId="38350" xr:uid="{00000000-0005-0000-0000-0000CD950000}"/>
    <cellStyle name="Normal 26 3 2 3 4 3" xfId="38351" xr:uid="{00000000-0005-0000-0000-0000CE950000}"/>
    <cellStyle name="Normal 26 3 2 3 4 4" xfId="38352" xr:uid="{00000000-0005-0000-0000-0000CF950000}"/>
    <cellStyle name="Normal 26 3 2 3 5" xfId="38353" xr:uid="{00000000-0005-0000-0000-0000D0950000}"/>
    <cellStyle name="Normal 26 3 2 3 5 2" xfId="38354" xr:uid="{00000000-0005-0000-0000-0000D1950000}"/>
    <cellStyle name="Normal 26 3 2 3 6" xfId="38355" xr:uid="{00000000-0005-0000-0000-0000D2950000}"/>
    <cellStyle name="Normal 26 3 2 3 7" xfId="38356" xr:uid="{00000000-0005-0000-0000-0000D3950000}"/>
    <cellStyle name="Normal 26 3 2 4" xfId="38357" xr:uid="{00000000-0005-0000-0000-0000D4950000}"/>
    <cellStyle name="Normal 26 3 2 4 2" xfId="38358" xr:uid="{00000000-0005-0000-0000-0000D5950000}"/>
    <cellStyle name="Normal 26 3 2 4 2 2" xfId="38359" xr:uid="{00000000-0005-0000-0000-0000D6950000}"/>
    <cellStyle name="Normal 26 3 2 4 2 2 2" xfId="38360" xr:uid="{00000000-0005-0000-0000-0000D7950000}"/>
    <cellStyle name="Normal 26 3 2 4 2 3" xfId="38361" xr:uid="{00000000-0005-0000-0000-0000D8950000}"/>
    <cellStyle name="Normal 26 3 2 4 2 4" xfId="38362" xr:uid="{00000000-0005-0000-0000-0000D9950000}"/>
    <cellStyle name="Normal 26 3 2 4 3" xfId="38363" xr:uid="{00000000-0005-0000-0000-0000DA950000}"/>
    <cellStyle name="Normal 26 3 2 4 3 2" xfId="38364" xr:uid="{00000000-0005-0000-0000-0000DB950000}"/>
    <cellStyle name="Normal 26 3 2 4 3 2 2" xfId="38365" xr:uid="{00000000-0005-0000-0000-0000DC950000}"/>
    <cellStyle name="Normal 26 3 2 4 3 3" xfId="38366" xr:uid="{00000000-0005-0000-0000-0000DD950000}"/>
    <cellStyle name="Normal 26 3 2 4 3 4" xfId="38367" xr:uid="{00000000-0005-0000-0000-0000DE950000}"/>
    <cellStyle name="Normal 26 3 2 4 4" xfId="38368" xr:uid="{00000000-0005-0000-0000-0000DF950000}"/>
    <cellStyle name="Normal 26 3 2 4 4 2" xfId="38369" xr:uid="{00000000-0005-0000-0000-0000E0950000}"/>
    <cellStyle name="Normal 26 3 2 4 5" xfId="38370" xr:uid="{00000000-0005-0000-0000-0000E1950000}"/>
    <cellStyle name="Normal 26 3 2 4 6" xfId="38371" xr:uid="{00000000-0005-0000-0000-0000E2950000}"/>
    <cellStyle name="Normal 26 3 2 5" xfId="38372" xr:uid="{00000000-0005-0000-0000-0000E3950000}"/>
    <cellStyle name="Normal 26 3 2 5 2" xfId="38373" xr:uid="{00000000-0005-0000-0000-0000E4950000}"/>
    <cellStyle name="Normal 26 3 2 5 2 2" xfId="38374" xr:uid="{00000000-0005-0000-0000-0000E5950000}"/>
    <cellStyle name="Normal 26 3 2 5 2 2 2" xfId="38375" xr:uid="{00000000-0005-0000-0000-0000E6950000}"/>
    <cellStyle name="Normal 26 3 2 5 2 3" xfId="38376" xr:uid="{00000000-0005-0000-0000-0000E7950000}"/>
    <cellStyle name="Normal 26 3 2 5 2 4" xfId="38377" xr:uid="{00000000-0005-0000-0000-0000E8950000}"/>
    <cellStyle name="Normal 26 3 2 5 3" xfId="38378" xr:uid="{00000000-0005-0000-0000-0000E9950000}"/>
    <cellStyle name="Normal 26 3 2 5 3 2" xfId="38379" xr:uid="{00000000-0005-0000-0000-0000EA950000}"/>
    <cellStyle name="Normal 26 3 2 5 4" xfId="38380" xr:uid="{00000000-0005-0000-0000-0000EB950000}"/>
    <cellStyle name="Normal 26 3 2 5 5" xfId="38381" xr:uid="{00000000-0005-0000-0000-0000EC950000}"/>
    <cellStyle name="Normal 26 3 2 6" xfId="38382" xr:uid="{00000000-0005-0000-0000-0000ED950000}"/>
    <cellStyle name="Normal 26 3 2 6 2" xfId="38383" xr:uid="{00000000-0005-0000-0000-0000EE950000}"/>
    <cellStyle name="Normal 26 3 2 6 2 2" xfId="38384" xr:uid="{00000000-0005-0000-0000-0000EF950000}"/>
    <cellStyle name="Normal 26 3 2 6 3" xfId="38385" xr:uid="{00000000-0005-0000-0000-0000F0950000}"/>
    <cellStyle name="Normal 26 3 2 6 4" xfId="38386" xr:uid="{00000000-0005-0000-0000-0000F1950000}"/>
    <cellStyle name="Normal 26 3 2 7" xfId="38387" xr:uid="{00000000-0005-0000-0000-0000F2950000}"/>
    <cellStyle name="Normal 26 3 2 7 2" xfId="38388" xr:uid="{00000000-0005-0000-0000-0000F3950000}"/>
    <cellStyle name="Normal 26 3 2 8" xfId="38389" xr:uid="{00000000-0005-0000-0000-0000F4950000}"/>
    <cellStyle name="Normal 26 3 2 9" xfId="38390" xr:uid="{00000000-0005-0000-0000-0000F5950000}"/>
    <cellStyle name="Normal 26 3 3" xfId="38391" xr:uid="{00000000-0005-0000-0000-0000F6950000}"/>
    <cellStyle name="Normal 26 3 3 2" xfId="38392" xr:uid="{00000000-0005-0000-0000-0000F7950000}"/>
    <cellStyle name="Normal 26 3 3 2 2" xfId="38393" xr:uid="{00000000-0005-0000-0000-0000F8950000}"/>
    <cellStyle name="Normal 26 3 3 2 2 2" xfId="38394" xr:uid="{00000000-0005-0000-0000-0000F9950000}"/>
    <cellStyle name="Normal 26 3 3 2 2 2 2" xfId="38395" xr:uid="{00000000-0005-0000-0000-0000FA950000}"/>
    <cellStyle name="Normal 26 3 3 2 2 2 2 2" xfId="38396" xr:uid="{00000000-0005-0000-0000-0000FB950000}"/>
    <cellStyle name="Normal 26 3 3 2 2 2 3" xfId="38397" xr:uid="{00000000-0005-0000-0000-0000FC950000}"/>
    <cellStyle name="Normal 26 3 3 2 2 2 4" xfId="38398" xr:uid="{00000000-0005-0000-0000-0000FD950000}"/>
    <cellStyle name="Normal 26 3 3 2 2 3" xfId="38399" xr:uid="{00000000-0005-0000-0000-0000FE950000}"/>
    <cellStyle name="Normal 26 3 3 2 2 3 2" xfId="38400" xr:uid="{00000000-0005-0000-0000-0000FF950000}"/>
    <cellStyle name="Normal 26 3 3 2 2 4" xfId="38401" xr:uid="{00000000-0005-0000-0000-000000960000}"/>
    <cellStyle name="Normal 26 3 3 2 2 5" xfId="38402" xr:uid="{00000000-0005-0000-0000-000001960000}"/>
    <cellStyle name="Normal 26 3 3 2 3" xfId="38403" xr:uid="{00000000-0005-0000-0000-000002960000}"/>
    <cellStyle name="Normal 26 3 3 2 3 2" xfId="38404" xr:uid="{00000000-0005-0000-0000-000003960000}"/>
    <cellStyle name="Normal 26 3 3 2 3 2 2" xfId="38405" xr:uid="{00000000-0005-0000-0000-000004960000}"/>
    <cellStyle name="Normal 26 3 3 2 3 3" xfId="38406" xr:uid="{00000000-0005-0000-0000-000005960000}"/>
    <cellStyle name="Normal 26 3 3 2 3 4" xfId="38407" xr:uid="{00000000-0005-0000-0000-000006960000}"/>
    <cellStyle name="Normal 26 3 3 2 4" xfId="38408" xr:uid="{00000000-0005-0000-0000-000007960000}"/>
    <cellStyle name="Normal 26 3 3 2 4 2" xfId="38409" xr:uid="{00000000-0005-0000-0000-000008960000}"/>
    <cellStyle name="Normal 26 3 3 2 5" xfId="38410" xr:uid="{00000000-0005-0000-0000-000009960000}"/>
    <cellStyle name="Normal 26 3 3 2 6" xfId="38411" xr:uid="{00000000-0005-0000-0000-00000A960000}"/>
    <cellStyle name="Normal 26 3 3 3" xfId="38412" xr:uid="{00000000-0005-0000-0000-00000B960000}"/>
    <cellStyle name="Normal 26 3 3 3 2" xfId="38413" xr:uid="{00000000-0005-0000-0000-00000C960000}"/>
    <cellStyle name="Normal 26 3 3 3 2 2" xfId="38414" xr:uid="{00000000-0005-0000-0000-00000D960000}"/>
    <cellStyle name="Normal 26 3 3 3 2 2 2" xfId="38415" xr:uid="{00000000-0005-0000-0000-00000E960000}"/>
    <cellStyle name="Normal 26 3 3 3 2 3" xfId="38416" xr:uid="{00000000-0005-0000-0000-00000F960000}"/>
    <cellStyle name="Normal 26 3 3 3 2 4" xfId="38417" xr:uid="{00000000-0005-0000-0000-000010960000}"/>
    <cellStyle name="Normal 26 3 3 3 3" xfId="38418" xr:uid="{00000000-0005-0000-0000-000011960000}"/>
    <cellStyle name="Normal 26 3 3 3 3 2" xfId="38419" xr:uid="{00000000-0005-0000-0000-000012960000}"/>
    <cellStyle name="Normal 26 3 3 3 4" xfId="38420" xr:uid="{00000000-0005-0000-0000-000013960000}"/>
    <cellStyle name="Normal 26 3 3 3 5" xfId="38421" xr:uid="{00000000-0005-0000-0000-000014960000}"/>
    <cellStyle name="Normal 26 3 3 4" xfId="38422" xr:uid="{00000000-0005-0000-0000-000015960000}"/>
    <cellStyle name="Normal 26 3 3 4 2" xfId="38423" xr:uid="{00000000-0005-0000-0000-000016960000}"/>
    <cellStyle name="Normal 26 3 3 4 2 2" xfId="38424" xr:uid="{00000000-0005-0000-0000-000017960000}"/>
    <cellStyle name="Normal 26 3 3 4 3" xfId="38425" xr:uid="{00000000-0005-0000-0000-000018960000}"/>
    <cellStyle name="Normal 26 3 3 4 4" xfId="38426" xr:uid="{00000000-0005-0000-0000-000019960000}"/>
    <cellStyle name="Normal 26 3 3 5" xfId="38427" xr:uid="{00000000-0005-0000-0000-00001A960000}"/>
    <cellStyle name="Normal 26 3 3 5 2" xfId="38428" xr:uid="{00000000-0005-0000-0000-00001B960000}"/>
    <cellStyle name="Normal 26 3 3 5 2 2" xfId="38429" xr:uid="{00000000-0005-0000-0000-00001C960000}"/>
    <cellStyle name="Normal 26 3 3 5 3" xfId="38430" xr:uid="{00000000-0005-0000-0000-00001D960000}"/>
    <cellStyle name="Normal 26 3 3 5 4" xfId="38431" xr:uid="{00000000-0005-0000-0000-00001E960000}"/>
    <cellStyle name="Normal 26 3 3 6" xfId="38432" xr:uid="{00000000-0005-0000-0000-00001F960000}"/>
    <cellStyle name="Normal 26 3 3 6 2" xfId="38433" xr:uid="{00000000-0005-0000-0000-000020960000}"/>
    <cellStyle name="Normal 26 3 3 7" xfId="38434" xr:uid="{00000000-0005-0000-0000-000021960000}"/>
    <cellStyle name="Normal 26 3 3 8" xfId="38435" xr:uid="{00000000-0005-0000-0000-000022960000}"/>
    <cellStyle name="Normal 26 3 4" xfId="38436" xr:uid="{00000000-0005-0000-0000-000023960000}"/>
    <cellStyle name="Normal 26 3 4 2" xfId="38437" xr:uid="{00000000-0005-0000-0000-000024960000}"/>
    <cellStyle name="Normal 26 3 4 2 2" xfId="38438" xr:uid="{00000000-0005-0000-0000-000025960000}"/>
    <cellStyle name="Normal 26 3 4 2 2 2" xfId="38439" xr:uid="{00000000-0005-0000-0000-000026960000}"/>
    <cellStyle name="Normal 26 3 4 2 2 2 2" xfId="38440" xr:uid="{00000000-0005-0000-0000-000027960000}"/>
    <cellStyle name="Normal 26 3 4 2 2 3" xfId="38441" xr:uid="{00000000-0005-0000-0000-000028960000}"/>
    <cellStyle name="Normal 26 3 4 2 2 4" xfId="38442" xr:uid="{00000000-0005-0000-0000-000029960000}"/>
    <cellStyle name="Normal 26 3 4 2 3" xfId="38443" xr:uid="{00000000-0005-0000-0000-00002A960000}"/>
    <cellStyle name="Normal 26 3 4 2 3 2" xfId="38444" xr:uid="{00000000-0005-0000-0000-00002B960000}"/>
    <cellStyle name="Normal 26 3 4 2 4" xfId="38445" xr:uid="{00000000-0005-0000-0000-00002C960000}"/>
    <cellStyle name="Normal 26 3 4 2 5" xfId="38446" xr:uid="{00000000-0005-0000-0000-00002D960000}"/>
    <cellStyle name="Normal 26 3 4 3" xfId="38447" xr:uid="{00000000-0005-0000-0000-00002E960000}"/>
    <cellStyle name="Normal 26 3 4 3 2" xfId="38448" xr:uid="{00000000-0005-0000-0000-00002F960000}"/>
    <cellStyle name="Normal 26 3 4 3 2 2" xfId="38449" xr:uid="{00000000-0005-0000-0000-000030960000}"/>
    <cellStyle name="Normal 26 3 4 3 3" xfId="38450" xr:uid="{00000000-0005-0000-0000-000031960000}"/>
    <cellStyle name="Normal 26 3 4 3 4" xfId="38451" xr:uid="{00000000-0005-0000-0000-000032960000}"/>
    <cellStyle name="Normal 26 3 4 4" xfId="38452" xr:uid="{00000000-0005-0000-0000-000033960000}"/>
    <cellStyle name="Normal 26 3 4 4 2" xfId="38453" xr:uid="{00000000-0005-0000-0000-000034960000}"/>
    <cellStyle name="Normal 26 3 4 4 2 2" xfId="38454" xr:uid="{00000000-0005-0000-0000-000035960000}"/>
    <cellStyle name="Normal 26 3 4 4 3" xfId="38455" xr:uid="{00000000-0005-0000-0000-000036960000}"/>
    <cellStyle name="Normal 26 3 4 4 4" xfId="38456" xr:uid="{00000000-0005-0000-0000-000037960000}"/>
    <cellStyle name="Normal 26 3 4 5" xfId="38457" xr:uid="{00000000-0005-0000-0000-000038960000}"/>
    <cellStyle name="Normal 26 3 4 5 2" xfId="38458" xr:uid="{00000000-0005-0000-0000-000039960000}"/>
    <cellStyle name="Normal 26 3 4 6" xfId="38459" xr:uid="{00000000-0005-0000-0000-00003A960000}"/>
    <cellStyle name="Normal 26 3 4 7" xfId="38460" xr:uid="{00000000-0005-0000-0000-00003B960000}"/>
    <cellStyle name="Normal 26 3 5" xfId="38461" xr:uid="{00000000-0005-0000-0000-00003C960000}"/>
    <cellStyle name="Normal 26 3 5 2" xfId="38462" xr:uid="{00000000-0005-0000-0000-00003D960000}"/>
    <cellStyle name="Normal 26 3 5 2 2" xfId="38463" xr:uid="{00000000-0005-0000-0000-00003E960000}"/>
    <cellStyle name="Normal 26 3 5 2 2 2" xfId="38464" xr:uid="{00000000-0005-0000-0000-00003F960000}"/>
    <cellStyle name="Normal 26 3 5 2 3" xfId="38465" xr:uid="{00000000-0005-0000-0000-000040960000}"/>
    <cellStyle name="Normal 26 3 5 2 4" xfId="38466" xr:uid="{00000000-0005-0000-0000-000041960000}"/>
    <cellStyle name="Normal 26 3 5 3" xfId="38467" xr:uid="{00000000-0005-0000-0000-000042960000}"/>
    <cellStyle name="Normal 26 3 5 3 2" xfId="38468" xr:uid="{00000000-0005-0000-0000-000043960000}"/>
    <cellStyle name="Normal 26 3 5 3 2 2" xfId="38469" xr:uid="{00000000-0005-0000-0000-000044960000}"/>
    <cellStyle name="Normal 26 3 5 3 3" xfId="38470" xr:uid="{00000000-0005-0000-0000-000045960000}"/>
    <cellStyle name="Normal 26 3 5 3 4" xfId="38471" xr:uid="{00000000-0005-0000-0000-000046960000}"/>
    <cellStyle name="Normal 26 3 5 4" xfId="38472" xr:uid="{00000000-0005-0000-0000-000047960000}"/>
    <cellStyle name="Normal 26 3 5 4 2" xfId="38473" xr:uid="{00000000-0005-0000-0000-000048960000}"/>
    <cellStyle name="Normal 26 3 5 5" xfId="38474" xr:uid="{00000000-0005-0000-0000-000049960000}"/>
    <cellStyle name="Normal 26 3 5 6" xfId="38475" xr:uid="{00000000-0005-0000-0000-00004A960000}"/>
    <cellStyle name="Normal 26 3 6" xfId="38476" xr:uid="{00000000-0005-0000-0000-00004B960000}"/>
    <cellStyle name="Normal 26 3 6 2" xfId="38477" xr:uid="{00000000-0005-0000-0000-00004C960000}"/>
    <cellStyle name="Normal 26 3 6 2 2" xfId="38478" xr:uid="{00000000-0005-0000-0000-00004D960000}"/>
    <cellStyle name="Normal 26 3 6 2 2 2" xfId="38479" xr:uid="{00000000-0005-0000-0000-00004E960000}"/>
    <cellStyle name="Normal 26 3 6 2 3" xfId="38480" xr:uid="{00000000-0005-0000-0000-00004F960000}"/>
    <cellStyle name="Normal 26 3 6 2 4" xfId="38481" xr:uid="{00000000-0005-0000-0000-000050960000}"/>
    <cellStyle name="Normal 26 3 6 3" xfId="38482" xr:uid="{00000000-0005-0000-0000-000051960000}"/>
    <cellStyle name="Normal 26 3 6 3 2" xfId="38483" xr:uid="{00000000-0005-0000-0000-000052960000}"/>
    <cellStyle name="Normal 26 3 6 4" xfId="38484" xr:uid="{00000000-0005-0000-0000-000053960000}"/>
    <cellStyle name="Normal 26 3 6 5" xfId="38485" xr:uid="{00000000-0005-0000-0000-000054960000}"/>
    <cellStyle name="Normal 26 3 7" xfId="38486" xr:uid="{00000000-0005-0000-0000-000055960000}"/>
    <cellStyle name="Normal 26 3 7 2" xfId="38487" xr:uid="{00000000-0005-0000-0000-000056960000}"/>
    <cellStyle name="Normal 26 3 7 2 2" xfId="38488" xr:uid="{00000000-0005-0000-0000-000057960000}"/>
    <cellStyle name="Normal 26 3 7 3" xfId="38489" xr:uid="{00000000-0005-0000-0000-000058960000}"/>
    <cellStyle name="Normal 26 3 7 4" xfId="38490" xr:uid="{00000000-0005-0000-0000-000059960000}"/>
    <cellStyle name="Normal 26 3 8" xfId="38491" xr:uid="{00000000-0005-0000-0000-00005A960000}"/>
    <cellStyle name="Normal 26 3 8 2" xfId="38492" xr:uid="{00000000-0005-0000-0000-00005B960000}"/>
    <cellStyle name="Normal 26 3 9" xfId="38493" xr:uid="{00000000-0005-0000-0000-00005C960000}"/>
    <cellStyle name="Normal 26 4" xfId="38494" xr:uid="{00000000-0005-0000-0000-00005D960000}"/>
    <cellStyle name="Normal 26 4 2" xfId="38495" xr:uid="{00000000-0005-0000-0000-00005E960000}"/>
    <cellStyle name="Normal 26 4 2 2" xfId="38496" xr:uid="{00000000-0005-0000-0000-00005F960000}"/>
    <cellStyle name="Normal 26 4 2 2 2" xfId="38497" xr:uid="{00000000-0005-0000-0000-000060960000}"/>
    <cellStyle name="Normal 26 4 2 2 2 2" xfId="38498" xr:uid="{00000000-0005-0000-0000-000061960000}"/>
    <cellStyle name="Normal 26 4 2 2 2 2 2" xfId="38499" xr:uid="{00000000-0005-0000-0000-000062960000}"/>
    <cellStyle name="Normal 26 4 2 2 2 2 2 2" xfId="38500" xr:uid="{00000000-0005-0000-0000-000063960000}"/>
    <cellStyle name="Normal 26 4 2 2 2 2 3" xfId="38501" xr:uid="{00000000-0005-0000-0000-000064960000}"/>
    <cellStyle name="Normal 26 4 2 2 2 2 4" xfId="38502" xr:uid="{00000000-0005-0000-0000-000065960000}"/>
    <cellStyle name="Normal 26 4 2 2 2 3" xfId="38503" xr:uid="{00000000-0005-0000-0000-000066960000}"/>
    <cellStyle name="Normal 26 4 2 2 2 3 2" xfId="38504" xr:uid="{00000000-0005-0000-0000-000067960000}"/>
    <cellStyle name="Normal 26 4 2 2 2 4" xfId="38505" xr:uid="{00000000-0005-0000-0000-000068960000}"/>
    <cellStyle name="Normal 26 4 2 2 2 5" xfId="38506" xr:uid="{00000000-0005-0000-0000-000069960000}"/>
    <cellStyle name="Normal 26 4 2 2 3" xfId="38507" xr:uid="{00000000-0005-0000-0000-00006A960000}"/>
    <cellStyle name="Normal 26 4 2 2 3 2" xfId="38508" xr:uid="{00000000-0005-0000-0000-00006B960000}"/>
    <cellStyle name="Normal 26 4 2 2 3 2 2" xfId="38509" xr:uid="{00000000-0005-0000-0000-00006C960000}"/>
    <cellStyle name="Normal 26 4 2 2 3 3" xfId="38510" xr:uid="{00000000-0005-0000-0000-00006D960000}"/>
    <cellStyle name="Normal 26 4 2 2 3 4" xfId="38511" xr:uid="{00000000-0005-0000-0000-00006E960000}"/>
    <cellStyle name="Normal 26 4 2 2 4" xfId="38512" xr:uid="{00000000-0005-0000-0000-00006F960000}"/>
    <cellStyle name="Normal 26 4 2 2 4 2" xfId="38513" xr:uid="{00000000-0005-0000-0000-000070960000}"/>
    <cellStyle name="Normal 26 4 2 2 5" xfId="38514" xr:uid="{00000000-0005-0000-0000-000071960000}"/>
    <cellStyle name="Normal 26 4 2 2 6" xfId="38515" xr:uid="{00000000-0005-0000-0000-000072960000}"/>
    <cellStyle name="Normal 26 4 2 3" xfId="38516" xr:uid="{00000000-0005-0000-0000-000073960000}"/>
    <cellStyle name="Normal 26 4 2 3 2" xfId="38517" xr:uid="{00000000-0005-0000-0000-000074960000}"/>
    <cellStyle name="Normal 26 4 2 3 2 2" xfId="38518" xr:uid="{00000000-0005-0000-0000-000075960000}"/>
    <cellStyle name="Normal 26 4 2 3 2 2 2" xfId="38519" xr:uid="{00000000-0005-0000-0000-000076960000}"/>
    <cellStyle name="Normal 26 4 2 3 2 3" xfId="38520" xr:uid="{00000000-0005-0000-0000-000077960000}"/>
    <cellStyle name="Normal 26 4 2 3 2 4" xfId="38521" xr:uid="{00000000-0005-0000-0000-000078960000}"/>
    <cellStyle name="Normal 26 4 2 3 3" xfId="38522" xr:uid="{00000000-0005-0000-0000-000079960000}"/>
    <cellStyle name="Normal 26 4 2 3 3 2" xfId="38523" xr:uid="{00000000-0005-0000-0000-00007A960000}"/>
    <cellStyle name="Normal 26 4 2 3 4" xfId="38524" xr:uid="{00000000-0005-0000-0000-00007B960000}"/>
    <cellStyle name="Normal 26 4 2 3 5" xfId="38525" xr:uid="{00000000-0005-0000-0000-00007C960000}"/>
    <cellStyle name="Normal 26 4 2 4" xfId="38526" xr:uid="{00000000-0005-0000-0000-00007D960000}"/>
    <cellStyle name="Normal 26 4 2 4 2" xfId="38527" xr:uid="{00000000-0005-0000-0000-00007E960000}"/>
    <cellStyle name="Normal 26 4 2 4 2 2" xfId="38528" xr:uid="{00000000-0005-0000-0000-00007F960000}"/>
    <cellStyle name="Normal 26 4 2 4 3" xfId="38529" xr:uid="{00000000-0005-0000-0000-000080960000}"/>
    <cellStyle name="Normal 26 4 2 4 4" xfId="38530" xr:uid="{00000000-0005-0000-0000-000081960000}"/>
    <cellStyle name="Normal 26 4 2 5" xfId="38531" xr:uid="{00000000-0005-0000-0000-000082960000}"/>
    <cellStyle name="Normal 26 4 2 5 2" xfId="38532" xr:uid="{00000000-0005-0000-0000-000083960000}"/>
    <cellStyle name="Normal 26 4 2 5 2 2" xfId="38533" xr:uid="{00000000-0005-0000-0000-000084960000}"/>
    <cellStyle name="Normal 26 4 2 5 3" xfId="38534" xr:uid="{00000000-0005-0000-0000-000085960000}"/>
    <cellStyle name="Normal 26 4 2 5 4" xfId="38535" xr:uid="{00000000-0005-0000-0000-000086960000}"/>
    <cellStyle name="Normal 26 4 2 6" xfId="38536" xr:uid="{00000000-0005-0000-0000-000087960000}"/>
    <cellStyle name="Normal 26 4 2 6 2" xfId="38537" xr:uid="{00000000-0005-0000-0000-000088960000}"/>
    <cellStyle name="Normal 26 4 2 7" xfId="38538" xr:uid="{00000000-0005-0000-0000-000089960000}"/>
    <cellStyle name="Normal 26 4 2 8" xfId="38539" xr:uid="{00000000-0005-0000-0000-00008A960000}"/>
    <cellStyle name="Normal 26 4 3" xfId="38540" xr:uid="{00000000-0005-0000-0000-00008B960000}"/>
    <cellStyle name="Normal 26 4 3 2" xfId="38541" xr:uid="{00000000-0005-0000-0000-00008C960000}"/>
    <cellStyle name="Normal 26 4 3 2 2" xfId="38542" xr:uid="{00000000-0005-0000-0000-00008D960000}"/>
    <cellStyle name="Normal 26 4 3 2 2 2" xfId="38543" xr:uid="{00000000-0005-0000-0000-00008E960000}"/>
    <cellStyle name="Normal 26 4 3 2 2 2 2" xfId="38544" xr:uid="{00000000-0005-0000-0000-00008F960000}"/>
    <cellStyle name="Normal 26 4 3 2 2 3" xfId="38545" xr:uid="{00000000-0005-0000-0000-000090960000}"/>
    <cellStyle name="Normal 26 4 3 2 2 4" xfId="38546" xr:uid="{00000000-0005-0000-0000-000091960000}"/>
    <cellStyle name="Normal 26 4 3 2 3" xfId="38547" xr:uid="{00000000-0005-0000-0000-000092960000}"/>
    <cellStyle name="Normal 26 4 3 2 3 2" xfId="38548" xr:uid="{00000000-0005-0000-0000-000093960000}"/>
    <cellStyle name="Normal 26 4 3 2 4" xfId="38549" xr:uid="{00000000-0005-0000-0000-000094960000}"/>
    <cellStyle name="Normal 26 4 3 2 5" xfId="38550" xr:uid="{00000000-0005-0000-0000-000095960000}"/>
    <cellStyle name="Normal 26 4 3 3" xfId="38551" xr:uid="{00000000-0005-0000-0000-000096960000}"/>
    <cellStyle name="Normal 26 4 3 3 2" xfId="38552" xr:uid="{00000000-0005-0000-0000-000097960000}"/>
    <cellStyle name="Normal 26 4 3 3 2 2" xfId="38553" xr:uid="{00000000-0005-0000-0000-000098960000}"/>
    <cellStyle name="Normal 26 4 3 3 3" xfId="38554" xr:uid="{00000000-0005-0000-0000-000099960000}"/>
    <cellStyle name="Normal 26 4 3 3 4" xfId="38555" xr:uid="{00000000-0005-0000-0000-00009A960000}"/>
    <cellStyle name="Normal 26 4 3 4" xfId="38556" xr:uid="{00000000-0005-0000-0000-00009B960000}"/>
    <cellStyle name="Normal 26 4 3 4 2" xfId="38557" xr:uid="{00000000-0005-0000-0000-00009C960000}"/>
    <cellStyle name="Normal 26 4 3 4 2 2" xfId="38558" xr:uid="{00000000-0005-0000-0000-00009D960000}"/>
    <cellStyle name="Normal 26 4 3 4 3" xfId="38559" xr:uid="{00000000-0005-0000-0000-00009E960000}"/>
    <cellStyle name="Normal 26 4 3 4 4" xfId="38560" xr:uid="{00000000-0005-0000-0000-00009F960000}"/>
    <cellStyle name="Normal 26 4 3 5" xfId="38561" xr:uid="{00000000-0005-0000-0000-0000A0960000}"/>
    <cellStyle name="Normal 26 4 3 5 2" xfId="38562" xr:uid="{00000000-0005-0000-0000-0000A1960000}"/>
    <cellStyle name="Normal 26 4 3 6" xfId="38563" xr:uid="{00000000-0005-0000-0000-0000A2960000}"/>
    <cellStyle name="Normal 26 4 3 7" xfId="38564" xr:uid="{00000000-0005-0000-0000-0000A3960000}"/>
    <cellStyle name="Normal 26 4 4" xfId="38565" xr:uid="{00000000-0005-0000-0000-0000A4960000}"/>
    <cellStyle name="Normal 26 4 4 2" xfId="38566" xr:uid="{00000000-0005-0000-0000-0000A5960000}"/>
    <cellStyle name="Normal 26 4 4 2 2" xfId="38567" xr:uid="{00000000-0005-0000-0000-0000A6960000}"/>
    <cellStyle name="Normal 26 4 4 2 2 2" xfId="38568" xr:uid="{00000000-0005-0000-0000-0000A7960000}"/>
    <cellStyle name="Normal 26 4 4 2 3" xfId="38569" xr:uid="{00000000-0005-0000-0000-0000A8960000}"/>
    <cellStyle name="Normal 26 4 4 2 4" xfId="38570" xr:uid="{00000000-0005-0000-0000-0000A9960000}"/>
    <cellStyle name="Normal 26 4 4 3" xfId="38571" xr:uid="{00000000-0005-0000-0000-0000AA960000}"/>
    <cellStyle name="Normal 26 4 4 3 2" xfId="38572" xr:uid="{00000000-0005-0000-0000-0000AB960000}"/>
    <cellStyle name="Normal 26 4 4 3 2 2" xfId="38573" xr:uid="{00000000-0005-0000-0000-0000AC960000}"/>
    <cellStyle name="Normal 26 4 4 3 3" xfId="38574" xr:uid="{00000000-0005-0000-0000-0000AD960000}"/>
    <cellStyle name="Normal 26 4 4 3 4" xfId="38575" xr:uid="{00000000-0005-0000-0000-0000AE960000}"/>
    <cellStyle name="Normal 26 4 4 4" xfId="38576" xr:uid="{00000000-0005-0000-0000-0000AF960000}"/>
    <cellStyle name="Normal 26 4 4 4 2" xfId="38577" xr:uid="{00000000-0005-0000-0000-0000B0960000}"/>
    <cellStyle name="Normal 26 4 4 5" xfId="38578" xr:uid="{00000000-0005-0000-0000-0000B1960000}"/>
    <cellStyle name="Normal 26 4 4 6" xfId="38579" xr:uid="{00000000-0005-0000-0000-0000B2960000}"/>
    <cellStyle name="Normal 26 4 5" xfId="38580" xr:uid="{00000000-0005-0000-0000-0000B3960000}"/>
    <cellStyle name="Normal 26 4 5 2" xfId="38581" xr:uid="{00000000-0005-0000-0000-0000B4960000}"/>
    <cellStyle name="Normal 26 4 5 2 2" xfId="38582" xr:uid="{00000000-0005-0000-0000-0000B5960000}"/>
    <cellStyle name="Normal 26 4 5 2 2 2" xfId="38583" xr:uid="{00000000-0005-0000-0000-0000B6960000}"/>
    <cellStyle name="Normal 26 4 5 2 3" xfId="38584" xr:uid="{00000000-0005-0000-0000-0000B7960000}"/>
    <cellStyle name="Normal 26 4 5 2 4" xfId="38585" xr:uid="{00000000-0005-0000-0000-0000B8960000}"/>
    <cellStyle name="Normal 26 4 5 3" xfId="38586" xr:uid="{00000000-0005-0000-0000-0000B9960000}"/>
    <cellStyle name="Normal 26 4 5 3 2" xfId="38587" xr:uid="{00000000-0005-0000-0000-0000BA960000}"/>
    <cellStyle name="Normal 26 4 5 4" xfId="38588" xr:uid="{00000000-0005-0000-0000-0000BB960000}"/>
    <cellStyle name="Normal 26 4 5 5" xfId="38589" xr:uid="{00000000-0005-0000-0000-0000BC960000}"/>
    <cellStyle name="Normal 26 4 6" xfId="38590" xr:uid="{00000000-0005-0000-0000-0000BD960000}"/>
    <cellStyle name="Normal 26 4 6 2" xfId="38591" xr:uid="{00000000-0005-0000-0000-0000BE960000}"/>
    <cellStyle name="Normal 26 4 6 2 2" xfId="38592" xr:uid="{00000000-0005-0000-0000-0000BF960000}"/>
    <cellStyle name="Normal 26 4 6 3" xfId="38593" xr:uid="{00000000-0005-0000-0000-0000C0960000}"/>
    <cellStyle name="Normal 26 4 6 4" xfId="38594" xr:uid="{00000000-0005-0000-0000-0000C1960000}"/>
    <cellStyle name="Normal 26 4 7" xfId="38595" xr:uid="{00000000-0005-0000-0000-0000C2960000}"/>
    <cellStyle name="Normal 26 4 7 2" xfId="38596" xr:uid="{00000000-0005-0000-0000-0000C3960000}"/>
    <cellStyle name="Normal 26 4 8" xfId="38597" xr:uid="{00000000-0005-0000-0000-0000C4960000}"/>
    <cellStyle name="Normal 26 4 9" xfId="38598" xr:uid="{00000000-0005-0000-0000-0000C5960000}"/>
    <cellStyle name="Normal 26 5" xfId="38599" xr:uid="{00000000-0005-0000-0000-0000C6960000}"/>
    <cellStyle name="Normal 26 5 2" xfId="38600" xr:uid="{00000000-0005-0000-0000-0000C7960000}"/>
    <cellStyle name="Normal 26 5 2 2" xfId="38601" xr:uid="{00000000-0005-0000-0000-0000C8960000}"/>
    <cellStyle name="Normal 26 5 2 2 2" xfId="38602" xr:uid="{00000000-0005-0000-0000-0000C9960000}"/>
    <cellStyle name="Normal 26 5 2 2 2 2" xfId="38603" xr:uid="{00000000-0005-0000-0000-0000CA960000}"/>
    <cellStyle name="Normal 26 5 2 2 2 2 2" xfId="38604" xr:uid="{00000000-0005-0000-0000-0000CB960000}"/>
    <cellStyle name="Normal 26 5 2 2 2 2 2 2" xfId="38605" xr:uid="{00000000-0005-0000-0000-0000CC960000}"/>
    <cellStyle name="Normal 26 5 2 2 2 2 3" xfId="38606" xr:uid="{00000000-0005-0000-0000-0000CD960000}"/>
    <cellStyle name="Normal 26 5 2 2 2 2 4" xfId="38607" xr:uid="{00000000-0005-0000-0000-0000CE960000}"/>
    <cellStyle name="Normal 26 5 2 2 2 3" xfId="38608" xr:uid="{00000000-0005-0000-0000-0000CF960000}"/>
    <cellStyle name="Normal 26 5 2 2 2 3 2" xfId="38609" xr:uid="{00000000-0005-0000-0000-0000D0960000}"/>
    <cellStyle name="Normal 26 5 2 2 2 4" xfId="38610" xr:uid="{00000000-0005-0000-0000-0000D1960000}"/>
    <cellStyle name="Normal 26 5 2 2 2 5" xfId="38611" xr:uid="{00000000-0005-0000-0000-0000D2960000}"/>
    <cellStyle name="Normal 26 5 2 2 3" xfId="38612" xr:uid="{00000000-0005-0000-0000-0000D3960000}"/>
    <cellStyle name="Normal 26 5 2 2 3 2" xfId="38613" xr:uid="{00000000-0005-0000-0000-0000D4960000}"/>
    <cellStyle name="Normal 26 5 2 2 3 2 2" xfId="38614" xr:uid="{00000000-0005-0000-0000-0000D5960000}"/>
    <cellStyle name="Normal 26 5 2 2 3 3" xfId="38615" xr:uid="{00000000-0005-0000-0000-0000D6960000}"/>
    <cellStyle name="Normal 26 5 2 2 3 4" xfId="38616" xr:uid="{00000000-0005-0000-0000-0000D7960000}"/>
    <cellStyle name="Normal 26 5 2 2 4" xfId="38617" xr:uid="{00000000-0005-0000-0000-0000D8960000}"/>
    <cellStyle name="Normal 26 5 2 2 4 2" xfId="38618" xr:uid="{00000000-0005-0000-0000-0000D9960000}"/>
    <cellStyle name="Normal 26 5 2 2 5" xfId="38619" xr:uid="{00000000-0005-0000-0000-0000DA960000}"/>
    <cellStyle name="Normal 26 5 2 2 6" xfId="38620" xr:uid="{00000000-0005-0000-0000-0000DB960000}"/>
    <cellStyle name="Normal 26 5 2 3" xfId="38621" xr:uid="{00000000-0005-0000-0000-0000DC960000}"/>
    <cellStyle name="Normal 26 5 2 3 2" xfId="38622" xr:uid="{00000000-0005-0000-0000-0000DD960000}"/>
    <cellStyle name="Normal 26 5 2 3 2 2" xfId="38623" xr:uid="{00000000-0005-0000-0000-0000DE960000}"/>
    <cellStyle name="Normal 26 5 2 3 2 2 2" xfId="38624" xr:uid="{00000000-0005-0000-0000-0000DF960000}"/>
    <cellStyle name="Normal 26 5 2 3 2 3" xfId="38625" xr:uid="{00000000-0005-0000-0000-0000E0960000}"/>
    <cellStyle name="Normal 26 5 2 3 2 4" xfId="38626" xr:uid="{00000000-0005-0000-0000-0000E1960000}"/>
    <cellStyle name="Normal 26 5 2 3 3" xfId="38627" xr:uid="{00000000-0005-0000-0000-0000E2960000}"/>
    <cellStyle name="Normal 26 5 2 3 3 2" xfId="38628" xr:uid="{00000000-0005-0000-0000-0000E3960000}"/>
    <cellStyle name="Normal 26 5 2 3 4" xfId="38629" xr:uid="{00000000-0005-0000-0000-0000E4960000}"/>
    <cellStyle name="Normal 26 5 2 3 5" xfId="38630" xr:uid="{00000000-0005-0000-0000-0000E5960000}"/>
    <cellStyle name="Normal 26 5 2 4" xfId="38631" xr:uid="{00000000-0005-0000-0000-0000E6960000}"/>
    <cellStyle name="Normal 26 5 2 4 2" xfId="38632" xr:uid="{00000000-0005-0000-0000-0000E7960000}"/>
    <cellStyle name="Normal 26 5 2 4 2 2" xfId="38633" xr:uid="{00000000-0005-0000-0000-0000E8960000}"/>
    <cellStyle name="Normal 26 5 2 4 3" xfId="38634" xr:uid="{00000000-0005-0000-0000-0000E9960000}"/>
    <cellStyle name="Normal 26 5 2 4 4" xfId="38635" xr:uid="{00000000-0005-0000-0000-0000EA960000}"/>
    <cellStyle name="Normal 26 5 2 5" xfId="38636" xr:uid="{00000000-0005-0000-0000-0000EB960000}"/>
    <cellStyle name="Normal 26 5 2 5 2" xfId="38637" xr:uid="{00000000-0005-0000-0000-0000EC960000}"/>
    <cellStyle name="Normal 26 5 2 5 2 2" xfId="38638" xr:uid="{00000000-0005-0000-0000-0000ED960000}"/>
    <cellStyle name="Normal 26 5 2 5 3" xfId="38639" xr:uid="{00000000-0005-0000-0000-0000EE960000}"/>
    <cellStyle name="Normal 26 5 2 5 4" xfId="38640" xr:uid="{00000000-0005-0000-0000-0000EF960000}"/>
    <cellStyle name="Normal 26 5 2 6" xfId="38641" xr:uid="{00000000-0005-0000-0000-0000F0960000}"/>
    <cellStyle name="Normal 26 5 2 6 2" xfId="38642" xr:uid="{00000000-0005-0000-0000-0000F1960000}"/>
    <cellStyle name="Normal 26 5 2 7" xfId="38643" xr:uid="{00000000-0005-0000-0000-0000F2960000}"/>
    <cellStyle name="Normal 26 5 2 8" xfId="38644" xr:uid="{00000000-0005-0000-0000-0000F3960000}"/>
    <cellStyle name="Normal 26 5 3" xfId="38645" xr:uid="{00000000-0005-0000-0000-0000F4960000}"/>
    <cellStyle name="Normal 26 5 3 2" xfId="38646" xr:uid="{00000000-0005-0000-0000-0000F5960000}"/>
    <cellStyle name="Normal 26 5 3 2 2" xfId="38647" xr:uid="{00000000-0005-0000-0000-0000F6960000}"/>
    <cellStyle name="Normal 26 5 3 2 2 2" xfId="38648" xr:uid="{00000000-0005-0000-0000-0000F7960000}"/>
    <cellStyle name="Normal 26 5 3 2 2 2 2" xfId="38649" xr:uid="{00000000-0005-0000-0000-0000F8960000}"/>
    <cellStyle name="Normal 26 5 3 2 2 3" xfId="38650" xr:uid="{00000000-0005-0000-0000-0000F9960000}"/>
    <cellStyle name="Normal 26 5 3 2 2 4" xfId="38651" xr:uid="{00000000-0005-0000-0000-0000FA960000}"/>
    <cellStyle name="Normal 26 5 3 2 3" xfId="38652" xr:uid="{00000000-0005-0000-0000-0000FB960000}"/>
    <cellStyle name="Normal 26 5 3 2 3 2" xfId="38653" xr:uid="{00000000-0005-0000-0000-0000FC960000}"/>
    <cellStyle name="Normal 26 5 3 2 4" xfId="38654" xr:uid="{00000000-0005-0000-0000-0000FD960000}"/>
    <cellStyle name="Normal 26 5 3 2 5" xfId="38655" xr:uid="{00000000-0005-0000-0000-0000FE960000}"/>
    <cellStyle name="Normal 26 5 3 3" xfId="38656" xr:uid="{00000000-0005-0000-0000-0000FF960000}"/>
    <cellStyle name="Normal 26 5 3 3 2" xfId="38657" xr:uid="{00000000-0005-0000-0000-000000970000}"/>
    <cellStyle name="Normal 26 5 3 3 2 2" xfId="38658" xr:uid="{00000000-0005-0000-0000-000001970000}"/>
    <cellStyle name="Normal 26 5 3 3 3" xfId="38659" xr:uid="{00000000-0005-0000-0000-000002970000}"/>
    <cellStyle name="Normal 26 5 3 3 4" xfId="38660" xr:uid="{00000000-0005-0000-0000-000003970000}"/>
    <cellStyle name="Normal 26 5 3 4" xfId="38661" xr:uid="{00000000-0005-0000-0000-000004970000}"/>
    <cellStyle name="Normal 26 5 3 4 2" xfId="38662" xr:uid="{00000000-0005-0000-0000-000005970000}"/>
    <cellStyle name="Normal 26 5 3 4 2 2" xfId="38663" xr:uid="{00000000-0005-0000-0000-000006970000}"/>
    <cellStyle name="Normal 26 5 3 4 3" xfId="38664" xr:uid="{00000000-0005-0000-0000-000007970000}"/>
    <cellStyle name="Normal 26 5 3 4 4" xfId="38665" xr:uid="{00000000-0005-0000-0000-000008970000}"/>
    <cellStyle name="Normal 26 5 3 5" xfId="38666" xr:uid="{00000000-0005-0000-0000-000009970000}"/>
    <cellStyle name="Normal 26 5 3 5 2" xfId="38667" xr:uid="{00000000-0005-0000-0000-00000A970000}"/>
    <cellStyle name="Normal 26 5 3 6" xfId="38668" xr:uid="{00000000-0005-0000-0000-00000B970000}"/>
    <cellStyle name="Normal 26 5 3 7" xfId="38669" xr:uid="{00000000-0005-0000-0000-00000C970000}"/>
    <cellStyle name="Normal 26 5 4" xfId="38670" xr:uid="{00000000-0005-0000-0000-00000D970000}"/>
    <cellStyle name="Normal 26 5 4 2" xfId="38671" xr:uid="{00000000-0005-0000-0000-00000E970000}"/>
    <cellStyle name="Normal 26 5 4 2 2" xfId="38672" xr:uid="{00000000-0005-0000-0000-00000F970000}"/>
    <cellStyle name="Normal 26 5 4 2 2 2" xfId="38673" xr:uid="{00000000-0005-0000-0000-000010970000}"/>
    <cellStyle name="Normal 26 5 4 2 3" xfId="38674" xr:uid="{00000000-0005-0000-0000-000011970000}"/>
    <cellStyle name="Normal 26 5 4 2 4" xfId="38675" xr:uid="{00000000-0005-0000-0000-000012970000}"/>
    <cellStyle name="Normal 26 5 4 3" xfId="38676" xr:uid="{00000000-0005-0000-0000-000013970000}"/>
    <cellStyle name="Normal 26 5 4 3 2" xfId="38677" xr:uid="{00000000-0005-0000-0000-000014970000}"/>
    <cellStyle name="Normal 26 5 4 3 2 2" xfId="38678" xr:uid="{00000000-0005-0000-0000-000015970000}"/>
    <cellStyle name="Normal 26 5 4 3 3" xfId="38679" xr:uid="{00000000-0005-0000-0000-000016970000}"/>
    <cellStyle name="Normal 26 5 4 3 4" xfId="38680" xr:uid="{00000000-0005-0000-0000-000017970000}"/>
    <cellStyle name="Normal 26 5 4 4" xfId="38681" xr:uid="{00000000-0005-0000-0000-000018970000}"/>
    <cellStyle name="Normal 26 5 4 4 2" xfId="38682" xr:uid="{00000000-0005-0000-0000-000019970000}"/>
    <cellStyle name="Normal 26 5 4 5" xfId="38683" xr:uid="{00000000-0005-0000-0000-00001A970000}"/>
    <cellStyle name="Normal 26 5 4 6" xfId="38684" xr:uid="{00000000-0005-0000-0000-00001B970000}"/>
    <cellStyle name="Normal 26 5 5" xfId="38685" xr:uid="{00000000-0005-0000-0000-00001C970000}"/>
    <cellStyle name="Normal 26 5 5 2" xfId="38686" xr:uid="{00000000-0005-0000-0000-00001D970000}"/>
    <cellStyle name="Normal 26 5 5 2 2" xfId="38687" xr:uid="{00000000-0005-0000-0000-00001E970000}"/>
    <cellStyle name="Normal 26 5 5 2 2 2" xfId="38688" xr:uid="{00000000-0005-0000-0000-00001F970000}"/>
    <cellStyle name="Normal 26 5 5 2 3" xfId="38689" xr:uid="{00000000-0005-0000-0000-000020970000}"/>
    <cellStyle name="Normal 26 5 5 2 4" xfId="38690" xr:uid="{00000000-0005-0000-0000-000021970000}"/>
    <cellStyle name="Normal 26 5 5 3" xfId="38691" xr:uid="{00000000-0005-0000-0000-000022970000}"/>
    <cellStyle name="Normal 26 5 5 3 2" xfId="38692" xr:uid="{00000000-0005-0000-0000-000023970000}"/>
    <cellStyle name="Normal 26 5 5 4" xfId="38693" xr:uid="{00000000-0005-0000-0000-000024970000}"/>
    <cellStyle name="Normal 26 5 5 5" xfId="38694" xr:uid="{00000000-0005-0000-0000-000025970000}"/>
    <cellStyle name="Normal 26 5 6" xfId="38695" xr:uid="{00000000-0005-0000-0000-000026970000}"/>
    <cellStyle name="Normal 26 5 6 2" xfId="38696" xr:uid="{00000000-0005-0000-0000-000027970000}"/>
    <cellStyle name="Normal 26 5 6 2 2" xfId="38697" xr:uid="{00000000-0005-0000-0000-000028970000}"/>
    <cellStyle name="Normal 26 5 6 3" xfId="38698" xr:uid="{00000000-0005-0000-0000-000029970000}"/>
    <cellStyle name="Normal 26 5 6 4" xfId="38699" xr:uid="{00000000-0005-0000-0000-00002A970000}"/>
    <cellStyle name="Normal 26 5 7" xfId="38700" xr:uid="{00000000-0005-0000-0000-00002B970000}"/>
    <cellStyle name="Normal 26 5 7 2" xfId="38701" xr:uid="{00000000-0005-0000-0000-00002C970000}"/>
    <cellStyle name="Normal 26 5 8" xfId="38702" xr:uid="{00000000-0005-0000-0000-00002D970000}"/>
    <cellStyle name="Normal 26 5 9" xfId="38703" xr:uid="{00000000-0005-0000-0000-00002E970000}"/>
    <cellStyle name="Normal 26 6" xfId="38704" xr:uid="{00000000-0005-0000-0000-00002F970000}"/>
    <cellStyle name="Normal 26 6 2" xfId="38705" xr:uid="{00000000-0005-0000-0000-000030970000}"/>
    <cellStyle name="Normal 26 6 2 2" xfId="38706" xr:uid="{00000000-0005-0000-0000-000031970000}"/>
    <cellStyle name="Normal 26 6 2 2 2" xfId="38707" xr:uid="{00000000-0005-0000-0000-000032970000}"/>
    <cellStyle name="Normal 26 6 2 2 2 2" xfId="38708" xr:uid="{00000000-0005-0000-0000-000033970000}"/>
    <cellStyle name="Normal 26 6 2 2 2 2 2" xfId="38709" xr:uid="{00000000-0005-0000-0000-000034970000}"/>
    <cellStyle name="Normal 26 6 2 2 2 3" xfId="38710" xr:uid="{00000000-0005-0000-0000-000035970000}"/>
    <cellStyle name="Normal 26 6 2 2 2 4" xfId="38711" xr:uid="{00000000-0005-0000-0000-000036970000}"/>
    <cellStyle name="Normal 26 6 2 2 3" xfId="38712" xr:uid="{00000000-0005-0000-0000-000037970000}"/>
    <cellStyle name="Normal 26 6 2 2 3 2" xfId="38713" xr:uid="{00000000-0005-0000-0000-000038970000}"/>
    <cellStyle name="Normal 26 6 2 2 4" xfId="38714" xr:uid="{00000000-0005-0000-0000-000039970000}"/>
    <cellStyle name="Normal 26 6 2 2 5" xfId="38715" xr:uid="{00000000-0005-0000-0000-00003A970000}"/>
    <cellStyle name="Normal 26 6 2 3" xfId="38716" xr:uid="{00000000-0005-0000-0000-00003B970000}"/>
    <cellStyle name="Normal 26 6 2 3 2" xfId="38717" xr:uid="{00000000-0005-0000-0000-00003C970000}"/>
    <cellStyle name="Normal 26 6 2 3 2 2" xfId="38718" xr:uid="{00000000-0005-0000-0000-00003D970000}"/>
    <cellStyle name="Normal 26 6 2 3 3" xfId="38719" xr:uid="{00000000-0005-0000-0000-00003E970000}"/>
    <cellStyle name="Normal 26 6 2 3 4" xfId="38720" xr:uid="{00000000-0005-0000-0000-00003F970000}"/>
    <cellStyle name="Normal 26 6 2 4" xfId="38721" xr:uid="{00000000-0005-0000-0000-000040970000}"/>
    <cellStyle name="Normal 26 6 2 4 2" xfId="38722" xr:uid="{00000000-0005-0000-0000-000041970000}"/>
    <cellStyle name="Normal 26 6 2 5" xfId="38723" xr:uid="{00000000-0005-0000-0000-000042970000}"/>
    <cellStyle name="Normal 26 6 2 6" xfId="38724" xr:uid="{00000000-0005-0000-0000-000043970000}"/>
    <cellStyle name="Normal 26 6 3" xfId="38725" xr:uid="{00000000-0005-0000-0000-000044970000}"/>
    <cellStyle name="Normal 26 6 3 2" xfId="38726" xr:uid="{00000000-0005-0000-0000-000045970000}"/>
    <cellStyle name="Normal 26 6 3 2 2" xfId="38727" xr:uid="{00000000-0005-0000-0000-000046970000}"/>
    <cellStyle name="Normal 26 6 3 2 2 2" xfId="38728" xr:uid="{00000000-0005-0000-0000-000047970000}"/>
    <cellStyle name="Normal 26 6 3 2 3" xfId="38729" xr:uid="{00000000-0005-0000-0000-000048970000}"/>
    <cellStyle name="Normal 26 6 3 2 4" xfId="38730" xr:uid="{00000000-0005-0000-0000-000049970000}"/>
    <cellStyle name="Normal 26 6 3 3" xfId="38731" xr:uid="{00000000-0005-0000-0000-00004A970000}"/>
    <cellStyle name="Normal 26 6 3 3 2" xfId="38732" xr:uid="{00000000-0005-0000-0000-00004B970000}"/>
    <cellStyle name="Normal 26 6 3 4" xfId="38733" xr:uid="{00000000-0005-0000-0000-00004C970000}"/>
    <cellStyle name="Normal 26 6 3 5" xfId="38734" xr:uid="{00000000-0005-0000-0000-00004D970000}"/>
    <cellStyle name="Normal 26 6 4" xfId="38735" xr:uid="{00000000-0005-0000-0000-00004E970000}"/>
    <cellStyle name="Normal 26 6 4 2" xfId="38736" xr:uid="{00000000-0005-0000-0000-00004F970000}"/>
    <cellStyle name="Normal 26 6 4 2 2" xfId="38737" xr:uid="{00000000-0005-0000-0000-000050970000}"/>
    <cellStyle name="Normal 26 6 4 3" xfId="38738" xr:uid="{00000000-0005-0000-0000-000051970000}"/>
    <cellStyle name="Normal 26 6 4 4" xfId="38739" xr:uid="{00000000-0005-0000-0000-000052970000}"/>
    <cellStyle name="Normal 26 6 5" xfId="38740" xr:uid="{00000000-0005-0000-0000-000053970000}"/>
    <cellStyle name="Normal 26 6 5 2" xfId="38741" xr:uid="{00000000-0005-0000-0000-000054970000}"/>
    <cellStyle name="Normal 26 6 5 2 2" xfId="38742" xr:uid="{00000000-0005-0000-0000-000055970000}"/>
    <cellStyle name="Normal 26 6 5 3" xfId="38743" xr:uid="{00000000-0005-0000-0000-000056970000}"/>
    <cellStyle name="Normal 26 6 5 4" xfId="38744" xr:uid="{00000000-0005-0000-0000-000057970000}"/>
    <cellStyle name="Normal 26 6 6" xfId="38745" xr:uid="{00000000-0005-0000-0000-000058970000}"/>
    <cellStyle name="Normal 26 6 6 2" xfId="38746" xr:uid="{00000000-0005-0000-0000-000059970000}"/>
    <cellStyle name="Normal 26 6 7" xfId="38747" xr:uid="{00000000-0005-0000-0000-00005A970000}"/>
    <cellStyle name="Normal 26 6 8" xfId="38748" xr:uid="{00000000-0005-0000-0000-00005B970000}"/>
    <cellStyle name="Normal 26 7" xfId="38749" xr:uid="{00000000-0005-0000-0000-00005C970000}"/>
    <cellStyle name="Normal 26 7 2" xfId="38750" xr:uid="{00000000-0005-0000-0000-00005D970000}"/>
    <cellStyle name="Normal 26 7 2 2" xfId="38751" xr:uid="{00000000-0005-0000-0000-00005E970000}"/>
    <cellStyle name="Normal 26 7 2 2 2" xfId="38752" xr:uid="{00000000-0005-0000-0000-00005F970000}"/>
    <cellStyle name="Normal 26 7 2 2 2 2" xfId="38753" xr:uid="{00000000-0005-0000-0000-000060970000}"/>
    <cellStyle name="Normal 26 7 2 2 3" xfId="38754" xr:uid="{00000000-0005-0000-0000-000061970000}"/>
    <cellStyle name="Normal 26 7 2 2 4" xfId="38755" xr:uid="{00000000-0005-0000-0000-000062970000}"/>
    <cellStyle name="Normal 26 7 2 3" xfId="38756" xr:uid="{00000000-0005-0000-0000-000063970000}"/>
    <cellStyle name="Normal 26 7 2 3 2" xfId="38757" xr:uid="{00000000-0005-0000-0000-000064970000}"/>
    <cellStyle name="Normal 26 7 2 4" xfId="38758" xr:uid="{00000000-0005-0000-0000-000065970000}"/>
    <cellStyle name="Normal 26 7 2 5" xfId="38759" xr:uid="{00000000-0005-0000-0000-000066970000}"/>
    <cellStyle name="Normal 26 7 3" xfId="38760" xr:uid="{00000000-0005-0000-0000-000067970000}"/>
    <cellStyle name="Normal 26 7 3 2" xfId="38761" xr:uid="{00000000-0005-0000-0000-000068970000}"/>
    <cellStyle name="Normal 26 7 3 2 2" xfId="38762" xr:uid="{00000000-0005-0000-0000-000069970000}"/>
    <cellStyle name="Normal 26 7 3 3" xfId="38763" xr:uid="{00000000-0005-0000-0000-00006A970000}"/>
    <cellStyle name="Normal 26 7 3 4" xfId="38764" xr:uid="{00000000-0005-0000-0000-00006B970000}"/>
    <cellStyle name="Normal 26 7 4" xfId="38765" xr:uid="{00000000-0005-0000-0000-00006C970000}"/>
    <cellStyle name="Normal 26 7 4 2" xfId="38766" xr:uid="{00000000-0005-0000-0000-00006D970000}"/>
    <cellStyle name="Normal 26 7 4 2 2" xfId="38767" xr:uid="{00000000-0005-0000-0000-00006E970000}"/>
    <cellStyle name="Normal 26 7 4 3" xfId="38768" xr:uid="{00000000-0005-0000-0000-00006F970000}"/>
    <cellStyle name="Normal 26 7 4 4" xfId="38769" xr:uid="{00000000-0005-0000-0000-000070970000}"/>
    <cellStyle name="Normal 26 7 5" xfId="38770" xr:uid="{00000000-0005-0000-0000-000071970000}"/>
    <cellStyle name="Normal 26 7 5 2" xfId="38771" xr:uid="{00000000-0005-0000-0000-000072970000}"/>
    <cellStyle name="Normal 26 7 6" xfId="38772" xr:uid="{00000000-0005-0000-0000-000073970000}"/>
    <cellStyle name="Normal 26 7 7" xfId="38773" xr:uid="{00000000-0005-0000-0000-000074970000}"/>
    <cellStyle name="Normal 26 8" xfId="38774" xr:uid="{00000000-0005-0000-0000-000075970000}"/>
    <cellStyle name="Normal 26 8 2" xfId="38775" xr:uid="{00000000-0005-0000-0000-000076970000}"/>
    <cellStyle name="Normal 26 8 2 2" xfId="38776" xr:uid="{00000000-0005-0000-0000-000077970000}"/>
    <cellStyle name="Normal 26 8 2 2 2" xfId="38777" xr:uid="{00000000-0005-0000-0000-000078970000}"/>
    <cellStyle name="Normal 26 8 2 3" xfId="38778" xr:uid="{00000000-0005-0000-0000-000079970000}"/>
    <cellStyle name="Normal 26 8 2 4" xfId="38779" xr:uid="{00000000-0005-0000-0000-00007A970000}"/>
    <cellStyle name="Normal 26 8 3" xfId="38780" xr:uid="{00000000-0005-0000-0000-00007B970000}"/>
    <cellStyle name="Normal 26 8 3 2" xfId="38781" xr:uid="{00000000-0005-0000-0000-00007C970000}"/>
    <cellStyle name="Normal 26 8 3 2 2" xfId="38782" xr:uid="{00000000-0005-0000-0000-00007D970000}"/>
    <cellStyle name="Normal 26 8 3 3" xfId="38783" xr:uid="{00000000-0005-0000-0000-00007E970000}"/>
    <cellStyle name="Normal 26 8 3 4" xfId="38784" xr:uid="{00000000-0005-0000-0000-00007F970000}"/>
    <cellStyle name="Normal 26 8 4" xfId="38785" xr:uid="{00000000-0005-0000-0000-000080970000}"/>
    <cellStyle name="Normal 26 8 4 2" xfId="38786" xr:uid="{00000000-0005-0000-0000-000081970000}"/>
    <cellStyle name="Normal 26 8 5" xfId="38787" xr:uid="{00000000-0005-0000-0000-000082970000}"/>
    <cellStyle name="Normal 26 8 6" xfId="38788" xr:uid="{00000000-0005-0000-0000-000083970000}"/>
    <cellStyle name="Normal 26 9" xfId="38789" xr:uid="{00000000-0005-0000-0000-000084970000}"/>
    <cellStyle name="Normal 26 9 2" xfId="38790" xr:uid="{00000000-0005-0000-0000-000085970000}"/>
    <cellStyle name="Normal 26 9 2 2" xfId="38791" xr:uid="{00000000-0005-0000-0000-000086970000}"/>
    <cellStyle name="Normal 26 9 2 2 2" xfId="38792" xr:uid="{00000000-0005-0000-0000-000087970000}"/>
    <cellStyle name="Normal 26 9 2 3" xfId="38793" xr:uid="{00000000-0005-0000-0000-000088970000}"/>
    <cellStyle name="Normal 26 9 2 4" xfId="38794" xr:uid="{00000000-0005-0000-0000-000089970000}"/>
    <cellStyle name="Normal 26 9 3" xfId="38795" xr:uid="{00000000-0005-0000-0000-00008A970000}"/>
    <cellStyle name="Normal 26 9 3 2" xfId="38796" xr:uid="{00000000-0005-0000-0000-00008B970000}"/>
    <cellStyle name="Normal 26 9 4" xfId="38797" xr:uid="{00000000-0005-0000-0000-00008C970000}"/>
    <cellStyle name="Normal 26 9 5" xfId="38798" xr:uid="{00000000-0005-0000-0000-00008D970000}"/>
    <cellStyle name="Normal 27" xfId="38799" xr:uid="{00000000-0005-0000-0000-00008E970000}"/>
    <cellStyle name="Normal 27 10" xfId="38800" xr:uid="{00000000-0005-0000-0000-00008F970000}"/>
    <cellStyle name="Normal 27 10 2" xfId="38801" xr:uid="{00000000-0005-0000-0000-000090970000}"/>
    <cellStyle name="Normal 27 10 2 2" xfId="38802" xr:uid="{00000000-0005-0000-0000-000091970000}"/>
    <cellStyle name="Normal 27 10 3" xfId="38803" xr:uid="{00000000-0005-0000-0000-000092970000}"/>
    <cellStyle name="Normal 27 10 4" xfId="38804" xr:uid="{00000000-0005-0000-0000-000093970000}"/>
    <cellStyle name="Normal 27 11" xfId="38805" xr:uid="{00000000-0005-0000-0000-000094970000}"/>
    <cellStyle name="Normal 27 11 2" xfId="38806" xr:uid="{00000000-0005-0000-0000-000095970000}"/>
    <cellStyle name="Normal 27 12" xfId="38807" xr:uid="{00000000-0005-0000-0000-000096970000}"/>
    <cellStyle name="Normal 27 13" xfId="38808" xr:uid="{00000000-0005-0000-0000-000097970000}"/>
    <cellStyle name="Normal 27 14" xfId="38809" xr:uid="{00000000-0005-0000-0000-000098970000}"/>
    <cellStyle name="Normal 27 2" xfId="38810" xr:uid="{00000000-0005-0000-0000-000099970000}"/>
    <cellStyle name="Normal 27 2 10" xfId="38811" xr:uid="{00000000-0005-0000-0000-00009A970000}"/>
    <cellStyle name="Normal 27 2 2" xfId="38812" xr:uid="{00000000-0005-0000-0000-00009B970000}"/>
    <cellStyle name="Normal 27 2 2 2" xfId="38813" xr:uid="{00000000-0005-0000-0000-00009C970000}"/>
    <cellStyle name="Normal 27 2 2 2 2" xfId="38814" xr:uid="{00000000-0005-0000-0000-00009D970000}"/>
    <cellStyle name="Normal 27 2 2 2 2 2" xfId="38815" xr:uid="{00000000-0005-0000-0000-00009E970000}"/>
    <cellStyle name="Normal 27 2 2 2 2 2 2" xfId="38816" xr:uid="{00000000-0005-0000-0000-00009F970000}"/>
    <cellStyle name="Normal 27 2 2 2 2 2 2 2" xfId="38817" xr:uid="{00000000-0005-0000-0000-0000A0970000}"/>
    <cellStyle name="Normal 27 2 2 2 2 2 2 2 2" xfId="38818" xr:uid="{00000000-0005-0000-0000-0000A1970000}"/>
    <cellStyle name="Normal 27 2 2 2 2 2 2 3" xfId="38819" xr:uid="{00000000-0005-0000-0000-0000A2970000}"/>
    <cellStyle name="Normal 27 2 2 2 2 2 2 4" xfId="38820" xr:uid="{00000000-0005-0000-0000-0000A3970000}"/>
    <cellStyle name="Normal 27 2 2 2 2 2 3" xfId="38821" xr:uid="{00000000-0005-0000-0000-0000A4970000}"/>
    <cellStyle name="Normal 27 2 2 2 2 2 3 2" xfId="38822" xr:uid="{00000000-0005-0000-0000-0000A5970000}"/>
    <cellStyle name="Normal 27 2 2 2 2 2 4" xfId="38823" xr:uid="{00000000-0005-0000-0000-0000A6970000}"/>
    <cellStyle name="Normal 27 2 2 2 2 2 5" xfId="38824" xr:uid="{00000000-0005-0000-0000-0000A7970000}"/>
    <cellStyle name="Normal 27 2 2 2 2 3" xfId="38825" xr:uid="{00000000-0005-0000-0000-0000A8970000}"/>
    <cellStyle name="Normal 27 2 2 2 2 3 2" xfId="38826" xr:uid="{00000000-0005-0000-0000-0000A9970000}"/>
    <cellStyle name="Normal 27 2 2 2 2 3 2 2" xfId="38827" xr:uid="{00000000-0005-0000-0000-0000AA970000}"/>
    <cellStyle name="Normal 27 2 2 2 2 3 3" xfId="38828" xr:uid="{00000000-0005-0000-0000-0000AB970000}"/>
    <cellStyle name="Normal 27 2 2 2 2 3 4" xfId="38829" xr:uid="{00000000-0005-0000-0000-0000AC970000}"/>
    <cellStyle name="Normal 27 2 2 2 2 4" xfId="38830" xr:uid="{00000000-0005-0000-0000-0000AD970000}"/>
    <cellStyle name="Normal 27 2 2 2 2 4 2" xfId="38831" xr:uid="{00000000-0005-0000-0000-0000AE970000}"/>
    <cellStyle name="Normal 27 2 2 2 2 5" xfId="38832" xr:uid="{00000000-0005-0000-0000-0000AF970000}"/>
    <cellStyle name="Normal 27 2 2 2 2 6" xfId="38833" xr:uid="{00000000-0005-0000-0000-0000B0970000}"/>
    <cellStyle name="Normal 27 2 2 2 3" xfId="38834" xr:uid="{00000000-0005-0000-0000-0000B1970000}"/>
    <cellStyle name="Normal 27 2 2 2 3 2" xfId="38835" xr:uid="{00000000-0005-0000-0000-0000B2970000}"/>
    <cellStyle name="Normal 27 2 2 2 3 2 2" xfId="38836" xr:uid="{00000000-0005-0000-0000-0000B3970000}"/>
    <cellStyle name="Normal 27 2 2 2 3 2 2 2" xfId="38837" xr:uid="{00000000-0005-0000-0000-0000B4970000}"/>
    <cellStyle name="Normal 27 2 2 2 3 2 3" xfId="38838" xr:uid="{00000000-0005-0000-0000-0000B5970000}"/>
    <cellStyle name="Normal 27 2 2 2 3 2 4" xfId="38839" xr:uid="{00000000-0005-0000-0000-0000B6970000}"/>
    <cellStyle name="Normal 27 2 2 2 3 3" xfId="38840" xr:uid="{00000000-0005-0000-0000-0000B7970000}"/>
    <cellStyle name="Normal 27 2 2 2 3 3 2" xfId="38841" xr:uid="{00000000-0005-0000-0000-0000B8970000}"/>
    <cellStyle name="Normal 27 2 2 2 3 4" xfId="38842" xr:uid="{00000000-0005-0000-0000-0000B9970000}"/>
    <cellStyle name="Normal 27 2 2 2 3 5" xfId="38843" xr:uid="{00000000-0005-0000-0000-0000BA970000}"/>
    <cellStyle name="Normal 27 2 2 2 4" xfId="38844" xr:uid="{00000000-0005-0000-0000-0000BB970000}"/>
    <cellStyle name="Normal 27 2 2 2 4 2" xfId="38845" xr:uid="{00000000-0005-0000-0000-0000BC970000}"/>
    <cellStyle name="Normal 27 2 2 2 4 2 2" xfId="38846" xr:uid="{00000000-0005-0000-0000-0000BD970000}"/>
    <cellStyle name="Normal 27 2 2 2 4 3" xfId="38847" xr:uid="{00000000-0005-0000-0000-0000BE970000}"/>
    <cellStyle name="Normal 27 2 2 2 4 4" xfId="38848" xr:uid="{00000000-0005-0000-0000-0000BF970000}"/>
    <cellStyle name="Normal 27 2 2 2 5" xfId="38849" xr:uid="{00000000-0005-0000-0000-0000C0970000}"/>
    <cellStyle name="Normal 27 2 2 2 5 2" xfId="38850" xr:uid="{00000000-0005-0000-0000-0000C1970000}"/>
    <cellStyle name="Normal 27 2 2 2 5 2 2" xfId="38851" xr:uid="{00000000-0005-0000-0000-0000C2970000}"/>
    <cellStyle name="Normal 27 2 2 2 5 3" xfId="38852" xr:uid="{00000000-0005-0000-0000-0000C3970000}"/>
    <cellStyle name="Normal 27 2 2 2 5 4" xfId="38853" xr:uid="{00000000-0005-0000-0000-0000C4970000}"/>
    <cellStyle name="Normal 27 2 2 2 6" xfId="38854" xr:uid="{00000000-0005-0000-0000-0000C5970000}"/>
    <cellStyle name="Normal 27 2 2 2 6 2" xfId="38855" xr:uid="{00000000-0005-0000-0000-0000C6970000}"/>
    <cellStyle name="Normal 27 2 2 2 7" xfId="38856" xr:uid="{00000000-0005-0000-0000-0000C7970000}"/>
    <cellStyle name="Normal 27 2 2 2 8" xfId="38857" xr:uid="{00000000-0005-0000-0000-0000C8970000}"/>
    <cellStyle name="Normal 27 2 2 3" xfId="38858" xr:uid="{00000000-0005-0000-0000-0000C9970000}"/>
    <cellStyle name="Normal 27 2 2 3 2" xfId="38859" xr:uid="{00000000-0005-0000-0000-0000CA970000}"/>
    <cellStyle name="Normal 27 2 2 3 2 2" xfId="38860" xr:uid="{00000000-0005-0000-0000-0000CB970000}"/>
    <cellStyle name="Normal 27 2 2 3 2 2 2" xfId="38861" xr:uid="{00000000-0005-0000-0000-0000CC970000}"/>
    <cellStyle name="Normal 27 2 2 3 2 2 2 2" xfId="38862" xr:uid="{00000000-0005-0000-0000-0000CD970000}"/>
    <cellStyle name="Normal 27 2 2 3 2 2 3" xfId="38863" xr:uid="{00000000-0005-0000-0000-0000CE970000}"/>
    <cellStyle name="Normal 27 2 2 3 2 2 4" xfId="38864" xr:uid="{00000000-0005-0000-0000-0000CF970000}"/>
    <cellStyle name="Normal 27 2 2 3 2 3" xfId="38865" xr:uid="{00000000-0005-0000-0000-0000D0970000}"/>
    <cellStyle name="Normal 27 2 2 3 2 3 2" xfId="38866" xr:uid="{00000000-0005-0000-0000-0000D1970000}"/>
    <cellStyle name="Normal 27 2 2 3 2 4" xfId="38867" xr:uid="{00000000-0005-0000-0000-0000D2970000}"/>
    <cellStyle name="Normal 27 2 2 3 2 5" xfId="38868" xr:uid="{00000000-0005-0000-0000-0000D3970000}"/>
    <cellStyle name="Normal 27 2 2 3 3" xfId="38869" xr:uid="{00000000-0005-0000-0000-0000D4970000}"/>
    <cellStyle name="Normal 27 2 2 3 3 2" xfId="38870" xr:uid="{00000000-0005-0000-0000-0000D5970000}"/>
    <cellStyle name="Normal 27 2 2 3 3 2 2" xfId="38871" xr:uid="{00000000-0005-0000-0000-0000D6970000}"/>
    <cellStyle name="Normal 27 2 2 3 3 3" xfId="38872" xr:uid="{00000000-0005-0000-0000-0000D7970000}"/>
    <cellStyle name="Normal 27 2 2 3 3 4" xfId="38873" xr:uid="{00000000-0005-0000-0000-0000D8970000}"/>
    <cellStyle name="Normal 27 2 2 3 4" xfId="38874" xr:uid="{00000000-0005-0000-0000-0000D9970000}"/>
    <cellStyle name="Normal 27 2 2 3 4 2" xfId="38875" xr:uid="{00000000-0005-0000-0000-0000DA970000}"/>
    <cellStyle name="Normal 27 2 2 3 4 2 2" xfId="38876" xr:uid="{00000000-0005-0000-0000-0000DB970000}"/>
    <cellStyle name="Normal 27 2 2 3 4 3" xfId="38877" xr:uid="{00000000-0005-0000-0000-0000DC970000}"/>
    <cellStyle name="Normal 27 2 2 3 4 4" xfId="38878" xr:uid="{00000000-0005-0000-0000-0000DD970000}"/>
    <cellStyle name="Normal 27 2 2 3 5" xfId="38879" xr:uid="{00000000-0005-0000-0000-0000DE970000}"/>
    <cellStyle name="Normal 27 2 2 3 5 2" xfId="38880" xr:uid="{00000000-0005-0000-0000-0000DF970000}"/>
    <cellStyle name="Normal 27 2 2 3 6" xfId="38881" xr:uid="{00000000-0005-0000-0000-0000E0970000}"/>
    <cellStyle name="Normal 27 2 2 3 7" xfId="38882" xr:uid="{00000000-0005-0000-0000-0000E1970000}"/>
    <cellStyle name="Normal 27 2 2 4" xfId="38883" xr:uid="{00000000-0005-0000-0000-0000E2970000}"/>
    <cellStyle name="Normal 27 2 2 4 2" xfId="38884" xr:uid="{00000000-0005-0000-0000-0000E3970000}"/>
    <cellStyle name="Normal 27 2 2 4 2 2" xfId="38885" xr:uid="{00000000-0005-0000-0000-0000E4970000}"/>
    <cellStyle name="Normal 27 2 2 4 2 2 2" xfId="38886" xr:uid="{00000000-0005-0000-0000-0000E5970000}"/>
    <cellStyle name="Normal 27 2 2 4 2 3" xfId="38887" xr:uid="{00000000-0005-0000-0000-0000E6970000}"/>
    <cellStyle name="Normal 27 2 2 4 2 4" xfId="38888" xr:uid="{00000000-0005-0000-0000-0000E7970000}"/>
    <cellStyle name="Normal 27 2 2 4 3" xfId="38889" xr:uid="{00000000-0005-0000-0000-0000E8970000}"/>
    <cellStyle name="Normal 27 2 2 4 3 2" xfId="38890" xr:uid="{00000000-0005-0000-0000-0000E9970000}"/>
    <cellStyle name="Normal 27 2 2 4 3 2 2" xfId="38891" xr:uid="{00000000-0005-0000-0000-0000EA970000}"/>
    <cellStyle name="Normal 27 2 2 4 3 3" xfId="38892" xr:uid="{00000000-0005-0000-0000-0000EB970000}"/>
    <cellStyle name="Normal 27 2 2 4 3 4" xfId="38893" xr:uid="{00000000-0005-0000-0000-0000EC970000}"/>
    <cellStyle name="Normal 27 2 2 4 4" xfId="38894" xr:uid="{00000000-0005-0000-0000-0000ED970000}"/>
    <cellStyle name="Normal 27 2 2 4 4 2" xfId="38895" xr:uid="{00000000-0005-0000-0000-0000EE970000}"/>
    <cellStyle name="Normal 27 2 2 4 5" xfId="38896" xr:uid="{00000000-0005-0000-0000-0000EF970000}"/>
    <cellStyle name="Normal 27 2 2 4 6" xfId="38897" xr:uid="{00000000-0005-0000-0000-0000F0970000}"/>
    <cellStyle name="Normal 27 2 2 5" xfId="38898" xr:uid="{00000000-0005-0000-0000-0000F1970000}"/>
    <cellStyle name="Normal 27 2 2 5 2" xfId="38899" xr:uid="{00000000-0005-0000-0000-0000F2970000}"/>
    <cellStyle name="Normal 27 2 2 5 2 2" xfId="38900" xr:uid="{00000000-0005-0000-0000-0000F3970000}"/>
    <cellStyle name="Normal 27 2 2 5 2 2 2" xfId="38901" xr:uid="{00000000-0005-0000-0000-0000F4970000}"/>
    <cellStyle name="Normal 27 2 2 5 2 3" xfId="38902" xr:uid="{00000000-0005-0000-0000-0000F5970000}"/>
    <cellStyle name="Normal 27 2 2 5 2 4" xfId="38903" xr:uid="{00000000-0005-0000-0000-0000F6970000}"/>
    <cellStyle name="Normal 27 2 2 5 3" xfId="38904" xr:uid="{00000000-0005-0000-0000-0000F7970000}"/>
    <cellStyle name="Normal 27 2 2 5 3 2" xfId="38905" xr:uid="{00000000-0005-0000-0000-0000F8970000}"/>
    <cellStyle name="Normal 27 2 2 5 4" xfId="38906" xr:uid="{00000000-0005-0000-0000-0000F9970000}"/>
    <cellStyle name="Normal 27 2 2 5 5" xfId="38907" xr:uid="{00000000-0005-0000-0000-0000FA970000}"/>
    <cellStyle name="Normal 27 2 2 6" xfId="38908" xr:uid="{00000000-0005-0000-0000-0000FB970000}"/>
    <cellStyle name="Normal 27 2 2 6 2" xfId="38909" xr:uid="{00000000-0005-0000-0000-0000FC970000}"/>
    <cellStyle name="Normal 27 2 2 6 2 2" xfId="38910" xr:uid="{00000000-0005-0000-0000-0000FD970000}"/>
    <cellStyle name="Normal 27 2 2 6 3" xfId="38911" xr:uid="{00000000-0005-0000-0000-0000FE970000}"/>
    <cellStyle name="Normal 27 2 2 6 4" xfId="38912" xr:uid="{00000000-0005-0000-0000-0000FF970000}"/>
    <cellStyle name="Normal 27 2 2 7" xfId="38913" xr:uid="{00000000-0005-0000-0000-000000980000}"/>
    <cellStyle name="Normal 27 2 2 7 2" xfId="38914" xr:uid="{00000000-0005-0000-0000-000001980000}"/>
    <cellStyle name="Normal 27 2 2 8" xfId="38915" xr:uid="{00000000-0005-0000-0000-000002980000}"/>
    <cellStyle name="Normal 27 2 2 9" xfId="38916" xr:uid="{00000000-0005-0000-0000-000003980000}"/>
    <cellStyle name="Normal 27 2 3" xfId="38917" xr:uid="{00000000-0005-0000-0000-000004980000}"/>
    <cellStyle name="Normal 27 2 3 2" xfId="38918" xr:uid="{00000000-0005-0000-0000-000005980000}"/>
    <cellStyle name="Normal 27 2 3 2 2" xfId="38919" xr:uid="{00000000-0005-0000-0000-000006980000}"/>
    <cellStyle name="Normal 27 2 3 2 2 2" xfId="38920" xr:uid="{00000000-0005-0000-0000-000007980000}"/>
    <cellStyle name="Normal 27 2 3 2 2 2 2" xfId="38921" xr:uid="{00000000-0005-0000-0000-000008980000}"/>
    <cellStyle name="Normal 27 2 3 2 2 2 2 2" xfId="38922" xr:uid="{00000000-0005-0000-0000-000009980000}"/>
    <cellStyle name="Normal 27 2 3 2 2 2 3" xfId="38923" xr:uid="{00000000-0005-0000-0000-00000A980000}"/>
    <cellStyle name="Normal 27 2 3 2 2 2 4" xfId="38924" xr:uid="{00000000-0005-0000-0000-00000B980000}"/>
    <cellStyle name="Normal 27 2 3 2 2 3" xfId="38925" xr:uid="{00000000-0005-0000-0000-00000C980000}"/>
    <cellStyle name="Normal 27 2 3 2 2 3 2" xfId="38926" xr:uid="{00000000-0005-0000-0000-00000D980000}"/>
    <cellStyle name="Normal 27 2 3 2 2 4" xfId="38927" xr:uid="{00000000-0005-0000-0000-00000E980000}"/>
    <cellStyle name="Normal 27 2 3 2 2 5" xfId="38928" xr:uid="{00000000-0005-0000-0000-00000F980000}"/>
    <cellStyle name="Normal 27 2 3 2 3" xfId="38929" xr:uid="{00000000-0005-0000-0000-000010980000}"/>
    <cellStyle name="Normal 27 2 3 2 3 2" xfId="38930" xr:uid="{00000000-0005-0000-0000-000011980000}"/>
    <cellStyle name="Normal 27 2 3 2 3 2 2" xfId="38931" xr:uid="{00000000-0005-0000-0000-000012980000}"/>
    <cellStyle name="Normal 27 2 3 2 3 3" xfId="38932" xr:uid="{00000000-0005-0000-0000-000013980000}"/>
    <cellStyle name="Normal 27 2 3 2 3 4" xfId="38933" xr:uid="{00000000-0005-0000-0000-000014980000}"/>
    <cellStyle name="Normal 27 2 3 2 4" xfId="38934" xr:uid="{00000000-0005-0000-0000-000015980000}"/>
    <cellStyle name="Normal 27 2 3 2 4 2" xfId="38935" xr:uid="{00000000-0005-0000-0000-000016980000}"/>
    <cellStyle name="Normal 27 2 3 2 5" xfId="38936" xr:uid="{00000000-0005-0000-0000-000017980000}"/>
    <cellStyle name="Normal 27 2 3 2 6" xfId="38937" xr:uid="{00000000-0005-0000-0000-000018980000}"/>
    <cellStyle name="Normal 27 2 3 3" xfId="38938" xr:uid="{00000000-0005-0000-0000-000019980000}"/>
    <cellStyle name="Normal 27 2 3 3 2" xfId="38939" xr:uid="{00000000-0005-0000-0000-00001A980000}"/>
    <cellStyle name="Normal 27 2 3 3 2 2" xfId="38940" xr:uid="{00000000-0005-0000-0000-00001B980000}"/>
    <cellStyle name="Normal 27 2 3 3 2 2 2" xfId="38941" xr:uid="{00000000-0005-0000-0000-00001C980000}"/>
    <cellStyle name="Normal 27 2 3 3 2 3" xfId="38942" xr:uid="{00000000-0005-0000-0000-00001D980000}"/>
    <cellStyle name="Normal 27 2 3 3 2 4" xfId="38943" xr:uid="{00000000-0005-0000-0000-00001E980000}"/>
    <cellStyle name="Normal 27 2 3 3 3" xfId="38944" xr:uid="{00000000-0005-0000-0000-00001F980000}"/>
    <cellStyle name="Normal 27 2 3 3 3 2" xfId="38945" xr:uid="{00000000-0005-0000-0000-000020980000}"/>
    <cellStyle name="Normal 27 2 3 3 4" xfId="38946" xr:uid="{00000000-0005-0000-0000-000021980000}"/>
    <cellStyle name="Normal 27 2 3 3 5" xfId="38947" xr:uid="{00000000-0005-0000-0000-000022980000}"/>
    <cellStyle name="Normal 27 2 3 4" xfId="38948" xr:uid="{00000000-0005-0000-0000-000023980000}"/>
    <cellStyle name="Normal 27 2 3 4 2" xfId="38949" xr:uid="{00000000-0005-0000-0000-000024980000}"/>
    <cellStyle name="Normal 27 2 3 4 2 2" xfId="38950" xr:uid="{00000000-0005-0000-0000-000025980000}"/>
    <cellStyle name="Normal 27 2 3 4 3" xfId="38951" xr:uid="{00000000-0005-0000-0000-000026980000}"/>
    <cellStyle name="Normal 27 2 3 4 4" xfId="38952" xr:uid="{00000000-0005-0000-0000-000027980000}"/>
    <cellStyle name="Normal 27 2 3 5" xfId="38953" xr:uid="{00000000-0005-0000-0000-000028980000}"/>
    <cellStyle name="Normal 27 2 3 5 2" xfId="38954" xr:uid="{00000000-0005-0000-0000-000029980000}"/>
    <cellStyle name="Normal 27 2 3 5 2 2" xfId="38955" xr:uid="{00000000-0005-0000-0000-00002A980000}"/>
    <cellStyle name="Normal 27 2 3 5 3" xfId="38956" xr:uid="{00000000-0005-0000-0000-00002B980000}"/>
    <cellStyle name="Normal 27 2 3 5 4" xfId="38957" xr:uid="{00000000-0005-0000-0000-00002C980000}"/>
    <cellStyle name="Normal 27 2 3 6" xfId="38958" xr:uid="{00000000-0005-0000-0000-00002D980000}"/>
    <cellStyle name="Normal 27 2 3 6 2" xfId="38959" xr:uid="{00000000-0005-0000-0000-00002E980000}"/>
    <cellStyle name="Normal 27 2 3 7" xfId="38960" xr:uid="{00000000-0005-0000-0000-00002F980000}"/>
    <cellStyle name="Normal 27 2 3 8" xfId="38961" xr:uid="{00000000-0005-0000-0000-000030980000}"/>
    <cellStyle name="Normal 27 2 4" xfId="38962" xr:uid="{00000000-0005-0000-0000-000031980000}"/>
    <cellStyle name="Normal 27 2 4 2" xfId="38963" xr:uid="{00000000-0005-0000-0000-000032980000}"/>
    <cellStyle name="Normal 27 2 4 2 2" xfId="38964" xr:uid="{00000000-0005-0000-0000-000033980000}"/>
    <cellStyle name="Normal 27 2 4 2 2 2" xfId="38965" xr:uid="{00000000-0005-0000-0000-000034980000}"/>
    <cellStyle name="Normal 27 2 4 2 2 2 2" xfId="38966" xr:uid="{00000000-0005-0000-0000-000035980000}"/>
    <cellStyle name="Normal 27 2 4 2 2 3" xfId="38967" xr:uid="{00000000-0005-0000-0000-000036980000}"/>
    <cellStyle name="Normal 27 2 4 2 2 4" xfId="38968" xr:uid="{00000000-0005-0000-0000-000037980000}"/>
    <cellStyle name="Normal 27 2 4 2 3" xfId="38969" xr:uid="{00000000-0005-0000-0000-000038980000}"/>
    <cellStyle name="Normal 27 2 4 2 3 2" xfId="38970" xr:uid="{00000000-0005-0000-0000-000039980000}"/>
    <cellStyle name="Normal 27 2 4 2 4" xfId="38971" xr:uid="{00000000-0005-0000-0000-00003A980000}"/>
    <cellStyle name="Normal 27 2 4 2 5" xfId="38972" xr:uid="{00000000-0005-0000-0000-00003B980000}"/>
    <cellStyle name="Normal 27 2 4 3" xfId="38973" xr:uid="{00000000-0005-0000-0000-00003C980000}"/>
    <cellStyle name="Normal 27 2 4 3 2" xfId="38974" xr:uid="{00000000-0005-0000-0000-00003D980000}"/>
    <cellStyle name="Normal 27 2 4 3 2 2" xfId="38975" xr:uid="{00000000-0005-0000-0000-00003E980000}"/>
    <cellStyle name="Normal 27 2 4 3 3" xfId="38976" xr:uid="{00000000-0005-0000-0000-00003F980000}"/>
    <cellStyle name="Normal 27 2 4 3 4" xfId="38977" xr:uid="{00000000-0005-0000-0000-000040980000}"/>
    <cellStyle name="Normal 27 2 4 4" xfId="38978" xr:uid="{00000000-0005-0000-0000-000041980000}"/>
    <cellStyle name="Normal 27 2 4 4 2" xfId="38979" xr:uid="{00000000-0005-0000-0000-000042980000}"/>
    <cellStyle name="Normal 27 2 4 4 2 2" xfId="38980" xr:uid="{00000000-0005-0000-0000-000043980000}"/>
    <cellStyle name="Normal 27 2 4 4 3" xfId="38981" xr:uid="{00000000-0005-0000-0000-000044980000}"/>
    <cellStyle name="Normal 27 2 4 4 4" xfId="38982" xr:uid="{00000000-0005-0000-0000-000045980000}"/>
    <cellStyle name="Normal 27 2 4 5" xfId="38983" xr:uid="{00000000-0005-0000-0000-000046980000}"/>
    <cellStyle name="Normal 27 2 4 5 2" xfId="38984" xr:uid="{00000000-0005-0000-0000-000047980000}"/>
    <cellStyle name="Normal 27 2 4 6" xfId="38985" xr:uid="{00000000-0005-0000-0000-000048980000}"/>
    <cellStyle name="Normal 27 2 4 7" xfId="38986" xr:uid="{00000000-0005-0000-0000-000049980000}"/>
    <cellStyle name="Normal 27 2 5" xfId="38987" xr:uid="{00000000-0005-0000-0000-00004A980000}"/>
    <cellStyle name="Normal 27 2 5 2" xfId="38988" xr:uid="{00000000-0005-0000-0000-00004B980000}"/>
    <cellStyle name="Normal 27 2 5 2 2" xfId="38989" xr:uid="{00000000-0005-0000-0000-00004C980000}"/>
    <cellStyle name="Normal 27 2 5 2 2 2" xfId="38990" xr:uid="{00000000-0005-0000-0000-00004D980000}"/>
    <cellStyle name="Normal 27 2 5 2 3" xfId="38991" xr:uid="{00000000-0005-0000-0000-00004E980000}"/>
    <cellStyle name="Normal 27 2 5 2 4" xfId="38992" xr:uid="{00000000-0005-0000-0000-00004F980000}"/>
    <cellStyle name="Normal 27 2 5 3" xfId="38993" xr:uid="{00000000-0005-0000-0000-000050980000}"/>
    <cellStyle name="Normal 27 2 5 3 2" xfId="38994" xr:uid="{00000000-0005-0000-0000-000051980000}"/>
    <cellStyle name="Normal 27 2 5 3 2 2" xfId="38995" xr:uid="{00000000-0005-0000-0000-000052980000}"/>
    <cellStyle name="Normal 27 2 5 3 3" xfId="38996" xr:uid="{00000000-0005-0000-0000-000053980000}"/>
    <cellStyle name="Normal 27 2 5 3 4" xfId="38997" xr:uid="{00000000-0005-0000-0000-000054980000}"/>
    <cellStyle name="Normal 27 2 5 4" xfId="38998" xr:uid="{00000000-0005-0000-0000-000055980000}"/>
    <cellStyle name="Normal 27 2 5 4 2" xfId="38999" xr:uid="{00000000-0005-0000-0000-000056980000}"/>
    <cellStyle name="Normal 27 2 5 5" xfId="39000" xr:uid="{00000000-0005-0000-0000-000057980000}"/>
    <cellStyle name="Normal 27 2 5 6" xfId="39001" xr:uid="{00000000-0005-0000-0000-000058980000}"/>
    <cellStyle name="Normal 27 2 6" xfId="39002" xr:uid="{00000000-0005-0000-0000-000059980000}"/>
    <cellStyle name="Normal 27 2 6 2" xfId="39003" xr:uid="{00000000-0005-0000-0000-00005A980000}"/>
    <cellStyle name="Normal 27 2 6 2 2" xfId="39004" xr:uid="{00000000-0005-0000-0000-00005B980000}"/>
    <cellStyle name="Normal 27 2 6 2 2 2" xfId="39005" xr:uid="{00000000-0005-0000-0000-00005C980000}"/>
    <cellStyle name="Normal 27 2 6 2 3" xfId="39006" xr:uid="{00000000-0005-0000-0000-00005D980000}"/>
    <cellStyle name="Normal 27 2 6 2 4" xfId="39007" xr:uid="{00000000-0005-0000-0000-00005E980000}"/>
    <cellStyle name="Normal 27 2 6 3" xfId="39008" xr:uid="{00000000-0005-0000-0000-00005F980000}"/>
    <cellStyle name="Normal 27 2 6 3 2" xfId="39009" xr:uid="{00000000-0005-0000-0000-000060980000}"/>
    <cellStyle name="Normal 27 2 6 4" xfId="39010" xr:uid="{00000000-0005-0000-0000-000061980000}"/>
    <cellStyle name="Normal 27 2 6 5" xfId="39011" xr:uid="{00000000-0005-0000-0000-000062980000}"/>
    <cellStyle name="Normal 27 2 7" xfId="39012" xr:uid="{00000000-0005-0000-0000-000063980000}"/>
    <cellStyle name="Normal 27 2 7 2" xfId="39013" xr:uid="{00000000-0005-0000-0000-000064980000}"/>
    <cellStyle name="Normal 27 2 7 2 2" xfId="39014" xr:uid="{00000000-0005-0000-0000-000065980000}"/>
    <cellStyle name="Normal 27 2 7 3" xfId="39015" xr:uid="{00000000-0005-0000-0000-000066980000}"/>
    <cellStyle name="Normal 27 2 7 4" xfId="39016" xr:uid="{00000000-0005-0000-0000-000067980000}"/>
    <cellStyle name="Normal 27 2 8" xfId="39017" xr:uid="{00000000-0005-0000-0000-000068980000}"/>
    <cellStyle name="Normal 27 2 8 2" xfId="39018" xr:uid="{00000000-0005-0000-0000-000069980000}"/>
    <cellStyle name="Normal 27 2 9" xfId="39019" xr:uid="{00000000-0005-0000-0000-00006A980000}"/>
    <cellStyle name="Normal 27 3" xfId="39020" xr:uid="{00000000-0005-0000-0000-00006B980000}"/>
    <cellStyle name="Normal 27 3 10" xfId="39021" xr:uid="{00000000-0005-0000-0000-00006C980000}"/>
    <cellStyle name="Normal 27 3 2" xfId="39022" xr:uid="{00000000-0005-0000-0000-00006D980000}"/>
    <cellStyle name="Normal 27 3 2 2" xfId="39023" xr:uid="{00000000-0005-0000-0000-00006E980000}"/>
    <cellStyle name="Normal 27 3 2 2 2" xfId="39024" xr:uid="{00000000-0005-0000-0000-00006F980000}"/>
    <cellStyle name="Normal 27 3 2 2 2 2" xfId="39025" xr:uid="{00000000-0005-0000-0000-000070980000}"/>
    <cellStyle name="Normal 27 3 2 2 2 2 2" xfId="39026" xr:uid="{00000000-0005-0000-0000-000071980000}"/>
    <cellStyle name="Normal 27 3 2 2 2 2 2 2" xfId="39027" xr:uid="{00000000-0005-0000-0000-000072980000}"/>
    <cellStyle name="Normal 27 3 2 2 2 2 2 2 2" xfId="39028" xr:uid="{00000000-0005-0000-0000-000073980000}"/>
    <cellStyle name="Normal 27 3 2 2 2 2 2 3" xfId="39029" xr:uid="{00000000-0005-0000-0000-000074980000}"/>
    <cellStyle name="Normal 27 3 2 2 2 2 2 4" xfId="39030" xr:uid="{00000000-0005-0000-0000-000075980000}"/>
    <cellStyle name="Normal 27 3 2 2 2 2 3" xfId="39031" xr:uid="{00000000-0005-0000-0000-000076980000}"/>
    <cellStyle name="Normal 27 3 2 2 2 2 3 2" xfId="39032" xr:uid="{00000000-0005-0000-0000-000077980000}"/>
    <cellStyle name="Normal 27 3 2 2 2 2 4" xfId="39033" xr:uid="{00000000-0005-0000-0000-000078980000}"/>
    <cellStyle name="Normal 27 3 2 2 2 2 5" xfId="39034" xr:uid="{00000000-0005-0000-0000-000079980000}"/>
    <cellStyle name="Normal 27 3 2 2 2 3" xfId="39035" xr:uid="{00000000-0005-0000-0000-00007A980000}"/>
    <cellStyle name="Normal 27 3 2 2 2 3 2" xfId="39036" xr:uid="{00000000-0005-0000-0000-00007B980000}"/>
    <cellStyle name="Normal 27 3 2 2 2 3 2 2" xfId="39037" xr:uid="{00000000-0005-0000-0000-00007C980000}"/>
    <cellStyle name="Normal 27 3 2 2 2 3 3" xfId="39038" xr:uid="{00000000-0005-0000-0000-00007D980000}"/>
    <cellStyle name="Normal 27 3 2 2 2 3 4" xfId="39039" xr:uid="{00000000-0005-0000-0000-00007E980000}"/>
    <cellStyle name="Normal 27 3 2 2 2 4" xfId="39040" xr:uid="{00000000-0005-0000-0000-00007F980000}"/>
    <cellStyle name="Normal 27 3 2 2 2 4 2" xfId="39041" xr:uid="{00000000-0005-0000-0000-000080980000}"/>
    <cellStyle name="Normal 27 3 2 2 2 5" xfId="39042" xr:uid="{00000000-0005-0000-0000-000081980000}"/>
    <cellStyle name="Normal 27 3 2 2 2 6" xfId="39043" xr:uid="{00000000-0005-0000-0000-000082980000}"/>
    <cellStyle name="Normal 27 3 2 2 3" xfId="39044" xr:uid="{00000000-0005-0000-0000-000083980000}"/>
    <cellStyle name="Normal 27 3 2 2 3 2" xfId="39045" xr:uid="{00000000-0005-0000-0000-000084980000}"/>
    <cellStyle name="Normal 27 3 2 2 3 2 2" xfId="39046" xr:uid="{00000000-0005-0000-0000-000085980000}"/>
    <cellStyle name="Normal 27 3 2 2 3 2 2 2" xfId="39047" xr:uid="{00000000-0005-0000-0000-000086980000}"/>
    <cellStyle name="Normal 27 3 2 2 3 2 3" xfId="39048" xr:uid="{00000000-0005-0000-0000-000087980000}"/>
    <cellStyle name="Normal 27 3 2 2 3 2 4" xfId="39049" xr:uid="{00000000-0005-0000-0000-000088980000}"/>
    <cellStyle name="Normal 27 3 2 2 3 3" xfId="39050" xr:uid="{00000000-0005-0000-0000-000089980000}"/>
    <cellStyle name="Normal 27 3 2 2 3 3 2" xfId="39051" xr:uid="{00000000-0005-0000-0000-00008A980000}"/>
    <cellStyle name="Normal 27 3 2 2 3 4" xfId="39052" xr:uid="{00000000-0005-0000-0000-00008B980000}"/>
    <cellStyle name="Normal 27 3 2 2 3 5" xfId="39053" xr:uid="{00000000-0005-0000-0000-00008C980000}"/>
    <cellStyle name="Normal 27 3 2 2 4" xfId="39054" xr:uid="{00000000-0005-0000-0000-00008D980000}"/>
    <cellStyle name="Normal 27 3 2 2 4 2" xfId="39055" xr:uid="{00000000-0005-0000-0000-00008E980000}"/>
    <cellStyle name="Normal 27 3 2 2 4 2 2" xfId="39056" xr:uid="{00000000-0005-0000-0000-00008F980000}"/>
    <cellStyle name="Normal 27 3 2 2 4 3" xfId="39057" xr:uid="{00000000-0005-0000-0000-000090980000}"/>
    <cellStyle name="Normal 27 3 2 2 4 4" xfId="39058" xr:uid="{00000000-0005-0000-0000-000091980000}"/>
    <cellStyle name="Normal 27 3 2 2 5" xfId="39059" xr:uid="{00000000-0005-0000-0000-000092980000}"/>
    <cellStyle name="Normal 27 3 2 2 5 2" xfId="39060" xr:uid="{00000000-0005-0000-0000-000093980000}"/>
    <cellStyle name="Normal 27 3 2 2 5 2 2" xfId="39061" xr:uid="{00000000-0005-0000-0000-000094980000}"/>
    <cellStyle name="Normal 27 3 2 2 5 3" xfId="39062" xr:uid="{00000000-0005-0000-0000-000095980000}"/>
    <cellStyle name="Normal 27 3 2 2 5 4" xfId="39063" xr:uid="{00000000-0005-0000-0000-000096980000}"/>
    <cellStyle name="Normal 27 3 2 2 6" xfId="39064" xr:uid="{00000000-0005-0000-0000-000097980000}"/>
    <cellStyle name="Normal 27 3 2 2 6 2" xfId="39065" xr:uid="{00000000-0005-0000-0000-000098980000}"/>
    <cellStyle name="Normal 27 3 2 2 7" xfId="39066" xr:uid="{00000000-0005-0000-0000-000099980000}"/>
    <cellStyle name="Normal 27 3 2 2 8" xfId="39067" xr:uid="{00000000-0005-0000-0000-00009A980000}"/>
    <cellStyle name="Normal 27 3 2 3" xfId="39068" xr:uid="{00000000-0005-0000-0000-00009B980000}"/>
    <cellStyle name="Normal 27 3 2 3 2" xfId="39069" xr:uid="{00000000-0005-0000-0000-00009C980000}"/>
    <cellStyle name="Normal 27 3 2 3 2 2" xfId="39070" xr:uid="{00000000-0005-0000-0000-00009D980000}"/>
    <cellStyle name="Normal 27 3 2 3 2 2 2" xfId="39071" xr:uid="{00000000-0005-0000-0000-00009E980000}"/>
    <cellStyle name="Normal 27 3 2 3 2 2 2 2" xfId="39072" xr:uid="{00000000-0005-0000-0000-00009F980000}"/>
    <cellStyle name="Normal 27 3 2 3 2 2 3" xfId="39073" xr:uid="{00000000-0005-0000-0000-0000A0980000}"/>
    <cellStyle name="Normal 27 3 2 3 2 2 4" xfId="39074" xr:uid="{00000000-0005-0000-0000-0000A1980000}"/>
    <cellStyle name="Normal 27 3 2 3 2 3" xfId="39075" xr:uid="{00000000-0005-0000-0000-0000A2980000}"/>
    <cellStyle name="Normal 27 3 2 3 2 3 2" xfId="39076" xr:uid="{00000000-0005-0000-0000-0000A3980000}"/>
    <cellStyle name="Normal 27 3 2 3 2 4" xfId="39077" xr:uid="{00000000-0005-0000-0000-0000A4980000}"/>
    <cellStyle name="Normal 27 3 2 3 2 5" xfId="39078" xr:uid="{00000000-0005-0000-0000-0000A5980000}"/>
    <cellStyle name="Normal 27 3 2 3 3" xfId="39079" xr:uid="{00000000-0005-0000-0000-0000A6980000}"/>
    <cellStyle name="Normal 27 3 2 3 3 2" xfId="39080" xr:uid="{00000000-0005-0000-0000-0000A7980000}"/>
    <cellStyle name="Normal 27 3 2 3 3 2 2" xfId="39081" xr:uid="{00000000-0005-0000-0000-0000A8980000}"/>
    <cellStyle name="Normal 27 3 2 3 3 3" xfId="39082" xr:uid="{00000000-0005-0000-0000-0000A9980000}"/>
    <cellStyle name="Normal 27 3 2 3 3 4" xfId="39083" xr:uid="{00000000-0005-0000-0000-0000AA980000}"/>
    <cellStyle name="Normal 27 3 2 3 4" xfId="39084" xr:uid="{00000000-0005-0000-0000-0000AB980000}"/>
    <cellStyle name="Normal 27 3 2 3 4 2" xfId="39085" xr:uid="{00000000-0005-0000-0000-0000AC980000}"/>
    <cellStyle name="Normal 27 3 2 3 4 2 2" xfId="39086" xr:uid="{00000000-0005-0000-0000-0000AD980000}"/>
    <cellStyle name="Normal 27 3 2 3 4 3" xfId="39087" xr:uid="{00000000-0005-0000-0000-0000AE980000}"/>
    <cellStyle name="Normal 27 3 2 3 4 4" xfId="39088" xr:uid="{00000000-0005-0000-0000-0000AF980000}"/>
    <cellStyle name="Normal 27 3 2 3 5" xfId="39089" xr:uid="{00000000-0005-0000-0000-0000B0980000}"/>
    <cellStyle name="Normal 27 3 2 3 5 2" xfId="39090" xr:uid="{00000000-0005-0000-0000-0000B1980000}"/>
    <cellStyle name="Normal 27 3 2 3 6" xfId="39091" xr:uid="{00000000-0005-0000-0000-0000B2980000}"/>
    <cellStyle name="Normal 27 3 2 3 7" xfId="39092" xr:uid="{00000000-0005-0000-0000-0000B3980000}"/>
    <cellStyle name="Normal 27 3 2 4" xfId="39093" xr:uid="{00000000-0005-0000-0000-0000B4980000}"/>
    <cellStyle name="Normal 27 3 2 4 2" xfId="39094" xr:uid="{00000000-0005-0000-0000-0000B5980000}"/>
    <cellStyle name="Normal 27 3 2 4 2 2" xfId="39095" xr:uid="{00000000-0005-0000-0000-0000B6980000}"/>
    <cellStyle name="Normal 27 3 2 4 2 2 2" xfId="39096" xr:uid="{00000000-0005-0000-0000-0000B7980000}"/>
    <cellStyle name="Normal 27 3 2 4 2 3" xfId="39097" xr:uid="{00000000-0005-0000-0000-0000B8980000}"/>
    <cellStyle name="Normal 27 3 2 4 2 4" xfId="39098" xr:uid="{00000000-0005-0000-0000-0000B9980000}"/>
    <cellStyle name="Normal 27 3 2 4 3" xfId="39099" xr:uid="{00000000-0005-0000-0000-0000BA980000}"/>
    <cellStyle name="Normal 27 3 2 4 3 2" xfId="39100" xr:uid="{00000000-0005-0000-0000-0000BB980000}"/>
    <cellStyle name="Normal 27 3 2 4 3 2 2" xfId="39101" xr:uid="{00000000-0005-0000-0000-0000BC980000}"/>
    <cellStyle name="Normal 27 3 2 4 3 3" xfId="39102" xr:uid="{00000000-0005-0000-0000-0000BD980000}"/>
    <cellStyle name="Normal 27 3 2 4 3 4" xfId="39103" xr:uid="{00000000-0005-0000-0000-0000BE980000}"/>
    <cellStyle name="Normal 27 3 2 4 4" xfId="39104" xr:uid="{00000000-0005-0000-0000-0000BF980000}"/>
    <cellStyle name="Normal 27 3 2 4 4 2" xfId="39105" xr:uid="{00000000-0005-0000-0000-0000C0980000}"/>
    <cellStyle name="Normal 27 3 2 4 5" xfId="39106" xr:uid="{00000000-0005-0000-0000-0000C1980000}"/>
    <cellStyle name="Normal 27 3 2 4 6" xfId="39107" xr:uid="{00000000-0005-0000-0000-0000C2980000}"/>
    <cellStyle name="Normal 27 3 2 5" xfId="39108" xr:uid="{00000000-0005-0000-0000-0000C3980000}"/>
    <cellStyle name="Normal 27 3 2 5 2" xfId="39109" xr:uid="{00000000-0005-0000-0000-0000C4980000}"/>
    <cellStyle name="Normal 27 3 2 5 2 2" xfId="39110" xr:uid="{00000000-0005-0000-0000-0000C5980000}"/>
    <cellStyle name="Normal 27 3 2 5 2 2 2" xfId="39111" xr:uid="{00000000-0005-0000-0000-0000C6980000}"/>
    <cellStyle name="Normal 27 3 2 5 2 3" xfId="39112" xr:uid="{00000000-0005-0000-0000-0000C7980000}"/>
    <cellStyle name="Normal 27 3 2 5 2 4" xfId="39113" xr:uid="{00000000-0005-0000-0000-0000C8980000}"/>
    <cellStyle name="Normal 27 3 2 5 3" xfId="39114" xr:uid="{00000000-0005-0000-0000-0000C9980000}"/>
    <cellStyle name="Normal 27 3 2 5 3 2" xfId="39115" xr:uid="{00000000-0005-0000-0000-0000CA980000}"/>
    <cellStyle name="Normal 27 3 2 5 4" xfId="39116" xr:uid="{00000000-0005-0000-0000-0000CB980000}"/>
    <cellStyle name="Normal 27 3 2 5 5" xfId="39117" xr:uid="{00000000-0005-0000-0000-0000CC980000}"/>
    <cellStyle name="Normal 27 3 2 6" xfId="39118" xr:uid="{00000000-0005-0000-0000-0000CD980000}"/>
    <cellStyle name="Normal 27 3 2 6 2" xfId="39119" xr:uid="{00000000-0005-0000-0000-0000CE980000}"/>
    <cellStyle name="Normal 27 3 2 6 2 2" xfId="39120" xr:uid="{00000000-0005-0000-0000-0000CF980000}"/>
    <cellStyle name="Normal 27 3 2 6 3" xfId="39121" xr:uid="{00000000-0005-0000-0000-0000D0980000}"/>
    <cellStyle name="Normal 27 3 2 6 4" xfId="39122" xr:uid="{00000000-0005-0000-0000-0000D1980000}"/>
    <cellStyle name="Normal 27 3 2 7" xfId="39123" xr:uid="{00000000-0005-0000-0000-0000D2980000}"/>
    <cellStyle name="Normal 27 3 2 7 2" xfId="39124" xr:uid="{00000000-0005-0000-0000-0000D3980000}"/>
    <cellStyle name="Normal 27 3 2 8" xfId="39125" xr:uid="{00000000-0005-0000-0000-0000D4980000}"/>
    <cellStyle name="Normal 27 3 2 9" xfId="39126" xr:uid="{00000000-0005-0000-0000-0000D5980000}"/>
    <cellStyle name="Normal 27 3 3" xfId="39127" xr:uid="{00000000-0005-0000-0000-0000D6980000}"/>
    <cellStyle name="Normal 27 3 3 2" xfId="39128" xr:uid="{00000000-0005-0000-0000-0000D7980000}"/>
    <cellStyle name="Normal 27 3 3 2 2" xfId="39129" xr:uid="{00000000-0005-0000-0000-0000D8980000}"/>
    <cellStyle name="Normal 27 3 3 2 2 2" xfId="39130" xr:uid="{00000000-0005-0000-0000-0000D9980000}"/>
    <cellStyle name="Normal 27 3 3 2 2 2 2" xfId="39131" xr:uid="{00000000-0005-0000-0000-0000DA980000}"/>
    <cellStyle name="Normal 27 3 3 2 2 2 2 2" xfId="39132" xr:uid="{00000000-0005-0000-0000-0000DB980000}"/>
    <cellStyle name="Normal 27 3 3 2 2 2 3" xfId="39133" xr:uid="{00000000-0005-0000-0000-0000DC980000}"/>
    <cellStyle name="Normal 27 3 3 2 2 2 4" xfId="39134" xr:uid="{00000000-0005-0000-0000-0000DD980000}"/>
    <cellStyle name="Normal 27 3 3 2 2 3" xfId="39135" xr:uid="{00000000-0005-0000-0000-0000DE980000}"/>
    <cellStyle name="Normal 27 3 3 2 2 3 2" xfId="39136" xr:uid="{00000000-0005-0000-0000-0000DF980000}"/>
    <cellStyle name="Normal 27 3 3 2 2 4" xfId="39137" xr:uid="{00000000-0005-0000-0000-0000E0980000}"/>
    <cellStyle name="Normal 27 3 3 2 2 5" xfId="39138" xr:uid="{00000000-0005-0000-0000-0000E1980000}"/>
    <cellStyle name="Normal 27 3 3 2 3" xfId="39139" xr:uid="{00000000-0005-0000-0000-0000E2980000}"/>
    <cellStyle name="Normal 27 3 3 2 3 2" xfId="39140" xr:uid="{00000000-0005-0000-0000-0000E3980000}"/>
    <cellStyle name="Normal 27 3 3 2 3 2 2" xfId="39141" xr:uid="{00000000-0005-0000-0000-0000E4980000}"/>
    <cellStyle name="Normal 27 3 3 2 3 3" xfId="39142" xr:uid="{00000000-0005-0000-0000-0000E5980000}"/>
    <cellStyle name="Normal 27 3 3 2 3 4" xfId="39143" xr:uid="{00000000-0005-0000-0000-0000E6980000}"/>
    <cellStyle name="Normal 27 3 3 2 4" xfId="39144" xr:uid="{00000000-0005-0000-0000-0000E7980000}"/>
    <cellStyle name="Normal 27 3 3 2 4 2" xfId="39145" xr:uid="{00000000-0005-0000-0000-0000E8980000}"/>
    <cellStyle name="Normal 27 3 3 2 5" xfId="39146" xr:uid="{00000000-0005-0000-0000-0000E9980000}"/>
    <cellStyle name="Normal 27 3 3 2 6" xfId="39147" xr:uid="{00000000-0005-0000-0000-0000EA980000}"/>
    <cellStyle name="Normal 27 3 3 3" xfId="39148" xr:uid="{00000000-0005-0000-0000-0000EB980000}"/>
    <cellStyle name="Normal 27 3 3 3 2" xfId="39149" xr:uid="{00000000-0005-0000-0000-0000EC980000}"/>
    <cellStyle name="Normal 27 3 3 3 2 2" xfId="39150" xr:uid="{00000000-0005-0000-0000-0000ED980000}"/>
    <cellStyle name="Normal 27 3 3 3 2 2 2" xfId="39151" xr:uid="{00000000-0005-0000-0000-0000EE980000}"/>
    <cellStyle name="Normal 27 3 3 3 2 3" xfId="39152" xr:uid="{00000000-0005-0000-0000-0000EF980000}"/>
    <cellStyle name="Normal 27 3 3 3 2 4" xfId="39153" xr:uid="{00000000-0005-0000-0000-0000F0980000}"/>
    <cellStyle name="Normal 27 3 3 3 3" xfId="39154" xr:uid="{00000000-0005-0000-0000-0000F1980000}"/>
    <cellStyle name="Normal 27 3 3 3 3 2" xfId="39155" xr:uid="{00000000-0005-0000-0000-0000F2980000}"/>
    <cellStyle name="Normal 27 3 3 3 4" xfId="39156" xr:uid="{00000000-0005-0000-0000-0000F3980000}"/>
    <cellStyle name="Normal 27 3 3 3 5" xfId="39157" xr:uid="{00000000-0005-0000-0000-0000F4980000}"/>
    <cellStyle name="Normal 27 3 3 4" xfId="39158" xr:uid="{00000000-0005-0000-0000-0000F5980000}"/>
    <cellStyle name="Normal 27 3 3 4 2" xfId="39159" xr:uid="{00000000-0005-0000-0000-0000F6980000}"/>
    <cellStyle name="Normal 27 3 3 4 2 2" xfId="39160" xr:uid="{00000000-0005-0000-0000-0000F7980000}"/>
    <cellStyle name="Normal 27 3 3 4 3" xfId="39161" xr:uid="{00000000-0005-0000-0000-0000F8980000}"/>
    <cellStyle name="Normal 27 3 3 4 4" xfId="39162" xr:uid="{00000000-0005-0000-0000-0000F9980000}"/>
    <cellStyle name="Normal 27 3 3 5" xfId="39163" xr:uid="{00000000-0005-0000-0000-0000FA980000}"/>
    <cellStyle name="Normal 27 3 3 5 2" xfId="39164" xr:uid="{00000000-0005-0000-0000-0000FB980000}"/>
    <cellStyle name="Normal 27 3 3 5 2 2" xfId="39165" xr:uid="{00000000-0005-0000-0000-0000FC980000}"/>
    <cellStyle name="Normal 27 3 3 5 3" xfId="39166" xr:uid="{00000000-0005-0000-0000-0000FD980000}"/>
    <cellStyle name="Normal 27 3 3 5 4" xfId="39167" xr:uid="{00000000-0005-0000-0000-0000FE980000}"/>
    <cellStyle name="Normal 27 3 3 6" xfId="39168" xr:uid="{00000000-0005-0000-0000-0000FF980000}"/>
    <cellStyle name="Normal 27 3 3 6 2" xfId="39169" xr:uid="{00000000-0005-0000-0000-000000990000}"/>
    <cellStyle name="Normal 27 3 3 7" xfId="39170" xr:uid="{00000000-0005-0000-0000-000001990000}"/>
    <cellStyle name="Normal 27 3 3 8" xfId="39171" xr:uid="{00000000-0005-0000-0000-000002990000}"/>
    <cellStyle name="Normal 27 3 4" xfId="39172" xr:uid="{00000000-0005-0000-0000-000003990000}"/>
    <cellStyle name="Normal 27 3 4 2" xfId="39173" xr:uid="{00000000-0005-0000-0000-000004990000}"/>
    <cellStyle name="Normal 27 3 4 2 2" xfId="39174" xr:uid="{00000000-0005-0000-0000-000005990000}"/>
    <cellStyle name="Normal 27 3 4 2 2 2" xfId="39175" xr:uid="{00000000-0005-0000-0000-000006990000}"/>
    <cellStyle name="Normal 27 3 4 2 2 2 2" xfId="39176" xr:uid="{00000000-0005-0000-0000-000007990000}"/>
    <cellStyle name="Normal 27 3 4 2 2 3" xfId="39177" xr:uid="{00000000-0005-0000-0000-000008990000}"/>
    <cellStyle name="Normal 27 3 4 2 2 4" xfId="39178" xr:uid="{00000000-0005-0000-0000-000009990000}"/>
    <cellStyle name="Normal 27 3 4 2 3" xfId="39179" xr:uid="{00000000-0005-0000-0000-00000A990000}"/>
    <cellStyle name="Normal 27 3 4 2 3 2" xfId="39180" xr:uid="{00000000-0005-0000-0000-00000B990000}"/>
    <cellStyle name="Normal 27 3 4 2 4" xfId="39181" xr:uid="{00000000-0005-0000-0000-00000C990000}"/>
    <cellStyle name="Normal 27 3 4 2 5" xfId="39182" xr:uid="{00000000-0005-0000-0000-00000D990000}"/>
    <cellStyle name="Normal 27 3 4 3" xfId="39183" xr:uid="{00000000-0005-0000-0000-00000E990000}"/>
    <cellStyle name="Normal 27 3 4 3 2" xfId="39184" xr:uid="{00000000-0005-0000-0000-00000F990000}"/>
    <cellStyle name="Normal 27 3 4 3 2 2" xfId="39185" xr:uid="{00000000-0005-0000-0000-000010990000}"/>
    <cellStyle name="Normal 27 3 4 3 3" xfId="39186" xr:uid="{00000000-0005-0000-0000-000011990000}"/>
    <cellStyle name="Normal 27 3 4 3 4" xfId="39187" xr:uid="{00000000-0005-0000-0000-000012990000}"/>
    <cellStyle name="Normal 27 3 4 4" xfId="39188" xr:uid="{00000000-0005-0000-0000-000013990000}"/>
    <cellStyle name="Normal 27 3 4 4 2" xfId="39189" xr:uid="{00000000-0005-0000-0000-000014990000}"/>
    <cellStyle name="Normal 27 3 4 4 2 2" xfId="39190" xr:uid="{00000000-0005-0000-0000-000015990000}"/>
    <cellStyle name="Normal 27 3 4 4 3" xfId="39191" xr:uid="{00000000-0005-0000-0000-000016990000}"/>
    <cellStyle name="Normal 27 3 4 4 4" xfId="39192" xr:uid="{00000000-0005-0000-0000-000017990000}"/>
    <cellStyle name="Normal 27 3 4 5" xfId="39193" xr:uid="{00000000-0005-0000-0000-000018990000}"/>
    <cellStyle name="Normal 27 3 4 5 2" xfId="39194" xr:uid="{00000000-0005-0000-0000-000019990000}"/>
    <cellStyle name="Normal 27 3 4 6" xfId="39195" xr:uid="{00000000-0005-0000-0000-00001A990000}"/>
    <cellStyle name="Normal 27 3 4 7" xfId="39196" xr:uid="{00000000-0005-0000-0000-00001B990000}"/>
    <cellStyle name="Normal 27 3 5" xfId="39197" xr:uid="{00000000-0005-0000-0000-00001C990000}"/>
    <cellStyle name="Normal 27 3 5 2" xfId="39198" xr:uid="{00000000-0005-0000-0000-00001D990000}"/>
    <cellStyle name="Normal 27 3 5 2 2" xfId="39199" xr:uid="{00000000-0005-0000-0000-00001E990000}"/>
    <cellStyle name="Normal 27 3 5 2 2 2" xfId="39200" xr:uid="{00000000-0005-0000-0000-00001F990000}"/>
    <cellStyle name="Normal 27 3 5 2 3" xfId="39201" xr:uid="{00000000-0005-0000-0000-000020990000}"/>
    <cellStyle name="Normal 27 3 5 2 4" xfId="39202" xr:uid="{00000000-0005-0000-0000-000021990000}"/>
    <cellStyle name="Normal 27 3 5 3" xfId="39203" xr:uid="{00000000-0005-0000-0000-000022990000}"/>
    <cellStyle name="Normal 27 3 5 3 2" xfId="39204" xr:uid="{00000000-0005-0000-0000-000023990000}"/>
    <cellStyle name="Normal 27 3 5 3 2 2" xfId="39205" xr:uid="{00000000-0005-0000-0000-000024990000}"/>
    <cellStyle name="Normal 27 3 5 3 3" xfId="39206" xr:uid="{00000000-0005-0000-0000-000025990000}"/>
    <cellStyle name="Normal 27 3 5 3 4" xfId="39207" xr:uid="{00000000-0005-0000-0000-000026990000}"/>
    <cellStyle name="Normal 27 3 5 4" xfId="39208" xr:uid="{00000000-0005-0000-0000-000027990000}"/>
    <cellStyle name="Normal 27 3 5 4 2" xfId="39209" xr:uid="{00000000-0005-0000-0000-000028990000}"/>
    <cellStyle name="Normal 27 3 5 5" xfId="39210" xr:uid="{00000000-0005-0000-0000-000029990000}"/>
    <cellStyle name="Normal 27 3 5 6" xfId="39211" xr:uid="{00000000-0005-0000-0000-00002A990000}"/>
    <cellStyle name="Normal 27 3 6" xfId="39212" xr:uid="{00000000-0005-0000-0000-00002B990000}"/>
    <cellStyle name="Normal 27 3 6 2" xfId="39213" xr:uid="{00000000-0005-0000-0000-00002C990000}"/>
    <cellStyle name="Normal 27 3 6 2 2" xfId="39214" xr:uid="{00000000-0005-0000-0000-00002D990000}"/>
    <cellStyle name="Normal 27 3 6 2 2 2" xfId="39215" xr:uid="{00000000-0005-0000-0000-00002E990000}"/>
    <cellStyle name="Normal 27 3 6 2 3" xfId="39216" xr:uid="{00000000-0005-0000-0000-00002F990000}"/>
    <cellStyle name="Normal 27 3 6 2 4" xfId="39217" xr:uid="{00000000-0005-0000-0000-000030990000}"/>
    <cellStyle name="Normal 27 3 6 3" xfId="39218" xr:uid="{00000000-0005-0000-0000-000031990000}"/>
    <cellStyle name="Normal 27 3 6 3 2" xfId="39219" xr:uid="{00000000-0005-0000-0000-000032990000}"/>
    <cellStyle name="Normal 27 3 6 4" xfId="39220" xr:uid="{00000000-0005-0000-0000-000033990000}"/>
    <cellStyle name="Normal 27 3 6 5" xfId="39221" xr:uid="{00000000-0005-0000-0000-000034990000}"/>
    <cellStyle name="Normal 27 3 7" xfId="39222" xr:uid="{00000000-0005-0000-0000-000035990000}"/>
    <cellStyle name="Normal 27 3 7 2" xfId="39223" xr:uid="{00000000-0005-0000-0000-000036990000}"/>
    <cellStyle name="Normal 27 3 7 2 2" xfId="39224" xr:uid="{00000000-0005-0000-0000-000037990000}"/>
    <cellStyle name="Normal 27 3 7 3" xfId="39225" xr:uid="{00000000-0005-0000-0000-000038990000}"/>
    <cellStyle name="Normal 27 3 7 4" xfId="39226" xr:uid="{00000000-0005-0000-0000-000039990000}"/>
    <cellStyle name="Normal 27 3 8" xfId="39227" xr:uid="{00000000-0005-0000-0000-00003A990000}"/>
    <cellStyle name="Normal 27 3 8 2" xfId="39228" xr:uid="{00000000-0005-0000-0000-00003B990000}"/>
    <cellStyle name="Normal 27 3 9" xfId="39229" xr:uid="{00000000-0005-0000-0000-00003C990000}"/>
    <cellStyle name="Normal 27 4" xfId="39230" xr:uid="{00000000-0005-0000-0000-00003D990000}"/>
    <cellStyle name="Normal 27 4 2" xfId="39231" xr:uid="{00000000-0005-0000-0000-00003E990000}"/>
    <cellStyle name="Normal 27 4 2 2" xfId="39232" xr:uid="{00000000-0005-0000-0000-00003F990000}"/>
    <cellStyle name="Normal 27 4 2 2 2" xfId="39233" xr:uid="{00000000-0005-0000-0000-000040990000}"/>
    <cellStyle name="Normal 27 4 2 2 2 2" xfId="39234" xr:uid="{00000000-0005-0000-0000-000041990000}"/>
    <cellStyle name="Normal 27 4 2 2 2 2 2" xfId="39235" xr:uid="{00000000-0005-0000-0000-000042990000}"/>
    <cellStyle name="Normal 27 4 2 2 2 2 2 2" xfId="39236" xr:uid="{00000000-0005-0000-0000-000043990000}"/>
    <cellStyle name="Normal 27 4 2 2 2 2 3" xfId="39237" xr:uid="{00000000-0005-0000-0000-000044990000}"/>
    <cellStyle name="Normal 27 4 2 2 2 2 4" xfId="39238" xr:uid="{00000000-0005-0000-0000-000045990000}"/>
    <cellStyle name="Normal 27 4 2 2 2 3" xfId="39239" xr:uid="{00000000-0005-0000-0000-000046990000}"/>
    <cellStyle name="Normal 27 4 2 2 2 3 2" xfId="39240" xr:uid="{00000000-0005-0000-0000-000047990000}"/>
    <cellStyle name="Normal 27 4 2 2 2 4" xfId="39241" xr:uid="{00000000-0005-0000-0000-000048990000}"/>
    <cellStyle name="Normal 27 4 2 2 2 5" xfId="39242" xr:uid="{00000000-0005-0000-0000-000049990000}"/>
    <cellStyle name="Normal 27 4 2 2 3" xfId="39243" xr:uid="{00000000-0005-0000-0000-00004A990000}"/>
    <cellStyle name="Normal 27 4 2 2 3 2" xfId="39244" xr:uid="{00000000-0005-0000-0000-00004B990000}"/>
    <cellStyle name="Normal 27 4 2 2 3 2 2" xfId="39245" xr:uid="{00000000-0005-0000-0000-00004C990000}"/>
    <cellStyle name="Normal 27 4 2 2 3 3" xfId="39246" xr:uid="{00000000-0005-0000-0000-00004D990000}"/>
    <cellStyle name="Normal 27 4 2 2 3 4" xfId="39247" xr:uid="{00000000-0005-0000-0000-00004E990000}"/>
    <cellStyle name="Normal 27 4 2 2 4" xfId="39248" xr:uid="{00000000-0005-0000-0000-00004F990000}"/>
    <cellStyle name="Normal 27 4 2 2 4 2" xfId="39249" xr:uid="{00000000-0005-0000-0000-000050990000}"/>
    <cellStyle name="Normal 27 4 2 2 5" xfId="39250" xr:uid="{00000000-0005-0000-0000-000051990000}"/>
    <cellStyle name="Normal 27 4 2 2 6" xfId="39251" xr:uid="{00000000-0005-0000-0000-000052990000}"/>
    <cellStyle name="Normal 27 4 2 3" xfId="39252" xr:uid="{00000000-0005-0000-0000-000053990000}"/>
    <cellStyle name="Normal 27 4 2 3 2" xfId="39253" xr:uid="{00000000-0005-0000-0000-000054990000}"/>
    <cellStyle name="Normal 27 4 2 3 2 2" xfId="39254" xr:uid="{00000000-0005-0000-0000-000055990000}"/>
    <cellStyle name="Normal 27 4 2 3 2 2 2" xfId="39255" xr:uid="{00000000-0005-0000-0000-000056990000}"/>
    <cellStyle name="Normal 27 4 2 3 2 3" xfId="39256" xr:uid="{00000000-0005-0000-0000-000057990000}"/>
    <cellStyle name="Normal 27 4 2 3 2 4" xfId="39257" xr:uid="{00000000-0005-0000-0000-000058990000}"/>
    <cellStyle name="Normal 27 4 2 3 3" xfId="39258" xr:uid="{00000000-0005-0000-0000-000059990000}"/>
    <cellStyle name="Normal 27 4 2 3 3 2" xfId="39259" xr:uid="{00000000-0005-0000-0000-00005A990000}"/>
    <cellStyle name="Normal 27 4 2 3 4" xfId="39260" xr:uid="{00000000-0005-0000-0000-00005B990000}"/>
    <cellStyle name="Normal 27 4 2 3 5" xfId="39261" xr:uid="{00000000-0005-0000-0000-00005C990000}"/>
    <cellStyle name="Normal 27 4 2 4" xfId="39262" xr:uid="{00000000-0005-0000-0000-00005D990000}"/>
    <cellStyle name="Normal 27 4 2 4 2" xfId="39263" xr:uid="{00000000-0005-0000-0000-00005E990000}"/>
    <cellStyle name="Normal 27 4 2 4 2 2" xfId="39264" xr:uid="{00000000-0005-0000-0000-00005F990000}"/>
    <cellStyle name="Normal 27 4 2 4 3" xfId="39265" xr:uid="{00000000-0005-0000-0000-000060990000}"/>
    <cellStyle name="Normal 27 4 2 4 4" xfId="39266" xr:uid="{00000000-0005-0000-0000-000061990000}"/>
    <cellStyle name="Normal 27 4 2 5" xfId="39267" xr:uid="{00000000-0005-0000-0000-000062990000}"/>
    <cellStyle name="Normal 27 4 2 5 2" xfId="39268" xr:uid="{00000000-0005-0000-0000-000063990000}"/>
    <cellStyle name="Normal 27 4 2 5 2 2" xfId="39269" xr:uid="{00000000-0005-0000-0000-000064990000}"/>
    <cellStyle name="Normal 27 4 2 5 3" xfId="39270" xr:uid="{00000000-0005-0000-0000-000065990000}"/>
    <cellStyle name="Normal 27 4 2 5 4" xfId="39271" xr:uid="{00000000-0005-0000-0000-000066990000}"/>
    <cellStyle name="Normal 27 4 2 6" xfId="39272" xr:uid="{00000000-0005-0000-0000-000067990000}"/>
    <cellStyle name="Normal 27 4 2 6 2" xfId="39273" xr:uid="{00000000-0005-0000-0000-000068990000}"/>
    <cellStyle name="Normal 27 4 2 7" xfId="39274" xr:uid="{00000000-0005-0000-0000-000069990000}"/>
    <cellStyle name="Normal 27 4 2 8" xfId="39275" xr:uid="{00000000-0005-0000-0000-00006A990000}"/>
    <cellStyle name="Normal 27 4 3" xfId="39276" xr:uid="{00000000-0005-0000-0000-00006B990000}"/>
    <cellStyle name="Normal 27 4 3 2" xfId="39277" xr:uid="{00000000-0005-0000-0000-00006C990000}"/>
    <cellStyle name="Normal 27 4 3 2 2" xfId="39278" xr:uid="{00000000-0005-0000-0000-00006D990000}"/>
    <cellStyle name="Normal 27 4 3 2 2 2" xfId="39279" xr:uid="{00000000-0005-0000-0000-00006E990000}"/>
    <cellStyle name="Normal 27 4 3 2 2 2 2" xfId="39280" xr:uid="{00000000-0005-0000-0000-00006F990000}"/>
    <cellStyle name="Normal 27 4 3 2 2 3" xfId="39281" xr:uid="{00000000-0005-0000-0000-000070990000}"/>
    <cellStyle name="Normal 27 4 3 2 2 4" xfId="39282" xr:uid="{00000000-0005-0000-0000-000071990000}"/>
    <cellStyle name="Normal 27 4 3 2 3" xfId="39283" xr:uid="{00000000-0005-0000-0000-000072990000}"/>
    <cellStyle name="Normal 27 4 3 2 3 2" xfId="39284" xr:uid="{00000000-0005-0000-0000-000073990000}"/>
    <cellStyle name="Normal 27 4 3 2 4" xfId="39285" xr:uid="{00000000-0005-0000-0000-000074990000}"/>
    <cellStyle name="Normal 27 4 3 2 5" xfId="39286" xr:uid="{00000000-0005-0000-0000-000075990000}"/>
    <cellStyle name="Normal 27 4 3 3" xfId="39287" xr:uid="{00000000-0005-0000-0000-000076990000}"/>
    <cellStyle name="Normal 27 4 3 3 2" xfId="39288" xr:uid="{00000000-0005-0000-0000-000077990000}"/>
    <cellStyle name="Normal 27 4 3 3 2 2" xfId="39289" xr:uid="{00000000-0005-0000-0000-000078990000}"/>
    <cellStyle name="Normal 27 4 3 3 3" xfId="39290" xr:uid="{00000000-0005-0000-0000-000079990000}"/>
    <cellStyle name="Normal 27 4 3 3 4" xfId="39291" xr:uid="{00000000-0005-0000-0000-00007A990000}"/>
    <cellStyle name="Normal 27 4 3 4" xfId="39292" xr:uid="{00000000-0005-0000-0000-00007B990000}"/>
    <cellStyle name="Normal 27 4 3 4 2" xfId="39293" xr:uid="{00000000-0005-0000-0000-00007C990000}"/>
    <cellStyle name="Normal 27 4 3 4 2 2" xfId="39294" xr:uid="{00000000-0005-0000-0000-00007D990000}"/>
    <cellStyle name="Normal 27 4 3 4 3" xfId="39295" xr:uid="{00000000-0005-0000-0000-00007E990000}"/>
    <cellStyle name="Normal 27 4 3 4 4" xfId="39296" xr:uid="{00000000-0005-0000-0000-00007F990000}"/>
    <cellStyle name="Normal 27 4 3 5" xfId="39297" xr:uid="{00000000-0005-0000-0000-000080990000}"/>
    <cellStyle name="Normal 27 4 3 5 2" xfId="39298" xr:uid="{00000000-0005-0000-0000-000081990000}"/>
    <cellStyle name="Normal 27 4 3 6" xfId="39299" xr:uid="{00000000-0005-0000-0000-000082990000}"/>
    <cellStyle name="Normal 27 4 3 7" xfId="39300" xr:uid="{00000000-0005-0000-0000-000083990000}"/>
    <cellStyle name="Normal 27 4 4" xfId="39301" xr:uid="{00000000-0005-0000-0000-000084990000}"/>
    <cellStyle name="Normal 27 4 4 2" xfId="39302" xr:uid="{00000000-0005-0000-0000-000085990000}"/>
    <cellStyle name="Normal 27 4 4 2 2" xfId="39303" xr:uid="{00000000-0005-0000-0000-000086990000}"/>
    <cellStyle name="Normal 27 4 4 2 2 2" xfId="39304" xr:uid="{00000000-0005-0000-0000-000087990000}"/>
    <cellStyle name="Normal 27 4 4 2 3" xfId="39305" xr:uid="{00000000-0005-0000-0000-000088990000}"/>
    <cellStyle name="Normal 27 4 4 2 4" xfId="39306" xr:uid="{00000000-0005-0000-0000-000089990000}"/>
    <cellStyle name="Normal 27 4 4 3" xfId="39307" xr:uid="{00000000-0005-0000-0000-00008A990000}"/>
    <cellStyle name="Normal 27 4 4 3 2" xfId="39308" xr:uid="{00000000-0005-0000-0000-00008B990000}"/>
    <cellStyle name="Normal 27 4 4 3 2 2" xfId="39309" xr:uid="{00000000-0005-0000-0000-00008C990000}"/>
    <cellStyle name="Normal 27 4 4 3 3" xfId="39310" xr:uid="{00000000-0005-0000-0000-00008D990000}"/>
    <cellStyle name="Normal 27 4 4 3 4" xfId="39311" xr:uid="{00000000-0005-0000-0000-00008E990000}"/>
    <cellStyle name="Normal 27 4 4 4" xfId="39312" xr:uid="{00000000-0005-0000-0000-00008F990000}"/>
    <cellStyle name="Normal 27 4 4 4 2" xfId="39313" xr:uid="{00000000-0005-0000-0000-000090990000}"/>
    <cellStyle name="Normal 27 4 4 5" xfId="39314" xr:uid="{00000000-0005-0000-0000-000091990000}"/>
    <cellStyle name="Normal 27 4 4 6" xfId="39315" xr:uid="{00000000-0005-0000-0000-000092990000}"/>
    <cellStyle name="Normal 27 4 5" xfId="39316" xr:uid="{00000000-0005-0000-0000-000093990000}"/>
    <cellStyle name="Normal 27 4 5 2" xfId="39317" xr:uid="{00000000-0005-0000-0000-000094990000}"/>
    <cellStyle name="Normal 27 4 5 2 2" xfId="39318" xr:uid="{00000000-0005-0000-0000-000095990000}"/>
    <cellStyle name="Normal 27 4 5 2 2 2" xfId="39319" xr:uid="{00000000-0005-0000-0000-000096990000}"/>
    <cellStyle name="Normal 27 4 5 2 3" xfId="39320" xr:uid="{00000000-0005-0000-0000-000097990000}"/>
    <cellStyle name="Normal 27 4 5 2 4" xfId="39321" xr:uid="{00000000-0005-0000-0000-000098990000}"/>
    <cellStyle name="Normal 27 4 5 3" xfId="39322" xr:uid="{00000000-0005-0000-0000-000099990000}"/>
    <cellStyle name="Normal 27 4 5 3 2" xfId="39323" xr:uid="{00000000-0005-0000-0000-00009A990000}"/>
    <cellStyle name="Normal 27 4 5 4" xfId="39324" xr:uid="{00000000-0005-0000-0000-00009B990000}"/>
    <cellStyle name="Normal 27 4 5 5" xfId="39325" xr:uid="{00000000-0005-0000-0000-00009C990000}"/>
    <cellStyle name="Normal 27 4 6" xfId="39326" xr:uid="{00000000-0005-0000-0000-00009D990000}"/>
    <cellStyle name="Normal 27 4 6 2" xfId="39327" xr:uid="{00000000-0005-0000-0000-00009E990000}"/>
    <cellStyle name="Normal 27 4 6 2 2" xfId="39328" xr:uid="{00000000-0005-0000-0000-00009F990000}"/>
    <cellStyle name="Normal 27 4 6 3" xfId="39329" xr:uid="{00000000-0005-0000-0000-0000A0990000}"/>
    <cellStyle name="Normal 27 4 6 4" xfId="39330" xr:uid="{00000000-0005-0000-0000-0000A1990000}"/>
    <cellStyle name="Normal 27 4 7" xfId="39331" xr:uid="{00000000-0005-0000-0000-0000A2990000}"/>
    <cellStyle name="Normal 27 4 7 2" xfId="39332" xr:uid="{00000000-0005-0000-0000-0000A3990000}"/>
    <cellStyle name="Normal 27 4 8" xfId="39333" xr:uid="{00000000-0005-0000-0000-0000A4990000}"/>
    <cellStyle name="Normal 27 4 9" xfId="39334" xr:uid="{00000000-0005-0000-0000-0000A5990000}"/>
    <cellStyle name="Normal 27 5" xfId="39335" xr:uid="{00000000-0005-0000-0000-0000A6990000}"/>
    <cellStyle name="Normal 27 5 2" xfId="39336" xr:uid="{00000000-0005-0000-0000-0000A7990000}"/>
    <cellStyle name="Normal 27 5 2 2" xfId="39337" xr:uid="{00000000-0005-0000-0000-0000A8990000}"/>
    <cellStyle name="Normal 27 5 2 2 2" xfId="39338" xr:uid="{00000000-0005-0000-0000-0000A9990000}"/>
    <cellStyle name="Normal 27 5 2 2 2 2" xfId="39339" xr:uid="{00000000-0005-0000-0000-0000AA990000}"/>
    <cellStyle name="Normal 27 5 2 2 2 2 2" xfId="39340" xr:uid="{00000000-0005-0000-0000-0000AB990000}"/>
    <cellStyle name="Normal 27 5 2 2 2 2 2 2" xfId="39341" xr:uid="{00000000-0005-0000-0000-0000AC990000}"/>
    <cellStyle name="Normal 27 5 2 2 2 2 3" xfId="39342" xr:uid="{00000000-0005-0000-0000-0000AD990000}"/>
    <cellStyle name="Normal 27 5 2 2 2 2 4" xfId="39343" xr:uid="{00000000-0005-0000-0000-0000AE990000}"/>
    <cellStyle name="Normal 27 5 2 2 2 3" xfId="39344" xr:uid="{00000000-0005-0000-0000-0000AF990000}"/>
    <cellStyle name="Normal 27 5 2 2 2 3 2" xfId="39345" xr:uid="{00000000-0005-0000-0000-0000B0990000}"/>
    <cellStyle name="Normal 27 5 2 2 2 4" xfId="39346" xr:uid="{00000000-0005-0000-0000-0000B1990000}"/>
    <cellStyle name="Normal 27 5 2 2 2 5" xfId="39347" xr:uid="{00000000-0005-0000-0000-0000B2990000}"/>
    <cellStyle name="Normal 27 5 2 2 3" xfId="39348" xr:uid="{00000000-0005-0000-0000-0000B3990000}"/>
    <cellStyle name="Normal 27 5 2 2 3 2" xfId="39349" xr:uid="{00000000-0005-0000-0000-0000B4990000}"/>
    <cellStyle name="Normal 27 5 2 2 3 2 2" xfId="39350" xr:uid="{00000000-0005-0000-0000-0000B5990000}"/>
    <cellStyle name="Normal 27 5 2 2 3 3" xfId="39351" xr:uid="{00000000-0005-0000-0000-0000B6990000}"/>
    <cellStyle name="Normal 27 5 2 2 3 4" xfId="39352" xr:uid="{00000000-0005-0000-0000-0000B7990000}"/>
    <cellStyle name="Normal 27 5 2 2 4" xfId="39353" xr:uid="{00000000-0005-0000-0000-0000B8990000}"/>
    <cellStyle name="Normal 27 5 2 2 4 2" xfId="39354" xr:uid="{00000000-0005-0000-0000-0000B9990000}"/>
    <cellStyle name="Normal 27 5 2 2 5" xfId="39355" xr:uid="{00000000-0005-0000-0000-0000BA990000}"/>
    <cellStyle name="Normal 27 5 2 2 6" xfId="39356" xr:uid="{00000000-0005-0000-0000-0000BB990000}"/>
    <cellStyle name="Normal 27 5 2 3" xfId="39357" xr:uid="{00000000-0005-0000-0000-0000BC990000}"/>
    <cellStyle name="Normal 27 5 2 3 2" xfId="39358" xr:uid="{00000000-0005-0000-0000-0000BD990000}"/>
    <cellStyle name="Normal 27 5 2 3 2 2" xfId="39359" xr:uid="{00000000-0005-0000-0000-0000BE990000}"/>
    <cellStyle name="Normal 27 5 2 3 2 2 2" xfId="39360" xr:uid="{00000000-0005-0000-0000-0000BF990000}"/>
    <cellStyle name="Normal 27 5 2 3 2 3" xfId="39361" xr:uid="{00000000-0005-0000-0000-0000C0990000}"/>
    <cellStyle name="Normal 27 5 2 3 2 4" xfId="39362" xr:uid="{00000000-0005-0000-0000-0000C1990000}"/>
    <cellStyle name="Normal 27 5 2 3 3" xfId="39363" xr:uid="{00000000-0005-0000-0000-0000C2990000}"/>
    <cellStyle name="Normal 27 5 2 3 3 2" xfId="39364" xr:uid="{00000000-0005-0000-0000-0000C3990000}"/>
    <cellStyle name="Normal 27 5 2 3 4" xfId="39365" xr:uid="{00000000-0005-0000-0000-0000C4990000}"/>
    <cellStyle name="Normal 27 5 2 3 5" xfId="39366" xr:uid="{00000000-0005-0000-0000-0000C5990000}"/>
    <cellStyle name="Normal 27 5 2 4" xfId="39367" xr:uid="{00000000-0005-0000-0000-0000C6990000}"/>
    <cellStyle name="Normal 27 5 2 4 2" xfId="39368" xr:uid="{00000000-0005-0000-0000-0000C7990000}"/>
    <cellStyle name="Normal 27 5 2 4 2 2" xfId="39369" xr:uid="{00000000-0005-0000-0000-0000C8990000}"/>
    <cellStyle name="Normal 27 5 2 4 3" xfId="39370" xr:uid="{00000000-0005-0000-0000-0000C9990000}"/>
    <cellStyle name="Normal 27 5 2 4 4" xfId="39371" xr:uid="{00000000-0005-0000-0000-0000CA990000}"/>
    <cellStyle name="Normal 27 5 2 5" xfId="39372" xr:uid="{00000000-0005-0000-0000-0000CB990000}"/>
    <cellStyle name="Normal 27 5 2 5 2" xfId="39373" xr:uid="{00000000-0005-0000-0000-0000CC990000}"/>
    <cellStyle name="Normal 27 5 2 5 2 2" xfId="39374" xr:uid="{00000000-0005-0000-0000-0000CD990000}"/>
    <cellStyle name="Normal 27 5 2 5 3" xfId="39375" xr:uid="{00000000-0005-0000-0000-0000CE990000}"/>
    <cellStyle name="Normal 27 5 2 5 4" xfId="39376" xr:uid="{00000000-0005-0000-0000-0000CF990000}"/>
    <cellStyle name="Normal 27 5 2 6" xfId="39377" xr:uid="{00000000-0005-0000-0000-0000D0990000}"/>
    <cellStyle name="Normal 27 5 2 6 2" xfId="39378" xr:uid="{00000000-0005-0000-0000-0000D1990000}"/>
    <cellStyle name="Normal 27 5 2 7" xfId="39379" xr:uid="{00000000-0005-0000-0000-0000D2990000}"/>
    <cellStyle name="Normal 27 5 2 8" xfId="39380" xr:uid="{00000000-0005-0000-0000-0000D3990000}"/>
    <cellStyle name="Normal 27 5 3" xfId="39381" xr:uid="{00000000-0005-0000-0000-0000D4990000}"/>
    <cellStyle name="Normal 27 5 3 2" xfId="39382" xr:uid="{00000000-0005-0000-0000-0000D5990000}"/>
    <cellStyle name="Normal 27 5 3 2 2" xfId="39383" xr:uid="{00000000-0005-0000-0000-0000D6990000}"/>
    <cellStyle name="Normal 27 5 3 2 2 2" xfId="39384" xr:uid="{00000000-0005-0000-0000-0000D7990000}"/>
    <cellStyle name="Normal 27 5 3 2 2 2 2" xfId="39385" xr:uid="{00000000-0005-0000-0000-0000D8990000}"/>
    <cellStyle name="Normal 27 5 3 2 2 3" xfId="39386" xr:uid="{00000000-0005-0000-0000-0000D9990000}"/>
    <cellStyle name="Normal 27 5 3 2 2 4" xfId="39387" xr:uid="{00000000-0005-0000-0000-0000DA990000}"/>
    <cellStyle name="Normal 27 5 3 2 3" xfId="39388" xr:uid="{00000000-0005-0000-0000-0000DB990000}"/>
    <cellStyle name="Normal 27 5 3 2 3 2" xfId="39389" xr:uid="{00000000-0005-0000-0000-0000DC990000}"/>
    <cellStyle name="Normal 27 5 3 2 4" xfId="39390" xr:uid="{00000000-0005-0000-0000-0000DD990000}"/>
    <cellStyle name="Normal 27 5 3 2 5" xfId="39391" xr:uid="{00000000-0005-0000-0000-0000DE990000}"/>
    <cellStyle name="Normal 27 5 3 3" xfId="39392" xr:uid="{00000000-0005-0000-0000-0000DF990000}"/>
    <cellStyle name="Normal 27 5 3 3 2" xfId="39393" xr:uid="{00000000-0005-0000-0000-0000E0990000}"/>
    <cellStyle name="Normal 27 5 3 3 2 2" xfId="39394" xr:uid="{00000000-0005-0000-0000-0000E1990000}"/>
    <cellStyle name="Normal 27 5 3 3 3" xfId="39395" xr:uid="{00000000-0005-0000-0000-0000E2990000}"/>
    <cellStyle name="Normal 27 5 3 3 4" xfId="39396" xr:uid="{00000000-0005-0000-0000-0000E3990000}"/>
    <cellStyle name="Normal 27 5 3 4" xfId="39397" xr:uid="{00000000-0005-0000-0000-0000E4990000}"/>
    <cellStyle name="Normal 27 5 3 4 2" xfId="39398" xr:uid="{00000000-0005-0000-0000-0000E5990000}"/>
    <cellStyle name="Normal 27 5 3 4 2 2" xfId="39399" xr:uid="{00000000-0005-0000-0000-0000E6990000}"/>
    <cellStyle name="Normal 27 5 3 4 3" xfId="39400" xr:uid="{00000000-0005-0000-0000-0000E7990000}"/>
    <cellStyle name="Normal 27 5 3 4 4" xfId="39401" xr:uid="{00000000-0005-0000-0000-0000E8990000}"/>
    <cellStyle name="Normal 27 5 3 5" xfId="39402" xr:uid="{00000000-0005-0000-0000-0000E9990000}"/>
    <cellStyle name="Normal 27 5 3 5 2" xfId="39403" xr:uid="{00000000-0005-0000-0000-0000EA990000}"/>
    <cellStyle name="Normal 27 5 3 6" xfId="39404" xr:uid="{00000000-0005-0000-0000-0000EB990000}"/>
    <cellStyle name="Normal 27 5 3 7" xfId="39405" xr:uid="{00000000-0005-0000-0000-0000EC990000}"/>
    <cellStyle name="Normal 27 5 4" xfId="39406" xr:uid="{00000000-0005-0000-0000-0000ED990000}"/>
    <cellStyle name="Normal 27 5 4 2" xfId="39407" xr:uid="{00000000-0005-0000-0000-0000EE990000}"/>
    <cellStyle name="Normal 27 5 4 2 2" xfId="39408" xr:uid="{00000000-0005-0000-0000-0000EF990000}"/>
    <cellStyle name="Normal 27 5 4 2 2 2" xfId="39409" xr:uid="{00000000-0005-0000-0000-0000F0990000}"/>
    <cellStyle name="Normal 27 5 4 2 3" xfId="39410" xr:uid="{00000000-0005-0000-0000-0000F1990000}"/>
    <cellStyle name="Normal 27 5 4 2 4" xfId="39411" xr:uid="{00000000-0005-0000-0000-0000F2990000}"/>
    <cellStyle name="Normal 27 5 4 3" xfId="39412" xr:uid="{00000000-0005-0000-0000-0000F3990000}"/>
    <cellStyle name="Normal 27 5 4 3 2" xfId="39413" xr:uid="{00000000-0005-0000-0000-0000F4990000}"/>
    <cellStyle name="Normal 27 5 4 3 2 2" xfId="39414" xr:uid="{00000000-0005-0000-0000-0000F5990000}"/>
    <cellStyle name="Normal 27 5 4 3 3" xfId="39415" xr:uid="{00000000-0005-0000-0000-0000F6990000}"/>
    <cellStyle name="Normal 27 5 4 3 4" xfId="39416" xr:uid="{00000000-0005-0000-0000-0000F7990000}"/>
    <cellStyle name="Normal 27 5 4 4" xfId="39417" xr:uid="{00000000-0005-0000-0000-0000F8990000}"/>
    <cellStyle name="Normal 27 5 4 4 2" xfId="39418" xr:uid="{00000000-0005-0000-0000-0000F9990000}"/>
    <cellStyle name="Normal 27 5 4 5" xfId="39419" xr:uid="{00000000-0005-0000-0000-0000FA990000}"/>
    <cellStyle name="Normal 27 5 4 6" xfId="39420" xr:uid="{00000000-0005-0000-0000-0000FB990000}"/>
    <cellStyle name="Normal 27 5 5" xfId="39421" xr:uid="{00000000-0005-0000-0000-0000FC990000}"/>
    <cellStyle name="Normal 27 5 5 2" xfId="39422" xr:uid="{00000000-0005-0000-0000-0000FD990000}"/>
    <cellStyle name="Normal 27 5 5 2 2" xfId="39423" xr:uid="{00000000-0005-0000-0000-0000FE990000}"/>
    <cellStyle name="Normal 27 5 5 2 2 2" xfId="39424" xr:uid="{00000000-0005-0000-0000-0000FF990000}"/>
    <cellStyle name="Normal 27 5 5 2 3" xfId="39425" xr:uid="{00000000-0005-0000-0000-0000009A0000}"/>
    <cellStyle name="Normal 27 5 5 2 4" xfId="39426" xr:uid="{00000000-0005-0000-0000-0000019A0000}"/>
    <cellStyle name="Normal 27 5 5 3" xfId="39427" xr:uid="{00000000-0005-0000-0000-0000029A0000}"/>
    <cellStyle name="Normal 27 5 5 3 2" xfId="39428" xr:uid="{00000000-0005-0000-0000-0000039A0000}"/>
    <cellStyle name="Normal 27 5 5 4" xfId="39429" xr:uid="{00000000-0005-0000-0000-0000049A0000}"/>
    <cellStyle name="Normal 27 5 5 5" xfId="39430" xr:uid="{00000000-0005-0000-0000-0000059A0000}"/>
    <cellStyle name="Normal 27 5 6" xfId="39431" xr:uid="{00000000-0005-0000-0000-0000069A0000}"/>
    <cellStyle name="Normal 27 5 6 2" xfId="39432" xr:uid="{00000000-0005-0000-0000-0000079A0000}"/>
    <cellStyle name="Normal 27 5 6 2 2" xfId="39433" xr:uid="{00000000-0005-0000-0000-0000089A0000}"/>
    <cellStyle name="Normal 27 5 6 3" xfId="39434" xr:uid="{00000000-0005-0000-0000-0000099A0000}"/>
    <cellStyle name="Normal 27 5 6 4" xfId="39435" xr:uid="{00000000-0005-0000-0000-00000A9A0000}"/>
    <cellStyle name="Normal 27 5 7" xfId="39436" xr:uid="{00000000-0005-0000-0000-00000B9A0000}"/>
    <cellStyle name="Normal 27 5 7 2" xfId="39437" xr:uid="{00000000-0005-0000-0000-00000C9A0000}"/>
    <cellStyle name="Normal 27 5 8" xfId="39438" xr:uid="{00000000-0005-0000-0000-00000D9A0000}"/>
    <cellStyle name="Normal 27 5 9" xfId="39439" xr:uid="{00000000-0005-0000-0000-00000E9A0000}"/>
    <cellStyle name="Normal 27 6" xfId="39440" xr:uid="{00000000-0005-0000-0000-00000F9A0000}"/>
    <cellStyle name="Normal 27 6 2" xfId="39441" xr:uid="{00000000-0005-0000-0000-0000109A0000}"/>
    <cellStyle name="Normal 27 6 2 2" xfId="39442" xr:uid="{00000000-0005-0000-0000-0000119A0000}"/>
    <cellStyle name="Normal 27 6 2 2 2" xfId="39443" xr:uid="{00000000-0005-0000-0000-0000129A0000}"/>
    <cellStyle name="Normal 27 6 2 2 2 2" xfId="39444" xr:uid="{00000000-0005-0000-0000-0000139A0000}"/>
    <cellStyle name="Normal 27 6 2 2 2 2 2" xfId="39445" xr:uid="{00000000-0005-0000-0000-0000149A0000}"/>
    <cellStyle name="Normal 27 6 2 2 2 3" xfId="39446" xr:uid="{00000000-0005-0000-0000-0000159A0000}"/>
    <cellStyle name="Normal 27 6 2 2 2 4" xfId="39447" xr:uid="{00000000-0005-0000-0000-0000169A0000}"/>
    <cellStyle name="Normal 27 6 2 2 3" xfId="39448" xr:uid="{00000000-0005-0000-0000-0000179A0000}"/>
    <cellStyle name="Normal 27 6 2 2 3 2" xfId="39449" xr:uid="{00000000-0005-0000-0000-0000189A0000}"/>
    <cellStyle name="Normal 27 6 2 2 4" xfId="39450" xr:uid="{00000000-0005-0000-0000-0000199A0000}"/>
    <cellStyle name="Normal 27 6 2 2 5" xfId="39451" xr:uid="{00000000-0005-0000-0000-00001A9A0000}"/>
    <cellStyle name="Normal 27 6 2 3" xfId="39452" xr:uid="{00000000-0005-0000-0000-00001B9A0000}"/>
    <cellStyle name="Normal 27 6 2 3 2" xfId="39453" xr:uid="{00000000-0005-0000-0000-00001C9A0000}"/>
    <cellStyle name="Normal 27 6 2 3 2 2" xfId="39454" xr:uid="{00000000-0005-0000-0000-00001D9A0000}"/>
    <cellStyle name="Normal 27 6 2 3 3" xfId="39455" xr:uid="{00000000-0005-0000-0000-00001E9A0000}"/>
    <cellStyle name="Normal 27 6 2 3 4" xfId="39456" xr:uid="{00000000-0005-0000-0000-00001F9A0000}"/>
    <cellStyle name="Normal 27 6 2 4" xfId="39457" xr:uid="{00000000-0005-0000-0000-0000209A0000}"/>
    <cellStyle name="Normal 27 6 2 4 2" xfId="39458" xr:uid="{00000000-0005-0000-0000-0000219A0000}"/>
    <cellStyle name="Normal 27 6 2 5" xfId="39459" xr:uid="{00000000-0005-0000-0000-0000229A0000}"/>
    <cellStyle name="Normal 27 6 2 6" xfId="39460" xr:uid="{00000000-0005-0000-0000-0000239A0000}"/>
    <cellStyle name="Normal 27 6 3" xfId="39461" xr:uid="{00000000-0005-0000-0000-0000249A0000}"/>
    <cellStyle name="Normal 27 6 3 2" xfId="39462" xr:uid="{00000000-0005-0000-0000-0000259A0000}"/>
    <cellStyle name="Normal 27 6 3 2 2" xfId="39463" xr:uid="{00000000-0005-0000-0000-0000269A0000}"/>
    <cellStyle name="Normal 27 6 3 2 2 2" xfId="39464" xr:uid="{00000000-0005-0000-0000-0000279A0000}"/>
    <cellStyle name="Normal 27 6 3 2 3" xfId="39465" xr:uid="{00000000-0005-0000-0000-0000289A0000}"/>
    <cellStyle name="Normal 27 6 3 2 4" xfId="39466" xr:uid="{00000000-0005-0000-0000-0000299A0000}"/>
    <cellStyle name="Normal 27 6 3 3" xfId="39467" xr:uid="{00000000-0005-0000-0000-00002A9A0000}"/>
    <cellStyle name="Normal 27 6 3 3 2" xfId="39468" xr:uid="{00000000-0005-0000-0000-00002B9A0000}"/>
    <cellStyle name="Normal 27 6 3 4" xfId="39469" xr:uid="{00000000-0005-0000-0000-00002C9A0000}"/>
    <cellStyle name="Normal 27 6 3 5" xfId="39470" xr:uid="{00000000-0005-0000-0000-00002D9A0000}"/>
    <cellStyle name="Normal 27 6 4" xfId="39471" xr:uid="{00000000-0005-0000-0000-00002E9A0000}"/>
    <cellStyle name="Normal 27 6 4 2" xfId="39472" xr:uid="{00000000-0005-0000-0000-00002F9A0000}"/>
    <cellStyle name="Normal 27 6 4 2 2" xfId="39473" xr:uid="{00000000-0005-0000-0000-0000309A0000}"/>
    <cellStyle name="Normal 27 6 4 3" xfId="39474" xr:uid="{00000000-0005-0000-0000-0000319A0000}"/>
    <cellStyle name="Normal 27 6 4 4" xfId="39475" xr:uid="{00000000-0005-0000-0000-0000329A0000}"/>
    <cellStyle name="Normal 27 6 5" xfId="39476" xr:uid="{00000000-0005-0000-0000-0000339A0000}"/>
    <cellStyle name="Normal 27 6 5 2" xfId="39477" xr:uid="{00000000-0005-0000-0000-0000349A0000}"/>
    <cellStyle name="Normal 27 6 5 2 2" xfId="39478" xr:uid="{00000000-0005-0000-0000-0000359A0000}"/>
    <cellStyle name="Normal 27 6 5 3" xfId="39479" xr:uid="{00000000-0005-0000-0000-0000369A0000}"/>
    <cellStyle name="Normal 27 6 5 4" xfId="39480" xr:uid="{00000000-0005-0000-0000-0000379A0000}"/>
    <cellStyle name="Normal 27 6 6" xfId="39481" xr:uid="{00000000-0005-0000-0000-0000389A0000}"/>
    <cellStyle name="Normal 27 6 6 2" xfId="39482" xr:uid="{00000000-0005-0000-0000-0000399A0000}"/>
    <cellStyle name="Normal 27 6 7" xfId="39483" xr:uid="{00000000-0005-0000-0000-00003A9A0000}"/>
    <cellStyle name="Normal 27 6 8" xfId="39484" xr:uid="{00000000-0005-0000-0000-00003B9A0000}"/>
    <cellStyle name="Normal 27 7" xfId="39485" xr:uid="{00000000-0005-0000-0000-00003C9A0000}"/>
    <cellStyle name="Normal 27 7 2" xfId="39486" xr:uid="{00000000-0005-0000-0000-00003D9A0000}"/>
    <cellStyle name="Normal 27 7 2 2" xfId="39487" xr:uid="{00000000-0005-0000-0000-00003E9A0000}"/>
    <cellStyle name="Normal 27 7 2 2 2" xfId="39488" xr:uid="{00000000-0005-0000-0000-00003F9A0000}"/>
    <cellStyle name="Normal 27 7 2 2 2 2" xfId="39489" xr:uid="{00000000-0005-0000-0000-0000409A0000}"/>
    <cellStyle name="Normal 27 7 2 2 3" xfId="39490" xr:uid="{00000000-0005-0000-0000-0000419A0000}"/>
    <cellStyle name="Normal 27 7 2 2 4" xfId="39491" xr:uid="{00000000-0005-0000-0000-0000429A0000}"/>
    <cellStyle name="Normal 27 7 2 3" xfId="39492" xr:uid="{00000000-0005-0000-0000-0000439A0000}"/>
    <cellStyle name="Normal 27 7 2 3 2" xfId="39493" xr:uid="{00000000-0005-0000-0000-0000449A0000}"/>
    <cellStyle name="Normal 27 7 2 4" xfId="39494" xr:uid="{00000000-0005-0000-0000-0000459A0000}"/>
    <cellStyle name="Normal 27 7 2 5" xfId="39495" xr:uid="{00000000-0005-0000-0000-0000469A0000}"/>
    <cellStyle name="Normal 27 7 3" xfId="39496" xr:uid="{00000000-0005-0000-0000-0000479A0000}"/>
    <cellStyle name="Normal 27 7 3 2" xfId="39497" xr:uid="{00000000-0005-0000-0000-0000489A0000}"/>
    <cellStyle name="Normal 27 7 3 2 2" xfId="39498" xr:uid="{00000000-0005-0000-0000-0000499A0000}"/>
    <cellStyle name="Normal 27 7 3 3" xfId="39499" xr:uid="{00000000-0005-0000-0000-00004A9A0000}"/>
    <cellStyle name="Normal 27 7 3 4" xfId="39500" xr:uid="{00000000-0005-0000-0000-00004B9A0000}"/>
    <cellStyle name="Normal 27 7 4" xfId="39501" xr:uid="{00000000-0005-0000-0000-00004C9A0000}"/>
    <cellStyle name="Normal 27 7 4 2" xfId="39502" xr:uid="{00000000-0005-0000-0000-00004D9A0000}"/>
    <cellStyle name="Normal 27 7 4 2 2" xfId="39503" xr:uid="{00000000-0005-0000-0000-00004E9A0000}"/>
    <cellStyle name="Normal 27 7 4 3" xfId="39504" xr:uid="{00000000-0005-0000-0000-00004F9A0000}"/>
    <cellStyle name="Normal 27 7 4 4" xfId="39505" xr:uid="{00000000-0005-0000-0000-0000509A0000}"/>
    <cellStyle name="Normal 27 7 5" xfId="39506" xr:uid="{00000000-0005-0000-0000-0000519A0000}"/>
    <cellStyle name="Normal 27 7 5 2" xfId="39507" xr:uid="{00000000-0005-0000-0000-0000529A0000}"/>
    <cellStyle name="Normal 27 7 6" xfId="39508" xr:uid="{00000000-0005-0000-0000-0000539A0000}"/>
    <cellStyle name="Normal 27 7 7" xfId="39509" xr:uid="{00000000-0005-0000-0000-0000549A0000}"/>
    <cellStyle name="Normal 27 8" xfId="39510" xr:uid="{00000000-0005-0000-0000-0000559A0000}"/>
    <cellStyle name="Normal 27 8 2" xfId="39511" xr:uid="{00000000-0005-0000-0000-0000569A0000}"/>
    <cellStyle name="Normal 27 8 2 2" xfId="39512" xr:uid="{00000000-0005-0000-0000-0000579A0000}"/>
    <cellStyle name="Normal 27 8 2 2 2" xfId="39513" xr:uid="{00000000-0005-0000-0000-0000589A0000}"/>
    <cellStyle name="Normal 27 8 2 3" xfId="39514" xr:uid="{00000000-0005-0000-0000-0000599A0000}"/>
    <cellStyle name="Normal 27 8 2 4" xfId="39515" xr:uid="{00000000-0005-0000-0000-00005A9A0000}"/>
    <cellStyle name="Normal 27 8 3" xfId="39516" xr:uid="{00000000-0005-0000-0000-00005B9A0000}"/>
    <cellStyle name="Normal 27 8 3 2" xfId="39517" xr:uid="{00000000-0005-0000-0000-00005C9A0000}"/>
    <cellStyle name="Normal 27 8 3 2 2" xfId="39518" xr:uid="{00000000-0005-0000-0000-00005D9A0000}"/>
    <cellStyle name="Normal 27 8 3 3" xfId="39519" xr:uid="{00000000-0005-0000-0000-00005E9A0000}"/>
    <cellStyle name="Normal 27 8 3 4" xfId="39520" xr:uid="{00000000-0005-0000-0000-00005F9A0000}"/>
    <cellStyle name="Normal 27 8 4" xfId="39521" xr:uid="{00000000-0005-0000-0000-0000609A0000}"/>
    <cellStyle name="Normal 27 8 4 2" xfId="39522" xr:uid="{00000000-0005-0000-0000-0000619A0000}"/>
    <cellStyle name="Normal 27 8 5" xfId="39523" xr:uid="{00000000-0005-0000-0000-0000629A0000}"/>
    <cellStyle name="Normal 27 8 6" xfId="39524" xr:uid="{00000000-0005-0000-0000-0000639A0000}"/>
    <cellStyle name="Normal 27 9" xfId="39525" xr:uid="{00000000-0005-0000-0000-0000649A0000}"/>
    <cellStyle name="Normal 27 9 2" xfId="39526" xr:uid="{00000000-0005-0000-0000-0000659A0000}"/>
    <cellStyle name="Normal 27 9 2 2" xfId="39527" xr:uid="{00000000-0005-0000-0000-0000669A0000}"/>
    <cellStyle name="Normal 27 9 2 2 2" xfId="39528" xr:uid="{00000000-0005-0000-0000-0000679A0000}"/>
    <cellStyle name="Normal 27 9 2 3" xfId="39529" xr:uid="{00000000-0005-0000-0000-0000689A0000}"/>
    <cellStyle name="Normal 27 9 2 4" xfId="39530" xr:uid="{00000000-0005-0000-0000-0000699A0000}"/>
    <cellStyle name="Normal 27 9 3" xfId="39531" xr:uid="{00000000-0005-0000-0000-00006A9A0000}"/>
    <cellStyle name="Normal 27 9 3 2" xfId="39532" xr:uid="{00000000-0005-0000-0000-00006B9A0000}"/>
    <cellStyle name="Normal 27 9 4" xfId="39533" xr:uid="{00000000-0005-0000-0000-00006C9A0000}"/>
    <cellStyle name="Normal 27 9 5" xfId="39534" xr:uid="{00000000-0005-0000-0000-00006D9A0000}"/>
    <cellStyle name="Normal 28" xfId="39535" xr:uid="{00000000-0005-0000-0000-00006E9A0000}"/>
    <cellStyle name="Normal 28 10" xfId="39536" xr:uid="{00000000-0005-0000-0000-00006F9A0000}"/>
    <cellStyle name="Normal 28 10 2" xfId="39537" xr:uid="{00000000-0005-0000-0000-0000709A0000}"/>
    <cellStyle name="Normal 28 10 2 2" xfId="39538" xr:uid="{00000000-0005-0000-0000-0000719A0000}"/>
    <cellStyle name="Normal 28 10 3" xfId="39539" xr:uid="{00000000-0005-0000-0000-0000729A0000}"/>
    <cellStyle name="Normal 28 10 4" xfId="39540" xr:uid="{00000000-0005-0000-0000-0000739A0000}"/>
    <cellStyle name="Normal 28 11" xfId="39541" xr:uid="{00000000-0005-0000-0000-0000749A0000}"/>
    <cellStyle name="Normal 28 11 2" xfId="39542" xr:uid="{00000000-0005-0000-0000-0000759A0000}"/>
    <cellStyle name="Normal 28 12" xfId="39543" xr:uid="{00000000-0005-0000-0000-0000769A0000}"/>
    <cellStyle name="Normal 28 13" xfId="39544" xr:uid="{00000000-0005-0000-0000-0000779A0000}"/>
    <cellStyle name="Normal 28 14" xfId="39545" xr:uid="{00000000-0005-0000-0000-0000789A0000}"/>
    <cellStyle name="Normal 28 2" xfId="39546" xr:uid="{00000000-0005-0000-0000-0000799A0000}"/>
    <cellStyle name="Normal 28 2 10" xfId="39547" xr:uid="{00000000-0005-0000-0000-00007A9A0000}"/>
    <cellStyle name="Normal 28 2 11" xfId="39548" xr:uid="{00000000-0005-0000-0000-00007B9A0000}"/>
    <cellStyle name="Normal 28 2 2" xfId="39549" xr:uid="{00000000-0005-0000-0000-00007C9A0000}"/>
    <cellStyle name="Normal 28 2 2 10" xfId="39550" xr:uid="{00000000-0005-0000-0000-00007D9A0000}"/>
    <cellStyle name="Normal 28 2 2 2" xfId="39551" xr:uid="{00000000-0005-0000-0000-00007E9A0000}"/>
    <cellStyle name="Normal 28 2 2 2 2" xfId="39552" xr:uid="{00000000-0005-0000-0000-00007F9A0000}"/>
    <cellStyle name="Normal 28 2 2 2 2 2" xfId="39553" xr:uid="{00000000-0005-0000-0000-0000809A0000}"/>
    <cellStyle name="Normal 28 2 2 2 2 2 2" xfId="39554" xr:uid="{00000000-0005-0000-0000-0000819A0000}"/>
    <cellStyle name="Normal 28 2 2 2 2 2 2 2" xfId="39555" xr:uid="{00000000-0005-0000-0000-0000829A0000}"/>
    <cellStyle name="Normal 28 2 2 2 2 2 2 2 2" xfId="39556" xr:uid="{00000000-0005-0000-0000-0000839A0000}"/>
    <cellStyle name="Normal 28 2 2 2 2 2 2 3" xfId="39557" xr:uid="{00000000-0005-0000-0000-0000849A0000}"/>
    <cellStyle name="Normal 28 2 2 2 2 2 2 4" xfId="39558" xr:uid="{00000000-0005-0000-0000-0000859A0000}"/>
    <cellStyle name="Normal 28 2 2 2 2 2 3" xfId="39559" xr:uid="{00000000-0005-0000-0000-0000869A0000}"/>
    <cellStyle name="Normal 28 2 2 2 2 2 3 2" xfId="39560" xr:uid="{00000000-0005-0000-0000-0000879A0000}"/>
    <cellStyle name="Normal 28 2 2 2 2 2 4" xfId="39561" xr:uid="{00000000-0005-0000-0000-0000889A0000}"/>
    <cellStyle name="Normal 28 2 2 2 2 2 5" xfId="39562" xr:uid="{00000000-0005-0000-0000-0000899A0000}"/>
    <cellStyle name="Normal 28 2 2 2 2 3" xfId="39563" xr:uid="{00000000-0005-0000-0000-00008A9A0000}"/>
    <cellStyle name="Normal 28 2 2 2 2 3 2" xfId="39564" xr:uid="{00000000-0005-0000-0000-00008B9A0000}"/>
    <cellStyle name="Normal 28 2 2 2 2 3 2 2" xfId="39565" xr:uid="{00000000-0005-0000-0000-00008C9A0000}"/>
    <cellStyle name="Normal 28 2 2 2 2 3 3" xfId="39566" xr:uid="{00000000-0005-0000-0000-00008D9A0000}"/>
    <cellStyle name="Normal 28 2 2 2 2 3 4" xfId="39567" xr:uid="{00000000-0005-0000-0000-00008E9A0000}"/>
    <cellStyle name="Normal 28 2 2 2 2 4" xfId="39568" xr:uid="{00000000-0005-0000-0000-00008F9A0000}"/>
    <cellStyle name="Normal 28 2 2 2 2 4 2" xfId="39569" xr:uid="{00000000-0005-0000-0000-0000909A0000}"/>
    <cellStyle name="Normal 28 2 2 2 2 5" xfId="39570" xr:uid="{00000000-0005-0000-0000-0000919A0000}"/>
    <cellStyle name="Normal 28 2 2 2 2 6" xfId="39571" xr:uid="{00000000-0005-0000-0000-0000929A0000}"/>
    <cellStyle name="Normal 28 2 2 2 3" xfId="39572" xr:uid="{00000000-0005-0000-0000-0000939A0000}"/>
    <cellStyle name="Normal 28 2 2 2 3 2" xfId="39573" xr:uid="{00000000-0005-0000-0000-0000949A0000}"/>
    <cellStyle name="Normal 28 2 2 2 3 2 2" xfId="39574" xr:uid="{00000000-0005-0000-0000-0000959A0000}"/>
    <cellStyle name="Normal 28 2 2 2 3 2 2 2" xfId="39575" xr:uid="{00000000-0005-0000-0000-0000969A0000}"/>
    <cellStyle name="Normal 28 2 2 2 3 2 3" xfId="39576" xr:uid="{00000000-0005-0000-0000-0000979A0000}"/>
    <cellStyle name="Normal 28 2 2 2 3 2 4" xfId="39577" xr:uid="{00000000-0005-0000-0000-0000989A0000}"/>
    <cellStyle name="Normal 28 2 2 2 3 3" xfId="39578" xr:uid="{00000000-0005-0000-0000-0000999A0000}"/>
    <cellStyle name="Normal 28 2 2 2 3 3 2" xfId="39579" xr:uid="{00000000-0005-0000-0000-00009A9A0000}"/>
    <cellStyle name="Normal 28 2 2 2 3 4" xfId="39580" xr:uid="{00000000-0005-0000-0000-00009B9A0000}"/>
    <cellStyle name="Normal 28 2 2 2 3 5" xfId="39581" xr:uid="{00000000-0005-0000-0000-00009C9A0000}"/>
    <cellStyle name="Normal 28 2 2 2 4" xfId="39582" xr:uid="{00000000-0005-0000-0000-00009D9A0000}"/>
    <cellStyle name="Normal 28 2 2 2 4 2" xfId="39583" xr:uid="{00000000-0005-0000-0000-00009E9A0000}"/>
    <cellStyle name="Normal 28 2 2 2 4 2 2" xfId="39584" xr:uid="{00000000-0005-0000-0000-00009F9A0000}"/>
    <cellStyle name="Normal 28 2 2 2 4 3" xfId="39585" xr:uid="{00000000-0005-0000-0000-0000A09A0000}"/>
    <cellStyle name="Normal 28 2 2 2 4 4" xfId="39586" xr:uid="{00000000-0005-0000-0000-0000A19A0000}"/>
    <cellStyle name="Normal 28 2 2 2 5" xfId="39587" xr:uid="{00000000-0005-0000-0000-0000A29A0000}"/>
    <cellStyle name="Normal 28 2 2 2 5 2" xfId="39588" xr:uid="{00000000-0005-0000-0000-0000A39A0000}"/>
    <cellStyle name="Normal 28 2 2 2 5 2 2" xfId="39589" xr:uid="{00000000-0005-0000-0000-0000A49A0000}"/>
    <cellStyle name="Normal 28 2 2 2 5 3" xfId="39590" xr:uid="{00000000-0005-0000-0000-0000A59A0000}"/>
    <cellStyle name="Normal 28 2 2 2 5 4" xfId="39591" xr:uid="{00000000-0005-0000-0000-0000A69A0000}"/>
    <cellStyle name="Normal 28 2 2 2 6" xfId="39592" xr:uid="{00000000-0005-0000-0000-0000A79A0000}"/>
    <cellStyle name="Normal 28 2 2 2 6 2" xfId="39593" xr:uid="{00000000-0005-0000-0000-0000A89A0000}"/>
    <cellStyle name="Normal 28 2 2 2 7" xfId="39594" xr:uid="{00000000-0005-0000-0000-0000A99A0000}"/>
    <cellStyle name="Normal 28 2 2 2 8" xfId="39595" xr:uid="{00000000-0005-0000-0000-0000AA9A0000}"/>
    <cellStyle name="Normal 28 2 2 3" xfId="39596" xr:uid="{00000000-0005-0000-0000-0000AB9A0000}"/>
    <cellStyle name="Normal 28 2 2 3 2" xfId="39597" xr:uid="{00000000-0005-0000-0000-0000AC9A0000}"/>
    <cellStyle name="Normal 28 2 2 3 2 2" xfId="39598" xr:uid="{00000000-0005-0000-0000-0000AD9A0000}"/>
    <cellStyle name="Normal 28 2 2 3 2 2 2" xfId="39599" xr:uid="{00000000-0005-0000-0000-0000AE9A0000}"/>
    <cellStyle name="Normal 28 2 2 3 2 2 2 2" xfId="39600" xr:uid="{00000000-0005-0000-0000-0000AF9A0000}"/>
    <cellStyle name="Normal 28 2 2 3 2 2 3" xfId="39601" xr:uid="{00000000-0005-0000-0000-0000B09A0000}"/>
    <cellStyle name="Normal 28 2 2 3 2 2 4" xfId="39602" xr:uid="{00000000-0005-0000-0000-0000B19A0000}"/>
    <cellStyle name="Normal 28 2 2 3 2 3" xfId="39603" xr:uid="{00000000-0005-0000-0000-0000B29A0000}"/>
    <cellStyle name="Normal 28 2 2 3 2 3 2" xfId="39604" xr:uid="{00000000-0005-0000-0000-0000B39A0000}"/>
    <cellStyle name="Normal 28 2 2 3 2 4" xfId="39605" xr:uid="{00000000-0005-0000-0000-0000B49A0000}"/>
    <cellStyle name="Normal 28 2 2 3 2 5" xfId="39606" xr:uid="{00000000-0005-0000-0000-0000B59A0000}"/>
    <cellStyle name="Normal 28 2 2 3 3" xfId="39607" xr:uid="{00000000-0005-0000-0000-0000B69A0000}"/>
    <cellStyle name="Normal 28 2 2 3 3 2" xfId="39608" xr:uid="{00000000-0005-0000-0000-0000B79A0000}"/>
    <cellStyle name="Normal 28 2 2 3 3 2 2" xfId="39609" xr:uid="{00000000-0005-0000-0000-0000B89A0000}"/>
    <cellStyle name="Normal 28 2 2 3 3 3" xfId="39610" xr:uid="{00000000-0005-0000-0000-0000B99A0000}"/>
    <cellStyle name="Normal 28 2 2 3 3 4" xfId="39611" xr:uid="{00000000-0005-0000-0000-0000BA9A0000}"/>
    <cellStyle name="Normal 28 2 2 3 4" xfId="39612" xr:uid="{00000000-0005-0000-0000-0000BB9A0000}"/>
    <cellStyle name="Normal 28 2 2 3 4 2" xfId="39613" xr:uid="{00000000-0005-0000-0000-0000BC9A0000}"/>
    <cellStyle name="Normal 28 2 2 3 4 2 2" xfId="39614" xr:uid="{00000000-0005-0000-0000-0000BD9A0000}"/>
    <cellStyle name="Normal 28 2 2 3 4 3" xfId="39615" xr:uid="{00000000-0005-0000-0000-0000BE9A0000}"/>
    <cellStyle name="Normal 28 2 2 3 4 4" xfId="39616" xr:uid="{00000000-0005-0000-0000-0000BF9A0000}"/>
    <cellStyle name="Normal 28 2 2 3 5" xfId="39617" xr:uid="{00000000-0005-0000-0000-0000C09A0000}"/>
    <cellStyle name="Normal 28 2 2 3 5 2" xfId="39618" xr:uid="{00000000-0005-0000-0000-0000C19A0000}"/>
    <cellStyle name="Normal 28 2 2 3 6" xfId="39619" xr:uid="{00000000-0005-0000-0000-0000C29A0000}"/>
    <cellStyle name="Normal 28 2 2 3 7" xfId="39620" xr:uid="{00000000-0005-0000-0000-0000C39A0000}"/>
    <cellStyle name="Normal 28 2 2 4" xfId="39621" xr:uid="{00000000-0005-0000-0000-0000C49A0000}"/>
    <cellStyle name="Normal 28 2 2 4 2" xfId="39622" xr:uid="{00000000-0005-0000-0000-0000C59A0000}"/>
    <cellStyle name="Normal 28 2 2 4 2 2" xfId="39623" xr:uid="{00000000-0005-0000-0000-0000C69A0000}"/>
    <cellStyle name="Normal 28 2 2 4 2 2 2" xfId="39624" xr:uid="{00000000-0005-0000-0000-0000C79A0000}"/>
    <cellStyle name="Normal 28 2 2 4 2 3" xfId="39625" xr:uid="{00000000-0005-0000-0000-0000C89A0000}"/>
    <cellStyle name="Normal 28 2 2 4 2 4" xfId="39626" xr:uid="{00000000-0005-0000-0000-0000C99A0000}"/>
    <cellStyle name="Normal 28 2 2 4 3" xfId="39627" xr:uid="{00000000-0005-0000-0000-0000CA9A0000}"/>
    <cellStyle name="Normal 28 2 2 4 3 2" xfId="39628" xr:uid="{00000000-0005-0000-0000-0000CB9A0000}"/>
    <cellStyle name="Normal 28 2 2 4 3 2 2" xfId="39629" xr:uid="{00000000-0005-0000-0000-0000CC9A0000}"/>
    <cellStyle name="Normal 28 2 2 4 3 3" xfId="39630" xr:uid="{00000000-0005-0000-0000-0000CD9A0000}"/>
    <cellStyle name="Normal 28 2 2 4 3 4" xfId="39631" xr:uid="{00000000-0005-0000-0000-0000CE9A0000}"/>
    <cellStyle name="Normal 28 2 2 4 4" xfId="39632" xr:uid="{00000000-0005-0000-0000-0000CF9A0000}"/>
    <cellStyle name="Normal 28 2 2 4 4 2" xfId="39633" xr:uid="{00000000-0005-0000-0000-0000D09A0000}"/>
    <cellStyle name="Normal 28 2 2 4 5" xfId="39634" xr:uid="{00000000-0005-0000-0000-0000D19A0000}"/>
    <cellStyle name="Normal 28 2 2 4 6" xfId="39635" xr:uid="{00000000-0005-0000-0000-0000D29A0000}"/>
    <cellStyle name="Normal 28 2 2 5" xfId="39636" xr:uid="{00000000-0005-0000-0000-0000D39A0000}"/>
    <cellStyle name="Normal 28 2 2 5 2" xfId="39637" xr:uid="{00000000-0005-0000-0000-0000D49A0000}"/>
    <cellStyle name="Normal 28 2 2 5 2 2" xfId="39638" xr:uid="{00000000-0005-0000-0000-0000D59A0000}"/>
    <cellStyle name="Normal 28 2 2 5 2 2 2" xfId="39639" xr:uid="{00000000-0005-0000-0000-0000D69A0000}"/>
    <cellStyle name="Normal 28 2 2 5 2 3" xfId="39640" xr:uid="{00000000-0005-0000-0000-0000D79A0000}"/>
    <cellStyle name="Normal 28 2 2 5 2 4" xfId="39641" xr:uid="{00000000-0005-0000-0000-0000D89A0000}"/>
    <cellStyle name="Normal 28 2 2 5 3" xfId="39642" xr:uid="{00000000-0005-0000-0000-0000D99A0000}"/>
    <cellStyle name="Normal 28 2 2 5 3 2" xfId="39643" xr:uid="{00000000-0005-0000-0000-0000DA9A0000}"/>
    <cellStyle name="Normal 28 2 2 5 4" xfId="39644" xr:uid="{00000000-0005-0000-0000-0000DB9A0000}"/>
    <cellStyle name="Normal 28 2 2 5 5" xfId="39645" xr:uid="{00000000-0005-0000-0000-0000DC9A0000}"/>
    <cellStyle name="Normal 28 2 2 6" xfId="39646" xr:uid="{00000000-0005-0000-0000-0000DD9A0000}"/>
    <cellStyle name="Normal 28 2 2 6 2" xfId="39647" xr:uid="{00000000-0005-0000-0000-0000DE9A0000}"/>
    <cellStyle name="Normal 28 2 2 6 2 2" xfId="39648" xr:uid="{00000000-0005-0000-0000-0000DF9A0000}"/>
    <cellStyle name="Normal 28 2 2 6 3" xfId="39649" xr:uid="{00000000-0005-0000-0000-0000E09A0000}"/>
    <cellStyle name="Normal 28 2 2 6 4" xfId="39650" xr:uid="{00000000-0005-0000-0000-0000E19A0000}"/>
    <cellStyle name="Normal 28 2 2 7" xfId="39651" xr:uid="{00000000-0005-0000-0000-0000E29A0000}"/>
    <cellStyle name="Normal 28 2 2 7 2" xfId="39652" xr:uid="{00000000-0005-0000-0000-0000E39A0000}"/>
    <cellStyle name="Normal 28 2 2 8" xfId="39653" xr:uid="{00000000-0005-0000-0000-0000E49A0000}"/>
    <cellStyle name="Normal 28 2 2 9" xfId="39654" xr:uid="{00000000-0005-0000-0000-0000E59A0000}"/>
    <cellStyle name="Normal 28 2 3" xfId="39655" xr:uid="{00000000-0005-0000-0000-0000E69A0000}"/>
    <cellStyle name="Normal 28 2 3 2" xfId="39656" xr:uid="{00000000-0005-0000-0000-0000E79A0000}"/>
    <cellStyle name="Normal 28 2 3 2 2" xfId="39657" xr:uid="{00000000-0005-0000-0000-0000E89A0000}"/>
    <cellStyle name="Normal 28 2 3 2 2 2" xfId="39658" xr:uid="{00000000-0005-0000-0000-0000E99A0000}"/>
    <cellStyle name="Normal 28 2 3 2 2 2 2" xfId="39659" xr:uid="{00000000-0005-0000-0000-0000EA9A0000}"/>
    <cellStyle name="Normal 28 2 3 2 2 2 2 2" xfId="39660" xr:uid="{00000000-0005-0000-0000-0000EB9A0000}"/>
    <cellStyle name="Normal 28 2 3 2 2 2 3" xfId="39661" xr:uid="{00000000-0005-0000-0000-0000EC9A0000}"/>
    <cellStyle name="Normal 28 2 3 2 2 2 4" xfId="39662" xr:uid="{00000000-0005-0000-0000-0000ED9A0000}"/>
    <cellStyle name="Normal 28 2 3 2 2 3" xfId="39663" xr:uid="{00000000-0005-0000-0000-0000EE9A0000}"/>
    <cellStyle name="Normal 28 2 3 2 2 3 2" xfId="39664" xr:uid="{00000000-0005-0000-0000-0000EF9A0000}"/>
    <cellStyle name="Normal 28 2 3 2 2 4" xfId="39665" xr:uid="{00000000-0005-0000-0000-0000F09A0000}"/>
    <cellStyle name="Normal 28 2 3 2 2 5" xfId="39666" xr:uid="{00000000-0005-0000-0000-0000F19A0000}"/>
    <cellStyle name="Normal 28 2 3 2 3" xfId="39667" xr:uid="{00000000-0005-0000-0000-0000F29A0000}"/>
    <cellStyle name="Normal 28 2 3 2 3 2" xfId="39668" xr:uid="{00000000-0005-0000-0000-0000F39A0000}"/>
    <cellStyle name="Normal 28 2 3 2 3 2 2" xfId="39669" xr:uid="{00000000-0005-0000-0000-0000F49A0000}"/>
    <cellStyle name="Normal 28 2 3 2 3 3" xfId="39670" xr:uid="{00000000-0005-0000-0000-0000F59A0000}"/>
    <cellStyle name="Normal 28 2 3 2 3 4" xfId="39671" xr:uid="{00000000-0005-0000-0000-0000F69A0000}"/>
    <cellStyle name="Normal 28 2 3 2 4" xfId="39672" xr:uid="{00000000-0005-0000-0000-0000F79A0000}"/>
    <cellStyle name="Normal 28 2 3 2 4 2" xfId="39673" xr:uid="{00000000-0005-0000-0000-0000F89A0000}"/>
    <cellStyle name="Normal 28 2 3 2 5" xfId="39674" xr:uid="{00000000-0005-0000-0000-0000F99A0000}"/>
    <cellStyle name="Normal 28 2 3 2 6" xfId="39675" xr:uid="{00000000-0005-0000-0000-0000FA9A0000}"/>
    <cellStyle name="Normal 28 2 3 3" xfId="39676" xr:uid="{00000000-0005-0000-0000-0000FB9A0000}"/>
    <cellStyle name="Normal 28 2 3 3 2" xfId="39677" xr:uid="{00000000-0005-0000-0000-0000FC9A0000}"/>
    <cellStyle name="Normal 28 2 3 3 2 2" xfId="39678" xr:uid="{00000000-0005-0000-0000-0000FD9A0000}"/>
    <cellStyle name="Normal 28 2 3 3 2 2 2" xfId="39679" xr:uid="{00000000-0005-0000-0000-0000FE9A0000}"/>
    <cellStyle name="Normal 28 2 3 3 2 3" xfId="39680" xr:uid="{00000000-0005-0000-0000-0000FF9A0000}"/>
    <cellStyle name="Normal 28 2 3 3 2 4" xfId="39681" xr:uid="{00000000-0005-0000-0000-0000009B0000}"/>
    <cellStyle name="Normal 28 2 3 3 3" xfId="39682" xr:uid="{00000000-0005-0000-0000-0000019B0000}"/>
    <cellStyle name="Normal 28 2 3 3 3 2" xfId="39683" xr:uid="{00000000-0005-0000-0000-0000029B0000}"/>
    <cellStyle name="Normal 28 2 3 3 4" xfId="39684" xr:uid="{00000000-0005-0000-0000-0000039B0000}"/>
    <cellStyle name="Normal 28 2 3 3 5" xfId="39685" xr:uid="{00000000-0005-0000-0000-0000049B0000}"/>
    <cellStyle name="Normal 28 2 3 4" xfId="39686" xr:uid="{00000000-0005-0000-0000-0000059B0000}"/>
    <cellStyle name="Normal 28 2 3 4 2" xfId="39687" xr:uid="{00000000-0005-0000-0000-0000069B0000}"/>
    <cellStyle name="Normal 28 2 3 4 2 2" xfId="39688" xr:uid="{00000000-0005-0000-0000-0000079B0000}"/>
    <cellStyle name="Normal 28 2 3 4 3" xfId="39689" xr:uid="{00000000-0005-0000-0000-0000089B0000}"/>
    <cellStyle name="Normal 28 2 3 4 4" xfId="39690" xr:uid="{00000000-0005-0000-0000-0000099B0000}"/>
    <cellStyle name="Normal 28 2 3 5" xfId="39691" xr:uid="{00000000-0005-0000-0000-00000A9B0000}"/>
    <cellStyle name="Normal 28 2 3 5 2" xfId="39692" xr:uid="{00000000-0005-0000-0000-00000B9B0000}"/>
    <cellStyle name="Normal 28 2 3 5 2 2" xfId="39693" xr:uid="{00000000-0005-0000-0000-00000C9B0000}"/>
    <cellStyle name="Normal 28 2 3 5 3" xfId="39694" xr:uid="{00000000-0005-0000-0000-00000D9B0000}"/>
    <cellStyle name="Normal 28 2 3 5 4" xfId="39695" xr:uid="{00000000-0005-0000-0000-00000E9B0000}"/>
    <cellStyle name="Normal 28 2 3 6" xfId="39696" xr:uid="{00000000-0005-0000-0000-00000F9B0000}"/>
    <cellStyle name="Normal 28 2 3 6 2" xfId="39697" xr:uid="{00000000-0005-0000-0000-0000109B0000}"/>
    <cellStyle name="Normal 28 2 3 7" xfId="39698" xr:uid="{00000000-0005-0000-0000-0000119B0000}"/>
    <cellStyle name="Normal 28 2 3 8" xfId="39699" xr:uid="{00000000-0005-0000-0000-0000129B0000}"/>
    <cellStyle name="Normal 28 2 4" xfId="39700" xr:uid="{00000000-0005-0000-0000-0000139B0000}"/>
    <cellStyle name="Normal 28 2 4 2" xfId="39701" xr:uid="{00000000-0005-0000-0000-0000149B0000}"/>
    <cellStyle name="Normal 28 2 4 2 2" xfId="39702" xr:uid="{00000000-0005-0000-0000-0000159B0000}"/>
    <cellStyle name="Normal 28 2 4 2 2 2" xfId="39703" xr:uid="{00000000-0005-0000-0000-0000169B0000}"/>
    <cellStyle name="Normal 28 2 4 2 2 2 2" xfId="39704" xr:uid="{00000000-0005-0000-0000-0000179B0000}"/>
    <cellStyle name="Normal 28 2 4 2 2 3" xfId="39705" xr:uid="{00000000-0005-0000-0000-0000189B0000}"/>
    <cellStyle name="Normal 28 2 4 2 2 4" xfId="39706" xr:uid="{00000000-0005-0000-0000-0000199B0000}"/>
    <cellStyle name="Normal 28 2 4 2 3" xfId="39707" xr:uid="{00000000-0005-0000-0000-00001A9B0000}"/>
    <cellStyle name="Normal 28 2 4 2 3 2" xfId="39708" xr:uid="{00000000-0005-0000-0000-00001B9B0000}"/>
    <cellStyle name="Normal 28 2 4 2 4" xfId="39709" xr:uid="{00000000-0005-0000-0000-00001C9B0000}"/>
    <cellStyle name="Normal 28 2 4 2 5" xfId="39710" xr:uid="{00000000-0005-0000-0000-00001D9B0000}"/>
    <cellStyle name="Normal 28 2 4 3" xfId="39711" xr:uid="{00000000-0005-0000-0000-00001E9B0000}"/>
    <cellStyle name="Normal 28 2 4 3 2" xfId="39712" xr:uid="{00000000-0005-0000-0000-00001F9B0000}"/>
    <cellStyle name="Normal 28 2 4 3 2 2" xfId="39713" xr:uid="{00000000-0005-0000-0000-0000209B0000}"/>
    <cellStyle name="Normal 28 2 4 3 3" xfId="39714" xr:uid="{00000000-0005-0000-0000-0000219B0000}"/>
    <cellStyle name="Normal 28 2 4 3 4" xfId="39715" xr:uid="{00000000-0005-0000-0000-0000229B0000}"/>
    <cellStyle name="Normal 28 2 4 4" xfId="39716" xr:uid="{00000000-0005-0000-0000-0000239B0000}"/>
    <cellStyle name="Normal 28 2 4 4 2" xfId="39717" xr:uid="{00000000-0005-0000-0000-0000249B0000}"/>
    <cellStyle name="Normal 28 2 4 4 2 2" xfId="39718" xr:uid="{00000000-0005-0000-0000-0000259B0000}"/>
    <cellStyle name="Normal 28 2 4 4 3" xfId="39719" xr:uid="{00000000-0005-0000-0000-0000269B0000}"/>
    <cellStyle name="Normal 28 2 4 4 4" xfId="39720" xr:uid="{00000000-0005-0000-0000-0000279B0000}"/>
    <cellStyle name="Normal 28 2 4 5" xfId="39721" xr:uid="{00000000-0005-0000-0000-0000289B0000}"/>
    <cellStyle name="Normal 28 2 4 5 2" xfId="39722" xr:uid="{00000000-0005-0000-0000-0000299B0000}"/>
    <cellStyle name="Normal 28 2 4 6" xfId="39723" xr:uid="{00000000-0005-0000-0000-00002A9B0000}"/>
    <cellStyle name="Normal 28 2 4 7" xfId="39724" xr:uid="{00000000-0005-0000-0000-00002B9B0000}"/>
    <cellStyle name="Normal 28 2 5" xfId="39725" xr:uid="{00000000-0005-0000-0000-00002C9B0000}"/>
    <cellStyle name="Normal 28 2 5 2" xfId="39726" xr:uid="{00000000-0005-0000-0000-00002D9B0000}"/>
    <cellStyle name="Normal 28 2 5 2 2" xfId="39727" xr:uid="{00000000-0005-0000-0000-00002E9B0000}"/>
    <cellStyle name="Normal 28 2 5 2 2 2" xfId="39728" xr:uid="{00000000-0005-0000-0000-00002F9B0000}"/>
    <cellStyle name="Normal 28 2 5 2 3" xfId="39729" xr:uid="{00000000-0005-0000-0000-0000309B0000}"/>
    <cellStyle name="Normal 28 2 5 2 4" xfId="39730" xr:uid="{00000000-0005-0000-0000-0000319B0000}"/>
    <cellStyle name="Normal 28 2 5 3" xfId="39731" xr:uid="{00000000-0005-0000-0000-0000329B0000}"/>
    <cellStyle name="Normal 28 2 5 3 2" xfId="39732" xr:uid="{00000000-0005-0000-0000-0000339B0000}"/>
    <cellStyle name="Normal 28 2 5 3 2 2" xfId="39733" xr:uid="{00000000-0005-0000-0000-0000349B0000}"/>
    <cellStyle name="Normal 28 2 5 3 3" xfId="39734" xr:uid="{00000000-0005-0000-0000-0000359B0000}"/>
    <cellStyle name="Normal 28 2 5 3 4" xfId="39735" xr:uid="{00000000-0005-0000-0000-0000369B0000}"/>
    <cellStyle name="Normal 28 2 5 4" xfId="39736" xr:uid="{00000000-0005-0000-0000-0000379B0000}"/>
    <cellStyle name="Normal 28 2 5 4 2" xfId="39737" xr:uid="{00000000-0005-0000-0000-0000389B0000}"/>
    <cellStyle name="Normal 28 2 5 5" xfId="39738" xr:uid="{00000000-0005-0000-0000-0000399B0000}"/>
    <cellStyle name="Normal 28 2 5 6" xfId="39739" xr:uid="{00000000-0005-0000-0000-00003A9B0000}"/>
    <cellStyle name="Normal 28 2 6" xfId="39740" xr:uid="{00000000-0005-0000-0000-00003B9B0000}"/>
    <cellStyle name="Normal 28 2 6 2" xfId="39741" xr:uid="{00000000-0005-0000-0000-00003C9B0000}"/>
    <cellStyle name="Normal 28 2 6 2 2" xfId="39742" xr:uid="{00000000-0005-0000-0000-00003D9B0000}"/>
    <cellStyle name="Normal 28 2 6 2 2 2" xfId="39743" xr:uid="{00000000-0005-0000-0000-00003E9B0000}"/>
    <cellStyle name="Normal 28 2 6 2 3" xfId="39744" xr:uid="{00000000-0005-0000-0000-00003F9B0000}"/>
    <cellStyle name="Normal 28 2 6 2 4" xfId="39745" xr:uid="{00000000-0005-0000-0000-0000409B0000}"/>
    <cellStyle name="Normal 28 2 6 3" xfId="39746" xr:uid="{00000000-0005-0000-0000-0000419B0000}"/>
    <cellStyle name="Normal 28 2 6 3 2" xfId="39747" xr:uid="{00000000-0005-0000-0000-0000429B0000}"/>
    <cellStyle name="Normal 28 2 6 4" xfId="39748" xr:uid="{00000000-0005-0000-0000-0000439B0000}"/>
    <cellStyle name="Normal 28 2 6 5" xfId="39749" xr:uid="{00000000-0005-0000-0000-0000449B0000}"/>
    <cellStyle name="Normal 28 2 7" xfId="39750" xr:uid="{00000000-0005-0000-0000-0000459B0000}"/>
    <cellStyle name="Normal 28 2 7 2" xfId="39751" xr:uid="{00000000-0005-0000-0000-0000469B0000}"/>
    <cellStyle name="Normal 28 2 7 2 2" xfId="39752" xr:uid="{00000000-0005-0000-0000-0000479B0000}"/>
    <cellStyle name="Normal 28 2 7 3" xfId="39753" xr:uid="{00000000-0005-0000-0000-0000489B0000}"/>
    <cellStyle name="Normal 28 2 7 4" xfId="39754" xr:uid="{00000000-0005-0000-0000-0000499B0000}"/>
    <cellStyle name="Normal 28 2 8" xfId="39755" xr:uid="{00000000-0005-0000-0000-00004A9B0000}"/>
    <cellStyle name="Normal 28 2 8 2" xfId="39756" xr:uid="{00000000-0005-0000-0000-00004B9B0000}"/>
    <cellStyle name="Normal 28 2 9" xfId="39757" xr:uid="{00000000-0005-0000-0000-00004C9B0000}"/>
    <cellStyle name="Normal 28 3" xfId="39758" xr:uid="{00000000-0005-0000-0000-00004D9B0000}"/>
    <cellStyle name="Normal 28 3 10" xfId="39759" xr:uid="{00000000-0005-0000-0000-00004E9B0000}"/>
    <cellStyle name="Normal 28 3 2" xfId="39760" xr:uid="{00000000-0005-0000-0000-00004F9B0000}"/>
    <cellStyle name="Normal 28 3 2 2" xfId="39761" xr:uid="{00000000-0005-0000-0000-0000509B0000}"/>
    <cellStyle name="Normal 28 3 2 2 2" xfId="39762" xr:uid="{00000000-0005-0000-0000-0000519B0000}"/>
    <cellStyle name="Normal 28 3 2 2 2 2" xfId="39763" xr:uid="{00000000-0005-0000-0000-0000529B0000}"/>
    <cellStyle name="Normal 28 3 2 2 2 2 2" xfId="39764" xr:uid="{00000000-0005-0000-0000-0000539B0000}"/>
    <cellStyle name="Normal 28 3 2 2 2 2 2 2" xfId="39765" xr:uid="{00000000-0005-0000-0000-0000549B0000}"/>
    <cellStyle name="Normal 28 3 2 2 2 2 2 2 2" xfId="39766" xr:uid="{00000000-0005-0000-0000-0000559B0000}"/>
    <cellStyle name="Normal 28 3 2 2 2 2 2 3" xfId="39767" xr:uid="{00000000-0005-0000-0000-0000569B0000}"/>
    <cellStyle name="Normal 28 3 2 2 2 2 2 4" xfId="39768" xr:uid="{00000000-0005-0000-0000-0000579B0000}"/>
    <cellStyle name="Normal 28 3 2 2 2 2 3" xfId="39769" xr:uid="{00000000-0005-0000-0000-0000589B0000}"/>
    <cellStyle name="Normal 28 3 2 2 2 2 3 2" xfId="39770" xr:uid="{00000000-0005-0000-0000-0000599B0000}"/>
    <cellStyle name="Normal 28 3 2 2 2 2 4" xfId="39771" xr:uid="{00000000-0005-0000-0000-00005A9B0000}"/>
    <cellStyle name="Normal 28 3 2 2 2 2 5" xfId="39772" xr:uid="{00000000-0005-0000-0000-00005B9B0000}"/>
    <cellStyle name="Normal 28 3 2 2 2 3" xfId="39773" xr:uid="{00000000-0005-0000-0000-00005C9B0000}"/>
    <cellStyle name="Normal 28 3 2 2 2 3 2" xfId="39774" xr:uid="{00000000-0005-0000-0000-00005D9B0000}"/>
    <cellStyle name="Normal 28 3 2 2 2 3 2 2" xfId="39775" xr:uid="{00000000-0005-0000-0000-00005E9B0000}"/>
    <cellStyle name="Normal 28 3 2 2 2 3 3" xfId="39776" xr:uid="{00000000-0005-0000-0000-00005F9B0000}"/>
    <cellStyle name="Normal 28 3 2 2 2 3 4" xfId="39777" xr:uid="{00000000-0005-0000-0000-0000609B0000}"/>
    <cellStyle name="Normal 28 3 2 2 2 4" xfId="39778" xr:uid="{00000000-0005-0000-0000-0000619B0000}"/>
    <cellStyle name="Normal 28 3 2 2 2 4 2" xfId="39779" xr:uid="{00000000-0005-0000-0000-0000629B0000}"/>
    <cellStyle name="Normal 28 3 2 2 2 5" xfId="39780" xr:uid="{00000000-0005-0000-0000-0000639B0000}"/>
    <cellStyle name="Normal 28 3 2 2 2 6" xfId="39781" xr:uid="{00000000-0005-0000-0000-0000649B0000}"/>
    <cellStyle name="Normal 28 3 2 2 3" xfId="39782" xr:uid="{00000000-0005-0000-0000-0000659B0000}"/>
    <cellStyle name="Normal 28 3 2 2 3 2" xfId="39783" xr:uid="{00000000-0005-0000-0000-0000669B0000}"/>
    <cellStyle name="Normal 28 3 2 2 3 2 2" xfId="39784" xr:uid="{00000000-0005-0000-0000-0000679B0000}"/>
    <cellStyle name="Normal 28 3 2 2 3 2 2 2" xfId="39785" xr:uid="{00000000-0005-0000-0000-0000689B0000}"/>
    <cellStyle name="Normal 28 3 2 2 3 2 3" xfId="39786" xr:uid="{00000000-0005-0000-0000-0000699B0000}"/>
    <cellStyle name="Normal 28 3 2 2 3 2 4" xfId="39787" xr:uid="{00000000-0005-0000-0000-00006A9B0000}"/>
    <cellStyle name="Normal 28 3 2 2 3 3" xfId="39788" xr:uid="{00000000-0005-0000-0000-00006B9B0000}"/>
    <cellStyle name="Normal 28 3 2 2 3 3 2" xfId="39789" xr:uid="{00000000-0005-0000-0000-00006C9B0000}"/>
    <cellStyle name="Normal 28 3 2 2 3 4" xfId="39790" xr:uid="{00000000-0005-0000-0000-00006D9B0000}"/>
    <cellStyle name="Normal 28 3 2 2 3 5" xfId="39791" xr:uid="{00000000-0005-0000-0000-00006E9B0000}"/>
    <cellStyle name="Normal 28 3 2 2 4" xfId="39792" xr:uid="{00000000-0005-0000-0000-00006F9B0000}"/>
    <cellStyle name="Normal 28 3 2 2 4 2" xfId="39793" xr:uid="{00000000-0005-0000-0000-0000709B0000}"/>
    <cellStyle name="Normal 28 3 2 2 4 2 2" xfId="39794" xr:uid="{00000000-0005-0000-0000-0000719B0000}"/>
    <cellStyle name="Normal 28 3 2 2 4 3" xfId="39795" xr:uid="{00000000-0005-0000-0000-0000729B0000}"/>
    <cellStyle name="Normal 28 3 2 2 4 4" xfId="39796" xr:uid="{00000000-0005-0000-0000-0000739B0000}"/>
    <cellStyle name="Normal 28 3 2 2 5" xfId="39797" xr:uid="{00000000-0005-0000-0000-0000749B0000}"/>
    <cellStyle name="Normal 28 3 2 2 5 2" xfId="39798" xr:uid="{00000000-0005-0000-0000-0000759B0000}"/>
    <cellStyle name="Normal 28 3 2 2 5 2 2" xfId="39799" xr:uid="{00000000-0005-0000-0000-0000769B0000}"/>
    <cellStyle name="Normal 28 3 2 2 5 3" xfId="39800" xr:uid="{00000000-0005-0000-0000-0000779B0000}"/>
    <cellStyle name="Normal 28 3 2 2 5 4" xfId="39801" xr:uid="{00000000-0005-0000-0000-0000789B0000}"/>
    <cellStyle name="Normal 28 3 2 2 6" xfId="39802" xr:uid="{00000000-0005-0000-0000-0000799B0000}"/>
    <cellStyle name="Normal 28 3 2 2 6 2" xfId="39803" xr:uid="{00000000-0005-0000-0000-00007A9B0000}"/>
    <cellStyle name="Normal 28 3 2 2 7" xfId="39804" xr:uid="{00000000-0005-0000-0000-00007B9B0000}"/>
    <cellStyle name="Normal 28 3 2 2 8" xfId="39805" xr:uid="{00000000-0005-0000-0000-00007C9B0000}"/>
    <cellStyle name="Normal 28 3 2 3" xfId="39806" xr:uid="{00000000-0005-0000-0000-00007D9B0000}"/>
    <cellStyle name="Normal 28 3 2 3 2" xfId="39807" xr:uid="{00000000-0005-0000-0000-00007E9B0000}"/>
    <cellStyle name="Normal 28 3 2 3 2 2" xfId="39808" xr:uid="{00000000-0005-0000-0000-00007F9B0000}"/>
    <cellStyle name="Normal 28 3 2 3 2 2 2" xfId="39809" xr:uid="{00000000-0005-0000-0000-0000809B0000}"/>
    <cellStyle name="Normal 28 3 2 3 2 2 2 2" xfId="39810" xr:uid="{00000000-0005-0000-0000-0000819B0000}"/>
    <cellStyle name="Normal 28 3 2 3 2 2 3" xfId="39811" xr:uid="{00000000-0005-0000-0000-0000829B0000}"/>
    <cellStyle name="Normal 28 3 2 3 2 2 4" xfId="39812" xr:uid="{00000000-0005-0000-0000-0000839B0000}"/>
    <cellStyle name="Normal 28 3 2 3 2 3" xfId="39813" xr:uid="{00000000-0005-0000-0000-0000849B0000}"/>
    <cellStyle name="Normal 28 3 2 3 2 3 2" xfId="39814" xr:uid="{00000000-0005-0000-0000-0000859B0000}"/>
    <cellStyle name="Normal 28 3 2 3 2 4" xfId="39815" xr:uid="{00000000-0005-0000-0000-0000869B0000}"/>
    <cellStyle name="Normal 28 3 2 3 2 5" xfId="39816" xr:uid="{00000000-0005-0000-0000-0000879B0000}"/>
    <cellStyle name="Normal 28 3 2 3 3" xfId="39817" xr:uid="{00000000-0005-0000-0000-0000889B0000}"/>
    <cellStyle name="Normal 28 3 2 3 3 2" xfId="39818" xr:uid="{00000000-0005-0000-0000-0000899B0000}"/>
    <cellStyle name="Normal 28 3 2 3 3 2 2" xfId="39819" xr:uid="{00000000-0005-0000-0000-00008A9B0000}"/>
    <cellStyle name="Normal 28 3 2 3 3 3" xfId="39820" xr:uid="{00000000-0005-0000-0000-00008B9B0000}"/>
    <cellStyle name="Normal 28 3 2 3 3 4" xfId="39821" xr:uid="{00000000-0005-0000-0000-00008C9B0000}"/>
    <cellStyle name="Normal 28 3 2 3 4" xfId="39822" xr:uid="{00000000-0005-0000-0000-00008D9B0000}"/>
    <cellStyle name="Normal 28 3 2 3 4 2" xfId="39823" xr:uid="{00000000-0005-0000-0000-00008E9B0000}"/>
    <cellStyle name="Normal 28 3 2 3 4 2 2" xfId="39824" xr:uid="{00000000-0005-0000-0000-00008F9B0000}"/>
    <cellStyle name="Normal 28 3 2 3 4 3" xfId="39825" xr:uid="{00000000-0005-0000-0000-0000909B0000}"/>
    <cellStyle name="Normal 28 3 2 3 4 4" xfId="39826" xr:uid="{00000000-0005-0000-0000-0000919B0000}"/>
    <cellStyle name="Normal 28 3 2 3 5" xfId="39827" xr:uid="{00000000-0005-0000-0000-0000929B0000}"/>
    <cellStyle name="Normal 28 3 2 3 5 2" xfId="39828" xr:uid="{00000000-0005-0000-0000-0000939B0000}"/>
    <cellStyle name="Normal 28 3 2 3 6" xfId="39829" xr:uid="{00000000-0005-0000-0000-0000949B0000}"/>
    <cellStyle name="Normal 28 3 2 3 7" xfId="39830" xr:uid="{00000000-0005-0000-0000-0000959B0000}"/>
    <cellStyle name="Normal 28 3 2 4" xfId="39831" xr:uid="{00000000-0005-0000-0000-0000969B0000}"/>
    <cellStyle name="Normal 28 3 2 4 2" xfId="39832" xr:uid="{00000000-0005-0000-0000-0000979B0000}"/>
    <cellStyle name="Normal 28 3 2 4 2 2" xfId="39833" xr:uid="{00000000-0005-0000-0000-0000989B0000}"/>
    <cellStyle name="Normal 28 3 2 4 2 2 2" xfId="39834" xr:uid="{00000000-0005-0000-0000-0000999B0000}"/>
    <cellStyle name="Normal 28 3 2 4 2 3" xfId="39835" xr:uid="{00000000-0005-0000-0000-00009A9B0000}"/>
    <cellStyle name="Normal 28 3 2 4 2 4" xfId="39836" xr:uid="{00000000-0005-0000-0000-00009B9B0000}"/>
    <cellStyle name="Normal 28 3 2 4 3" xfId="39837" xr:uid="{00000000-0005-0000-0000-00009C9B0000}"/>
    <cellStyle name="Normal 28 3 2 4 3 2" xfId="39838" xr:uid="{00000000-0005-0000-0000-00009D9B0000}"/>
    <cellStyle name="Normal 28 3 2 4 3 2 2" xfId="39839" xr:uid="{00000000-0005-0000-0000-00009E9B0000}"/>
    <cellStyle name="Normal 28 3 2 4 3 3" xfId="39840" xr:uid="{00000000-0005-0000-0000-00009F9B0000}"/>
    <cellStyle name="Normal 28 3 2 4 3 4" xfId="39841" xr:uid="{00000000-0005-0000-0000-0000A09B0000}"/>
    <cellStyle name="Normal 28 3 2 4 4" xfId="39842" xr:uid="{00000000-0005-0000-0000-0000A19B0000}"/>
    <cellStyle name="Normal 28 3 2 4 4 2" xfId="39843" xr:uid="{00000000-0005-0000-0000-0000A29B0000}"/>
    <cellStyle name="Normal 28 3 2 4 5" xfId="39844" xr:uid="{00000000-0005-0000-0000-0000A39B0000}"/>
    <cellStyle name="Normal 28 3 2 4 6" xfId="39845" xr:uid="{00000000-0005-0000-0000-0000A49B0000}"/>
    <cellStyle name="Normal 28 3 2 5" xfId="39846" xr:uid="{00000000-0005-0000-0000-0000A59B0000}"/>
    <cellStyle name="Normal 28 3 2 5 2" xfId="39847" xr:uid="{00000000-0005-0000-0000-0000A69B0000}"/>
    <cellStyle name="Normal 28 3 2 5 2 2" xfId="39848" xr:uid="{00000000-0005-0000-0000-0000A79B0000}"/>
    <cellStyle name="Normal 28 3 2 5 2 2 2" xfId="39849" xr:uid="{00000000-0005-0000-0000-0000A89B0000}"/>
    <cellStyle name="Normal 28 3 2 5 2 3" xfId="39850" xr:uid="{00000000-0005-0000-0000-0000A99B0000}"/>
    <cellStyle name="Normal 28 3 2 5 2 4" xfId="39851" xr:uid="{00000000-0005-0000-0000-0000AA9B0000}"/>
    <cellStyle name="Normal 28 3 2 5 3" xfId="39852" xr:uid="{00000000-0005-0000-0000-0000AB9B0000}"/>
    <cellStyle name="Normal 28 3 2 5 3 2" xfId="39853" xr:uid="{00000000-0005-0000-0000-0000AC9B0000}"/>
    <cellStyle name="Normal 28 3 2 5 4" xfId="39854" xr:uid="{00000000-0005-0000-0000-0000AD9B0000}"/>
    <cellStyle name="Normal 28 3 2 5 5" xfId="39855" xr:uid="{00000000-0005-0000-0000-0000AE9B0000}"/>
    <cellStyle name="Normal 28 3 2 6" xfId="39856" xr:uid="{00000000-0005-0000-0000-0000AF9B0000}"/>
    <cellStyle name="Normal 28 3 2 6 2" xfId="39857" xr:uid="{00000000-0005-0000-0000-0000B09B0000}"/>
    <cellStyle name="Normal 28 3 2 6 2 2" xfId="39858" xr:uid="{00000000-0005-0000-0000-0000B19B0000}"/>
    <cellStyle name="Normal 28 3 2 6 3" xfId="39859" xr:uid="{00000000-0005-0000-0000-0000B29B0000}"/>
    <cellStyle name="Normal 28 3 2 6 4" xfId="39860" xr:uid="{00000000-0005-0000-0000-0000B39B0000}"/>
    <cellStyle name="Normal 28 3 2 7" xfId="39861" xr:uid="{00000000-0005-0000-0000-0000B49B0000}"/>
    <cellStyle name="Normal 28 3 2 7 2" xfId="39862" xr:uid="{00000000-0005-0000-0000-0000B59B0000}"/>
    <cellStyle name="Normal 28 3 2 8" xfId="39863" xr:uid="{00000000-0005-0000-0000-0000B69B0000}"/>
    <cellStyle name="Normal 28 3 2 9" xfId="39864" xr:uid="{00000000-0005-0000-0000-0000B79B0000}"/>
    <cellStyle name="Normal 28 3 3" xfId="39865" xr:uid="{00000000-0005-0000-0000-0000B89B0000}"/>
    <cellStyle name="Normal 28 3 3 2" xfId="39866" xr:uid="{00000000-0005-0000-0000-0000B99B0000}"/>
    <cellStyle name="Normal 28 3 3 2 2" xfId="39867" xr:uid="{00000000-0005-0000-0000-0000BA9B0000}"/>
    <cellStyle name="Normal 28 3 3 2 2 2" xfId="39868" xr:uid="{00000000-0005-0000-0000-0000BB9B0000}"/>
    <cellStyle name="Normal 28 3 3 2 2 2 2" xfId="39869" xr:uid="{00000000-0005-0000-0000-0000BC9B0000}"/>
    <cellStyle name="Normal 28 3 3 2 2 2 2 2" xfId="39870" xr:uid="{00000000-0005-0000-0000-0000BD9B0000}"/>
    <cellStyle name="Normal 28 3 3 2 2 2 3" xfId="39871" xr:uid="{00000000-0005-0000-0000-0000BE9B0000}"/>
    <cellStyle name="Normal 28 3 3 2 2 2 4" xfId="39872" xr:uid="{00000000-0005-0000-0000-0000BF9B0000}"/>
    <cellStyle name="Normal 28 3 3 2 2 3" xfId="39873" xr:uid="{00000000-0005-0000-0000-0000C09B0000}"/>
    <cellStyle name="Normal 28 3 3 2 2 3 2" xfId="39874" xr:uid="{00000000-0005-0000-0000-0000C19B0000}"/>
    <cellStyle name="Normal 28 3 3 2 2 4" xfId="39875" xr:uid="{00000000-0005-0000-0000-0000C29B0000}"/>
    <cellStyle name="Normal 28 3 3 2 2 5" xfId="39876" xr:uid="{00000000-0005-0000-0000-0000C39B0000}"/>
    <cellStyle name="Normal 28 3 3 2 3" xfId="39877" xr:uid="{00000000-0005-0000-0000-0000C49B0000}"/>
    <cellStyle name="Normal 28 3 3 2 3 2" xfId="39878" xr:uid="{00000000-0005-0000-0000-0000C59B0000}"/>
    <cellStyle name="Normal 28 3 3 2 3 2 2" xfId="39879" xr:uid="{00000000-0005-0000-0000-0000C69B0000}"/>
    <cellStyle name="Normal 28 3 3 2 3 3" xfId="39880" xr:uid="{00000000-0005-0000-0000-0000C79B0000}"/>
    <cellStyle name="Normal 28 3 3 2 3 4" xfId="39881" xr:uid="{00000000-0005-0000-0000-0000C89B0000}"/>
    <cellStyle name="Normal 28 3 3 2 4" xfId="39882" xr:uid="{00000000-0005-0000-0000-0000C99B0000}"/>
    <cellStyle name="Normal 28 3 3 2 4 2" xfId="39883" xr:uid="{00000000-0005-0000-0000-0000CA9B0000}"/>
    <cellStyle name="Normal 28 3 3 2 5" xfId="39884" xr:uid="{00000000-0005-0000-0000-0000CB9B0000}"/>
    <cellStyle name="Normal 28 3 3 2 6" xfId="39885" xr:uid="{00000000-0005-0000-0000-0000CC9B0000}"/>
    <cellStyle name="Normal 28 3 3 3" xfId="39886" xr:uid="{00000000-0005-0000-0000-0000CD9B0000}"/>
    <cellStyle name="Normal 28 3 3 3 2" xfId="39887" xr:uid="{00000000-0005-0000-0000-0000CE9B0000}"/>
    <cellStyle name="Normal 28 3 3 3 2 2" xfId="39888" xr:uid="{00000000-0005-0000-0000-0000CF9B0000}"/>
    <cellStyle name="Normal 28 3 3 3 2 2 2" xfId="39889" xr:uid="{00000000-0005-0000-0000-0000D09B0000}"/>
    <cellStyle name="Normal 28 3 3 3 2 3" xfId="39890" xr:uid="{00000000-0005-0000-0000-0000D19B0000}"/>
    <cellStyle name="Normal 28 3 3 3 2 4" xfId="39891" xr:uid="{00000000-0005-0000-0000-0000D29B0000}"/>
    <cellStyle name="Normal 28 3 3 3 3" xfId="39892" xr:uid="{00000000-0005-0000-0000-0000D39B0000}"/>
    <cellStyle name="Normal 28 3 3 3 3 2" xfId="39893" xr:uid="{00000000-0005-0000-0000-0000D49B0000}"/>
    <cellStyle name="Normal 28 3 3 3 4" xfId="39894" xr:uid="{00000000-0005-0000-0000-0000D59B0000}"/>
    <cellStyle name="Normal 28 3 3 3 5" xfId="39895" xr:uid="{00000000-0005-0000-0000-0000D69B0000}"/>
    <cellStyle name="Normal 28 3 3 4" xfId="39896" xr:uid="{00000000-0005-0000-0000-0000D79B0000}"/>
    <cellStyle name="Normal 28 3 3 4 2" xfId="39897" xr:uid="{00000000-0005-0000-0000-0000D89B0000}"/>
    <cellStyle name="Normal 28 3 3 4 2 2" xfId="39898" xr:uid="{00000000-0005-0000-0000-0000D99B0000}"/>
    <cellStyle name="Normal 28 3 3 4 3" xfId="39899" xr:uid="{00000000-0005-0000-0000-0000DA9B0000}"/>
    <cellStyle name="Normal 28 3 3 4 4" xfId="39900" xr:uid="{00000000-0005-0000-0000-0000DB9B0000}"/>
    <cellStyle name="Normal 28 3 3 5" xfId="39901" xr:uid="{00000000-0005-0000-0000-0000DC9B0000}"/>
    <cellStyle name="Normal 28 3 3 5 2" xfId="39902" xr:uid="{00000000-0005-0000-0000-0000DD9B0000}"/>
    <cellStyle name="Normal 28 3 3 5 2 2" xfId="39903" xr:uid="{00000000-0005-0000-0000-0000DE9B0000}"/>
    <cellStyle name="Normal 28 3 3 5 3" xfId="39904" xr:uid="{00000000-0005-0000-0000-0000DF9B0000}"/>
    <cellStyle name="Normal 28 3 3 5 4" xfId="39905" xr:uid="{00000000-0005-0000-0000-0000E09B0000}"/>
    <cellStyle name="Normal 28 3 3 6" xfId="39906" xr:uid="{00000000-0005-0000-0000-0000E19B0000}"/>
    <cellStyle name="Normal 28 3 3 6 2" xfId="39907" xr:uid="{00000000-0005-0000-0000-0000E29B0000}"/>
    <cellStyle name="Normal 28 3 3 7" xfId="39908" xr:uid="{00000000-0005-0000-0000-0000E39B0000}"/>
    <cellStyle name="Normal 28 3 3 8" xfId="39909" xr:uid="{00000000-0005-0000-0000-0000E49B0000}"/>
    <cellStyle name="Normal 28 3 4" xfId="39910" xr:uid="{00000000-0005-0000-0000-0000E59B0000}"/>
    <cellStyle name="Normal 28 3 4 2" xfId="39911" xr:uid="{00000000-0005-0000-0000-0000E69B0000}"/>
    <cellStyle name="Normal 28 3 4 2 2" xfId="39912" xr:uid="{00000000-0005-0000-0000-0000E79B0000}"/>
    <cellStyle name="Normal 28 3 4 2 2 2" xfId="39913" xr:uid="{00000000-0005-0000-0000-0000E89B0000}"/>
    <cellStyle name="Normal 28 3 4 2 2 2 2" xfId="39914" xr:uid="{00000000-0005-0000-0000-0000E99B0000}"/>
    <cellStyle name="Normal 28 3 4 2 2 3" xfId="39915" xr:uid="{00000000-0005-0000-0000-0000EA9B0000}"/>
    <cellStyle name="Normal 28 3 4 2 2 4" xfId="39916" xr:uid="{00000000-0005-0000-0000-0000EB9B0000}"/>
    <cellStyle name="Normal 28 3 4 2 3" xfId="39917" xr:uid="{00000000-0005-0000-0000-0000EC9B0000}"/>
    <cellStyle name="Normal 28 3 4 2 3 2" xfId="39918" xr:uid="{00000000-0005-0000-0000-0000ED9B0000}"/>
    <cellStyle name="Normal 28 3 4 2 4" xfId="39919" xr:uid="{00000000-0005-0000-0000-0000EE9B0000}"/>
    <cellStyle name="Normal 28 3 4 2 5" xfId="39920" xr:uid="{00000000-0005-0000-0000-0000EF9B0000}"/>
    <cellStyle name="Normal 28 3 4 3" xfId="39921" xr:uid="{00000000-0005-0000-0000-0000F09B0000}"/>
    <cellStyle name="Normal 28 3 4 3 2" xfId="39922" xr:uid="{00000000-0005-0000-0000-0000F19B0000}"/>
    <cellStyle name="Normal 28 3 4 3 2 2" xfId="39923" xr:uid="{00000000-0005-0000-0000-0000F29B0000}"/>
    <cellStyle name="Normal 28 3 4 3 3" xfId="39924" xr:uid="{00000000-0005-0000-0000-0000F39B0000}"/>
    <cellStyle name="Normal 28 3 4 3 4" xfId="39925" xr:uid="{00000000-0005-0000-0000-0000F49B0000}"/>
    <cellStyle name="Normal 28 3 4 4" xfId="39926" xr:uid="{00000000-0005-0000-0000-0000F59B0000}"/>
    <cellStyle name="Normal 28 3 4 4 2" xfId="39927" xr:uid="{00000000-0005-0000-0000-0000F69B0000}"/>
    <cellStyle name="Normal 28 3 4 4 2 2" xfId="39928" xr:uid="{00000000-0005-0000-0000-0000F79B0000}"/>
    <cellStyle name="Normal 28 3 4 4 3" xfId="39929" xr:uid="{00000000-0005-0000-0000-0000F89B0000}"/>
    <cellStyle name="Normal 28 3 4 4 4" xfId="39930" xr:uid="{00000000-0005-0000-0000-0000F99B0000}"/>
    <cellStyle name="Normal 28 3 4 5" xfId="39931" xr:uid="{00000000-0005-0000-0000-0000FA9B0000}"/>
    <cellStyle name="Normal 28 3 4 5 2" xfId="39932" xr:uid="{00000000-0005-0000-0000-0000FB9B0000}"/>
    <cellStyle name="Normal 28 3 4 6" xfId="39933" xr:uid="{00000000-0005-0000-0000-0000FC9B0000}"/>
    <cellStyle name="Normal 28 3 4 7" xfId="39934" xr:uid="{00000000-0005-0000-0000-0000FD9B0000}"/>
    <cellStyle name="Normal 28 3 5" xfId="39935" xr:uid="{00000000-0005-0000-0000-0000FE9B0000}"/>
    <cellStyle name="Normal 28 3 5 2" xfId="39936" xr:uid="{00000000-0005-0000-0000-0000FF9B0000}"/>
    <cellStyle name="Normal 28 3 5 2 2" xfId="39937" xr:uid="{00000000-0005-0000-0000-0000009C0000}"/>
    <cellStyle name="Normal 28 3 5 2 2 2" xfId="39938" xr:uid="{00000000-0005-0000-0000-0000019C0000}"/>
    <cellStyle name="Normal 28 3 5 2 3" xfId="39939" xr:uid="{00000000-0005-0000-0000-0000029C0000}"/>
    <cellStyle name="Normal 28 3 5 2 4" xfId="39940" xr:uid="{00000000-0005-0000-0000-0000039C0000}"/>
    <cellStyle name="Normal 28 3 5 3" xfId="39941" xr:uid="{00000000-0005-0000-0000-0000049C0000}"/>
    <cellStyle name="Normal 28 3 5 3 2" xfId="39942" xr:uid="{00000000-0005-0000-0000-0000059C0000}"/>
    <cellStyle name="Normal 28 3 5 3 2 2" xfId="39943" xr:uid="{00000000-0005-0000-0000-0000069C0000}"/>
    <cellStyle name="Normal 28 3 5 3 3" xfId="39944" xr:uid="{00000000-0005-0000-0000-0000079C0000}"/>
    <cellStyle name="Normal 28 3 5 3 4" xfId="39945" xr:uid="{00000000-0005-0000-0000-0000089C0000}"/>
    <cellStyle name="Normal 28 3 5 4" xfId="39946" xr:uid="{00000000-0005-0000-0000-0000099C0000}"/>
    <cellStyle name="Normal 28 3 5 4 2" xfId="39947" xr:uid="{00000000-0005-0000-0000-00000A9C0000}"/>
    <cellStyle name="Normal 28 3 5 5" xfId="39948" xr:uid="{00000000-0005-0000-0000-00000B9C0000}"/>
    <cellStyle name="Normal 28 3 5 6" xfId="39949" xr:uid="{00000000-0005-0000-0000-00000C9C0000}"/>
    <cellStyle name="Normal 28 3 6" xfId="39950" xr:uid="{00000000-0005-0000-0000-00000D9C0000}"/>
    <cellStyle name="Normal 28 3 6 2" xfId="39951" xr:uid="{00000000-0005-0000-0000-00000E9C0000}"/>
    <cellStyle name="Normal 28 3 6 2 2" xfId="39952" xr:uid="{00000000-0005-0000-0000-00000F9C0000}"/>
    <cellStyle name="Normal 28 3 6 2 2 2" xfId="39953" xr:uid="{00000000-0005-0000-0000-0000109C0000}"/>
    <cellStyle name="Normal 28 3 6 2 3" xfId="39954" xr:uid="{00000000-0005-0000-0000-0000119C0000}"/>
    <cellStyle name="Normal 28 3 6 2 4" xfId="39955" xr:uid="{00000000-0005-0000-0000-0000129C0000}"/>
    <cellStyle name="Normal 28 3 6 3" xfId="39956" xr:uid="{00000000-0005-0000-0000-0000139C0000}"/>
    <cellStyle name="Normal 28 3 6 3 2" xfId="39957" xr:uid="{00000000-0005-0000-0000-0000149C0000}"/>
    <cellStyle name="Normal 28 3 6 4" xfId="39958" xr:uid="{00000000-0005-0000-0000-0000159C0000}"/>
    <cellStyle name="Normal 28 3 6 5" xfId="39959" xr:uid="{00000000-0005-0000-0000-0000169C0000}"/>
    <cellStyle name="Normal 28 3 7" xfId="39960" xr:uid="{00000000-0005-0000-0000-0000179C0000}"/>
    <cellStyle name="Normal 28 3 7 2" xfId="39961" xr:uid="{00000000-0005-0000-0000-0000189C0000}"/>
    <cellStyle name="Normal 28 3 7 2 2" xfId="39962" xr:uid="{00000000-0005-0000-0000-0000199C0000}"/>
    <cellStyle name="Normal 28 3 7 3" xfId="39963" xr:uid="{00000000-0005-0000-0000-00001A9C0000}"/>
    <cellStyle name="Normal 28 3 7 4" xfId="39964" xr:uid="{00000000-0005-0000-0000-00001B9C0000}"/>
    <cellStyle name="Normal 28 3 8" xfId="39965" xr:uid="{00000000-0005-0000-0000-00001C9C0000}"/>
    <cellStyle name="Normal 28 3 8 2" xfId="39966" xr:uid="{00000000-0005-0000-0000-00001D9C0000}"/>
    <cellStyle name="Normal 28 3 9" xfId="39967" xr:uid="{00000000-0005-0000-0000-00001E9C0000}"/>
    <cellStyle name="Normal 28 4" xfId="39968" xr:uid="{00000000-0005-0000-0000-00001F9C0000}"/>
    <cellStyle name="Normal 28 4 2" xfId="39969" xr:uid="{00000000-0005-0000-0000-0000209C0000}"/>
    <cellStyle name="Normal 28 4 2 2" xfId="39970" xr:uid="{00000000-0005-0000-0000-0000219C0000}"/>
    <cellStyle name="Normal 28 4 2 2 2" xfId="39971" xr:uid="{00000000-0005-0000-0000-0000229C0000}"/>
    <cellStyle name="Normal 28 4 2 2 2 2" xfId="39972" xr:uid="{00000000-0005-0000-0000-0000239C0000}"/>
    <cellStyle name="Normal 28 4 2 2 2 2 2" xfId="39973" xr:uid="{00000000-0005-0000-0000-0000249C0000}"/>
    <cellStyle name="Normal 28 4 2 2 2 2 2 2" xfId="39974" xr:uid="{00000000-0005-0000-0000-0000259C0000}"/>
    <cellStyle name="Normal 28 4 2 2 2 2 3" xfId="39975" xr:uid="{00000000-0005-0000-0000-0000269C0000}"/>
    <cellStyle name="Normal 28 4 2 2 2 2 4" xfId="39976" xr:uid="{00000000-0005-0000-0000-0000279C0000}"/>
    <cellStyle name="Normal 28 4 2 2 2 3" xfId="39977" xr:uid="{00000000-0005-0000-0000-0000289C0000}"/>
    <cellStyle name="Normal 28 4 2 2 2 3 2" xfId="39978" xr:uid="{00000000-0005-0000-0000-0000299C0000}"/>
    <cellStyle name="Normal 28 4 2 2 2 4" xfId="39979" xr:uid="{00000000-0005-0000-0000-00002A9C0000}"/>
    <cellStyle name="Normal 28 4 2 2 2 5" xfId="39980" xr:uid="{00000000-0005-0000-0000-00002B9C0000}"/>
    <cellStyle name="Normal 28 4 2 2 3" xfId="39981" xr:uid="{00000000-0005-0000-0000-00002C9C0000}"/>
    <cellStyle name="Normal 28 4 2 2 3 2" xfId="39982" xr:uid="{00000000-0005-0000-0000-00002D9C0000}"/>
    <cellStyle name="Normal 28 4 2 2 3 2 2" xfId="39983" xr:uid="{00000000-0005-0000-0000-00002E9C0000}"/>
    <cellStyle name="Normal 28 4 2 2 3 3" xfId="39984" xr:uid="{00000000-0005-0000-0000-00002F9C0000}"/>
    <cellStyle name="Normal 28 4 2 2 3 4" xfId="39985" xr:uid="{00000000-0005-0000-0000-0000309C0000}"/>
    <cellStyle name="Normal 28 4 2 2 4" xfId="39986" xr:uid="{00000000-0005-0000-0000-0000319C0000}"/>
    <cellStyle name="Normal 28 4 2 2 4 2" xfId="39987" xr:uid="{00000000-0005-0000-0000-0000329C0000}"/>
    <cellStyle name="Normal 28 4 2 2 5" xfId="39988" xr:uid="{00000000-0005-0000-0000-0000339C0000}"/>
    <cellStyle name="Normal 28 4 2 2 6" xfId="39989" xr:uid="{00000000-0005-0000-0000-0000349C0000}"/>
    <cellStyle name="Normal 28 4 2 3" xfId="39990" xr:uid="{00000000-0005-0000-0000-0000359C0000}"/>
    <cellStyle name="Normal 28 4 2 3 2" xfId="39991" xr:uid="{00000000-0005-0000-0000-0000369C0000}"/>
    <cellStyle name="Normal 28 4 2 3 2 2" xfId="39992" xr:uid="{00000000-0005-0000-0000-0000379C0000}"/>
    <cellStyle name="Normal 28 4 2 3 2 2 2" xfId="39993" xr:uid="{00000000-0005-0000-0000-0000389C0000}"/>
    <cellStyle name="Normal 28 4 2 3 2 3" xfId="39994" xr:uid="{00000000-0005-0000-0000-0000399C0000}"/>
    <cellStyle name="Normal 28 4 2 3 2 4" xfId="39995" xr:uid="{00000000-0005-0000-0000-00003A9C0000}"/>
    <cellStyle name="Normal 28 4 2 3 3" xfId="39996" xr:uid="{00000000-0005-0000-0000-00003B9C0000}"/>
    <cellStyle name="Normal 28 4 2 3 3 2" xfId="39997" xr:uid="{00000000-0005-0000-0000-00003C9C0000}"/>
    <cellStyle name="Normal 28 4 2 3 4" xfId="39998" xr:uid="{00000000-0005-0000-0000-00003D9C0000}"/>
    <cellStyle name="Normal 28 4 2 3 5" xfId="39999" xr:uid="{00000000-0005-0000-0000-00003E9C0000}"/>
    <cellStyle name="Normal 28 4 2 4" xfId="40000" xr:uid="{00000000-0005-0000-0000-00003F9C0000}"/>
    <cellStyle name="Normal 28 4 2 4 2" xfId="40001" xr:uid="{00000000-0005-0000-0000-0000409C0000}"/>
    <cellStyle name="Normal 28 4 2 4 2 2" xfId="40002" xr:uid="{00000000-0005-0000-0000-0000419C0000}"/>
    <cellStyle name="Normal 28 4 2 4 3" xfId="40003" xr:uid="{00000000-0005-0000-0000-0000429C0000}"/>
    <cellStyle name="Normal 28 4 2 4 4" xfId="40004" xr:uid="{00000000-0005-0000-0000-0000439C0000}"/>
    <cellStyle name="Normal 28 4 2 5" xfId="40005" xr:uid="{00000000-0005-0000-0000-0000449C0000}"/>
    <cellStyle name="Normal 28 4 2 5 2" xfId="40006" xr:uid="{00000000-0005-0000-0000-0000459C0000}"/>
    <cellStyle name="Normal 28 4 2 5 2 2" xfId="40007" xr:uid="{00000000-0005-0000-0000-0000469C0000}"/>
    <cellStyle name="Normal 28 4 2 5 3" xfId="40008" xr:uid="{00000000-0005-0000-0000-0000479C0000}"/>
    <cellStyle name="Normal 28 4 2 5 4" xfId="40009" xr:uid="{00000000-0005-0000-0000-0000489C0000}"/>
    <cellStyle name="Normal 28 4 2 6" xfId="40010" xr:uid="{00000000-0005-0000-0000-0000499C0000}"/>
    <cellStyle name="Normal 28 4 2 6 2" xfId="40011" xr:uid="{00000000-0005-0000-0000-00004A9C0000}"/>
    <cellStyle name="Normal 28 4 2 7" xfId="40012" xr:uid="{00000000-0005-0000-0000-00004B9C0000}"/>
    <cellStyle name="Normal 28 4 2 8" xfId="40013" xr:uid="{00000000-0005-0000-0000-00004C9C0000}"/>
    <cellStyle name="Normal 28 4 3" xfId="40014" xr:uid="{00000000-0005-0000-0000-00004D9C0000}"/>
    <cellStyle name="Normal 28 4 3 2" xfId="40015" xr:uid="{00000000-0005-0000-0000-00004E9C0000}"/>
    <cellStyle name="Normal 28 4 3 2 2" xfId="40016" xr:uid="{00000000-0005-0000-0000-00004F9C0000}"/>
    <cellStyle name="Normal 28 4 3 2 2 2" xfId="40017" xr:uid="{00000000-0005-0000-0000-0000509C0000}"/>
    <cellStyle name="Normal 28 4 3 2 2 2 2" xfId="40018" xr:uid="{00000000-0005-0000-0000-0000519C0000}"/>
    <cellStyle name="Normal 28 4 3 2 2 3" xfId="40019" xr:uid="{00000000-0005-0000-0000-0000529C0000}"/>
    <cellStyle name="Normal 28 4 3 2 2 4" xfId="40020" xr:uid="{00000000-0005-0000-0000-0000539C0000}"/>
    <cellStyle name="Normal 28 4 3 2 3" xfId="40021" xr:uid="{00000000-0005-0000-0000-0000549C0000}"/>
    <cellStyle name="Normal 28 4 3 2 3 2" xfId="40022" xr:uid="{00000000-0005-0000-0000-0000559C0000}"/>
    <cellStyle name="Normal 28 4 3 2 4" xfId="40023" xr:uid="{00000000-0005-0000-0000-0000569C0000}"/>
    <cellStyle name="Normal 28 4 3 2 5" xfId="40024" xr:uid="{00000000-0005-0000-0000-0000579C0000}"/>
    <cellStyle name="Normal 28 4 3 3" xfId="40025" xr:uid="{00000000-0005-0000-0000-0000589C0000}"/>
    <cellStyle name="Normal 28 4 3 3 2" xfId="40026" xr:uid="{00000000-0005-0000-0000-0000599C0000}"/>
    <cellStyle name="Normal 28 4 3 3 2 2" xfId="40027" xr:uid="{00000000-0005-0000-0000-00005A9C0000}"/>
    <cellStyle name="Normal 28 4 3 3 3" xfId="40028" xr:uid="{00000000-0005-0000-0000-00005B9C0000}"/>
    <cellStyle name="Normal 28 4 3 3 4" xfId="40029" xr:uid="{00000000-0005-0000-0000-00005C9C0000}"/>
    <cellStyle name="Normal 28 4 3 4" xfId="40030" xr:uid="{00000000-0005-0000-0000-00005D9C0000}"/>
    <cellStyle name="Normal 28 4 3 4 2" xfId="40031" xr:uid="{00000000-0005-0000-0000-00005E9C0000}"/>
    <cellStyle name="Normal 28 4 3 4 2 2" xfId="40032" xr:uid="{00000000-0005-0000-0000-00005F9C0000}"/>
    <cellStyle name="Normal 28 4 3 4 3" xfId="40033" xr:uid="{00000000-0005-0000-0000-0000609C0000}"/>
    <cellStyle name="Normal 28 4 3 4 4" xfId="40034" xr:uid="{00000000-0005-0000-0000-0000619C0000}"/>
    <cellStyle name="Normal 28 4 3 5" xfId="40035" xr:uid="{00000000-0005-0000-0000-0000629C0000}"/>
    <cellStyle name="Normal 28 4 3 5 2" xfId="40036" xr:uid="{00000000-0005-0000-0000-0000639C0000}"/>
    <cellStyle name="Normal 28 4 3 6" xfId="40037" xr:uid="{00000000-0005-0000-0000-0000649C0000}"/>
    <cellStyle name="Normal 28 4 3 7" xfId="40038" xr:uid="{00000000-0005-0000-0000-0000659C0000}"/>
    <cellStyle name="Normal 28 4 4" xfId="40039" xr:uid="{00000000-0005-0000-0000-0000669C0000}"/>
    <cellStyle name="Normal 28 4 4 2" xfId="40040" xr:uid="{00000000-0005-0000-0000-0000679C0000}"/>
    <cellStyle name="Normal 28 4 4 2 2" xfId="40041" xr:uid="{00000000-0005-0000-0000-0000689C0000}"/>
    <cellStyle name="Normal 28 4 4 2 2 2" xfId="40042" xr:uid="{00000000-0005-0000-0000-0000699C0000}"/>
    <cellStyle name="Normal 28 4 4 2 3" xfId="40043" xr:uid="{00000000-0005-0000-0000-00006A9C0000}"/>
    <cellStyle name="Normal 28 4 4 2 4" xfId="40044" xr:uid="{00000000-0005-0000-0000-00006B9C0000}"/>
    <cellStyle name="Normal 28 4 4 3" xfId="40045" xr:uid="{00000000-0005-0000-0000-00006C9C0000}"/>
    <cellStyle name="Normal 28 4 4 3 2" xfId="40046" xr:uid="{00000000-0005-0000-0000-00006D9C0000}"/>
    <cellStyle name="Normal 28 4 4 3 2 2" xfId="40047" xr:uid="{00000000-0005-0000-0000-00006E9C0000}"/>
    <cellStyle name="Normal 28 4 4 3 3" xfId="40048" xr:uid="{00000000-0005-0000-0000-00006F9C0000}"/>
    <cellStyle name="Normal 28 4 4 3 4" xfId="40049" xr:uid="{00000000-0005-0000-0000-0000709C0000}"/>
    <cellStyle name="Normal 28 4 4 4" xfId="40050" xr:uid="{00000000-0005-0000-0000-0000719C0000}"/>
    <cellStyle name="Normal 28 4 4 4 2" xfId="40051" xr:uid="{00000000-0005-0000-0000-0000729C0000}"/>
    <cellStyle name="Normal 28 4 4 5" xfId="40052" xr:uid="{00000000-0005-0000-0000-0000739C0000}"/>
    <cellStyle name="Normal 28 4 4 6" xfId="40053" xr:uid="{00000000-0005-0000-0000-0000749C0000}"/>
    <cellStyle name="Normal 28 4 5" xfId="40054" xr:uid="{00000000-0005-0000-0000-0000759C0000}"/>
    <cellStyle name="Normal 28 4 5 2" xfId="40055" xr:uid="{00000000-0005-0000-0000-0000769C0000}"/>
    <cellStyle name="Normal 28 4 5 2 2" xfId="40056" xr:uid="{00000000-0005-0000-0000-0000779C0000}"/>
    <cellStyle name="Normal 28 4 5 2 2 2" xfId="40057" xr:uid="{00000000-0005-0000-0000-0000789C0000}"/>
    <cellStyle name="Normal 28 4 5 2 3" xfId="40058" xr:uid="{00000000-0005-0000-0000-0000799C0000}"/>
    <cellStyle name="Normal 28 4 5 2 4" xfId="40059" xr:uid="{00000000-0005-0000-0000-00007A9C0000}"/>
    <cellStyle name="Normal 28 4 5 3" xfId="40060" xr:uid="{00000000-0005-0000-0000-00007B9C0000}"/>
    <cellStyle name="Normal 28 4 5 3 2" xfId="40061" xr:uid="{00000000-0005-0000-0000-00007C9C0000}"/>
    <cellStyle name="Normal 28 4 5 4" xfId="40062" xr:uid="{00000000-0005-0000-0000-00007D9C0000}"/>
    <cellStyle name="Normal 28 4 5 5" xfId="40063" xr:uid="{00000000-0005-0000-0000-00007E9C0000}"/>
    <cellStyle name="Normal 28 4 6" xfId="40064" xr:uid="{00000000-0005-0000-0000-00007F9C0000}"/>
    <cellStyle name="Normal 28 4 6 2" xfId="40065" xr:uid="{00000000-0005-0000-0000-0000809C0000}"/>
    <cellStyle name="Normal 28 4 6 2 2" xfId="40066" xr:uid="{00000000-0005-0000-0000-0000819C0000}"/>
    <cellStyle name="Normal 28 4 6 3" xfId="40067" xr:uid="{00000000-0005-0000-0000-0000829C0000}"/>
    <cellStyle name="Normal 28 4 6 4" xfId="40068" xr:uid="{00000000-0005-0000-0000-0000839C0000}"/>
    <cellStyle name="Normal 28 4 7" xfId="40069" xr:uid="{00000000-0005-0000-0000-0000849C0000}"/>
    <cellStyle name="Normal 28 4 7 2" xfId="40070" xr:uid="{00000000-0005-0000-0000-0000859C0000}"/>
    <cellStyle name="Normal 28 4 8" xfId="40071" xr:uid="{00000000-0005-0000-0000-0000869C0000}"/>
    <cellStyle name="Normal 28 4 9" xfId="40072" xr:uid="{00000000-0005-0000-0000-0000879C0000}"/>
    <cellStyle name="Normal 28 5" xfId="40073" xr:uid="{00000000-0005-0000-0000-0000889C0000}"/>
    <cellStyle name="Normal 28 5 2" xfId="40074" xr:uid="{00000000-0005-0000-0000-0000899C0000}"/>
    <cellStyle name="Normal 28 5 2 2" xfId="40075" xr:uid="{00000000-0005-0000-0000-00008A9C0000}"/>
    <cellStyle name="Normal 28 5 2 2 2" xfId="40076" xr:uid="{00000000-0005-0000-0000-00008B9C0000}"/>
    <cellStyle name="Normal 28 5 2 2 2 2" xfId="40077" xr:uid="{00000000-0005-0000-0000-00008C9C0000}"/>
    <cellStyle name="Normal 28 5 2 2 2 2 2" xfId="40078" xr:uid="{00000000-0005-0000-0000-00008D9C0000}"/>
    <cellStyle name="Normal 28 5 2 2 2 2 2 2" xfId="40079" xr:uid="{00000000-0005-0000-0000-00008E9C0000}"/>
    <cellStyle name="Normal 28 5 2 2 2 2 3" xfId="40080" xr:uid="{00000000-0005-0000-0000-00008F9C0000}"/>
    <cellStyle name="Normal 28 5 2 2 2 2 4" xfId="40081" xr:uid="{00000000-0005-0000-0000-0000909C0000}"/>
    <cellStyle name="Normal 28 5 2 2 2 3" xfId="40082" xr:uid="{00000000-0005-0000-0000-0000919C0000}"/>
    <cellStyle name="Normal 28 5 2 2 2 3 2" xfId="40083" xr:uid="{00000000-0005-0000-0000-0000929C0000}"/>
    <cellStyle name="Normal 28 5 2 2 2 4" xfId="40084" xr:uid="{00000000-0005-0000-0000-0000939C0000}"/>
    <cellStyle name="Normal 28 5 2 2 2 5" xfId="40085" xr:uid="{00000000-0005-0000-0000-0000949C0000}"/>
    <cellStyle name="Normal 28 5 2 2 3" xfId="40086" xr:uid="{00000000-0005-0000-0000-0000959C0000}"/>
    <cellStyle name="Normal 28 5 2 2 3 2" xfId="40087" xr:uid="{00000000-0005-0000-0000-0000969C0000}"/>
    <cellStyle name="Normal 28 5 2 2 3 2 2" xfId="40088" xr:uid="{00000000-0005-0000-0000-0000979C0000}"/>
    <cellStyle name="Normal 28 5 2 2 3 3" xfId="40089" xr:uid="{00000000-0005-0000-0000-0000989C0000}"/>
    <cellStyle name="Normal 28 5 2 2 3 4" xfId="40090" xr:uid="{00000000-0005-0000-0000-0000999C0000}"/>
    <cellStyle name="Normal 28 5 2 2 4" xfId="40091" xr:uid="{00000000-0005-0000-0000-00009A9C0000}"/>
    <cellStyle name="Normal 28 5 2 2 4 2" xfId="40092" xr:uid="{00000000-0005-0000-0000-00009B9C0000}"/>
    <cellStyle name="Normal 28 5 2 2 5" xfId="40093" xr:uid="{00000000-0005-0000-0000-00009C9C0000}"/>
    <cellStyle name="Normal 28 5 2 2 6" xfId="40094" xr:uid="{00000000-0005-0000-0000-00009D9C0000}"/>
    <cellStyle name="Normal 28 5 2 3" xfId="40095" xr:uid="{00000000-0005-0000-0000-00009E9C0000}"/>
    <cellStyle name="Normal 28 5 2 3 2" xfId="40096" xr:uid="{00000000-0005-0000-0000-00009F9C0000}"/>
    <cellStyle name="Normal 28 5 2 3 2 2" xfId="40097" xr:uid="{00000000-0005-0000-0000-0000A09C0000}"/>
    <cellStyle name="Normal 28 5 2 3 2 2 2" xfId="40098" xr:uid="{00000000-0005-0000-0000-0000A19C0000}"/>
    <cellStyle name="Normal 28 5 2 3 2 3" xfId="40099" xr:uid="{00000000-0005-0000-0000-0000A29C0000}"/>
    <cellStyle name="Normal 28 5 2 3 2 4" xfId="40100" xr:uid="{00000000-0005-0000-0000-0000A39C0000}"/>
    <cellStyle name="Normal 28 5 2 3 3" xfId="40101" xr:uid="{00000000-0005-0000-0000-0000A49C0000}"/>
    <cellStyle name="Normal 28 5 2 3 3 2" xfId="40102" xr:uid="{00000000-0005-0000-0000-0000A59C0000}"/>
    <cellStyle name="Normal 28 5 2 3 4" xfId="40103" xr:uid="{00000000-0005-0000-0000-0000A69C0000}"/>
    <cellStyle name="Normal 28 5 2 3 5" xfId="40104" xr:uid="{00000000-0005-0000-0000-0000A79C0000}"/>
    <cellStyle name="Normal 28 5 2 4" xfId="40105" xr:uid="{00000000-0005-0000-0000-0000A89C0000}"/>
    <cellStyle name="Normal 28 5 2 4 2" xfId="40106" xr:uid="{00000000-0005-0000-0000-0000A99C0000}"/>
    <cellStyle name="Normal 28 5 2 4 2 2" xfId="40107" xr:uid="{00000000-0005-0000-0000-0000AA9C0000}"/>
    <cellStyle name="Normal 28 5 2 4 3" xfId="40108" xr:uid="{00000000-0005-0000-0000-0000AB9C0000}"/>
    <cellStyle name="Normal 28 5 2 4 4" xfId="40109" xr:uid="{00000000-0005-0000-0000-0000AC9C0000}"/>
    <cellStyle name="Normal 28 5 2 5" xfId="40110" xr:uid="{00000000-0005-0000-0000-0000AD9C0000}"/>
    <cellStyle name="Normal 28 5 2 5 2" xfId="40111" xr:uid="{00000000-0005-0000-0000-0000AE9C0000}"/>
    <cellStyle name="Normal 28 5 2 5 2 2" xfId="40112" xr:uid="{00000000-0005-0000-0000-0000AF9C0000}"/>
    <cellStyle name="Normal 28 5 2 5 3" xfId="40113" xr:uid="{00000000-0005-0000-0000-0000B09C0000}"/>
    <cellStyle name="Normal 28 5 2 5 4" xfId="40114" xr:uid="{00000000-0005-0000-0000-0000B19C0000}"/>
    <cellStyle name="Normal 28 5 2 6" xfId="40115" xr:uid="{00000000-0005-0000-0000-0000B29C0000}"/>
    <cellStyle name="Normal 28 5 2 6 2" xfId="40116" xr:uid="{00000000-0005-0000-0000-0000B39C0000}"/>
    <cellStyle name="Normal 28 5 2 7" xfId="40117" xr:uid="{00000000-0005-0000-0000-0000B49C0000}"/>
    <cellStyle name="Normal 28 5 2 8" xfId="40118" xr:uid="{00000000-0005-0000-0000-0000B59C0000}"/>
    <cellStyle name="Normal 28 5 3" xfId="40119" xr:uid="{00000000-0005-0000-0000-0000B69C0000}"/>
    <cellStyle name="Normal 28 5 3 2" xfId="40120" xr:uid="{00000000-0005-0000-0000-0000B79C0000}"/>
    <cellStyle name="Normal 28 5 3 2 2" xfId="40121" xr:uid="{00000000-0005-0000-0000-0000B89C0000}"/>
    <cellStyle name="Normal 28 5 3 2 2 2" xfId="40122" xr:uid="{00000000-0005-0000-0000-0000B99C0000}"/>
    <cellStyle name="Normal 28 5 3 2 2 2 2" xfId="40123" xr:uid="{00000000-0005-0000-0000-0000BA9C0000}"/>
    <cellStyle name="Normal 28 5 3 2 2 3" xfId="40124" xr:uid="{00000000-0005-0000-0000-0000BB9C0000}"/>
    <cellStyle name="Normal 28 5 3 2 2 4" xfId="40125" xr:uid="{00000000-0005-0000-0000-0000BC9C0000}"/>
    <cellStyle name="Normal 28 5 3 2 3" xfId="40126" xr:uid="{00000000-0005-0000-0000-0000BD9C0000}"/>
    <cellStyle name="Normal 28 5 3 2 3 2" xfId="40127" xr:uid="{00000000-0005-0000-0000-0000BE9C0000}"/>
    <cellStyle name="Normal 28 5 3 2 4" xfId="40128" xr:uid="{00000000-0005-0000-0000-0000BF9C0000}"/>
    <cellStyle name="Normal 28 5 3 2 5" xfId="40129" xr:uid="{00000000-0005-0000-0000-0000C09C0000}"/>
    <cellStyle name="Normal 28 5 3 3" xfId="40130" xr:uid="{00000000-0005-0000-0000-0000C19C0000}"/>
    <cellStyle name="Normal 28 5 3 3 2" xfId="40131" xr:uid="{00000000-0005-0000-0000-0000C29C0000}"/>
    <cellStyle name="Normal 28 5 3 3 2 2" xfId="40132" xr:uid="{00000000-0005-0000-0000-0000C39C0000}"/>
    <cellStyle name="Normal 28 5 3 3 3" xfId="40133" xr:uid="{00000000-0005-0000-0000-0000C49C0000}"/>
    <cellStyle name="Normal 28 5 3 3 4" xfId="40134" xr:uid="{00000000-0005-0000-0000-0000C59C0000}"/>
    <cellStyle name="Normal 28 5 3 4" xfId="40135" xr:uid="{00000000-0005-0000-0000-0000C69C0000}"/>
    <cellStyle name="Normal 28 5 3 4 2" xfId="40136" xr:uid="{00000000-0005-0000-0000-0000C79C0000}"/>
    <cellStyle name="Normal 28 5 3 4 2 2" xfId="40137" xr:uid="{00000000-0005-0000-0000-0000C89C0000}"/>
    <cellStyle name="Normal 28 5 3 4 3" xfId="40138" xr:uid="{00000000-0005-0000-0000-0000C99C0000}"/>
    <cellStyle name="Normal 28 5 3 4 4" xfId="40139" xr:uid="{00000000-0005-0000-0000-0000CA9C0000}"/>
    <cellStyle name="Normal 28 5 3 5" xfId="40140" xr:uid="{00000000-0005-0000-0000-0000CB9C0000}"/>
    <cellStyle name="Normal 28 5 3 5 2" xfId="40141" xr:uid="{00000000-0005-0000-0000-0000CC9C0000}"/>
    <cellStyle name="Normal 28 5 3 6" xfId="40142" xr:uid="{00000000-0005-0000-0000-0000CD9C0000}"/>
    <cellStyle name="Normal 28 5 3 7" xfId="40143" xr:uid="{00000000-0005-0000-0000-0000CE9C0000}"/>
    <cellStyle name="Normal 28 5 4" xfId="40144" xr:uid="{00000000-0005-0000-0000-0000CF9C0000}"/>
    <cellStyle name="Normal 28 5 4 2" xfId="40145" xr:uid="{00000000-0005-0000-0000-0000D09C0000}"/>
    <cellStyle name="Normal 28 5 4 2 2" xfId="40146" xr:uid="{00000000-0005-0000-0000-0000D19C0000}"/>
    <cellStyle name="Normal 28 5 4 2 2 2" xfId="40147" xr:uid="{00000000-0005-0000-0000-0000D29C0000}"/>
    <cellStyle name="Normal 28 5 4 2 3" xfId="40148" xr:uid="{00000000-0005-0000-0000-0000D39C0000}"/>
    <cellStyle name="Normal 28 5 4 2 4" xfId="40149" xr:uid="{00000000-0005-0000-0000-0000D49C0000}"/>
    <cellStyle name="Normal 28 5 4 3" xfId="40150" xr:uid="{00000000-0005-0000-0000-0000D59C0000}"/>
    <cellStyle name="Normal 28 5 4 3 2" xfId="40151" xr:uid="{00000000-0005-0000-0000-0000D69C0000}"/>
    <cellStyle name="Normal 28 5 4 3 2 2" xfId="40152" xr:uid="{00000000-0005-0000-0000-0000D79C0000}"/>
    <cellStyle name="Normal 28 5 4 3 3" xfId="40153" xr:uid="{00000000-0005-0000-0000-0000D89C0000}"/>
    <cellStyle name="Normal 28 5 4 3 4" xfId="40154" xr:uid="{00000000-0005-0000-0000-0000D99C0000}"/>
    <cellStyle name="Normal 28 5 4 4" xfId="40155" xr:uid="{00000000-0005-0000-0000-0000DA9C0000}"/>
    <cellStyle name="Normal 28 5 4 4 2" xfId="40156" xr:uid="{00000000-0005-0000-0000-0000DB9C0000}"/>
    <cellStyle name="Normal 28 5 4 5" xfId="40157" xr:uid="{00000000-0005-0000-0000-0000DC9C0000}"/>
    <cellStyle name="Normal 28 5 4 6" xfId="40158" xr:uid="{00000000-0005-0000-0000-0000DD9C0000}"/>
    <cellStyle name="Normal 28 5 5" xfId="40159" xr:uid="{00000000-0005-0000-0000-0000DE9C0000}"/>
    <cellStyle name="Normal 28 5 5 2" xfId="40160" xr:uid="{00000000-0005-0000-0000-0000DF9C0000}"/>
    <cellStyle name="Normal 28 5 5 2 2" xfId="40161" xr:uid="{00000000-0005-0000-0000-0000E09C0000}"/>
    <cellStyle name="Normal 28 5 5 2 2 2" xfId="40162" xr:uid="{00000000-0005-0000-0000-0000E19C0000}"/>
    <cellStyle name="Normal 28 5 5 2 3" xfId="40163" xr:uid="{00000000-0005-0000-0000-0000E29C0000}"/>
    <cellStyle name="Normal 28 5 5 2 4" xfId="40164" xr:uid="{00000000-0005-0000-0000-0000E39C0000}"/>
    <cellStyle name="Normal 28 5 5 3" xfId="40165" xr:uid="{00000000-0005-0000-0000-0000E49C0000}"/>
    <cellStyle name="Normal 28 5 5 3 2" xfId="40166" xr:uid="{00000000-0005-0000-0000-0000E59C0000}"/>
    <cellStyle name="Normal 28 5 5 4" xfId="40167" xr:uid="{00000000-0005-0000-0000-0000E69C0000}"/>
    <cellStyle name="Normal 28 5 5 5" xfId="40168" xr:uid="{00000000-0005-0000-0000-0000E79C0000}"/>
    <cellStyle name="Normal 28 5 6" xfId="40169" xr:uid="{00000000-0005-0000-0000-0000E89C0000}"/>
    <cellStyle name="Normal 28 5 6 2" xfId="40170" xr:uid="{00000000-0005-0000-0000-0000E99C0000}"/>
    <cellStyle name="Normal 28 5 6 2 2" xfId="40171" xr:uid="{00000000-0005-0000-0000-0000EA9C0000}"/>
    <cellStyle name="Normal 28 5 6 3" xfId="40172" xr:uid="{00000000-0005-0000-0000-0000EB9C0000}"/>
    <cellStyle name="Normal 28 5 6 4" xfId="40173" xr:uid="{00000000-0005-0000-0000-0000EC9C0000}"/>
    <cellStyle name="Normal 28 5 7" xfId="40174" xr:uid="{00000000-0005-0000-0000-0000ED9C0000}"/>
    <cellStyle name="Normal 28 5 7 2" xfId="40175" xr:uid="{00000000-0005-0000-0000-0000EE9C0000}"/>
    <cellStyle name="Normal 28 5 8" xfId="40176" xr:uid="{00000000-0005-0000-0000-0000EF9C0000}"/>
    <cellStyle name="Normal 28 5 9" xfId="40177" xr:uid="{00000000-0005-0000-0000-0000F09C0000}"/>
    <cellStyle name="Normal 28 6" xfId="40178" xr:uid="{00000000-0005-0000-0000-0000F19C0000}"/>
    <cellStyle name="Normal 28 6 2" xfId="40179" xr:uid="{00000000-0005-0000-0000-0000F29C0000}"/>
    <cellStyle name="Normal 28 6 2 2" xfId="40180" xr:uid="{00000000-0005-0000-0000-0000F39C0000}"/>
    <cellStyle name="Normal 28 6 2 2 2" xfId="40181" xr:uid="{00000000-0005-0000-0000-0000F49C0000}"/>
    <cellStyle name="Normal 28 6 2 2 2 2" xfId="40182" xr:uid="{00000000-0005-0000-0000-0000F59C0000}"/>
    <cellStyle name="Normal 28 6 2 2 2 2 2" xfId="40183" xr:uid="{00000000-0005-0000-0000-0000F69C0000}"/>
    <cellStyle name="Normal 28 6 2 2 2 3" xfId="40184" xr:uid="{00000000-0005-0000-0000-0000F79C0000}"/>
    <cellStyle name="Normal 28 6 2 2 2 4" xfId="40185" xr:uid="{00000000-0005-0000-0000-0000F89C0000}"/>
    <cellStyle name="Normal 28 6 2 2 3" xfId="40186" xr:uid="{00000000-0005-0000-0000-0000F99C0000}"/>
    <cellStyle name="Normal 28 6 2 2 3 2" xfId="40187" xr:uid="{00000000-0005-0000-0000-0000FA9C0000}"/>
    <cellStyle name="Normal 28 6 2 2 4" xfId="40188" xr:uid="{00000000-0005-0000-0000-0000FB9C0000}"/>
    <cellStyle name="Normal 28 6 2 2 5" xfId="40189" xr:uid="{00000000-0005-0000-0000-0000FC9C0000}"/>
    <cellStyle name="Normal 28 6 2 3" xfId="40190" xr:uid="{00000000-0005-0000-0000-0000FD9C0000}"/>
    <cellStyle name="Normal 28 6 2 3 2" xfId="40191" xr:uid="{00000000-0005-0000-0000-0000FE9C0000}"/>
    <cellStyle name="Normal 28 6 2 3 2 2" xfId="40192" xr:uid="{00000000-0005-0000-0000-0000FF9C0000}"/>
    <cellStyle name="Normal 28 6 2 3 3" xfId="40193" xr:uid="{00000000-0005-0000-0000-0000009D0000}"/>
    <cellStyle name="Normal 28 6 2 3 4" xfId="40194" xr:uid="{00000000-0005-0000-0000-0000019D0000}"/>
    <cellStyle name="Normal 28 6 2 4" xfId="40195" xr:uid="{00000000-0005-0000-0000-0000029D0000}"/>
    <cellStyle name="Normal 28 6 2 4 2" xfId="40196" xr:uid="{00000000-0005-0000-0000-0000039D0000}"/>
    <cellStyle name="Normal 28 6 2 5" xfId="40197" xr:uid="{00000000-0005-0000-0000-0000049D0000}"/>
    <cellStyle name="Normal 28 6 2 6" xfId="40198" xr:uid="{00000000-0005-0000-0000-0000059D0000}"/>
    <cellStyle name="Normal 28 6 3" xfId="40199" xr:uid="{00000000-0005-0000-0000-0000069D0000}"/>
    <cellStyle name="Normal 28 6 3 2" xfId="40200" xr:uid="{00000000-0005-0000-0000-0000079D0000}"/>
    <cellStyle name="Normal 28 6 3 2 2" xfId="40201" xr:uid="{00000000-0005-0000-0000-0000089D0000}"/>
    <cellStyle name="Normal 28 6 3 2 2 2" xfId="40202" xr:uid="{00000000-0005-0000-0000-0000099D0000}"/>
    <cellStyle name="Normal 28 6 3 2 3" xfId="40203" xr:uid="{00000000-0005-0000-0000-00000A9D0000}"/>
    <cellStyle name="Normal 28 6 3 2 4" xfId="40204" xr:uid="{00000000-0005-0000-0000-00000B9D0000}"/>
    <cellStyle name="Normal 28 6 3 3" xfId="40205" xr:uid="{00000000-0005-0000-0000-00000C9D0000}"/>
    <cellStyle name="Normal 28 6 3 3 2" xfId="40206" xr:uid="{00000000-0005-0000-0000-00000D9D0000}"/>
    <cellStyle name="Normal 28 6 3 4" xfId="40207" xr:uid="{00000000-0005-0000-0000-00000E9D0000}"/>
    <cellStyle name="Normal 28 6 3 5" xfId="40208" xr:uid="{00000000-0005-0000-0000-00000F9D0000}"/>
    <cellStyle name="Normal 28 6 4" xfId="40209" xr:uid="{00000000-0005-0000-0000-0000109D0000}"/>
    <cellStyle name="Normal 28 6 4 2" xfId="40210" xr:uid="{00000000-0005-0000-0000-0000119D0000}"/>
    <cellStyle name="Normal 28 6 4 2 2" xfId="40211" xr:uid="{00000000-0005-0000-0000-0000129D0000}"/>
    <cellStyle name="Normal 28 6 4 3" xfId="40212" xr:uid="{00000000-0005-0000-0000-0000139D0000}"/>
    <cellStyle name="Normal 28 6 4 4" xfId="40213" xr:uid="{00000000-0005-0000-0000-0000149D0000}"/>
    <cellStyle name="Normal 28 6 5" xfId="40214" xr:uid="{00000000-0005-0000-0000-0000159D0000}"/>
    <cellStyle name="Normal 28 6 5 2" xfId="40215" xr:uid="{00000000-0005-0000-0000-0000169D0000}"/>
    <cellStyle name="Normal 28 6 5 2 2" xfId="40216" xr:uid="{00000000-0005-0000-0000-0000179D0000}"/>
    <cellStyle name="Normal 28 6 5 3" xfId="40217" xr:uid="{00000000-0005-0000-0000-0000189D0000}"/>
    <cellStyle name="Normal 28 6 5 4" xfId="40218" xr:uid="{00000000-0005-0000-0000-0000199D0000}"/>
    <cellStyle name="Normal 28 6 6" xfId="40219" xr:uid="{00000000-0005-0000-0000-00001A9D0000}"/>
    <cellStyle name="Normal 28 6 6 2" xfId="40220" xr:uid="{00000000-0005-0000-0000-00001B9D0000}"/>
    <cellStyle name="Normal 28 6 7" xfId="40221" xr:uid="{00000000-0005-0000-0000-00001C9D0000}"/>
    <cellStyle name="Normal 28 6 8" xfId="40222" xr:uid="{00000000-0005-0000-0000-00001D9D0000}"/>
    <cellStyle name="Normal 28 7" xfId="40223" xr:uid="{00000000-0005-0000-0000-00001E9D0000}"/>
    <cellStyle name="Normal 28 7 2" xfId="40224" xr:uid="{00000000-0005-0000-0000-00001F9D0000}"/>
    <cellStyle name="Normal 28 7 2 2" xfId="40225" xr:uid="{00000000-0005-0000-0000-0000209D0000}"/>
    <cellStyle name="Normal 28 7 2 2 2" xfId="40226" xr:uid="{00000000-0005-0000-0000-0000219D0000}"/>
    <cellStyle name="Normal 28 7 2 2 2 2" xfId="40227" xr:uid="{00000000-0005-0000-0000-0000229D0000}"/>
    <cellStyle name="Normal 28 7 2 2 3" xfId="40228" xr:uid="{00000000-0005-0000-0000-0000239D0000}"/>
    <cellStyle name="Normal 28 7 2 2 4" xfId="40229" xr:uid="{00000000-0005-0000-0000-0000249D0000}"/>
    <cellStyle name="Normal 28 7 2 3" xfId="40230" xr:uid="{00000000-0005-0000-0000-0000259D0000}"/>
    <cellStyle name="Normal 28 7 2 3 2" xfId="40231" xr:uid="{00000000-0005-0000-0000-0000269D0000}"/>
    <cellStyle name="Normal 28 7 2 4" xfId="40232" xr:uid="{00000000-0005-0000-0000-0000279D0000}"/>
    <cellStyle name="Normal 28 7 2 5" xfId="40233" xr:uid="{00000000-0005-0000-0000-0000289D0000}"/>
    <cellStyle name="Normal 28 7 3" xfId="40234" xr:uid="{00000000-0005-0000-0000-0000299D0000}"/>
    <cellStyle name="Normal 28 7 3 2" xfId="40235" xr:uid="{00000000-0005-0000-0000-00002A9D0000}"/>
    <cellStyle name="Normal 28 7 3 2 2" xfId="40236" xr:uid="{00000000-0005-0000-0000-00002B9D0000}"/>
    <cellStyle name="Normal 28 7 3 3" xfId="40237" xr:uid="{00000000-0005-0000-0000-00002C9D0000}"/>
    <cellStyle name="Normal 28 7 3 4" xfId="40238" xr:uid="{00000000-0005-0000-0000-00002D9D0000}"/>
    <cellStyle name="Normal 28 7 4" xfId="40239" xr:uid="{00000000-0005-0000-0000-00002E9D0000}"/>
    <cellStyle name="Normal 28 7 4 2" xfId="40240" xr:uid="{00000000-0005-0000-0000-00002F9D0000}"/>
    <cellStyle name="Normal 28 7 4 2 2" xfId="40241" xr:uid="{00000000-0005-0000-0000-0000309D0000}"/>
    <cellStyle name="Normal 28 7 4 3" xfId="40242" xr:uid="{00000000-0005-0000-0000-0000319D0000}"/>
    <cellStyle name="Normal 28 7 4 4" xfId="40243" xr:uid="{00000000-0005-0000-0000-0000329D0000}"/>
    <cellStyle name="Normal 28 7 5" xfId="40244" xr:uid="{00000000-0005-0000-0000-0000339D0000}"/>
    <cellStyle name="Normal 28 7 5 2" xfId="40245" xr:uid="{00000000-0005-0000-0000-0000349D0000}"/>
    <cellStyle name="Normal 28 7 6" xfId="40246" xr:uid="{00000000-0005-0000-0000-0000359D0000}"/>
    <cellStyle name="Normal 28 7 7" xfId="40247" xr:uid="{00000000-0005-0000-0000-0000369D0000}"/>
    <cellStyle name="Normal 28 8" xfId="40248" xr:uid="{00000000-0005-0000-0000-0000379D0000}"/>
    <cellStyle name="Normal 28 8 2" xfId="40249" xr:uid="{00000000-0005-0000-0000-0000389D0000}"/>
    <cellStyle name="Normal 28 8 2 2" xfId="40250" xr:uid="{00000000-0005-0000-0000-0000399D0000}"/>
    <cellStyle name="Normal 28 8 2 2 2" xfId="40251" xr:uid="{00000000-0005-0000-0000-00003A9D0000}"/>
    <cellStyle name="Normal 28 8 2 3" xfId="40252" xr:uid="{00000000-0005-0000-0000-00003B9D0000}"/>
    <cellStyle name="Normal 28 8 2 4" xfId="40253" xr:uid="{00000000-0005-0000-0000-00003C9D0000}"/>
    <cellStyle name="Normal 28 8 3" xfId="40254" xr:uid="{00000000-0005-0000-0000-00003D9D0000}"/>
    <cellStyle name="Normal 28 8 3 2" xfId="40255" xr:uid="{00000000-0005-0000-0000-00003E9D0000}"/>
    <cellStyle name="Normal 28 8 3 2 2" xfId="40256" xr:uid="{00000000-0005-0000-0000-00003F9D0000}"/>
    <cellStyle name="Normal 28 8 3 3" xfId="40257" xr:uid="{00000000-0005-0000-0000-0000409D0000}"/>
    <cellStyle name="Normal 28 8 3 4" xfId="40258" xr:uid="{00000000-0005-0000-0000-0000419D0000}"/>
    <cellStyle name="Normal 28 8 4" xfId="40259" xr:uid="{00000000-0005-0000-0000-0000429D0000}"/>
    <cellStyle name="Normal 28 8 4 2" xfId="40260" xr:uid="{00000000-0005-0000-0000-0000439D0000}"/>
    <cellStyle name="Normal 28 8 5" xfId="40261" xr:uid="{00000000-0005-0000-0000-0000449D0000}"/>
    <cellStyle name="Normal 28 8 6" xfId="40262" xr:uid="{00000000-0005-0000-0000-0000459D0000}"/>
    <cellStyle name="Normal 28 9" xfId="40263" xr:uid="{00000000-0005-0000-0000-0000469D0000}"/>
    <cellStyle name="Normal 28 9 2" xfId="40264" xr:uid="{00000000-0005-0000-0000-0000479D0000}"/>
    <cellStyle name="Normal 28 9 2 2" xfId="40265" xr:uid="{00000000-0005-0000-0000-0000489D0000}"/>
    <cellStyle name="Normal 28 9 2 2 2" xfId="40266" xr:uid="{00000000-0005-0000-0000-0000499D0000}"/>
    <cellStyle name="Normal 28 9 2 3" xfId="40267" xr:uid="{00000000-0005-0000-0000-00004A9D0000}"/>
    <cellStyle name="Normal 28 9 2 4" xfId="40268" xr:uid="{00000000-0005-0000-0000-00004B9D0000}"/>
    <cellStyle name="Normal 28 9 3" xfId="40269" xr:uid="{00000000-0005-0000-0000-00004C9D0000}"/>
    <cellStyle name="Normal 28 9 3 2" xfId="40270" xr:uid="{00000000-0005-0000-0000-00004D9D0000}"/>
    <cellStyle name="Normal 28 9 4" xfId="40271" xr:uid="{00000000-0005-0000-0000-00004E9D0000}"/>
    <cellStyle name="Normal 28 9 5" xfId="40272" xr:uid="{00000000-0005-0000-0000-00004F9D0000}"/>
    <cellStyle name="Normal 29" xfId="40273" xr:uid="{00000000-0005-0000-0000-0000509D0000}"/>
    <cellStyle name="Normal 29 10" xfId="40274" xr:uid="{00000000-0005-0000-0000-0000519D0000}"/>
    <cellStyle name="Normal 29 10 2" xfId="40275" xr:uid="{00000000-0005-0000-0000-0000529D0000}"/>
    <cellStyle name="Normal 29 10 2 2" xfId="40276" xr:uid="{00000000-0005-0000-0000-0000539D0000}"/>
    <cellStyle name="Normal 29 10 3" xfId="40277" xr:uid="{00000000-0005-0000-0000-0000549D0000}"/>
    <cellStyle name="Normal 29 10 4" xfId="40278" xr:uid="{00000000-0005-0000-0000-0000559D0000}"/>
    <cellStyle name="Normal 29 11" xfId="40279" xr:uid="{00000000-0005-0000-0000-0000569D0000}"/>
    <cellStyle name="Normal 29 11 2" xfId="40280" xr:uid="{00000000-0005-0000-0000-0000579D0000}"/>
    <cellStyle name="Normal 29 12" xfId="40281" xr:uid="{00000000-0005-0000-0000-0000589D0000}"/>
    <cellStyle name="Normal 29 13" xfId="40282" xr:uid="{00000000-0005-0000-0000-0000599D0000}"/>
    <cellStyle name="Normal 29 14" xfId="40283" xr:uid="{00000000-0005-0000-0000-00005A9D0000}"/>
    <cellStyle name="Normal 29 2" xfId="40284" xr:uid="{00000000-0005-0000-0000-00005B9D0000}"/>
    <cellStyle name="Normal 29 2 10" xfId="40285" xr:uid="{00000000-0005-0000-0000-00005C9D0000}"/>
    <cellStyle name="Normal 29 2 11" xfId="40286" xr:uid="{00000000-0005-0000-0000-00005D9D0000}"/>
    <cellStyle name="Normal 29 2 2" xfId="40287" xr:uid="{00000000-0005-0000-0000-00005E9D0000}"/>
    <cellStyle name="Normal 29 2 2 10" xfId="40288" xr:uid="{00000000-0005-0000-0000-00005F9D0000}"/>
    <cellStyle name="Normal 29 2 2 2" xfId="40289" xr:uid="{00000000-0005-0000-0000-0000609D0000}"/>
    <cellStyle name="Normal 29 2 2 2 2" xfId="40290" xr:uid="{00000000-0005-0000-0000-0000619D0000}"/>
    <cellStyle name="Normal 29 2 2 2 2 2" xfId="40291" xr:uid="{00000000-0005-0000-0000-0000629D0000}"/>
    <cellStyle name="Normal 29 2 2 2 2 2 2" xfId="40292" xr:uid="{00000000-0005-0000-0000-0000639D0000}"/>
    <cellStyle name="Normal 29 2 2 2 2 2 2 2" xfId="40293" xr:uid="{00000000-0005-0000-0000-0000649D0000}"/>
    <cellStyle name="Normal 29 2 2 2 2 2 2 2 2" xfId="40294" xr:uid="{00000000-0005-0000-0000-0000659D0000}"/>
    <cellStyle name="Normal 29 2 2 2 2 2 2 3" xfId="40295" xr:uid="{00000000-0005-0000-0000-0000669D0000}"/>
    <cellStyle name="Normal 29 2 2 2 2 2 2 4" xfId="40296" xr:uid="{00000000-0005-0000-0000-0000679D0000}"/>
    <cellStyle name="Normal 29 2 2 2 2 2 3" xfId="40297" xr:uid="{00000000-0005-0000-0000-0000689D0000}"/>
    <cellStyle name="Normal 29 2 2 2 2 2 3 2" xfId="40298" xr:uid="{00000000-0005-0000-0000-0000699D0000}"/>
    <cellStyle name="Normal 29 2 2 2 2 2 4" xfId="40299" xr:uid="{00000000-0005-0000-0000-00006A9D0000}"/>
    <cellStyle name="Normal 29 2 2 2 2 2 5" xfId="40300" xr:uid="{00000000-0005-0000-0000-00006B9D0000}"/>
    <cellStyle name="Normal 29 2 2 2 2 3" xfId="40301" xr:uid="{00000000-0005-0000-0000-00006C9D0000}"/>
    <cellStyle name="Normal 29 2 2 2 2 3 2" xfId="40302" xr:uid="{00000000-0005-0000-0000-00006D9D0000}"/>
    <cellStyle name="Normal 29 2 2 2 2 3 2 2" xfId="40303" xr:uid="{00000000-0005-0000-0000-00006E9D0000}"/>
    <cellStyle name="Normal 29 2 2 2 2 3 3" xfId="40304" xr:uid="{00000000-0005-0000-0000-00006F9D0000}"/>
    <cellStyle name="Normal 29 2 2 2 2 3 4" xfId="40305" xr:uid="{00000000-0005-0000-0000-0000709D0000}"/>
    <cellStyle name="Normal 29 2 2 2 2 4" xfId="40306" xr:uid="{00000000-0005-0000-0000-0000719D0000}"/>
    <cellStyle name="Normal 29 2 2 2 2 4 2" xfId="40307" xr:uid="{00000000-0005-0000-0000-0000729D0000}"/>
    <cellStyle name="Normal 29 2 2 2 2 5" xfId="40308" xr:uid="{00000000-0005-0000-0000-0000739D0000}"/>
    <cellStyle name="Normal 29 2 2 2 2 6" xfId="40309" xr:uid="{00000000-0005-0000-0000-0000749D0000}"/>
    <cellStyle name="Normal 29 2 2 2 3" xfId="40310" xr:uid="{00000000-0005-0000-0000-0000759D0000}"/>
    <cellStyle name="Normal 29 2 2 2 3 2" xfId="40311" xr:uid="{00000000-0005-0000-0000-0000769D0000}"/>
    <cellStyle name="Normal 29 2 2 2 3 2 2" xfId="40312" xr:uid="{00000000-0005-0000-0000-0000779D0000}"/>
    <cellStyle name="Normal 29 2 2 2 3 2 2 2" xfId="40313" xr:uid="{00000000-0005-0000-0000-0000789D0000}"/>
    <cellStyle name="Normal 29 2 2 2 3 2 3" xfId="40314" xr:uid="{00000000-0005-0000-0000-0000799D0000}"/>
    <cellStyle name="Normal 29 2 2 2 3 2 4" xfId="40315" xr:uid="{00000000-0005-0000-0000-00007A9D0000}"/>
    <cellStyle name="Normal 29 2 2 2 3 3" xfId="40316" xr:uid="{00000000-0005-0000-0000-00007B9D0000}"/>
    <cellStyle name="Normal 29 2 2 2 3 3 2" xfId="40317" xr:uid="{00000000-0005-0000-0000-00007C9D0000}"/>
    <cellStyle name="Normal 29 2 2 2 3 4" xfId="40318" xr:uid="{00000000-0005-0000-0000-00007D9D0000}"/>
    <cellStyle name="Normal 29 2 2 2 3 5" xfId="40319" xr:uid="{00000000-0005-0000-0000-00007E9D0000}"/>
    <cellStyle name="Normal 29 2 2 2 4" xfId="40320" xr:uid="{00000000-0005-0000-0000-00007F9D0000}"/>
    <cellStyle name="Normal 29 2 2 2 4 2" xfId="40321" xr:uid="{00000000-0005-0000-0000-0000809D0000}"/>
    <cellStyle name="Normal 29 2 2 2 4 2 2" xfId="40322" xr:uid="{00000000-0005-0000-0000-0000819D0000}"/>
    <cellStyle name="Normal 29 2 2 2 4 3" xfId="40323" xr:uid="{00000000-0005-0000-0000-0000829D0000}"/>
    <cellStyle name="Normal 29 2 2 2 4 4" xfId="40324" xr:uid="{00000000-0005-0000-0000-0000839D0000}"/>
    <cellStyle name="Normal 29 2 2 2 5" xfId="40325" xr:uid="{00000000-0005-0000-0000-0000849D0000}"/>
    <cellStyle name="Normal 29 2 2 2 5 2" xfId="40326" xr:uid="{00000000-0005-0000-0000-0000859D0000}"/>
    <cellStyle name="Normal 29 2 2 2 5 2 2" xfId="40327" xr:uid="{00000000-0005-0000-0000-0000869D0000}"/>
    <cellStyle name="Normal 29 2 2 2 5 3" xfId="40328" xr:uid="{00000000-0005-0000-0000-0000879D0000}"/>
    <cellStyle name="Normal 29 2 2 2 5 4" xfId="40329" xr:uid="{00000000-0005-0000-0000-0000889D0000}"/>
    <cellStyle name="Normal 29 2 2 2 6" xfId="40330" xr:uid="{00000000-0005-0000-0000-0000899D0000}"/>
    <cellStyle name="Normal 29 2 2 2 6 2" xfId="40331" xr:uid="{00000000-0005-0000-0000-00008A9D0000}"/>
    <cellStyle name="Normal 29 2 2 2 7" xfId="40332" xr:uid="{00000000-0005-0000-0000-00008B9D0000}"/>
    <cellStyle name="Normal 29 2 2 2 8" xfId="40333" xr:uid="{00000000-0005-0000-0000-00008C9D0000}"/>
    <cellStyle name="Normal 29 2 2 3" xfId="40334" xr:uid="{00000000-0005-0000-0000-00008D9D0000}"/>
    <cellStyle name="Normal 29 2 2 3 2" xfId="40335" xr:uid="{00000000-0005-0000-0000-00008E9D0000}"/>
    <cellStyle name="Normal 29 2 2 3 2 2" xfId="40336" xr:uid="{00000000-0005-0000-0000-00008F9D0000}"/>
    <cellStyle name="Normal 29 2 2 3 2 2 2" xfId="40337" xr:uid="{00000000-0005-0000-0000-0000909D0000}"/>
    <cellStyle name="Normal 29 2 2 3 2 2 2 2" xfId="40338" xr:uid="{00000000-0005-0000-0000-0000919D0000}"/>
    <cellStyle name="Normal 29 2 2 3 2 2 3" xfId="40339" xr:uid="{00000000-0005-0000-0000-0000929D0000}"/>
    <cellStyle name="Normal 29 2 2 3 2 2 4" xfId="40340" xr:uid="{00000000-0005-0000-0000-0000939D0000}"/>
    <cellStyle name="Normal 29 2 2 3 2 3" xfId="40341" xr:uid="{00000000-0005-0000-0000-0000949D0000}"/>
    <cellStyle name="Normal 29 2 2 3 2 3 2" xfId="40342" xr:uid="{00000000-0005-0000-0000-0000959D0000}"/>
    <cellStyle name="Normal 29 2 2 3 2 4" xfId="40343" xr:uid="{00000000-0005-0000-0000-0000969D0000}"/>
    <cellStyle name="Normal 29 2 2 3 2 5" xfId="40344" xr:uid="{00000000-0005-0000-0000-0000979D0000}"/>
    <cellStyle name="Normal 29 2 2 3 3" xfId="40345" xr:uid="{00000000-0005-0000-0000-0000989D0000}"/>
    <cellStyle name="Normal 29 2 2 3 3 2" xfId="40346" xr:uid="{00000000-0005-0000-0000-0000999D0000}"/>
    <cellStyle name="Normal 29 2 2 3 3 2 2" xfId="40347" xr:uid="{00000000-0005-0000-0000-00009A9D0000}"/>
    <cellStyle name="Normal 29 2 2 3 3 3" xfId="40348" xr:uid="{00000000-0005-0000-0000-00009B9D0000}"/>
    <cellStyle name="Normal 29 2 2 3 3 4" xfId="40349" xr:uid="{00000000-0005-0000-0000-00009C9D0000}"/>
    <cellStyle name="Normal 29 2 2 3 4" xfId="40350" xr:uid="{00000000-0005-0000-0000-00009D9D0000}"/>
    <cellStyle name="Normal 29 2 2 3 4 2" xfId="40351" xr:uid="{00000000-0005-0000-0000-00009E9D0000}"/>
    <cellStyle name="Normal 29 2 2 3 4 2 2" xfId="40352" xr:uid="{00000000-0005-0000-0000-00009F9D0000}"/>
    <cellStyle name="Normal 29 2 2 3 4 3" xfId="40353" xr:uid="{00000000-0005-0000-0000-0000A09D0000}"/>
    <cellStyle name="Normal 29 2 2 3 4 4" xfId="40354" xr:uid="{00000000-0005-0000-0000-0000A19D0000}"/>
    <cellStyle name="Normal 29 2 2 3 5" xfId="40355" xr:uid="{00000000-0005-0000-0000-0000A29D0000}"/>
    <cellStyle name="Normal 29 2 2 3 5 2" xfId="40356" xr:uid="{00000000-0005-0000-0000-0000A39D0000}"/>
    <cellStyle name="Normal 29 2 2 3 6" xfId="40357" xr:uid="{00000000-0005-0000-0000-0000A49D0000}"/>
    <cellStyle name="Normal 29 2 2 3 7" xfId="40358" xr:uid="{00000000-0005-0000-0000-0000A59D0000}"/>
    <cellStyle name="Normal 29 2 2 4" xfId="40359" xr:uid="{00000000-0005-0000-0000-0000A69D0000}"/>
    <cellStyle name="Normal 29 2 2 4 2" xfId="40360" xr:uid="{00000000-0005-0000-0000-0000A79D0000}"/>
    <cellStyle name="Normal 29 2 2 4 2 2" xfId="40361" xr:uid="{00000000-0005-0000-0000-0000A89D0000}"/>
    <cellStyle name="Normal 29 2 2 4 2 2 2" xfId="40362" xr:uid="{00000000-0005-0000-0000-0000A99D0000}"/>
    <cellStyle name="Normal 29 2 2 4 2 3" xfId="40363" xr:uid="{00000000-0005-0000-0000-0000AA9D0000}"/>
    <cellStyle name="Normal 29 2 2 4 2 4" xfId="40364" xr:uid="{00000000-0005-0000-0000-0000AB9D0000}"/>
    <cellStyle name="Normal 29 2 2 4 3" xfId="40365" xr:uid="{00000000-0005-0000-0000-0000AC9D0000}"/>
    <cellStyle name="Normal 29 2 2 4 3 2" xfId="40366" xr:uid="{00000000-0005-0000-0000-0000AD9D0000}"/>
    <cellStyle name="Normal 29 2 2 4 3 2 2" xfId="40367" xr:uid="{00000000-0005-0000-0000-0000AE9D0000}"/>
    <cellStyle name="Normal 29 2 2 4 3 3" xfId="40368" xr:uid="{00000000-0005-0000-0000-0000AF9D0000}"/>
    <cellStyle name="Normal 29 2 2 4 3 4" xfId="40369" xr:uid="{00000000-0005-0000-0000-0000B09D0000}"/>
    <cellStyle name="Normal 29 2 2 4 4" xfId="40370" xr:uid="{00000000-0005-0000-0000-0000B19D0000}"/>
    <cellStyle name="Normal 29 2 2 4 4 2" xfId="40371" xr:uid="{00000000-0005-0000-0000-0000B29D0000}"/>
    <cellStyle name="Normal 29 2 2 4 5" xfId="40372" xr:uid="{00000000-0005-0000-0000-0000B39D0000}"/>
    <cellStyle name="Normal 29 2 2 4 6" xfId="40373" xr:uid="{00000000-0005-0000-0000-0000B49D0000}"/>
    <cellStyle name="Normal 29 2 2 5" xfId="40374" xr:uid="{00000000-0005-0000-0000-0000B59D0000}"/>
    <cellStyle name="Normal 29 2 2 5 2" xfId="40375" xr:uid="{00000000-0005-0000-0000-0000B69D0000}"/>
    <cellStyle name="Normal 29 2 2 5 2 2" xfId="40376" xr:uid="{00000000-0005-0000-0000-0000B79D0000}"/>
    <cellStyle name="Normal 29 2 2 5 2 2 2" xfId="40377" xr:uid="{00000000-0005-0000-0000-0000B89D0000}"/>
    <cellStyle name="Normal 29 2 2 5 2 3" xfId="40378" xr:uid="{00000000-0005-0000-0000-0000B99D0000}"/>
    <cellStyle name="Normal 29 2 2 5 2 4" xfId="40379" xr:uid="{00000000-0005-0000-0000-0000BA9D0000}"/>
    <cellStyle name="Normal 29 2 2 5 3" xfId="40380" xr:uid="{00000000-0005-0000-0000-0000BB9D0000}"/>
    <cellStyle name="Normal 29 2 2 5 3 2" xfId="40381" xr:uid="{00000000-0005-0000-0000-0000BC9D0000}"/>
    <cellStyle name="Normal 29 2 2 5 4" xfId="40382" xr:uid="{00000000-0005-0000-0000-0000BD9D0000}"/>
    <cellStyle name="Normal 29 2 2 5 5" xfId="40383" xr:uid="{00000000-0005-0000-0000-0000BE9D0000}"/>
    <cellStyle name="Normal 29 2 2 6" xfId="40384" xr:uid="{00000000-0005-0000-0000-0000BF9D0000}"/>
    <cellStyle name="Normal 29 2 2 6 2" xfId="40385" xr:uid="{00000000-0005-0000-0000-0000C09D0000}"/>
    <cellStyle name="Normal 29 2 2 6 2 2" xfId="40386" xr:uid="{00000000-0005-0000-0000-0000C19D0000}"/>
    <cellStyle name="Normal 29 2 2 6 3" xfId="40387" xr:uid="{00000000-0005-0000-0000-0000C29D0000}"/>
    <cellStyle name="Normal 29 2 2 6 4" xfId="40388" xr:uid="{00000000-0005-0000-0000-0000C39D0000}"/>
    <cellStyle name="Normal 29 2 2 7" xfId="40389" xr:uid="{00000000-0005-0000-0000-0000C49D0000}"/>
    <cellStyle name="Normal 29 2 2 7 2" xfId="40390" xr:uid="{00000000-0005-0000-0000-0000C59D0000}"/>
    <cellStyle name="Normal 29 2 2 8" xfId="40391" xr:uid="{00000000-0005-0000-0000-0000C69D0000}"/>
    <cellStyle name="Normal 29 2 2 9" xfId="40392" xr:uid="{00000000-0005-0000-0000-0000C79D0000}"/>
    <cellStyle name="Normal 29 2 3" xfId="40393" xr:uid="{00000000-0005-0000-0000-0000C89D0000}"/>
    <cellStyle name="Normal 29 2 3 2" xfId="40394" xr:uid="{00000000-0005-0000-0000-0000C99D0000}"/>
    <cellStyle name="Normal 29 2 3 2 2" xfId="40395" xr:uid="{00000000-0005-0000-0000-0000CA9D0000}"/>
    <cellStyle name="Normal 29 2 3 2 2 2" xfId="40396" xr:uid="{00000000-0005-0000-0000-0000CB9D0000}"/>
    <cellStyle name="Normal 29 2 3 2 2 2 2" xfId="40397" xr:uid="{00000000-0005-0000-0000-0000CC9D0000}"/>
    <cellStyle name="Normal 29 2 3 2 2 2 2 2" xfId="40398" xr:uid="{00000000-0005-0000-0000-0000CD9D0000}"/>
    <cellStyle name="Normal 29 2 3 2 2 2 3" xfId="40399" xr:uid="{00000000-0005-0000-0000-0000CE9D0000}"/>
    <cellStyle name="Normal 29 2 3 2 2 2 4" xfId="40400" xr:uid="{00000000-0005-0000-0000-0000CF9D0000}"/>
    <cellStyle name="Normal 29 2 3 2 2 3" xfId="40401" xr:uid="{00000000-0005-0000-0000-0000D09D0000}"/>
    <cellStyle name="Normal 29 2 3 2 2 3 2" xfId="40402" xr:uid="{00000000-0005-0000-0000-0000D19D0000}"/>
    <cellStyle name="Normal 29 2 3 2 2 4" xfId="40403" xr:uid="{00000000-0005-0000-0000-0000D29D0000}"/>
    <cellStyle name="Normal 29 2 3 2 2 5" xfId="40404" xr:uid="{00000000-0005-0000-0000-0000D39D0000}"/>
    <cellStyle name="Normal 29 2 3 2 3" xfId="40405" xr:uid="{00000000-0005-0000-0000-0000D49D0000}"/>
    <cellStyle name="Normal 29 2 3 2 3 2" xfId="40406" xr:uid="{00000000-0005-0000-0000-0000D59D0000}"/>
    <cellStyle name="Normal 29 2 3 2 3 2 2" xfId="40407" xr:uid="{00000000-0005-0000-0000-0000D69D0000}"/>
    <cellStyle name="Normal 29 2 3 2 3 3" xfId="40408" xr:uid="{00000000-0005-0000-0000-0000D79D0000}"/>
    <cellStyle name="Normal 29 2 3 2 3 4" xfId="40409" xr:uid="{00000000-0005-0000-0000-0000D89D0000}"/>
    <cellStyle name="Normal 29 2 3 2 4" xfId="40410" xr:uid="{00000000-0005-0000-0000-0000D99D0000}"/>
    <cellStyle name="Normal 29 2 3 2 4 2" xfId="40411" xr:uid="{00000000-0005-0000-0000-0000DA9D0000}"/>
    <cellStyle name="Normal 29 2 3 2 5" xfId="40412" xr:uid="{00000000-0005-0000-0000-0000DB9D0000}"/>
    <cellStyle name="Normal 29 2 3 2 6" xfId="40413" xr:uid="{00000000-0005-0000-0000-0000DC9D0000}"/>
    <cellStyle name="Normal 29 2 3 3" xfId="40414" xr:uid="{00000000-0005-0000-0000-0000DD9D0000}"/>
    <cellStyle name="Normal 29 2 3 3 2" xfId="40415" xr:uid="{00000000-0005-0000-0000-0000DE9D0000}"/>
    <cellStyle name="Normal 29 2 3 3 2 2" xfId="40416" xr:uid="{00000000-0005-0000-0000-0000DF9D0000}"/>
    <cellStyle name="Normal 29 2 3 3 2 2 2" xfId="40417" xr:uid="{00000000-0005-0000-0000-0000E09D0000}"/>
    <cellStyle name="Normal 29 2 3 3 2 3" xfId="40418" xr:uid="{00000000-0005-0000-0000-0000E19D0000}"/>
    <cellStyle name="Normal 29 2 3 3 2 4" xfId="40419" xr:uid="{00000000-0005-0000-0000-0000E29D0000}"/>
    <cellStyle name="Normal 29 2 3 3 3" xfId="40420" xr:uid="{00000000-0005-0000-0000-0000E39D0000}"/>
    <cellStyle name="Normal 29 2 3 3 3 2" xfId="40421" xr:uid="{00000000-0005-0000-0000-0000E49D0000}"/>
    <cellStyle name="Normal 29 2 3 3 4" xfId="40422" xr:uid="{00000000-0005-0000-0000-0000E59D0000}"/>
    <cellStyle name="Normal 29 2 3 3 5" xfId="40423" xr:uid="{00000000-0005-0000-0000-0000E69D0000}"/>
    <cellStyle name="Normal 29 2 3 4" xfId="40424" xr:uid="{00000000-0005-0000-0000-0000E79D0000}"/>
    <cellStyle name="Normal 29 2 3 4 2" xfId="40425" xr:uid="{00000000-0005-0000-0000-0000E89D0000}"/>
    <cellStyle name="Normal 29 2 3 4 2 2" xfId="40426" xr:uid="{00000000-0005-0000-0000-0000E99D0000}"/>
    <cellStyle name="Normal 29 2 3 4 3" xfId="40427" xr:uid="{00000000-0005-0000-0000-0000EA9D0000}"/>
    <cellStyle name="Normal 29 2 3 4 4" xfId="40428" xr:uid="{00000000-0005-0000-0000-0000EB9D0000}"/>
    <cellStyle name="Normal 29 2 3 5" xfId="40429" xr:uid="{00000000-0005-0000-0000-0000EC9D0000}"/>
    <cellStyle name="Normal 29 2 3 5 2" xfId="40430" xr:uid="{00000000-0005-0000-0000-0000ED9D0000}"/>
    <cellStyle name="Normal 29 2 3 5 2 2" xfId="40431" xr:uid="{00000000-0005-0000-0000-0000EE9D0000}"/>
    <cellStyle name="Normal 29 2 3 5 3" xfId="40432" xr:uid="{00000000-0005-0000-0000-0000EF9D0000}"/>
    <cellStyle name="Normal 29 2 3 5 4" xfId="40433" xr:uid="{00000000-0005-0000-0000-0000F09D0000}"/>
    <cellStyle name="Normal 29 2 3 6" xfId="40434" xr:uid="{00000000-0005-0000-0000-0000F19D0000}"/>
    <cellStyle name="Normal 29 2 3 6 2" xfId="40435" xr:uid="{00000000-0005-0000-0000-0000F29D0000}"/>
    <cellStyle name="Normal 29 2 3 7" xfId="40436" xr:uid="{00000000-0005-0000-0000-0000F39D0000}"/>
    <cellStyle name="Normal 29 2 3 8" xfId="40437" xr:uid="{00000000-0005-0000-0000-0000F49D0000}"/>
    <cellStyle name="Normal 29 2 4" xfId="40438" xr:uid="{00000000-0005-0000-0000-0000F59D0000}"/>
    <cellStyle name="Normal 29 2 4 2" xfId="40439" xr:uid="{00000000-0005-0000-0000-0000F69D0000}"/>
    <cellStyle name="Normal 29 2 4 2 2" xfId="40440" xr:uid="{00000000-0005-0000-0000-0000F79D0000}"/>
    <cellStyle name="Normal 29 2 4 2 2 2" xfId="40441" xr:uid="{00000000-0005-0000-0000-0000F89D0000}"/>
    <cellStyle name="Normal 29 2 4 2 2 2 2" xfId="40442" xr:uid="{00000000-0005-0000-0000-0000F99D0000}"/>
    <cellStyle name="Normal 29 2 4 2 2 3" xfId="40443" xr:uid="{00000000-0005-0000-0000-0000FA9D0000}"/>
    <cellStyle name="Normal 29 2 4 2 2 4" xfId="40444" xr:uid="{00000000-0005-0000-0000-0000FB9D0000}"/>
    <cellStyle name="Normal 29 2 4 2 3" xfId="40445" xr:uid="{00000000-0005-0000-0000-0000FC9D0000}"/>
    <cellStyle name="Normal 29 2 4 2 3 2" xfId="40446" xr:uid="{00000000-0005-0000-0000-0000FD9D0000}"/>
    <cellStyle name="Normal 29 2 4 2 4" xfId="40447" xr:uid="{00000000-0005-0000-0000-0000FE9D0000}"/>
    <cellStyle name="Normal 29 2 4 2 5" xfId="40448" xr:uid="{00000000-0005-0000-0000-0000FF9D0000}"/>
    <cellStyle name="Normal 29 2 4 3" xfId="40449" xr:uid="{00000000-0005-0000-0000-0000009E0000}"/>
    <cellStyle name="Normal 29 2 4 3 2" xfId="40450" xr:uid="{00000000-0005-0000-0000-0000019E0000}"/>
    <cellStyle name="Normal 29 2 4 3 2 2" xfId="40451" xr:uid="{00000000-0005-0000-0000-0000029E0000}"/>
    <cellStyle name="Normal 29 2 4 3 3" xfId="40452" xr:uid="{00000000-0005-0000-0000-0000039E0000}"/>
    <cellStyle name="Normal 29 2 4 3 4" xfId="40453" xr:uid="{00000000-0005-0000-0000-0000049E0000}"/>
    <cellStyle name="Normal 29 2 4 4" xfId="40454" xr:uid="{00000000-0005-0000-0000-0000059E0000}"/>
    <cellStyle name="Normal 29 2 4 4 2" xfId="40455" xr:uid="{00000000-0005-0000-0000-0000069E0000}"/>
    <cellStyle name="Normal 29 2 4 4 2 2" xfId="40456" xr:uid="{00000000-0005-0000-0000-0000079E0000}"/>
    <cellStyle name="Normal 29 2 4 4 3" xfId="40457" xr:uid="{00000000-0005-0000-0000-0000089E0000}"/>
    <cellStyle name="Normal 29 2 4 4 4" xfId="40458" xr:uid="{00000000-0005-0000-0000-0000099E0000}"/>
    <cellStyle name="Normal 29 2 4 5" xfId="40459" xr:uid="{00000000-0005-0000-0000-00000A9E0000}"/>
    <cellStyle name="Normal 29 2 4 5 2" xfId="40460" xr:uid="{00000000-0005-0000-0000-00000B9E0000}"/>
    <cellStyle name="Normal 29 2 4 6" xfId="40461" xr:uid="{00000000-0005-0000-0000-00000C9E0000}"/>
    <cellStyle name="Normal 29 2 4 7" xfId="40462" xr:uid="{00000000-0005-0000-0000-00000D9E0000}"/>
    <cellStyle name="Normal 29 2 5" xfId="40463" xr:uid="{00000000-0005-0000-0000-00000E9E0000}"/>
    <cellStyle name="Normal 29 2 5 2" xfId="40464" xr:uid="{00000000-0005-0000-0000-00000F9E0000}"/>
    <cellStyle name="Normal 29 2 5 2 2" xfId="40465" xr:uid="{00000000-0005-0000-0000-0000109E0000}"/>
    <cellStyle name="Normal 29 2 5 2 2 2" xfId="40466" xr:uid="{00000000-0005-0000-0000-0000119E0000}"/>
    <cellStyle name="Normal 29 2 5 2 3" xfId="40467" xr:uid="{00000000-0005-0000-0000-0000129E0000}"/>
    <cellStyle name="Normal 29 2 5 2 4" xfId="40468" xr:uid="{00000000-0005-0000-0000-0000139E0000}"/>
    <cellStyle name="Normal 29 2 5 3" xfId="40469" xr:uid="{00000000-0005-0000-0000-0000149E0000}"/>
    <cellStyle name="Normal 29 2 5 3 2" xfId="40470" xr:uid="{00000000-0005-0000-0000-0000159E0000}"/>
    <cellStyle name="Normal 29 2 5 3 2 2" xfId="40471" xr:uid="{00000000-0005-0000-0000-0000169E0000}"/>
    <cellStyle name="Normal 29 2 5 3 3" xfId="40472" xr:uid="{00000000-0005-0000-0000-0000179E0000}"/>
    <cellStyle name="Normal 29 2 5 3 4" xfId="40473" xr:uid="{00000000-0005-0000-0000-0000189E0000}"/>
    <cellStyle name="Normal 29 2 5 4" xfId="40474" xr:uid="{00000000-0005-0000-0000-0000199E0000}"/>
    <cellStyle name="Normal 29 2 5 4 2" xfId="40475" xr:uid="{00000000-0005-0000-0000-00001A9E0000}"/>
    <cellStyle name="Normal 29 2 5 5" xfId="40476" xr:uid="{00000000-0005-0000-0000-00001B9E0000}"/>
    <cellStyle name="Normal 29 2 5 6" xfId="40477" xr:uid="{00000000-0005-0000-0000-00001C9E0000}"/>
    <cellStyle name="Normal 29 2 6" xfId="40478" xr:uid="{00000000-0005-0000-0000-00001D9E0000}"/>
    <cellStyle name="Normal 29 2 6 2" xfId="40479" xr:uid="{00000000-0005-0000-0000-00001E9E0000}"/>
    <cellStyle name="Normal 29 2 6 2 2" xfId="40480" xr:uid="{00000000-0005-0000-0000-00001F9E0000}"/>
    <cellStyle name="Normal 29 2 6 2 2 2" xfId="40481" xr:uid="{00000000-0005-0000-0000-0000209E0000}"/>
    <cellStyle name="Normal 29 2 6 2 3" xfId="40482" xr:uid="{00000000-0005-0000-0000-0000219E0000}"/>
    <cellStyle name="Normal 29 2 6 2 4" xfId="40483" xr:uid="{00000000-0005-0000-0000-0000229E0000}"/>
    <cellStyle name="Normal 29 2 6 3" xfId="40484" xr:uid="{00000000-0005-0000-0000-0000239E0000}"/>
    <cellStyle name="Normal 29 2 6 3 2" xfId="40485" xr:uid="{00000000-0005-0000-0000-0000249E0000}"/>
    <cellStyle name="Normal 29 2 6 4" xfId="40486" xr:uid="{00000000-0005-0000-0000-0000259E0000}"/>
    <cellStyle name="Normal 29 2 6 5" xfId="40487" xr:uid="{00000000-0005-0000-0000-0000269E0000}"/>
    <cellStyle name="Normal 29 2 7" xfId="40488" xr:uid="{00000000-0005-0000-0000-0000279E0000}"/>
    <cellStyle name="Normal 29 2 7 2" xfId="40489" xr:uid="{00000000-0005-0000-0000-0000289E0000}"/>
    <cellStyle name="Normal 29 2 7 2 2" xfId="40490" xr:uid="{00000000-0005-0000-0000-0000299E0000}"/>
    <cellStyle name="Normal 29 2 7 3" xfId="40491" xr:uid="{00000000-0005-0000-0000-00002A9E0000}"/>
    <cellStyle name="Normal 29 2 7 4" xfId="40492" xr:uid="{00000000-0005-0000-0000-00002B9E0000}"/>
    <cellStyle name="Normal 29 2 8" xfId="40493" xr:uid="{00000000-0005-0000-0000-00002C9E0000}"/>
    <cellStyle name="Normal 29 2 8 2" xfId="40494" xr:uid="{00000000-0005-0000-0000-00002D9E0000}"/>
    <cellStyle name="Normal 29 2 9" xfId="40495" xr:uid="{00000000-0005-0000-0000-00002E9E0000}"/>
    <cellStyle name="Normal 29 3" xfId="40496" xr:uid="{00000000-0005-0000-0000-00002F9E0000}"/>
    <cellStyle name="Normal 29 3 10" xfId="40497" xr:uid="{00000000-0005-0000-0000-0000309E0000}"/>
    <cellStyle name="Normal 29 3 2" xfId="40498" xr:uid="{00000000-0005-0000-0000-0000319E0000}"/>
    <cellStyle name="Normal 29 3 2 2" xfId="40499" xr:uid="{00000000-0005-0000-0000-0000329E0000}"/>
    <cellStyle name="Normal 29 3 2 2 2" xfId="40500" xr:uid="{00000000-0005-0000-0000-0000339E0000}"/>
    <cellStyle name="Normal 29 3 2 2 2 2" xfId="40501" xr:uid="{00000000-0005-0000-0000-0000349E0000}"/>
    <cellStyle name="Normal 29 3 2 2 2 2 2" xfId="40502" xr:uid="{00000000-0005-0000-0000-0000359E0000}"/>
    <cellStyle name="Normal 29 3 2 2 2 2 2 2" xfId="40503" xr:uid="{00000000-0005-0000-0000-0000369E0000}"/>
    <cellStyle name="Normal 29 3 2 2 2 2 2 2 2" xfId="40504" xr:uid="{00000000-0005-0000-0000-0000379E0000}"/>
    <cellStyle name="Normal 29 3 2 2 2 2 2 3" xfId="40505" xr:uid="{00000000-0005-0000-0000-0000389E0000}"/>
    <cellStyle name="Normal 29 3 2 2 2 2 2 4" xfId="40506" xr:uid="{00000000-0005-0000-0000-0000399E0000}"/>
    <cellStyle name="Normal 29 3 2 2 2 2 3" xfId="40507" xr:uid="{00000000-0005-0000-0000-00003A9E0000}"/>
    <cellStyle name="Normal 29 3 2 2 2 2 3 2" xfId="40508" xr:uid="{00000000-0005-0000-0000-00003B9E0000}"/>
    <cellStyle name="Normal 29 3 2 2 2 2 4" xfId="40509" xr:uid="{00000000-0005-0000-0000-00003C9E0000}"/>
    <cellStyle name="Normal 29 3 2 2 2 2 5" xfId="40510" xr:uid="{00000000-0005-0000-0000-00003D9E0000}"/>
    <cellStyle name="Normal 29 3 2 2 2 3" xfId="40511" xr:uid="{00000000-0005-0000-0000-00003E9E0000}"/>
    <cellStyle name="Normal 29 3 2 2 2 3 2" xfId="40512" xr:uid="{00000000-0005-0000-0000-00003F9E0000}"/>
    <cellStyle name="Normal 29 3 2 2 2 3 2 2" xfId="40513" xr:uid="{00000000-0005-0000-0000-0000409E0000}"/>
    <cellStyle name="Normal 29 3 2 2 2 3 3" xfId="40514" xr:uid="{00000000-0005-0000-0000-0000419E0000}"/>
    <cellStyle name="Normal 29 3 2 2 2 3 4" xfId="40515" xr:uid="{00000000-0005-0000-0000-0000429E0000}"/>
    <cellStyle name="Normal 29 3 2 2 2 4" xfId="40516" xr:uid="{00000000-0005-0000-0000-0000439E0000}"/>
    <cellStyle name="Normal 29 3 2 2 2 4 2" xfId="40517" xr:uid="{00000000-0005-0000-0000-0000449E0000}"/>
    <cellStyle name="Normal 29 3 2 2 2 5" xfId="40518" xr:uid="{00000000-0005-0000-0000-0000459E0000}"/>
    <cellStyle name="Normal 29 3 2 2 2 6" xfId="40519" xr:uid="{00000000-0005-0000-0000-0000469E0000}"/>
    <cellStyle name="Normal 29 3 2 2 3" xfId="40520" xr:uid="{00000000-0005-0000-0000-0000479E0000}"/>
    <cellStyle name="Normal 29 3 2 2 3 2" xfId="40521" xr:uid="{00000000-0005-0000-0000-0000489E0000}"/>
    <cellStyle name="Normal 29 3 2 2 3 2 2" xfId="40522" xr:uid="{00000000-0005-0000-0000-0000499E0000}"/>
    <cellStyle name="Normal 29 3 2 2 3 2 2 2" xfId="40523" xr:uid="{00000000-0005-0000-0000-00004A9E0000}"/>
    <cellStyle name="Normal 29 3 2 2 3 2 3" xfId="40524" xr:uid="{00000000-0005-0000-0000-00004B9E0000}"/>
    <cellStyle name="Normal 29 3 2 2 3 2 4" xfId="40525" xr:uid="{00000000-0005-0000-0000-00004C9E0000}"/>
    <cellStyle name="Normal 29 3 2 2 3 3" xfId="40526" xr:uid="{00000000-0005-0000-0000-00004D9E0000}"/>
    <cellStyle name="Normal 29 3 2 2 3 3 2" xfId="40527" xr:uid="{00000000-0005-0000-0000-00004E9E0000}"/>
    <cellStyle name="Normal 29 3 2 2 3 4" xfId="40528" xr:uid="{00000000-0005-0000-0000-00004F9E0000}"/>
    <cellStyle name="Normal 29 3 2 2 3 5" xfId="40529" xr:uid="{00000000-0005-0000-0000-0000509E0000}"/>
    <cellStyle name="Normal 29 3 2 2 4" xfId="40530" xr:uid="{00000000-0005-0000-0000-0000519E0000}"/>
    <cellStyle name="Normal 29 3 2 2 4 2" xfId="40531" xr:uid="{00000000-0005-0000-0000-0000529E0000}"/>
    <cellStyle name="Normal 29 3 2 2 4 2 2" xfId="40532" xr:uid="{00000000-0005-0000-0000-0000539E0000}"/>
    <cellStyle name="Normal 29 3 2 2 4 3" xfId="40533" xr:uid="{00000000-0005-0000-0000-0000549E0000}"/>
    <cellStyle name="Normal 29 3 2 2 4 4" xfId="40534" xr:uid="{00000000-0005-0000-0000-0000559E0000}"/>
    <cellStyle name="Normal 29 3 2 2 5" xfId="40535" xr:uid="{00000000-0005-0000-0000-0000569E0000}"/>
    <cellStyle name="Normal 29 3 2 2 5 2" xfId="40536" xr:uid="{00000000-0005-0000-0000-0000579E0000}"/>
    <cellStyle name="Normal 29 3 2 2 5 2 2" xfId="40537" xr:uid="{00000000-0005-0000-0000-0000589E0000}"/>
    <cellStyle name="Normal 29 3 2 2 5 3" xfId="40538" xr:uid="{00000000-0005-0000-0000-0000599E0000}"/>
    <cellStyle name="Normal 29 3 2 2 5 4" xfId="40539" xr:uid="{00000000-0005-0000-0000-00005A9E0000}"/>
    <cellStyle name="Normal 29 3 2 2 6" xfId="40540" xr:uid="{00000000-0005-0000-0000-00005B9E0000}"/>
    <cellStyle name="Normal 29 3 2 2 6 2" xfId="40541" xr:uid="{00000000-0005-0000-0000-00005C9E0000}"/>
    <cellStyle name="Normal 29 3 2 2 7" xfId="40542" xr:uid="{00000000-0005-0000-0000-00005D9E0000}"/>
    <cellStyle name="Normal 29 3 2 2 8" xfId="40543" xr:uid="{00000000-0005-0000-0000-00005E9E0000}"/>
    <cellStyle name="Normal 29 3 2 3" xfId="40544" xr:uid="{00000000-0005-0000-0000-00005F9E0000}"/>
    <cellStyle name="Normal 29 3 2 3 2" xfId="40545" xr:uid="{00000000-0005-0000-0000-0000609E0000}"/>
    <cellStyle name="Normal 29 3 2 3 2 2" xfId="40546" xr:uid="{00000000-0005-0000-0000-0000619E0000}"/>
    <cellStyle name="Normal 29 3 2 3 2 2 2" xfId="40547" xr:uid="{00000000-0005-0000-0000-0000629E0000}"/>
    <cellStyle name="Normal 29 3 2 3 2 2 2 2" xfId="40548" xr:uid="{00000000-0005-0000-0000-0000639E0000}"/>
    <cellStyle name="Normal 29 3 2 3 2 2 3" xfId="40549" xr:uid="{00000000-0005-0000-0000-0000649E0000}"/>
    <cellStyle name="Normal 29 3 2 3 2 2 4" xfId="40550" xr:uid="{00000000-0005-0000-0000-0000659E0000}"/>
    <cellStyle name="Normal 29 3 2 3 2 3" xfId="40551" xr:uid="{00000000-0005-0000-0000-0000669E0000}"/>
    <cellStyle name="Normal 29 3 2 3 2 3 2" xfId="40552" xr:uid="{00000000-0005-0000-0000-0000679E0000}"/>
    <cellStyle name="Normal 29 3 2 3 2 4" xfId="40553" xr:uid="{00000000-0005-0000-0000-0000689E0000}"/>
    <cellStyle name="Normal 29 3 2 3 2 5" xfId="40554" xr:uid="{00000000-0005-0000-0000-0000699E0000}"/>
    <cellStyle name="Normal 29 3 2 3 3" xfId="40555" xr:uid="{00000000-0005-0000-0000-00006A9E0000}"/>
    <cellStyle name="Normal 29 3 2 3 3 2" xfId="40556" xr:uid="{00000000-0005-0000-0000-00006B9E0000}"/>
    <cellStyle name="Normal 29 3 2 3 3 2 2" xfId="40557" xr:uid="{00000000-0005-0000-0000-00006C9E0000}"/>
    <cellStyle name="Normal 29 3 2 3 3 3" xfId="40558" xr:uid="{00000000-0005-0000-0000-00006D9E0000}"/>
    <cellStyle name="Normal 29 3 2 3 3 4" xfId="40559" xr:uid="{00000000-0005-0000-0000-00006E9E0000}"/>
    <cellStyle name="Normal 29 3 2 3 4" xfId="40560" xr:uid="{00000000-0005-0000-0000-00006F9E0000}"/>
    <cellStyle name="Normal 29 3 2 3 4 2" xfId="40561" xr:uid="{00000000-0005-0000-0000-0000709E0000}"/>
    <cellStyle name="Normal 29 3 2 3 4 2 2" xfId="40562" xr:uid="{00000000-0005-0000-0000-0000719E0000}"/>
    <cellStyle name="Normal 29 3 2 3 4 3" xfId="40563" xr:uid="{00000000-0005-0000-0000-0000729E0000}"/>
    <cellStyle name="Normal 29 3 2 3 4 4" xfId="40564" xr:uid="{00000000-0005-0000-0000-0000739E0000}"/>
    <cellStyle name="Normal 29 3 2 3 5" xfId="40565" xr:uid="{00000000-0005-0000-0000-0000749E0000}"/>
    <cellStyle name="Normal 29 3 2 3 5 2" xfId="40566" xr:uid="{00000000-0005-0000-0000-0000759E0000}"/>
    <cellStyle name="Normal 29 3 2 3 6" xfId="40567" xr:uid="{00000000-0005-0000-0000-0000769E0000}"/>
    <cellStyle name="Normal 29 3 2 3 7" xfId="40568" xr:uid="{00000000-0005-0000-0000-0000779E0000}"/>
    <cellStyle name="Normal 29 3 2 4" xfId="40569" xr:uid="{00000000-0005-0000-0000-0000789E0000}"/>
    <cellStyle name="Normal 29 3 2 4 2" xfId="40570" xr:uid="{00000000-0005-0000-0000-0000799E0000}"/>
    <cellStyle name="Normal 29 3 2 4 2 2" xfId="40571" xr:uid="{00000000-0005-0000-0000-00007A9E0000}"/>
    <cellStyle name="Normal 29 3 2 4 2 2 2" xfId="40572" xr:uid="{00000000-0005-0000-0000-00007B9E0000}"/>
    <cellStyle name="Normal 29 3 2 4 2 3" xfId="40573" xr:uid="{00000000-0005-0000-0000-00007C9E0000}"/>
    <cellStyle name="Normal 29 3 2 4 2 4" xfId="40574" xr:uid="{00000000-0005-0000-0000-00007D9E0000}"/>
    <cellStyle name="Normal 29 3 2 4 3" xfId="40575" xr:uid="{00000000-0005-0000-0000-00007E9E0000}"/>
    <cellStyle name="Normal 29 3 2 4 3 2" xfId="40576" xr:uid="{00000000-0005-0000-0000-00007F9E0000}"/>
    <cellStyle name="Normal 29 3 2 4 3 2 2" xfId="40577" xr:uid="{00000000-0005-0000-0000-0000809E0000}"/>
    <cellStyle name="Normal 29 3 2 4 3 3" xfId="40578" xr:uid="{00000000-0005-0000-0000-0000819E0000}"/>
    <cellStyle name="Normal 29 3 2 4 3 4" xfId="40579" xr:uid="{00000000-0005-0000-0000-0000829E0000}"/>
    <cellStyle name="Normal 29 3 2 4 4" xfId="40580" xr:uid="{00000000-0005-0000-0000-0000839E0000}"/>
    <cellStyle name="Normal 29 3 2 4 4 2" xfId="40581" xr:uid="{00000000-0005-0000-0000-0000849E0000}"/>
    <cellStyle name="Normal 29 3 2 4 5" xfId="40582" xr:uid="{00000000-0005-0000-0000-0000859E0000}"/>
    <cellStyle name="Normal 29 3 2 4 6" xfId="40583" xr:uid="{00000000-0005-0000-0000-0000869E0000}"/>
    <cellStyle name="Normal 29 3 2 5" xfId="40584" xr:uid="{00000000-0005-0000-0000-0000879E0000}"/>
    <cellStyle name="Normal 29 3 2 5 2" xfId="40585" xr:uid="{00000000-0005-0000-0000-0000889E0000}"/>
    <cellStyle name="Normal 29 3 2 5 2 2" xfId="40586" xr:uid="{00000000-0005-0000-0000-0000899E0000}"/>
    <cellStyle name="Normal 29 3 2 5 2 2 2" xfId="40587" xr:uid="{00000000-0005-0000-0000-00008A9E0000}"/>
    <cellStyle name="Normal 29 3 2 5 2 3" xfId="40588" xr:uid="{00000000-0005-0000-0000-00008B9E0000}"/>
    <cellStyle name="Normal 29 3 2 5 2 4" xfId="40589" xr:uid="{00000000-0005-0000-0000-00008C9E0000}"/>
    <cellStyle name="Normal 29 3 2 5 3" xfId="40590" xr:uid="{00000000-0005-0000-0000-00008D9E0000}"/>
    <cellStyle name="Normal 29 3 2 5 3 2" xfId="40591" xr:uid="{00000000-0005-0000-0000-00008E9E0000}"/>
    <cellStyle name="Normal 29 3 2 5 4" xfId="40592" xr:uid="{00000000-0005-0000-0000-00008F9E0000}"/>
    <cellStyle name="Normal 29 3 2 5 5" xfId="40593" xr:uid="{00000000-0005-0000-0000-0000909E0000}"/>
    <cellStyle name="Normal 29 3 2 6" xfId="40594" xr:uid="{00000000-0005-0000-0000-0000919E0000}"/>
    <cellStyle name="Normal 29 3 2 6 2" xfId="40595" xr:uid="{00000000-0005-0000-0000-0000929E0000}"/>
    <cellStyle name="Normal 29 3 2 6 2 2" xfId="40596" xr:uid="{00000000-0005-0000-0000-0000939E0000}"/>
    <cellStyle name="Normal 29 3 2 6 3" xfId="40597" xr:uid="{00000000-0005-0000-0000-0000949E0000}"/>
    <cellStyle name="Normal 29 3 2 6 4" xfId="40598" xr:uid="{00000000-0005-0000-0000-0000959E0000}"/>
    <cellStyle name="Normal 29 3 2 7" xfId="40599" xr:uid="{00000000-0005-0000-0000-0000969E0000}"/>
    <cellStyle name="Normal 29 3 2 7 2" xfId="40600" xr:uid="{00000000-0005-0000-0000-0000979E0000}"/>
    <cellStyle name="Normal 29 3 2 8" xfId="40601" xr:uid="{00000000-0005-0000-0000-0000989E0000}"/>
    <cellStyle name="Normal 29 3 2 9" xfId="40602" xr:uid="{00000000-0005-0000-0000-0000999E0000}"/>
    <cellStyle name="Normal 29 3 3" xfId="40603" xr:uid="{00000000-0005-0000-0000-00009A9E0000}"/>
    <cellStyle name="Normal 29 3 3 2" xfId="40604" xr:uid="{00000000-0005-0000-0000-00009B9E0000}"/>
    <cellStyle name="Normal 29 3 3 2 2" xfId="40605" xr:uid="{00000000-0005-0000-0000-00009C9E0000}"/>
    <cellStyle name="Normal 29 3 3 2 2 2" xfId="40606" xr:uid="{00000000-0005-0000-0000-00009D9E0000}"/>
    <cellStyle name="Normal 29 3 3 2 2 2 2" xfId="40607" xr:uid="{00000000-0005-0000-0000-00009E9E0000}"/>
    <cellStyle name="Normal 29 3 3 2 2 2 2 2" xfId="40608" xr:uid="{00000000-0005-0000-0000-00009F9E0000}"/>
    <cellStyle name="Normal 29 3 3 2 2 2 3" xfId="40609" xr:uid="{00000000-0005-0000-0000-0000A09E0000}"/>
    <cellStyle name="Normal 29 3 3 2 2 2 4" xfId="40610" xr:uid="{00000000-0005-0000-0000-0000A19E0000}"/>
    <cellStyle name="Normal 29 3 3 2 2 3" xfId="40611" xr:uid="{00000000-0005-0000-0000-0000A29E0000}"/>
    <cellStyle name="Normal 29 3 3 2 2 3 2" xfId="40612" xr:uid="{00000000-0005-0000-0000-0000A39E0000}"/>
    <cellStyle name="Normal 29 3 3 2 2 4" xfId="40613" xr:uid="{00000000-0005-0000-0000-0000A49E0000}"/>
    <cellStyle name="Normal 29 3 3 2 2 5" xfId="40614" xr:uid="{00000000-0005-0000-0000-0000A59E0000}"/>
    <cellStyle name="Normal 29 3 3 2 3" xfId="40615" xr:uid="{00000000-0005-0000-0000-0000A69E0000}"/>
    <cellStyle name="Normal 29 3 3 2 3 2" xfId="40616" xr:uid="{00000000-0005-0000-0000-0000A79E0000}"/>
    <cellStyle name="Normal 29 3 3 2 3 2 2" xfId="40617" xr:uid="{00000000-0005-0000-0000-0000A89E0000}"/>
    <cellStyle name="Normal 29 3 3 2 3 3" xfId="40618" xr:uid="{00000000-0005-0000-0000-0000A99E0000}"/>
    <cellStyle name="Normal 29 3 3 2 3 4" xfId="40619" xr:uid="{00000000-0005-0000-0000-0000AA9E0000}"/>
    <cellStyle name="Normal 29 3 3 2 4" xfId="40620" xr:uid="{00000000-0005-0000-0000-0000AB9E0000}"/>
    <cellStyle name="Normal 29 3 3 2 4 2" xfId="40621" xr:uid="{00000000-0005-0000-0000-0000AC9E0000}"/>
    <cellStyle name="Normal 29 3 3 2 5" xfId="40622" xr:uid="{00000000-0005-0000-0000-0000AD9E0000}"/>
    <cellStyle name="Normal 29 3 3 2 6" xfId="40623" xr:uid="{00000000-0005-0000-0000-0000AE9E0000}"/>
    <cellStyle name="Normal 29 3 3 3" xfId="40624" xr:uid="{00000000-0005-0000-0000-0000AF9E0000}"/>
    <cellStyle name="Normal 29 3 3 3 2" xfId="40625" xr:uid="{00000000-0005-0000-0000-0000B09E0000}"/>
    <cellStyle name="Normal 29 3 3 3 2 2" xfId="40626" xr:uid="{00000000-0005-0000-0000-0000B19E0000}"/>
    <cellStyle name="Normal 29 3 3 3 2 2 2" xfId="40627" xr:uid="{00000000-0005-0000-0000-0000B29E0000}"/>
    <cellStyle name="Normal 29 3 3 3 2 3" xfId="40628" xr:uid="{00000000-0005-0000-0000-0000B39E0000}"/>
    <cellStyle name="Normal 29 3 3 3 2 4" xfId="40629" xr:uid="{00000000-0005-0000-0000-0000B49E0000}"/>
    <cellStyle name="Normal 29 3 3 3 3" xfId="40630" xr:uid="{00000000-0005-0000-0000-0000B59E0000}"/>
    <cellStyle name="Normal 29 3 3 3 3 2" xfId="40631" xr:uid="{00000000-0005-0000-0000-0000B69E0000}"/>
    <cellStyle name="Normal 29 3 3 3 4" xfId="40632" xr:uid="{00000000-0005-0000-0000-0000B79E0000}"/>
    <cellStyle name="Normal 29 3 3 3 5" xfId="40633" xr:uid="{00000000-0005-0000-0000-0000B89E0000}"/>
    <cellStyle name="Normal 29 3 3 4" xfId="40634" xr:uid="{00000000-0005-0000-0000-0000B99E0000}"/>
    <cellStyle name="Normal 29 3 3 4 2" xfId="40635" xr:uid="{00000000-0005-0000-0000-0000BA9E0000}"/>
    <cellStyle name="Normal 29 3 3 4 2 2" xfId="40636" xr:uid="{00000000-0005-0000-0000-0000BB9E0000}"/>
    <cellStyle name="Normal 29 3 3 4 3" xfId="40637" xr:uid="{00000000-0005-0000-0000-0000BC9E0000}"/>
    <cellStyle name="Normal 29 3 3 4 4" xfId="40638" xr:uid="{00000000-0005-0000-0000-0000BD9E0000}"/>
    <cellStyle name="Normal 29 3 3 5" xfId="40639" xr:uid="{00000000-0005-0000-0000-0000BE9E0000}"/>
    <cellStyle name="Normal 29 3 3 5 2" xfId="40640" xr:uid="{00000000-0005-0000-0000-0000BF9E0000}"/>
    <cellStyle name="Normal 29 3 3 5 2 2" xfId="40641" xr:uid="{00000000-0005-0000-0000-0000C09E0000}"/>
    <cellStyle name="Normal 29 3 3 5 3" xfId="40642" xr:uid="{00000000-0005-0000-0000-0000C19E0000}"/>
    <cellStyle name="Normal 29 3 3 5 4" xfId="40643" xr:uid="{00000000-0005-0000-0000-0000C29E0000}"/>
    <cellStyle name="Normal 29 3 3 6" xfId="40644" xr:uid="{00000000-0005-0000-0000-0000C39E0000}"/>
    <cellStyle name="Normal 29 3 3 6 2" xfId="40645" xr:uid="{00000000-0005-0000-0000-0000C49E0000}"/>
    <cellStyle name="Normal 29 3 3 7" xfId="40646" xr:uid="{00000000-0005-0000-0000-0000C59E0000}"/>
    <cellStyle name="Normal 29 3 3 8" xfId="40647" xr:uid="{00000000-0005-0000-0000-0000C69E0000}"/>
    <cellStyle name="Normal 29 3 4" xfId="40648" xr:uid="{00000000-0005-0000-0000-0000C79E0000}"/>
    <cellStyle name="Normal 29 3 4 2" xfId="40649" xr:uid="{00000000-0005-0000-0000-0000C89E0000}"/>
    <cellStyle name="Normal 29 3 4 2 2" xfId="40650" xr:uid="{00000000-0005-0000-0000-0000C99E0000}"/>
    <cellStyle name="Normal 29 3 4 2 2 2" xfId="40651" xr:uid="{00000000-0005-0000-0000-0000CA9E0000}"/>
    <cellStyle name="Normal 29 3 4 2 2 2 2" xfId="40652" xr:uid="{00000000-0005-0000-0000-0000CB9E0000}"/>
    <cellStyle name="Normal 29 3 4 2 2 3" xfId="40653" xr:uid="{00000000-0005-0000-0000-0000CC9E0000}"/>
    <cellStyle name="Normal 29 3 4 2 2 4" xfId="40654" xr:uid="{00000000-0005-0000-0000-0000CD9E0000}"/>
    <cellStyle name="Normal 29 3 4 2 3" xfId="40655" xr:uid="{00000000-0005-0000-0000-0000CE9E0000}"/>
    <cellStyle name="Normal 29 3 4 2 3 2" xfId="40656" xr:uid="{00000000-0005-0000-0000-0000CF9E0000}"/>
    <cellStyle name="Normal 29 3 4 2 4" xfId="40657" xr:uid="{00000000-0005-0000-0000-0000D09E0000}"/>
    <cellStyle name="Normal 29 3 4 2 5" xfId="40658" xr:uid="{00000000-0005-0000-0000-0000D19E0000}"/>
    <cellStyle name="Normal 29 3 4 3" xfId="40659" xr:uid="{00000000-0005-0000-0000-0000D29E0000}"/>
    <cellStyle name="Normal 29 3 4 3 2" xfId="40660" xr:uid="{00000000-0005-0000-0000-0000D39E0000}"/>
    <cellStyle name="Normal 29 3 4 3 2 2" xfId="40661" xr:uid="{00000000-0005-0000-0000-0000D49E0000}"/>
    <cellStyle name="Normal 29 3 4 3 3" xfId="40662" xr:uid="{00000000-0005-0000-0000-0000D59E0000}"/>
    <cellStyle name="Normal 29 3 4 3 4" xfId="40663" xr:uid="{00000000-0005-0000-0000-0000D69E0000}"/>
    <cellStyle name="Normal 29 3 4 4" xfId="40664" xr:uid="{00000000-0005-0000-0000-0000D79E0000}"/>
    <cellStyle name="Normal 29 3 4 4 2" xfId="40665" xr:uid="{00000000-0005-0000-0000-0000D89E0000}"/>
    <cellStyle name="Normal 29 3 4 4 2 2" xfId="40666" xr:uid="{00000000-0005-0000-0000-0000D99E0000}"/>
    <cellStyle name="Normal 29 3 4 4 3" xfId="40667" xr:uid="{00000000-0005-0000-0000-0000DA9E0000}"/>
    <cellStyle name="Normal 29 3 4 4 4" xfId="40668" xr:uid="{00000000-0005-0000-0000-0000DB9E0000}"/>
    <cellStyle name="Normal 29 3 4 5" xfId="40669" xr:uid="{00000000-0005-0000-0000-0000DC9E0000}"/>
    <cellStyle name="Normal 29 3 4 5 2" xfId="40670" xr:uid="{00000000-0005-0000-0000-0000DD9E0000}"/>
    <cellStyle name="Normal 29 3 4 6" xfId="40671" xr:uid="{00000000-0005-0000-0000-0000DE9E0000}"/>
    <cellStyle name="Normal 29 3 4 7" xfId="40672" xr:uid="{00000000-0005-0000-0000-0000DF9E0000}"/>
    <cellStyle name="Normal 29 3 5" xfId="40673" xr:uid="{00000000-0005-0000-0000-0000E09E0000}"/>
    <cellStyle name="Normal 29 3 5 2" xfId="40674" xr:uid="{00000000-0005-0000-0000-0000E19E0000}"/>
    <cellStyle name="Normal 29 3 5 2 2" xfId="40675" xr:uid="{00000000-0005-0000-0000-0000E29E0000}"/>
    <cellStyle name="Normal 29 3 5 2 2 2" xfId="40676" xr:uid="{00000000-0005-0000-0000-0000E39E0000}"/>
    <cellStyle name="Normal 29 3 5 2 3" xfId="40677" xr:uid="{00000000-0005-0000-0000-0000E49E0000}"/>
    <cellStyle name="Normal 29 3 5 2 4" xfId="40678" xr:uid="{00000000-0005-0000-0000-0000E59E0000}"/>
    <cellStyle name="Normal 29 3 5 3" xfId="40679" xr:uid="{00000000-0005-0000-0000-0000E69E0000}"/>
    <cellStyle name="Normal 29 3 5 3 2" xfId="40680" xr:uid="{00000000-0005-0000-0000-0000E79E0000}"/>
    <cellStyle name="Normal 29 3 5 3 2 2" xfId="40681" xr:uid="{00000000-0005-0000-0000-0000E89E0000}"/>
    <cellStyle name="Normal 29 3 5 3 3" xfId="40682" xr:uid="{00000000-0005-0000-0000-0000E99E0000}"/>
    <cellStyle name="Normal 29 3 5 3 4" xfId="40683" xr:uid="{00000000-0005-0000-0000-0000EA9E0000}"/>
    <cellStyle name="Normal 29 3 5 4" xfId="40684" xr:uid="{00000000-0005-0000-0000-0000EB9E0000}"/>
    <cellStyle name="Normal 29 3 5 4 2" xfId="40685" xr:uid="{00000000-0005-0000-0000-0000EC9E0000}"/>
    <cellStyle name="Normal 29 3 5 5" xfId="40686" xr:uid="{00000000-0005-0000-0000-0000ED9E0000}"/>
    <cellStyle name="Normal 29 3 5 6" xfId="40687" xr:uid="{00000000-0005-0000-0000-0000EE9E0000}"/>
    <cellStyle name="Normal 29 3 6" xfId="40688" xr:uid="{00000000-0005-0000-0000-0000EF9E0000}"/>
    <cellStyle name="Normal 29 3 6 2" xfId="40689" xr:uid="{00000000-0005-0000-0000-0000F09E0000}"/>
    <cellStyle name="Normal 29 3 6 2 2" xfId="40690" xr:uid="{00000000-0005-0000-0000-0000F19E0000}"/>
    <cellStyle name="Normal 29 3 6 2 2 2" xfId="40691" xr:uid="{00000000-0005-0000-0000-0000F29E0000}"/>
    <cellStyle name="Normal 29 3 6 2 3" xfId="40692" xr:uid="{00000000-0005-0000-0000-0000F39E0000}"/>
    <cellStyle name="Normal 29 3 6 2 4" xfId="40693" xr:uid="{00000000-0005-0000-0000-0000F49E0000}"/>
    <cellStyle name="Normal 29 3 6 3" xfId="40694" xr:uid="{00000000-0005-0000-0000-0000F59E0000}"/>
    <cellStyle name="Normal 29 3 6 3 2" xfId="40695" xr:uid="{00000000-0005-0000-0000-0000F69E0000}"/>
    <cellStyle name="Normal 29 3 6 4" xfId="40696" xr:uid="{00000000-0005-0000-0000-0000F79E0000}"/>
    <cellStyle name="Normal 29 3 6 5" xfId="40697" xr:uid="{00000000-0005-0000-0000-0000F89E0000}"/>
    <cellStyle name="Normal 29 3 7" xfId="40698" xr:uid="{00000000-0005-0000-0000-0000F99E0000}"/>
    <cellStyle name="Normal 29 3 7 2" xfId="40699" xr:uid="{00000000-0005-0000-0000-0000FA9E0000}"/>
    <cellStyle name="Normal 29 3 7 2 2" xfId="40700" xr:uid="{00000000-0005-0000-0000-0000FB9E0000}"/>
    <cellStyle name="Normal 29 3 7 3" xfId="40701" xr:uid="{00000000-0005-0000-0000-0000FC9E0000}"/>
    <cellStyle name="Normal 29 3 7 4" xfId="40702" xr:uid="{00000000-0005-0000-0000-0000FD9E0000}"/>
    <cellStyle name="Normal 29 3 8" xfId="40703" xr:uid="{00000000-0005-0000-0000-0000FE9E0000}"/>
    <cellStyle name="Normal 29 3 8 2" xfId="40704" xr:uid="{00000000-0005-0000-0000-0000FF9E0000}"/>
    <cellStyle name="Normal 29 3 9" xfId="40705" xr:uid="{00000000-0005-0000-0000-0000009F0000}"/>
    <cellStyle name="Normal 29 4" xfId="40706" xr:uid="{00000000-0005-0000-0000-0000019F0000}"/>
    <cellStyle name="Normal 29 4 2" xfId="40707" xr:uid="{00000000-0005-0000-0000-0000029F0000}"/>
    <cellStyle name="Normal 29 4 2 2" xfId="40708" xr:uid="{00000000-0005-0000-0000-0000039F0000}"/>
    <cellStyle name="Normal 29 4 2 2 2" xfId="40709" xr:uid="{00000000-0005-0000-0000-0000049F0000}"/>
    <cellStyle name="Normal 29 4 2 2 2 2" xfId="40710" xr:uid="{00000000-0005-0000-0000-0000059F0000}"/>
    <cellStyle name="Normal 29 4 2 2 2 2 2" xfId="40711" xr:uid="{00000000-0005-0000-0000-0000069F0000}"/>
    <cellStyle name="Normal 29 4 2 2 2 2 2 2" xfId="40712" xr:uid="{00000000-0005-0000-0000-0000079F0000}"/>
    <cellStyle name="Normal 29 4 2 2 2 2 3" xfId="40713" xr:uid="{00000000-0005-0000-0000-0000089F0000}"/>
    <cellStyle name="Normal 29 4 2 2 2 2 4" xfId="40714" xr:uid="{00000000-0005-0000-0000-0000099F0000}"/>
    <cellStyle name="Normal 29 4 2 2 2 3" xfId="40715" xr:uid="{00000000-0005-0000-0000-00000A9F0000}"/>
    <cellStyle name="Normal 29 4 2 2 2 3 2" xfId="40716" xr:uid="{00000000-0005-0000-0000-00000B9F0000}"/>
    <cellStyle name="Normal 29 4 2 2 2 4" xfId="40717" xr:uid="{00000000-0005-0000-0000-00000C9F0000}"/>
    <cellStyle name="Normal 29 4 2 2 2 5" xfId="40718" xr:uid="{00000000-0005-0000-0000-00000D9F0000}"/>
    <cellStyle name="Normal 29 4 2 2 3" xfId="40719" xr:uid="{00000000-0005-0000-0000-00000E9F0000}"/>
    <cellStyle name="Normal 29 4 2 2 3 2" xfId="40720" xr:uid="{00000000-0005-0000-0000-00000F9F0000}"/>
    <cellStyle name="Normal 29 4 2 2 3 2 2" xfId="40721" xr:uid="{00000000-0005-0000-0000-0000109F0000}"/>
    <cellStyle name="Normal 29 4 2 2 3 3" xfId="40722" xr:uid="{00000000-0005-0000-0000-0000119F0000}"/>
    <cellStyle name="Normal 29 4 2 2 3 4" xfId="40723" xr:uid="{00000000-0005-0000-0000-0000129F0000}"/>
    <cellStyle name="Normal 29 4 2 2 4" xfId="40724" xr:uid="{00000000-0005-0000-0000-0000139F0000}"/>
    <cellStyle name="Normal 29 4 2 2 4 2" xfId="40725" xr:uid="{00000000-0005-0000-0000-0000149F0000}"/>
    <cellStyle name="Normal 29 4 2 2 5" xfId="40726" xr:uid="{00000000-0005-0000-0000-0000159F0000}"/>
    <cellStyle name="Normal 29 4 2 2 6" xfId="40727" xr:uid="{00000000-0005-0000-0000-0000169F0000}"/>
    <cellStyle name="Normal 29 4 2 3" xfId="40728" xr:uid="{00000000-0005-0000-0000-0000179F0000}"/>
    <cellStyle name="Normal 29 4 2 3 2" xfId="40729" xr:uid="{00000000-0005-0000-0000-0000189F0000}"/>
    <cellStyle name="Normal 29 4 2 3 2 2" xfId="40730" xr:uid="{00000000-0005-0000-0000-0000199F0000}"/>
    <cellStyle name="Normal 29 4 2 3 2 2 2" xfId="40731" xr:uid="{00000000-0005-0000-0000-00001A9F0000}"/>
    <cellStyle name="Normal 29 4 2 3 2 3" xfId="40732" xr:uid="{00000000-0005-0000-0000-00001B9F0000}"/>
    <cellStyle name="Normal 29 4 2 3 2 4" xfId="40733" xr:uid="{00000000-0005-0000-0000-00001C9F0000}"/>
    <cellStyle name="Normal 29 4 2 3 3" xfId="40734" xr:uid="{00000000-0005-0000-0000-00001D9F0000}"/>
    <cellStyle name="Normal 29 4 2 3 3 2" xfId="40735" xr:uid="{00000000-0005-0000-0000-00001E9F0000}"/>
    <cellStyle name="Normal 29 4 2 3 4" xfId="40736" xr:uid="{00000000-0005-0000-0000-00001F9F0000}"/>
    <cellStyle name="Normal 29 4 2 3 5" xfId="40737" xr:uid="{00000000-0005-0000-0000-0000209F0000}"/>
    <cellStyle name="Normal 29 4 2 4" xfId="40738" xr:uid="{00000000-0005-0000-0000-0000219F0000}"/>
    <cellStyle name="Normal 29 4 2 4 2" xfId="40739" xr:uid="{00000000-0005-0000-0000-0000229F0000}"/>
    <cellStyle name="Normal 29 4 2 4 2 2" xfId="40740" xr:uid="{00000000-0005-0000-0000-0000239F0000}"/>
    <cellStyle name="Normal 29 4 2 4 3" xfId="40741" xr:uid="{00000000-0005-0000-0000-0000249F0000}"/>
    <cellStyle name="Normal 29 4 2 4 4" xfId="40742" xr:uid="{00000000-0005-0000-0000-0000259F0000}"/>
    <cellStyle name="Normal 29 4 2 5" xfId="40743" xr:uid="{00000000-0005-0000-0000-0000269F0000}"/>
    <cellStyle name="Normal 29 4 2 5 2" xfId="40744" xr:uid="{00000000-0005-0000-0000-0000279F0000}"/>
    <cellStyle name="Normal 29 4 2 5 2 2" xfId="40745" xr:uid="{00000000-0005-0000-0000-0000289F0000}"/>
    <cellStyle name="Normal 29 4 2 5 3" xfId="40746" xr:uid="{00000000-0005-0000-0000-0000299F0000}"/>
    <cellStyle name="Normal 29 4 2 5 4" xfId="40747" xr:uid="{00000000-0005-0000-0000-00002A9F0000}"/>
    <cellStyle name="Normal 29 4 2 6" xfId="40748" xr:uid="{00000000-0005-0000-0000-00002B9F0000}"/>
    <cellStyle name="Normal 29 4 2 6 2" xfId="40749" xr:uid="{00000000-0005-0000-0000-00002C9F0000}"/>
    <cellStyle name="Normal 29 4 2 7" xfId="40750" xr:uid="{00000000-0005-0000-0000-00002D9F0000}"/>
    <cellStyle name="Normal 29 4 2 8" xfId="40751" xr:uid="{00000000-0005-0000-0000-00002E9F0000}"/>
    <cellStyle name="Normal 29 4 3" xfId="40752" xr:uid="{00000000-0005-0000-0000-00002F9F0000}"/>
    <cellStyle name="Normal 29 4 3 2" xfId="40753" xr:uid="{00000000-0005-0000-0000-0000309F0000}"/>
    <cellStyle name="Normal 29 4 3 2 2" xfId="40754" xr:uid="{00000000-0005-0000-0000-0000319F0000}"/>
    <cellStyle name="Normal 29 4 3 2 2 2" xfId="40755" xr:uid="{00000000-0005-0000-0000-0000329F0000}"/>
    <cellStyle name="Normal 29 4 3 2 2 2 2" xfId="40756" xr:uid="{00000000-0005-0000-0000-0000339F0000}"/>
    <cellStyle name="Normal 29 4 3 2 2 3" xfId="40757" xr:uid="{00000000-0005-0000-0000-0000349F0000}"/>
    <cellStyle name="Normal 29 4 3 2 2 4" xfId="40758" xr:uid="{00000000-0005-0000-0000-0000359F0000}"/>
    <cellStyle name="Normal 29 4 3 2 3" xfId="40759" xr:uid="{00000000-0005-0000-0000-0000369F0000}"/>
    <cellStyle name="Normal 29 4 3 2 3 2" xfId="40760" xr:uid="{00000000-0005-0000-0000-0000379F0000}"/>
    <cellStyle name="Normal 29 4 3 2 4" xfId="40761" xr:uid="{00000000-0005-0000-0000-0000389F0000}"/>
    <cellStyle name="Normal 29 4 3 2 5" xfId="40762" xr:uid="{00000000-0005-0000-0000-0000399F0000}"/>
    <cellStyle name="Normal 29 4 3 3" xfId="40763" xr:uid="{00000000-0005-0000-0000-00003A9F0000}"/>
    <cellStyle name="Normal 29 4 3 3 2" xfId="40764" xr:uid="{00000000-0005-0000-0000-00003B9F0000}"/>
    <cellStyle name="Normal 29 4 3 3 2 2" xfId="40765" xr:uid="{00000000-0005-0000-0000-00003C9F0000}"/>
    <cellStyle name="Normal 29 4 3 3 3" xfId="40766" xr:uid="{00000000-0005-0000-0000-00003D9F0000}"/>
    <cellStyle name="Normal 29 4 3 3 4" xfId="40767" xr:uid="{00000000-0005-0000-0000-00003E9F0000}"/>
    <cellStyle name="Normal 29 4 3 4" xfId="40768" xr:uid="{00000000-0005-0000-0000-00003F9F0000}"/>
    <cellStyle name="Normal 29 4 3 4 2" xfId="40769" xr:uid="{00000000-0005-0000-0000-0000409F0000}"/>
    <cellStyle name="Normal 29 4 3 4 2 2" xfId="40770" xr:uid="{00000000-0005-0000-0000-0000419F0000}"/>
    <cellStyle name="Normal 29 4 3 4 3" xfId="40771" xr:uid="{00000000-0005-0000-0000-0000429F0000}"/>
    <cellStyle name="Normal 29 4 3 4 4" xfId="40772" xr:uid="{00000000-0005-0000-0000-0000439F0000}"/>
    <cellStyle name="Normal 29 4 3 5" xfId="40773" xr:uid="{00000000-0005-0000-0000-0000449F0000}"/>
    <cellStyle name="Normal 29 4 3 5 2" xfId="40774" xr:uid="{00000000-0005-0000-0000-0000459F0000}"/>
    <cellStyle name="Normal 29 4 3 6" xfId="40775" xr:uid="{00000000-0005-0000-0000-0000469F0000}"/>
    <cellStyle name="Normal 29 4 3 7" xfId="40776" xr:uid="{00000000-0005-0000-0000-0000479F0000}"/>
    <cellStyle name="Normal 29 4 4" xfId="40777" xr:uid="{00000000-0005-0000-0000-0000489F0000}"/>
    <cellStyle name="Normal 29 4 4 2" xfId="40778" xr:uid="{00000000-0005-0000-0000-0000499F0000}"/>
    <cellStyle name="Normal 29 4 4 2 2" xfId="40779" xr:uid="{00000000-0005-0000-0000-00004A9F0000}"/>
    <cellStyle name="Normal 29 4 4 2 2 2" xfId="40780" xr:uid="{00000000-0005-0000-0000-00004B9F0000}"/>
    <cellStyle name="Normal 29 4 4 2 3" xfId="40781" xr:uid="{00000000-0005-0000-0000-00004C9F0000}"/>
    <cellStyle name="Normal 29 4 4 2 4" xfId="40782" xr:uid="{00000000-0005-0000-0000-00004D9F0000}"/>
    <cellStyle name="Normal 29 4 4 3" xfId="40783" xr:uid="{00000000-0005-0000-0000-00004E9F0000}"/>
    <cellStyle name="Normal 29 4 4 3 2" xfId="40784" xr:uid="{00000000-0005-0000-0000-00004F9F0000}"/>
    <cellStyle name="Normal 29 4 4 3 2 2" xfId="40785" xr:uid="{00000000-0005-0000-0000-0000509F0000}"/>
    <cellStyle name="Normal 29 4 4 3 3" xfId="40786" xr:uid="{00000000-0005-0000-0000-0000519F0000}"/>
    <cellStyle name="Normal 29 4 4 3 4" xfId="40787" xr:uid="{00000000-0005-0000-0000-0000529F0000}"/>
    <cellStyle name="Normal 29 4 4 4" xfId="40788" xr:uid="{00000000-0005-0000-0000-0000539F0000}"/>
    <cellStyle name="Normal 29 4 4 4 2" xfId="40789" xr:uid="{00000000-0005-0000-0000-0000549F0000}"/>
    <cellStyle name="Normal 29 4 4 5" xfId="40790" xr:uid="{00000000-0005-0000-0000-0000559F0000}"/>
    <cellStyle name="Normal 29 4 4 6" xfId="40791" xr:uid="{00000000-0005-0000-0000-0000569F0000}"/>
    <cellStyle name="Normal 29 4 5" xfId="40792" xr:uid="{00000000-0005-0000-0000-0000579F0000}"/>
    <cellStyle name="Normal 29 4 5 2" xfId="40793" xr:uid="{00000000-0005-0000-0000-0000589F0000}"/>
    <cellStyle name="Normal 29 4 5 2 2" xfId="40794" xr:uid="{00000000-0005-0000-0000-0000599F0000}"/>
    <cellStyle name="Normal 29 4 5 2 2 2" xfId="40795" xr:uid="{00000000-0005-0000-0000-00005A9F0000}"/>
    <cellStyle name="Normal 29 4 5 2 3" xfId="40796" xr:uid="{00000000-0005-0000-0000-00005B9F0000}"/>
    <cellStyle name="Normal 29 4 5 2 4" xfId="40797" xr:uid="{00000000-0005-0000-0000-00005C9F0000}"/>
    <cellStyle name="Normal 29 4 5 3" xfId="40798" xr:uid="{00000000-0005-0000-0000-00005D9F0000}"/>
    <cellStyle name="Normal 29 4 5 3 2" xfId="40799" xr:uid="{00000000-0005-0000-0000-00005E9F0000}"/>
    <cellStyle name="Normal 29 4 5 4" xfId="40800" xr:uid="{00000000-0005-0000-0000-00005F9F0000}"/>
    <cellStyle name="Normal 29 4 5 5" xfId="40801" xr:uid="{00000000-0005-0000-0000-0000609F0000}"/>
    <cellStyle name="Normal 29 4 6" xfId="40802" xr:uid="{00000000-0005-0000-0000-0000619F0000}"/>
    <cellStyle name="Normal 29 4 6 2" xfId="40803" xr:uid="{00000000-0005-0000-0000-0000629F0000}"/>
    <cellStyle name="Normal 29 4 6 2 2" xfId="40804" xr:uid="{00000000-0005-0000-0000-0000639F0000}"/>
    <cellStyle name="Normal 29 4 6 3" xfId="40805" xr:uid="{00000000-0005-0000-0000-0000649F0000}"/>
    <cellStyle name="Normal 29 4 6 4" xfId="40806" xr:uid="{00000000-0005-0000-0000-0000659F0000}"/>
    <cellStyle name="Normal 29 4 7" xfId="40807" xr:uid="{00000000-0005-0000-0000-0000669F0000}"/>
    <cellStyle name="Normal 29 4 7 2" xfId="40808" xr:uid="{00000000-0005-0000-0000-0000679F0000}"/>
    <cellStyle name="Normal 29 4 8" xfId="40809" xr:uid="{00000000-0005-0000-0000-0000689F0000}"/>
    <cellStyle name="Normal 29 4 9" xfId="40810" xr:uid="{00000000-0005-0000-0000-0000699F0000}"/>
    <cellStyle name="Normal 29 5" xfId="40811" xr:uid="{00000000-0005-0000-0000-00006A9F0000}"/>
    <cellStyle name="Normal 29 5 2" xfId="40812" xr:uid="{00000000-0005-0000-0000-00006B9F0000}"/>
    <cellStyle name="Normal 29 5 2 2" xfId="40813" xr:uid="{00000000-0005-0000-0000-00006C9F0000}"/>
    <cellStyle name="Normal 29 5 2 2 2" xfId="40814" xr:uid="{00000000-0005-0000-0000-00006D9F0000}"/>
    <cellStyle name="Normal 29 5 2 2 2 2" xfId="40815" xr:uid="{00000000-0005-0000-0000-00006E9F0000}"/>
    <cellStyle name="Normal 29 5 2 2 2 2 2" xfId="40816" xr:uid="{00000000-0005-0000-0000-00006F9F0000}"/>
    <cellStyle name="Normal 29 5 2 2 2 2 2 2" xfId="40817" xr:uid="{00000000-0005-0000-0000-0000709F0000}"/>
    <cellStyle name="Normal 29 5 2 2 2 2 3" xfId="40818" xr:uid="{00000000-0005-0000-0000-0000719F0000}"/>
    <cellStyle name="Normal 29 5 2 2 2 2 4" xfId="40819" xr:uid="{00000000-0005-0000-0000-0000729F0000}"/>
    <cellStyle name="Normal 29 5 2 2 2 3" xfId="40820" xr:uid="{00000000-0005-0000-0000-0000739F0000}"/>
    <cellStyle name="Normal 29 5 2 2 2 3 2" xfId="40821" xr:uid="{00000000-0005-0000-0000-0000749F0000}"/>
    <cellStyle name="Normal 29 5 2 2 2 4" xfId="40822" xr:uid="{00000000-0005-0000-0000-0000759F0000}"/>
    <cellStyle name="Normal 29 5 2 2 2 5" xfId="40823" xr:uid="{00000000-0005-0000-0000-0000769F0000}"/>
    <cellStyle name="Normal 29 5 2 2 3" xfId="40824" xr:uid="{00000000-0005-0000-0000-0000779F0000}"/>
    <cellStyle name="Normal 29 5 2 2 3 2" xfId="40825" xr:uid="{00000000-0005-0000-0000-0000789F0000}"/>
    <cellStyle name="Normal 29 5 2 2 3 2 2" xfId="40826" xr:uid="{00000000-0005-0000-0000-0000799F0000}"/>
    <cellStyle name="Normal 29 5 2 2 3 3" xfId="40827" xr:uid="{00000000-0005-0000-0000-00007A9F0000}"/>
    <cellStyle name="Normal 29 5 2 2 3 4" xfId="40828" xr:uid="{00000000-0005-0000-0000-00007B9F0000}"/>
    <cellStyle name="Normal 29 5 2 2 4" xfId="40829" xr:uid="{00000000-0005-0000-0000-00007C9F0000}"/>
    <cellStyle name="Normal 29 5 2 2 4 2" xfId="40830" xr:uid="{00000000-0005-0000-0000-00007D9F0000}"/>
    <cellStyle name="Normal 29 5 2 2 5" xfId="40831" xr:uid="{00000000-0005-0000-0000-00007E9F0000}"/>
    <cellStyle name="Normal 29 5 2 2 6" xfId="40832" xr:uid="{00000000-0005-0000-0000-00007F9F0000}"/>
    <cellStyle name="Normal 29 5 2 3" xfId="40833" xr:uid="{00000000-0005-0000-0000-0000809F0000}"/>
    <cellStyle name="Normal 29 5 2 3 2" xfId="40834" xr:uid="{00000000-0005-0000-0000-0000819F0000}"/>
    <cellStyle name="Normal 29 5 2 3 2 2" xfId="40835" xr:uid="{00000000-0005-0000-0000-0000829F0000}"/>
    <cellStyle name="Normal 29 5 2 3 2 2 2" xfId="40836" xr:uid="{00000000-0005-0000-0000-0000839F0000}"/>
    <cellStyle name="Normal 29 5 2 3 2 3" xfId="40837" xr:uid="{00000000-0005-0000-0000-0000849F0000}"/>
    <cellStyle name="Normal 29 5 2 3 2 4" xfId="40838" xr:uid="{00000000-0005-0000-0000-0000859F0000}"/>
    <cellStyle name="Normal 29 5 2 3 3" xfId="40839" xr:uid="{00000000-0005-0000-0000-0000869F0000}"/>
    <cellStyle name="Normal 29 5 2 3 3 2" xfId="40840" xr:uid="{00000000-0005-0000-0000-0000879F0000}"/>
    <cellStyle name="Normal 29 5 2 3 4" xfId="40841" xr:uid="{00000000-0005-0000-0000-0000889F0000}"/>
    <cellStyle name="Normal 29 5 2 3 5" xfId="40842" xr:uid="{00000000-0005-0000-0000-0000899F0000}"/>
    <cellStyle name="Normal 29 5 2 4" xfId="40843" xr:uid="{00000000-0005-0000-0000-00008A9F0000}"/>
    <cellStyle name="Normal 29 5 2 4 2" xfId="40844" xr:uid="{00000000-0005-0000-0000-00008B9F0000}"/>
    <cellStyle name="Normal 29 5 2 4 2 2" xfId="40845" xr:uid="{00000000-0005-0000-0000-00008C9F0000}"/>
    <cellStyle name="Normal 29 5 2 4 3" xfId="40846" xr:uid="{00000000-0005-0000-0000-00008D9F0000}"/>
    <cellStyle name="Normal 29 5 2 4 4" xfId="40847" xr:uid="{00000000-0005-0000-0000-00008E9F0000}"/>
    <cellStyle name="Normal 29 5 2 5" xfId="40848" xr:uid="{00000000-0005-0000-0000-00008F9F0000}"/>
    <cellStyle name="Normal 29 5 2 5 2" xfId="40849" xr:uid="{00000000-0005-0000-0000-0000909F0000}"/>
    <cellStyle name="Normal 29 5 2 5 2 2" xfId="40850" xr:uid="{00000000-0005-0000-0000-0000919F0000}"/>
    <cellStyle name="Normal 29 5 2 5 3" xfId="40851" xr:uid="{00000000-0005-0000-0000-0000929F0000}"/>
    <cellStyle name="Normal 29 5 2 5 4" xfId="40852" xr:uid="{00000000-0005-0000-0000-0000939F0000}"/>
    <cellStyle name="Normal 29 5 2 6" xfId="40853" xr:uid="{00000000-0005-0000-0000-0000949F0000}"/>
    <cellStyle name="Normal 29 5 2 6 2" xfId="40854" xr:uid="{00000000-0005-0000-0000-0000959F0000}"/>
    <cellStyle name="Normal 29 5 2 7" xfId="40855" xr:uid="{00000000-0005-0000-0000-0000969F0000}"/>
    <cellStyle name="Normal 29 5 2 8" xfId="40856" xr:uid="{00000000-0005-0000-0000-0000979F0000}"/>
    <cellStyle name="Normal 29 5 3" xfId="40857" xr:uid="{00000000-0005-0000-0000-0000989F0000}"/>
    <cellStyle name="Normal 29 5 3 2" xfId="40858" xr:uid="{00000000-0005-0000-0000-0000999F0000}"/>
    <cellStyle name="Normal 29 5 3 2 2" xfId="40859" xr:uid="{00000000-0005-0000-0000-00009A9F0000}"/>
    <cellStyle name="Normal 29 5 3 2 2 2" xfId="40860" xr:uid="{00000000-0005-0000-0000-00009B9F0000}"/>
    <cellStyle name="Normal 29 5 3 2 2 2 2" xfId="40861" xr:uid="{00000000-0005-0000-0000-00009C9F0000}"/>
    <cellStyle name="Normal 29 5 3 2 2 3" xfId="40862" xr:uid="{00000000-0005-0000-0000-00009D9F0000}"/>
    <cellStyle name="Normal 29 5 3 2 2 4" xfId="40863" xr:uid="{00000000-0005-0000-0000-00009E9F0000}"/>
    <cellStyle name="Normal 29 5 3 2 3" xfId="40864" xr:uid="{00000000-0005-0000-0000-00009F9F0000}"/>
    <cellStyle name="Normal 29 5 3 2 3 2" xfId="40865" xr:uid="{00000000-0005-0000-0000-0000A09F0000}"/>
    <cellStyle name="Normal 29 5 3 2 4" xfId="40866" xr:uid="{00000000-0005-0000-0000-0000A19F0000}"/>
    <cellStyle name="Normal 29 5 3 2 5" xfId="40867" xr:uid="{00000000-0005-0000-0000-0000A29F0000}"/>
    <cellStyle name="Normal 29 5 3 3" xfId="40868" xr:uid="{00000000-0005-0000-0000-0000A39F0000}"/>
    <cellStyle name="Normal 29 5 3 3 2" xfId="40869" xr:uid="{00000000-0005-0000-0000-0000A49F0000}"/>
    <cellStyle name="Normal 29 5 3 3 2 2" xfId="40870" xr:uid="{00000000-0005-0000-0000-0000A59F0000}"/>
    <cellStyle name="Normal 29 5 3 3 3" xfId="40871" xr:uid="{00000000-0005-0000-0000-0000A69F0000}"/>
    <cellStyle name="Normal 29 5 3 3 4" xfId="40872" xr:uid="{00000000-0005-0000-0000-0000A79F0000}"/>
    <cellStyle name="Normal 29 5 3 4" xfId="40873" xr:uid="{00000000-0005-0000-0000-0000A89F0000}"/>
    <cellStyle name="Normal 29 5 3 4 2" xfId="40874" xr:uid="{00000000-0005-0000-0000-0000A99F0000}"/>
    <cellStyle name="Normal 29 5 3 4 2 2" xfId="40875" xr:uid="{00000000-0005-0000-0000-0000AA9F0000}"/>
    <cellStyle name="Normal 29 5 3 4 3" xfId="40876" xr:uid="{00000000-0005-0000-0000-0000AB9F0000}"/>
    <cellStyle name="Normal 29 5 3 4 4" xfId="40877" xr:uid="{00000000-0005-0000-0000-0000AC9F0000}"/>
    <cellStyle name="Normal 29 5 3 5" xfId="40878" xr:uid="{00000000-0005-0000-0000-0000AD9F0000}"/>
    <cellStyle name="Normal 29 5 3 5 2" xfId="40879" xr:uid="{00000000-0005-0000-0000-0000AE9F0000}"/>
    <cellStyle name="Normal 29 5 3 6" xfId="40880" xr:uid="{00000000-0005-0000-0000-0000AF9F0000}"/>
    <cellStyle name="Normal 29 5 3 7" xfId="40881" xr:uid="{00000000-0005-0000-0000-0000B09F0000}"/>
    <cellStyle name="Normal 29 5 4" xfId="40882" xr:uid="{00000000-0005-0000-0000-0000B19F0000}"/>
    <cellStyle name="Normal 29 5 4 2" xfId="40883" xr:uid="{00000000-0005-0000-0000-0000B29F0000}"/>
    <cellStyle name="Normal 29 5 4 2 2" xfId="40884" xr:uid="{00000000-0005-0000-0000-0000B39F0000}"/>
    <cellStyle name="Normal 29 5 4 2 2 2" xfId="40885" xr:uid="{00000000-0005-0000-0000-0000B49F0000}"/>
    <cellStyle name="Normal 29 5 4 2 3" xfId="40886" xr:uid="{00000000-0005-0000-0000-0000B59F0000}"/>
    <cellStyle name="Normal 29 5 4 2 4" xfId="40887" xr:uid="{00000000-0005-0000-0000-0000B69F0000}"/>
    <cellStyle name="Normal 29 5 4 3" xfId="40888" xr:uid="{00000000-0005-0000-0000-0000B79F0000}"/>
    <cellStyle name="Normal 29 5 4 3 2" xfId="40889" xr:uid="{00000000-0005-0000-0000-0000B89F0000}"/>
    <cellStyle name="Normal 29 5 4 3 2 2" xfId="40890" xr:uid="{00000000-0005-0000-0000-0000B99F0000}"/>
    <cellStyle name="Normal 29 5 4 3 3" xfId="40891" xr:uid="{00000000-0005-0000-0000-0000BA9F0000}"/>
    <cellStyle name="Normal 29 5 4 3 4" xfId="40892" xr:uid="{00000000-0005-0000-0000-0000BB9F0000}"/>
    <cellStyle name="Normal 29 5 4 4" xfId="40893" xr:uid="{00000000-0005-0000-0000-0000BC9F0000}"/>
    <cellStyle name="Normal 29 5 4 4 2" xfId="40894" xr:uid="{00000000-0005-0000-0000-0000BD9F0000}"/>
    <cellStyle name="Normal 29 5 4 5" xfId="40895" xr:uid="{00000000-0005-0000-0000-0000BE9F0000}"/>
    <cellStyle name="Normal 29 5 4 6" xfId="40896" xr:uid="{00000000-0005-0000-0000-0000BF9F0000}"/>
    <cellStyle name="Normal 29 5 5" xfId="40897" xr:uid="{00000000-0005-0000-0000-0000C09F0000}"/>
    <cellStyle name="Normal 29 5 5 2" xfId="40898" xr:uid="{00000000-0005-0000-0000-0000C19F0000}"/>
    <cellStyle name="Normal 29 5 5 2 2" xfId="40899" xr:uid="{00000000-0005-0000-0000-0000C29F0000}"/>
    <cellStyle name="Normal 29 5 5 2 2 2" xfId="40900" xr:uid="{00000000-0005-0000-0000-0000C39F0000}"/>
    <cellStyle name="Normal 29 5 5 2 3" xfId="40901" xr:uid="{00000000-0005-0000-0000-0000C49F0000}"/>
    <cellStyle name="Normal 29 5 5 2 4" xfId="40902" xr:uid="{00000000-0005-0000-0000-0000C59F0000}"/>
    <cellStyle name="Normal 29 5 5 3" xfId="40903" xr:uid="{00000000-0005-0000-0000-0000C69F0000}"/>
    <cellStyle name="Normal 29 5 5 3 2" xfId="40904" xr:uid="{00000000-0005-0000-0000-0000C79F0000}"/>
    <cellStyle name="Normal 29 5 5 4" xfId="40905" xr:uid="{00000000-0005-0000-0000-0000C89F0000}"/>
    <cellStyle name="Normal 29 5 5 5" xfId="40906" xr:uid="{00000000-0005-0000-0000-0000C99F0000}"/>
    <cellStyle name="Normal 29 5 6" xfId="40907" xr:uid="{00000000-0005-0000-0000-0000CA9F0000}"/>
    <cellStyle name="Normal 29 5 6 2" xfId="40908" xr:uid="{00000000-0005-0000-0000-0000CB9F0000}"/>
    <cellStyle name="Normal 29 5 6 2 2" xfId="40909" xr:uid="{00000000-0005-0000-0000-0000CC9F0000}"/>
    <cellStyle name="Normal 29 5 6 3" xfId="40910" xr:uid="{00000000-0005-0000-0000-0000CD9F0000}"/>
    <cellStyle name="Normal 29 5 6 4" xfId="40911" xr:uid="{00000000-0005-0000-0000-0000CE9F0000}"/>
    <cellStyle name="Normal 29 5 7" xfId="40912" xr:uid="{00000000-0005-0000-0000-0000CF9F0000}"/>
    <cellStyle name="Normal 29 5 7 2" xfId="40913" xr:uid="{00000000-0005-0000-0000-0000D09F0000}"/>
    <cellStyle name="Normal 29 5 8" xfId="40914" xr:uid="{00000000-0005-0000-0000-0000D19F0000}"/>
    <cellStyle name="Normal 29 5 9" xfId="40915" xr:uid="{00000000-0005-0000-0000-0000D29F0000}"/>
    <cellStyle name="Normal 29 6" xfId="40916" xr:uid="{00000000-0005-0000-0000-0000D39F0000}"/>
    <cellStyle name="Normal 29 6 2" xfId="40917" xr:uid="{00000000-0005-0000-0000-0000D49F0000}"/>
    <cellStyle name="Normal 29 6 2 2" xfId="40918" xr:uid="{00000000-0005-0000-0000-0000D59F0000}"/>
    <cellStyle name="Normal 29 6 2 2 2" xfId="40919" xr:uid="{00000000-0005-0000-0000-0000D69F0000}"/>
    <cellStyle name="Normal 29 6 2 2 2 2" xfId="40920" xr:uid="{00000000-0005-0000-0000-0000D79F0000}"/>
    <cellStyle name="Normal 29 6 2 2 2 2 2" xfId="40921" xr:uid="{00000000-0005-0000-0000-0000D89F0000}"/>
    <cellStyle name="Normal 29 6 2 2 2 3" xfId="40922" xr:uid="{00000000-0005-0000-0000-0000D99F0000}"/>
    <cellStyle name="Normal 29 6 2 2 2 4" xfId="40923" xr:uid="{00000000-0005-0000-0000-0000DA9F0000}"/>
    <cellStyle name="Normal 29 6 2 2 3" xfId="40924" xr:uid="{00000000-0005-0000-0000-0000DB9F0000}"/>
    <cellStyle name="Normal 29 6 2 2 3 2" xfId="40925" xr:uid="{00000000-0005-0000-0000-0000DC9F0000}"/>
    <cellStyle name="Normal 29 6 2 2 4" xfId="40926" xr:uid="{00000000-0005-0000-0000-0000DD9F0000}"/>
    <cellStyle name="Normal 29 6 2 2 5" xfId="40927" xr:uid="{00000000-0005-0000-0000-0000DE9F0000}"/>
    <cellStyle name="Normal 29 6 2 3" xfId="40928" xr:uid="{00000000-0005-0000-0000-0000DF9F0000}"/>
    <cellStyle name="Normal 29 6 2 3 2" xfId="40929" xr:uid="{00000000-0005-0000-0000-0000E09F0000}"/>
    <cellStyle name="Normal 29 6 2 3 2 2" xfId="40930" xr:uid="{00000000-0005-0000-0000-0000E19F0000}"/>
    <cellStyle name="Normal 29 6 2 3 3" xfId="40931" xr:uid="{00000000-0005-0000-0000-0000E29F0000}"/>
    <cellStyle name="Normal 29 6 2 3 4" xfId="40932" xr:uid="{00000000-0005-0000-0000-0000E39F0000}"/>
    <cellStyle name="Normal 29 6 2 4" xfId="40933" xr:uid="{00000000-0005-0000-0000-0000E49F0000}"/>
    <cellStyle name="Normal 29 6 2 4 2" xfId="40934" xr:uid="{00000000-0005-0000-0000-0000E59F0000}"/>
    <cellStyle name="Normal 29 6 2 5" xfId="40935" xr:uid="{00000000-0005-0000-0000-0000E69F0000}"/>
    <cellStyle name="Normal 29 6 2 6" xfId="40936" xr:uid="{00000000-0005-0000-0000-0000E79F0000}"/>
    <cellStyle name="Normal 29 6 3" xfId="40937" xr:uid="{00000000-0005-0000-0000-0000E89F0000}"/>
    <cellStyle name="Normal 29 6 3 2" xfId="40938" xr:uid="{00000000-0005-0000-0000-0000E99F0000}"/>
    <cellStyle name="Normal 29 6 3 2 2" xfId="40939" xr:uid="{00000000-0005-0000-0000-0000EA9F0000}"/>
    <cellStyle name="Normal 29 6 3 2 2 2" xfId="40940" xr:uid="{00000000-0005-0000-0000-0000EB9F0000}"/>
    <cellStyle name="Normal 29 6 3 2 3" xfId="40941" xr:uid="{00000000-0005-0000-0000-0000EC9F0000}"/>
    <cellStyle name="Normal 29 6 3 2 4" xfId="40942" xr:uid="{00000000-0005-0000-0000-0000ED9F0000}"/>
    <cellStyle name="Normal 29 6 3 3" xfId="40943" xr:uid="{00000000-0005-0000-0000-0000EE9F0000}"/>
    <cellStyle name="Normal 29 6 3 3 2" xfId="40944" xr:uid="{00000000-0005-0000-0000-0000EF9F0000}"/>
    <cellStyle name="Normal 29 6 3 4" xfId="40945" xr:uid="{00000000-0005-0000-0000-0000F09F0000}"/>
    <cellStyle name="Normal 29 6 3 5" xfId="40946" xr:uid="{00000000-0005-0000-0000-0000F19F0000}"/>
    <cellStyle name="Normal 29 6 4" xfId="40947" xr:uid="{00000000-0005-0000-0000-0000F29F0000}"/>
    <cellStyle name="Normal 29 6 4 2" xfId="40948" xr:uid="{00000000-0005-0000-0000-0000F39F0000}"/>
    <cellStyle name="Normal 29 6 4 2 2" xfId="40949" xr:uid="{00000000-0005-0000-0000-0000F49F0000}"/>
    <cellStyle name="Normal 29 6 4 3" xfId="40950" xr:uid="{00000000-0005-0000-0000-0000F59F0000}"/>
    <cellStyle name="Normal 29 6 4 4" xfId="40951" xr:uid="{00000000-0005-0000-0000-0000F69F0000}"/>
    <cellStyle name="Normal 29 6 5" xfId="40952" xr:uid="{00000000-0005-0000-0000-0000F79F0000}"/>
    <cellStyle name="Normal 29 6 5 2" xfId="40953" xr:uid="{00000000-0005-0000-0000-0000F89F0000}"/>
    <cellStyle name="Normal 29 6 5 2 2" xfId="40954" xr:uid="{00000000-0005-0000-0000-0000F99F0000}"/>
    <cellStyle name="Normal 29 6 5 3" xfId="40955" xr:uid="{00000000-0005-0000-0000-0000FA9F0000}"/>
    <cellStyle name="Normal 29 6 5 4" xfId="40956" xr:uid="{00000000-0005-0000-0000-0000FB9F0000}"/>
    <cellStyle name="Normal 29 6 6" xfId="40957" xr:uid="{00000000-0005-0000-0000-0000FC9F0000}"/>
    <cellStyle name="Normal 29 6 6 2" xfId="40958" xr:uid="{00000000-0005-0000-0000-0000FD9F0000}"/>
    <cellStyle name="Normal 29 6 7" xfId="40959" xr:uid="{00000000-0005-0000-0000-0000FE9F0000}"/>
    <cellStyle name="Normal 29 6 8" xfId="40960" xr:uid="{00000000-0005-0000-0000-0000FF9F0000}"/>
    <cellStyle name="Normal 29 7" xfId="40961" xr:uid="{00000000-0005-0000-0000-000000A00000}"/>
    <cellStyle name="Normal 29 7 2" xfId="40962" xr:uid="{00000000-0005-0000-0000-000001A00000}"/>
    <cellStyle name="Normal 29 7 2 2" xfId="40963" xr:uid="{00000000-0005-0000-0000-000002A00000}"/>
    <cellStyle name="Normal 29 7 2 2 2" xfId="40964" xr:uid="{00000000-0005-0000-0000-000003A00000}"/>
    <cellStyle name="Normal 29 7 2 2 2 2" xfId="40965" xr:uid="{00000000-0005-0000-0000-000004A00000}"/>
    <cellStyle name="Normal 29 7 2 2 3" xfId="40966" xr:uid="{00000000-0005-0000-0000-000005A00000}"/>
    <cellStyle name="Normal 29 7 2 2 4" xfId="40967" xr:uid="{00000000-0005-0000-0000-000006A00000}"/>
    <cellStyle name="Normal 29 7 2 3" xfId="40968" xr:uid="{00000000-0005-0000-0000-000007A00000}"/>
    <cellStyle name="Normal 29 7 2 3 2" xfId="40969" xr:uid="{00000000-0005-0000-0000-000008A00000}"/>
    <cellStyle name="Normal 29 7 2 4" xfId="40970" xr:uid="{00000000-0005-0000-0000-000009A00000}"/>
    <cellStyle name="Normal 29 7 2 5" xfId="40971" xr:uid="{00000000-0005-0000-0000-00000AA00000}"/>
    <cellStyle name="Normal 29 7 3" xfId="40972" xr:uid="{00000000-0005-0000-0000-00000BA00000}"/>
    <cellStyle name="Normal 29 7 3 2" xfId="40973" xr:uid="{00000000-0005-0000-0000-00000CA00000}"/>
    <cellStyle name="Normal 29 7 3 2 2" xfId="40974" xr:uid="{00000000-0005-0000-0000-00000DA00000}"/>
    <cellStyle name="Normal 29 7 3 3" xfId="40975" xr:uid="{00000000-0005-0000-0000-00000EA00000}"/>
    <cellStyle name="Normal 29 7 3 4" xfId="40976" xr:uid="{00000000-0005-0000-0000-00000FA00000}"/>
    <cellStyle name="Normal 29 7 4" xfId="40977" xr:uid="{00000000-0005-0000-0000-000010A00000}"/>
    <cellStyle name="Normal 29 7 4 2" xfId="40978" xr:uid="{00000000-0005-0000-0000-000011A00000}"/>
    <cellStyle name="Normal 29 7 4 2 2" xfId="40979" xr:uid="{00000000-0005-0000-0000-000012A00000}"/>
    <cellStyle name="Normal 29 7 4 3" xfId="40980" xr:uid="{00000000-0005-0000-0000-000013A00000}"/>
    <cellStyle name="Normal 29 7 4 4" xfId="40981" xr:uid="{00000000-0005-0000-0000-000014A00000}"/>
    <cellStyle name="Normal 29 7 5" xfId="40982" xr:uid="{00000000-0005-0000-0000-000015A00000}"/>
    <cellStyle name="Normal 29 7 5 2" xfId="40983" xr:uid="{00000000-0005-0000-0000-000016A00000}"/>
    <cellStyle name="Normal 29 7 6" xfId="40984" xr:uid="{00000000-0005-0000-0000-000017A00000}"/>
    <cellStyle name="Normal 29 7 7" xfId="40985" xr:uid="{00000000-0005-0000-0000-000018A00000}"/>
    <cellStyle name="Normal 29 8" xfId="40986" xr:uid="{00000000-0005-0000-0000-000019A00000}"/>
    <cellStyle name="Normal 29 8 2" xfId="40987" xr:uid="{00000000-0005-0000-0000-00001AA00000}"/>
    <cellStyle name="Normal 29 8 2 2" xfId="40988" xr:uid="{00000000-0005-0000-0000-00001BA00000}"/>
    <cellStyle name="Normal 29 8 2 2 2" xfId="40989" xr:uid="{00000000-0005-0000-0000-00001CA00000}"/>
    <cellStyle name="Normal 29 8 2 3" xfId="40990" xr:uid="{00000000-0005-0000-0000-00001DA00000}"/>
    <cellStyle name="Normal 29 8 2 4" xfId="40991" xr:uid="{00000000-0005-0000-0000-00001EA00000}"/>
    <cellStyle name="Normal 29 8 3" xfId="40992" xr:uid="{00000000-0005-0000-0000-00001FA00000}"/>
    <cellStyle name="Normal 29 8 3 2" xfId="40993" xr:uid="{00000000-0005-0000-0000-000020A00000}"/>
    <cellStyle name="Normal 29 8 3 2 2" xfId="40994" xr:uid="{00000000-0005-0000-0000-000021A00000}"/>
    <cellStyle name="Normal 29 8 3 3" xfId="40995" xr:uid="{00000000-0005-0000-0000-000022A00000}"/>
    <cellStyle name="Normal 29 8 3 4" xfId="40996" xr:uid="{00000000-0005-0000-0000-000023A00000}"/>
    <cellStyle name="Normal 29 8 4" xfId="40997" xr:uid="{00000000-0005-0000-0000-000024A00000}"/>
    <cellStyle name="Normal 29 8 4 2" xfId="40998" xr:uid="{00000000-0005-0000-0000-000025A00000}"/>
    <cellStyle name="Normal 29 8 5" xfId="40999" xr:uid="{00000000-0005-0000-0000-000026A00000}"/>
    <cellStyle name="Normal 29 8 6" xfId="41000" xr:uid="{00000000-0005-0000-0000-000027A00000}"/>
    <cellStyle name="Normal 29 9" xfId="41001" xr:uid="{00000000-0005-0000-0000-000028A00000}"/>
    <cellStyle name="Normal 29 9 2" xfId="41002" xr:uid="{00000000-0005-0000-0000-000029A00000}"/>
    <cellStyle name="Normal 29 9 2 2" xfId="41003" xr:uid="{00000000-0005-0000-0000-00002AA00000}"/>
    <cellStyle name="Normal 29 9 2 2 2" xfId="41004" xr:uid="{00000000-0005-0000-0000-00002BA00000}"/>
    <cellStyle name="Normal 29 9 2 3" xfId="41005" xr:uid="{00000000-0005-0000-0000-00002CA00000}"/>
    <cellStyle name="Normal 29 9 2 4" xfId="41006" xr:uid="{00000000-0005-0000-0000-00002DA00000}"/>
    <cellStyle name="Normal 29 9 3" xfId="41007" xr:uid="{00000000-0005-0000-0000-00002EA00000}"/>
    <cellStyle name="Normal 29 9 3 2" xfId="41008" xr:uid="{00000000-0005-0000-0000-00002FA00000}"/>
    <cellStyle name="Normal 29 9 4" xfId="41009" xr:uid="{00000000-0005-0000-0000-000030A00000}"/>
    <cellStyle name="Normal 29 9 5" xfId="41010" xr:uid="{00000000-0005-0000-0000-000031A00000}"/>
    <cellStyle name="Normal 29_Control Caps" xfId="41011" xr:uid="{00000000-0005-0000-0000-000032A00000}"/>
    <cellStyle name="Normal 3" xfId="75" xr:uid="{00000000-0005-0000-0000-000033A00000}"/>
    <cellStyle name="Normal 3 10" xfId="41013" xr:uid="{00000000-0005-0000-0000-000034A00000}"/>
    <cellStyle name="Normal 3 10 2" xfId="41014" xr:uid="{00000000-0005-0000-0000-000035A00000}"/>
    <cellStyle name="Normal 3 10 2 2" xfId="41015" xr:uid="{00000000-0005-0000-0000-000036A00000}"/>
    <cellStyle name="Normal 3 10 3" xfId="41016" xr:uid="{00000000-0005-0000-0000-000037A00000}"/>
    <cellStyle name="Normal 3 10 4" xfId="41017" xr:uid="{00000000-0005-0000-0000-000038A00000}"/>
    <cellStyle name="Normal 3 11" xfId="41018" xr:uid="{00000000-0005-0000-0000-000039A00000}"/>
    <cellStyle name="Normal 3 11 2" xfId="41019" xr:uid="{00000000-0005-0000-0000-00003AA00000}"/>
    <cellStyle name="Normal 3 11 2 2" xfId="41020" xr:uid="{00000000-0005-0000-0000-00003BA00000}"/>
    <cellStyle name="Normal 3 11 3" xfId="41021" xr:uid="{00000000-0005-0000-0000-00003CA00000}"/>
    <cellStyle name="Normal 3 11 4" xfId="41022" xr:uid="{00000000-0005-0000-0000-00003DA00000}"/>
    <cellStyle name="Normal 3 12" xfId="41023" xr:uid="{00000000-0005-0000-0000-00003EA00000}"/>
    <cellStyle name="Normal 3 12 2" xfId="41024" xr:uid="{00000000-0005-0000-0000-00003FA00000}"/>
    <cellStyle name="Normal 3 13" xfId="41025" xr:uid="{00000000-0005-0000-0000-000040A00000}"/>
    <cellStyle name="Normal 3 14" xfId="41026" xr:uid="{00000000-0005-0000-0000-000041A00000}"/>
    <cellStyle name="Normal 3 15" xfId="41027" xr:uid="{00000000-0005-0000-0000-000042A00000}"/>
    <cellStyle name="Normal 3 16" xfId="41028" xr:uid="{00000000-0005-0000-0000-000043A00000}"/>
    <cellStyle name="Normal 3 16 2" xfId="41029" xr:uid="{00000000-0005-0000-0000-000044A00000}"/>
    <cellStyle name="Normal 3 17" xfId="41030" xr:uid="{00000000-0005-0000-0000-000045A00000}"/>
    <cellStyle name="Normal 3 17 2" xfId="41031" xr:uid="{00000000-0005-0000-0000-000046A00000}"/>
    <cellStyle name="Normal 3 18" xfId="41032" xr:uid="{00000000-0005-0000-0000-000047A00000}"/>
    <cellStyle name="Normal 3 19" xfId="41033" xr:uid="{00000000-0005-0000-0000-000048A00000}"/>
    <cellStyle name="Normal 3 2" xfId="41034" xr:uid="{00000000-0005-0000-0000-000049A00000}"/>
    <cellStyle name="Normal 3 2 10" xfId="41035" xr:uid="{00000000-0005-0000-0000-00004AA00000}"/>
    <cellStyle name="Normal 3 2 10 2" xfId="41036" xr:uid="{00000000-0005-0000-0000-00004BA00000}"/>
    <cellStyle name="Normal 3 2 10_Control Caps" xfId="41037" xr:uid="{00000000-0005-0000-0000-00004CA00000}"/>
    <cellStyle name="Normal 3 2 11" xfId="41038" xr:uid="{00000000-0005-0000-0000-00004DA00000}"/>
    <cellStyle name="Normal 3 2 11 2" xfId="41039" xr:uid="{00000000-0005-0000-0000-00004EA00000}"/>
    <cellStyle name="Normal 3 2 12" xfId="41040" xr:uid="{00000000-0005-0000-0000-00004FA00000}"/>
    <cellStyle name="Normal 3 2 12 2" xfId="41041" xr:uid="{00000000-0005-0000-0000-000050A00000}"/>
    <cellStyle name="Normal 3 2 2" xfId="41042" xr:uid="{00000000-0005-0000-0000-000051A00000}"/>
    <cellStyle name="Normal 3 2 2 2" xfId="41043" xr:uid="{00000000-0005-0000-0000-000052A00000}"/>
    <cellStyle name="Normal 3 2 2 2 2" xfId="41044" xr:uid="{00000000-0005-0000-0000-000053A00000}"/>
    <cellStyle name="Normal 3 2 2 2 2 2" xfId="41045" xr:uid="{00000000-0005-0000-0000-000054A00000}"/>
    <cellStyle name="Normal 3 2 2 2 2 2 2" xfId="41046" xr:uid="{00000000-0005-0000-0000-000055A00000}"/>
    <cellStyle name="Normal 3 2 2 2 2 2 2 2" xfId="41047" xr:uid="{00000000-0005-0000-0000-000056A00000}"/>
    <cellStyle name="Normal 3 2 2 2 2 2 2_Control Caps" xfId="41048" xr:uid="{00000000-0005-0000-0000-000057A00000}"/>
    <cellStyle name="Normal 3 2 2 2 2 3" xfId="41049" xr:uid="{00000000-0005-0000-0000-000058A00000}"/>
    <cellStyle name="Normal 3 2 2 2 2 3 2" xfId="41050" xr:uid="{00000000-0005-0000-0000-000059A00000}"/>
    <cellStyle name="Normal 3 2 2 2 2 3_Control Caps" xfId="41051" xr:uid="{00000000-0005-0000-0000-00005AA00000}"/>
    <cellStyle name="Normal 3 2 2 2 2 4" xfId="41052" xr:uid="{00000000-0005-0000-0000-00005BA00000}"/>
    <cellStyle name="Normal 3 2 2 2 2_Control Caps" xfId="41053" xr:uid="{00000000-0005-0000-0000-00005CA00000}"/>
    <cellStyle name="Normal 3 2 2 2 3" xfId="41054" xr:uid="{00000000-0005-0000-0000-00005DA00000}"/>
    <cellStyle name="Normal 3 2 2 2 3 2" xfId="41055" xr:uid="{00000000-0005-0000-0000-00005EA00000}"/>
    <cellStyle name="Normal 3 2 2 2 3 3" xfId="41056" xr:uid="{00000000-0005-0000-0000-00005FA00000}"/>
    <cellStyle name="Normal 3 2 2 2 3_Control Caps" xfId="41057" xr:uid="{00000000-0005-0000-0000-000060A00000}"/>
    <cellStyle name="Normal 3 2 2 3" xfId="41058" xr:uid="{00000000-0005-0000-0000-000061A00000}"/>
    <cellStyle name="Normal 3 2 2 3 2" xfId="41059" xr:uid="{00000000-0005-0000-0000-000062A00000}"/>
    <cellStyle name="Normal 3 2 2 3_Control Caps" xfId="41060" xr:uid="{00000000-0005-0000-0000-000063A00000}"/>
    <cellStyle name="Normal 3 2 2 4" xfId="41061" xr:uid="{00000000-0005-0000-0000-000064A00000}"/>
    <cellStyle name="Normal 3 2 2 4 2" xfId="41062" xr:uid="{00000000-0005-0000-0000-000065A00000}"/>
    <cellStyle name="Normal 3 2 2 4 2 2" xfId="41063" xr:uid="{00000000-0005-0000-0000-000066A00000}"/>
    <cellStyle name="Normal 3 2 2 4 2_Control Caps" xfId="41064" xr:uid="{00000000-0005-0000-0000-000067A00000}"/>
    <cellStyle name="Normal 3 2 2 5" xfId="41065" xr:uid="{00000000-0005-0000-0000-000068A00000}"/>
    <cellStyle name="Normal 3 2 2 6" xfId="41066" xr:uid="{00000000-0005-0000-0000-000069A00000}"/>
    <cellStyle name="Normal 3 2 2_Control Caps" xfId="41067" xr:uid="{00000000-0005-0000-0000-00006AA00000}"/>
    <cellStyle name="Normal 3 2 29" xfId="41068" xr:uid="{00000000-0005-0000-0000-00006BA00000}"/>
    <cellStyle name="Normal 3 2 3" xfId="41069" xr:uid="{00000000-0005-0000-0000-00006CA00000}"/>
    <cellStyle name="Normal 3 2 3 2" xfId="41070" xr:uid="{00000000-0005-0000-0000-00006DA00000}"/>
    <cellStyle name="Normal 3 2 3 2 2" xfId="41071" xr:uid="{00000000-0005-0000-0000-00006EA00000}"/>
    <cellStyle name="Normal 3 2 3 2 3" xfId="41072" xr:uid="{00000000-0005-0000-0000-00006FA00000}"/>
    <cellStyle name="Normal 3 2 3 3" xfId="41073" xr:uid="{00000000-0005-0000-0000-000070A00000}"/>
    <cellStyle name="Normal 3 2 3 3 2" xfId="41074" xr:uid="{00000000-0005-0000-0000-000071A00000}"/>
    <cellStyle name="Normal 3 2 3 4" xfId="41075" xr:uid="{00000000-0005-0000-0000-000072A00000}"/>
    <cellStyle name="Normal 3 2 3_Control Caps" xfId="41076" xr:uid="{00000000-0005-0000-0000-000073A00000}"/>
    <cellStyle name="Normal 3 2 4" xfId="41077" xr:uid="{00000000-0005-0000-0000-000074A00000}"/>
    <cellStyle name="Normal 3 2 4 2" xfId="41078" xr:uid="{00000000-0005-0000-0000-000075A00000}"/>
    <cellStyle name="Normal 3 2 4 3" xfId="41079" xr:uid="{00000000-0005-0000-0000-000076A00000}"/>
    <cellStyle name="Normal 3 2 4 4" xfId="41080" xr:uid="{00000000-0005-0000-0000-000077A00000}"/>
    <cellStyle name="Normal 3 2 4_Control Caps" xfId="41081" xr:uid="{00000000-0005-0000-0000-000078A00000}"/>
    <cellStyle name="Normal 3 2 5" xfId="41082" xr:uid="{00000000-0005-0000-0000-000079A00000}"/>
    <cellStyle name="Normal 3 2 5 2" xfId="41083" xr:uid="{00000000-0005-0000-0000-00007AA00000}"/>
    <cellStyle name="Normal 3 2 5 2 2" xfId="41084" xr:uid="{00000000-0005-0000-0000-00007BA00000}"/>
    <cellStyle name="Normal 3 2 5 2 3" xfId="41085" xr:uid="{00000000-0005-0000-0000-00007CA00000}"/>
    <cellStyle name="Normal 3 2 5 3" xfId="41086" xr:uid="{00000000-0005-0000-0000-00007DA00000}"/>
    <cellStyle name="Normal 3 2 5_Control Caps" xfId="41087" xr:uid="{00000000-0005-0000-0000-00007EA00000}"/>
    <cellStyle name="Normal 3 2 6" xfId="41088" xr:uid="{00000000-0005-0000-0000-00007FA00000}"/>
    <cellStyle name="Normal 3 2 6 2" xfId="41089" xr:uid="{00000000-0005-0000-0000-000080A00000}"/>
    <cellStyle name="Normal 3 2 6_Control Caps" xfId="41090" xr:uid="{00000000-0005-0000-0000-000081A00000}"/>
    <cellStyle name="Normal 3 2 7" xfId="41091" xr:uid="{00000000-0005-0000-0000-000082A00000}"/>
    <cellStyle name="Normal 3 2 7 2" xfId="41092" xr:uid="{00000000-0005-0000-0000-000083A00000}"/>
    <cellStyle name="Normal 3 2 7 2 2" xfId="41093" xr:uid="{00000000-0005-0000-0000-000084A00000}"/>
    <cellStyle name="Normal 3 2 7 3" xfId="41094" xr:uid="{00000000-0005-0000-0000-000085A00000}"/>
    <cellStyle name="Normal 3 2 7 4" xfId="41095" xr:uid="{00000000-0005-0000-0000-000086A00000}"/>
    <cellStyle name="Normal 3 2 7_Control Caps" xfId="41096" xr:uid="{00000000-0005-0000-0000-000087A00000}"/>
    <cellStyle name="Normal 3 2 8" xfId="41097" xr:uid="{00000000-0005-0000-0000-000088A00000}"/>
    <cellStyle name="Normal 3 2 8 2" xfId="41098" xr:uid="{00000000-0005-0000-0000-000089A00000}"/>
    <cellStyle name="Normal 3 2 8_Control Caps" xfId="41099" xr:uid="{00000000-0005-0000-0000-00008AA00000}"/>
    <cellStyle name="Normal 3 2 9" xfId="41100" xr:uid="{00000000-0005-0000-0000-00008BA00000}"/>
    <cellStyle name="Normal 3 2 9 2" xfId="41101" xr:uid="{00000000-0005-0000-0000-00008CA00000}"/>
    <cellStyle name="Normal 3 2 9_Control Caps" xfId="41102" xr:uid="{00000000-0005-0000-0000-00008DA00000}"/>
    <cellStyle name="Normal 3 20" xfId="41103" xr:uid="{00000000-0005-0000-0000-00008EA00000}"/>
    <cellStyle name="Normal 3 21" xfId="41104" xr:uid="{00000000-0005-0000-0000-00008FA00000}"/>
    <cellStyle name="Normal 3 22" xfId="41105" xr:uid="{00000000-0005-0000-0000-000090A00000}"/>
    <cellStyle name="Normal 3 23" xfId="41106" xr:uid="{00000000-0005-0000-0000-000091A00000}"/>
    <cellStyle name="Normal 3 24" xfId="41107" xr:uid="{00000000-0005-0000-0000-000092A00000}"/>
    <cellStyle name="Normal 3 25" xfId="41108" xr:uid="{00000000-0005-0000-0000-000093A00000}"/>
    <cellStyle name="Normal 3 26" xfId="41109" xr:uid="{00000000-0005-0000-0000-000094A00000}"/>
    <cellStyle name="Normal 3 27" xfId="41110" xr:uid="{00000000-0005-0000-0000-000095A00000}"/>
    <cellStyle name="Normal 3 28" xfId="41012" xr:uid="{00000000-0005-0000-0000-000096A00000}"/>
    <cellStyle name="Normal 3 3" xfId="41111" xr:uid="{00000000-0005-0000-0000-000097A00000}"/>
    <cellStyle name="Normal 3 3 2" xfId="41112" xr:uid="{00000000-0005-0000-0000-000098A00000}"/>
    <cellStyle name="Normal 3 3 2 2" xfId="41113" xr:uid="{00000000-0005-0000-0000-000099A00000}"/>
    <cellStyle name="Normal 3 3 2 2 2" xfId="41114" xr:uid="{00000000-0005-0000-0000-00009AA00000}"/>
    <cellStyle name="Normal 3 3 2 2 2 2" xfId="41115" xr:uid="{00000000-0005-0000-0000-00009BA00000}"/>
    <cellStyle name="Normal 3 3 2 2 3" xfId="41116" xr:uid="{00000000-0005-0000-0000-00009CA00000}"/>
    <cellStyle name="Normal 3 3 2 3" xfId="41117" xr:uid="{00000000-0005-0000-0000-00009DA00000}"/>
    <cellStyle name="Normal 3 3 2 3 2" xfId="41118" xr:uid="{00000000-0005-0000-0000-00009EA00000}"/>
    <cellStyle name="Normal 3 3 2 3 2 2" xfId="41119" xr:uid="{00000000-0005-0000-0000-00009FA00000}"/>
    <cellStyle name="Normal 3 3 2 3 3" xfId="41120" xr:uid="{00000000-0005-0000-0000-0000A0A00000}"/>
    <cellStyle name="Normal 3 3 2 4" xfId="41121" xr:uid="{00000000-0005-0000-0000-0000A1A00000}"/>
    <cellStyle name="Normal 3 3 2 5" xfId="41122" xr:uid="{00000000-0005-0000-0000-0000A2A00000}"/>
    <cellStyle name="Normal 3 3 2 6" xfId="41123" xr:uid="{00000000-0005-0000-0000-0000A3A00000}"/>
    <cellStyle name="Normal 3 3 3" xfId="41124" xr:uid="{00000000-0005-0000-0000-0000A4A00000}"/>
    <cellStyle name="Normal 3 3 4" xfId="41125" xr:uid="{00000000-0005-0000-0000-0000A5A00000}"/>
    <cellStyle name="Normal 3 3 4 2" xfId="41126" xr:uid="{00000000-0005-0000-0000-0000A6A00000}"/>
    <cellStyle name="Normal 3 3 5" xfId="41127" xr:uid="{00000000-0005-0000-0000-0000A7A00000}"/>
    <cellStyle name="Normal 3 3_Control Caps" xfId="41128" xr:uid="{00000000-0005-0000-0000-0000A8A00000}"/>
    <cellStyle name="Normal 3 4" xfId="41129" xr:uid="{00000000-0005-0000-0000-0000A9A00000}"/>
    <cellStyle name="Normal 3 4 2" xfId="41130" xr:uid="{00000000-0005-0000-0000-0000AAA00000}"/>
    <cellStyle name="Normal 3 4 2 2" xfId="41131" xr:uid="{00000000-0005-0000-0000-0000ABA00000}"/>
    <cellStyle name="Normal 3 4 3" xfId="41132" xr:uid="{00000000-0005-0000-0000-0000ACA00000}"/>
    <cellStyle name="Normal 3 4_Control Caps" xfId="41133" xr:uid="{00000000-0005-0000-0000-0000ADA00000}"/>
    <cellStyle name="Normal 3 5" xfId="41134" xr:uid="{00000000-0005-0000-0000-0000AEA00000}"/>
    <cellStyle name="Normal 3 5 2" xfId="41135" xr:uid="{00000000-0005-0000-0000-0000AFA00000}"/>
    <cellStyle name="Normal 3 5 3" xfId="41136" xr:uid="{00000000-0005-0000-0000-0000B0A00000}"/>
    <cellStyle name="Normal 3 5 4" xfId="41137" xr:uid="{00000000-0005-0000-0000-0000B1A00000}"/>
    <cellStyle name="Normal 3 5_Control Caps" xfId="41138" xr:uid="{00000000-0005-0000-0000-0000B2A00000}"/>
    <cellStyle name="Normal 3 6" xfId="41139" xr:uid="{00000000-0005-0000-0000-0000B3A00000}"/>
    <cellStyle name="Normal 3 6 2" xfId="41140" xr:uid="{00000000-0005-0000-0000-0000B4A00000}"/>
    <cellStyle name="Normal 3 6_Control Caps" xfId="41141" xr:uid="{00000000-0005-0000-0000-0000B5A00000}"/>
    <cellStyle name="Normal 3 7" xfId="41142" xr:uid="{00000000-0005-0000-0000-0000B6A00000}"/>
    <cellStyle name="Normal 3 7 2" xfId="41143" xr:uid="{00000000-0005-0000-0000-0000B7A00000}"/>
    <cellStyle name="Normal 3 7 2 2" xfId="41144" xr:uid="{00000000-0005-0000-0000-0000B8A00000}"/>
    <cellStyle name="Normal 3 7 2 2 2" xfId="41145" xr:uid="{00000000-0005-0000-0000-0000B9A00000}"/>
    <cellStyle name="Normal 3 7 2 3" xfId="41146" xr:uid="{00000000-0005-0000-0000-0000BAA00000}"/>
    <cellStyle name="Normal 3 7 2 4" xfId="41147" xr:uid="{00000000-0005-0000-0000-0000BBA00000}"/>
    <cellStyle name="Normal 3 7 3" xfId="41148" xr:uid="{00000000-0005-0000-0000-0000BCA00000}"/>
    <cellStyle name="Normal 3 7 3 2" xfId="41149" xr:uid="{00000000-0005-0000-0000-0000BDA00000}"/>
    <cellStyle name="Normal 3 7 3 2 2" xfId="41150" xr:uid="{00000000-0005-0000-0000-0000BEA00000}"/>
    <cellStyle name="Normal 3 7 3 3" xfId="41151" xr:uid="{00000000-0005-0000-0000-0000BFA00000}"/>
    <cellStyle name="Normal 3 7 3 4" xfId="41152" xr:uid="{00000000-0005-0000-0000-0000C0A00000}"/>
    <cellStyle name="Normal 3 7 4" xfId="41153" xr:uid="{00000000-0005-0000-0000-0000C1A00000}"/>
    <cellStyle name="Normal 3 7 4 2" xfId="41154" xr:uid="{00000000-0005-0000-0000-0000C2A00000}"/>
    <cellStyle name="Normal 3 7 4 2 2" xfId="41155" xr:uid="{00000000-0005-0000-0000-0000C3A00000}"/>
    <cellStyle name="Normal 3 7 4 3" xfId="41156" xr:uid="{00000000-0005-0000-0000-0000C4A00000}"/>
    <cellStyle name="Normal 3 7 4 4" xfId="41157" xr:uid="{00000000-0005-0000-0000-0000C5A00000}"/>
    <cellStyle name="Normal 3 7 5" xfId="41158" xr:uid="{00000000-0005-0000-0000-0000C6A00000}"/>
    <cellStyle name="Normal 3 7 5 2" xfId="41159" xr:uid="{00000000-0005-0000-0000-0000C7A00000}"/>
    <cellStyle name="Normal 3 7 6" xfId="41160" xr:uid="{00000000-0005-0000-0000-0000C8A00000}"/>
    <cellStyle name="Normal 3 7 7" xfId="41161" xr:uid="{00000000-0005-0000-0000-0000C9A00000}"/>
    <cellStyle name="Normal 3 7_Control Caps" xfId="41162" xr:uid="{00000000-0005-0000-0000-0000CAA00000}"/>
    <cellStyle name="Normal 3 8" xfId="41163" xr:uid="{00000000-0005-0000-0000-0000CBA00000}"/>
    <cellStyle name="Normal 3 8 2" xfId="41164" xr:uid="{00000000-0005-0000-0000-0000CCA00000}"/>
    <cellStyle name="Normal 3 8 3" xfId="41165" xr:uid="{00000000-0005-0000-0000-0000CDA00000}"/>
    <cellStyle name="Normal 3 8 3 2" xfId="41166" xr:uid="{00000000-0005-0000-0000-0000CEA00000}"/>
    <cellStyle name="Normal 3 8 4" xfId="41167" xr:uid="{00000000-0005-0000-0000-0000CFA00000}"/>
    <cellStyle name="Normal 3 8 5" xfId="41168" xr:uid="{00000000-0005-0000-0000-0000D0A00000}"/>
    <cellStyle name="Normal 3 9" xfId="41169" xr:uid="{00000000-0005-0000-0000-0000D1A00000}"/>
    <cellStyle name="Normal 3 9 2" xfId="41170" xr:uid="{00000000-0005-0000-0000-0000D2A00000}"/>
    <cellStyle name="Normal 3 9 2 2" xfId="41171" xr:uid="{00000000-0005-0000-0000-0000D3A00000}"/>
    <cellStyle name="Normal 3 9 3" xfId="41172" xr:uid="{00000000-0005-0000-0000-0000D4A00000}"/>
    <cellStyle name="Normal 3 9 4" xfId="41173" xr:uid="{00000000-0005-0000-0000-0000D5A00000}"/>
    <cellStyle name="Normal 30" xfId="41174" xr:uid="{00000000-0005-0000-0000-0000D6A00000}"/>
    <cellStyle name="Normal 30 10" xfId="41175" xr:uid="{00000000-0005-0000-0000-0000D7A00000}"/>
    <cellStyle name="Normal 30 10 2" xfId="41176" xr:uid="{00000000-0005-0000-0000-0000D8A00000}"/>
    <cellStyle name="Normal 30 10 2 2" xfId="41177" xr:uid="{00000000-0005-0000-0000-0000D9A00000}"/>
    <cellStyle name="Normal 30 10 3" xfId="41178" xr:uid="{00000000-0005-0000-0000-0000DAA00000}"/>
    <cellStyle name="Normal 30 10 4" xfId="41179" xr:uid="{00000000-0005-0000-0000-0000DBA00000}"/>
    <cellStyle name="Normal 30 11" xfId="41180" xr:uid="{00000000-0005-0000-0000-0000DCA00000}"/>
    <cellStyle name="Normal 30 11 2" xfId="41181" xr:uid="{00000000-0005-0000-0000-0000DDA00000}"/>
    <cellStyle name="Normal 30 12" xfId="41182" xr:uid="{00000000-0005-0000-0000-0000DEA00000}"/>
    <cellStyle name="Normal 30 13" xfId="41183" xr:uid="{00000000-0005-0000-0000-0000DFA00000}"/>
    <cellStyle name="Normal 30 14" xfId="41184" xr:uid="{00000000-0005-0000-0000-0000E0A00000}"/>
    <cellStyle name="Normal 30 2" xfId="41185" xr:uid="{00000000-0005-0000-0000-0000E1A00000}"/>
    <cellStyle name="Normal 30 2 10" xfId="41186" xr:uid="{00000000-0005-0000-0000-0000E2A00000}"/>
    <cellStyle name="Normal 30 2 2" xfId="41187" xr:uid="{00000000-0005-0000-0000-0000E3A00000}"/>
    <cellStyle name="Normal 30 2 2 2" xfId="41188" xr:uid="{00000000-0005-0000-0000-0000E4A00000}"/>
    <cellStyle name="Normal 30 2 2 2 2" xfId="41189" xr:uid="{00000000-0005-0000-0000-0000E5A00000}"/>
    <cellStyle name="Normal 30 2 2 2 2 2" xfId="41190" xr:uid="{00000000-0005-0000-0000-0000E6A00000}"/>
    <cellStyle name="Normal 30 2 2 2 2 2 2" xfId="41191" xr:uid="{00000000-0005-0000-0000-0000E7A00000}"/>
    <cellStyle name="Normal 30 2 2 2 2 2 2 2" xfId="41192" xr:uid="{00000000-0005-0000-0000-0000E8A00000}"/>
    <cellStyle name="Normal 30 2 2 2 2 2 2 2 2" xfId="41193" xr:uid="{00000000-0005-0000-0000-0000E9A00000}"/>
    <cellStyle name="Normal 30 2 2 2 2 2 2 3" xfId="41194" xr:uid="{00000000-0005-0000-0000-0000EAA00000}"/>
    <cellStyle name="Normal 30 2 2 2 2 2 2 4" xfId="41195" xr:uid="{00000000-0005-0000-0000-0000EBA00000}"/>
    <cellStyle name="Normal 30 2 2 2 2 2 3" xfId="41196" xr:uid="{00000000-0005-0000-0000-0000ECA00000}"/>
    <cellStyle name="Normal 30 2 2 2 2 2 3 2" xfId="41197" xr:uid="{00000000-0005-0000-0000-0000EDA00000}"/>
    <cellStyle name="Normal 30 2 2 2 2 2 4" xfId="41198" xr:uid="{00000000-0005-0000-0000-0000EEA00000}"/>
    <cellStyle name="Normal 30 2 2 2 2 2 5" xfId="41199" xr:uid="{00000000-0005-0000-0000-0000EFA00000}"/>
    <cellStyle name="Normal 30 2 2 2 2 3" xfId="41200" xr:uid="{00000000-0005-0000-0000-0000F0A00000}"/>
    <cellStyle name="Normal 30 2 2 2 2 3 2" xfId="41201" xr:uid="{00000000-0005-0000-0000-0000F1A00000}"/>
    <cellStyle name="Normal 30 2 2 2 2 3 2 2" xfId="41202" xr:uid="{00000000-0005-0000-0000-0000F2A00000}"/>
    <cellStyle name="Normal 30 2 2 2 2 3 3" xfId="41203" xr:uid="{00000000-0005-0000-0000-0000F3A00000}"/>
    <cellStyle name="Normal 30 2 2 2 2 3 4" xfId="41204" xr:uid="{00000000-0005-0000-0000-0000F4A00000}"/>
    <cellStyle name="Normal 30 2 2 2 2 4" xfId="41205" xr:uid="{00000000-0005-0000-0000-0000F5A00000}"/>
    <cellStyle name="Normal 30 2 2 2 2 4 2" xfId="41206" xr:uid="{00000000-0005-0000-0000-0000F6A00000}"/>
    <cellStyle name="Normal 30 2 2 2 2 5" xfId="41207" xr:uid="{00000000-0005-0000-0000-0000F7A00000}"/>
    <cellStyle name="Normal 30 2 2 2 2 6" xfId="41208" xr:uid="{00000000-0005-0000-0000-0000F8A00000}"/>
    <cellStyle name="Normal 30 2 2 2 3" xfId="41209" xr:uid="{00000000-0005-0000-0000-0000F9A00000}"/>
    <cellStyle name="Normal 30 2 2 2 3 2" xfId="41210" xr:uid="{00000000-0005-0000-0000-0000FAA00000}"/>
    <cellStyle name="Normal 30 2 2 2 3 2 2" xfId="41211" xr:uid="{00000000-0005-0000-0000-0000FBA00000}"/>
    <cellStyle name="Normal 30 2 2 2 3 2 2 2" xfId="41212" xr:uid="{00000000-0005-0000-0000-0000FCA00000}"/>
    <cellStyle name="Normal 30 2 2 2 3 2 3" xfId="41213" xr:uid="{00000000-0005-0000-0000-0000FDA00000}"/>
    <cellStyle name="Normal 30 2 2 2 3 2 4" xfId="41214" xr:uid="{00000000-0005-0000-0000-0000FEA00000}"/>
    <cellStyle name="Normal 30 2 2 2 3 3" xfId="41215" xr:uid="{00000000-0005-0000-0000-0000FFA00000}"/>
    <cellStyle name="Normal 30 2 2 2 3 3 2" xfId="41216" xr:uid="{00000000-0005-0000-0000-000000A10000}"/>
    <cellStyle name="Normal 30 2 2 2 3 4" xfId="41217" xr:uid="{00000000-0005-0000-0000-000001A10000}"/>
    <cellStyle name="Normal 30 2 2 2 3 5" xfId="41218" xr:uid="{00000000-0005-0000-0000-000002A10000}"/>
    <cellStyle name="Normal 30 2 2 2 4" xfId="41219" xr:uid="{00000000-0005-0000-0000-000003A10000}"/>
    <cellStyle name="Normal 30 2 2 2 4 2" xfId="41220" xr:uid="{00000000-0005-0000-0000-000004A10000}"/>
    <cellStyle name="Normal 30 2 2 2 4 2 2" xfId="41221" xr:uid="{00000000-0005-0000-0000-000005A10000}"/>
    <cellStyle name="Normal 30 2 2 2 4 3" xfId="41222" xr:uid="{00000000-0005-0000-0000-000006A10000}"/>
    <cellStyle name="Normal 30 2 2 2 4 4" xfId="41223" xr:uid="{00000000-0005-0000-0000-000007A10000}"/>
    <cellStyle name="Normal 30 2 2 2 5" xfId="41224" xr:uid="{00000000-0005-0000-0000-000008A10000}"/>
    <cellStyle name="Normal 30 2 2 2 5 2" xfId="41225" xr:uid="{00000000-0005-0000-0000-000009A10000}"/>
    <cellStyle name="Normal 30 2 2 2 5 2 2" xfId="41226" xr:uid="{00000000-0005-0000-0000-00000AA10000}"/>
    <cellStyle name="Normal 30 2 2 2 5 3" xfId="41227" xr:uid="{00000000-0005-0000-0000-00000BA10000}"/>
    <cellStyle name="Normal 30 2 2 2 5 4" xfId="41228" xr:uid="{00000000-0005-0000-0000-00000CA10000}"/>
    <cellStyle name="Normal 30 2 2 2 6" xfId="41229" xr:uid="{00000000-0005-0000-0000-00000DA10000}"/>
    <cellStyle name="Normal 30 2 2 2 6 2" xfId="41230" xr:uid="{00000000-0005-0000-0000-00000EA10000}"/>
    <cellStyle name="Normal 30 2 2 2 7" xfId="41231" xr:uid="{00000000-0005-0000-0000-00000FA10000}"/>
    <cellStyle name="Normal 30 2 2 2 8" xfId="41232" xr:uid="{00000000-0005-0000-0000-000010A10000}"/>
    <cellStyle name="Normal 30 2 2 3" xfId="41233" xr:uid="{00000000-0005-0000-0000-000011A10000}"/>
    <cellStyle name="Normal 30 2 2 3 2" xfId="41234" xr:uid="{00000000-0005-0000-0000-000012A10000}"/>
    <cellStyle name="Normal 30 2 2 3 2 2" xfId="41235" xr:uid="{00000000-0005-0000-0000-000013A10000}"/>
    <cellStyle name="Normal 30 2 2 3 2 2 2" xfId="41236" xr:uid="{00000000-0005-0000-0000-000014A10000}"/>
    <cellStyle name="Normal 30 2 2 3 2 2 2 2" xfId="41237" xr:uid="{00000000-0005-0000-0000-000015A10000}"/>
    <cellStyle name="Normal 30 2 2 3 2 2 3" xfId="41238" xr:uid="{00000000-0005-0000-0000-000016A10000}"/>
    <cellStyle name="Normal 30 2 2 3 2 2 4" xfId="41239" xr:uid="{00000000-0005-0000-0000-000017A10000}"/>
    <cellStyle name="Normal 30 2 2 3 2 3" xfId="41240" xr:uid="{00000000-0005-0000-0000-000018A10000}"/>
    <cellStyle name="Normal 30 2 2 3 2 3 2" xfId="41241" xr:uid="{00000000-0005-0000-0000-000019A10000}"/>
    <cellStyle name="Normal 30 2 2 3 2 4" xfId="41242" xr:uid="{00000000-0005-0000-0000-00001AA10000}"/>
    <cellStyle name="Normal 30 2 2 3 2 5" xfId="41243" xr:uid="{00000000-0005-0000-0000-00001BA10000}"/>
    <cellStyle name="Normal 30 2 2 3 3" xfId="41244" xr:uid="{00000000-0005-0000-0000-00001CA10000}"/>
    <cellStyle name="Normal 30 2 2 3 3 2" xfId="41245" xr:uid="{00000000-0005-0000-0000-00001DA10000}"/>
    <cellStyle name="Normal 30 2 2 3 3 2 2" xfId="41246" xr:uid="{00000000-0005-0000-0000-00001EA10000}"/>
    <cellStyle name="Normal 30 2 2 3 3 3" xfId="41247" xr:uid="{00000000-0005-0000-0000-00001FA10000}"/>
    <cellStyle name="Normal 30 2 2 3 3 4" xfId="41248" xr:uid="{00000000-0005-0000-0000-000020A10000}"/>
    <cellStyle name="Normal 30 2 2 3 4" xfId="41249" xr:uid="{00000000-0005-0000-0000-000021A10000}"/>
    <cellStyle name="Normal 30 2 2 3 4 2" xfId="41250" xr:uid="{00000000-0005-0000-0000-000022A10000}"/>
    <cellStyle name="Normal 30 2 2 3 4 2 2" xfId="41251" xr:uid="{00000000-0005-0000-0000-000023A10000}"/>
    <cellStyle name="Normal 30 2 2 3 4 3" xfId="41252" xr:uid="{00000000-0005-0000-0000-000024A10000}"/>
    <cellStyle name="Normal 30 2 2 3 4 4" xfId="41253" xr:uid="{00000000-0005-0000-0000-000025A10000}"/>
    <cellStyle name="Normal 30 2 2 3 5" xfId="41254" xr:uid="{00000000-0005-0000-0000-000026A10000}"/>
    <cellStyle name="Normal 30 2 2 3 5 2" xfId="41255" xr:uid="{00000000-0005-0000-0000-000027A10000}"/>
    <cellStyle name="Normal 30 2 2 3 6" xfId="41256" xr:uid="{00000000-0005-0000-0000-000028A10000}"/>
    <cellStyle name="Normal 30 2 2 3 7" xfId="41257" xr:uid="{00000000-0005-0000-0000-000029A10000}"/>
    <cellStyle name="Normal 30 2 2 4" xfId="41258" xr:uid="{00000000-0005-0000-0000-00002AA10000}"/>
    <cellStyle name="Normal 30 2 2 4 2" xfId="41259" xr:uid="{00000000-0005-0000-0000-00002BA10000}"/>
    <cellStyle name="Normal 30 2 2 4 2 2" xfId="41260" xr:uid="{00000000-0005-0000-0000-00002CA10000}"/>
    <cellStyle name="Normal 30 2 2 4 2 2 2" xfId="41261" xr:uid="{00000000-0005-0000-0000-00002DA10000}"/>
    <cellStyle name="Normal 30 2 2 4 2 3" xfId="41262" xr:uid="{00000000-0005-0000-0000-00002EA10000}"/>
    <cellStyle name="Normal 30 2 2 4 2 4" xfId="41263" xr:uid="{00000000-0005-0000-0000-00002FA10000}"/>
    <cellStyle name="Normal 30 2 2 4 3" xfId="41264" xr:uid="{00000000-0005-0000-0000-000030A10000}"/>
    <cellStyle name="Normal 30 2 2 4 3 2" xfId="41265" xr:uid="{00000000-0005-0000-0000-000031A10000}"/>
    <cellStyle name="Normal 30 2 2 4 3 2 2" xfId="41266" xr:uid="{00000000-0005-0000-0000-000032A10000}"/>
    <cellStyle name="Normal 30 2 2 4 3 3" xfId="41267" xr:uid="{00000000-0005-0000-0000-000033A10000}"/>
    <cellStyle name="Normal 30 2 2 4 3 4" xfId="41268" xr:uid="{00000000-0005-0000-0000-000034A10000}"/>
    <cellStyle name="Normal 30 2 2 4 4" xfId="41269" xr:uid="{00000000-0005-0000-0000-000035A10000}"/>
    <cellStyle name="Normal 30 2 2 4 4 2" xfId="41270" xr:uid="{00000000-0005-0000-0000-000036A10000}"/>
    <cellStyle name="Normal 30 2 2 4 5" xfId="41271" xr:uid="{00000000-0005-0000-0000-000037A10000}"/>
    <cellStyle name="Normal 30 2 2 4 6" xfId="41272" xr:uid="{00000000-0005-0000-0000-000038A10000}"/>
    <cellStyle name="Normal 30 2 2 5" xfId="41273" xr:uid="{00000000-0005-0000-0000-000039A10000}"/>
    <cellStyle name="Normal 30 2 2 5 2" xfId="41274" xr:uid="{00000000-0005-0000-0000-00003AA10000}"/>
    <cellStyle name="Normal 30 2 2 5 2 2" xfId="41275" xr:uid="{00000000-0005-0000-0000-00003BA10000}"/>
    <cellStyle name="Normal 30 2 2 5 2 2 2" xfId="41276" xr:uid="{00000000-0005-0000-0000-00003CA10000}"/>
    <cellStyle name="Normal 30 2 2 5 2 3" xfId="41277" xr:uid="{00000000-0005-0000-0000-00003DA10000}"/>
    <cellStyle name="Normal 30 2 2 5 2 4" xfId="41278" xr:uid="{00000000-0005-0000-0000-00003EA10000}"/>
    <cellStyle name="Normal 30 2 2 5 3" xfId="41279" xr:uid="{00000000-0005-0000-0000-00003FA10000}"/>
    <cellStyle name="Normal 30 2 2 5 3 2" xfId="41280" xr:uid="{00000000-0005-0000-0000-000040A10000}"/>
    <cellStyle name="Normal 30 2 2 5 4" xfId="41281" xr:uid="{00000000-0005-0000-0000-000041A10000}"/>
    <cellStyle name="Normal 30 2 2 5 5" xfId="41282" xr:uid="{00000000-0005-0000-0000-000042A10000}"/>
    <cellStyle name="Normal 30 2 2 6" xfId="41283" xr:uid="{00000000-0005-0000-0000-000043A10000}"/>
    <cellStyle name="Normal 30 2 2 6 2" xfId="41284" xr:uid="{00000000-0005-0000-0000-000044A10000}"/>
    <cellStyle name="Normal 30 2 2 6 2 2" xfId="41285" xr:uid="{00000000-0005-0000-0000-000045A10000}"/>
    <cellStyle name="Normal 30 2 2 6 3" xfId="41286" xr:uid="{00000000-0005-0000-0000-000046A10000}"/>
    <cellStyle name="Normal 30 2 2 6 4" xfId="41287" xr:uid="{00000000-0005-0000-0000-000047A10000}"/>
    <cellStyle name="Normal 30 2 2 7" xfId="41288" xr:uid="{00000000-0005-0000-0000-000048A10000}"/>
    <cellStyle name="Normal 30 2 2 7 2" xfId="41289" xr:uid="{00000000-0005-0000-0000-000049A10000}"/>
    <cellStyle name="Normal 30 2 2 8" xfId="41290" xr:uid="{00000000-0005-0000-0000-00004AA10000}"/>
    <cellStyle name="Normal 30 2 2 9" xfId="41291" xr:uid="{00000000-0005-0000-0000-00004BA10000}"/>
    <cellStyle name="Normal 30 2 3" xfId="41292" xr:uid="{00000000-0005-0000-0000-00004CA10000}"/>
    <cellStyle name="Normal 30 2 3 2" xfId="41293" xr:uid="{00000000-0005-0000-0000-00004DA10000}"/>
    <cellStyle name="Normal 30 2 3 2 2" xfId="41294" xr:uid="{00000000-0005-0000-0000-00004EA10000}"/>
    <cellStyle name="Normal 30 2 3 2 2 2" xfId="41295" xr:uid="{00000000-0005-0000-0000-00004FA10000}"/>
    <cellStyle name="Normal 30 2 3 2 2 2 2" xfId="41296" xr:uid="{00000000-0005-0000-0000-000050A10000}"/>
    <cellStyle name="Normal 30 2 3 2 2 2 2 2" xfId="41297" xr:uid="{00000000-0005-0000-0000-000051A10000}"/>
    <cellStyle name="Normal 30 2 3 2 2 2 3" xfId="41298" xr:uid="{00000000-0005-0000-0000-000052A10000}"/>
    <cellStyle name="Normal 30 2 3 2 2 2 4" xfId="41299" xr:uid="{00000000-0005-0000-0000-000053A10000}"/>
    <cellStyle name="Normal 30 2 3 2 2 3" xfId="41300" xr:uid="{00000000-0005-0000-0000-000054A10000}"/>
    <cellStyle name="Normal 30 2 3 2 2 3 2" xfId="41301" xr:uid="{00000000-0005-0000-0000-000055A10000}"/>
    <cellStyle name="Normal 30 2 3 2 2 4" xfId="41302" xr:uid="{00000000-0005-0000-0000-000056A10000}"/>
    <cellStyle name="Normal 30 2 3 2 2 5" xfId="41303" xr:uid="{00000000-0005-0000-0000-000057A10000}"/>
    <cellStyle name="Normal 30 2 3 2 3" xfId="41304" xr:uid="{00000000-0005-0000-0000-000058A10000}"/>
    <cellStyle name="Normal 30 2 3 2 3 2" xfId="41305" xr:uid="{00000000-0005-0000-0000-000059A10000}"/>
    <cellStyle name="Normal 30 2 3 2 3 2 2" xfId="41306" xr:uid="{00000000-0005-0000-0000-00005AA10000}"/>
    <cellStyle name="Normal 30 2 3 2 3 3" xfId="41307" xr:uid="{00000000-0005-0000-0000-00005BA10000}"/>
    <cellStyle name="Normal 30 2 3 2 3 4" xfId="41308" xr:uid="{00000000-0005-0000-0000-00005CA10000}"/>
    <cellStyle name="Normal 30 2 3 2 4" xfId="41309" xr:uid="{00000000-0005-0000-0000-00005DA10000}"/>
    <cellStyle name="Normal 30 2 3 2 4 2" xfId="41310" xr:uid="{00000000-0005-0000-0000-00005EA10000}"/>
    <cellStyle name="Normal 30 2 3 2 5" xfId="41311" xr:uid="{00000000-0005-0000-0000-00005FA10000}"/>
    <cellStyle name="Normal 30 2 3 2 6" xfId="41312" xr:uid="{00000000-0005-0000-0000-000060A10000}"/>
    <cellStyle name="Normal 30 2 3 3" xfId="41313" xr:uid="{00000000-0005-0000-0000-000061A10000}"/>
    <cellStyle name="Normal 30 2 3 3 2" xfId="41314" xr:uid="{00000000-0005-0000-0000-000062A10000}"/>
    <cellStyle name="Normal 30 2 3 3 2 2" xfId="41315" xr:uid="{00000000-0005-0000-0000-000063A10000}"/>
    <cellStyle name="Normal 30 2 3 3 2 2 2" xfId="41316" xr:uid="{00000000-0005-0000-0000-000064A10000}"/>
    <cellStyle name="Normal 30 2 3 3 2 3" xfId="41317" xr:uid="{00000000-0005-0000-0000-000065A10000}"/>
    <cellStyle name="Normal 30 2 3 3 2 4" xfId="41318" xr:uid="{00000000-0005-0000-0000-000066A10000}"/>
    <cellStyle name="Normal 30 2 3 3 3" xfId="41319" xr:uid="{00000000-0005-0000-0000-000067A10000}"/>
    <cellStyle name="Normal 30 2 3 3 3 2" xfId="41320" xr:uid="{00000000-0005-0000-0000-000068A10000}"/>
    <cellStyle name="Normal 30 2 3 3 4" xfId="41321" xr:uid="{00000000-0005-0000-0000-000069A10000}"/>
    <cellStyle name="Normal 30 2 3 3 5" xfId="41322" xr:uid="{00000000-0005-0000-0000-00006AA10000}"/>
    <cellStyle name="Normal 30 2 3 4" xfId="41323" xr:uid="{00000000-0005-0000-0000-00006BA10000}"/>
    <cellStyle name="Normal 30 2 3 4 2" xfId="41324" xr:uid="{00000000-0005-0000-0000-00006CA10000}"/>
    <cellStyle name="Normal 30 2 3 4 2 2" xfId="41325" xr:uid="{00000000-0005-0000-0000-00006DA10000}"/>
    <cellStyle name="Normal 30 2 3 4 3" xfId="41326" xr:uid="{00000000-0005-0000-0000-00006EA10000}"/>
    <cellStyle name="Normal 30 2 3 4 4" xfId="41327" xr:uid="{00000000-0005-0000-0000-00006FA10000}"/>
    <cellStyle name="Normal 30 2 3 5" xfId="41328" xr:uid="{00000000-0005-0000-0000-000070A10000}"/>
    <cellStyle name="Normal 30 2 3 5 2" xfId="41329" xr:uid="{00000000-0005-0000-0000-000071A10000}"/>
    <cellStyle name="Normal 30 2 3 5 2 2" xfId="41330" xr:uid="{00000000-0005-0000-0000-000072A10000}"/>
    <cellStyle name="Normal 30 2 3 5 3" xfId="41331" xr:uid="{00000000-0005-0000-0000-000073A10000}"/>
    <cellStyle name="Normal 30 2 3 5 4" xfId="41332" xr:uid="{00000000-0005-0000-0000-000074A10000}"/>
    <cellStyle name="Normal 30 2 3 6" xfId="41333" xr:uid="{00000000-0005-0000-0000-000075A10000}"/>
    <cellStyle name="Normal 30 2 3 6 2" xfId="41334" xr:uid="{00000000-0005-0000-0000-000076A10000}"/>
    <cellStyle name="Normal 30 2 3 7" xfId="41335" xr:uid="{00000000-0005-0000-0000-000077A10000}"/>
    <cellStyle name="Normal 30 2 3 8" xfId="41336" xr:uid="{00000000-0005-0000-0000-000078A10000}"/>
    <cellStyle name="Normal 30 2 4" xfId="41337" xr:uid="{00000000-0005-0000-0000-000079A10000}"/>
    <cellStyle name="Normal 30 2 4 2" xfId="41338" xr:uid="{00000000-0005-0000-0000-00007AA10000}"/>
    <cellStyle name="Normal 30 2 4 2 2" xfId="41339" xr:uid="{00000000-0005-0000-0000-00007BA10000}"/>
    <cellStyle name="Normal 30 2 4 2 2 2" xfId="41340" xr:uid="{00000000-0005-0000-0000-00007CA10000}"/>
    <cellStyle name="Normal 30 2 4 2 2 2 2" xfId="41341" xr:uid="{00000000-0005-0000-0000-00007DA10000}"/>
    <cellStyle name="Normal 30 2 4 2 2 3" xfId="41342" xr:uid="{00000000-0005-0000-0000-00007EA10000}"/>
    <cellStyle name="Normal 30 2 4 2 2 4" xfId="41343" xr:uid="{00000000-0005-0000-0000-00007FA10000}"/>
    <cellStyle name="Normal 30 2 4 2 3" xfId="41344" xr:uid="{00000000-0005-0000-0000-000080A10000}"/>
    <cellStyle name="Normal 30 2 4 2 3 2" xfId="41345" xr:uid="{00000000-0005-0000-0000-000081A10000}"/>
    <cellStyle name="Normal 30 2 4 2 4" xfId="41346" xr:uid="{00000000-0005-0000-0000-000082A10000}"/>
    <cellStyle name="Normal 30 2 4 2 5" xfId="41347" xr:uid="{00000000-0005-0000-0000-000083A10000}"/>
    <cellStyle name="Normal 30 2 4 3" xfId="41348" xr:uid="{00000000-0005-0000-0000-000084A10000}"/>
    <cellStyle name="Normal 30 2 4 3 2" xfId="41349" xr:uid="{00000000-0005-0000-0000-000085A10000}"/>
    <cellStyle name="Normal 30 2 4 3 2 2" xfId="41350" xr:uid="{00000000-0005-0000-0000-000086A10000}"/>
    <cellStyle name="Normal 30 2 4 3 3" xfId="41351" xr:uid="{00000000-0005-0000-0000-000087A10000}"/>
    <cellStyle name="Normal 30 2 4 3 4" xfId="41352" xr:uid="{00000000-0005-0000-0000-000088A10000}"/>
    <cellStyle name="Normal 30 2 4 4" xfId="41353" xr:uid="{00000000-0005-0000-0000-000089A10000}"/>
    <cellStyle name="Normal 30 2 4 4 2" xfId="41354" xr:uid="{00000000-0005-0000-0000-00008AA10000}"/>
    <cellStyle name="Normal 30 2 4 4 2 2" xfId="41355" xr:uid="{00000000-0005-0000-0000-00008BA10000}"/>
    <cellStyle name="Normal 30 2 4 4 3" xfId="41356" xr:uid="{00000000-0005-0000-0000-00008CA10000}"/>
    <cellStyle name="Normal 30 2 4 4 4" xfId="41357" xr:uid="{00000000-0005-0000-0000-00008DA10000}"/>
    <cellStyle name="Normal 30 2 4 5" xfId="41358" xr:uid="{00000000-0005-0000-0000-00008EA10000}"/>
    <cellStyle name="Normal 30 2 4 5 2" xfId="41359" xr:uid="{00000000-0005-0000-0000-00008FA10000}"/>
    <cellStyle name="Normal 30 2 4 6" xfId="41360" xr:uid="{00000000-0005-0000-0000-000090A10000}"/>
    <cellStyle name="Normal 30 2 4 7" xfId="41361" xr:uid="{00000000-0005-0000-0000-000091A10000}"/>
    <cellStyle name="Normal 30 2 5" xfId="41362" xr:uid="{00000000-0005-0000-0000-000092A10000}"/>
    <cellStyle name="Normal 30 2 5 2" xfId="41363" xr:uid="{00000000-0005-0000-0000-000093A10000}"/>
    <cellStyle name="Normal 30 2 5 2 2" xfId="41364" xr:uid="{00000000-0005-0000-0000-000094A10000}"/>
    <cellStyle name="Normal 30 2 5 2 2 2" xfId="41365" xr:uid="{00000000-0005-0000-0000-000095A10000}"/>
    <cellStyle name="Normal 30 2 5 2 3" xfId="41366" xr:uid="{00000000-0005-0000-0000-000096A10000}"/>
    <cellStyle name="Normal 30 2 5 2 4" xfId="41367" xr:uid="{00000000-0005-0000-0000-000097A10000}"/>
    <cellStyle name="Normal 30 2 5 3" xfId="41368" xr:uid="{00000000-0005-0000-0000-000098A10000}"/>
    <cellStyle name="Normal 30 2 5 3 2" xfId="41369" xr:uid="{00000000-0005-0000-0000-000099A10000}"/>
    <cellStyle name="Normal 30 2 5 3 2 2" xfId="41370" xr:uid="{00000000-0005-0000-0000-00009AA10000}"/>
    <cellStyle name="Normal 30 2 5 3 3" xfId="41371" xr:uid="{00000000-0005-0000-0000-00009BA10000}"/>
    <cellStyle name="Normal 30 2 5 3 4" xfId="41372" xr:uid="{00000000-0005-0000-0000-00009CA10000}"/>
    <cellStyle name="Normal 30 2 5 4" xfId="41373" xr:uid="{00000000-0005-0000-0000-00009DA10000}"/>
    <cellStyle name="Normal 30 2 5 4 2" xfId="41374" xr:uid="{00000000-0005-0000-0000-00009EA10000}"/>
    <cellStyle name="Normal 30 2 5 5" xfId="41375" xr:uid="{00000000-0005-0000-0000-00009FA10000}"/>
    <cellStyle name="Normal 30 2 5 6" xfId="41376" xr:uid="{00000000-0005-0000-0000-0000A0A10000}"/>
    <cellStyle name="Normal 30 2 6" xfId="41377" xr:uid="{00000000-0005-0000-0000-0000A1A10000}"/>
    <cellStyle name="Normal 30 2 6 2" xfId="41378" xr:uid="{00000000-0005-0000-0000-0000A2A10000}"/>
    <cellStyle name="Normal 30 2 6 2 2" xfId="41379" xr:uid="{00000000-0005-0000-0000-0000A3A10000}"/>
    <cellStyle name="Normal 30 2 6 2 2 2" xfId="41380" xr:uid="{00000000-0005-0000-0000-0000A4A10000}"/>
    <cellStyle name="Normal 30 2 6 2 3" xfId="41381" xr:uid="{00000000-0005-0000-0000-0000A5A10000}"/>
    <cellStyle name="Normal 30 2 6 2 4" xfId="41382" xr:uid="{00000000-0005-0000-0000-0000A6A10000}"/>
    <cellStyle name="Normal 30 2 6 3" xfId="41383" xr:uid="{00000000-0005-0000-0000-0000A7A10000}"/>
    <cellStyle name="Normal 30 2 6 3 2" xfId="41384" xr:uid="{00000000-0005-0000-0000-0000A8A10000}"/>
    <cellStyle name="Normal 30 2 6 4" xfId="41385" xr:uid="{00000000-0005-0000-0000-0000A9A10000}"/>
    <cellStyle name="Normal 30 2 6 5" xfId="41386" xr:uid="{00000000-0005-0000-0000-0000AAA10000}"/>
    <cellStyle name="Normal 30 2 7" xfId="41387" xr:uid="{00000000-0005-0000-0000-0000ABA10000}"/>
    <cellStyle name="Normal 30 2 7 2" xfId="41388" xr:uid="{00000000-0005-0000-0000-0000ACA10000}"/>
    <cellStyle name="Normal 30 2 7 2 2" xfId="41389" xr:uid="{00000000-0005-0000-0000-0000ADA10000}"/>
    <cellStyle name="Normal 30 2 7 3" xfId="41390" xr:uid="{00000000-0005-0000-0000-0000AEA10000}"/>
    <cellStyle name="Normal 30 2 7 4" xfId="41391" xr:uid="{00000000-0005-0000-0000-0000AFA10000}"/>
    <cellStyle name="Normal 30 2 8" xfId="41392" xr:uid="{00000000-0005-0000-0000-0000B0A10000}"/>
    <cellStyle name="Normal 30 2 8 2" xfId="41393" xr:uid="{00000000-0005-0000-0000-0000B1A10000}"/>
    <cellStyle name="Normal 30 2 9" xfId="41394" xr:uid="{00000000-0005-0000-0000-0000B2A10000}"/>
    <cellStyle name="Normal 30 2_Control Caps" xfId="41395" xr:uid="{00000000-0005-0000-0000-0000B3A10000}"/>
    <cellStyle name="Normal 30 3" xfId="41396" xr:uid="{00000000-0005-0000-0000-0000B4A10000}"/>
    <cellStyle name="Normal 30 3 10" xfId="41397" xr:uid="{00000000-0005-0000-0000-0000B5A10000}"/>
    <cellStyle name="Normal 30 3 2" xfId="41398" xr:uid="{00000000-0005-0000-0000-0000B6A10000}"/>
    <cellStyle name="Normal 30 3 2 2" xfId="41399" xr:uid="{00000000-0005-0000-0000-0000B7A10000}"/>
    <cellStyle name="Normal 30 3 2 2 2" xfId="41400" xr:uid="{00000000-0005-0000-0000-0000B8A10000}"/>
    <cellStyle name="Normal 30 3 2 2 2 2" xfId="41401" xr:uid="{00000000-0005-0000-0000-0000B9A10000}"/>
    <cellStyle name="Normal 30 3 2 2 2 2 2" xfId="41402" xr:uid="{00000000-0005-0000-0000-0000BAA10000}"/>
    <cellStyle name="Normal 30 3 2 2 2 2 2 2" xfId="41403" xr:uid="{00000000-0005-0000-0000-0000BBA10000}"/>
    <cellStyle name="Normal 30 3 2 2 2 2 2 2 2" xfId="41404" xr:uid="{00000000-0005-0000-0000-0000BCA10000}"/>
    <cellStyle name="Normal 30 3 2 2 2 2 2 3" xfId="41405" xr:uid="{00000000-0005-0000-0000-0000BDA10000}"/>
    <cellStyle name="Normal 30 3 2 2 2 2 2 4" xfId="41406" xr:uid="{00000000-0005-0000-0000-0000BEA10000}"/>
    <cellStyle name="Normal 30 3 2 2 2 2 3" xfId="41407" xr:uid="{00000000-0005-0000-0000-0000BFA10000}"/>
    <cellStyle name="Normal 30 3 2 2 2 2 3 2" xfId="41408" xr:uid="{00000000-0005-0000-0000-0000C0A10000}"/>
    <cellStyle name="Normal 30 3 2 2 2 2 4" xfId="41409" xr:uid="{00000000-0005-0000-0000-0000C1A10000}"/>
    <cellStyle name="Normal 30 3 2 2 2 2 5" xfId="41410" xr:uid="{00000000-0005-0000-0000-0000C2A10000}"/>
    <cellStyle name="Normal 30 3 2 2 2 3" xfId="41411" xr:uid="{00000000-0005-0000-0000-0000C3A10000}"/>
    <cellStyle name="Normal 30 3 2 2 2 3 2" xfId="41412" xr:uid="{00000000-0005-0000-0000-0000C4A10000}"/>
    <cellStyle name="Normal 30 3 2 2 2 3 2 2" xfId="41413" xr:uid="{00000000-0005-0000-0000-0000C5A10000}"/>
    <cellStyle name="Normal 30 3 2 2 2 3 3" xfId="41414" xr:uid="{00000000-0005-0000-0000-0000C6A10000}"/>
    <cellStyle name="Normal 30 3 2 2 2 3 4" xfId="41415" xr:uid="{00000000-0005-0000-0000-0000C7A10000}"/>
    <cellStyle name="Normal 30 3 2 2 2 4" xfId="41416" xr:uid="{00000000-0005-0000-0000-0000C8A10000}"/>
    <cellStyle name="Normal 30 3 2 2 2 4 2" xfId="41417" xr:uid="{00000000-0005-0000-0000-0000C9A10000}"/>
    <cellStyle name="Normal 30 3 2 2 2 5" xfId="41418" xr:uid="{00000000-0005-0000-0000-0000CAA10000}"/>
    <cellStyle name="Normal 30 3 2 2 2 6" xfId="41419" xr:uid="{00000000-0005-0000-0000-0000CBA10000}"/>
    <cellStyle name="Normal 30 3 2 2 3" xfId="41420" xr:uid="{00000000-0005-0000-0000-0000CCA10000}"/>
    <cellStyle name="Normal 30 3 2 2 3 2" xfId="41421" xr:uid="{00000000-0005-0000-0000-0000CDA10000}"/>
    <cellStyle name="Normal 30 3 2 2 3 2 2" xfId="41422" xr:uid="{00000000-0005-0000-0000-0000CEA10000}"/>
    <cellStyle name="Normal 30 3 2 2 3 2 2 2" xfId="41423" xr:uid="{00000000-0005-0000-0000-0000CFA10000}"/>
    <cellStyle name="Normal 30 3 2 2 3 2 3" xfId="41424" xr:uid="{00000000-0005-0000-0000-0000D0A10000}"/>
    <cellStyle name="Normal 30 3 2 2 3 2 4" xfId="41425" xr:uid="{00000000-0005-0000-0000-0000D1A10000}"/>
    <cellStyle name="Normal 30 3 2 2 3 3" xfId="41426" xr:uid="{00000000-0005-0000-0000-0000D2A10000}"/>
    <cellStyle name="Normal 30 3 2 2 3 3 2" xfId="41427" xr:uid="{00000000-0005-0000-0000-0000D3A10000}"/>
    <cellStyle name="Normal 30 3 2 2 3 4" xfId="41428" xr:uid="{00000000-0005-0000-0000-0000D4A10000}"/>
    <cellStyle name="Normal 30 3 2 2 3 5" xfId="41429" xr:uid="{00000000-0005-0000-0000-0000D5A10000}"/>
    <cellStyle name="Normal 30 3 2 2 4" xfId="41430" xr:uid="{00000000-0005-0000-0000-0000D6A10000}"/>
    <cellStyle name="Normal 30 3 2 2 4 2" xfId="41431" xr:uid="{00000000-0005-0000-0000-0000D7A10000}"/>
    <cellStyle name="Normal 30 3 2 2 4 2 2" xfId="41432" xr:uid="{00000000-0005-0000-0000-0000D8A10000}"/>
    <cellStyle name="Normal 30 3 2 2 4 3" xfId="41433" xr:uid="{00000000-0005-0000-0000-0000D9A10000}"/>
    <cellStyle name="Normal 30 3 2 2 4 4" xfId="41434" xr:uid="{00000000-0005-0000-0000-0000DAA10000}"/>
    <cellStyle name="Normal 30 3 2 2 5" xfId="41435" xr:uid="{00000000-0005-0000-0000-0000DBA10000}"/>
    <cellStyle name="Normal 30 3 2 2 5 2" xfId="41436" xr:uid="{00000000-0005-0000-0000-0000DCA10000}"/>
    <cellStyle name="Normal 30 3 2 2 5 2 2" xfId="41437" xr:uid="{00000000-0005-0000-0000-0000DDA10000}"/>
    <cellStyle name="Normal 30 3 2 2 5 3" xfId="41438" xr:uid="{00000000-0005-0000-0000-0000DEA10000}"/>
    <cellStyle name="Normal 30 3 2 2 5 4" xfId="41439" xr:uid="{00000000-0005-0000-0000-0000DFA10000}"/>
    <cellStyle name="Normal 30 3 2 2 6" xfId="41440" xr:uid="{00000000-0005-0000-0000-0000E0A10000}"/>
    <cellStyle name="Normal 30 3 2 2 6 2" xfId="41441" xr:uid="{00000000-0005-0000-0000-0000E1A10000}"/>
    <cellStyle name="Normal 30 3 2 2 7" xfId="41442" xr:uid="{00000000-0005-0000-0000-0000E2A10000}"/>
    <cellStyle name="Normal 30 3 2 2 8" xfId="41443" xr:uid="{00000000-0005-0000-0000-0000E3A10000}"/>
    <cellStyle name="Normal 30 3 2 3" xfId="41444" xr:uid="{00000000-0005-0000-0000-0000E4A10000}"/>
    <cellStyle name="Normal 30 3 2 3 2" xfId="41445" xr:uid="{00000000-0005-0000-0000-0000E5A10000}"/>
    <cellStyle name="Normal 30 3 2 3 2 2" xfId="41446" xr:uid="{00000000-0005-0000-0000-0000E6A10000}"/>
    <cellStyle name="Normal 30 3 2 3 2 2 2" xfId="41447" xr:uid="{00000000-0005-0000-0000-0000E7A10000}"/>
    <cellStyle name="Normal 30 3 2 3 2 2 2 2" xfId="41448" xr:uid="{00000000-0005-0000-0000-0000E8A10000}"/>
    <cellStyle name="Normal 30 3 2 3 2 2 3" xfId="41449" xr:uid="{00000000-0005-0000-0000-0000E9A10000}"/>
    <cellStyle name="Normal 30 3 2 3 2 2 4" xfId="41450" xr:uid="{00000000-0005-0000-0000-0000EAA10000}"/>
    <cellStyle name="Normal 30 3 2 3 2 3" xfId="41451" xr:uid="{00000000-0005-0000-0000-0000EBA10000}"/>
    <cellStyle name="Normal 30 3 2 3 2 3 2" xfId="41452" xr:uid="{00000000-0005-0000-0000-0000ECA10000}"/>
    <cellStyle name="Normal 30 3 2 3 2 4" xfId="41453" xr:uid="{00000000-0005-0000-0000-0000EDA10000}"/>
    <cellStyle name="Normal 30 3 2 3 2 5" xfId="41454" xr:uid="{00000000-0005-0000-0000-0000EEA10000}"/>
    <cellStyle name="Normal 30 3 2 3 3" xfId="41455" xr:uid="{00000000-0005-0000-0000-0000EFA10000}"/>
    <cellStyle name="Normal 30 3 2 3 3 2" xfId="41456" xr:uid="{00000000-0005-0000-0000-0000F0A10000}"/>
    <cellStyle name="Normal 30 3 2 3 3 2 2" xfId="41457" xr:uid="{00000000-0005-0000-0000-0000F1A10000}"/>
    <cellStyle name="Normal 30 3 2 3 3 3" xfId="41458" xr:uid="{00000000-0005-0000-0000-0000F2A10000}"/>
    <cellStyle name="Normal 30 3 2 3 3 4" xfId="41459" xr:uid="{00000000-0005-0000-0000-0000F3A10000}"/>
    <cellStyle name="Normal 30 3 2 3 4" xfId="41460" xr:uid="{00000000-0005-0000-0000-0000F4A10000}"/>
    <cellStyle name="Normal 30 3 2 3 4 2" xfId="41461" xr:uid="{00000000-0005-0000-0000-0000F5A10000}"/>
    <cellStyle name="Normal 30 3 2 3 4 2 2" xfId="41462" xr:uid="{00000000-0005-0000-0000-0000F6A10000}"/>
    <cellStyle name="Normal 30 3 2 3 4 3" xfId="41463" xr:uid="{00000000-0005-0000-0000-0000F7A10000}"/>
    <cellStyle name="Normal 30 3 2 3 4 4" xfId="41464" xr:uid="{00000000-0005-0000-0000-0000F8A10000}"/>
    <cellStyle name="Normal 30 3 2 3 5" xfId="41465" xr:uid="{00000000-0005-0000-0000-0000F9A10000}"/>
    <cellStyle name="Normal 30 3 2 3 5 2" xfId="41466" xr:uid="{00000000-0005-0000-0000-0000FAA10000}"/>
    <cellStyle name="Normal 30 3 2 3 6" xfId="41467" xr:uid="{00000000-0005-0000-0000-0000FBA10000}"/>
    <cellStyle name="Normal 30 3 2 3 7" xfId="41468" xr:uid="{00000000-0005-0000-0000-0000FCA10000}"/>
    <cellStyle name="Normal 30 3 2 4" xfId="41469" xr:uid="{00000000-0005-0000-0000-0000FDA10000}"/>
    <cellStyle name="Normal 30 3 2 4 2" xfId="41470" xr:uid="{00000000-0005-0000-0000-0000FEA10000}"/>
    <cellStyle name="Normal 30 3 2 4 2 2" xfId="41471" xr:uid="{00000000-0005-0000-0000-0000FFA10000}"/>
    <cellStyle name="Normal 30 3 2 4 2 2 2" xfId="41472" xr:uid="{00000000-0005-0000-0000-000000A20000}"/>
    <cellStyle name="Normal 30 3 2 4 2 3" xfId="41473" xr:uid="{00000000-0005-0000-0000-000001A20000}"/>
    <cellStyle name="Normal 30 3 2 4 2 4" xfId="41474" xr:uid="{00000000-0005-0000-0000-000002A20000}"/>
    <cellStyle name="Normal 30 3 2 4 3" xfId="41475" xr:uid="{00000000-0005-0000-0000-000003A20000}"/>
    <cellStyle name="Normal 30 3 2 4 3 2" xfId="41476" xr:uid="{00000000-0005-0000-0000-000004A20000}"/>
    <cellStyle name="Normal 30 3 2 4 3 2 2" xfId="41477" xr:uid="{00000000-0005-0000-0000-000005A20000}"/>
    <cellStyle name="Normal 30 3 2 4 3 3" xfId="41478" xr:uid="{00000000-0005-0000-0000-000006A20000}"/>
    <cellStyle name="Normal 30 3 2 4 3 4" xfId="41479" xr:uid="{00000000-0005-0000-0000-000007A20000}"/>
    <cellStyle name="Normal 30 3 2 4 4" xfId="41480" xr:uid="{00000000-0005-0000-0000-000008A20000}"/>
    <cellStyle name="Normal 30 3 2 4 4 2" xfId="41481" xr:uid="{00000000-0005-0000-0000-000009A20000}"/>
    <cellStyle name="Normal 30 3 2 4 5" xfId="41482" xr:uid="{00000000-0005-0000-0000-00000AA20000}"/>
    <cellStyle name="Normal 30 3 2 4 6" xfId="41483" xr:uid="{00000000-0005-0000-0000-00000BA20000}"/>
    <cellStyle name="Normal 30 3 2 5" xfId="41484" xr:uid="{00000000-0005-0000-0000-00000CA20000}"/>
    <cellStyle name="Normal 30 3 2 5 2" xfId="41485" xr:uid="{00000000-0005-0000-0000-00000DA20000}"/>
    <cellStyle name="Normal 30 3 2 5 2 2" xfId="41486" xr:uid="{00000000-0005-0000-0000-00000EA20000}"/>
    <cellStyle name="Normal 30 3 2 5 2 2 2" xfId="41487" xr:uid="{00000000-0005-0000-0000-00000FA20000}"/>
    <cellStyle name="Normal 30 3 2 5 2 3" xfId="41488" xr:uid="{00000000-0005-0000-0000-000010A20000}"/>
    <cellStyle name="Normal 30 3 2 5 2 4" xfId="41489" xr:uid="{00000000-0005-0000-0000-000011A20000}"/>
    <cellStyle name="Normal 30 3 2 5 3" xfId="41490" xr:uid="{00000000-0005-0000-0000-000012A20000}"/>
    <cellStyle name="Normal 30 3 2 5 3 2" xfId="41491" xr:uid="{00000000-0005-0000-0000-000013A20000}"/>
    <cellStyle name="Normal 30 3 2 5 4" xfId="41492" xr:uid="{00000000-0005-0000-0000-000014A20000}"/>
    <cellStyle name="Normal 30 3 2 5 5" xfId="41493" xr:uid="{00000000-0005-0000-0000-000015A20000}"/>
    <cellStyle name="Normal 30 3 2 6" xfId="41494" xr:uid="{00000000-0005-0000-0000-000016A20000}"/>
    <cellStyle name="Normal 30 3 2 6 2" xfId="41495" xr:uid="{00000000-0005-0000-0000-000017A20000}"/>
    <cellStyle name="Normal 30 3 2 6 2 2" xfId="41496" xr:uid="{00000000-0005-0000-0000-000018A20000}"/>
    <cellStyle name="Normal 30 3 2 6 3" xfId="41497" xr:uid="{00000000-0005-0000-0000-000019A20000}"/>
    <cellStyle name="Normal 30 3 2 6 4" xfId="41498" xr:uid="{00000000-0005-0000-0000-00001AA20000}"/>
    <cellStyle name="Normal 30 3 2 7" xfId="41499" xr:uid="{00000000-0005-0000-0000-00001BA20000}"/>
    <cellStyle name="Normal 30 3 2 7 2" xfId="41500" xr:uid="{00000000-0005-0000-0000-00001CA20000}"/>
    <cellStyle name="Normal 30 3 2 8" xfId="41501" xr:uid="{00000000-0005-0000-0000-00001DA20000}"/>
    <cellStyle name="Normal 30 3 2 9" xfId="41502" xr:uid="{00000000-0005-0000-0000-00001EA20000}"/>
    <cellStyle name="Normal 30 3 3" xfId="41503" xr:uid="{00000000-0005-0000-0000-00001FA20000}"/>
    <cellStyle name="Normal 30 3 3 2" xfId="41504" xr:uid="{00000000-0005-0000-0000-000020A20000}"/>
    <cellStyle name="Normal 30 3 3 2 2" xfId="41505" xr:uid="{00000000-0005-0000-0000-000021A20000}"/>
    <cellStyle name="Normal 30 3 3 2 2 2" xfId="41506" xr:uid="{00000000-0005-0000-0000-000022A20000}"/>
    <cellStyle name="Normal 30 3 3 2 2 2 2" xfId="41507" xr:uid="{00000000-0005-0000-0000-000023A20000}"/>
    <cellStyle name="Normal 30 3 3 2 2 2 2 2" xfId="41508" xr:uid="{00000000-0005-0000-0000-000024A20000}"/>
    <cellStyle name="Normal 30 3 3 2 2 2 3" xfId="41509" xr:uid="{00000000-0005-0000-0000-000025A20000}"/>
    <cellStyle name="Normal 30 3 3 2 2 2 4" xfId="41510" xr:uid="{00000000-0005-0000-0000-000026A20000}"/>
    <cellStyle name="Normal 30 3 3 2 2 3" xfId="41511" xr:uid="{00000000-0005-0000-0000-000027A20000}"/>
    <cellStyle name="Normal 30 3 3 2 2 3 2" xfId="41512" xr:uid="{00000000-0005-0000-0000-000028A20000}"/>
    <cellStyle name="Normal 30 3 3 2 2 4" xfId="41513" xr:uid="{00000000-0005-0000-0000-000029A20000}"/>
    <cellStyle name="Normal 30 3 3 2 2 5" xfId="41514" xr:uid="{00000000-0005-0000-0000-00002AA20000}"/>
    <cellStyle name="Normal 30 3 3 2 3" xfId="41515" xr:uid="{00000000-0005-0000-0000-00002BA20000}"/>
    <cellStyle name="Normal 30 3 3 2 3 2" xfId="41516" xr:uid="{00000000-0005-0000-0000-00002CA20000}"/>
    <cellStyle name="Normal 30 3 3 2 3 2 2" xfId="41517" xr:uid="{00000000-0005-0000-0000-00002DA20000}"/>
    <cellStyle name="Normal 30 3 3 2 3 3" xfId="41518" xr:uid="{00000000-0005-0000-0000-00002EA20000}"/>
    <cellStyle name="Normal 30 3 3 2 3 4" xfId="41519" xr:uid="{00000000-0005-0000-0000-00002FA20000}"/>
    <cellStyle name="Normal 30 3 3 2 4" xfId="41520" xr:uid="{00000000-0005-0000-0000-000030A20000}"/>
    <cellStyle name="Normal 30 3 3 2 4 2" xfId="41521" xr:uid="{00000000-0005-0000-0000-000031A20000}"/>
    <cellStyle name="Normal 30 3 3 2 5" xfId="41522" xr:uid="{00000000-0005-0000-0000-000032A20000}"/>
    <cellStyle name="Normal 30 3 3 2 6" xfId="41523" xr:uid="{00000000-0005-0000-0000-000033A20000}"/>
    <cellStyle name="Normal 30 3 3 3" xfId="41524" xr:uid="{00000000-0005-0000-0000-000034A20000}"/>
    <cellStyle name="Normal 30 3 3 3 2" xfId="41525" xr:uid="{00000000-0005-0000-0000-000035A20000}"/>
    <cellStyle name="Normal 30 3 3 3 2 2" xfId="41526" xr:uid="{00000000-0005-0000-0000-000036A20000}"/>
    <cellStyle name="Normal 30 3 3 3 2 2 2" xfId="41527" xr:uid="{00000000-0005-0000-0000-000037A20000}"/>
    <cellStyle name="Normal 30 3 3 3 2 3" xfId="41528" xr:uid="{00000000-0005-0000-0000-000038A20000}"/>
    <cellStyle name="Normal 30 3 3 3 2 4" xfId="41529" xr:uid="{00000000-0005-0000-0000-000039A20000}"/>
    <cellStyle name="Normal 30 3 3 3 3" xfId="41530" xr:uid="{00000000-0005-0000-0000-00003AA20000}"/>
    <cellStyle name="Normal 30 3 3 3 3 2" xfId="41531" xr:uid="{00000000-0005-0000-0000-00003BA20000}"/>
    <cellStyle name="Normal 30 3 3 3 4" xfId="41532" xr:uid="{00000000-0005-0000-0000-00003CA20000}"/>
    <cellStyle name="Normal 30 3 3 3 5" xfId="41533" xr:uid="{00000000-0005-0000-0000-00003DA20000}"/>
    <cellStyle name="Normal 30 3 3 4" xfId="41534" xr:uid="{00000000-0005-0000-0000-00003EA20000}"/>
    <cellStyle name="Normal 30 3 3 4 2" xfId="41535" xr:uid="{00000000-0005-0000-0000-00003FA20000}"/>
    <cellStyle name="Normal 30 3 3 4 2 2" xfId="41536" xr:uid="{00000000-0005-0000-0000-000040A20000}"/>
    <cellStyle name="Normal 30 3 3 4 3" xfId="41537" xr:uid="{00000000-0005-0000-0000-000041A20000}"/>
    <cellStyle name="Normal 30 3 3 4 4" xfId="41538" xr:uid="{00000000-0005-0000-0000-000042A20000}"/>
    <cellStyle name="Normal 30 3 3 5" xfId="41539" xr:uid="{00000000-0005-0000-0000-000043A20000}"/>
    <cellStyle name="Normal 30 3 3 5 2" xfId="41540" xr:uid="{00000000-0005-0000-0000-000044A20000}"/>
    <cellStyle name="Normal 30 3 3 5 2 2" xfId="41541" xr:uid="{00000000-0005-0000-0000-000045A20000}"/>
    <cellStyle name="Normal 30 3 3 5 3" xfId="41542" xr:uid="{00000000-0005-0000-0000-000046A20000}"/>
    <cellStyle name="Normal 30 3 3 5 4" xfId="41543" xr:uid="{00000000-0005-0000-0000-000047A20000}"/>
    <cellStyle name="Normal 30 3 3 6" xfId="41544" xr:uid="{00000000-0005-0000-0000-000048A20000}"/>
    <cellStyle name="Normal 30 3 3 6 2" xfId="41545" xr:uid="{00000000-0005-0000-0000-000049A20000}"/>
    <cellStyle name="Normal 30 3 3 7" xfId="41546" xr:uid="{00000000-0005-0000-0000-00004AA20000}"/>
    <cellStyle name="Normal 30 3 3 8" xfId="41547" xr:uid="{00000000-0005-0000-0000-00004BA20000}"/>
    <cellStyle name="Normal 30 3 4" xfId="41548" xr:uid="{00000000-0005-0000-0000-00004CA20000}"/>
    <cellStyle name="Normal 30 3 4 2" xfId="41549" xr:uid="{00000000-0005-0000-0000-00004DA20000}"/>
    <cellStyle name="Normal 30 3 4 2 2" xfId="41550" xr:uid="{00000000-0005-0000-0000-00004EA20000}"/>
    <cellStyle name="Normal 30 3 4 2 2 2" xfId="41551" xr:uid="{00000000-0005-0000-0000-00004FA20000}"/>
    <cellStyle name="Normal 30 3 4 2 2 2 2" xfId="41552" xr:uid="{00000000-0005-0000-0000-000050A20000}"/>
    <cellStyle name="Normal 30 3 4 2 2 3" xfId="41553" xr:uid="{00000000-0005-0000-0000-000051A20000}"/>
    <cellStyle name="Normal 30 3 4 2 2 4" xfId="41554" xr:uid="{00000000-0005-0000-0000-000052A20000}"/>
    <cellStyle name="Normal 30 3 4 2 3" xfId="41555" xr:uid="{00000000-0005-0000-0000-000053A20000}"/>
    <cellStyle name="Normal 30 3 4 2 3 2" xfId="41556" xr:uid="{00000000-0005-0000-0000-000054A20000}"/>
    <cellStyle name="Normal 30 3 4 2 4" xfId="41557" xr:uid="{00000000-0005-0000-0000-000055A20000}"/>
    <cellStyle name="Normal 30 3 4 2 5" xfId="41558" xr:uid="{00000000-0005-0000-0000-000056A20000}"/>
    <cellStyle name="Normal 30 3 4 3" xfId="41559" xr:uid="{00000000-0005-0000-0000-000057A20000}"/>
    <cellStyle name="Normal 30 3 4 3 2" xfId="41560" xr:uid="{00000000-0005-0000-0000-000058A20000}"/>
    <cellStyle name="Normal 30 3 4 3 2 2" xfId="41561" xr:uid="{00000000-0005-0000-0000-000059A20000}"/>
    <cellStyle name="Normal 30 3 4 3 3" xfId="41562" xr:uid="{00000000-0005-0000-0000-00005AA20000}"/>
    <cellStyle name="Normal 30 3 4 3 4" xfId="41563" xr:uid="{00000000-0005-0000-0000-00005BA20000}"/>
    <cellStyle name="Normal 30 3 4 4" xfId="41564" xr:uid="{00000000-0005-0000-0000-00005CA20000}"/>
    <cellStyle name="Normal 30 3 4 4 2" xfId="41565" xr:uid="{00000000-0005-0000-0000-00005DA20000}"/>
    <cellStyle name="Normal 30 3 4 4 2 2" xfId="41566" xr:uid="{00000000-0005-0000-0000-00005EA20000}"/>
    <cellStyle name="Normal 30 3 4 4 3" xfId="41567" xr:uid="{00000000-0005-0000-0000-00005FA20000}"/>
    <cellStyle name="Normal 30 3 4 4 4" xfId="41568" xr:uid="{00000000-0005-0000-0000-000060A20000}"/>
    <cellStyle name="Normal 30 3 4 5" xfId="41569" xr:uid="{00000000-0005-0000-0000-000061A20000}"/>
    <cellStyle name="Normal 30 3 4 5 2" xfId="41570" xr:uid="{00000000-0005-0000-0000-000062A20000}"/>
    <cellStyle name="Normal 30 3 4 6" xfId="41571" xr:uid="{00000000-0005-0000-0000-000063A20000}"/>
    <cellStyle name="Normal 30 3 4 7" xfId="41572" xr:uid="{00000000-0005-0000-0000-000064A20000}"/>
    <cellStyle name="Normal 30 3 5" xfId="41573" xr:uid="{00000000-0005-0000-0000-000065A20000}"/>
    <cellStyle name="Normal 30 3 5 2" xfId="41574" xr:uid="{00000000-0005-0000-0000-000066A20000}"/>
    <cellStyle name="Normal 30 3 5 2 2" xfId="41575" xr:uid="{00000000-0005-0000-0000-000067A20000}"/>
    <cellStyle name="Normal 30 3 5 2 2 2" xfId="41576" xr:uid="{00000000-0005-0000-0000-000068A20000}"/>
    <cellStyle name="Normal 30 3 5 2 3" xfId="41577" xr:uid="{00000000-0005-0000-0000-000069A20000}"/>
    <cellStyle name="Normal 30 3 5 2 4" xfId="41578" xr:uid="{00000000-0005-0000-0000-00006AA20000}"/>
    <cellStyle name="Normal 30 3 5 3" xfId="41579" xr:uid="{00000000-0005-0000-0000-00006BA20000}"/>
    <cellStyle name="Normal 30 3 5 3 2" xfId="41580" xr:uid="{00000000-0005-0000-0000-00006CA20000}"/>
    <cellStyle name="Normal 30 3 5 3 2 2" xfId="41581" xr:uid="{00000000-0005-0000-0000-00006DA20000}"/>
    <cellStyle name="Normal 30 3 5 3 3" xfId="41582" xr:uid="{00000000-0005-0000-0000-00006EA20000}"/>
    <cellStyle name="Normal 30 3 5 3 4" xfId="41583" xr:uid="{00000000-0005-0000-0000-00006FA20000}"/>
    <cellStyle name="Normal 30 3 5 4" xfId="41584" xr:uid="{00000000-0005-0000-0000-000070A20000}"/>
    <cellStyle name="Normal 30 3 5 4 2" xfId="41585" xr:uid="{00000000-0005-0000-0000-000071A20000}"/>
    <cellStyle name="Normal 30 3 5 5" xfId="41586" xr:uid="{00000000-0005-0000-0000-000072A20000}"/>
    <cellStyle name="Normal 30 3 5 6" xfId="41587" xr:uid="{00000000-0005-0000-0000-000073A20000}"/>
    <cellStyle name="Normal 30 3 6" xfId="41588" xr:uid="{00000000-0005-0000-0000-000074A20000}"/>
    <cellStyle name="Normal 30 3 6 2" xfId="41589" xr:uid="{00000000-0005-0000-0000-000075A20000}"/>
    <cellStyle name="Normal 30 3 6 2 2" xfId="41590" xr:uid="{00000000-0005-0000-0000-000076A20000}"/>
    <cellStyle name="Normal 30 3 6 2 2 2" xfId="41591" xr:uid="{00000000-0005-0000-0000-000077A20000}"/>
    <cellStyle name="Normal 30 3 6 2 3" xfId="41592" xr:uid="{00000000-0005-0000-0000-000078A20000}"/>
    <cellStyle name="Normal 30 3 6 2 4" xfId="41593" xr:uid="{00000000-0005-0000-0000-000079A20000}"/>
    <cellStyle name="Normal 30 3 6 3" xfId="41594" xr:uid="{00000000-0005-0000-0000-00007AA20000}"/>
    <cellStyle name="Normal 30 3 6 3 2" xfId="41595" xr:uid="{00000000-0005-0000-0000-00007BA20000}"/>
    <cellStyle name="Normal 30 3 6 4" xfId="41596" xr:uid="{00000000-0005-0000-0000-00007CA20000}"/>
    <cellStyle name="Normal 30 3 6 5" xfId="41597" xr:uid="{00000000-0005-0000-0000-00007DA20000}"/>
    <cellStyle name="Normal 30 3 7" xfId="41598" xr:uid="{00000000-0005-0000-0000-00007EA20000}"/>
    <cellStyle name="Normal 30 3 7 2" xfId="41599" xr:uid="{00000000-0005-0000-0000-00007FA20000}"/>
    <cellStyle name="Normal 30 3 7 2 2" xfId="41600" xr:uid="{00000000-0005-0000-0000-000080A20000}"/>
    <cellStyle name="Normal 30 3 7 3" xfId="41601" xr:uid="{00000000-0005-0000-0000-000081A20000}"/>
    <cellStyle name="Normal 30 3 7 4" xfId="41602" xr:uid="{00000000-0005-0000-0000-000082A20000}"/>
    <cellStyle name="Normal 30 3 8" xfId="41603" xr:uid="{00000000-0005-0000-0000-000083A20000}"/>
    <cellStyle name="Normal 30 3 8 2" xfId="41604" xr:uid="{00000000-0005-0000-0000-000084A20000}"/>
    <cellStyle name="Normal 30 3 9" xfId="41605" xr:uid="{00000000-0005-0000-0000-000085A20000}"/>
    <cellStyle name="Normal 30 4" xfId="41606" xr:uid="{00000000-0005-0000-0000-000086A20000}"/>
    <cellStyle name="Normal 30 4 2" xfId="41607" xr:uid="{00000000-0005-0000-0000-000087A20000}"/>
    <cellStyle name="Normal 30 4 2 2" xfId="41608" xr:uid="{00000000-0005-0000-0000-000088A20000}"/>
    <cellStyle name="Normal 30 4 2 2 2" xfId="41609" xr:uid="{00000000-0005-0000-0000-000089A20000}"/>
    <cellStyle name="Normal 30 4 2 2 2 2" xfId="41610" xr:uid="{00000000-0005-0000-0000-00008AA20000}"/>
    <cellStyle name="Normal 30 4 2 2 2 2 2" xfId="41611" xr:uid="{00000000-0005-0000-0000-00008BA20000}"/>
    <cellStyle name="Normal 30 4 2 2 2 2 2 2" xfId="41612" xr:uid="{00000000-0005-0000-0000-00008CA20000}"/>
    <cellStyle name="Normal 30 4 2 2 2 2 3" xfId="41613" xr:uid="{00000000-0005-0000-0000-00008DA20000}"/>
    <cellStyle name="Normal 30 4 2 2 2 2 4" xfId="41614" xr:uid="{00000000-0005-0000-0000-00008EA20000}"/>
    <cellStyle name="Normal 30 4 2 2 2 3" xfId="41615" xr:uid="{00000000-0005-0000-0000-00008FA20000}"/>
    <cellStyle name="Normal 30 4 2 2 2 3 2" xfId="41616" xr:uid="{00000000-0005-0000-0000-000090A20000}"/>
    <cellStyle name="Normal 30 4 2 2 2 4" xfId="41617" xr:uid="{00000000-0005-0000-0000-000091A20000}"/>
    <cellStyle name="Normal 30 4 2 2 2 5" xfId="41618" xr:uid="{00000000-0005-0000-0000-000092A20000}"/>
    <cellStyle name="Normal 30 4 2 2 3" xfId="41619" xr:uid="{00000000-0005-0000-0000-000093A20000}"/>
    <cellStyle name="Normal 30 4 2 2 3 2" xfId="41620" xr:uid="{00000000-0005-0000-0000-000094A20000}"/>
    <cellStyle name="Normal 30 4 2 2 3 2 2" xfId="41621" xr:uid="{00000000-0005-0000-0000-000095A20000}"/>
    <cellStyle name="Normal 30 4 2 2 3 3" xfId="41622" xr:uid="{00000000-0005-0000-0000-000096A20000}"/>
    <cellStyle name="Normal 30 4 2 2 3 4" xfId="41623" xr:uid="{00000000-0005-0000-0000-000097A20000}"/>
    <cellStyle name="Normal 30 4 2 2 4" xfId="41624" xr:uid="{00000000-0005-0000-0000-000098A20000}"/>
    <cellStyle name="Normal 30 4 2 2 4 2" xfId="41625" xr:uid="{00000000-0005-0000-0000-000099A20000}"/>
    <cellStyle name="Normal 30 4 2 2 5" xfId="41626" xr:uid="{00000000-0005-0000-0000-00009AA20000}"/>
    <cellStyle name="Normal 30 4 2 2 6" xfId="41627" xr:uid="{00000000-0005-0000-0000-00009BA20000}"/>
    <cellStyle name="Normal 30 4 2 3" xfId="41628" xr:uid="{00000000-0005-0000-0000-00009CA20000}"/>
    <cellStyle name="Normal 30 4 2 3 2" xfId="41629" xr:uid="{00000000-0005-0000-0000-00009DA20000}"/>
    <cellStyle name="Normal 30 4 2 3 2 2" xfId="41630" xr:uid="{00000000-0005-0000-0000-00009EA20000}"/>
    <cellStyle name="Normal 30 4 2 3 2 2 2" xfId="41631" xr:uid="{00000000-0005-0000-0000-00009FA20000}"/>
    <cellStyle name="Normal 30 4 2 3 2 3" xfId="41632" xr:uid="{00000000-0005-0000-0000-0000A0A20000}"/>
    <cellStyle name="Normal 30 4 2 3 2 4" xfId="41633" xr:uid="{00000000-0005-0000-0000-0000A1A20000}"/>
    <cellStyle name="Normal 30 4 2 3 3" xfId="41634" xr:uid="{00000000-0005-0000-0000-0000A2A20000}"/>
    <cellStyle name="Normal 30 4 2 3 3 2" xfId="41635" xr:uid="{00000000-0005-0000-0000-0000A3A20000}"/>
    <cellStyle name="Normal 30 4 2 3 4" xfId="41636" xr:uid="{00000000-0005-0000-0000-0000A4A20000}"/>
    <cellStyle name="Normal 30 4 2 3 5" xfId="41637" xr:uid="{00000000-0005-0000-0000-0000A5A20000}"/>
    <cellStyle name="Normal 30 4 2 4" xfId="41638" xr:uid="{00000000-0005-0000-0000-0000A6A20000}"/>
    <cellStyle name="Normal 30 4 2 4 2" xfId="41639" xr:uid="{00000000-0005-0000-0000-0000A7A20000}"/>
    <cellStyle name="Normal 30 4 2 4 2 2" xfId="41640" xr:uid="{00000000-0005-0000-0000-0000A8A20000}"/>
    <cellStyle name="Normal 30 4 2 4 3" xfId="41641" xr:uid="{00000000-0005-0000-0000-0000A9A20000}"/>
    <cellStyle name="Normal 30 4 2 4 4" xfId="41642" xr:uid="{00000000-0005-0000-0000-0000AAA20000}"/>
    <cellStyle name="Normal 30 4 2 5" xfId="41643" xr:uid="{00000000-0005-0000-0000-0000ABA20000}"/>
    <cellStyle name="Normal 30 4 2 5 2" xfId="41644" xr:uid="{00000000-0005-0000-0000-0000ACA20000}"/>
    <cellStyle name="Normal 30 4 2 5 2 2" xfId="41645" xr:uid="{00000000-0005-0000-0000-0000ADA20000}"/>
    <cellStyle name="Normal 30 4 2 5 3" xfId="41646" xr:uid="{00000000-0005-0000-0000-0000AEA20000}"/>
    <cellStyle name="Normal 30 4 2 5 4" xfId="41647" xr:uid="{00000000-0005-0000-0000-0000AFA20000}"/>
    <cellStyle name="Normal 30 4 2 6" xfId="41648" xr:uid="{00000000-0005-0000-0000-0000B0A20000}"/>
    <cellStyle name="Normal 30 4 2 6 2" xfId="41649" xr:uid="{00000000-0005-0000-0000-0000B1A20000}"/>
    <cellStyle name="Normal 30 4 2 7" xfId="41650" xr:uid="{00000000-0005-0000-0000-0000B2A20000}"/>
    <cellStyle name="Normal 30 4 2 8" xfId="41651" xr:uid="{00000000-0005-0000-0000-0000B3A20000}"/>
    <cellStyle name="Normal 30 4 3" xfId="41652" xr:uid="{00000000-0005-0000-0000-0000B4A20000}"/>
    <cellStyle name="Normal 30 4 3 2" xfId="41653" xr:uid="{00000000-0005-0000-0000-0000B5A20000}"/>
    <cellStyle name="Normal 30 4 3 2 2" xfId="41654" xr:uid="{00000000-0005-0000-0000-0000B6A20000}"/>
    <cellStyle name="Normal 30 4 3 2 2 2" xfId="41655" xr:uid="{00000000-0005-0000-0000-0000B7A20000}"/>
    <cellStyle name="Normal 30 4 3 2 2 2 2" xfId="41656" xr:uid="{00000000-0005-0000-0000-0000B8A20000}"/>
    <cellStyle name="Normal 30 4 3 2 2 3" xfId="41657" xr:uid="{00000000-0005-0000-0000-0000B9A20000}"/>
    <cellStyle name="Normal 30 4 3 2 2 4" xfId="41658" xr:uid="{00000000-0005-0000-0000-0000BAA20000}"/>
    <cellStyle name="Normal 30 4 3 2 3" xfId="41659" xr:uid="{00000000-0005-0000-0000-0000BBA20000}"/>
    <cellStyle name="Normal 30 4 3 2 3 2" xfId="41660" xr:uid="{00000000-0005-0000-0000-0000BCA20000}"/>
    <cellStyle name="Normal 30 4 3 2 4" xfId="41661" xr:uid="{00000000-0005-0000-0000-0000BDA20000}"/>
    <cellStyle name="Normal 30 4 3 2 5" xfId="41662" xr:uid="{00000000-0005-0000-0000-0000BEA20000}"/>
    <cellStyle name="Normal 30 4 3 3" xfId="41663" xr:uid="{00000000-0005-0000-0000-0000BFA20000}"/>
    <cellStyle name="Normal 30 4 3 3 2" xfId="41664" xr:uid="{00000000-0005-0000-0000-0000C0A20000}"/>
    <cellStyle name="Normal 30 4 3 3 2 2" xfId="41665" xr:uid="{00000000-0005-0000-0000-0000C1A20000}"/>
    <cellStyle name="Normal 30 4 3 3 3" xfId="41666" xr:uid="{00000000-0005-0000-0000-0000C2A20000}"/>
    <cellStyle name="Normal 30 4 3 3 4" xfId="41667" xr:uid="{00000000-0005-0000-0000-0000C3A20000}"/>
    <cellStyle name="Normal 30 4 3 4" xfId="41668" xr:uid="{00000000-0005-0000-0000-0000C4A20000}"/>
    <cellStyle name="Normal 30 4 3 4 2" xfId="41669" xr:uid="{00000000-0005-0000-0000-0000C5A20000}"/>
    <cellStyle name="Normal 30 4 3 4 2 2" xfId="41670" xr:uid="{00000000-0005-0000-0000-0000C6A20000}"/>
    <cellStyle name="Normal 30 4 3 4 3" xfId="41671" xr:uid="{00000000-0005-0000-0000-0000C7A20000}"/>
    <cellStyle name="Normal 30 4 3 4 4" xfId="41672" xr:uid="{00000000-0005-0000-0000-0000C8A20000}"/>
    <cellStyle name="Normal 30 4 3 5" xfId="41673" xr:uid="{00000000-0005-0000-0000-0000C9A20000}"/>
    <cellStyle name="Normal 30 4 3 5 2" xfId="41674" xr:uid="{00000000-0005-0000-0000-0000CAA20000}"/>
    <cellStyle name="Normal 30 4 3 6" xfId="41675" xr:uid="{00000000-0005-0000-0000-0000CBA20000}"/>
    <cellStyle name="Normal 30 4 3 7" xfId="41676" xr:uid="{00000000-0005-0000-0000-0000CCA20000}"/>
    <cellStyle name="Normal 30 4 4" xfId="41677" xr:uid="{00000000-0005-0000-0000-0000CDA20000}"/>
    <cellStyle name="Normal 30 4 4 2" xfId="41678" xr:uid="{00000000-0005-0000-0000-0000CEA20000}"/>
    <cellStyle name="Normal 30 4 4 2 2" xfId="41679" xr:uid="{00000000-0005-0000-0000-0000CFA20000}"/>
    <cellStyle name="Normal 30 4 4 2 2 2" xfId="41680" xr:uid="{00000000-0005-0000-0000-0000D0A20000}"/>
    <cellStyle name="Normal 30 4 4 2 3" xfId="41681" xr:uid="{00000000-0005-0000-0000-0000D1A20000}"/>
    <cellStyle name="Normal 30 4 4 2 4" xfId="41682" xr:uid="{00000000-0005-0000-0000-0000D2A20000}"/>
    <cellStyle name="Normal 30 4 4 3" xfId="41683" xr:uid="{00000000-0005-0000-0000-0000D3A20000}"/>
    <cellStyle name="Normal 30 4 4 3 2" xfId="41684" xr:uid="{00000000-0005-0000-0000-0000D4A20000}"/>
    <cellStyle name="Normal 30 4 4 3 2 2" xfId="41685" xr:uid="{00000000-0005-0000-0000-0000D5A20000}"/>
    <cellStyle name="Normal 30 4 4 3 3" xfId="41686" xr:uid="{00000000-0005-0000-0000-0000D6A20000}"/>
    <cellStyle name="Normal 30 4 4 3 4" xfId="41687" xr:uid="{00000000-0005-0000-0000-0000D7A20000}"/>
    <cellStyle name="Normal 30 4 4 4" xfId="41688" xr:uid="{00000000-0005-0000-0000-0000D8A20000}"/>
    <cellStyle name="Normal 30 4 4 4 2" xfId="41689" xr:uid="{00000000-0005-0000-0000-0000D9A20000}"/>
    <cellStyle name="Normal 30 4 4 5" xfId="41690" xr:uid="{00000000-0005-0000-0000-0000DAA20000}"/>
    <cellStyle name="Normal 30 4 4 6" xfId="41691" xr:uid="{00000000-0005-0000-0000-0000DBA20000}"/>
    <cellStyle name="Normal 30 4 5" xfId="41692" xr:uid="{00000000-0005-0000-0000-0000DCA20000}"/>
    <cellStyle name="Normal 30 4 5 2" xfId="41693" xr:uid="{00000000-0005-0000-0000-0000DDA20000}"/>
    <cellStyle name="Normal 30 4 5 2 2" xfId="41694" xr:uid="{00000000-0005-0000-0000-0000DEA20000}"/>
    <cellStyle name="Normal 30 4 5 2 2 2" xfId="41695" xr:uid="{00000000-0005-0000-0000-0000DFA20000}"/>
    <cellStyle name="Normal 30 4 5 2 3" xfId="41696" xr:uid="{00000000-0005-0000-0000-0000E0A20000}"/>
    <cellStyle name="Normal 30 4 5 2 4" xfId="41697" xr:uid="{00000000-0005-0000-0000-0000E1A20000}"/>
    <cellStyle name="Normal 30 4 5 3" xfId="41698" xr:uid="{00000000-0005-0000-0000-0000E2A20000}"/>
    <cellStyle name="Normal 30 4 5 3 2" xfId="41699" xr:uid="{00000000-0005-0000-0000-0000E3A20000}"/>
    <cellStyle name="Normal 30 4 5 4" xfId="41700" xr:uid="{00000000-0005-0000-0000-0000E4A20000}"/>
    <cellStyle name="Normal 30 4 5 5" xfId="41701" xr:uid="{00000000-0005-0000-0000-0000E5A20000}"/>
    <cellStyle name="Normal 30 4 6" xfId="41702" xr:uid="{00000000-0005-0000-0000-0000E6A20000}"/>
    <cellStyle name="Normal 30 4 6 2" xfId="41703" xr:uid="{00000000-0005-0000-0000-0000E7A20000}"/>
    <cellStyle name="Normal 30 4 6 2 2" xfId="41704" xr:uid="{00000000-0005-0000-0000-0000E8A20000}"/>
    <cellStyle name="Normal 30 4 6 3" xfId="41705" xr:uid="{00000000-0005-0000-0000-0000E9A20000}"/>
    <cellStyle name="Normal 30 4 6 4" xfId="41706" xr:uid="{00000000-0005-0000-0000-0000EAA20000}"/>
    <cellStyle name="Normal 30 4 7" xfId="41707" xr:uid="{00000000-0005-0000-0000-0000EBA20000}"/>
    <cellStyle name="Normal 30 4 7 2" xfId="41708" xr:uid="{00000000-0005-0000-0000-0000ECA20000}"/>
    <cellStyle name="Normal 30 4 8" xfId="41709" xr:uid="{00000000-0005-0000-0000-0000EDA20000}"/>
    <cellStyle name="Normal 30 4 9" xfId="41710" xr:uid="{00000000-0005-0000-0000-0000EEA20000}"/>
    <cellStyle name="Normal 30 5" xfId="41711" xr:uid="{00000000-0005-0000-0000-0000EFA20000}"/>
    <cellStyle name="Normal 30 5 2" xfId="41712" xr:uid="{00000000-0005-0000-0000-0000F0A20000}"/>
    <cellStyle name="Normal 30 5 2 2" xfId="41713" xr:uid="{00000000-0005-0000-0000-0000F1A20000}"/>
    <cellStyle name="Normal 30 5 2 2 2" xfId="41714" xr:uid="{00000000-0005-0000-0000-0000F2A20000}"/>
    <cellStyle name="Normal 30 5 2 2 2 2" xfId="41715" xr:uid="{00000000-0005-0000-0000-0000F3A20000}"/>
    <cellStyle name="Normal 30 5 2 2 2 2 2" xfId="41716" xr:uid="{00000000-0005-0000-0000-0000F4A20000}"/>
    <cellStyle name="Normal 30 5 2 2 2 2 2 2" xfId="41717" xr:uid="{00000000-0005-0000-0000-0000F5A20000}"/>
    <cellStyle name="Normal 30 5 2 2 2 2 3" xfId="41718" xr:uid="{00000000-0005-0000-0000-0000F6A20000}"/>
    <cellStyle name="Normal 30 5 2 2 2 2 4" xfId="41719" xr:uid="{00000000-0005-0000-0000-0000F7A20000}"/>
    <cellStyle name="Normal 30 5 2 2 2 3" xfId="41720" xr:uid="{00000000-0005-0000-0000-0000F8A20000}"/>
    <cellStyle name="Normal 30 5 2 2 2 3 2" xfId="41721" xr:uid="{00000000-0005-0000-0000-0000F9A20000}"/>
    <cellStyle name="Normal 30 5 2 2 2 4" xfId="41722" xr:uid="{00000000-0005-0000-0000-0000FAA20000}"/>
    <cellStyle name="Normal 30 5 2 2 2 5" xfId="41723" xr:uid="{00000000-0005-0000-0000-0000FBA20000}"/>
    <cellStyle name="Normal 30 5 2 2 3" xfId="41724" xr:uid="{00000000-0005-0000-0000-0000FCA20000}"/>
    <cellStyle name="Normal 30 5 2 2 3 2" xfId="41725" xr:uid="{00000000-0005-0000-0000-0000FDA20000}"/>
    <cellStyle name="Normal 30 5 2 2 3 2 2" xfId="41726" xr:uid="{00000000-0005-0000-0000-0000FEA20000}"/>
    <cellStyle name="Normal 30 5 2 2 3 3" xfId="41727" xr:uid="{00000000-0005-0000-0000-0000FFA20000}"/>
    <cellStyle name="Normal 30 5 2 2 3 4" xfId="41728" xr:uid="{00000000-0005-0000-0000-000000A30000}"/>
    <cellStyle name="Normal 30 5 2 2 4" xfId="41729" xr:uid="{00000000-0005-0000-0000-000001A30000}"/>
    <cellStyle name="Normal 30 5 2 2 4 2" xfId="41730" xr:uid="{00000000-0005-0000-0000-000002A30000}"/>
    <cellStyle name="Normal 30 5 2 2 5" xfId="41731" xr:uid="{00000000-0005-0000-0000-000003A30000}"/>
    <cellStyle name="Normal 30 5 2 2 6" xfId="41732" xr:uid="{00000000-0005-0000-0000-000004A30000}"/>
    <cellStyle name="Normal 30 5 2 3" xfId="41733" xr:uid="{00000000-0005-0000-0000-000005A30000}"/>
    <cellStyle name="Normal 30 5 2 3 2" xfId="41734" xr:uid="{00000000-0005-0000-0000-000006A30000}"/>
    <cellStyle name="Normal 30 5 2 3 2 2" xfId="41735" xr:uid="{00000000-0005-0000-0000-000007A30000}"/>
    <cellStyle name="Normal 30 5 2 3 2 2 2" xfId="41736" xr:uid="{00000000-0005-0000-0000-000008A30000}"/>
    <cellStyle name="Normal 30 5 2 3 2 3" xfId="41737" xr:uid="{00000000-0005-0000-0000-000009A30000}"/>
    <cellStyle name="Normal 30 5 2 3 2 4" xfId="41738" xr:uid="{00000000-0005-0000-0000-00000AA30000}"/>
    <cellStyle name="Normal 30 5 2 3 3" xfId="41739" xr:uid="{00000000-0005-0000-0000-00000BA30000}"/>
    <cellStyle name="Normal 30 5 2 3 3 2" xfId="41740" xr:uid="{00000000-0005-0000-0000-00000CA30000}"/>
    <cellStyle name="Normal 30 5 2 3 4" xfId="41741" xr:uid="{00000000-0005-0000-0000-00000DA30000}"/>
    <cellStyle name="Normal 30 5 2 3 5" xfId="41742" xr:uid="{00000000-0005-0000-0000-00000EA30000}"/>
    <cellStyle name="Normal 30 5 2 4" xfId="41743" xr:uid="{00000000-0005-0000-0000-00000FA30000}"/>
    <cellStyle name="Normal 30 5 2 4 2" xfId="41744" xr:uid="{00000000-0005-0000-0000-000010A30000}"/>
    <cellStyle name="Normal 30 5 2 4 2 2" xfId="41745" xr:uid="{00000000-0005-0000-0000-000011A30000}"/>
    <cellStyle name="Normal 30 5 2 4 3" xfId="41746" xr:uid="{00000000-0005-0000-0000-000012A30000}"/>
    <cellStyle name="Normal 30 5 2 4 4" xfId="41747" xr:uid="{00000000-0005-0000-0000-000013A30000}"/>
    <cellStyle name="Normal 30 5 2 5" xfId="41748" xr:uid="{00000000-0005-0000-0000-000014A30000}"/>
    <cellStyle name="Normal 30 5 2 5 2" xfId="41749" xr:uid="{00000000-0005-0000-0000-000015A30000}"/>
    <cellStyle name="Normal 30 5 2 5 2 2" xfId="41750" xr:uid="{00000000-0005-0000-0000-000016A30000}"/>
    <cellStyle name="Normal 30 5 2 5 3" xfId="41751" xr:uid="{00000000-0005-0000-0000-000017A30000}"/>
    <cellStyle name="Normal 30 5 2 5 4" xfId="41752" xr:uid="{00000000-0005-0000-0000-000018A30000}"/>
    <cellStyle name="Normal 30 5 2 6" xfId="41753" xr:uid="{00000000-0005-0000-0000-000019A30000}"/>
    <cellStyle name="Normal 30 5 2 6 2" xfId="41754" xr:uid="{00000000-0005-0000-0000-00001AA30000}"/>
    <cellStyle name="Normal 30 5 2 7" xfId="41755" xr:uid="{00000000-0005-0000-0000-00001BA30000}"/>
    <cellStyle name="Normal 30 5 2 8" xfId="41756" xr:uid="{00000000-0005-0000-0000-00001CA30000}"/>
    <cellStyle name="Normal 30 5 3" xfId="41757" xr:uid="{00000000-0005-0000-0000-00001DA30000}"/>
    <cellStyle name="Normal 30 5 3 2" xfId="41758" xr:uid="{00000000-0005-0000-0000-00001EA30000}"/>
    <cellStyle name="Normal 30 5 3 2 2" xfId="41759" xr:uid="{00000000-0005-0000-0000-00001FA30000}"/>
    <cellStyle name="Normal 30 5 3 2 2 2" xfId="41760" xr:uid="{00000000-0005-0000-0000-000020A30000}"/>
    <cellStyle name="Normal 30 5 3 2 2 2 2" xfId="41761" xr:uid="{00000000-0005-0000-0000-000021A30000}"/>
    <cellStyle name="Normal 30 5 3 2 2 3" xfId="41762" xr:uid="{00000000-0005-0000-0000-000022A30000}"/>
    <cellStyle name="Normal 30 5 3 2 2 4" xfId="41763" xr:uid="{00000000-0005-0000-0000-000023A30000}"/>
    <cellStyle name="Normal 30 5 3 2 3" xfId="41764" xr:uid="{00000000-0005-0000-0000-000024A30000}"/>
    <cellStyle name="Normal 30 5 3 2 3 2" xfId="41765" xr:uid="{00000000-0005-0000-0000-000025A30000}"/>
    <cellStyle name="Normal 30 5 3 2 4" xfId="41766" xr:uid="{00000000-0005-0000-0000-000026A30000}"/>
    <cellStyle name="Normal 30 5 3 2 5" xfId="41767" xr:uid="{00000000-0005-0000-0000-000027A30000}"/>
    <cellStyle name="Normal 30 5 3 3" xfId="41768" xr:uid="{00000000-0005-0000-0000-000028A30000}"/>
    <cellStyle name="Normal 30 5 3 3 2" xfId="41769" xr:uid="{00000000-0005-0000-0000-000029A30000}"/>
    <cellStyle name="Normal 30 5 3 3 2 2" xfId="41770" xr:uid="{00000000-0005-0000-0000-00002AA30000}"/>
    <cellStyle name="Normal 30 5 3 3 3" xfId="41771" xr:uid="{00000000-0005-0000-0000-00002BA30000}"/>
    <cellStyle name="Normal 30 5 3 3 4" xfId="41772" xr:uid="{00000000-0005-0000-0000-00002CA30000}"/>
    <cellStyle name="Normal 30 5 3 4" xfId="41773" xr:uid="{00000000-0005-0000-0000-00002DA30000}"/>
    <cellStyle name="Normal 30 5 3 4 2" xfId="41774" xr:uid="{00000000-0005-0000-0000-00002EA30000}"/>
    <cellStyle name="Normal 30 5 3 4 2 2" xfId="41775" xr:uid="{00000000-0005-0000-0000-00002FA30000}"/>
    <cellStyle name="Normal 30 5 3 4 3" xfId="41776" xr:uid="{00000000-0005-0000-0000-000030A30000}"/>
    <cellStyle name="Normal 30 5 3 4 4" xfId="41777" xr:uid="{00000000-0005-0000-0000-000031A30000}"/>
    <cellStyle name="Normal 30 5 3 5" xfId="41778" xr:uid="{00000000-0005-0000-0000-000032A30000}"/>
    <cellStyle name="Normal 30 5 3 5 2" xfId="41779" xr:uid="{00000000-0005-0000-0000-000033A30000}"/>
    <cellStyle name="Normal 30 5 3 6" xfId="41780" xr:uid="{00000000-0005-0000-0000-000034A30000}"/>
    <cellStyle name="Normal 30 5 3 7" xfId="41781" xr:uid="{00000000-0005-0000-0000-000035A30000}"/>
    <cellStyle name="Normal 30 5 4" xfId="41782" xr:uid="{00000000-0005-0000-0000-000036A30000}"/>
    <cellStyle name="Normal 30 5 4 2" xfId="41783" xr:uid="{00000000-0005-0000-0000-000037A30000}"/>
    <cellStyle name="Normal 30 5 4 2 2" xfId="41784" xr:uid="{00000000-0005-0000-0000-000038A30000}"/>
    <cellStyle name="Normal 30 5 4 2 2 2" xfId="41785" xr:uid="{00000000-0005-0000-0000-000039A30000}"/>
    <cellStyle name="Normal 30 5 4 2 3" xfId="41786" xr:uid="{00000000-0005-0000-0000-00003AA30000}"/>
    <cellStyle name="Normal 30 5 4 2 4" xfId="41787" xr:uid="{00000000-0005-0000-0000-00003BA30000}"/>
    <cellStyle name="Normal 30 5 4 3" xfId="41788" xr:uid="{00000000-0005-0000-0000-00003CA30000}"/>
    <cellStyle name="Normal 30 5 4 3 2" xfId="41789" xr:uid="{00000000-0005-0000-0000-00003DA30000}"/>
    <cellStyle name="Normal 30 5 4 3 2 2" xfId="41790" xr:uid="{00000000-0005-0000-0000-00003EA30000}"/>
    <cellStyle name="Normal 30 5 4 3 3" xfId="41791" xr:uid="{00000000-0005-0000-0000-00003FA30000}"/>
    <cellStyle name="Normal 30 5 4 3 4" xfId="41792" xr:uid="{00000000-0005-0000-0000-000040A30000}"/>
    <cellStyle name="Normal 30 5 4 4" xfId="41793" xr:uid="{00000000-0005-0000-0000-000041A30000}"/>
    <cellStyle name="Normal 30 5 4 4 2" xfId="41794" xr:uid="{00000000-0005-0000-0000-000042A30000}"/>
    <cellStyle name="Normal 30 5 4 5" xfId="41795" xr:uid="{00000000-0005-0000-0000-000043A30000}"/>
    <cellStyle name="Normal 30 5 4 6" xfId="41796" xr:uid="{00000000-0005-0000-0000-000044A30000}"/>
    <cellStyle name="Normal 30 5 5" xfId="41797" xr:uid="{00000000-0005-0000-0000-000045A30000}"/>
    <cellStyle name="Normal 30 5 5 2" xfId="41798" xr:uid="{00000000-0005-0000-0000-000046A30000}"/>
    <cellStyle name="Normal 30 5 5 2 2" xfId="41799" xr:uid="{00000000-0005-0000-0000-000047A30000}"/>
    <cellStyle name="Normal 30 5 5 2 2 2" xfId="41800" xr:uid="{00000000-0005-0000-0000-000048A30000}"/>
    <cellStyle name="Normal 30 5 5 2 3" xfId="41801" xr:uid="{00000000-0005-0000-0000-000049A30000}"/>
    <cellStyle name="Normal 30 5 5 2 4" xfId="41802" xr:uid="{00000000-0005-0000-0000-00004AA30000}"/>
    <cellStyle name="Normal 30 5 5 3" xfId="41803" xr:uid="{00000000-0005-0000-0000-00004BA30000}"/>
    <cellStyle name="Normal 30 5 5 3 2" xfId="41804" xr:uid="{00000000-0005-0000-0000-00004CA30000}"/>
    <cellStyle name="Normal 30 5 5 4" xfId="41805" xr:uid="{00000000-0005-0000-0000-00004DA30000}"/>
    <cellStyle name="Normal 30 5 5 5" xfId="41806" xr:uid="{00000000-0005-0000-0000-00004EA30000}"/>
    <cellStyle name="Normal 30 5 6" xfId="41807" xr:uid="{00000000-0005-0000-0000-00004FA30000}"/>
    <cellStyle name="Normal 30 5 6 2" xfId="41808" xr:uid="{00000000-0005-0000-0000-000050A30000}"/>
    <cellStyle name="Normal 30 5 6 2 2" xfId="41809" xr:uid="{00000000-0005-0000-0000-000051A30000}"/>
    <cellStyle name="Normal 30 5 6 3" xfId="41810" xr:uid="{00000000-0005-0000-0000-000052A30000}"/>
    <cellStyle name="Normal 30 5 6 4" xfId="41811" xr:uid="{00000000-0005-0000-0000-000053A30000}"/>
    <cellStyle name="Normal 30 5 7" xfId="41812" xr:uid="{00000000-0005-0000-0000-000054A30000}"/>
    <cellStyle name="Normal 30 5 7 2" xfId="41813" xr:uid="{00000000-0005-0000-0000-000055A30000}"/>
    <cellStyle name="Normal 30 5 8" xfId="41814" xr:uid="{00000000-0005-0000-0000-000056A30000}"/>
    <cellStyle name="Normal 30 5 9" xfId="41815" xr:uid="{00000000-0005-0000-0000-000057A30000}"/>
    <cellStyle name="Normal 30 6" xfId="41816" xr:uid="{00000000-0005-0000-0000-000058A30000}"/>
    <cellStyle name="Normal 30 6 2" xfId="41817" xr:uid="{00000000-0005-0000-0000-000059A30000}"/>
    <cellStyle name="Normal 30 6 2 2" xfId="41818" xr:uid="{00000000-0005-0000-0000-00005AA30000}"/>
    <cellStyle name="Normal 30 6 2 2 2" xfId="41819" xr:uid="{00000000-0005-0000-0000-00005BA30000}"/>
    <cellStyle name="Normal 30 6 2 2 2 2" xfId="41820" xr:uid="{00000000-0005-0000-0000-00005CA30000}"/>
    <cellStyle name="Normal 30 6 2 2 2 2 2" xfId="41821" xr:uid="{00000000-0005-0000-0000-00005DA30000}"/>
    <cellStyle name="Normal 30 6 2 2 2 3" xfId="41822" xr:uid="{00000000-0005-0000-0000-00005EA30000}"/>
    <cellStyle name="Normal 30 6 2 2 2 4" xfId="41823" xr:uid="{00000000-0005-0000-0000-00005FA30000}"/>
    <cellStyle name="Normal 30 6 2 2 3" xfId="41824" xr:uid="{00000000-0005-0000-0000-000060A30000}"/>
    <cellStyle name="Normal 30 6 2 2 3 2" xfId="41825" xr:uid="{00000000-0005-0000-0000-000061A30000}"/>
    <cellStyle name="Normal 30 6 2 2 4" xfId="41826" xr:uid="{00000000-0005-0000-0000-000062A30000}"/>
    <cellStyle name="Normal 30 6 2 2 5" xfId="41827" xr:uid="{00000000-0005-0000-0000-000063A30000}"/>
    <cellStyle name="Normal 30 6 2 3" xfId="41828" xr:uid="{00000000-0005-0000-0000-000064A30000}"/>
    <cellStyle name="Normal 30 6 2 3 2" xfId="41829" xr:uid="{00000000-0005-0000-0000-000065A30000}"/>
    <cellStyle name="Normal 30 6 2 3 2 2" xfId="41830" xr:uid="{00000000-0005-0000-0000-000066A30000}"/>
    <cellStyle name="Normal 30 6 2 3 3" xfId="41831" xr:uid="{00000000-0005-0000-0000-000067A30000}"/>
    <cellStyle name="Normal 30 6 2 3 4" xfId="41832" xr:uid="{00000000-0005-0000-0000-000068A30000}"/>
    <cellStyle name="Normal 30 6 2 4" xfId="41833" xr:uid="{00000000-0005-0000-0000-000069A30000}"/>
    <cellStyle name="Normal 30 6 2 4 2" xfId="41834" xr:uid="{00000000-0005-0000-0000-00006AA30000}"/>
    <cellStyle name="Normal 30 6 2 5" xfId="41835" xr:uid="{00000000-0005-0000-0000-00006BA30000}"/>
    <cellStyle name="Normal 30 6 2 6" xfId="41836" xr:uid="{00000000-0005-0000-0000-00006CA30000}"/>
    <cellStyle name="Normal 30 6 3" xfId="41837" xr:uid="{00000000-0005-0000-0000-00006DA30000}"/>
    <cellStyle name="Normal 30 6 3 2" xfId="41838" xr:uid="{00000000-0005-0000-0000-00006EA30000}"/>
    <cellStyle name="Normal 30 6 3 2 2" xfId="41839" xr:uid="{00000000-0005-0000-0000-00006FA30000}"/>
    <cellStyle name="Normal 30 6 3 2 2 2" xfId="41840" xr:uid="{00000000-0005-0000-0000-000070A30000}"/>
    <cellStyle name="Normal 30 6 3 2 3" xfId="41841" xr:uid="{00000000-0005-0000-0000-000071A30000}"/>
    <cellStyle name="Normal 30 6 3 2 4" xfId="41842" xr:uid="{00000000-0005-0000-0000-000072A30000}"/>
    <cellStyle name="Normal 30 6 3 3" xfId="41843" xr:uid="{00000000-0005-0000-0000-000073A30000}"/>
    <cellStyle name="Normal 30 6 3 3 2" xfId="41844" xr:uid="{00000000-0005-0000-0000-000074A30000}"/>
    <cellStyle name="Normal 30 6 3 4" xfId="41845" xr:uid="{00000000-0005-0000-0000-000075A30000}"/>
    <cellStyle name="Normal 30 6 3 5" xfId="41846" xr:uid="{00000000-0005-0000-0000-000076A30000}"/>
    <cellStyle name="Normal 30 6 4" xfId="41847" xr:uid="{00000000-0005-0000-0000-000077A30000}"/>
    <cellStyle name="Normal 30 6 4 2" xfId="41848" xr:uid="{00000000-0005-0000-0000-000078A30000}"/>
    <cellStyle name="Normal 30 6 4 2 2" xfId="41849" xr:uid="{00000000-0005-0000-0000-000079A30000}"/>
    <cellStyle name="Normal 30 6 4 3" xfId="41850" xr:uid="{00000000-0005-0000-0000-00007AA30000}"/>
    <cellStyle name="Normal 30 6 4 4" xfId="41851" xr:uid="{00000000-0005-0000-0000-00007BA30000}"/>
    <cellStyle name="Normal 30 6 5" xfId="41852" xr:uid="{00000000-0005-0000-0000-00007CA30000}"/>
    <cellStyle name="Normal 30 6 5 2" xfId="41853" xr:uid="{00000000-0005-0000-0000-00007DA30000}"/>
    <cellStyle name="Normal 30 6 5 2 2" xfId="41854" xr:uid="{00000000-0005-0000-0000-00007EA30000}"/>
    <cellStyle name="Normal 30 6 5 3" xfId="41855" xr:uid="{00000000-0005-0000-0000-00007FA30000}"/>
    <cellStyle name="Normal 30 6 5 4" xfId="41856" xr:uid="{00000000-0005-0000-0000-000080A30000}"/>
    <cellStyle name="Normal 30 6 6" xfId="41857" xr:uid="{00000000-0005-0000-0000-000081A30000}"/>
    <cellStyle name="Normal 30 6 6 2" xfId="41858" xr:uid="{00000000-0005-0000-0000-000082A30000}"/>
    <cellStyle name="Normal 30 6 7" xfId="41859" xr:uid="{00000000-0005-0000-0000-000083A30000}"/>
    <cellStyle name="Normal 30 6 8" xfId="41860" xr:uid="{00000000-0005-0000-0000-000084A30000}"/>
    <cellStyle name="Normal 30 7" xfId="41861" xr:uid="{00000000-0005-0000-0000-000085A30000}"/>
    <cellStyle name="Normal 30 7 2" xfId="41862" xr:uid="{00000000-0005-0000-0000-000086A30000}"/>
    <cellStyle name="Normal 30 7 2 2" xfId="41863" xr:uid="{00000000-0005-0000-0000-000087A30000}"/>
    <cellStyle name="Normal 30 7 2 2 2" xfId="41864" xr:uid="{00000000-0005-0000-0000-000088A30000}"/>
    <cellStyle name="Normal 30 7 2 2 2 2" xfId="41865" xr:uid="{00000000-0005-0000-0000-000089A30000}"/>
    <cellStyle name="Normal 30 7 2 2 3" xfId="41866" xr:uid="{00000000-0005-0000-0000-00008AA30000}"/>
    <cellStyle name="Normal 30 7 2 2 4" xfId="41867" xr:uid="{00000000-0005-0000-0000-00008BA30000}"/>
    <cellStyle name="Normal 30 7 2 3" xfId="41868" xr:uid="{00000000-0005-0000-0000-00008CA30000}"/>
    <cellStyle name="Normal 30 7 2 3 2" xfId="41869" xr:uid="{00000000-0005-0000-0000-00008DA30000}"/>
    <cellStyle name="Normal 30 7 2 4" xfId="41870" xr:uid="{00000000-0005-0000-0000-00008EA30000}"/>
    <cellStyle name="Normal 30 7 2 5" xfId="41871" xr:uid="{00000000-0005-0000-0000-00008FA30000}"/>
    <cellStyle name="Normal 30 7 3" xfId="41872" xr:uid="{00000000-0005-0000-0000-000090A30000}"/>
    <cellStyle name="Normal 30 7 3 2" xfId="41873" xr:uid="{00000000-0005-0000-0000-000091A30000}"/>
    <cellStyle name="Normal 30 7 3 2 2" xfId="41874" xr:uid="{00000000-0005-0000-0000-000092A30000}"/>
    <cellStyle name="Normal 30 7 3 3" xfId="41875" xr:uid="{00000000-0005-0000-0000-000093A30000}"/>
    <cellStyle name="Normal 30 7 3 4" xfId="41876" xr:uid="{00000000-0005-0000-0000-000094A30000}"/>
    <cellStyle name="Normal 30 7 4" xfId="41877" xr:uid="{00000000-0005-0000-0000-000095A30000}"/>
    <cellStyle name="Normal 30 7 4 2" xfId="41878" xr:uid="{00000000-0005-0000-0000-000096A30000}"/>
    <cellStyle name="Normal 30 7 4 2 2" xfId="41879" xr:uid="{00000000-0005-0000-0000-000097A30000}"/>
    <cellStyle name="Normal 30 7 4 3" xfId="41880" xr:uid="{00000000-0005-0000-0000-000098A30000}"/>
    <cellStyle name="Normal 30 7 4 4" xfId="41881" xr:uid="{00000000-0005-0000-0000-000099A30000}"/>
    <cellStyle name="Normal 30 7 5" xfId="41882" xr:uid="{00000000-0005-0000-0000-00009AA30000}"/>
    <cellStyle name="Normal 30 7 5 2" xfId="41883" xr:uid="{00000000-0005-0000-0000-00009BA30000}"/>
    <cellStyle name="Normal 30 7 6" xfId="41884" xr:uid="{00000000-0005-0000-0000-00009CA30000}"/>
    <cellStyle name="Normal 30 7 7" xfId="41885" xr:uid="{00000000-0005-0000-0000-00009DA30000}"/>
    <cellStyle name="Normal 30 8" xfId="41886" xr:uid="{00000000-0005-0000-0000-00009EA30000}"/>
    <cellStyle name="Normal 30 8 2" xfId="41887" xr:uid="{00000000-0005-0000-0000-00009FA30000}"/>
    <cellStyle name="Normal 30 8 2 2" xfId="41888" xr:uid="{00000000-0005-0000-0000-0000A0A30000}"/>
    <cellStyle name="Normal 30 8 2 2 2" xfId="41889" xr:uid="{00000000-0005-0000-0000-0000A1A30000}"/>
    <cellStyle name="Normal 30 8 2 3" xfId="41890" xr:uid="{00000000-0005-0000-0000-0000A2A30000}"/>
    <cellStyle name="Normal 30 8 2 4" xfId="41891" xr:uid="{00000000-0005-0000-0000-0000A3A30000}"/>
    <cellStyle name="Normal 30 8 3" xfId="41892" xr:uid="{00000000-0005-0000-0000-0000A4A30000}"/>
    <cellStyle name="Normal 30 8 3 2" xfId="41893" xr:uid="{00000000-0005-0000-0000-0000A5A30000}"/>
    <cellStyle name="Normal 30 8 3 2 2" xfId="41894" xr:uid="{00000000-0005-0000-0000-0000A6A30000}"/>
    <cellStyle name="Normal 30 8 3 3" xfId="41895" xr:uid="{00000000-0005-0000-0000-0000A7A30000}"/>
    <cellStyle name="Normal 30 8 3 4" xfId="41896" xr:uid="{00000000-0005-0000-0000-0000A8A30000}"/>
    <cellStyle name="Normal 30 8 4" xfId="41897" xr:uid="{00000000-0005-0000-0000-0000A9A30000}"/>
    <cellStyle name="Normal 30 8 4 2" xfId="41898" xr:uid="{00000000-0005-0000-0000-0000AAA30000}"/>
    <cellStyle name="Normal 30 8 5" xfId="41899" xr:uid="{00000000-0005-0000-0000-0000ABA30000}"/>
    <cellStyle name="Normal 30 8 6" xfId="41900" xr:uid="{00000000-0005-0000-0000-0000ACA30000}"/>
    <cellStyle name="Normal 30 9" xfId="41901" xr:uid="{00000000-0005-0000-0000-0000ADA30000}"/>
    <cellStyle name="Normal 30 9 2" xfId="41902" xr:uid="{00000000-0005-0000-0000-0000AEA30000}"/>
    <cellStyle name="Normal 30 9 2 2" xfId="41903" xr:uid="{00000000-0005-0000-0000-0000AFA30000}"/>
    <cellStyle name="Normal 30 9 2 2 2" xfId="41904" xr:uid="{00000000-0005-0000-0000-0000B0A30000}"/>
    <cellStyle name="Normal 30 9 2 3" xfId="41905" xr:uid="{00000000-0005-0000-0000-0000B1A30000}"/>
    <cellStyle name="Normal 30 9 2 4" xfId="41906" xr:uid="{00000000-0005-0000-0000-0000B2A30000}"/>
    <cellStyle name="Normal 30 9 3" xfId="41907" xr:uid="{00000000-0005-0000-0000-0000B3A30000}"/>
    <cellStyle name="Normal 30 9 3 2" xfId="41908" xr:uid="{00000000-0005-0000-0000-0000B4A30000}"/>
    <cellStyle name="Normal 30 9 4" xfId="41909" xr:uid="{00000000-0005-0000-0000-0000B5A30000}"/>
    <cellStyle name="Normal 30 9 5" xfId="41910" xr:uid="{00000000-0005-0000-0000-0000B6A30000}"/>
    <cellStyle name="Normal 30 9_Control Caps" xfId="41911" xr:uid="{00000000-0005-0000-0000-0000B7A30000}"/>
    <cellStyle name="Normal 31" xfId="41912" xr:uid="{00000000-0005-0000-0000-0000B8A30000}"/>
    <cellStyle name="Normal 31 10" xfId="41913" xr:uid="{00000000-0005-0000-0000-0000B9A30000}"/>
    <cellStyle name="Normal 31 10 2" xfId="41914" xr:uid="{00000000-0005-0000-0000-0000BAA30000}"/>
    <cellStyle name="Normal 31 10 2 2" xfId="41915" xr:uid="{00000000-0005-0000-0000-0000BBA30000}"/>
    <cellStyle name="Normal 31 10 3" xfId="41916" xr:uid="{00000000-0005-0000-0000-0000BCA30000}"/>
    <cellStyle name="Normal 31 10 4" xfId="41917" xr:uid="{00000000-0005-0000-0000-0000BDA30000}"/>
    <cellStyle name="Normal 31 11" xfId="41918" xr:uid="{00000000-0005-0000-0000-0000BEA30000}"/>
    <cellStyle name="Normal 31 11 2" xfId="41919" xr:uid="{00000000-0005-0000-0000-0000BFA30000}"/>
    <cellStyle name="Normal 31 12" xfId="41920" xr:uid="{00000000-0005-0000-0000-0000C0A30000}"/>
    <cellStyle name="Normal 31 13" xfId="41921" xr:uid="{00000000-0005-0000-0000-0000C1A30000}"/>
    <cellStyle name="Normal 31 14" xfId="41922" xr:uid="{00000000-0005-0000-0000-0000C2A30000}"/>
    <cellStyle name="Normal 31 2" xfId="41923" xr:uid="{00000000-0005-0000-0000-0000C3A30000}"/>
    <cellStyle name="Normal 31 2 10" xfId="41924" xr:uid="{00000000-0005-0000-0000-0000C4A30000}"/>
    <cellStyle name="Normal 31 2 2" xfId="41925" xr:uid="{00000000-0005-0000-0000-0000C5A30000}"/>
    <cellStyle name="Normal 31 2 2 2" xfId="41926" xr:uid="{00000000-0005-0000-0000-0000C6A30000}"/>
    <cellStyle name="Normal 31 2 2 2 2" xfId="41927" xr:uid="{00000000-0005-0000-0000-0000C7A30000}"/>
    <cellStyle name="Normal 31 2 2 2 2 2" xfId="41928" xr:uid="{00000000-0005-0000-0000-0000C8A30000}"/>
    <cellStyle name="Normal 31 2 2 2 2 2 2" xfId="41929" xr:uid="{00000000-0005-0000-0000-0000C9A30000}"/>
    <cellStyle name="Normal 31 2 2 2 2 2 2 2" xfId="41930" xr:uid="{00000000-0005-0000-0000-0000CAA30000}"/>
    <cellStyle name="Normal 31 2 2 2 2 2 2 2 2" xfId="41931" xr:uid="{00000000-0005-0000-0000-0000CBA30000}"/>
    <cellStyle name="Normal 31 2 2 2 2 2 2 3" xfId="41932" xr:uid="{00000000-0005-0000-0000-0000CCA30000}"/>
    <cellStyle name="Normal 31 2 2 2 2 2 2 4" xfId="41933" xr:uid="{00000000-0005-0000-0000-0000CDA30000}"/>
    <cellStyle name="Normal 31 2 2 2 2 2 3" xfId="41934" xr:uid="{00000000-0005-0000-0000-0000CEA30000}"/>
    <cellStyle name="Normal 31 2 2 2 2 2 3 2" xfId="41935" xr:uid="{00000000-0005-0000-0000-0000CFA30000}"/>
    <cellStyle name="Normal 31 2 2 2 2 2 4" xfId="41936" xr:uid="{00000000-0005-0000-0000-0000D0A30000}"/>
    <cellStyle name="Normal 31 2 2 2 2 2 5" xfId="41937" xr:uid="{00000000-0005-0000-0000-0000D1A30000}"/>
    <cellStyle name="Normal 31 2 2 2 2 3" xfId="41938" xr:uid="{00000000-0005-0000-0000-0000D2A30000}"/>
    <cellStyle name="Normal 31 2 2 2 2 3 2" xfId="41939" xr:uid="{00000000-0005-0000-0000-0000D3A30000}"/>
    <cellStyle name="Normal 31 2 2 2 2 3 2 2" xfId="41940" xr:uid="{00000000-0005-0000-0000-0000D4A30000}"/>
    <cellStyle name="Normal 31 2 2 2 2 3 3" xfId="41941" xr:uid="{00000000-0005-0000-0000-0000D5A30000}"/>
    <cellStyle name="Normal 31 2 2 2 2 3 4" xfId="41942" xr:uid="{00000000-0005-0000-0000-0000D6A30000}"/>
    <cellStyle name="Normal 31 2 2 2 2 4" xfId="41943" xr:uid="{00000000-0005-0000-0000-0000D7A30000}"/>
    <cellStyle name="Normal 31 2 2 2 2 4 2" xfId="41944" xr:uid="{00000000-0005-0000-0000-0000D8A30000}"/>
    <cellStyle name="Normal 31 2 2 2 2 5" xfId="41945" xr:uid="{00000000-0005-0000-0000-0000D9A30000}"/>
    <cellStyle name="Normal 31 2 2 2 2 6" xfId="41946" xr:uid="{00000000-0005-0000-0000-0000DAA30000}"/>
    <cellStyle name="Normal 31 2 2 2 3" xfId="41947" xr:uid="{00000000-0005-0000-0000-0000DBA30000}"/>
    <cellStyle name="Normal 31 2 2 2 3 2" xfId="41948" xr:uid="{00000000-0005-0000-0000-0000DCA30000}"/>
    <cellStyle name="Normal 31 2 2 2 3 2 2" xfId="41949" xr:uid="{00000000-0005-0000-0000-0000DDA30000}"/>
    <cellStyle name="Normal 31 2 2 2 3 2 2 2" xfId="41950" xr:uid="{00000000-0005-0000-0000-0000DEA30000}"/>
    <cellStyle name="Normal 31 2 2 2 3 2 3" xfId="41951" xr:uid="{00000000-0005-0000-0000-0000DFA30000}"/>
    <cellStyle name="Normal 31 2 2 2 3 2 4" xfId="41952" xr:uid="{00000000-0005-0000-0000-0000E0A30000}"/>
    <cellStyle name="Normal 31 2 2 2 3 3" xfId="41953" xr:uid="{00000000-0005-0000-0000-0000E1A30000}"/>
    <cellStyle name="Normal 31 2 2 2 3 3 2" xfId="41954" xr:uid="{00000000-0005-0000-0000-0000E2A30000}"/>
    <cellStyle name="Normal 31 2 2 2 3 4" xfId="41955" xr:uid="{00000000-0005-0000-0000-0000E3A30000}"/>
    <cellStyle name="Normal 31 2 2 2 3 5" xfId="41956" xr:uid="{00000000-0005-0000-0000-0000E4A30000}"/>
    <cellStyle name="Normal 31 2 2 2 4" xfId="41957" xr:uid="{00000000-0005-0000-0000-0000E5A30000}"/>
    <cellStyle name="Normal 31 2 2 2 4 2" xfId="41958" xr:uid="{00000000-0005-0000-0000-0000E6A30000}"/>
    <cellStyle name="Normal 31 2 2 2 4 2 2" xfId="41959" xr:uid="{00000000-0005-0000-0000-0000E7A30000}"/>
    <cellStyle name="Normal 31 2 2 2 4 3" xfId="41960" xr:uid="{00000000-0005-0000-0000-0000E8A30000}"/>
    <cellStyle name="Normal 31 2 2 2 4 4" xfId="41961" xr:uid="{00000000-0005-0000-0000-0000E9A30000}"/>
    <cellStyle name="Normal 31 2 2 2 5" xfId="41962" xr:uid="{00000000-0005-0000-0000-0000EAA30000}"/>
    <cellStyle name="Normal 31 2 2 2 5 2" xfId="41963" xr:uid="{00000000-0005-0000-0000-0000EBA30000}"/>
    <cellStyle name="Normal 31 2 2 2 5 2 2" xfId="41964" xr:uid="{00000000-0005-0000-0000-0000ECA30000}"/>
    <cellStyle name="Normal 31 2 2 2 5 3" xfId="41965" xr:uid="{00000000-0005-0000-0000-0000EDA30000}"/>
    <cellStyle name="Normal 31 2 2 2 5 4" xfId="41966" xr:uid="{00000000-0005-0000-0000-0000EEA30000}"/>
    <cellStyle name="Normal 31 2 2 2 6" xfId="41967" xr:uid="{00000000-0005-0000-0000-0000EFA30000}"/>
    <cellStyle name="Normal 31 2 2 2 6 2" xfId="41968" xr:uid="{00000000-0005-0000-0000-0000F0A30000}"/>
    <cellStyle name="Normal 31 2 2 2 7" xfId="41969" xr:uid="{00000000-0005-0000-0000-0000F1A30000}"/>
    <cellStyle name="Normal 31 2 2 2 8" xfId="41970" xr:uid="{00000000-0005-0000-0000-0000F2A30000}"/>
    <cellStyle name="Normal 31 2 2 3" xfId="41971" xr:uid="{00000000-0005-0000-0000-0000F3A30000}"/>
    <cellStyle name="Normal 31 2 2 3 2" xfId="41972" xr:uid="{00000000-0005-0000-0000-0000F4A30000}"/>
    <cellStyle name="Normal 31 2 2 3 2 2" xfId="41973" xr:uid="{00000000-0005-0000-0000-0000F5A30000}"/>
    <cellStyle name="Normal 31 2 2 3 2 2 2" xfId="41974" xr:uid="{00000000-0005-0000-0000-0000F6A30000}"/>
    <cellStyle name="Normal 31 2 2 3 2 2 2 2" xfId="41975" xr:uid="{00000000-0005-0000-0000-0000F7A30000}"/>
    <cellStyle name="Normal 31 2 2 3 2 2 3" xfId="41976" xr:uid="{00000000-0005-0000-0000-0000F8A30000}"/>
    <cellStyle name="Normal 31 2 2 3 2 2 4" xfId="41977" xr:uid="{00000000-0005-0000-0000-0000F9A30000}"/>
    <cellStyle name="Normal 31 2 2 3 2 3" xfId="41978" xr:uid="{00000000-0005-0000-0000-0000FAA30000}"/>
    <cellStyle name="Normal 31 2 2 3 2 3 2" xfId="41979" xr:uid="{00000000-0005-0000-0000-0000FBA30000}"/>
    <cellStyle name="Normal 31 2 2 3 2 4" xfId="41980" xr:uid="{00000000-0005-0000-0000-0000FCA30000}"/>
    <cellStyle name="Normal 31 2 2 3 2 5" xfId="41981" xr:uid="{00000000-0005-0000-0000-0000FDA30000}"/>
    <cellStyle name="Normal 31 2 2 3 3" xfId="41982" xr:uid="{00000000-0005-0000-0000-0000FEA30000}"/>
    <cellStyle name="Normal 31 2 2 3 3 2" xfId="41983" xr:uid="{00000000-0005-0000-0000-0000FFA30000}"/>
    <cellStyle name="Normal 31 2 2 3 3 2 2" xfId="41984" xr:uid="{00000000-0005-0000-0000-000000A40000}"/>
    <cellStyle name="Normal 31 2 2 3 3 3" xfId="41985" xr:uid="{00000000-0005-0000-0000-000001A40000}"/>
    <cellStyle name="Normal 31 2 2 3 3 4" xfId="41986" xr:uid="{00000000-0005-0000-0000-000002A40000}"/>
    <cellStyle name="Normal 31 2 2 3 4" xfId="41987" xr:uid="{00000000-0005-0000-0000-000003A40000}"/>
    <cellStyle name="Normal 31 2 2 3 4 2" xfId="41988" xr:uid="{00000000-0005-0000-0000-000004A40000}"/>
    <cellStyle name="Normal 31 2 2 3 4 2 2" xfId="41989" xr:uid="{00000000-0005-0000-0000-000005A40000}"/>
    <cellStyle name="Normal 31 2 2 3 4 3" xfId="41990" xr:uid="{00000000-0005-0000-0000-000006A40000}"/>
    <cellStyle name="Normal 31 2 2 3 4 4" xfId="41991" xr:uid="{00000000-0005-0000-0000-000007A40000}"/>
    <cellStyle name="Normal 31 2 2 3 5" xfId="41992" xr:uid="{00000000-0005-0000-0000-000008A40000}"/>
    <cellStyle name="Normal 31 2 2 3 5 2" xfId="41993" xr:uid="{00000000-0005-0000-0000-000009A40000}"/>
    <cellStyle name="Normal 31 2 2 3 6" xfId="41994" xr:uid="{00000000-0005-0000-0000-00000AA40000}"/>
    <cellStyle name="Normal 31 2 2 3 7" xfId="41995" xr:uid="{00000000-0005-0000-0000-00000BA40000}"/>
    <cellStyle name="Normal 31 2 2 4" xfId="41996" xr:uid="{00000000-0005-0000-0000-00000CA40000}"/>
    <cellStyle name="Normal 31 2 2 4 2" xfId="41997" xr:uid="{00000000-0005-0000-0000-00000DA40000}"/>
    <cellStyle name="Normal 31 2 2 4 2 2" xfId="41998" xr:uid="{00000000-0005-0000-0000-00000EA40000}"/>
    <cellStyle name="Normal 31 2 2 4 2 2 2" xfId="41999" xr:uid="{00000000-0005-0000-0000-00000FA40000}"/>
    <cellStyle name="Normal 31 2 2 4 2 3" xfId="42000" xr:uid="{00000000-0005-0000-0000-000010A40000}"/>
    <cellStyle name="Normal 31 2 2 4 2 4" xfId="42001" xr:uid="{00000000-0005-0000-0000-000011A40000}"/>
    <cellStyle name="Normal 31 2 2 4 3" xfId="42002" xr:uid="{00000000-0005-0000-0000-000012A40000}"/>
    <cellStyle name="Normal 31 2 2 4 3 2" xfId="42003" xr:uid="{00000000-0005-0000-0000-000013A40000}"/>
    <cellStyle name="Normal 31 2 2 4 3 2 2" xfId="42004" xr:uid="{00000000-0005-0000-0000-000014A40000}"/>
    <cellStyle name="Normal 31 2 2 4 3 3" xfId="42005" xr:uid="{00000000-0005-0000-0000-000015A40000}"/>
    <cellStyle name="Normal 31 2 2 4 3 4" xfId="42006" xr:uid="{00000000-0005-0000-0000-000016A40000}"/>
    <cellStyle name="Normal 31 2 2 4 4" xfId="42007" xr:uid="{00000000-0005-0000-0000-000017A40000}"/>
    <cellStyle name="Normal 31 2 2 4 4 2" xfId="42008" xr:uid="{00000000-0005-0000-0000-000018A40000}"/>
    <cellStyle name="Normal 31 2 2 4 5" xfId="42009" xr:uid="{00000000-0005-0000-0000-000019A40000}"/>
    <cellStyle name="Normal 31 2 2 4 6" xfId="42010" xr:uid="{00000000-0005-0000-0000-00001AA40000}"/>
    <cellStyle name="Normal 31 2 2 5" xfId="42011" xr:uid="{00000000-0005-0000-0000-00001BA40000}"/>
    <cellStyle name="Normal 31 2 2 5 2" xfId="42012" xr:uid="{00000000-0005-0000-0000-00001CA40000}"/>
    <cellStyle name="Normal 31 2 2 5 2 2" xfId="42013" xr:uid="{00000000-0005-0000-0000-00001DA40000}"/>
    <cellStyle name="Normal 31 2 2 5 2 2 2" xfId="42014" xr:uid="{00000000-0005-0000-0000-00001EA40000}"/>
    <cellStyle name="Normal 31 2 2 5 2 3" xfId="42015" xr:uid="{00000000-0005-0000-0000-00001FA40000}"/>
    <cellStyle name="Normal 31 2 2 5 2 4" xfId="42016" xr:uid="{00000000-0005-0000-0000-000020A40000}"/>
    <cellStyle name="Normal 31 2 2 5 3" xfId="42017" xr:uid="{00000000-0005-0000-0000-000021A40000}"/>
    <cellStyle name="Normal 31 2 2 5 3 2" xfId="42018" xr:uid="{00000000-0005-0000-0000-000022A40000}"/>
    <cellStyle name="Normal 31 2 2 5 4" xfId="42019" xr:uid="{00000000-0005-0000-0000-000023A40000}"/>
    <cellStyle name="Normal 31 2 2 5 5" xfId="42020" xr:uid="{00000000-0005-0000-0000-000024A40000}"/>
    <cellStyle name="Normal 31 2 2 6" xfId="42021" xr:uid="{00000000-0005-0000-0000-000025A40000}"/>
    <cellStyle name="Normal 31 2 2 6 2" xfId="42022" xr:uid="{00000000-0005-0000-0000-000026A40000}"/>
    <cellStyle name="Normal 31 2 2 6 2 2" xfId="42023" xr:uid="{00000000-0005-0000-0000-000027A40000}"/>
    <cellStyle name="Normal 31 2 2 6 3" xfId="42024" xr:uid="{00000000-0005-0000-0000-000028A40000}"/>
    <cellStyle name="Normal 31 2 2 6 4" xfId="42025" xr:uid="{00000000-0005-0000-0000-000029A40000}"/>
    <cellStyle name="Normal 31 2 2 7" xfId="42026" xr:uid="{00000000-0005-0000-0000-00002AA40000}"/>
    <cellStyle name="Normal 31 2 2 7 2" xfId="42027" xr:uid="{00000000-0005-0000-0000-00002BA40000}"/>
    <cellStyle name="Normal 31 2 2 8" xfId="42028" xr:uid="{00000000-0005-0000-0000-00002CA40000}"/>
    <cellStyle name="Normal 31 2 2 9" xfId="42029" xr:uid="{00000000-0005-0000-0000-00002DA40000}"/>
    <cellStyle name="Normal 31 2 3" xfId="42030" xr:uid="{00000000-0005-0000-0000-00002EA40000}"/>
    <cellStyle name="Normal 31 2 3 2" xfId="42031" xr:uid="{00000000-0005-0000-0000-00002FA40000}"/>
    <cellStyle name="Normal 31 2 3 2 2" xfId="42032" xr:uid="{00000000-0005-0000-0000-000030A40000}"/>
    <cellStyle name="Normal 31 2 3 2 2 2" xfId="42033" xr:uid="{00000000-0005-0000-0000-000031A40000}"/>
    <cellStyle name="Normal 31 2 3 2 2 2 2" xfId="42034" xr:uid="{00000000-0005-0000-0000-000032A40000}"/>
    <cellStyle name="Normal 31 2 3 2 2 2 2 2" xfId="42035" xr:uid="{00000000-0005-0000-0000-000033A40000}"/>
    <cellStyle name="Normal 31 2 3 2 2 2 3" xfId="42036" xr:uid="{00000000-0005-0000-0000-000034A40000}"/>
    <cellStyle name="Normal 31 2 3 2 2 2 4" xfId="42037" xr:uid="{00000000-0005-0000-0000-000035A40000}"/>
    <cellStyle name="Normal 31 2 3 2 2 3" xfId="42038" xr:uid="{00000000-0005-0000-0000-000036A40000}"/>
    <cellStyle name="Normal 31 2 3 2 2 3 2" xfId="42039" xr:uid="{00000000-0005-0000-0000-000037A40000}"/>
    <cellStyle name="Normal 31 2 3 2 2 4" xfId="42040" xr:uid="{00000000-0005-0000-0000-000038A40000}"/>
    <cellStyle name="Normal 31 2 3 2 2 5" xfId="42041" xr:uid="{00000000-0005-0000-0000-000039A40000}"/>
    <cellStyle name="Normal 31 2 3 2 3" xfId="42042" xr:uid="{00000000-0005-0000-0000-00003AA40000}"/>
    <cellStyle name="Normal 31 2 3 2 3 2" xfId="42043" xr:uid="{00000000-0005-0000-0000-00003BA40000}"/>
    <cellStyle name="Normal 31 2 3 2 3 2 2" xfId="42044" xr:uid="{00000000-0005-0000-0000-00003CA40000}"/>
    <cellStyle name="Normal 31 2 3 2 3 3" xfId="42045" xr:uid="{00000000-0005-0000-0000-00003DA40000}"/>
    <cellStyle name="Normal 31 2 3 2 3 4" xfId="42046" xr:uid="{00000000-0005-0000-0000-00003EA40000}"/>
    <cellStyle name="Normal 31 2 3 2 4" xfId="42047" xr:uid="{00000000-0005-0000-0000-00003FA40000}"/>
    <cellStyle name="Normal 31 2 3 2 4 2" xfId="42048" xr:uid="{00000000-0005-0000-0000-000040A40000}"/>
    <cellStyle name="Normal 31 2 3 2 5" xfId="42049" xr:uid="{00000000-0005-0000-0000-000041A40000}"/>
    <cellStyle name="Normal 31 2 3 2 6" xfId="42050" xr:uid="{00000000-0005-0000-0000-000042A40000}"/>
    <cellStyle name="Normal 31 2 3 3" xfId="42051" xr:uid="{00000000-0005-0000-0000-000043A40000}"/>
    <cellStyle name="Normal 31 2 3 3 2" xfId="42052" xr:uid="{00000000-0005-0000-0000-000044A40000}"/>
    <cellStyle name="Normal 31 2 3 3 2 2" xfId="42053" xr:uid="{00000000-0005-0000-0000-000045A40000}"/>
    <cellStyle name="Normal 31 2 3 3 2 2 2" xfId="42054" xr:uid="{00000000-0005-0000-0000-000046A40000}"/>
    <cellStyle name="Normal 31 2 3 3 2 3" xfId="42055" xr:uid="{00000000-0005-0000-0000-000047A40000}"/>
    <cellStyle name="Normal 31 2 3 3 2 4" xfId="42056" xr:uid="{00000000-0005-0000-0000-000048A40000}"/>
    <cellStyle name="Normal 31 2 3 3 3" xfId="42057" xr:uid="{00000000-0005-0000-0000-000049A40000}"/>
    <cellStyle name="Normal 31 2 3 3 3 2" xfId="42058" xr:uid="{00000000-0005-0000-0000-00004AA40000}"/>
    <cellStyle name="Normal 31 2 3 3 4" xfId="42059" xr:uid="{00000000-0005-0000-0000-00004BA40000}"/>
    <cellStyle name="Normal 31 2 3 3 5" xfId="42060" xr:uid="{00000000-0005-0000-0000-00004CA40000}"/>
    <cellStyle name="Normal 31 2 3 4" xfId="42061" xr:uid="{00000000-0005-0000-0000-00004DA40000}"/>
    <cellStyle name="Normal 31 2 3 4 2" xfId="42062" xr:uid="{00000000-0005-0000-0000-00004EA40000}"/>
    <cellStyle name="Normal 31 2 3 4 2 2" xfId="42063" xr:uid="{00000000-0005-0000-0000-00004FA40000}"/>
    <cellStyle name="Normal 31 2 3 4 3" xfId="42064" xr:uid="{00000000-0005-0000-0000-000050A40000}"/>
    <cellStyle name="Normal 31 2 3 4 4" xfId="42065" xr:uid="{00000000-0005-0000-0000-000051A40000}"/>
    <cellStyle name="Normal 31 2 3 5" xfId="42066" xr:uid="{00000000-0005-0000-0000-000052A40000}"/>
    <cellStyle name="Normal 31 2 3 5 2" xfId="42067" xr:uid="{00000000-0005-0000-0000-000053A40000}"/>
    <cellStyle name="Normal 31 2 3 5 2 2" xfId="42068" xr:uid="{00000000-0005-0000-0000-000054A40000}"/>
    <cellStyle name="Normal 31 2 3 5 3" xfId="42069" xr:uid="{00000000-0005-0000-0000-000055A40000}"/>
    <cellStyle name="Normal 31 2 3 5 4" xfId="42070" xr:uid="{00000000-0005-0000-0000-000056A40000}"/>
    <cellStyle name="Normal 31 2 3 6" xfId="42071" xr:uid="{00000000-0005-0000-0000-000057A40000}"/>
    <cellStyle name="Normal 31 2 3 6 2" xfId="42072" xr:uid="{00000000-0005-0000-0000-000058A40000}"/>
    <cellStyle name="Normal 31 2 3 7" xfId="42073" xr:uid="{00000000-0005-0000-0000-000059A40000}"/>
    <cellStyle name="Normal 31 2 3 8" xfId="42074" xr:uid="{00000000-0005-0000-0000-00005AA40000}"/>
    <cellStyle name="Normal 31 2 4" xfId="42075" xr:uid="{00000000-0005-0000-0000-00005BA40000}"/>
    <cellStyle name="Normal 31 2 4 2" xfId="42076" xr:uid="{00000000-0005-0000-0000-00005CA40000}"/>
    <cellStyle name="Normal 31 2 4 2 2" xfId="42077" xr:uid="{00000000-0005-0000-0000-00005DA40000}"/>
    <cellStyle name="Normal 31 2 4 2 2 2" xfId="42078" xr:uid="{00000000-0005-0000-0000-00005EA40000}"/>
    <cellStyle name="Normal 31 2 4 2 2 2 2" xfId="42079" xr:uid="{00000000-0005-0000-0000-00005FA40000}"/>
    <cellStyle name="Normal 31 2 4 2 2 3" xfId="42080" xr:uid="{00000000-0005-0000-0000-000060A40000}"/>
    <cellStyle name="Normal 31 2 4 2 2 4" xfId="42081" xr:uid="{00000000-0005-0000-0000-000061A40000}"/>
    <cellStyle name="Normal 31 2 4 2 3" xfId="42082" xr:uid="{00000000-0005-0000-0000-000062A40000}"/>
    <cellStyle name="Normal 31 2 4 2 3 2" xfId="42083" xr:uid="{00000000-0005-0000-0000-000063A40000}"/>
    <cellStyle name="Normal 31 2 4 2 4" xfId="42084" xr:uid="{00000000-0005-0000-0000-000064A40000}"/>
    <cellStyle name="Normal 31 2 4 2 5" xfId="42085" xr:uid="{00000000-0005-0000-0000-000065A40000}"/>
    <cellStyle name="Normal 31 2 4 3" xfId="42086" xr:uid="{00000000-0005-0000-0000-000066A40000}"/>
    <cellStyle name="Normal 31 2 4 3 2" xfId="42087" xr:uid="{00000000-0005-0000-0000-000067A40000}"/>
    <cellStyle name="Normal 31 2 4 3 2 2" xfId="42088" xr:uid="{00000000-0005-0000-0000-000068A40000}"/>
    <cellStyle name="Normal 31 2 4 3 3" xfId="42089" xr:uid="{00000000-0005-0000-0000-000069A40000}"/>
    <cellStyle name="Normal 31 2 4 3 4" xfId="42090" xr:uid="{00000000-0005-0000-0000-00006AA40000}"/>
    <cellStyle name="Normal 31 2 4 4" xfId="42091" xr:uid="{00000000-0005-0000-0000-00006BA40000}"/>
    <cellStyle name="Normal 31 2 4 4 2" xfId="42092" xr:uid="{00000000-0005-0000-0000-00006CA40000}"/>
    <cellStyle name="Normal 31 2 4 4 2 2" xfId="42093" xr:uid="{00000000-0005-0000-0000-00006DA40000}"/>
    <cellStyle name="Normal 31 2 4 4 3" xfId="42094" xr:uid="{00000000-0005-0000-0000-00006EA40000}"/>
    <cellStyle name="Normal 31 2 4 4 4" xfId="42095" xr:uid="{00000000-0005-0000-0000-00006FA40000}"/>
    <cellStyle name="Normal 31 2 4 5" xfId="42096" xr:uid="{00000000-0005-0000-0000-000070A40000}"/>
    <cellStyle name="Normal 31 2 4 5 2" xfId="42097" xr:uid="{00000000-0005-0000-0000-000071A40000}"/>
    <cellStyle name="Normal 31 2 4 6" xfId="42098" xr:uid="{00000000-0005-0000-0000-000072A40000}"/>
    <cellStyle name="Normal 31 2 4 7" xfId="42099" xr:uid="{00000000-0005-0000-0000-000073A40000}"/>
    <cellStyle name="Normal 31 2 5" xfId="42100" xr:uid="{00000000-0005-0000-0000-000074A40000}"/>
    <cellStyle name="Normal 31 2 5 2" xfId="42101" xr:uid="{00000000-0005-0000-0000-000075A40000}"/>
    <cellStyle name="Normal 31 2 5 2 2" xfId="42102" xr:uid="{00000000-0005-0000-0000-000076A40000}"/>
    <cellStyle name="Normal 31 2 5 2 2 2" xfId="42103" xr:uid="{00000000-0005-0000-0000-000077A40000}"/>
    <cellStyle name="Normal 31 2 5 2 3" xfId="42104" xr:uid="{00000000-0005-0000-0000-000078A40000}"/>
    <cellStyle name="Normal 31 2 5 2 4" xfId="42105" xr:uid="{00000000-0005-0000-0000-000079A40000}"/>
    <cellStyle name="Normal 31 2 5 3" xfId="42106" xr:uid="{00000000-0005-0000-0000-00007AA40000}"/>
    <cellStyle name="Normal 31 2 5 3 2" xfId="42107" xr:uid="{00000000-0005-0000-0000-00007BA40000}"/>
    <cellStyle name="Normal 31 2 5 3 2 2" xfId="42108" xr:uid="{00000000-0005-0000-0000-00007CA40000}"/>
    <cellStyle name="Normal 31 2 5 3 3" xfId="42109" xr:uid="{00000000-0005-0000-0000-00007DA40000}"/>
    <cellStyle name="Normal 31 2 5 3 4" xfId="42110" xr:uid="{00000000-0005-0000-0000-00007EA40000}"/>
    <cellStyle name="Normal 31 2 5 4" xfId="42111" xr:uid="{00000000-0005-0000-0000-00007FA40000}"/>
    <cellStyle name="Normal 31 2 5 4 2" xfId="42112" xr:uid="{00000000-0005-0000-0000-000080A40000}"/>
    <cellStyle name="Normal 31 2 5 5" xfId="42113" xr:uid="{00000000-0005-0000-0000-000081A40000}"/>
    <cellStyle name="Normal 31 2 5 6" xfId="42114" xr:uid="{00000000-0005-0000-0000-000082A40000}"/>
    <cellStyle name="Normal 31 2 6" xfId="42115" xr:uid="{00000000-0005-0000-0000-000083A40000}"/>
    <cellStyle name="Normal 31 2 6 2" xfId="42116" xr:uid="{00000000-0005-0000-0000-000084A40000}"/>
    <cellStyle name="Normal 31 2 6 2 2" xfId="42117" xr:uid="{00000000-0005-0000-0000-000085A40000}"/>
    <cellStyle name="Normal 31 2 6 2 2 2" xfId="42118" xr:uid="{00000000-0005-0000-0000-000086A40000}"/>
    <cellStyle name="Normal 31 2 6 2 3" xfId="42119" xr:uid="{00000000-0005-0000-0000-000087A40000}"/>
    <cellStyle name="Normal 31 2 6 2 4" xfId="42120" xr:uid="{00000000-0005-0000-0000-000088A40000}"/>
    <cellStyle name="Normal 31 2 6 3" xfId="42121" xr:uid="{00000000-0005-0000-0000-000089A40000}"/>
    <cellStyle name="Normal 31 2 6 3 2" xfId="42122" xr:uid="{00000000-0005-0000-0000-00008AA40000}"/>
    <cellStyle name="Normal 31 2 6 4" xfId="42123" xr:uid="{00000000-0005-0000-0000-00008BA40000}"/>
    <cellStyle name="Normal 31 2 6 5" xfId="42124" xr:uid="{00000000-0005-0000-0000-00008CA40000}"/>
    <cellStyle name="Normal 31 2 7" xfId="42125" xr:uid="{00000000-0005-0000-0000-00008DA40000}"/>
    <cellStyle name="Normal 31 2 7 2" xfId="42126" xr:uid="{00000000-0005-0000-0000-00008EA40000}"/>
    <cellStyle name="Normal 31 2 7 2 2" xfId="42127" xr:uid="{00000000-0005-0000-0000-00008FA40000}"/>
    <cellStyle name="Normal 31 2 7 3" xfId="42128" xr:uid="{00000000-0005-0000-0000-000090A40000}"/>
    <cellStyle name="Normal 31 2 7 4" xfId="42129" xr:uid="{00000000-0005-0000-0000-000091A40000}"/>
    <cellStyle name="Normal 31 2 8" xfId="42130" xr:uid="{00000000-0005-0000-0000-000092A40000}"/>
    <cellStyle name="Normal 31 2 8 2" xfId="42131" xr:uid="{00000000-0005-0000-0000-000093A40000}"/>
    <cellStyle name="Normal 31 2 9" xfId="42132" xr:uid="{00000000-0005-0000-0000-000094A40000}"/>
    <cellStyle name="Normal 31 3" xfId="42133" xr:uid="{00000000-0005-0000-0000-000095A40000}"/>
    <cellStyle name="Normal 31 3 10" xfId="42134" xr:uid="{00000000-0005-0000-0000-000096A40000}"/>
    <cellStyle name="Normal 31 3 2" xfId="42135" xr:uid="{00000000-0005-0000-0000-000097A40000}"/>
    <cellStyle name="Normal 31 3 2 2" xfId="42136" xr:uid="{00000000-0005-0000-0000-000098A40000}"/>
    <cellStyle name="Normal 31 3 2 2 2" xfId="42137" xr:uid="{00000000-0005-0000-0000-000099A40000}"/>
    <cellStyle name="Normal 31 3 2 2 2 2" xfId="42138" xr:uid="{00000000-0005-0000-0000-00009AA40000}"/>
    <cellStyle name="Normal 31 3 2 2 2 2 2" xfId="42139" xr:uid="{00000000-0005-0000-0000-00009BA40000}"/>
    <cellStyle name="Normal 31 3 2 2 2 2 2 2" xfId="42140" xr:uid="{00000000-0005-0000-0000-00009CA40000}"/>
    <cellStyle name="Normal 31 3 2 2 2 2 2 2 2" xfId="42141" xr:uid="{00000000-0005-0000-0000-00009DA40000}"/>
    <cellStyle name="Normal 31 3 2 2 2 2 2 3" xfId="42142" xr:uid="{00000000-0005-0000-0000-00009EA40000}"/>
    <cellStyle name="Normal 31 3 2 2 2 2 2 4" xfId="42143" xr:uid="{00000000-0005-0000-0000-00009FA40000}"/>
    <cellStyle name="Normal 31 3 2 2 2 2 3" xfId="42144" xr:uid="{00000000-0005-0000-0000-0000A0A40000}"/>
    <cellStyle name="Normal 31 3 2 2 2 2 3 2" xfId="42145" xr:uid="{00000000-0005-0000-0000-0000A1A40000}"/>
    <cellStyle name="Normal 31 3 2 2 2 2 4" xfId="42146" xr:uid="{00000000-0005-0000-0000-0000A2A40000}"/>
    <cellStyle name="Normal 31 3 2 2 2 2 5" xfId="42147" xr:uid="{00000000-0005-0000-0000-0000A3A40000}"/>
    <cellStyle name="Normal 31 3 2 2 2 3" xfId="42148" xr:uid="{00000000-0005-0000-0000-0000A4A40000}"/>
    <cellStyle name="Normal 31 3 2 2 2 3 2" xfId="42149" xr:uid="{00000000-0005-0000-0000-0000A5A40000}"/>
    <cellStyle name="Normal 31 3 2 2 2 3 2 2" xfId="42150" xr:uid="{00000000-0005-0000-0000-0000A6A40000}"/>
    <cellStyle name="Normal 31 3 2 2 2 3 3" xfId="42151" xr:uid="{00000000-0005-0000-0000-0000A7A40000}"/>
    <cellStyle name="Normal 31 3 2 2 2 3 4" xfId="42152" xr:uid="{00000000-0005-0000-0000-0000A8A40000}"/>
    <cellStyle name="Normal 31 3 2 2 2 4" xfId="42153" xr:uid="{00000000-0005-0000-0000-0000A9A40000}"/>
    <cellStyle name="Normal 31 3 2 2 2 4 2" xfId="42154" xr:uid="{00000000-0005-0000-0000-0000AAA40000}"/>
    <cellStyle name="Normal 31 3 2 2 2 5" xfId="42155" xr:uid="{00000000-0005-0000-0000-0000ABA40000}"/>
    <cellStyle name="Normal 31 3 2 2 2 6" xfId="42156" xr:uid="{00000000-0005-0000-0000-0000ACA40000}"/>
    <cellStyle name="Normal 31 3 2 2 3" xfId="42157" xr:uid="{00000000-0005-0000-0000-0000ADA40000}"/>
    <cellStyle name="Normal 31 3 2 2 3 2" xfId="42158" xr:uid="{00000000-0005-0000-0000-0000AEA40000}"/>
    <cellStyle name="Normal 31 3 2 2 3 2 2" xfId="42159" xr:uid="{00000000-0005-0000-0000-0000AFA40000}"/>
    <cellStyle name="Normal 31 3 2 2 3 2 2 2" xfId="42160" xr:uid="{00000000-0005-0000-0000-0000B0A40000}"/>
    <cellStyle name="Normal 31 3 2 2 3 2 3" xfId="42161" xr:uid="{00000000-0005-0000-0000-0000B1A40000}"/>
    <cellStyle name="Normal 31 3 2 2 3 2 4" xfId="42162" xr:uid="{00000000-0005-0000-0000-0000B2A40000}"/>
    <cellStyle name="Normal 31 3 2 2 3 3" xfId="42163" xr:uid="{00000000-0005-0000-0000-0000B3A40000}"/>
    <cellStyle name="Normal 31 3 2 2 3 3 2" xfId="42164" xr:uid="{00000000-0005-0000-0000-0000B4A40000}"/>
    <cellStyle name="Normal 31 3 2 2 3 4" xfId="42165" xr:uid="{00000000-0005-0000-0000-0000B5A40000}"/>
    <cellStyle name="Normal 31 3 2 2 3 5" xfId="42166" xr:uid="{00000000-0005-0000-0000-0000B6A40000}"/>
    <cellStyle name="Normal 31 3 2 2 4" xfId="42167" xr:uid="{00000000-0005-0000-0000-0000B7A40000}"/>
    <cellStyle name="Normal 31 3 2 2 4 2" xfId="42168" xr:uid="{00000000-0005-0000-0000-0000B8A40000}"/>
    <cellStyle name="Normal 31 3 2 2 4 2 2" xfId="42169" xr:uid="{00000000-0005-0000-0000-0000B9A40000}"/>
    <cellStyle name="Normal 31 3 2 2 4 3" xfId="42170" xr:uid="{00000000-0005-0000-0000-0000BAA40000}"/>
    <cellStyle name="Normal 31 3 2 2 4 4" xfId="42171" xr:uid="{00000000-0005-0000-0000-0000BBA40000}"/>
    <cellStyle name="Normal 31 3 2 2 5" xfId="42172" xr:uid="{00000000-0005-0000-0000-0000BCA40000}"/>
    <cellStyle name="Normal 31 3 2 2 5 2" xfId="42173" xr:uid="{00000000-0005-0000-0000-0000BDA40000}"/>
    <cellStyle name="Normal 31 3 2 2 5 2 2" xfId="42174" xr:uid="{00000000-0005-0000-0000-0000BEA40000}"/>
    <cellStyle name="Normal 31 3 2 2 5 3" xfId="42175" xr:uid="{00000000-0005-0000-0000-0000BFA40000}"/>
    <cellStyle name="Normal 31 3 2 2 5 4" xfId="42176" xr:uid="{00000000-0005-0000-0000-0000C0A40000}"/>
    <cellStyle name="Normal 31 3 2 2 6" xfId="42177" xr:uid="{00000000-0005-0000-0000-0000C1A40000}"/>
    <cellStyle name="Normal 31 3 2 2 6 2" xfId="42178" xr:uid="{00000000-0005-0000-0000-0000C2A40000}"/>
    <cellStyle name="Normal 31 3 2 2 7" xfId="42179" xr:uid="{00000000-0005-0000-0000-0000C3A40000}"/>
    <cellStyle name="Normal 31 3 2 2 8" xfId="42180" xr:uid="{00000000-0005-0000-0000-0000C4A40000}"/>
    <cellStyle name="Normal 31 3 2 3" xfId="42181" xr:uid="{00000000-0005-0000-0000-0000C5A40000}"/>
    <cellStyle name="Normal 31 3 2 3 2" xfId="42182" xr:uid="{00000000-0005-0000-0000-0000C6A40000}"/>
    <cellStyle name="Normal 31 3 2 3 2 2" xfId="42183" xr:uid="{00000000-0005-0000-0000-0000C7A40000}"/>
    <cellStyle name="Normal 31 3 2 3 2 2 2" xfId="42184" xr:uid="{00000000-0005-0000-0000-0000C8A40000}"/>
    <cellStyle name="Normal 31 3 2 3 2 2 2 2" xfId="42185" xr:uid="{00000000-0005-0000-0000-0000C9A40000}"/>
    <cellStyle name="Normal 31 3 2 3 2 2 3" xfId="42186" xr:uid="{00000000-0005-0000-0000-0000CAA40000}"/>
    <cellStyle name="Normal 31 3 2 3 2 2 4" xfId="42187" xr:uid="{00000000-0005-0000-0000-0000CBA40000}"/>
    <cellStyle name="Normal 31 3 2 3 2 3" xfId="42188" xr:uid="{00000000-0005-0000-0000-0000CCA40000}"/>
    <cellStyle name="Normal 31 3 2 3 2 3 2" xfId="42189" xr:uid="{00000000-0005-0000-0000-0000CDA40000}"/>
    <cellStyle name="Normal 31 3 2 3 2 4" xfId="42190" xr:uid="{00000000-0005-0000-0000-0000CEA40000}"/>
    <cellStyle name="Normal 31 3 2 3 2 5" xfId="42191" xr:uid="{00000000-0005-0000-0000-0000CFA40000}"/>
    <cellStyle name="Normal 31 3 2 3 3" xfId="42192" xr:uid="{00000000-0005-0000-0000-0000D0A40000}"/>
    <cellStyle name="Normal 31 3 2 3 3 2" xfId="42193" xr:uid="{00000000-0005-0000-0000-0000D1A40000}"/>
    <cellStyle name="Normal 31 3 2 3 3 2 2" xfId="42194" xr:uid="{00000000-0005-0000-0000-0000D2A40000}"/>
    <cellStyle name="Normal 31 3 2 3 3 3" xfId="42195" xr:uid="{00000000-0005-0000-0000-0000D3A40000}"/>
    <cellStyle name="Normal 31 3 2 3 3 4" xfId="42196" xr:uid="{00000000-0005-0000-0000-0000D4A40000}"/>
    <cellStyle name="Normal 31 3 2 3 4" xfId="42197" xr:uid="{00000000-0005-0000-0000-0000D5A40000}"/>
    <cellStyle name="Normal 31 3 2 3 4 2" xfId="42198" xr:uid="{00000000-0005-0000-0000-0000D6A40000}"/>
    <cellStyle name="Normal 31 3 2 3 4 2 2" xfId="42199" xr:uid="{00000000-0005-0000-0000-0000D7A40000}"/>
    <cellStyle name="Normal 31 3 2 3 4 3" xfId="42200" xr:uid="{00000000-0005-0000-0000-0000D8A40000}"/>
    <cellStyle name="Normal 31 3 2 3 4 4" xfId="42201" xr:uid="{00000000-0005-0000-0000-0000D9A40000}"/>
    <cellStyle name="Normal 31 3 2 3 5" xfId="42202" xr:uid="{00000000-0005-0000-0000-0000DAA40000}"/>
    <cellStyle name="Normal 31 3 2 3 5 2" xfId="42203" xr:uid="{00000000-0005-0000-0000-0000DBA40000}"/>
    <cellStyle name="Normal 31 3 2 3 6" xfId="42204" xr:uid="{00000000-0005-0000-0000-0000DCA40000}"/>
    <cellStyle name="Normal 31 3 2 3 7" xfId="42205" xr:uid="{00000000-0005-0000-0000-0000DDA40000}"/>
    <cellStyle name="Normal 31 3 2 4" xfId="42206" xr:uid="{00000000-0005-0000-0000-0000DEA40000}"/>
    <cellStyle name="Normal 31 3 2 4 2" xfId="42207" xr:uid="{00000000-0005-0000-0000-0000DFA40000}"/>
    <cellStyle name="Normal 31 3 2 4 2 2" xfId="42208" xr:uid="{00000000-0005-0000-0000-0000E0A40000}"/>
    <cellStyle name="Normal 31 3 2 4 2 2 2" xfId="42209" xr:uid="{00000000-0005-0000-0000-0000E1A40000}"/>
    <cellStyle name="Normal 31 3 2 4 2 3" xfId="42210" xr:uid="{00000000-0005-0000-0000-0000E2A40000}"/>
    <cellStyle name="Normal 31 3 2 4 2 4" xfId="42211" xr:uid="{00000000-0005-0000-0000-0000E3A40000}"/>
    <cellStyle name="Normal 31 3 2 4 3" xfId="42212" xr:uid="{00000000-0005-0000-0000-0000E4A40000}"/>
    <cellStyle name="Normal 31 3 2 4 3 2" xfId="42213" xr:uid="{00000000-0005-0000-0000-0000E5A40000}"/>
    <cellStyle name="Normal 31 3 2 4 3 2 2" xfId="42214" xr:uid="{00000000-0005-0000-0000-0000E6A40000}"/>
    <cellStyle name="Normal 31 3 2 4 3 3" xfId="42215" xr:uid="{00000000-0005-0000-0000-0000E7A40000}"/>
    <cellStyle name="Normal 31 3 2 4 3 4" xfId="42216" xr:uid="{00000000-0005-0000-0000-0000E8A40000}"/>
    <cellStyle name="Normal 31 3 2 4 4" xfId="42217" xr:uid="{00000000-0005-0000-0000-0000E9A40000}"/>
    <cellStyle name="Normal 31 3 2 4 4 2" xfId="42218" xr:uid="{00000000-0005-0000-0000-0000EAA40000}"/>
    <cellStyle name="Normal 31 3 2 4 5" xfId="42219" xr:uid="{00000000-0005-0000-0000-0000EBA40000}"/>
    <cellStyle name="Normal 31 3 2 4 6" xfId="42220" xr:uid="{00000000-0005-0000-0000-0000ECA40000}"/>
    <cellStyle name="Normal 31 3 2 5" xfId="42221" xr:uid="{00000000-0005-0000-0000-0000EDA40000}"/>
    <cellStyle name="Normal 31 3 2 5 2" xfId="42222" xr:uid="{00000000-0005-0000-0000-0000EEA40000}"/>
    <cellStyle name="Normal 31 3 2 5 2 2" xfId="42223" xr:uid="{00000000-0005-0000-0000-0000EFA40000}"/>
    <cellStyle name="Normal 31 3 2 5 2 2 2" xfId="42224" xr:uid="{00000000-0005-0000-0000-0000F0A40000}"/>
    <cellStyle name="Normal 31 3 2 5 2 3" xfId="42225" xr:uid="{00000000-0005-0000-0000-0000F1A40000}"/>
    <cellStyle name="Normal 31 3 2 5 2 4" xfId="42226" xr:uid="{00000000-0005-0000-0000-0000F2A40000}"/>
    <cellStyle name="Normal 31 3 2 5 3" xfId="42227" xr:uid="{00000000-0005-0000-0000-0000F3A40000}"/>
    <cellStyle name="Normal 31 3 2 5 3 2" xfId="42228" xr:uid="{00000000-0005-0000-0000-0000F4A40000}"/>
    <cellStyle name="Normal 31 3 2 5 4" xfId="42229" xr:uid="{00000000-0005-0000-0000-0000F5A40000}"/>
    <cellStyle name="Normal 31 3 2 5 5" xfId="42230" xr:uid="{00000000-0005-0000-0000-0000F6A40000}"/>
    <cellStyle name="Normal 31 3 2 6" xfId="42231" xr:uid="{00000000-0005-0000-0000-0000F7A40000}"/>
    <cellStyle name="Normal 31 3 2 6 2" xfId="42232" xr:uid="{00000000-0005-0000-0000-0000F8A40000}"/>
    <cellStyle name="Normal 31 3 2 6 2 2" xfId="42233" xr:uid="{00000000-0005-0000-0000-0000F9A40000}"/>
    <cellStyle name="Normal 31 3 2 6 3" xfId="42234" xr:uid="{00000000-0005-0000-0000-0000FAA40000}"/>
    <cellStyle name="Normal 31 3 2 6 4" xfId="42235" xr:uid="{00000000-0005-0000-0000-0000FBA40000}"/>
    <cellStyle name="Normal 31 3 2 7" xfId="42236" xr:uid="{00000000-0005-0000-0000-0000FCA40000}"/>
    <cellStyle name="Normal 31 3 2 7 2" xfId="42237" xr:uid="{00000000-0005-0000-0000-0000FDA40000}"/>
    <cellStyle name="Normal 31 3 2 8" xfId="42238" xr:uid="{00000000-0005-0000-0000-0000FEA40000}"/>
    <cellStyle name="Normal 31 3 2 9" xfId="42239" xr:uid="{00000000-0005-0000-0000-0000FFA40000}"/>
    <cellStyle name="Normal 31 3 3" xfId="42240" xr:uid="{00000000-0005-0000-0000-000000A50000}"/>
    <cellStyle name="Normal 31 3 3 2" xfId="42241" xr:uid="{00000000-0005-0000-0000-000001A50000}"/>
    <cellStyle name="Normal 31 3 3 2 2" xfId="42242" xr:uid="{00000000-0005-0000-0000-000002A50000}"/>
    <cellStyle name="Normal 31 3 3 2 2 2" xfId="42243" xr:uid="{00000000-0005-0000-0000-000003A50000}"/>
    <cellStyle name="Normal 31 3 3 2 2 2 2" xfId="42244" xr:uid="{00000000-0005-0000-0000-000004A50000}"/>
    <cellStyle name="Normal 31 3 3 2 2 2 2 2" xfId="42245" xr:uid="{00000000-0005-0000-0000-000005A50000}"/>
    <cellStyle name="Normal 31 3 3 2 2 2 3" xfId="42246" xr:uid="{00000000-0005-0000-0000-000006A50000}"/>
    <cellStyle name="Normal 31 3 3 2 2 2 4" xfId="42247" xr:uid="{00000000-0005-0000-0000-000007A50000}"/>
    <cellStyle name="Normal 31 3 3 2 2 3" xfId="42248" xr:uid="{00000000-0005-0000-0000-000008A50000}"/>
    <cellStyle name="Normal 31 3 3 2 2 3 2" xfId="42249" xr:uid="{00000000-0005-0000-0000-000009A50000}"/>
    <cellStyle name="Normal 31 3 3 2 2 4" xfId="42250" xr:uid="{00000000-0005-0000-0000-00000AA50000}"/>
    <cellStyle name="Normal 31 3 3 2 2 5" xfId="42251" xr:uid="{00000000-0005-0000-0000-00000BA50000}"/>
    <cellStyle name="Normal 31 3 3 2 3" xfId="42252" xr:uid="{00000000-0005-0000-0000-00000CA50000}"/>
    <cellStyle name="Normal 31 3 3 2 3 2" xfId="42253" xr:uid="{00000000-0005-0000-0000-00000DA50000}"/>
    <cellStyle name="Normal 31 3 3 2 3 2 2" xfId="42254" xr:uid="{00000000-0005-0000-0000-00000EA50000}"/>
    <cellStyle name="Normal 31 3 3 2 3 3" xfId="42255" xr:uid="{00000000-0005-0000-0000-00000FA50000}"/>
    <cellStyle name="Normal 31 3 3 2 3 4" xfId="42256" xr:uid="{00000000-0005-0000-0000-000010A50000}"/>
    <cellStyle name="Normal 31 3 3 2 4" xfId="42257" xr:uid="{00000000-0005-0000-0000-000011A50000}"/>
    <cellStyle name="Normal 31 3 3 2 4 2" xfId="42258" xr:uid="{00000000-0005-0000-0000-000012A50000}"/>
    <cellStyle name="Normal 31 3 3 2 5" xfId="42259" xr:uid="{00000000-0005-0000-0000-000013A50000}"/>
    <cellStyle name="Normal 31 3 3 2 6" xfId="42260" xr:uid="{00000000-0005-0000-0000-000014A50000}"/>
    <cellStyle name="Normal 31 3 3 3" xfId="42261" xr:uid="{00000000-0005-0000-0000-000015A50000}"/>
    <cellStyle name="Normal 31 3 3 3 2" xfId="42262" xr:uid="{00000000-0005-0000-0000-000016A50000}"/>
    <cellStyle name="Normal 31 3 3 3 2 2" xfId="42263" xr:uid="{00000000-0005-0000-0000-000017A50000}"/>
    <cellStyle name="Normal 31 3 3 3 2 2 2" xfId="42264" xr:uid="{00000000-0005-0000-0000-000018A50000}"/>
    <cellStyle name="Normal 31 3 3 3 2 3" xfId="42265" xr:uid="{00000000-0005-0000-0000-000019A50000}"/>
    <cellStyle name="Normal 31 3 3 3 2 4" xfId="42266" xr:uid="{00000000-0005-0000-0000-00001AA50000}"/>
    <cellStyle name="Normal 31 3 3 3 3" xfId="42267" xr:uid="{00000000-0005-0000-0000-00001BA50000}"/>
    <cellStyle name="Normal 31 3 3 3 3 2" xfId="42268" xr:uid="{00000000-0005-0000-0000-00001CA50000}"/>
    <cellStyle name="Normal 31 3 3 3 4" xfId="42269" xr:uid="{00000000-0005-0000-0000-00001DA50000}"/>
    <cellStyle name="Normal 31 3 3 3 5" xfId="42270" xr:uid="{00000000-0005-0000-0000-00001EA50000}"/>
    <cellStyle name="Normal 31 3 3 4" xfId="42271" xr:uid="{00000000-0005-0000-0000-00001FA50000}"/>
    <cellStyle name="Normal 31 3 3 4 2" xfId="42272" xr:uid="{00000000-0005-0000-0000-000020A50000}"/>
    <cellStyle name="Normal 31 3 3 4 2 2" xfId="42273" xr:uid="{00000000-0005-0000-0000-000021A50000}"/>
    <cellStyle name="Normal 31 3 3 4 3" xfId="42274" xr:uid="{00000000-0005-0000-0000-000022A50000}"/>
    <cellStyle name="Normal 31 3 3 4 4" xfId="42275" xr:uid="{00000000-0005-0000-0000-000023A50000}"/>
    <cellStyle name="Normal 31 3 3 5" xfId="42276" xr:uid="{00000000-0005-0000-0000-000024A50000}"/>
    <cellStyle name="Normal 31 3 3 5 2" xfId="42277" xr:uid="{00000000-0005-0000-0000-000025A50000}"/>
    <cellStyle name="Normal 31 3 3 5 2 2" xfId="42278" xr:uid="{00000000-0005-0000-0000-000026A50000}"/>
    <cellStyle name="Normal 31 3 3 5 3" xfId="42279" xr:uid="{00000000-0005-0000-0000-000027A50000}"/>
    <cellStyle name="Normal 31 3 3 5 4" xfId="42280" xr:uid="{00000000-0005-0000-0000-000028A50000}"/>
    <cellStyle name="Normal 31 3 3 6" xfId="42281" xr:uid="{00000000-0005-0000-0000-000029A50000}"/>
    <cellStyle name="Normal 31 3 3 6 2" xfId="42282" xr:uid="{00000000-0005-0000-0000-00002AA50000}"/>
    <cellStyle name="Normal 31 3 3 7" xfId="42283" xr:uid="{00000000-0005-0000-0000-00002BA50000}"/>
    <cellStyle name="Normal 31 3 3 8" xfId="42284" xr:uid="{00000000-0005-0000-0000-00002CA50000}"/>
    <cellStyle name="Normal 31 3 4" xfId="42285" xr:uid="{00000000-0005-0000-0000-00002DA50000}"/>
    <cellStyle name="Normal 31 3 4 2" xfId="42286" xr:uid="{00000000-0005-0000-0000-00002EA50000}"/>
    <cellStyle name="Normal 31 3 4 2 2" xfId="42287" xr:uid="{00000000-0005-0000-0000-00002FA50000}"/>
    <cellStyle name="Normal 31 3 4 2 2 2" xfId="42288" xr:uid="{00000000-0005-0000-0000-000030A50000}"/>
    <cellStyle name="Normal 31 3 4 2 2 2 2" xfId="42289" xr:uid="{00000000-0005-0000-0000-000031A50000}"/>
    <cellStyle name="Normal 31 3 4 2 2 3" xfId="42290" xr:uid="{00000000-0005-0000-0000-000032A50000}"/>
    <cellStyle name="Normal 31 3 4 2 2 4" xfId="42291" xr:uid="{00000000-0005-0000-0000-000033A50000}"/>
    <cellStyle name="Normal 31 3 4 2 3" xfId="42292" xr:uid="{00000000-0005-0000-0000-000034A50000}"/>
    <cellStyle name="Normal 31 3 4 2 3 2" xfId="42293" xr:uid="{00000000-0005-0000-0000-000035A50000}"/>
    <cellStyle name="Normal 31 3 4 2 4" xfId="42294" xr:uid="{00000000-0005-0000-0000-000036A50000}"/>
    <cellStyle name="Normal 31 3 4 2 5" xfId="42295" xr:uid="{00000000-0005-0000-0000-000037A50000}"/>
    <cellStyle name="Normal 31 3 4 3" xfId="42296" xr:uid="{00000000-0005-0000-0000-000038A50000}"/>
    <cellStyle name="Normal 31 3 4 3 2" xfId="42297" xr:uid="{00000000-0005-0000-0000-000039A50000}"/>
    <cellStyle name="Normal 31 3 4 3 2 2" xfId="42298" xr:uid="{00000000-0005-0000-0000-00003AA50000}"/>
    <cellStyle name="Normal 31 3 4 3 3" xfId="42299" xr:uid="{00000000-0005-0000-0000-00003BA50000}"/>
    <cellStyle name="Normal 31 3 4 3 4" xfId="42300" xr:uid="{00000000-0005-0000-0000-00003CA50000}"/>
    <cellStyle name="Normal 31 3 4 4" xfId="42301" xr:uid="{00000000-0005-0000-0000-00003DA50000}"/>
    <cellStyle name="Normal 31 3 4 4 2" xfId="42302" xr:uid="{00000000-0005-0000-0000-00003EA50000}"/>
    <cellStyle name="Normal 31 3 4 4 2 2" xfId="42303" xr:uid="{00000000-0005-0000-0000-00003FA50000}"/>
    <cellStyle name="Normal 31 3 4 4 3" xfId="42304" xr:uid="{00000000-0005-0000-0000-000040A50000}"/>
    <cellStyle name="Normal 31 3 4 4 4" xfId="42305" xr:uid="{00000000-0005-0000-0000-000041A50000}"/>
    <cellStyle name="Normal 31 3 4 5" xfId="42306" xr:uid="{00000000-0005-0000-0000-000042A50000}"/>
    <cellStyle name="Normal 31 3 4 5 2" xfId="42307" xr:uid="{00000000-0005-0000-0000-000043A50000}"/>
    <cellStyle name="Normal 31 3 4 6" xfId="42308" xr:uid="{00000000-0005-0000-0000-000044A50000}"/>
    <cellStyle name="Normal 31 3 4 7" xfId="42309" xr:uid="{00000000-0005-0000-0000-000045A50000}"/>
    <cellStyle name="Normal 31 3 5" xfId="42310" xr:uid="{00000000-0005-0000-0000-000046A50000}"/>
    <cellStyle name="Normal 31 3 5 2" xfId="42311" xr:uid="{00000000-0005-0000-0000-000047A50000}"/>
    <cellStyle name="Normal 31 3 5 2 2" xfId="42312" xr:uid="{00000000-0005-0000-0000-000048A50000}"/>
    <cellStyle name="Normal 31 3 5 2 2 2" xfId="42313" xr:uid="{00000000-0005-0000-0000-000049A50000}"/>
    <cellStyle name="Normal 31 3 5 2 3" xfId="42314" xr:uid="{00000000-0005-0000-0000-00004AA50000}"/>
    <cellStyle name="Normal 31 3 5 2 4" xfId="42315" xr:uid="{00000000-0005-0000-0000-00004BA50000}"/>
    <cellStyle name="Normal 31 3 5 3" xfId="42316" xr:uid="{00000000-0005-0000-0000-00004CA50000}"/>
    <cellStyle name="Normal 31 3 5 3 2" xfId="42317" xr:uid="{00000000-0005-0000-0000-00004DA50000}"/>
    <cellStyle name="Normal 31 3 5 3 2 2" xfId="42318" xr:uid="{00000000-0005-0000-0000-00004EA50000}"/>
    <cellStyle name="Normal 31 3 5 3 3" xfId="42319" xr:uid="{00000000-0005-0000-0000-00004FA50000}"/>
    <cellStyle name="Normal 31 3 5 3 4" xfId="42320" xr:uid="{00000000-0005-0000-0000-000050A50000}"/>
    <cellStyle name="Normal 31 3 5 4" xfId="42321" xr:uid="{00000000-0005-0000-0000-000051A50000}"/>
    <cellStyle name="Normal 31 3 5 4 2" xfId="42322" xr:uid="{00000000-0005-0000-0000-000052A50000}"/>
    <cellStyle name="Normal 31 3 5 5" xfId="42323" xr:uid="{00000000-0005-0000-0000-000053A50000}"/>
    <cellStyle name="Normal 31 3 5 6" xfId="42324" xr:uid="{00000000-0005-0000-0000-000054A50000}"/>
    <cellStyle name="Normal 31 3 6" xfId="42325" xr:uid="{00000000-0005-0000-0000-000055A50000}"/>
    <cellStyle name="Normal 31 3 6 2" xfId="42326" xr:uid="{00000000-0005-0000-0000-000056A50000}"/>
    <cellStyle name="Normal 31 3 6 2 2" xfId="42327" xr:uid="{00000000-0005-0000-0000-000057A50000}"/>
    <cellStyle name="Normal 31 3 6 2 2 2" xfId="42328" xr:uid="{00000000-0005-0000-0000-000058A50000}"/>
    <cellStyle name="Normal 31 3 6 2 3" xfId="42329" xr:uid="{00000000-0005-0000-0000-000059A50000}"/>
    <cellStyle name="Normal 31 3 6 2 4" xfId="42330" xr:uid="{00000000-0005-0000-0000-00005AA50000}"/>
    <cellStyle name="Normal 31 3 6 3" xfId="42331" xr:uid="{00000000-0005-0000-0000-00005BA50000}"/>
    <cellStyle name="Normal 31 3 6 3 2" xfId="42332" xr:uid="{00000000-0005-0000-0000-00005CA50000}"/>
    <cellStyle name="Normal 31 3 6 4" xfId="42333" xr:uid="{00000000-0005-0000-0000-00005DA50000}"/>
    <cellStyle name="Normal 31 3 6 5" xfId="42334" xr:uid="{00000000-0005-0000-0000-00005EA50000}"/>
    <cellStyle name="Normal 31 3 7" xfId="42335" xr:uid="{00000000-0005-0000-0000-00005FA50000}"/>
    <cellStyle name="Normal 31 3 7 2" xfId="42336" xr:uid="{00000000-0005-0000-0000-000060A50000}"/>
    <cellStyle name="Normal 31 3 7 2 2" xfId="42337" xr:uid="{00000000-0005-0000-0000-000061A50000}"/>
    <cellStyle name="Normal 31 3 7 3" xfId="42338" xr:uid="{00000000-0005-0000-0000-000062A50000}"/>
    <cellStyle name="Normal 31 3 7 4" xfId="42339" xr:uid="{00000000-0005-0000-0000-000063A50000}"/>
    <cellStyle name="Normal 31 3 8" xfId="42340" xr:uid="{00000000-0005-0000-0000-000064A50000}"/>
    <cellStyle name="Normal 31 3 8 2" xfId="42341" xr:uid="{00000000-0005-0000-0000-000065A50000}"/>
    <cellStyle name="Normal 31 3 9" xfId="42342" xr:uid="{00000000-0005-0000-0000-000066A50000}"/>
    <cellStyle name="Normal 31 4" xfId="42343" xr:uid="{00000000-0005-0000-0000-000067A50000}"/>
    <cellStyle name="Normal 31 4 2" xfId="42344" xr:uid="{00000000-0005-0000-0000-000068A50000}"/>
    <cellStyle name="Normal 31 4 2 2" xfId="42345" xr:uid="{00000000-0005-0000-0000-000069A50000}"/>
    <cellStyle name="Normal 31 4 2 2 2" xfId="42346" xr:uid="{00000000-0005-0000-0000-00006AA50000}"/>
    <cellStyle name="Normal 31 4 2 2 2 2" xfId="42347" xr:uid="{00000000-0005-0000-0000-00006BA50000}"/>
    <cellStyle name="Normal 31 4 2 2 2 2 2" xfId="42348" xr:uid="{00000000-0005-0000-0000-00006CA50000}"/>
    <cellStyle name="Normal 31 4 2 2 2 2 2 2" xfId="42349" xr:uid="{00000000-0005-0000-0000-00006DA50000}"/>
    <cellStyle name="Normal 31 4 2 2 2 2 3" xfId="42350" xr:uid="{00000000-0005-0000-0000-00006EA50000}"/>
    <cellStyle name="Normal 31 4 2 2 2 2 4" xfId="42351" xr:uid="{00000000-0005-0000-0000-00006FA50000}"/>
    <cellStyle name="Normal 31 4 2 2 2 3" xfId="42352" xr:uid="{00000000-0005-0000-0000-000070A50000}"/>
    <cellStyle name="Normal 31 4 2 2 2 3 2" xfId="42353" xr:uid="{00000000-0005-0000-0000-000071A50000}"/>
    <cellStyle name="Normal 31 4 2 2 2 4" xfId="42354" xr:uid="{00000000-0005-0000-0000-000072A50000}"/>
    <cellStyle name="Normal 31 4 2 2 2 5" xfId="42355" xr:uid="{00000000-0005-0000-0000-000073A50000}"/>
    <cellStyle name="Normal 31 4 2 2 3" xfId="42356" xr:uid="{00000000-0005-0000-0000-000074A50000}"/>
    <cellStyle name="Normal 31 4 2 2 3 2" xfId="42357" xr:uid="{00000000-0005-0000-0000-000075A50000}"/>
    <cellStyle name="Normal 31 4 2 2 3 2 2" xfId="42358" xr:uid="{00000000-0005-0000-0000-000076A50000}"/>
    <cellStyle name="Normal 31 4 2 2 3 3" xfId="42359" xr:uid="{00000000-0005-0000-0000-000077A50000}"/>
    <cellStyle name="Normal 31 4 2 2 3 4" xfId="42360" xr:uid="{00000000-0005-0000-0000-000078A50000}"/>
    <cellStyle name="Normal 31 4 2 2 4" xfId="42361" xr:uid="{00000000-0005-0000-0000-000079A50000}"/>
    <cellStyle name="Normal 31 4 2 2 4 2" xfId="42362" xr:uid="{00000000-0005-0000-0000-00007AA50000}"/>
    <cellStyle name="Normal 31 4 2 2 5" xfId="42363" xr:uid="{00000000-0005-0000-0000-00007BA50000}"/>
    <cellStyle name="Normal 31 4 2 2 6" xfId="42364" xr:uid="{00000000-0005-0000-0000-00007CA50000}"/>
    <cellStyle name="Normal 31 4 2 3" xfId="42365" xr:uid="{00000000-0005-0000-0000-00007DA50000}"/>
    <cellStyle name="Normal 31 4 2 3 2" xfId="42366" xr:uid="{00000000-0005-0000-0000-00007EA50000}"/>
    <cellStyle name="Normal 31 4 2 3 2 2" xfId="42367" xr:uid="{00000000-0005-0000-0000-00007FA50000}"/>
    <cellStyle name="Normal 31 4 2 3 2 2 2" xfId="42368" xr:uid="{00000000-0005-0000-0000-000080A50000}"/>
    <cellStyle name="Normal 31 4 2 3 2 3" xfId="42369" xr:uid="{00000000-0005-0000-0000-000081A50000}"/>
    <cellStyle name="Normal 31 4 2 3 2 4" xfId="42370" xr:uid="{00000000-0005-0000-0000-000082A50000}"/>
    <cellStyle name="Normal 31 4 2 3 3" xfId="42371" xr:uid="{00000000-0005-0000-0000-000083A50000}"/>
    <cellStyle name="Normal 31 4 2 3 3 2" xfId="42372" xr:uid="{00000000-0005-0000-0000-000084A50000}"/>
    <cellStyle name="Normal 31 4 2 3 4" xfId="42373" xr:uid="{00000000-0005-0000-0000-000085A50000}"/>
    <cellStyle name="Normal 31 4 2 3 5" xfId="42374" xr:uid="{00000000-0005-0000-0000-000086A50000}"/>
    <cellStyle name="Normal 31 4 2 4" xfId="42375" xr:uid="{00000000-0005-0000-0000-000087A50000}"/>
    <cellStyle name="Normal 31 4 2 4 2" xfId="42376" xr:uid="{00000000-0005-0000-0000-000088A50000}"/>
    <cellStyle name="Normal 31 4 2 4 2 2" xfId="42377" xr:uid="{00000000-0005-0000-0000-000089A50000}"/>
    <cellStyle name="Normal 31 4 2 4 3" xfId="42378" xr:uid="{00000000-0005-0000-0000-00008AA50000}"/>
    <cellStyle name="Normal 31 4 2 4 4" xfId="42379" xr:uid="{00000000-0005-0000-0000-00008BA50000}"/>
    <cellStyle name="Normal 31 4 2 5" xfId="42380" xr:uid="{00000000-0005-0000-0000-00008CA50000}"/>
    <cellStyle name="Normal 31 4 2 5 2" xfId="42381" xr:uid="{00000000-0005-0000-0000-00008DA50000}"/>
    <cellStyle name="Normal 31 4 2 5 2 2" xfId="42382" xr:uid="{00000000-0005-0000-0000-00008EA50000}"/>
    <cellStyle name="Normal 31 4 2 5 3" xfId="42383" xr:uid="{00000000-0005-0000-0000-00008FA50000}"/>
    <cellStyle name="Normal 31 4 2 5 4" xfId="42384" xr:uid="{00000000-0005-0000-0000-000090A50000}"/>
    <cellStyle name="Normal 31 4 2 6" xfId="42385" xr:uid="{00000000-0005-0000-0000-000091A50000}"/>
    <cellStyle name="Normal 31 4 2 6 2" xfId="42386" xr:uid="{00000000-0005-0000-0000-000092A50000}"/>
    <cellStyle name="Normal 31 4 2 7" xfId="42387" xr:uid="{00000000-0005-0000-0000-000093A50000}"/>
    <cellStyle name="Normal 31 4 2 8" xfId="42388" xr:uid="{00000000-0005-0000-0000-000094A50000}"/>
    <cellStyle name="Normal 31 4 3" xfId="42389" xr:uid="{00000000-0005-0000-0000-000095A50000}"/>
    <cellStyle name="Normal 31 4 3 2" xfId="42390" xr:uid="{00000000-0005-0000-0000-000096A50000}"/>
    <cellStyle name="Normal 31 4 3 2 2" xfId="42391" xr:uid="{00000000-0005-0000-0000-000097A50000}"/>
    <cellStyle name="Normal 31 4 3 2 2 2" xfId="42392" xr:uid="{00000000-0005-0000-0000-000098A50000}"/>
    <cellStyle name="Normal 31 4 3 2 2 2 2" xfId="42393" xr:uid="{00000000-0005-0000-0000-000099A50000}"/>
    <cellStyle name="Normal 31 4 3 2 2 3" xfId="42394" xr:uid="{00000000-0005-0000-0000-00009AA50000}"/>
    <cellStyle name="Normal 31 4 3 2 2 4" xfId="42395" xr:uid="{00000000-0005-0000-0000-00009BA50000}"/>
    <cellStyle name="Normal 31 4 3 2 3" xfId="42396" xr:uid="{00000000-0005-0000-0000-00009CA50000}"/>
    <cellStyle name="Normal 31 4 3 2 3 2" xfId="42397" xr:uid="{00000000-0005-0000-0000-00009DA50000}"/>
    <cellStyle name="Normal 31 4 3 2 4" xfId="42398" xr:uid="{00000000-0005-0000-0000-00009EA50000}"/>
    <cellStyle name="Normal 31 4 3 2 5" xfId="42399" xr:uid="{00000000-0005-0000-0000-00009FA50000}"/>
    <cellStyle name="Normal 31 4 3 3" xfId="42400" xr:uid="{00000000-0005-0000-0000-0000A0A50000}"/>
    <cellStyle name="Normal 31 4 3 3 2" xfId="42401" xr:uid="{00000000-0005-0000-0000-0000A1A50000}"/>
    <cellStyle name="Normal 31 4 3 3 2 2" xfId="42402" xr:uid="{00000000-0005-0000-0000-0000A2A50000}"/>
    <cellStyle name="Normal 31 4 3 3 3" xfId="42403" xr:uid="{00000000-0005-0000-0000-0000A3A50000}"/>
    <cellStyle name="Normal 31 4 3 3 4" xfId="42404" xr:uid="{00000000-0005-0000-0000-0000A4A50000}"/>
    <cellStyle name="Normal 31 4 3 4" xfId="42405" xr:uid="{00000000-0005-0000-0000-0000A5A50000}"/>
    <cellStyle name="Normal 31 4 3 4 2" xfId="42406" xr:uid="{00000000-0005-0000-0000-0000A6A50000}"/>
    <cellStyle name="Normal 31 4 3 4 2 2" xfId="42407" xr:uid="{00000000-0005-0000-0000-0000A7A50000}"/>
    <cellStyle name="Normal 31 4 3 4 3" xfId="42408" xr:uid="{00000000-0005-0000-0000-0000A8A50000}"/>
    <cellStyle name="Normal 31 4 3 4 4" xfId="42409" xr:uid="{00000000-0005-0000-0000-0000A9A50000}"/>
    <cellStyle name="Normal 31 4 3 5" xfId="42410" xr:uid="{00000000-0005-0000-0000-0000AAA50000}"/>
    <cellStyle name="Normal 31 4 3 5 2" xfId="42411" xr:uid="{00000000-0005-0000-0000-0000ABA50000}"/>
    <cellStyle name="Normal 31 4 3 6" xfId="42412" xr:uid="{00000000-0005-0000-0000-0000ACA50000}"/>
    <cellStyle name="Normal 31 4 3 7" xfId="42413" xr:uid="{00000000-0005-0000-0000-0000ADA50000}"/>
    <cellStyle name="Normal 31 4 4" xfId="42414" xr:uid="{00000000-0005-0000-0000-0000AEA50000}"/>
    <cellStyle name="Normal 31 4 4 2" xfId="42415" xr:uid="{00000000-0005-0000-0000-0000AFA50000}"/>
    <cellStyle name="Normal 31 4 4 2 2" xfId="42416" xr:uid="{00000000-0005-0000-0000-0000B0A50000}"/>
    <cellStyle name="Normal 31 4 4 2 2 2" xfId="42417" xr:uid="{00000000-0005-0000-0000-0000B1A50000}"/>
    <cellStyle name="Normal 31 4 4 2 3" xfId="42418" xr:uid="{00000000-0005-0000-0000-0000B2A50000}"/>
    <cellStyle name="Normal 31 4 4 2 4" xfId="42419" xr:uid="{00000000-0005-0000-0000-0000B3A50000}"/>
    <cellStyle name="Normal 31 4 4 3" xfId="42420" xr:uid="{00000000-0005-0000-0000-0000B4A50000}"/>
    <cellStyle name="Normal 31 4 4 3 2" xfId="42421" xr:uid="{00000000-0005-0000-0000-0000B5A50000}"/>
    <cellStyle name="Normal 31 4 4 3 2 2" xfId="42422" xr:uid="{00000000-0005-0000-0000-0000B6A50000}"/>
    <cellStyle name="Normal 31 4 4 3 3" xfId="42423" xr:uid="{00000000-0005-0000-0000-0000B7A50000}"/>
    <cellStyle name="Normal 31 4 4 3 4" xfId="42424" xr:uid="{00000000-0005-0000-0000-0000B8A50000}"/>
    <cellStyle name="Normal 31 4 4 4" xfId="42425" xr:uid="{00000000-0005-0000-0000-0000B9A50000}"/>
    <cellStyle name="Normal 31 4 4 4 2" xfId="42426" xr:uid="{00000000-0005-0000-0000-0000BAA50000}"/>
    <cellStyle name="Normal 31 4 4 5" xfId="42427" xr:uid="{00000000-0005-0000-0000-0000BBA50000}"/>
    <cellStyle name="Normal 31 4 4 6" xfId="42428" xr:uid="{00000000-0005-0000-0000-0000BCA50000}"/>
    <cellStyle name="Normal 31 4 5" xfId="42429" xr:uid="{00000000-0005-0000-0000-0000BDA50000}"/>
    <cellStyle name="Normal 31 4 5 2" xfId="42430" xr:uid="{00000000-0005-0000-0000-0000BEA50000}"/>
    <cellStyle name="Normal 31 4 5 2 2" xfId="42431" xr:uid="{00000000-0005-0000-0000-0000BFA50000}"/>
    <cellStyle name="Normal 31 4 5 2 2 2" xfId="42432" xr:uid="{00000000-0005-0000-0000-0000C0A50000}"/>
    <cellStyle name="Normal 31 4 5 2 3" xfId="42433" xr:uid="{00000000-0005-0000-0000-0000C1A50000}"/>
    <cellStyle name="Normal 31 4 5 2 4" xfId="42434" xr:uid="{00000000-0005-0000-0000-0000C2A50000}"/>
    <cellStyle name="Normal 31 4 5 3" xfId="42435" xr:uid="{00000000-0005-0000-0000-0000C3A50000}"/>
    <cellStyle name="Normal 31 4 5 3 2" xfId="42436" xr:uid="{00000000-0005-0000-0000-0000C4A50000}"/>
    <cellStyle name="Normal 31 4 5 4" xfId="42437" xr:uid="{00000000-0005-0000-0000-0000C5A50000}"/>
    <cellStyle name="Normal 31 4 5 5" xfId="42438" xr:uid="{00000000-0005-0000-0000-0000C6A50000}"/>
    <cellStyle name="Normal 31 4 6" xfId="42439" xr:uid="{00000000-0005-0000-0000-0000C7A50000}"/>
    <cellStyle name="Normal 31 4 6 2" xfId="42440" xr:uid="{00000000-0005-0000-0000-0000C8A50000}"/>
    <cellStyle name="Normal 31 4 6 2 2" xfId="42441" xr:uid="{00000000-0005-0000-0000-0000C9A50000}"/>
    <cellStyle name="Normal 31 4 6 3" xfId="42442" xr:uid="{00000000-0005-0000-0000-0000CAA50000}"/>
    <cellStyle name="Normal 31 4 6 4" xfId="42443" xr:uid="{00000000-0005-0000-0000-0000CBA50000}"/>
    <cellStyle name="Normal 31 4 7" xfId="42444" xr:uid="{00000000-0005-0000-0000-0000CCA50000}"/>
    <cellStyle name="Normal 31 4 7 2" xfId="42445" xr:uid="{00000000-0005-0000-0000-0000CDA50000}"/>
    <cellStyle name="Normal 31 4 8" xfId="42446" xr:uid="{00000000-0005-0000-0000-0000CEA50000}"/>
    <cellStyle name="Normal 31 4 9" xfId="42447" xr:uid="{00000000-0005-0000-0000-0000CFA50000}"/>
    <cellStyle name="Normal 31 4_Control Caps" xfId="42448" xr:uid="{00000000-0005-0000-0000-0000D0A50000}"/>
    <cellStyle name="Normal 31 5" xfId="42449" xr:uid="{00000000-0005-0000-0000-0000D1A50000}"/>
    <cellStyle name="Normal 31 5 2" xfId="42450" xr:uid="{00000000-0005-0000-0000-0000D2A50000}"/>
    <cellStyle name="Normal 31 5 2 2" xfId="42451" xr:uid="{00000000-0005-0000-0000-0000D3A50000}"/>
    <cellStyle name="Normal 31 5 2 2 2" xfId="42452" xr:uid="{00000000-0005-0000-0000-0000D4A50000}"/>
    <cellStyle name="Normal 31 5 2 2 2 2" xfId="42453" xr:uid="{00000000-0005-0000-0000-0000D5A50000}"/>
    <cellStyle name="Normal 31 5 2 2 2 2 2" xfId="42454" xr:uid="{00000000-0005-0000-0000-0000D6A50000}"/>
    <cellStyle name="Normal 31 5 2 2 2 2 2 2" xfId="42455" xr:uid="{00000000-0005-0000-0000-0000D7A50000}"/>
    <cellStyle name="Normal 31 5 2 2 2 2 3" xfId="42456" xr:uid="{00000000-0005-0000-0000-0000D8A50000}"/>
    <cellStyle name="Normal 31 5 2 2 2 2 4" xfId="42457" xr:uid="{00000000-0005-0000-0000-0000D9A50000}"/>
    <cellStyle name="Normal 31 5 2 2 2 3" xfId="42458" xr:uid="{00000000-0005-0000-0000-0000DAA50000}"/>
    <cellStyle name="Normal 31 5 2 2 2 3 2" xfId="42459" xr:uid="{00000000-0005-0000-0000-0000DBA50000}"/>
    <cellStyle name="Normal 31 5 2 2 2 4" xfId="42460" xr:uid="{00000000-0005-0000-0000-0000DCA50000}"/>
    <cellStyle name="Normal 31 5 2 2 2 5" xfId="42461" xr:uid="{00000000-0005-0000-0000-0000DDA50000}"/>
    <cellStyle name="Normal 31 5 2 2 3" xfId="42462" xr:uid="{00000000-0005-0000-0000-0000DEA50000}"/>
    <cellStyle name="Normal 31 5 2 2 3 2" xfId="42463" xr:uid="{00000000-0005-0000-0000-0000DFA50000}"/>
    <cellStyle name="Normal 31 5 2 2 3 2 2" xfId="42464" xr:uid="{00000000-0005-0000-0000-0000E0A50000}"/>
    <cellStyle name="Normal 31 5 2 2 3 3" xfId="42465" xr:uid="{00000000-0005-0000-0000-0000E1A50000}"/>
    <cellStyle name="Normal 31 5 2 2 3 4" xfId="42466" xr:uid="{00000000-0005-0000-0000-0000E2A50000}"/>
    <cellStyle name="Normal 31 5 2 2 4" xfId="42467" xr:uid="{00000000-0005-0000-0000-0000E3A50000}"/>
    <cellStyle name="Normal 31 5 2 2 4 2" xfId="42468" xr:uid="{00000000-0005-0000-0000-0000E4A50000}"/>
    <cellStyle name="Normal 31 5 2 2 5" xfId="42469" xr:uid="{00000000-0005-0000-0000-0000E5A50000}"/>
    <cellStyle name="Normal 31 5 2 2 6" xfId="42470" xr:uid="{00000000-0005-0000-0000-0000E6A50000}"/>
    <cellStyle name="Normal 31 5 2 3" xfId="42471" xr:uid="{00000000-0005-0000-0000-0000E7A50000}"/>
    <cellStyle name="Normal 31 5 2 3 2" xfId="42472" xr:uid="{00000000-0005-0000-0000-0000E8A50000}"/>
    <cellStyle name="Normal 31 5 2 3 2 2" xfId="42473" xr:uid="{00000000-0005-0000-0000-0000E9A50000}"/>
    <cellStyle name="Normal 31 5 2 3 2 2 2" xfId="42474" xr:uid="{00000000-0005-0000-0000-0000EAA50000}"/>
    <cellStyle name="Normal 31 5 2 3 2 3" xfId="42475" xr:uid="{00000000-0005-0000-0000-0000EBA50000}"/>
    <cellStyle name="Normal 31 5 2 3 2 4" xfId="42476" xr:uid="{00000000-0005-0000-0000-0000ECA50000}"/>
    <cellStyle name="Normal 31 5 2 3 3" xfId="42477" xr:uid="{00000000-0005-0000-0000-0000EDA50000}"/>
    <cellStyle name="Normal 31 5 2 3 3 2" xfId="42478" xr:uid="{00000000-0005-0000-0000-0000EEA50000}"/>
    <cellStyle name="Normal 31 5 2 3 4" xfId="42479" xr:uid="{00000000-0005-0000-0000-0000EFA50000}"/>
    <cellStyle name="Normal 31 5 2 3 5" xfId="42480" xr:uid="{00000000-0005-0000-0000-0000F0A50000}"/>
    <cellStyle name="Normal 31 5 2 4" xfId="42481" xr:uid="{00000000-0005-0000-0000-0000F1A50000}"/>
    <cellStyle name="Normal 31 5 2 4 2" xfId="42482" xr:uid="{00000000-0005-0000-0000-0000F2A50000}"/>
    <cellStyle name="Normal 31 5 2 4 2 2" xfId="42483" xr:uid="{00000000-0005-0000-0000-0000F3A50000}"/>
    <cellStyle name="Normal 31 5 2 4 3" xfId="42484" xr:uid="{00000000-0005-0000-0000-0000F4A50000}"/>
    <cellStyle name="Normal 31 5 2 4 4" xfId="42485" xr:uid="{00000000-0005-0000-0000-0000F5A50000}"/>
    <cellStyle name="Normal 31 5 2 5" xfId="42486" xr:uid="{00000000-0005-0000-0000-0000F6A50000}"/>
    <cellStyle name="Normal 31 5 2 5 2" xfId="42487" xr:uid="{00000000-0005-0000-0000-0000F7A50000}"/>
    <cellStyle name="Normal 31 5 2 5 2 2" xfId="42488" xr:uid="{00000000-0005-0000-0000-0000F8A50000}"/>
    <cellStyle name="Normal 31 5 2 5 3" xfId="42489" xr:uid="{00000000-0005-0000-0000-0000F9A50000}"/>
    <cellStyle name="Normal 31 5 2 5 4" xfId="42490" xr:uid="{00000000-0005-0000-0000-0000FAA50000}"/>
    <cellStyle name="Normal 31 5 2 6" xfId="42491" xr:uid="{00000000-0005-0000-0000-0000FBA50000}"/>
    <cellStyle name="Normal 31 5 2 6 2" xfId="42492" xr:uid="{00000000-0005-0000-0000-0000FCA50000}"/>
    <cellStyle name="Normal 31 5 2 7" xfId="42493" xr:uid="{00000000-0005-0000-0000-0000FDA50000}"/>
    <cellStyle name="Normal 31 5 2 8" xfId="42494" xr:uid="{00000000-0005-0000-0000-0000FEA50000}"/>
    <cellStyle name="Normal 31 5 3" xfId="42495" xr:uid="{00000000-0005-0000-0000-0000FFA50000}"/>
    <cellStyle name="Normal 31 5 3 2" xfId="42496" xr:uid="{00000000-0005-0000-0000-000000A60000}"/>
    <cellStyle name="Normal 31 5 3 2 2" xfId="42497" xr:uid="{00000000-0005-0000-0000-000001A60000}"/>
    <cellStyle name="Normal 31 5 3 2 2 2" xfId="42498" xr:uid="{00000000-0005-0000-0000-000002A60000}"/>
    <cellStyle name="Normal 31 5 3 2 2 2 2" xfId="42499" xr:uid="{00000000-0005-0000-0000-000003A60000}"/>
    <cellStyle name="Normal 31 5 3 2 2 3" xfId="42500" xr:uid="{00000000-0005-0000-0000-000004A60000}"/>
    <cellStyle name="Normal 31 5 3 2 2 4" xfId="42501" xr:uid="{00000000-0005-0000-0000-000005A60000}"/>
    <cellStyle name="Normal 31 5 3 2 3" xfId="42502" xr:uid="{00000000-0005-0000-0000-000006A60000}"/>
    <cellStyle name="Normal 31 5 3 2 3 2" xfId="42503" xr:uid="{00000000-0005-0000-0000-000007A60000}"/>
    <cellStyle name="Normal 31 5 3 2 4" xfId="42504" xr:uid="{00000000-0005-0000-0000-000008A60000}"/>
    <cellStyle name="Normal 31 5 3 2 5" xfId="42505" xr:uid="{00000000-0005-0000-0000-000009A60000}"/>
    <cellStyle name="Normal 31 5 3 3" xfId="42506" xr:uid="{00000000-0005-0000-0000-00000AA60000}"/>
    <cellStyle name="Normal 31 5 3 3 2" xfId="42507" xr:uid="{00000000-0005-0000-0000-00000BA60000}"/>
    <cellStyle name="Normal 31 5 3 3 2 2" xfId="42508" xr:uid="{00000000-0005-0000-0000-00000CA60000}"/>
    <cellStyle name="Normal 31 5 3 3 3" xfId="42509" xr:uid="{00000000-0005-0000-0000-00000DA60000}"/>
    <cellStyle name="Normal 31 5 3 3 4" xfId="42510" xr:uid="{00000000-0005-0000-0000-00000EA60000}"/>
    <cellStyle name="Normal 31 5 3 4" xfId="42511" xr:uid="{00000000-0005-0000-0000-00000FA60000}"/>
    <cellStyle name="Normal 31 5 3 4 2" xfId="42512" xr:uid="{00000000-0005-0000-0000-000010A60000}"/>
    <cellStyle name="Normal 31 5 3 4 2 2" xfId="42513" xr:uid="{00000000-0005-0000-0000-000011A60000}"/>
    <cellStyle name="Normal 31 5 3 4 3" xfId="42514" xr:uid="{00000000-0005-0000-0000-000012A60000}"/>
    <cellStyle name="Normal 31 5 3 4 4" xfId="42515" xr:uid="{00000000-0005-0000-0000-000013A60000}"/>
    <cellStyle name="Normal 31 5 3 5" xfId="42516" xr:uid="{00000000-0005-0000-0000-000014A60000}"/>
    <cellStyle name="Normal 31 5 3 5 2" xfId="42517" xr:uid="{00000000-0005-0000-0000-000015A60000}"/>
    <cellStyle name="Normal 31 5 3 6" xfId="42518" xr:uid="{00000000-0005-0000-0000-000016A60000}"/>
    <cellStyle name="Normal 31 5 3 7" xfId="42519" xr:uid="{00000000-0005-0000-0000-000017A60000}"/>
    <cellStyle name="Normal 31 5 4" xfId="42520" xr:uid="{00000000-0005-0000-0000-000018A60000}"/>
    <cellStyle name="Normal 31 5 4 2" xfId="42521" xr:uid="{00000000-0005-0000-0000-000019A60000}"/>
    <cellStyle name="Normal 31 5 4 2 2" xfId="42522" xr:uid="{00000000-0005-0000-0000-00001AA60000}"/>
    <cellStyle name="Normal 31 5 4 2 2 2" xfId="42523" xr:uid="{00000000-0005-0000-0000-00001BA60000}"/>
    <cellStyle name="Normal 31 5 4 2 3" xfId="42524" xr:uid="{00000000-0005-0000-0000-00001CA60000}"/>
    <cellStyle name="Normal 31 5 4 2 4" xfId="42525" xr:uid="{00000000-0005-0000-0000-00001DA60000}"/>
    <cellStyle name="Normal 31 5 4 3" xfId="42526" xr:uid="{00000000-0005-0000-0000-00001EA60000}"/>
    <cellStyle name="Normal 31 5 4 3 2" xfId="42527" xr:uid="{00000000-0005-0000-0000-00001FA60000}"/>
    <cellStyle name="Normal 31 5 4 3 2 2" xfId="42528" xr:uid="{00000000-0005-0000-0000-000020A60000}"/>
    <cellStyle name="Normal 31 5 4 3 3" xfId="42529" xr:uid="{00000000-0005-0000-0000-000021A60000}"/>
    <cellStyle name="Normal 31 5 4 3 4" xfId="42530" xr:uid="{00000000-0005-0000-0000-000022A60000}"/>
    <cellStyle name="Normal 31 5 4 4" xfId="42531" xr:uid="{00000000-0005-0000-0000-000023A60000}"/>
    <cellStyle name="Normal 31 5 4 4 2" xfId="42532" xr:uid="{00000000-0005-0000-0000-000024A60000}"/>
    <cellStyle name="Normal 31 5 4 5" xfId="42533" xr:uid="{00000000-0005-0000-0000-000025A60000}"/>
    <cellStyle name="Normal 31 5 4 6" xfId="42534" xr:uid="{00000000-0005-0000-0000-000026A60000}"/>
    <cellStyle name="Normal 31 5 5" xfId="42535" xr:uid="{00000000-0005-0000-0000-000027A60000}"/>
    <cellStyle name="Normal 31 5 5 2" xfId="42536" xr:uid="{00000000-0005-0000-0000-000028A60000}"/>
    <cellStyle name="Normal 31 5 5 2 2" xfId="42537" xr:uid="{00000000-0005-0000-0000-000029A60000}"/>
    <cellStyle name="Normal 31 5 5 2 2 2" xfId="42538" xr:uid="{00000000-0005-0000-0000-00002AA60000}"/>
    <cellStyle name="Normal 31 5 5 2 3" xfId="42539" xr:uid="{00000000-0005-0000-0000-00002BA60000}"/>
    <cellStyle name="Normal 31 5 5 2 4" xfId="42540" xr:uid="{00000000-0005-0000-0000-00002CA60000}"/>
    <cellStyle name="Normal 31 5 5 3" xfId="42541" xr:uid="{00000000-0005-0000-0000-00002DA60000}"/>
    <cellStyle name="Normal 31 5 5 3 2" xfId="42542" xr:uid="{00000000-0005-0000-0000-00002EA60000}"/>
    <cellStyle name="Normal 31 5 5 4" xfId="42543" xr:uid="{00000000-0005-0000-0000-00002FA60000}"/>
    <cellStyle name="Normal 31 5 5 5" xfId="42544" xr:uid="{00000000-0005-0000-0000-000030A60000}"/>
    <cellStyle name="Normal 31 5 6" xfId="42545" xr:uid="{00000000-0005-0000-0000-000031A60000}"/>
    <cellStyle name="Normal 31 5 6 2" xfId="42546" xr:uid="{00000000-0005-0000-0000-000032A60000}"/>
    <cellStyle name="Normal 31 5 6 2 2" xfId="42547" xr:uid="{00000000-0005-0000-0000-000033A60000}"/>
    <cellStyle name="Normal 31 5 6 3" xfId="42548" xr:uid="{00000000-0005-0000-0000-000034A60000}"/>
    <cellStyle name="Normal 31 5 6 4" xfId="42549" xr:uid="{00000000-0005-0000-0000-000035A60000}"/>
    <cellStyle name="Normal 31 5 7" xfId="42550" xr:uid="{00000000-0005-0000-0000-000036A60000}"/>
    <cellStyle name="Normal 31 5 7 2" xfId="42551" xr:uid="{00000000-0005-0000-0000-000037A60000}"/>
    <cellStyle name="Normal 31 5 8" xfId="42552" xr:uid="{00000000-0005-0000-0000-000038A60000}"/>
    <cellStyle name="Normal 31 5 9" xfId="42553" xr:uid="{00000000-0005-0000-0000-000039A60000}"/>
    <cellStyle name="Normal 31 6" xfId="42554" xr:uid="{00000000-0005-0000-0000-00003AA60000}"/>
    <cellStyle name="Normal 31 6 2" xfId="42555" xr:uid="{00000000-0005-0000-0000-00003BA60000}"/>
    <cellStyle name="Normal 31 6 2 2" xfId="42556" xr:uid="{00000000-0005-0000-0000-00003CA60000}"/>
    <cellStyle name="Normal 31 6 2 2 2" xfId="42557" xr:uid="{00000000-0005-0000-0000-00003DA60000}"/>
    <cellStyle name="Normal 31 6 2 2 2 2" xfId="42558" xr:uid="{00000000-0005-0000-0000-00003EA60000}"/>
    <cellStyle name="Normal 31 6 2 2 2 2 2" xfId="42559" xr:uid="{00000000-0005-0000-0000-00003FA60000}"/>
    <cellStyle name="Normal 31 6 2 2 2 3" xfId="42560" xr:uid="{00000000-0005-0000-0000-000040A60000}"/>
    <cellStyle name="Normal 31 6 2 2 2 4" xfId="42561" xr:uid="{00000000-0005-0000-0000-000041A60000}"/>
    <cellStyle name="Normal 31 6 2 2 3" xfId="42562" xr:uid="{00000000-0005-0000-0000-000042A60000}"/>
    <cellStyle name="Normal 31 6 2 2 3 2" xfId="42563" xr:uid="{00000000-0005-0000-0000-000043A60000}"/>
    <cellStyle name="Normal 31 6 2 2 4" xfId="42564" xr:uid="{00000000-0005-0000-0000-000044A60000}"/>
    <cellStyle name="Normal 31 6 2 2 5" xfId="42565" xr:uid="{00000000-0005-0000-0000-000045A60000}"/>
    <cellStyle name="Normal 31 6 2 3" xfId="42566" xr:uid="{00000000-0005-0000-0000-000046A60000}"/>
    <cellStyle name="Normal 31 6 2 3 2" xfId="42567" xr:uid="{00000000-0005-0000-0000-000047A60000}"/>
    <cellStyle name="Normal 31 6 2 3 2 2" xfId="42568" xr:uid="{00000000-0005-0000-0000-000048A60000}"/>
    <cellStyle name="Normal 31 6 2 3 3" xfId="42569" xr:uid="{00000000-0005-0000-0000-000049A60000}"/>
    <cellStyle name="Normal 31 6 2 3 4" xfId="42570" xr:uid="{00000000-0005-0000-0000-00004AA60000}"/>
    <cellStyle name="Normal 31 6 2 4" xfId="42571" xr:uid="{00000000-0005-0000-0000-00004BA60000}"/>
    <cellStyle name="Normal 31 6 2 4 2" xfId="42572" xr:uid="{00000000-0005-0000-0000-00004CA60000}"/>
    <cellStyle name="Normal 31 6 2 5" xfId="42573" xr:uid="{00000000-0005-0000-0000-00004DA60000}"/>
    <cellStyle name="Normal 31 6 2 6" xfId="42574" xr:uid="{00000000-0005-0000-0000-00004EA60000}"/>
    <cellStyle name="Normal 31 6 3" xfId="42575" xr:uid="{00000000-0005-0000-0000-00004FA60000}"/>
    <cellStyle name="Normal 31 6 3 2" xfId="42576" xr:uid="{00000000-0005-0000-0000-000050A60000}"/>
    <cellStyle name="Normal 31 6 3 2 2" xfId="42577" xr:uid="{00000000-0005-0000-0000-000051A60000}"/>
    <cellStyle name="Normal 31 6 3 2 2 2" xfId="42578" xr:uid="{00000000-0005-0000-0000-000052A60000}"/>
    <cellStyle name="Normal 31 6 3 2 3" xfId="42579" xr:uid="{00000000-0005-0000-0000-000053A60000}"/>
    <cellStyle name="Normal 31 6 3 2 4" xfId="42580" xr:uid="{00000000-0005-0000-0000-000054A60000}"/>
    <cellStyle name="Normal 31 6 3 3" xfId="42581" xr:uid="{00000000-0005-0000-0000-000055A60000}"/>
    <cellStyle name="Normal 31 6 3 3 2" xfId="42582" xr:uid="{00000000-0005-0000-0000-000056A60000}"/>
    <cellStyle name="Normal 31 6 3 4" xfId="42583" xr:uid="{00000000-0005-0000-0000-000057A60000}"/>
    <cellStyle name="Normal 31 6 3 5" xfId="42584" xr:uid="{00000000-0005-0000-0000-000058A60000}"/>
    <cellStyle name="Normal 31 6 4" xfId="42585" xr:uid="{00000000-0005-0000-0000-000059A60000}"/>
    <cellStyle name="Normal 31 6 4 2" xfId="42586" xr:uid="{00000000-0005-0000-0000-00005AA60000}"/>
    <cellStyle name="Normal 31 6 4 2 2" xfId="42587" xr:uid="{00000000-0005-0000-0000-00005BA60000}"/>
    <cellStyle name="Normal 31 6 4 3" xfId="42588" xr:uid="{00000000-0005-0000-0000-00005CA60000}"/>
    <cellStyle name="Normal 31 6 4 4" xfId="42589" xr:uid="{00000000-0005-0000-0000-00005DA60000}"/>
    <cellStyle name="Normal 31 6 5" xfId="42590" xr:uid="{00000000-0005-0000-0000-00005EA60000}"/>
    <cellStyle name="Normal 31 6 5 2" xfId="42591" xr:uid="{00000000-0005-0000-0000-00005FA60000}"/>
    <cellStyle name="Normal 31 6 5 2 2" xfId="42592" xr:uid="{00000000-0005-0000-0000-000060A60000}"/>
    <cellStyle name="Normal 31 6 5 3" xfId="42593" xr:uid="{00000000-0005-0000-0000-000061A60000}"/>
    <cellStyle name="Normal 31 6 5 4" xfId="42594" xr:uid="{00000000-0005-0000-0000-000062A60000}"/>
    <cellStyle name="Normal 31 6 6" xfId="42595" xr:uid="{00000000-0005-0000-0000-000063A60000}"/>
    <cellStyle name="Normal 31 6 6 2" xfId="42596" xr:uid="{00000000-0005-0000-0000-000064A60000}"/>
    <cellStyle name="Normal 31 6 7" xfId="42597" xr:uid="{00000000-0005-0000-0000-000065A60000}"/>
    <cellStyle name="Normal 31 6 8" xfId="42598" xr:uid="{00000000-0005-0000-0000-000066A60000}"/>
    <cellStyle name="Normal 31 7" xfId="42599" xr:uid="{00000000-0005-0000-0000-000067A60000}"/>
    <cellStyle name="Normal 31 7 2" xfId="42600" xr:uid="{00000000-0005-0000-0000-000068A60000}"/>
    <cellStyle name="Normal 31 7 2 2" xfId="42601" xr:uid="{00000000-0005-0000-0000-000069A60000}"/>
    <cellStyle name="Normal 31 7 2 2 2" xfId="42602" xr:uid="{00000000-0005-0000-0000-00006AA60000}"/>
    <cellStyle name="Normal 31 7 2 2 2 2" xfId="42603" xr:uid="{00000000-0005-0000-0000-00006BA60000}"/>
    <cellStyle name="Normal 31 7 2 2 3" xfId="42604" xr:uid="{00000000-0005-0000-0000-00006CA60000}"/>
    <cellStyle name="Normal 31 7 2 2 4" xfId="42605" xr:uid="{00000000-0005-0000-0000-00006DA60000}"/>
    <cellStyle name="Normal 31 7 2 3" xfId="42606" xr:uid="{00000000-0005-0000-0000-00006EA60000}"/>
    <cellStyle name="Normal 31 7 2 3 2" xfId="42607" xr:uid="{00000000-0005-0000-0000-00006FA60000}"/>
    <cellStyle name="Normal 31 7 2 4" xfId="42608" xr:uid="{00000000-0005-0000-0000-000070A60000}"/>
    <cellStyle name="Normal 31 7 2 5" xfId="42609" xr:uid="{00000000-0005-0000-0000-000071A60000}"/>
    <cellStyle name="Normal 31 7 3" xfId="42610" xr:uid="{00000000-0005-0000-0000-000072A60000}"/>
    <cellStyle name="Normal 31 7 3 2" xfId="42611" xr:uid="{00000000-0005-0000-0000-000073A60000}"/>
    <cellStyle name="Normal 31 7 3 2 2" xfId="42612" xr:uid="{00000000-0005-0000-0000-000074A60000}"/>
    <cellStyle name="Normal 31 7 3 3" xfId="42613" xr:uid="{00000000-0005-0000-0000-000075A60000}"/>
    <cellStyle name="Normal 31 7 3 4" xfId="42614" xr:uid="{00000000-0005-0000-0000-000076A60000}"/>
    <cellStyle name="Normal 31 7 4" xfId="42615" xr:uid="{00000000-0005-0000-0000-000077A60000}"/>
    <cellStyle name="Normal 31 7 4 2" xfId="42616" xr:uid="{00000000-0005-0000-0000-000078A60000}"/>
    <cellStyle name="Normal 31 7 4 2 2" xfId="42617" xr:uid="{00000000-0005-0000-0000-000079A60000}"/>
    <cellStyle name="Normal 31 7 4 3" xfId="42618" xr:uid="{00000000-0005-0000-0000-00007AA60000}"/>
    <cellStyle name="Normal 31 7 4 4" xfId="42619" xr:uid="{00000000-0005-0000-0000-00007BA60000}"/>
    <cellStyle name="Normal 31 7 5" xfId="42620" xr:uid="{00000000-0005-0000-0000-00007CA60000}"/>
    <cellStyle name="Normal 31 7 5 2" xfId="42621" xr:uid="{00000000-0005-0000-0000-00007DA60000}"/>
    <cellStyle name="Normal 31 7 6" xfId="42622" xr:uid="{00000000-0005-0000-0000-00007EA60000}"/>
    <cellStyle name="Normal 31 7 7" xfId="42623" xr:uid="{00000000-0005-0000-0000-00007FA60000}"/>
    <cellStyle name="Normal 31 8" xfId="42624" xr:uid="{00000000-0005-0000-0000-000080A60000}"/>
    <cellStyle name="Normal 31 8 2" xfId="42625" xr:uid="{00000000-0005-0000-0000-000081A60000}"/>
    <cellStyle name="Normal 31 8 2 2" xfId="42626" xr:uid="{00000000-0005-0000-0000-000082A60000}"/>
    <cellStyle name="Normal 31 8 2 2 2" xfId="42627" xr:uid="{00000000-0005-0000-0000-000083A60000}"/>
    <cellStyle name="Normal 31 8 2 3" xfId="42628" xr:uid="{00000000-0005-0000-0000-000084A60000}"/>
    <cellStyle name="Normal 31 8 2 4" xfId="42629" xr:uid="{00000000-0005-0000-0000-000085A60000}"/>
    <cellStyle name="Normal 31 8 3" xfId="42630" xr:uid="{00000000-0005-0000-0000-000086A60000}"/>
    <cellStyle name="Normal 31 8 3 2" xfId="42631" xr:uid="{00000000-0005-0000-0000-000087A60000}"/>
    <cellStyle name="Normal 31 8 3 2 2" xfId="42632" xr:uid="{00000000-0005-0000-0000-000088A60000}"/>
    <cellStyle name="Normal 31 8 3 3" xfId="42633" xr:uid="{00000000-0005-0000-0000-000089A60000}"/>
    <cellStyle name="Normal 31 8 3 4" xfId="42634" xr:uid="{00000000-0005-0000-0000-00008AA60000}"/>
    <cellStyle name="Normal 31 8 4" xfId="42635" xr:uid="{00000000-0005-0000-0000-00008BA60000}"/>
    <cellStyle name="Normal 31 8 4 2" xfId="42636" xr:uid="{00000000-0005-0000-0000-00008CA60000}"/>
    <cellStyle name="Normal 31 8 5" xfId="42637" xr:uid="{00000000-0005-0000-0000-00008DA60000}"/>
    <cellStyle name="Normal 31 8 6" xfId="42638" xr:uid="{00000000-0005-0000-0000-00008EA60000}"/>
    <cellStyle name="Normal 31 9" xfId="42639" xr:uid="{00000000-0005-0000-0000-00008FA60000}"/>
    <cellStyle name="Normal 31 9 2" xfId="42640" xr:uid="{00000000-0005-0000-0000-000090A60000}"/>
    <cellStyle name="Normal 31 9 2 2" xfId="42641" xr:uid="{00000000-0005-0000-0000-000091A60000}"/>
    <cellStyle name="Normal 31 9 2 2 2" xfId="42642" xr:uid="{00000000-0005-0000-0000-000092A60000}"/>
    <cellStyle name="Normal 31 9 2 3" xfId="42643" xr:uid="{00000000-0005-0000-0000-000093A60000}"/>
    <cellStyle name="Normal 31 9 2 4" xfId="42644" xr:uid="{00000000-0005-0000-0000-000094A60000}"/>
    <cellStyle name="Normal 31 9 3" xfId="42645" xr:uid="{00000000-0005-0000-0000-000095A60000}"/>
    <cellStyle name="Normal 31 9 3 2" xfId="42646" xr:uid="{00000000-0005-0000-0000-000096A60000}"/>
    <cellStyle name="Normal 31 9 4" xfId="42647" xr:uid="{00000000-0005-0000-0000-000097A60000}"/>
    <cellStyle name="Normal 31 9 5" xfId="42648" xr:uid="{00000000-0005-0000-0000-000098A60000}"/>
    <cellStyle name="Normal 32" xfId="42649" xr:uid="{00000000-0005-0000-0000-000099A60000}"/>
    <cellStyle name="Normal 32 10" xfId="42650" xr:uid="{00000000-0005-0000-0000-00009AA60000}"/>
    <cellStyle name="Normal 32 10 2" xfId="42651" xr:uid="{00000000-0005-0000-0000-00009BA60000}"/>
    <cellStyle name="Normal 32 10 2 2" xfId="42652" xr:uid="{00000000-0005-0000-0000-00009CA60000}"/>
    <cellStyle name="Normal 32 10 3" xfId="42653" xr:uid="{00000000-0005-0000-0000-00009DA60000}"/>
    <cellStyle name="Normal 32 10 4" xfId="42654" xr:uid="{00000000-0005-0000-0000-00009EA60000}"/>
    <cellStyle name="Normal 32 11" xfId="42655" xr:uid="{00000000-0005-0000-0000-00009FA60000}"/>
    <cellStyle name="Normal 32 11 2" xfId="42656" xr:uid="{00000000-0005-0000-0000-0000A0A60000}"/>
    <cellStyle name="Normal 32 12" xfId="42657" xr:uid="{00000000-0005-0000-0000-0000A1A60000}"/>
    <cellStyle name="Normal 32 13" xfId="42658" xr:uid="{00000000-0005-0000-0000-0000A2A60000}"/>
    <cellStyle name="Normal 32 14" xfId="42659" xr:uid="{00000000-0005-0000-0000-0000A3A60000}"/>
    <cellStyle name="Normal 32 2" xfId="42660" xr:uid="{00000000-0005-0000-0000-0000A4A60000}"/>
    <cellStyle name="Normal 32 2 10" xfId="42661" xr:uid="{00000000-0005-0000-0000-0000A5A60000}"/>
    <cellStyle name="Normal 32 2 2" xfId="42662" xr:uid="{00000000-0005-0000-0000-0000A6A60000}"/>
    <cellStyle name="Normal 32 2 2 2" xfId="42663" xr:uid="{00000000-0005-0000-0000-0000A7A60000}"/>
    <cellStyle name="Normal 32 2 2 2 2" xfId="42664" xr:uid="{00000000-0005-0000-0000-0000A8A60000}"/>
    <cellStyle name="Normal 32 2 2 2 2 2" xfId="42665" xr:uid="{00000000-0005-0000-0000-0000A9A60000}"/>
    <cellStyle name="Normal 32 2 2 2 2 2 2" xfId="42666" xr:uid="{00000000-0005-0000-0000-0000AAA60000}"/>
    <cellStyle name="Normal 32 2 2 2 2 2 2 2" xfId="42667" xr:uid="{00000000-0005-0000-0000-0000ABA60000}"/>
    <cellStyle name="Normal 32 2 2 2 2 2 2 2 2" xfId="42668" xr:uid="{00000000-0005-0000-0000-0000ACA60000}"/>
    <cellStyle name="Normal 32 2 2 2 2 2 2 3" xfId="42669" xr:uid="{00000000-0005-0000-0000-0000ADA60000}"/>
    <cellStyle name="Normal 32 2 2 2 2 2 2 4" xfId="42670" xr:uid="{00000000-0005-0000-0000-0000AEA60000}"/>
    <cellStyle name="Normal 32 2 2 2 2 2 3" xfId="42671" xr:uid="{00000000-0005-0000-0000-0000AFA60000}"/>
    <cellStyle name="Normal 32 2 2 2 2 2 3 2" xfId="42672" xr:uid="{00000000-0005-0000-0000-0000B0A60000}"/>
    <cellStyle name="Normal 32 2 2 2 2 2 4" xfId="42673" xr:uid="{00000000-0005-0000-0000-0000B1A60000}"/>
    <cellStyle name="Normal 32 2 2 2 2 2 5" xfId="42674" xr:uid="{00000000-0005-0000-0000-0000B2A60000}"/>
    <cellStyle name="Normal 32 2 2 2 2 3" xfId="42675" xr:uid="{00000000-0005-0000-0000-0000B3A60000}"/>
    <cellStyle name="Normal 32 2 2 2 2 3 2" xfId="42676" xr:uid="{00000000-0005-0000-0000-0000B4A60000}"/>
    <cellStyle name="Normal 32 2 2 2 2 3 2 2" xfId="42677" xr:uid="{00000000-0005-0000-0000-0000B5A60000}"/>
    <cellStyle name="Normal 32 2 2 2 2 3 3" xfId="42678" xr:uid="{00000000-0005-0000-0000-0000B6A60000}"/>
    <cellStyle name="Normal 32 2 2 2 2 3 4" xfId="42679" xr:uid="{00000000-0005-0000-0000-0000B7A60000}"/>
    <cellStyle name="Normal 32 2 2 2 2 4" xfId="42680" xr:uid="{00000000-0005-0000-0000-0000B8A60000}"/>
    <cellStyle name="Normal 32 2 2 2 2 4 2" xfId="42681" xr:uid="{00000000-0005-0000-0000-0000B9A60000}"/>
    <cellStyle name="Normal 32 2 2 2 2 5" xfId="42682" xr:uid="{00000000-0005-0000-0000-0000BAA60000}"/>
    <cellStyle name="Normal 32 2 2 2 2 6" xfId="42683" xr:uid="{00000000-0005-0000-0000-0000BBA60000}"/>
    <cellStyle name="Normal 32 2 2 2 3" xfId="42684" xr:uid="{00000000-0005-0000-0000-0000BCA60000}"/>
    <cellStyle name="Normal 32 2 2 2 3 2" xfId="42685" xr:uid="{00000000-0005-0000-0000-0000BDA60000}"/>
    <cellStyle name="Normal 32 2 2 2 3 2 2" xfId="42686" xr:uid="{00000000-0005-0000-0000-0000BEA60000}"/>
    <cellStyle name="Normal 32 2 2 2 3 2 2 2" xfId="42687" xr:uid="{00000000-0005-0000-0000-0000BFA60000}"/>
    <cellStyle name="Normal 32 2 2 2 3 2 3" xfId="42688" xr:uid="{00000000-0005-0000-0000-0000C0A60000}"/>
    <cellStyle name="Normal 32 2 2 2 3 2 4" xfId="42689" xr:uid="{00000000-0005-0000-0000-0000C1A60000}"/>
    <cellStyle name="Normal 32 2 2 2 3 3" xfId="42690" xr:uid="{00000000-0005-0000-0000-0000C2A60000}"/>
    <cellStyle name="Normal 32 2 2 2 3 3 2" xfId="42691" xr:uid="{00000000-0005-0000-0000-0000C3A60000}"/>
    <cellStyle name="Normal 32 2 2 2 3 4" xfId="42692" xr:uid="{00000000-0005-0000-0000-0000C4A60000}"/>
    <cellStyle name="Normal 32 2 2 2 3 5" xfId="42693" xr:uid="{00000000-0005-0000-0000-0000C5A60000}"/>
    <cellStyle name="Normal 32 2 2 2 4" xfId="42694" xr:uid="{00000000-0005-0000-0000-0000C6A60000}"/>
    <cellStyle name="Normal 32 2 2 2 4 2" xfId="42695" xr:uid="{00000000-0005-0000-0000-0000C7A60000}"/>
    <cellStyle name="Normal 32 2 2 2 4 2 2" xfId="42696" xr:uid="{00000000-0005-0000-0000-0000C8A60000}"/>
    <cellStyle name="Normal 32 2 2 2 4 3" xfId="42697" xr:uid="{00000000-0005-0000-0000-0000C9A60000}"/>
    <cellStyle name="Normal 32 2 2 2 4 4" xfId="42698" xr:uid="{00000000-0005-0000-0000-0000CAA60000}"/>
    <cellStyle name="Normal 32 2 2 2 5" xfId="42699" xr:uid="{00000000-0005-0000-0000-0000CBA60000}"/>
    <cellStyle name="Normal 32 2 2 2 5 2" xfId="42700" xr:uid="{00000000-0005-0000-0000-0000CCA60000}"/>
    <cellStyle name="Normal 32 2 2 2 5 2 2" xfId="42701" xr:uid="{00000000-0005-0000-0000-0000CDA60000}"/>
    <cellStyle name="Normal 32 2 2 2 5 3" xfId="42702" xr:uid="{00000000-0005-0000-0000-0000CEA60000}"/>
    <cellStyle name="Normal 32 2 2 2 5 4" xfId="42703" xr:uid="{00000000-0005-0000-0000-0000CFA60000}"/>
    <cellStyle name="Normal 32 2 2 2 6" xfId="42704" xr:uid="{00000000-0005-0000-0000-0000D0A60000}"/>
    <cellStyle name="Normal 32 2 2 2 6 2" xfId="42705" xr:uid="{00000000-0005-0000-0000-0000D1A60000}"/>
    <cellStyle name="Normal 32 2 2 2 7" xfId="42706" xr:uid="{00000000-0005-0000-0000-0000D2A60000}"/>
    <cellStyle name="Normal 32 2 2 2 8" xfId="42707" xr:uid="{00000000-0005-0000-0000-0000D3A60000}"/>
    <cellStyle name="Normal 32 2 2 3" xfId="42708" xr:uid="{00000000-0005-0000-0000-0000D4A60000}"/>
    <cellStyle name="Normal 32 2 2 3 2" xfId="42709" xr:uid="{00000000-0005-0000-0000-0000D5A60000}"/>
    <cellStyle name="Normal 32 2 2 3 2 2" xfId="42710" xr:uid="{00000000-0005-0000-0000-0000D6A60000}"/>
    <cellStyle name="Normal 32 2 2 3 2 2 2" xfId="42711" xr:uid="{00000000-0005-0000-0000-0000D7A60000}"/>
    <cellStyle name="Normal 32 2 2 3 2 2 2 2" xfId="42712" xr:uid="{00000000-0005-0000-0000-0000D8A60000}"/>
    <cellStyle name="Normal 32 2 2 3 2 2 3" xfId="42713" xr:uid="{00000000-0005-0000-0000-0000D9A60000}"/>
    <cellStyle name="Normal 32 2 2 3 2 2 4" xfId="42714" xr:uid="{00000000-0005-0000-0000-0000DAA60000}"/>
    <cellStyle name="Normal 32 2 2 3 2 3" xfId="42715" xr:uid="{00000000-0005-0000-0000-0000DBA60000}"/>
    <cellStyle name="Normal 32 2 2 3 2 3 2" xfId="42716" xr:uid="{00000000-0005-0000-0000-0000DCA60000}"/>
    <cellStyle name="Normal 32 2 2 3 2 4" xfId="42717" xr:uid="{00000000-0005-0000-0000-0000DDA60000}"/>
    <cellStyle name="Normal 32 2 2 3 2 5" xfId="42718" xr:uid="{00000000-0005-0000-0000-0000DEA60000}"/>
    <cellStyle name="Normal 32 2 2 3 3" xfId="42719" xr:uid="{00000000-0005-0000-0000-0000DFA60000}"/>
    <cellStyle name="Normal 32 2 2 3 3 2" xfId="42720" xr:uid="{00000000-0005-0000-0000-0000E0A60000}"/>
    <cellStyle name="Normal 32 2 2 3 3 2 2" xfId="42721" xr:uid="{00000000-0005-0000-0000-0000E1A60000}"/>
    <cellStyle name="Normal 32 2 2 3 3 3" xfId="42722" xr:uid="{00000000-0005-0000-0000-0000E2A60000}"/>
    <cellStyle name="Normal 32 2 2 3 3 4" xfId="42723" xr:uid="{00000000-0005-0000-0000-0000E3A60000}"/>
    <cellStyle name="Normal 32 2 2 3 4" xfId="42724" xr:uid="{00000000-0005-0000-0000-0000E4A60000}"/>
    <cellStyle name="Normal 32 2 2 3 4 2" xfId="42725" xr:uid="{00000000-0005-0000-0000-0000E5A60000}"/>
    <cellStyle name="Normal 32 2 2 3 4 2 2" xfId="42726" xr:uid="{00000000-0005-0000-0000-0000E6A60000}"/>
    <cellStyle name="Normal 32 2 2 3 4 3" xfId="42727" xr:uid="{00000000-0005-0000-0000-0000E7A60000}"/>
    <cellStyle name="Normal 32 2 2 3 4 4" xfId="42728" xr:uid="{00000000-0005-0000-0000-0000E8A60000}"/>
    <cellStyle name="Normal 32 2 2 3 5" xfId="42729" xr:uid="{00000000-0005-0000-0000-0000E9A60000}"/>
    <cellStyle name="Normal 32 2 2 3 5 2" xfId="42730" xr:uid="{00000000-0005-0000-0000-0000EAA60000}"/>
    <cellStyle name="Normal 32 2 2 3 6" xfId="42731" xr:uid="{00000000-0005-0000-0000-0000EBA60000}"/>
    <cellStyle name="Normal 32 2 2 3 7" xfId="42732" xr:uid="{00000000-0005-0000-0000-0000ECA60000}"/>
    <cellStyle name="Normal 32 2 2 4" xfId="42733" xr:uid="{00000000-0005-0000-0000-0000EDA60000}"/>
    <cellStyle name="Normal 32 2 2 4 2" xfId="42734" xr:uid="{00000000-0005-0000-0000-0000EEA60000}"/>
    <cellStyle name="Normal 32 2 2 4 2 2" xfId="42735" xr:uid="{00000000-0005-0000-0000-0000EFA60000}"/>
    <cellStyle name="Normal 32 2 2 4 2 2 2" xfId="42736" xr:uid="{00000000-0005-0000-0000-0000F0A60000}"/>
    <cellStyle name="Normal 32 2 2 4 2 3" xfId="42737" xr:uid="{00000000-0005-0000-0000-0000F1A60000}"/>
    <cellStyle name="Normal 32 2 2 4 2 4" xfId="42738" xr:uid="{00000000-0005-0000-0000-0000F2A60000}"/>
    <cellStyle name="Normal 32 2 2 4 3" xfId="42739" xr:uid="{00000000-0005-0000-0000-0000F3A60000}"/>
    <cellStyle name="Normal 32 2 2 4 3 2" xfId="42740" xr:uid="{00000000-0005-0000-0000-0000F4A60000}"/>
    <cellStyle name="Normal 32 2 2 4 3 2 2" xfId="42741" xr:uid="{00000000-0005-0000-0000-0000F5A60000}"/>
    <cellStyle name="Normal 32 2 2 4 3 3" xfId="42742" xr:uid="{00000000-0005-0000-0000-0000F6A60000}"/>
    <cellStyle name="Normal 32 2 2 4 3 4" xfId="42743" xr:uid="{00000000-0005-0000-0000-0000F7A60000}"/>
    <cellStyle name="Normal 32 2 2 4 4" xfId="42744" xr:uid="{00000000-0005-0000-0000-0000F8A60000}"/>
    <cellStyle name="Normal 32 2 2 4 4 2" xfId="42745" xr:uid="{00000000-0005-0000-0000-0000F9A60000}"/>
    <cellStyle name="Normal 32 2 2 4 5" xfId="42746" xr:uid="{00000000-0005-0000-0000-0000FAA60000}"/>
    <cellStyle name="Normal 32 2 2 4 6" xfId="42747" xr:uid="{00000000-0005-0000-0000-0000FBA60000}"/>
    <cellStyle name="Normal 32 2 2 5" xfId="42748" xr:uid="{00000000-0005-0000-0000-0000FCA60000}"/>
    <cellStyle name="Normal 32 2 2 5 2" xfId="42749" xr:uid="{00000000-0005-0000-0000-0000FDA60000}"/>
    <cellStyle name="Normal 32 2 2 5 2 2" xfId="42750" xr:uid="{00000000-0005-0000-0000-0000FEA60000}"/>
    <cellStyle name="Normal 32 2 2 5 2 2 2" xfId="42751" xr:uid="{00000000-0005-0000-0000-0000FFA60000}"/>
    <cellStyle name="Normal 32 2 2 5 2 3" xfId="42752" xr:uid="{00000000-0005-0000-0000-000000A70000}"/>
    <cellStyle name="Normal 32 2 2 5 2 4" xfId="42753" xr:uid="{00000000-0005-0000-0000-000001A70000}"/>
    <cellStyle name="Normal 32 2 2 5 3" xfId="42754" xr:uid="{00000000-0005-0000-0000-000002A70000}"/>
    <cellStyle name="Normal 32 2 2 5 3 2" xfId="42755" xr:uid="{00000000-0005-0000-0000-000003A70000}"/>
    <cellStyle name="Normal 32 2 2 5 4" xfId="42756" xr:uid="{00000000-0005-0000-0000-000004A70000}"/>
    <cellStyle name="Normal 32 2 2 5 5" xfId="42757" xr:uid="{00000000-0005-0000-0000-000005A70000}"/>
    <cellStyle name="Normal 32 2 2 6" xfId="42758" xr:uid="{00000000-0005-0000-0000-000006A70000}"/>
    <cellStyle name="Normal 32 2 2 6 2" xfId="42759" xr:uid="{00000000-0005-0000-0000-000007A70000}"/>
    <cellStyle name="Normal 32 2 2 6 2 2" xfId="42760" xr:uid="{00000000-0005-0000-0000-000008A70000}"/>
    <cellStyle name="Normal 32 2 2 6 3" xfId="42761" xr:uid="{00000000-0005-0000-0000-000009A70000}"/>
    <cellStyle name="Normal 32 2 2 6 4" xfId="42762" xr:uid="{00000000-0005-0000-0000-00000AA70000}"/>
    <cellStyle name="Normal 32 2 2 7" xfId="42763" xr:uid="{00000000-0005-0000-0000-00000BA70000}"/>
    <cellStyle name="Normal 32 2 2 7 2" xfId="42764" xr:uid="{00000000-0005-0000-0000-00000CA70000}"/>
    <cellStyle name="Normal 32 2 2 8" xfId="42765" xr:uid="{00000000-0005-0000-0000-00000DA70000}"/>
    <cellStyle name="Normal 32 2 2 9" xfId="42766" xr:uid="{00000000-0005-0000-0000-00000EA70000}"/>
    <cellStyle name="Normal 32 2 3" xfId="42767" xr:uid="{00000000-0005-0000-0000-00000FA70000}"/>
    <cellStyle name="Normal 32 2 3 2" xfId="42768" xr:uid="{00000000-0005-0000-0000-000010A70000}"/>
    <cellStyle name="Normal 32 2 3 2 2" xfId="42769" xr:uid="{00000000-0005-0000-0000-000011A70000}"/>
    <cellStyle name="Normal 32 2 3 2 2 2" xfId="42770" xr:uid="{00000000-0005-0000-0000-000012A70000}"/>
    <cellStyle name="Normal 32 2 3 2 2 2 2" xfId="42771" xr:uid="{00000000-0005-0000-0000-000013A70000}"/>
    <cellStyle name="Normal 32 2 3 2 2 2 2 2" xfId="42772" xr:uid="{00000000-0005-0000-0000-000014A70000}"/>
    <cellStyle name="Normal 32 2 3 2 2 2 3" xfId="42773" xr:uid="{00000000-0005-0000-0000-000015A70000}"/>
    <cellStyle name="Normal 32 2 3 2 2 2 4" xfId="42774" xr:uid="{00000000-0005-0000-0000-000016A70000}"/>
    <cellStyle name="Normal 32 2 3 2 2 3" xfId="42775" xr:uid="{00000000-0005-0000-0000-000017A70000}"/>
    <cellStyle name="Normal 32 2 3 2 2 3 2" xfId="42776" xr:uid="{00000000-0005-0000-0000-000018A70000}"/>
    <cellStyle name="Normal 32 2 3 2 2 4" xfId="42777" xr:uid="{00000000-0005-0000-0000-000019A70000}"/>
    <cellStyle name="Normal 32 2 3 2 2 5" xfId="42778" xr:uid="{00000000-0005-0000-0000-00001AA70000}"/>
    <cellStyle name="Normal 32 2 3 2 3" xfId="42779" xr:uid="{00000000-0005-0000-0000-00001BA70000}"/>
    <cellStyle name="Normal 32 2 3 2 3 2" xfId="42780" xr:uid="{00000000-0005-0000-0000-00001CA70000}"/>
    <cellStyle name="Normal 32 2 3 2 3 2 2" xfId="42781" xr:uid="{00000000-0005-0000-0000-00001DA70000}"/>
    <cellStyle name="Normal 32 2 3 2 3 3" xfId="42782" xr:uid="{00000000-0005-0000-0000-00001EA70000}"/>
    <cellStyle name="Normal 32 2 3 2 3 4" xfId="42783" xr:uid="{00000000-0005-0000-0000-00001FA70000}"/>
    <cellStyle name="Normal 32 2 3 2 4" xfId="42784" xr:uid="{00000000-0005-0000-0000-000020A70000}"/>
    <cellStyle name="Normal 32 2 3 2 4 2" xfId="42785" xr:uid="{00000000-0005-0000-0000-000021A70000}"/>
    <cellStyle name="Normal 32 2 3 2 5" xfId="42786" xr:uid="{00000000-0005-0000-0000-000022A70000}"/>
    <cellStyle name="Normal 32 2 3 2 6" xfId="42787" xr:uid="{00000000-0005-0000-0000-000023A70000}"/>
    <cellStyle name="Normal 32 2 3 3" xfId="42788" xr:uid="{00000000-0005-0000-0000-000024A70000}"/>
    <cellStyle name="Normal 32 2 3 3 2" xfId="42789" xr:uid="{00000000-0005-0000-0000-000025A70000}"/>
    <cellStyle name="Normal 32 2 3 3 2 2" xfId="42790" xr:uid="{00000000-0005-0000-0000-000026A70000}"/>
    <cellStyle name="Normal 32 2 3 3 2 2 2" xfId="42791" xr:uid="{00000000-0005-0000-0000-000027A70000}"/>
    <cellStyle name="Normal 32 2 3 3 2 3" xfId="42792" xr:uid="{00000000-0005-0000-0000-000028A70000}"/>
    <cellStyle name="Normal 32 2 3 3 2 4" xfId="42793" xr:uid="{00000000-0005-0000-0000-000029A70000}"/>
    <cellStyle name="Normal 32 2 3 3 3" xfId="42794" xr:uid="{00000000-0005-0000-0000-00002AA70000}"/>
    <cellStyle name="Normal 32 2 3 3 3 2" xfId="42795" xr:uid="{00000000-0005-0000-0000-00002BA70000}"/>
    <cellStyle name="Normal 32 2 3 3 4" xfId="42796" xr:uid="{00000000-0005-0000-0000-00002CA70000}"/>
    <cellStyle name="Normal 32 2 3 3 5" xfId="42797" xr:uid="{00000000-0005-0000-0000-00002DA70000}"/>
    <cellStyle name="Normal 32 2 3 4" xfId="42798" xr:uid="{00000000-0005-0000-0000-00002EA70000}"/>
    <cellStyle name="Normal 32 2 3 4 2" xfId="42799" xr:uid="{00000000-0005-0000-0000-00002FA70000}"/>
    <cellStyle name="Normal 32 2 3 4 2 2" xfId="42800" xr:uid="{00000000-0005-0000-0000-000030A70000}"/>
    <cellStyle name="Normal 32 2 3 4 3" xfId="42801" xr:uid="{00000000-0005-0000-0000-000031A70000}"/>
    <cellStyle name="Normal 32 2 3 4 4" xfId="42802" xr:uid="{00000000-0005-0000-0000-000032A70000}"/>
    <cellStyle name="Normal 32 2 3 5" xfId="42803" xr:uid="{00000000-0005-0000-0000-000033A70000}"/>
    <cellStyle name="Normal 32 2 3 5 2" xfId="42804" xr:uid="{00000000-0005-0000-0000-000034A70000}"/>
    <cellStyle name="Normal 32 2 3 5 2 2" xfId="42805" xr:uid="{00000000-0005-0000-0000-000035A70000}"/>
    <cellStyle name="Normal 32 2 3 5 3" xfId="42806" xr:uid="{00000000-0005-0000-0000-000036A70000}"/>
    <cellStyle name="Normal 32 2 3 5 4" xfId="42807" xr:uid="{00000000-0005-0000-0000-000037A70000}"/>
    <cellStyle name="Normal 32 2 3 6" xfId="42808" xr:uid="{00000000-0005-0000-0000-000038A70000}"/>
    <cellStyle name="Normal 32 2 3 6 2" xfId="42809" xr:uid="{00000000-0005-0000-0000-000039A70000}"/>
    <cellStyle name="Normal 32 2 3 7" xfId="42810" xr:uid="{00000000-0005-0000-0000-00003AA70000}"/>
    <cellStyle name="Normal 32 2 3 8" xfId="42811" xr:uid="{00000000-0005-0000-0000-00003BA70000}"/>
    <cellStyle name="Normal 32 2 4" xfId="42812" xr:uid="{00000000-0005-0000-0000-00003CA70000}"/>
    <cellStyle name="Normal 32 2 4 2" xfId="42813" xr:uid="{00000000-0005-0000-0000-00003DA70000}"/>
    <cellStyle name="Normal 32 2 4 2 2" xfId="42814" xr:uid="{00000000-0005-0000-0000-00003EA70000}"/>
    <cellStyle name="Normal 32 2 4 2 2 2" xfId="42815" xr:uid="{00000000-0005-0000-0000-00003FA70000}"/>
    <cellStyle name="Normal 32 2 4 2 2 2 2" xfId="42816" xr:uid="{00000000-0005-0000-0000-000040A70000}"/>
    <cellStyle name="Normal 32 2 4 2 2 3" xfId="42817" xr:uid="{00000000-0005-0000-0000-000041A70000}"/>
    <cellStyle name="Normal 32 2 4 2 2 4" xfId="42818" xr:uid="{00000000-0005-0000-0000-000042A70000}"/>
    <cellStyle name="Normal 32 2 4 2 3" xfId="42819" xr:uid="{00000000-0005-0000-0000-000043A70000}"/>
    <cellStyle name="Normal 32 2 4 2 3 2" xfId="42820" xr:uid="{00000000-0005-0000-0000-000044A70000}"/>
    <cellStyle name="Normal 32 2 4 2 4" xfId="42821" xr:uid="{00000000-0005-0000-0000-000045A70000}"/>
    <cellStyle name="Normal 32 2 4 2 5" xfId="42822" xr:uid="{00000000-0005-0000-0000-000046A70000}"/>
    <cellStyle name="Normal 32 2 4 3" xfId="42823" xr:uid="{00000000-0005-0000-0000-000047A70000}"/>
    <cellStyle name="Normal 32 2 4 3 2" xfId="42824" xr:uid="{00000000-0005-0000-0000-000048A70000}"/>
    <cellStyle name="Normal 32 2 4 3 2 2" xfId="42825" xr:uid="{00000000-0005-0000-0000-000049A70000}"/>
    <cellStyle name="Normal 32 2 4 3 3" xfId="42826" xr:uid="{00000000-0005-0000-0000-00004AA70000}"/>
    <cellStyle name="Normal 32 2 4 3 4" xfId="42827" xr:uid="{00000000-0005-0000-0000-00004BA70000}"/>
    <cellStyle name="Normal 32 2 4 4" xfId="42828" xr:uid="{00000000-0005-0000-0000-00004CA70000}"/>
    <cellStyle name="Normal 32 2 4 4 2" xfId="42829" xr:uid="{00000000-0005-0000-0000-00004DA70000}"/>
    <cellStyle name="Normal 32 2 4 4 2 2" xfId="42830" xr:uid="{00000000-0005-0000-0000-00004EA70000}"/>
    <cellStyle name="Normal 32 2 4 4 3" xfId="42831" xr:uid="{00000000-0005-0000-0000-00004FA70000}"/>
    <cellStyle name="Normal 32 2 4 4 4" xfId="42832" xr:uid="{00000000-0005-0000-0000-000050A70000}"/>
    <cellStyle name="Normal 32 2 4 5" xfId="42833" xr:uid="{00000000-0005-0000-0000-000051A70000}"/>
    <cellStyle name="Normal 32 2 4 5 2" xfId="42834" xr:uid="{00000000-0005-0000-0000-000052A70000}"/>
    <cellStyle name="Normal 32 2 4 6" xfId="42835" xr:uid="{00000000-0005-0000-0000-000053A70000}"/>
    <cellStyle name="Normal 32 2 4 7" xfId="42836" xr:uid="{00000000-0005-0000-0000-000054A70000}"/>
    <cellStyle name="Normal 32 2 5" xfId="42837" xr:uid="{00000000-0005-0000-0000-000055A70000}"/>
    <cellStyle name="Normal 32 2 5 2" xfId="42838" xr:uid="{00000000-0005-0000-0000-000056A70000}"/>
    <cellStyle name="Normal 32 2 5 2 2" xfId="42839" xr:uid="{00000000-0005-0000-0000-000057A70000}"/>
    <cellStyle name="Normal 32 2 5 2 2 2" xfId="42840" xr:uid="{00000000-0005-0000-0000-000058A70000}"/>
    <cellStyle name="Normal 32 2 5 2 3" xfId="42841" xr:uid="{00000000-0005-0000-0000-000059A70000}"/>
    <cellStyle name="Normal 32 2 5 2 4" xfId="42842" xr:uid="{00000000-0005-0000-0000-00005AA70000}"/>
    <cellStyle name="Normal 32 2 5 3" xfId="42843" xr:uid="{00000000-0005-0000-0000-00005BA70000}"/>
    <cellStyle name="Normal 32 2 5 3 2" xfId="42844" xr:uid="{00000000-0005-0000-0000-00005CA70000}"/>
    <cellStyle name="Normal 32 2 5 3 2 2" xfId="42845" xr:uid="{00000000-0005-0000-0000-00005DA70000}"/>
    <cellStyle name="Normal 32 2 5 3 3" xfId="42846" xr:uid="{00000000-0005-0000-0000-00005EA70000}"/>
    <cellStyle name="Normal 32 2 5 3 4" xfId="42847" xr:uid="{00000000-0005-0000-0000-00005FA70000}"/>
    <cellStyle name="Normal 32 2 5 4" xfId="42848" xr:uid="{00000000-0005-0000-0000-000060A70000}"/>
    <cellStyle name="Normal 32 2 5 4 2" xfId="42849" xr:uid="{00000000-0005-0000-0000-000061A70000}"/>
    <cellStyle name="Normal 32 2 5 5" xfId="42850" xr:uid="{00000000-0005-0000-0000-000062A70000}"/>
    <cellStyle name="Normal 32 2 5 6" xfId="42851" xr:uid="{00000000-0005-0000-0000-000063A70000}"/>
    <cellStyle name="Normal 32 2 6" xfId="42852" xr:uid="{00000000-0005-0000-0000-000064A70000}"/>
    <cellStyle name="Normal 32 2 6 2" xfId="42853" xr:uid="{00000000-0005-0000-0000-000065A70000}"/>
    <cellStyle name="Normal 32 2 6 2 2" xfId="42854" xr:uid="{00000000-0005-0000-0000-000066A70000}"/>
    <cellStyle name="Normal 32 2 6 2 2 2" xfId="42855" xr:uid="{00000000-0005-0000-0000-000067A70000}"/>
    <cellStyle name="Normal 32 2 6 2 3" xfId="42856" xr:uid="{00000000-0005-0000-0000-000068A70000}"/>
    <cellStyle name="Normal 32 2 6 2 4" xfId="42857" xr:uid="{00000000-0005-0000-0000-000069A70000}"/>
    <cellStyle name="Normal 32 2 6 3" xfId="42858" xr:uid="{00000000-0005-0000-0000-00006AA70000}"/>
    <cellStyle name="Normal 32 2 6 3 2" xfId="42859" xr:uid="{00000000-0005-0000-0000-00006BA70000}"/>
    <cellStyle name="Normal 32 2 6 4" xfId="42860" xr:uid="{00000000-0005-0000-0000-00006CA70000}"/>
    <cellStyle name="Normal 32 2 6 5" xfId="42861" xr:uid="{00000000-0005-0000-0000-00006DA70000}"/>
    <cellStyle name="Normal 32 2 7" xfId="42862" xr:uid="{00000000-0005-0000-0000-00006EA70000}"/>
    <cellStyle name="Normal 32 2 7 2" xfId="42863" xr:uid="{00000000-0005-0000-0000-00006FA70000}"/>
    <cellStyle name="Normal 32 2 7 2 2" xfId="42864" xr:uid="{00000000-0005-0000-0000-000070A70000}"/>
    <cellStyle name="Normal 32 2 7 3" xfId="42865" xr:uid="{00000000-0005-0000-0000-000071A70000}"/>
    <cellStyle name="Normal 32 2 7 4" xfId="42866" xr:uid="{00000000-0005-0000-0000-000072A70000}"/>
    <cellStyle name="Normal 32 2 8" xfId="42867" xr:uid="{00000000-0005-0000-0000-000073A70000}"/>
    <cellStyle name="Normal 32 2 8 2" xfId="42868" xr:uid="{00000000-0005-0000-0000-000074A70000}"/>
    <cellStyle name="Normal 32 2 9" xfId="42869" xr:uid="{00000000-0005-0000-0000-000075A70000}"/>
    <cellStyle name="Normal 32 3" xfId="42870" xr:uid="{00000000-0005-0000-0000-000076A70000}"/>
    <cellStyle name="Normal 32 3 10" xfId="42871" xr:uid="{00000000-0005-0000-0000-000077A70000}"/>
    <cellStyle name="Normal 32 3 2" xfId="42872" xr:uid="{00000000-0005-0000-0000-000078A70000}"/>
    <cellStyle name="Normal 32 3 2 2" xfId="42873" xr:uid="{00000000-0005-0000-0000-000079A70000}"/>
    <cellStyle name="Normal 32 3 2 2 2" xfId="42874" xr:uid="{00000000-0005-0000-0000-00007AA70000}"/>
    <cellStyle name="Normal 32 3 2 2 2 2" xfId="42875" xr:uid="{00000000-0005-0000-0000-00007BA70000}"/>
    <cellStyle name="Normal 32 3 2 2 2 2 2" xfId="42876" xr:uid="{00000000-0005-0000-0000-00007CA70000}"/>
    <cellStyle name="Normal 32 3 2 2 2 2 2 2" xfId="42877" xr:uid="{00000000-0005-0000-0000-00007DA70000}"/>
    <cellStyle name="Normal 32 3 2 2 2 2 2 2 2" xfId="42878" xr:uid="{00000000-0005-0000-0000-00007EA70000}"/>
    <cellStyle name="Normal 32 3 2 2 2 2 2 3" xfId="42879" xr:uid="{00000000-0005-0000-0000-00007FA70000}"/>
    <cellStyle name="Normal 32 3 2 2 2 2 2 4" xfId="42880" xr:uid="{00000000-0005-0000-0000-000080A70000}"/>
    <cellStyle name="Normal 32 3 2 2 2 2 3" xfId="42881" xr:uid="{00000000-0005-0000-0000-000081A70000}"/>
    <cellStyle name="Normal 32 3 2 2 2 2 3 2" xfId="42882" xr:uid="{00000000-0005-0000-0000-000082A70000}"/>
    <cellStyle name="Normal 32 3 2 2 2 2 4" xfId="42883" xr:uid="{00000000-0005-0000-0000-000083A70000}"/>
    <cellStyle name="Normal 32 3 2 2 2 2 5" xfId="42884" xr:uid="{00000000-0005-0000-0000-000084A70000}"/>
    <cellStyle name="Normal 32 3 2 2 2 3" xfId="42885" xr:uid="{00000000-0005-0000-0000-000085A70000}"/>
    <cellStyle name="Normal 32 3 2 2 2 3 2" xfId="42886" xr:uid="{00000000-0005-0000-0000-000086A70000}"/>
    <cellStyle name="Normal 32 3 2 2 2 3 2 2" xfId="42887" xr:uid="{00000000-0005-0000-0000-000087A70000}"/>
    <cellStyle name="Normal 32 3 2 2 2 3 3" xfId="42888" xr:uid="{00000000-0005-0000-0000-000088A70000}"/>
    <cellStyle name="Normal 32 3 2 2 2 3 4" xfId="42889" xr:uid="{00000000-0005-0000-0000-000089A70000}"/>
    <cellStyle name="Normal 32 3 2 2 2 4" xfId="42890" xr:uid="{00000000-0005-0000-0000-00008AA70000}"/>
    <cellStyle name="Normal 32 3 2 2 2 4 2" xfId="42891" xr:uid="{00000000-0005-0000-0000-00008BA70000}"/>
    <cellStyle name="Normal 32 3 2 2 2 5" xfId="42892" xr:uid="{00000000-0005-0000-0000-00008CA70000}"/>
    <cellStyle name="Normal 32 3 2 2 2 6" xfId="42893" xr:uid="{00000000-0005-0000-0000-00008DA70000}"/>
    <cellStyle name="Normal 32 3 2 2 3" xfId="42894" xr:uid="{00000000-0005-0000-0000-00008EA70000}"/>
    <cellStyle name="Normal 32 3 2 2 3 2" xfId="42895" xr:uid="{00000000-0005-0000-0000-00008FA70000}"/>
    <cellStyle name="Normal 32 3 2 2 3 2 2" xfId="42896" xr:uid="{00000000-0005-0000-0000-000090A70000}"/>
    <cellStyle name="Normal 32 3 2 2 3 2 2 2" xfId="42897" xr:uid="{00000000-0005-0000-0000-000091A70000}"/>
    <cellStyle name="Normal 32 3 2 2 3 2 3" xfId="42898" xr:uid="{00000000-0005-0000-0000-000092A70000}"/>
    <cellStyle name="Normal 32 3 2 2 3 2 4" xfId="42899" xr:uid="{00000000-0005-0000-0000-000093A70000}"/>
    <cellStyle name="Normal 32 3 2 2 3 3" xfId="42900" xr:uid="{00000000-0005-0000-0000-000094A70000}"/>
    <cellStyle name="Normal 32 3 2 2 3 3 2" xfId="42901" xr:uid="{00000000-0005-0000-0000-000095A70000}"/>
    <cellStyle name="Normal 32 3 2 2 3 4" xfId="42902" xr:uid="{00000000-0005-0000-0000-000096A70000}"/>
    <cellStyle name="Normal 32 3 2 2 3 5" xfId="42903" xr:uid="{00000000-0005-0000-0000-000097A70000}"/>
    <cellStyle name="Normal 32 3 2 2 4" xfId="42904" xr:uid="{00000000-0005-0000-0000-000098A70000}"/>
    <cellStyle name="Normal 32 3 2 2 4 2" xfId="42905" xr:uid="{00000000-0005-0000-0000-000099A70000}"/>
    <cellStyle name="Normal 32 3 2 2 4 2 2" xfId="42906" xr:uid="{00000000-0005-0000-0000-00009AA70000}"/>
    <cellStyle name="Normal 32 3 2 2 4 3" xfId="42907" xr:uid="{00000000-0005-0000-0000-00009BA70000}"/>
    <cellStyle name="Normal 32 3 2 2 4 4" xfId="42908" xr:uid="{00000000-0005-0000-0000-00009CA70000}"/>
    <cellStyle name="Normal 32 3 2 2 5" xfId="42909" xr:uid="{00000000-0005-0000-0000-00009DA70000}"/>
    <cellStyle name="Normal 32 3 2 2 5 2" xfId="42910" xr:uid="{00000000-0005-0000-0000-00009EA70000}"/>
    <cellStyle name="Normal 32 3 2 2 5 2 2" xfId="42911" xr:uid="{00000000-0005-0000-0000-00009FA70000}"/>
    <cellStyle name="Normal 32 3 2 2 5 3" xfId="42912" xr:uid="{00000000-0005-0000-0000-0000A0A70000}"/>
    <cellStyle name="Normal 32 3 2 2 5 4" xfId="42913" xr:uid="{00000000-0005-0000-0000-0000A1A70000}"/>
    <cellStyle name="Normal 32 3 2 2 6" xfId="42914" xr:uid="{00000000-0005-0000-0000-0000A2A70000}"/>
    <cellStyle name="Normal 32 3 2 2 6 2" xfId="42915" xr:uid="{00000000-0005-0000-0000-0000A3A70000}"/>
    <cellStyle name="Normal 32 3 2 2 7" xfId="42916" xr:uid="{00000000-0005-0000-0000-0000A4A70000}"/>
    <cellStyle name="Normal 32 3 2 2 8" xfId="42917" xr:uid="{00000000-0005-0000-0000-0000A5A70000}"/>
    <cellStyle name="Normal 32 3 2 3" xfId="42918" xr:uid="{00000000-0005-0000-0000-0000A6A70000}"/>
    <cellStyle name="Normal 32 3 2 3 2" xfId="42919" xr:uid="{00000000-0005-0000-0000-0000A7A70000}"/>
    <cellStyle name="Normal 32 3 2 3 2 2" xfId="42920" xr:uid="{00000000-0005-0000-0000-0000A8A70000}"/>
    <cellStyle name="Normal 32 3 2 3 2 2 2" xfId="42921" xr:uid="{00000000-0005-0000-0000-0000A9A70000}"/>
    <cellStyle name="Normal 32 3 2 3 2 2 2 2" xfId="42922" xr:uid="{00000000-0005-0000-0000-0000AAA70000}"/>
    <cellStyle name="Normal 32 3 2 3 2 2 3" xfId="42923" xr:uid="{00000000-0005-0000-0000-0000ABA70000}"/>
    <cellStyle name="Normal 32 3 2 3 2 2 4" xfId="42924" xr:uid="{00000000-0005-0000-0000-0000ACA70000}"/>
    <cellStyle name="Normal 32 3 2 3 2 3" xfId="42925" xr:uid="{00000000-0005-0000-0000-0000ADA70000}"/>
    <cellStyle name="Normal 32 3 2 3 2 3 2" xfId="42926" xr:uid="{00000000-0005-0000-0000-0000AEA70000}"/>
    <cellStyle name="Normal 32 3 2 3 2 4" xfId="42927" xr:uid="{00000000-0005-0000-0000-0000AFA70000}"/>
    <cellStyle name="Normal 32 3 2 3 2 5" xfId="42928" xr:uid="{00000000-0005-0000-0000-0000B0A70000}"/>
    <cellStyle name="Normal 32 3 2 3 3" xfId="42929" xr:uid="{00000000-0005-0000-0000-0000B1A70000}"/>
    <cellStyle name="Normal 32 3 2 3 3 2" xfId="42930" xr:uid="{00000000-0005-0000-0000-0000B2A70000}"/>
    <cellStyle name="Normal 32 3 2 3 3 2 2" xfId="42931" xr:uid="{00000000-0005-0000-0000-0000B3A70000}"/>
    <cellStyle name="Normal 32 3 2 3 3 3" xfId="42932" xr:uid="{00000000-0005-0000-0000-0000B4A70000}"/>
    <cellStyle name="Normal 32 3 2 3 3 4" xfId="42933" xr:uid="{00000000-0005-0000-0000-0000B5A70000}"/>
    <cellStyle name="Normal 32 3 2 3 4" xfId="42934" xr:uid="{00000000-0005-0000-0000-0000B6A70000}"/>
    <cellStyle name="Normal 32 3 2 3 4 2" xfId="42935" xr:uid="{00000000-0005-0000-0000-0000B7A70000}"/>
    <cellStyle name="Normal 32 3 2 3 4 2 2" xfId="42936" xr:uid="{00000000-0005-0000-0000-0000B8A70000}"/>
    <cellStyle name="Normal 32 3 2 3 4 3" xfId="42937" xr:uid="{00000000-0005-0000-0000-0000B9A70000}"/>
    <cellStyle name="Normal 32 3 2 3 4 4" xfId="42938" xr:uid="{00000000-0005-0000-0000-0000BAA70000}"/>
    <cellStyle name="Normal 32 3 2 3 5" xfId="42939" xr:uid="{00000000-0005-0000-0000-0000BBA70000}"/>
    <cellStyle name="Normal 32 3 2 3 5 2" xfId="42940" xr:uid="{00000000-0005-0000-0000-0000BCA70000}"/>
    <cellStyle name="Normal 32 3 2 3 6" xfId="42941" xr:uid="{00000000-0005-0000-0000-0000BDA70000}"/>
    <cellStyle name="Normal 32 3 2 3 7" xfId="42942" xr:uid="{00000000-0005-0000-0000-0000BEA70000}"/>
    <cellStyle name="Normal 32 3 2 4" xfId="42943" xr:uid="{00000000-0005-0000-0000-0000BFA70000}"/>
    <cellStyle name="Normal 32 3 2 4 2" xfId="42944" xr:uid="{00000000-0005-0000-0000-0000C0A70000}"/>
    <cellStyle name="Normal 32 3 2 4 2 2" xfId="42945" xr:uid="{00000000-0005-0000-0000-0000C1A70000}"/>
    <cellStyle name="Normal 32 3 2 4 2 2 2" xfId="42946" xr:uid="{00000000-0005-0000-0000-0000C2A70000}"/>
    <cellStyle name="Normal 32 3 2 4 2 3" xfId="42947" xr:uid="{00000000-0005-0000-0000-0000C3A70000}"/>
    <cellStyle name="Normal 32 3 2 4 2 4" xfId="42948" xr:uid="{00000000-0005-0000-0000-0000C4A70000}"/>
    <cellStyle name="Normal 32 3 2 4 3" xfId="42949" xr:uid="{00000000-0005-0000-0000-0000C5A70000}"/>
    <cellStyle name="Normal 32 3 2 4 3 2" xfId="42950" xr:uid="{00000000-0005-0000-0000-0000C6A70000}"/>
    <cellStyle name="Normal 32 3 2 4 3 2 2" xfId="42951" xr:uid="{00000000-0005-0000-0000-0000C7A70000}"/>
    <cellStyle name="Normal 32 3 2 4 3 3" xfId="42952" xr:uid="{00000000-0005-0000-0000-0000C8A70000}"/>
    <cellStyle name="Normal 32 3 2 4 3 4" xfId="42953" xr:uid="{00000000-0005-0000-0000-0000C9A70000}"/>
    <cellStyle name="Normal 32 3 2 4 4" xfId="42954" xr:uid="{00000000-0005-0000-0000-0000CAA70000}"/>
    <cellStyle name="Normal 32 3 2 4 4 2" xfId="42955" xr:uid="{00000000-0005-0000-0000-0000CBA70000}"/>
    <cellStyle name="Normal 32 3 2 4 5" xfId="42956" xr:uid="{00000000-0005-0000-0000-0000CCA70000}"/>
    <cellStyle name="Normal 32 3 2 4 6" xfId="42957" xr:uid="{00000000-0005-0000-0000-0000CDA70000}"/>
    <cellStyle name="Normal 32 3 2 5" xfId="42958" xr:uid="{00000000-0005-0000-0000-0000CEA70000}"/>
    <cellStyle name="Normal 32 3 2 5 2" xfId="42959" xr:uid="{00000000-0005-0000-0000-0000CFA70000}"/>
    <cellStyle name="Normal 32 3 2 5 2 2" xfId="42960" xr:uid="{00000000-0005-0000-0000-0000D0A70000}"/>
    <cellStyle name="Normal 32 3 2 5 2 2 2" xfId="42961" xr:uid="{00000000-0005-0000-0000-0000D1A70000}"/>
    <cellStyle name="Normal 32 3 2 5 2 3" xfId="42962" xr:uid="{00000000-0005-0000-0000-0000D2A70000}"/>
    <cellStyle name="Normal 32 3 2 5 2 4" xfId="42963" xr:uid="{00000000-0005-0000-0000-0000D3A70000}"/>
    <cellStyle name="Normal 32 3 2 5 3" xfId="42964" xr:uid="{00000000-0005-0000-0000-0000D4A70000}"/>
    <cellStyle name="Normal 32 3 2 5 3 2" xfId="42965" xr:uid="{00000000-0005-0000-0000-0000D5A70000}"/>
    <cellStyle name="Normal 32 3 2 5 4" xfId="42966" xr:uid="{00000000-0005-0000-0000-0000D6A70000}"/>
    <cellStyle name="Normal 32 3 2 5 5" xfId="42967" xr:uid="{00000000-0005-0000-0000-0000D7A70000}"/>
    <cellStyle name="Normal 32 3 2 6" xfId="42968" xr:uid="{00000000-0005-0000-0000-0000D8A70000}"/>
    <cellStyle name="Normal 32 3 2 6 2" xfId="42969" xr:uid="{00000000-0005-0000-0000-0000D9A70000}"/>
    <cellStyle name="Normal 32 3 2 6 2 2" xfId="42970" xr:uid="{00000000-0005-0000-0000-0000DAA70000}"/>
    <cellStyle name="Normal 32 3 2 6 3" xfId="42971" xr:uid="{00000000-0005-0000-0000-0000DBA70000}"/>
    <cellStyle name="Normal 32 3 2 6 4" xfId="42972" xr:uid="{00000000-0005-0000-0000-0000DCA70000}"/>
    <cellStyle name="Normal 32 3 2 7" xfId="42973" xr:uid="{00000000-0005-0000-0000-0000DDA70000}"/>
    <cellStyle name="Normal 32 3 2 7 2" xfId="42974" xr:uid="{00000000-0005-0000-0000-0000DEA70000}"/>
    <cellStyle name="Normal 32 3 2 8" xfId="42975" xr:uid="{00000000-0005-0000-0000-0000DFA70000}"/>
    <cellStyle name="Normal 32 3 2 9" xfId="42976" xr:uid="{00000000-0005-0000-0000-0000E0A70000}"/>
    <cellStyle name="Normal 32 3 3" xfId="42977" xr:uid="{00000000-0005-0000-0000-0000E1A70000}"/>
    <cellStyle name="Normal 32 3 3 2" xfId="42978" xr:uid="{00000000-0005-0000-0000-0000E2A70000}"/>
    <cellStyle name="Normal 32 3 3 2 2" xfId="42979" xr:uid="{00000000-0005-0000-0000-0000E3A70000}"/>
    <cellStyle name="Normal 32 3 3 2 2 2" xfId="42980" xr:uid="{00000000-0005-0000-0000-0000E4A70000}"/>
    <cellStyle name="Normal 32 3 3 2 2 2 2" xfId="42981" xr:uid="{00000000-0005-0000-0000-0000E5A70000}"/>
    <cellStyle name="Normal 32 3 3 2 2 2 2 2" xfId="42982" xr:uid="{00000000-0005-0000-0000-0000E6A70000}"/>
    <cellStyle name="Normal 32 3 3 2 2 2 3" xfId="42983" xr:uid="{00000000-0005-0000-0000-0000E7A70000}"/>
    <cellStyle name="Normal 32 3 3 2 2 2 4" xfId="42984" xr:uid="{00000000-0005-0000-0000-0000E8A70000}"/>
    <cellStyle name="Normal 32 3 3 2 2 3" xfId="42985" xr:uid="{00000000-0005-0000-0000-0000E9A70000}"/>
    <cellStyle name="Normal 32 3 3 2 2 3 2" xfId="42986" xr:uid="{00000000-0005-0000-0000-0000EAA70000}"/>
    <cellStyle name="Normal 32 3 3 2 2 4" xfId="42987" xr:uid="{00000000-0005-0000-0000-0000EBA70000}"/>
    <cellStyle name="Normal 32 3 3 2 2 5" xfId="42988" xr:uid="{00000000-0005-0000-0000-0000ECA70000}"/>
    <cellStyle name="Normal 32 3 3 2 3" xfId="42989" xr:uid="{00000000-0005-0000-0000-0000EDA70000}"/>
    <cellStyle name="Normal 32 3 3 2 3 2" xfId="42990" xr:uid="{00000000-0005-0000-0000-0000EEA70000}"/>
    <cellStyle name="Normal 32 3 3 2 3 2 2" xfId="42991" xr:uid="{00000000-0005-0000-0000-0000EFA70000}"/>
    <cellStyle name="Normal 32 3 3 2 3 3" xfId="42992" xr:uid="{00000000-0005-0000-0000-0000F0A70000}"/>
    <cellStyle name="Normal 32 3 3 2 3 4" xfId="42993" xr:uid="{00000000-0005-0000-0000-0000F1A70000}"/>
    <cellStyle name="Normal 32 3 3 2 4" xfId="42994" xr:uid="{00000000-0005-0000-0000-0000F2A70000}"/>
    <cellStyle name="Normal 32 3 3 2 4 2" xfId="42995" xr:uid="{00000000-0005-0000-0000-0000F3A70000}"/>
    <cellStyle name="Normal 32 3 3 2 5" xfId="42996" xr:uid="{00000000-0005-0000-0000-0000F4A70000}"/>
    <cellStyle name="Normal 32 3 3 2 6" xfId="42997" xr:uid="{00000000-0005-0000-0000-0000F5A70000}"/>
    <cellStyle name="Normal 32 3 3 3" xfId="42998" xr:uid="{00000000-0005-0000-0000-0000F6A70000}"/>
    <cellStyle name="Normal 32 3 3 3 2" xfId="42999" xr:uid="{00000000-0005-0000-0000-0000F7A70000}"/>
    <cellStyle name="Normal 32 3 3 3 2 2" xfId="43000" xr:uid="{00000000-0005-0000-0000-0000F8A70000}"/>
    <cellStyle name="Normal 32 3 3 3 2 2 2" xfId="43001" xr:uid="{00000000-0005-0000-0000-0000F9A70000}"/>
    <cellStyle name="Normal 32 3 3 3 2 3" xfId="43002" xr:uid="{00000000-0005-0000-0000-0000FAA70000}"/>
    <cellStyle name="Normal 32 3 3 3 2 4" xfId="43003" xr:uid="{00000000-0005-0000-0000-0000FBA70000}"/>
    <cellStyle name="Normal 32 3 3 3 3" xfId="43004" xr:uid="{00000000-0005-0000-0000-0000FCA70000}"/>
    <cellStyle name="Normal 32 3 3 3 3 2" xfId="43005" xr:uid="{00000000-0005-0000-0000-0000FDA70000}"/>
    <cellStyle name="Normal 32 3 3 3 4" xfId="43006" xr:uid="{00000000-0005-0000-0000-0000FEA70000}"/>
    <cellStyle name="Normal 32 3 3 3 5" xfId="43007" xr:uid="{00000000-0005-0000-0000-0000FFA70000}"/>
    <cellStyle name="Normal 32 3 3 4" xfId="43008" xr:uid="{00000000-0005-0000-0000-000000A80000}"/>
    <cellStyle name="Normal 32 3 3 4 2" xfId="43009" xr:uid="{00000000-0005-0000-0000-000001A80000}"/>
    <cellStyle name="Normal 32 3 3 4 2 2" xfId="43010" xr:uid="{00000000-0005-0000-0000-000002A80000}"/>
    <cellStyle name="Normal 32 3 3 4 3" xfId="43011" xr:uid="{00000000-0005-0000-0000-000003A80000}"/>
    <cellStyle name="Normal 32 3 3 4 4" xfId="43012" xr:uid="{00000000-0005-0000-0000-000004A80000}"/>
    <cellStyle name="Normal 32 3 3 5" xfId="43013" xr:uid="{00000000-0005-0000-0000-000005A80000}"/>
    <cellStyle name="Normal 32 3 3 5 2" xfId="43014" xr:uid="{00000000-0005-0000-0000-000006A80000}"/>
    <cellStyle name="Normal 32 3 3 5 2 2" xfId="43015" xr:uid="{00000000-0005-0000-0000-000007A80000}"/>
    <cellStyle name="Normal 32 3 3 5 3" xfId="43016" xr:uid="{00000000-0005-0000-0000-000008A80000}"/>
    <cellStyle name="Normal 32 3 3 5 4" xfId="43017" xr:uid="{00000000-0005-0000-0000-000009A80000}"/>
    <cellStyle name="Normal 32 3 3 6" xfId="43018" xr:uid="{00000000-0005-0000-0000-00000AA80000}"/>
    <cellStyle name="Normal 32 3 3 6 2" xfId="43019" xr:uid="{00000000-0005-0000-0000-00000BA80000}"/>
    <cellStyle name="Normal 32 3 3 7" xfId="43020" xr:uid="{00000000-0005-0000-0000-00000CA80000}"/>
    <cellStyle name="Normal 32 3 3 8" xfId="43021" xr:uid="{00000000-0005-0000-0000-00000DA80000}"/>
    <cellStyle name="Normal 32 3 4" xfId="43022" xr:uid="{00000000-0005-0000-0000-00000EA80000}"/>
    <cellStyle name="Normal 32 3 4 2" xfId="43023" xr:uid="{00000000-0005-0000-0000-00000FA80000}"/>
    <cellStyle name="Normal 32 3 4 2 2" xfId="43024" xr:uid="{00000000-0005-0000-0000-000010A80000}"/>
    <cellStyle name="Normal 32 3 4 2 2 2" xfId="43025" xr:uid="{00000000-0005-0000-0000-000011A80000}"/>
    <cellStyle name="Normal 32 3 4 2 2 2 2" xfId="43026" xr:uid="{00000000-0005-0000-0000-000012A80000}"/>
    <cellStyle name="Normal 32 3 4 2 2 3" xfId="43027" xr:uid="{00000000-0005-0000-0000-000013A80000}"/>
    <cellStyle name="Normal 32 3 4 2 2 4" xfId="43028" xr:uid="{00000000-0005-0000-0000-000014A80000}"/>
    <cellStyle name="Normal 32 3 4 2 3" xfId="43029" xr:uid="{00000000-0005-0000-0000-000015A80000}"/>
    <cellStyle name="Normal 32 3 4 2 3 2" xfId="43030" xr:uid="{00000000-0005-0000-0000-000016A80000}"/>
    <cellStyle name="Normal 32 3 4 2 4" xfId="43031" xr:uid="{00000000-0005-0000-0000-000017A80000}"/>
    <cellStyle name="Normal 32 3 4 2 5" xfId="43032" xr:uid="{00000000-0005-0000-0000-000018A80000}"/>
    <cellStyle name="Normal 32 3 4 3" xfId="43033" xr:uid="{00000000-0005-0000-0000-000019A80000}"/>
    <cellStyle name="Normal 32 3 4 3 2" xfId="43034" xr:uid="{00000000-0005-0000-0000-00001AA80000}"/>
    <cellStyle name="Normal 32 3 4 3 2 2" xfId="43035" xr:uid="{00000000-0005-0000-0000-00001BA80000}"/>
    <cellStyle name="Normal 32 3 4 3 3" xfId="43036" xr:uid="{00000000-0005-0000-0000-00001CA80000}"/>
    <cellStyle name="Normal 32 3 4 3 4" xfId="43037" xr:uid="{00000000-0005-0000-0000-00001DA80000}"/>
    <cellStyle name="Normal 32 3 4 4" xfId="43038" xr:uid="{00000000-0005-0000-0000-00001EA80000}"/>
    <cellStyle name="Normal 32 3 4 4 2" xfId="43039" xr:uid="{00000000-0005-0000-0000-00001FA80000}"/>
    <cellStyle name="Normal 32 3 4 4 2 2" xfId="43040" xr:uid="{00000000-0005-0000-0000-000020A80000}"/>
    <cellStyle name="Normal 32 3 4 4 3" xfId="43041" xr:uid="{00000000-0005-0000-0000-000021A80000}"/>
    <cellStyle name="Normal 32 3 4 4 4" xfId="43042" xr:uid="{00000000-0005-0000-0000-000022A80000}"/>
    <cellStyle name="Normal 32 3 4 5" xfId="43043" xr:uid="{00000000-0005-0000-0000-000023A80000}"/>
    <cellStyle name="Normal 32 3 4 5 2" xfId="43044" xr:uid="{00000000-0005-0000-0000-000024A80000}"/>
    <cellStyle name="Normal 32 3 4 6" xfId="43045" xr:uid="{00000000-0005-0000-0000-000025A80000}"/>
    <cellStyle name="Normal 32 3 4 7" xfId="43046" xr:uid="{00000000-0005-0000-0000-000026A80000}"/>
    <cellStyle name="Normal 32 3 5" xfId="43047" xr:uid="{00000000-0005-0000-0000-000027A80000}"/>
    <cellStyle name="Normal 32 3 5 2" xfId="43048" xr:uid="{00000000-0005-0000-0000-000028A80000}"/>
    <cellStyle name="Normal 32 3 5 2 2" xfId="43049" xr:uid="{00000000-0005-0000-0000-000029A80000}"/>
    <cellStyle name="Normal 32 3 5 2 2 2" xfId="43050" xr:uid="{00000000-0005-0000-0000-00002AA80000}"/>
    <cellStyle name="Normal 32 3 5 2 3" xfId="43051" xr:uid="{00000000-0005-0000-0000-00002BA80000}"/>
    <cellStyle name="Normal 32 3 5 2 4" xfId="43052" xr:uid="{00000000-0005-0000-0000-00002CA80000}"/>
    <cellStyle name="Normal 32 3 5 3" xfId="43053" xr:uid="{00000000-0005-0000-0000-00002DA80000}"/>
    <cellStyle name="Normal 32 3 5 3 2" xfId="43054" xr:uid="{00000000-0005-0000-0000-00002EA80000}"/>
    <cellStyle name="Normal 32 3 5 3 2 2" xfId="43055" xr:uid="{00000000-0005-0000-0000-00002FA80000}"/>
    <cellStyle name="Normal 32 3 5 3 3" xfId="43056" xr:uid="{00000000-0005-0000-0000-000030A80000}"/>
    <cellStyle name="Normal 32 3 5 3 4" xfId="43057" xr:uid="{00000000-0005-0000-0000-000031A80000}"/>
    <cellStyle name="Normal 32 3 5 4" xfId="43058" xr:uid="{00000000-0005-0000-0000-000032A80000}"/>
    <cellStyle name="Normal 32 3 5 4 2" xfId="43059" xr:uid="{00000000-0005-0000-0000-000033A80000}"/>
    <cellStyle name="Normal 32 3 5 5" xfId="43060" xr:uid="{00000000-0005-0000-0000-000034A80000}"/>
    <cellStyle name="Normal 32 3 5 6" xfId="43061" xr:uid="{00000000-0005-0000-0000-000035A80000}"/>
    <cellStyle name="Normal 32 3 6" xfId="43062" xr:uid="{00000000-0005-0000-0000-000036A80000}"/>
    <cellStyle name="Normal 32 3 6 2" xfId="43063" xr:uid="{00000000-0005-0000-0000-000037A80000}"/>
    <cellStyle name="Normal 32 3 6 2 2" xfId="43064" xr:uid="{00000000-0005-0000-0000-000038A80000}"/>
    <cellStyle name="Normal 32 3 6 2 2 2" xfId="43065" xr:uid="{00000000-0005-0000-0000-000039A80000}"/>
    <cellStyle name="Normal 32 3 6 2 3" xfId="43066" xr:uid="{00000000-0005-0000-0000-00003AA80000}"/>
    <cellStyle name="Normal 32 3 6 2 4" xfId="43067" xr:uid="{00000000-0005-0000-0000-00003BA80000}"/>
    <cellStyle name="Normal 32 3 6 3" xfId="43068" xr:uid="{00000000-0005-0000-0000-00003CA80000}"/>
    <cellStyle name="Normal 32 3 6 3 2" xfId="43069" xr:uid="{00000000-0005-0000-0000-00003DA80000}"/>
    <cellStyle name="Normal 32 3 6 4" xfId="43070" xr:uid="{00000000-0005-0000-0000-00003EA80000}"/>
    <cellStyle name="Normal 32 3 6 5" xfId="43071" xr:uid="{00000000-0005-0000-0000-00003FA80000}"/>
    <cellStyle name="Normal 32 3 7" xfId="43072" xr:uid="{00000000-0005-0000-0000-000040A80000}"/>
    <cellStyle name="Normal 32 3 7 2" xfId="43073" xr:uid="{00000000-0005-0000-0000-000041A80000}"/>
    <cellStyle name="Normal 32 3 7 2 2" xfId="43074" xr:uid="{00000000-0005-0000-0000-000042A80000}"/>
    <cellStyle name="Normal 32 3 7 3" xfId="43075" xr:uid="{00000000-0005-0000-0000-000043A80000}"/>
    <cellStyle name="Normal 32 3 7 4" xfId="43076" xr:uid="{00000000-0005-0000-0000-000044A80000}"/>
    <cellStyle name="Normal 32 3 8" xfId="43077" xr:uid="{00000000-0005-0000-0000-000045A80000}"/>
    <cellStyle name="Normal 32 3 8 2" xfId="43078" xr:uid="{00000000-0005-0000-0000-000046A80000}"/>
    <cellStyle name="Normal 32 3 9" xfId="43079" xr:uid="{00000000-0005-0000-0000-000047A80000}"/>
    <cellStyle name="Normal 32 4" xfId="43080" xr:uid="{00000000-0005-0000-0000-000048A80000}"/>
    <cellStyle name="Normal 32 4 2" xfId="43081" xr:uid="{00000000-0005-0000-0000-000049A80000}"/>
    <cellStyle name="Normal 32 4 2 2" xfId="43082" xr:uid="{00000000-0005-0000-0000-00004AA80000}"/>
    <cellStyle name="Normal 32 4 2 2 2" xfId="43083" xr:uid="{00000000-0005-0000-0000-00004BA80000}"/>
    <cellStyle name="Normal 32 4 2 2 2 2" xfId="43084" xr:uid="{00000000-0005-0000-0000-00004CA80000}"/>
    <cellStyle name="Normal 32 4 2 2 2 2 2" xfId="43085" xr:uid="{00000000-0005-0000-0000-00004DA80000}"/>
    <cellStyle name="Normal 32 4 2 2 2 2 2 2" xfId="43086" xr:uid="{00000000-0005-0000-0000-00004EA80000}"/>
    <cellStyle name="Normal 32 4 2 2 2 2 3" xfId="43087" xr:uid="{00000000-0005-0000-0000-00004FA80000}"/>
    <cellStyle name="Normal 32 4 2 2 2 2 4" xfId="43088" xr:uid="{00000000-0005-0000-0000-000050A80000}"/>
    <cellStyle name="Normal 32 4 2 2 2 3" xfId="43089" xr:uid="{00000000-0005-0000-0000-000051A80000}"/>
    <cellStyle name="Normal 32 4 2 2 2 3 2" xfId="43090" xr:uid="{00000000-0005-0000-0000-000052A80000}"/>
    <cellStyle name="Normal 32 4 2 2 2 4" xfId="43091" xr:uid="{00000000-0005-0000-0000-000053A80000}"/>
    <cellStyle name="Normal 32 4 2 2 2 5" xfId="43092" xr:uid="{00000000-0005-0000-0000-000054A80000}"/>
    <cellStyle name="Normal 32 4 2 2 3" xfId="43093" xr:uid="{00000000-0005-0000-0000-000055A80000}"/>
    <cellStyle name="Normal 32 4 2 2 3 2" xfId="43094" xr:uid="{00000000-0005-0000-0000-000056A80000}"/>
    <cellStyle name="Normal 32 4 2 2 3 2 2" xfId="43095" xr:uid="{00000000-0005-0000-0000-000057A80000}"/>
    <cellStyle name="Normal 32 4 2 2 3 3" xfId="43096" xr:uid="{00000000-0005-0000-0000-000058A80000}"/>
    <cellStyle name="Normal 32 4 2 2 3 4" xfId="43097" xr:uid="{00000000-0005-0000-0000-000059A80000}"/>
    <cellStyle name="Normal 32 4 2 2 4" xfId="43098" xr:uid="{00000000-0005-0000-0000-00005AA80000}"/>
    <cellStyle name="Normal 32 4 2 2 4 2" xfId="43099" xr:uid="{00000000-0005-0000-0000-00005BA80000}"/>
    <cellStyle name="Normal 32 4 2 2 5" xfId="43100" xr:uid="{00000000-0005-0000-0000-00005CA80000}"/>
    <cellStyle name="Normal 32 4 2 2 6" xfId="43101" xr:uid="{00000000-0005-0000-0000-00005DA80000}"/>
    <cellStyle name="Normal 32 4 2 3" xfId="43102" xr:uid="{00000000-0005-0000-0000-00005EA80000}"/>
    <cellStyle name="Normal 32 4 2 3 2" xfId="43103" xr:uid="{00000000-0005-0000-0000-00005FA80000}"/>
    <cellStyle name="Normal 32 4 2 3 2 2" xfId="43104" xr:uid="{00000000-0005-0000-0000-000060A80000}"/>
    <cellStyle name="Normal 32 4 2 3 2 2 2" xfId="43105" xr:uid="{00000000-0005-0000-0000-000061A80000}"/>
    <cellStyle name="Normal 32 4 2 3 2 3" xfId="43106" xr:uid="{00000000-0005-0000-0000-000062A80000}"/>
    <cellStyle name="Normal 32 4 2 3 2 4" xfId="43107" xr:uid="{00000000-0005-0000-0000-000063A80000}"/>
    <cellStyle name="Normal 32 4 2 3 3" xfId="43108" xr:uid="{00000000-0005-0000-0000-000064A80000}"/>
    <cellStyle name="Normal 32 4 2 3 3 2" xfId="43109" xr:uid="{00000000-0005-0000-0000-000065A80000}"/>
    <cellStyle name="Normal 32 4 2 3 4" xfId="43110" xr:uid="{00000000-0005-0000-0000-000066A80000}"/>
    <cellStyle name="Normal 32 4 2 3 5" xfId="43111" xr:uid="{00000000-0005-0000-0000-000067A80000}"/>
    <cellStyle name="Normal 32 4 2 4" xfId="43112" xr:uid="{00000000-0005-0000-0000-000068A80000}"/>
    <cellStyle name="Normal 32 4 2 4 2" xfId="43113" xr:uid="{00000000-0005-0000-0000-000069A80000}"/>
    <cellStyle name="Normal 32 4 2 4 2 2" xfId="43114" xr:uid="{00000000-0005-0000-0000-00006AA80000}"/>
    <cellStyle name="Normal 32 4 2 4 3" xfId="43115" xr:uid="{00000000-0005-0000-0000-00006BA80000}"/>
    <cellStyle name="Normal 32 4 2 4 4" xfId="43116" xr:uid="{00000000-0005-0000-0000-00006CA80000}"/>
    <cellStyle name="Normal 32 4 2 5" xfId="43117" xr:uid="{00000000-0005-0000-0000-00006DA80000}"/>
    <cellStyle name="Normal 32 4 2 5 2" xfId="43118" xr:uid="{00000000-0005-0000-0000-00006EA80000}"/>
    <cellStyle name="Normal 32 4 2 5 2 2" xfId="43119" xr:uid="{00000000-0005-0000-0000-00006FA80000}"/>
    <cellStyle name="Normal 32 4 2 5 3" xfId="43120" xr:uid="{00000000-0005-0000-0000-000070A80000}"/>
    <cellStyle name="Normal 32 4 2 5 4" xfId="43121" xr:uid="{00000000-0005-0000-0000-000071A80000}"/>
    <cellStyle name="Normal 32 4 2 6" xfId="43122" xr:uid="{00000000-0005-0000-0000-000072A80000}"/>
    <cellStyle name="Normal 32 4 2 6 2" xfId="43123" xr:uid="{00000000-0005-0000-0000-000073A80000}"/>
    <cellStyle name="Normal 32 4 2 7" xfId="43124" xr:uid="{00000000-0005-0000-0000-000074A80000}"/>
    <cellStyle name="Normal 32 4 2 8" xfId="43125" xr:uid="{00000000-0005-0000-0000-000075A80000}"/>
    <cellStyle name="Normal 32 4 3" xfId="43126" xr:uid="{00000000-0005-0000-0000-000076A80000}"/>
    <cellStyle name="Normal 32 4 3 2" xfId="43127" xr:uid="{00000000-0005-0000-0000-000077A80000}"/>
    <cellStyle name="Normal 32 4 3 2 2" xfId="43128" xr:uid="{00000000-0005-0000-0000-000078A80000}"/>
    <cellStyle name="Normal 32 4 3 2 2 2" xfId="43129" xr:uid="{00000000-0005-0000-0000-000079A80000}"/>
    <cellStyle name="Normal 32 4 3 2 2 2 2" xfId="43130" xr:uid="{00000000-0005-0000-0000-00007AA80000}"/>
    <cellStyle name="Normal 32 4 3 2 2 3" xfId="43131" xr:uid="{00000000-0005-0000-0000-00007BA80000}"/>
    <cellStyle name="Normal 32 4 3 2 2 4" xfId="43132" xr:uid="{00000000-0005-0000-0000-00007CA80000}"/>
    <cellStyle name="Normal 32 4 3 2 3" xfId="43133" xr:uid="{00000000-0005-0000-0000-00007DA80000}"/>
    <cellStyle name="Normal 32 4 3 2 3 2" xfId="43134" xr:uid="{00000000-0005-0000-0000-00007EA80000}"/>
    <cellStyle name="Normal 32 4 3 2 4" xfId="43135" xr:uid="{00000000-0005-0000-0000-00007FA80000}"/>
    <cellStyle name="Normal 32 4 3 2 5" xfId="43136" xr:uid="{00000000-0005-0000-0000-000080A80000}"/>
    <cellStyle name="Normal 32 4 3 3" xfId="43137" xr:uid="{00000000-0005-0000-0000-000081A80000}"/>
    <cellStyle name="Normal 32 4 3 3 2" xfId="43138" xr:uid="{00000000-0005-0000-0000-000082A80000}"/>
    <cellStyle name="Normal 32 4 3 3 2 2" xfId="43139" xr:uid="{00000000-0005-0000-0000-000083A80000}"/>
    <cellStyle name="Normal 32 4 3 3 3" xfId="43140" xr:uid="{00000000-0005-0000-0000-000084A80000}"/>
    <cellStyle name="Normal 32 4 3 3 4" xfId="43141" xr:uid="{00000000-0005-0000-0000-000085A80000}"/>
    <cellStyle name="Normal 32 4 3 4" xfId="43142" xr:uid="{00000000-0005-0000-0000-000086A80000}"/>
    <cellStyle name="Normal 32 4 3 4 2" xfId="43143" xr:uid="{00000000-0005-0000-0000-000087A80000}"/>
    <cellStyle name="Normal 32 4 3 4 2 2" xfId="43144" xr:uid="{00000000-0005-0000-0000-000088A80000}"/>
    <cellStyle name="Normal 32 4 3 4 3" xfId="43145" xr:uid="{00000000-0005-0000-0000-000089A80000}"/>
    <cellStyle name="Normal 32 4 3 4 4" xfId="43146" xr:uid="{00000000-0005-0000-0000-00008AA80000}"/>
    <cellStyle name="Normal 32 4 3 5" xfId="43147" xr:uid="{00000000-0005-0000-0000-00008BA80000}"/>
    <cellStyle name="Normal 32 4 3 5 2" xfId="43148" xr:uid="{00000000-0005-0000-0000-00008CA80000}"/>
    <cellStyle name="Normal 32 4 3 6" xfId="43149" xr:uid="{00000000-0005-0000-0000-00008DA80000}"/>
    <cellStyle name="Normal 32 4 3 7" xfId="43150" xr:uid="{00000000-0005-0000-0000-00008EA80000}"/>
    <cellStyle name="Normal 32 4 4" xfId="43151" xr:uid="{00000000-0005-0000-0000-00008FA80000}"/>
    <cellStyle name="Normal 32 4 4 2" xfId="43152" xr:uid="{00000000-0005-0000-0000-000090A80000}"/>
    <cellStyle name="Normal 32 4 4 2 2" xfId="43153" xr:uid="{00000000-0005-0000-0000-000091A80000}"/>
    <cellStyle name="Normal 32 4 4 2 2 2" xfId="43154" xr:uid="{00000000-0005-0000-0000-000092A80000}"/>
    <cellStyle name="Normal 32 4 4 2 3" xfId="43155" xr:uid="{00000000-0005-0000-0000-000093A80000}"/>
    <cellStyle name="Normal 32 4 4 2 4" xfId="43156" xr:uid="{00000000-0005-0000-0000-000094A80000}"/>
    <cellStyle name="Normal 32 4 4 3" xfId="43157" xr:uid="{00000000-0005-0000-0000-000095A80000}"/>
    <cellStyle name="Normal 32 4 4 3 2" xfId="43158" xr:uid="{00000000-0005-0000-0000-000096A80000}"/>
    <cellStyle name="Normal 32 4 4 3 2 2" xfId="43159" xr:uid="{00000000-0005-0000-0000-000097A80000}"/>
    <cellStyle name="Normal 32 4 4 3 3" xfId="43160" xr:uid="{00000000-0005-0000-0000-000098A80000}"/>
    <cellStyle name="Normal 32 4 4 3 4" xfId="43161" xr:uid="{00000000-0005-0000-0000-000099A80000}"/>
    <cellStyle name="Normal 32 4 4 4" xfId="43162" xr:uid="{00000000-0005-0000-0000-00009AA80000}"/>
    <cellStyle name="Normal 32 4 4 4 2" xfId="43163" xr:uid="{00000000-0005-0000-0000-00009BA80000}"/>
    <cellStyle name="Normal 32 4 4 5" xfId="43164" xr:uid="{00000000-0005-0000-0000-00009CA80000}"/>
    <cellStyle name="Normal 32 4 4 6" xfId="43165" xr:uid="{00000000-0005-0000-0000-00009DA80000}"/>
    <cellStyle name="Normal 32 4 5" xfId="43166" xr:uid="{00000000-0005-0000-0000-00009EA80000}"/>
    <cellStyle name="Normal 32 4 5 2" xfId="43167" xr:uid="{00000000-0005-0000-0000-00009FA80000}"/>
    <cellStyle name="Normal 32 4 5 2 2" xfId="43168" xr:uid="{00000000-0005-0000-0000-0000A0A80000}"/>
    <cellStyle name="Normal 32 4 5 2 2 2" xfId="43169" xr:uid="{00000000-0005-0000-0000-0000A1A80000}"/>
    <cellStyle name="Normal 32 4 5 2 3" xfId="43170" xr:uid="{00000000-0005-0000-0000-0000A2A80000}"/>
    <cellStyle name="Normal 32 4 5 2 4" xfId="43171" xr:uid="{00000000-0005-0000-0000-0000A3A80000}"/>
    <cellStyle name="Normal 32 4 5 3" xfId="43172" xr:uid="{00000000-0005-0000-0000-0000A4A80000}"/>
    <cellStyle name="Normal 32 4 5 3 2" xfId="43173" xr:uid="{00000000-0005-0000-0000-0000A5A80000}"/>
    <cellStyle name="Normal 32 4 5 4" xfId="43174" xr:uid="{00000000-0005-0000-0000-0000A6A80000}"/>
    <cellStyle name="Normal 32 4 5 5" xfId="43175" xr:uid="{00000000-0005-0000-0000-0000A7A80000}"/>
    <cellStyle name="Normal 32 4 6" xfId="43176" xr:uid="{00000000-0005-0000-0000-0000A8A80000}"/>
    <cellStyle name="Normal 32 4 6 2" xfId="43177" xr:uid="{00000000-0005-0000-0000-0000A9A80000}"/>
    <cellStyle name="Normal 32 4 6 2 2" xfId="43178" xr:uid="{00000000-0005-0000-0000-0000AAA80000}"/>
    <cellStyle name="Normal 32 4 6 3" xfId="43179" xr:uid="{00000000-0005-0000-0000-0000ABA80000}"/>
    <cellStyle name="Normal 32 4 6 4" xfId="43180" xr:uid="{00000000-0005-0000-0000-0000ACA80000}"/>
    <cellStyle name="Normal 32 4 7" xfId="43181" xr:uid="{00000000-0005-0000-0000-0000ADA80000}"/>
    <cellStyle name="Normal 32 4 7 2" xfId="43182" xr:uid="{00000000-0005-0000-0000-0000AEA80000}"/>
    <cellStyle name="Normal 32 4 8" xfId="43183" xr:uid="{00000000-0005-0000-0000-0000AFA80000}"/>
    <cellStyle name="Normal 32 4 9" xfId="43184" xr:uid="{00000000-0005-0000-0000-0000B0A80000}"/>
    <cellStyle name="Normal 32 5" xfId="43185" xr:uid="{00000000-0005-0000-0000-0000B1A80000}"/>
    <cellStyle name="Normal 32 5 2" xfId="43186" xr:uid="{00000000-0005-0000-0000-0000B2A80000}"/>
    <cellStyle name="Normal 32 5 2 2" xfId="43187" xr:uid="{00000000-0005-0000-0000-0000B3A80000}"/>
    <cellStyle name="Normal 32 5 2 2 2" xfId="43188" xr:uid="{00000000-0005-0000-0000-0000B4A80000}"/>
    <cellStyle name="Normal 32 5 2 2 2 2" xfId="43189" xr:uid="{00000000-0005-0000-0000-0000B5A80000}"/>
    <cellStyle name="Normal 32 5 2 2 2 2 2" xfId="43190" xr:uid="{00000000-0005-0000-0000-0000B6A80000}"/>
    <cellStyle name="Normal 32 5 2 2 2 2 2 2" xfId="43191" xr:uid="{00000000-0005-0000-0000-0000B7A80000}"/>
    <cellStyle name="Normal 32 5 2 2 2 2 3" xfId="43192" xr:uid="{00000000-0005-0000-0000-0000B8A80000}"/>
    <cellStyle name="Normal 32 5 2 2 2 2 4" xfId="43193" xr:uid="{00000000-0005-0000-0000-0000B9A80000}"/>
    <cellStyle name="Normal 32 5 2 2 2 3" xfId="43194" xr:uid="{00000000-0005-0000-0000-0000BAA80000}"/>
    <cellStyle name="Normal 32 5 2 2 2 3 2" xfId="43195" xr:uid="{00000000-0005-0000-0000-0000BBA80000}"/>
    <cellStyle name="Normal 32 5 2 2 2 4" xfId="43196" xr:uid="{00000000-0005-0000-0000-0000BCA80000}"/>
    <cellStyle name="Normal 32 5 2 2 2 5" xfId="43197" xr:uid="{00000000-0005-0000-0000-0000BDA80000}"/>
    <cellStyle name="Normal 32 5 2 2 3" xfId="43198" xr:uid="{00000000-0005-0000-0000-0000BEA80000}"/>
    <cellStyle name="Normal 32 5 2 2 3 2" xfId="43199" xr:uid="{00000000-0005-0000-0000-0000BFA80000}"/>
    <cellStyle name="Normal 32 5 2 2 3 2 2" xfId="43200" xr:uid="{00000000-0005-0000-0000-0000C0A80000}"/>
    <cellStyle name="Normal 32 5 2 2 3 3" xfId="43201" xr:uid="{00000000-0005-0000-0000-0000C1A80000}"/>
    <cellStyle name="Normal 32 5 2 2 3 4" xfId="43202" xr:uid="{00000000-0005-0000-0000-0000C2A80000}"/>
    <cellStyle name="Normal 32 5 2 2 4" xfId="43203" xr:uid="{00000000-0005-0000-0000-0000C3A80000}"/>
    <cellStyle name="Normal 32 5 2 2 4 2" xfId="43204" xr:uid="{00000000-0005-0000-0000-0000C4A80000}"/>
    <cellStyle name="Normal 32 5 2 2 5" xfId="43205" xr:uid="{00000000-0005-0000-0000-0000C5A80000}"/>
    <cellStyle name="Normal 32 5 2 2 6" xfId="43206" xr:uid="{00000000-0005-0000-0000-0000C6A80000}"/>
    <cellStyle name="Normal 32 5 2 3" xfId="43207" xr:uid="{00000000-0005-0000-0000-0000C7A80000}"/>
    <cellStyle name="Normal 32 5 2 3 2" xfId="43208" xr:uid="{00000000-0005-0000-0000-0000C8A80000}"/>
    <cellStyle name="Normal 32 5 2 3 2 2" xfId="43209" xr:uid="{00000000-0005-0000-0000-0000C9A80000}"/>
    <cellStyle name="Normal 32 5 2 3 2 2 2" xfId="43210" xr:uid="{00000000-0005-0000-0000-0000CAA80000}"/>
    <cellStyle name="Normal 32 5 2 3 2 3" xfId="43211" xr:uid="{00000000-0005-0000-0000-0000CBA80000}"/>
    <cellStyle name="Normal 32 5 2 3 2 4" xfId="43212" xr:uid="{00000000-0005-0000-0000-0000CCA80000}"/>
    <cellStyle name="Normal 32 5 2 3 3" xfId="43213" xr:uid="{00000000-0005-0000-0000-0000CDA80000}"/>
    <cellStyle name="Normal 32 5 2 3 3 2" xfId="43214" xr:uid="{00000000-0005-0000-0000-0000CEA80000}"/>
    <cellStyle name="Normal 32 5 2 3 4" xfId="43215" xr:uid="{00000000-0005-0000-0000-0000CFA80000}"/>
    <cellStyle name="Normal 32 5 2 3 5" xfId="43216" xr:uid="{00000000-0005-0000-0000-0000D0A80000}"/>
    <cellStyle name="Normal 32 5 2 4" xfId="43217" xr:uid="{00000000-0005-0000-0000-0000D1A80000}"/>
    <cellStyle name="Normal 32 5 2 4 2" xfId="43218" xr:uid="{00000000-0005-0000-0000-0000D2A80000}"/>
    <cellStyle name="Normal 32 5 2 4 2 2" xfId="43219" xr:uid="{00000000-0005-0000-0000-0000D3A80000}"/>
    <cellStyle name="Normal 32 5 2 4 3" xfId="43220" xr:uid="{00000000-0005-0000-0000-0000D4A80000}"/>
    <cellStyle name="Normal 32 5 2 4 4" xfId="43221" xr:uid="{00000000-0005-0000-0000-0000D5A80000}"/>
    <cellStyle name="Normal 32 5 2 5" xfId="43222" xr:uid="{00000000-0005-0000-0000-0000D6A80000}"/>
    <cellStyle name="Normal 32 5 2 5 2" xfId="43223" xr:uid="{00000000-0005-0000-0000-0000D7A80000}"/>
    <cellStyle name="Normal 32 5 2 5 2 2" xfId="43224" xr:uid="{00000000-0005-0000-0000-0000D8A80000}"/>
    <cellStyle name="Normal 32 5 2 5 3" xfId="43225" xr:uid="{00000000-0005-0000-0000-0000D9A80000}"/>
    <cellStyle name="Normal 32 5 2 5 4" xfId="43226" xr:uid="{00000000-0005-0000-0000-0000DAA80000}"/>
    <cellStyle name="Normal 32 5 2 6" xfId="43227" xr:uid="{00000000-0005-0000-0000-0000DBA80000}"/>
    <cellStyle name="Normal 32 5 2 6 2" xfId="43228" xr:uid="{00000000-0005-0000-0000-0000DCA80000}"/>
    <cellStyle name="Normal 32 5 2 7" xfId="43229" xr:uid="{00000000-0005-0000-0000-0000DDA80000}"/>
    <cellStyle name="Normal 32 5 2 8" xfId="43230" xr:uid="{00000000-0005-0000-0000-0000DEA80000}"/>
    <cellStyle name="Normal 32 5 3" xfId="43231" xr:uid="{00000000-0005-0000-0000-0000DFA80000}"/>
    <cellStyle name="Normal 32 5 3 2" xfId="43232" xr:uid="{00000000-0005-0000-0000-0000E0A80000}"/>
    <cellStyle name="Normal 32 5 3 2 2" xfId="43233" xr:uid="{00000000-0005-0000-0000-0000E1A80000}"/>
    <cellStyle name="Normal 32 5 3 2 2 2" xfId="43234" xr:uid="{00000000-0005-0000-0000-0000E2A80000}"/>
    <cellStyle name="Normal 32 5 3 2 2 2 2" xfId="43235" xr:uid="{00000000-0005-0000-0000-0000E3A80000}"/>
    <cellStyle name="Normal 32 5 3 2 2 3" xfId="43236" xr:uid="{00000000-0005-0000-0000-0000E4A80000}"/>
    <cellStyle name="Normal 32 5 3 2 2 4" xfId="43237" xr:uid="{00000000-0005-0000-0000-0000E5A80000}"/>
    <cellStyle name="Normal 32 5 3 2 3" xfId="43238" xr:uid="{00000000-0005-0000-0000-0000E6A80000}"/>
    <cellStyle name="Normal 32 5 3 2 3 2" xfId="43239" xr:uid="{00000000-0005-0000-0000-0000E7A80000}"/>
    <cellStyle name="Normal 32 5 3 2 4" xfId="43240" xr:uid="{00000000-0005-0000-0000-0000E8A80000}"/>
    <cellStyle name="Normal 32 5 3 2 5" xfId="43241" xr:uid="{00000000-0005-0000-0000-0000E9A80000}"/>
    <cellStyle name="Normal 32 5 3 3" xfId="43242" xr:uid="{00000000-0005-0000-0000-0000EAA80000}"/>
    <cellStyle name="Normal 32 5 3 3 2" xfId="43243" xr:uid="{00000000-0005-0000-0000-0000EBA80000}"/>
    <cellStyle name="Normal 32 5 3 3 2 2" xfId="43244" xr:uid="{00000000-0005-0000-0000-0000ECA80000}"/>
    <cellStyle name="Normal 32 5 3 3 3" xfId="43245" xr:uid="{00000000-0005-0000-0000-0000EDA80000}"/>
    <cellStyle name="Normal 32 5 3 3 4" xfId="43246" xr:uid="{00000000-0005-0000-0000-0000EEA80000}"/>
    <cellStyle name="Normal 32 5 3 4" xfId="43247" xr:uid="{00000000-0005-0000-0000-0000EFA80000}"/>
    <cellStyle name="Normal 32 5 3 4 2" xfId="43248" xr:uid="{00000000-0005-0000-0000-0000F0A80000}"/>
    <cellStyle name="Normal 32 5 3 4 2 2" xfId="43249" xr:uid="{00000000-0005-0000-0000-0000F1A80000}"/>
    <cellStyle name="Normal 32 5 3 4 3" xfId="43250" xr:uid="{00000000-0005-0000-0000-0000F2A80000}"/>
    <cellStyle name="Normal 32 5 3 4 4" xfId="43251" xr:uid="{00000000-0005-0000-0000-0000F3A80000}"/>
    <cellStyle name="Normal 32 5 3 5" xfId="43252" xr:uid="{00000000-0005-0000-0000-0000F4A80000}"/>
    <cellStyle name="Normal 32 5 3 5 2" xfId="43253" xr:uid="{00000000-0005-0000-0000-0000F5A80000}"/>
    <cellStyle name="Normal 32 5 3 6" xfId="43254" xr:uid="{00000000-0005-0000-0000-0000F6A80000}"/>
    <cellStyle name="Normal 32 5 3 7" xfId="43255" xr:uid="{00000000-0005-0000-0000-0000F7A80000}"/>
    <cellStyle name="Normal 32 5 4" xfId="43256" xr:uid="{00000000-0005-0000-0000-0000F8A80000}"/>
    <cellStyle name="Normal 32 5 4 2" xfId="43257" xr:uid="{00000000-0005-0000-0000-0000F9A80000}"/>
    <cellStyle name="Normal 32 5 4 2 2" xfId="43258" xr:uid="{00000000-0005-0000-0000-0000FAA80000}"/>
    <cellStyle name="Normal 32 5 4 2 2 2" xfId="43259" xr:uid="{00000000-0005-0000-0000-0000FBA80000}"/>
    <cellStyle name="Normal 32 5 4 2 3" xfId="43260" xr:uid="{00000000-0005-0000-0000-0000FCA80000}"/>
    <cellStyle name="Normal 32 5 4 2 4" xfId="43261" xr:uid="{00000000-0005-0000-0000-0000FDA80000}"/>
    <cellStyle name="Normal 32 5 4 3" xfId="43262" xr:uid="{00000000-0005-0000-0000-0000FEA80000}"/>
    <cellStyle name="Normal 32 5 4 3 2" xfId="43263" xr:uid="{00000000-0005-0000-0000-0000FFA80000}"/>
    <cellStyle name="Normal 32 5 4 3 2 2" xfId="43264" xr:uid="{00000000-0005-0000-0000-000000A90000}"/>
    <cellStyle name="Normal 32 5 4 3 3" xfId="43265" xr:uid="{00000000-0005-0000-0000-000001A90000}"/>
    <cellStyle name="Normal 32 5 4 3 4" xfId="43266" xr:uid="{00000000-0005-0000-0000-000002A90000}"/>
    <cellStyle name="Normal 32 5 4 4" xfId="43267" xr:uid="{00000000-0005-0000-0000-000003A90000}"/>
    <cellStyle name="Normal 32 5 4 4 2" xfId="43268" xr:uid="{00000000-0005-0000-0000-000004A90000}"/>
    <cellStyle name="Normal 32 5 4 5" xfId="43269" xr:uid="{00000000-0005-0000-0000-000005A90000}"/>
    <cellStyle name="Normal 32 5 4 6" xfId="43270" xr:uid="{00000000-0005-0000-0000-000006A90000}"/>
    <cellStyle name="Normal 32 5 5" xfId="43271" xr:uid="{00000000-0005-0000-0000-000007A90000}"/>
    <cellStyle name="Normal 32 5 5 2" xfId="43272" xr:uid="{00000000-0005-0000-0000-000008A90000}"/>
    <cellStyle name="Normal 32 5 5 2 2" xfId="43273" xr:uid="{00000000-0005-0000-0000-000009A90000}"/>
    <cellStyle name="Normal 32 5 5 2 2 2" xfId="43274" xr:uid="{00000000-0005-0000-0000-00000AA90000}"/>
    <cellStyle name="Normal 32 5 5 2 3" xfId="43275" xr:uid="{00000000-0005-0000-0000-00000BA90000}"/>
    <cellStyle name="Normal 32 5 5 2 4" xfId="43276" xr:uid="{00000000-0005-0000-0000-00000CA90000}"/>
    <cellStyle name="Normal 32 5 5 3" xfId="43277" xr:uid="{00000000-0005-0000-0000-00000DA90000}"/>
    <cellStyle name="Normal 32 5 5 3 2" xfId="43278" xr:uid="{00000000-0005-0000-0000-00000EA90000}"/>
    <cellStyle name="Normal 32 5 5 4" xfId="43279" xr:uid="{00000000-0005-0000-0000-00000FA90000}"/>
    <cellStyle name="Normal 32 5 5 5" xfId="43280" xr:uid="{00000000-0005-0000-0000-000010A90000}"/>
    <cellStyle name="Normal 32 5 6" xfId="43281" xr:uid="{00000000-0005-0000-0000-000011A90000}"/>
    <cellStyle name="Normal 32 5 6 2" xfId="43282" xr:uid="{00000000-0005-0000-0000-000012A90000}"/>
    <cellStyle name="Normal 32 5 6 2 2" xfId="43283" xr:uid="{00000000-0005-0000-0000-000013A90000}"/>
    <cellStyle name="Normal 32 5 6 3" xfId="43284" xr:uid="{00000000-0005-0000-0000-000014A90000}"/>
    <cellStyle name="Normal 32 5 6 4" xfId="43285" xr:uid="{00000000-0005-0000-0000-000015A90000}"/>
    <cellStyle name="Normal 32 5 7" xfId="43286" xr:uid="{00000000-0005-0000-0000-000016A90000}"/>
    <cellStyle name="Normal 32 5 7 2" xfId="43287" xr:uid="{00000000-0005-0000-0000-000017A90000}"/>
    <cellStyle name="Normal 32 5 8" xfId="43288" xr:uid="{00000000-0005-0000-0000-000018A90000}"/>
    <cellStyle name="Normal 32 5 9" xfId="43289" xr:uid="{00000000-0005-0000-0000-000019A90000}"/>
    <cellStyle name="Normal 32 6" xfId="43290" xr:uid="{00000000-0005-0000-0000-00001AA90000}"/>
    <cellStyle name="Normal 32 6 2" xfId="43291" xr:uid="{00000000-0005-0000-0000-00001BA90000}"/>
    <cellStyle name="Normal 32 6 2 2" xfId="43292" xr:uid="{00000000-0005-0000-0000-00001CA90000}"/>
    <cellStyle name="Normal 32 6 2 2 2" xfId="43293" xr:uid="{00000000-0005-0000-0000-00001DA90000}"/>
    <cellStyle name="Normal 32 6 2 2 2 2" xfId="43294" xr:uid="{00000000-0005-0000-0000-00001EA90000}"/>
    <cellStyle name="Normal 32 6 2 2 2 2 2" xfId="43295" xr:uid="{00000000-0005-0000-0000-00001FA90000}"/>
    <cellStyle name="Normal 32 6 2 2 2 3" xfId="43296" xr:uid="{00000000-0005-0000-0000-000020A90000}"/>
    <cellStyle name="Normal 32 6 2 2 2 4" xfId="43297" xr:uid="{00000000-0005-0000-0000-000021A90000}"/>
    <cellStyle name="Normal 32 6 2 2 3" xfId="43298" xr:uid="{00000000-0005-0000-0000-000022A90000}"/>
    <cellStyle name="Normal 32 6 2 2 3 2" xfId="43299" xr:uid="{00000000-0005-0000-0000-000023A90000}"/>
    <cellStyle name="Normal 32 6 2 2 4" xfId="43300" xr:uid="{00000000-0005-0000-0000-000024A90000}"/>
    <cellStyle name="Normal 32 6 2 2 5" xfId="43301" xr:uid="{00000000-0005-0000-0000-000025A90000}"/>
    <cellStyle name="Normal 32 6 2 3" xfId="43302" xr:uid="{00000000-0005-0000-0000-000026A90000}"/>
    <cellStyle name="Normal 32 6 2 3 2" xfId="43303" xr:uid="{00000000-0005-0000-0000-000027A90000}"/>
    <cellStyle name="Normal 32 6 2 3 2 2" xfId="43304" xr:uid="{00000000-0005-0000-0000-000028A90000}"/>
    <cellStyle name="Normal 32 6 2 3 3" xfId="43305" xr:uid="{00000000-0005-0000-0000-000029A90000}"/>
    <cellStyle name="Normal 32 6 2 3 4" xfId="43306" xr:uid="{00000000-0005-0000-0000-00002AA90000}"/>
    <cellStyle name="Normal 32 6 2 4" xfId="43307" xr:uid="{00000000-0005-0000-0000-00002BA90000}"/>
    <cellStyle name="Normal 32 6 2 4 2" xfId="43308" xr:uid="{00000000-0005-0000-0000-00002CA90000}"/>
    <cellStyle name="Normal 32 6 2 5" xfId="43309" xr:uid="{00000000-0005-0000-0000-00002DA90000}"/>
    <cellStyle name="Normal 32 6 2 6" xfId="43310" xr:uid="{00000000-0005-0000-0000-00002EA90000}"/>
    <cellStyle name="Normal 32 6 3" xfId="43311" xr:uid="{00000000-0005-0000-0000-00002FA90000}"/>
    <cellStyle name="Normal 32 6 3 2" xfId="43312" xr:uid="{00000000-0005-0000-0000-000030A90000}"/>
    <cellStyle name="Normal 32 6 3 2 2" xfId="43313" xr:uid="{00000000-0005-0000-0000-000031A90000}"/>
    <cellStyle name="Normal 32 6 3 2 2 2" xfId="43314" xr:uid="{00000000-0005-0000-0000-000032A90000}"/>
    <cellStyle name="Normal 32 6 3 2 3" xfId="43315" xr:uid="{00000000-0005-0000-0000-000033A90000}"/>
    <cellStyle name="Normal 32 6 3 2 4" xfId="43316" xr:uid="{00000000-0005-0000-0000-000034A90000}"/>
    <cellStyle name="Normal 32 6 3 3" xfId="43317" xr:uid="{00000000-0005-0000-0000-000035A90000}"/>
    <cellStyle name="Normal 32 6 3 3 2" xfId="43318" xr:uid="{00000000-0005-0000-0000-000036A90000}"/>
    <cellStyle name="Normal 32 6 3 4" xfId="43319" xr:uid="{00000000-0005-0000-0000-000037A90000}"/>
    <cellStyle name="Normal 32 6 3 5" xfId="43320" xr:uid="{00000000-0005-0000-0000-000038A90000}"/>
    <cellStyle name="Normal 32 6 4" xfId="43321" xr:uid="{00000000-0005-0000-0000-000039A90000}"/>
    <cellStyle name="Normal 32 6 4 2" xfId="43322" xr:uid="{00000000-0005-0000-0000-00003AA90000}"/>
    <cellStyle name="Normal 32 6 4 2 2" xfId="43323" xr:uid="{00000000-0005-0000-0000-00003BA90000}"/>
    <cellStyle name="Normal 32 6 4 3" xfId="43324" xr:uid="{00000000-0005-0000-0000-00003CA90000}"/>
    <cellStyle name="Normal 32 6 4 4" xfId="43325" xr:uid="{00000000-0005-0000-0000-00003DA90000}"/>
    <cellStyle name="Normal 32 6 5" xfId="43326" xr:uid="{00000000-0005-0000-0000-00003EA90000}"/>
    <cellStyle name="Normal 32 6 5 2" xfId="43327" xr:uid="{00000000-0005-0000-0000-00003FA90000}"/>
    <cellStyle name="Normal 32 6 5 2 2" xfId="43328" xr:uid="{00000000-0005-0000-0000-000040A90000}"/>
    <cellStyle name="Normal 32 6 5 3" xfId="43329" xr:uid="{00000000-0005-0000-0000-000041A90000}"/>
    <cellStyle name="Normal 32 6 5 4" xfId="43330" xr:uid="{00000000-0005-0000-0000-000042A90000}"/>
    <cellStyle name="Normal 32 6 6" xfId="43331" xr:uid="{00000000-0005-0000-0000-000043A90000}"/>
    <cellStyle name="Normal 32 6 6 2" xfId="43332" xr:uid="{00000000-0005-0000-0000-000044A90000}"/>
    <cellStyle name="Normal 32 6 7" xfId="43333" xr:uid="{00000000-0005-0000-0000-000045A90000}"/>
    <cellStyle name="Normal 32 6 8" xfId="43334" xr:uid="{00000000-0005-0000-0000-000046A90000}"/>
    <cellStyle name="Normal 32 7" xfId="43335" xr:uid="{00000000-0005-0000-0000-000047A90000}"/>
    <cellStyle name="Normal 32 7 2" xfId="43336" xr:uid="{00000000-0005-0000-0000-000048A90000}"/>
    <cellStyle name="Normal 32 7 2 2" xfId="43337" xr:uid="{00000000-0005-0000-0000-000049A90000}"/>
    <cellStyle name="Normal 32 7 2 2 2" xfId="43338" xr:uid="{00000000-0005-0000-0000-00004AA90000}"/>
    <cellStyle name="Normal 32 7 2 2 2 2" xfId="43339" xr:uid="{00000000-0005-0000-0000-00004BA90000}"/>
    <cellStyle name="Normal 32 7 2 2 3" xfId="43340" xr:uid="{00000000-0005-0000-0000-00004CA90000}"/>
    <cellStyle name="Normal 32 7 2 2 4" xfId="43341" xr:uid="{00000000-0005-0000-0000-00004DA90000}"/>
    <cellStyle name="Normal 32 7 2 3" xfId="43342" xr:uid="{00000000-0005-0000-0000-00004EA90000}"/>
    <cellStyle name="Normal 32 7 2 3 2" xfId="43343" xr:uid="{00000000-0005-0000-0000-00004FA90000}"/>
    <cellStyle name="Normal 32 7 2 4" xfId="43344" xr:uid="{00000000-0005-0000-0000-000050A90000}"/>
    <cellStyle name="Normal 32 7 2 5" xfId="43345" xr:uid="{00000000-0005-0000-0000-000051A90000}"/>
    <cellStyle name="Normal 32 7 3" xfId="43346" xr:uid="{00000000-0005-0000-0000-000052A90000}"/>
    <cellStyle name="Normal 32 7 3 2" xfId="43347" xr:uid="{00000000-0005-0000-0000-000053A90000}"/>
    <cellStyle name="Normal 32 7 3 2 2" xfId="43348" xr:uid="{00000000-0005-0000-0000-000054A90000}"/>
    <cellStyle name="Normal 32 7 3 3" xfId="43349" xr:uid="{00000000-0005-0000-0000-000055A90000}"/>
    <cellStyle name="Normal 32 7 3 4" xfId="43350" xr:uid="{00000000-0005-0000-0000-000056A90000}"/>
    <cellStyle name="Normal 32 7 4" xfId="43351" xr:uid="{00000000-0005-0000-0000-000057A90000}"/>
    <cellStyle name="Normal 32 7 4 2" xfId="43352" xr:uid="{00000000-0005-0000-0000-000058A90000}"/>
    <cellStyle name="Normal 32 7 4 2 2" xfId="43353" xr:uid="{00000000-0005-0000-0000-000059A90000}"/>
    <cellStyle name="Normal 32 7 4 3" xfId="43354" xr:uid="{00000000-0005-0000-0000-00005AA90000}"/>
    <cellStyle name="Normal 32 7 4 4" xfId="43355" xr:uid="{00000000-0005-0000-0000-00005BA90000}"/>
    <cellStyle name="Normal 32 7 5" xfId="43356" xr:uid="{00000000-0005-0000-0000-00005CA90000}"/>
    <cellStyle name="Normal 32 7 5 2" xfId="43357" xr:uid="{00000000-0005-0000-0000-00005DA90000}"/>
    <cellStyle name="Normal 32 7 6" xfId="43358" xr:uid="{00000000-0005-0000-0000-00005EA90000}"/>
    <cellStyle name="Normal 32 7 7" xfId="43359" xr:uid="{00000000-0005-0000-0000-00005FA90000}"/>
    <cellStyle name="Normal 32 8" xfId="43360" xr:uid="{00000000-0005-0000-0000-000060A90000}"/>
    <cellStyle name="Normal 32 8 2" xfId="43361" xr:uid="{00000000-0005-0000-0000-000061A90000}"/>
    <cellStyle name="Normal 32 8 2 2" xfId="43362" xr:uid="{00000000-0005-0000-0000-000062A90000}"/>
    <cellStyle name="Normal 32 8 2 2 2" xfId="43363" xr:uid="{00000000-0005-0000-0000-000063A90000}"/>
    <cellStyle name="Normal 32 8 2 3" xfId="43364" xr:uid="{00000000-0005-0000-0000-000064A90000}"/>
    <cellStyle name="Normal 32 8 2 4" xfId="43365" xr:uid="{00000000-0005-0000-0000-000065A90000}"/>
    <cellStyle name="Normal 32 8 3" xfId="43366" xr:uid="{00000000-0005-0000-0000-000066A90000}"/>
    <cellStyle name="Normal 32 8 3 2" xfId="43367" xr:uid="{00000000-0005-0000-0000-000067A90000}"/>
    <cellStyle name="Normal 32 8 3 2 2" xfId="43368" xr:uid="{00000000-0005-0000-0000-000068A90000}"/>
    <cellStyle name="Normal 32 8 3 3" xfId="43369" xr:uid="{00000000-0005-0000-0000-000069A90000}"/>
    <cellStyle name="Normal 32 8 3 4" xfId="43370" xr:uid="{00000000-0005-0000-0000-00006AA90000}"/>
    <cellStyle name="Normal 32 8 4" xfId="43371" xr:uid="{00000000-0005-0000-0000-00006BA90000}"/>
    <cellStyle name="Normal 32 8 4 2" xfId="43372" xr:uid="{00000000-0005-0000-0000-00006CA90000}"/>
    <cellStyle name="Normal 32 8 5" xfId="43373" xr:uid="{00000000-0005-0000-0000-00006DA90000}"/>
    <cellStyle name="Normal 32 8 6" xfId="43374" xr:uid="{00000000-0005-0000-0000-00006EA90000}"/>
    <cellStyle name="Normal 32 8_Control Caps" xfId="43375" xr:uid="{00000000-0005-0000-0000-00006FA90000}"/>
    <cellStyle name="Normal 32 9" xfId="43376" xr:uid="{00000000-0005-0000-0000-000070A90000}"/>
    <cellStyle name="Normal 32 9 2" xfId="43377" xr:uid="{00000000-0005-0000-0000-000071A90000}"/>
    <cellStyle name="Normal 32 9 2 2" xfId="43378" xr:uid="{00000000-0005-0000-0000-000072A90000}"/>
    <cellStyle name="Normal 32 9 2 2 2" xfId="43379" xr:uid="{00000000-0005-0000-0000-000073A90000}"/>
    <cellStyle name="Normal 32 9 2 3" xfId="43380" xr:uid="{00000000-0005-0000-0000-000074A90000}"/>
    <cellStyle name="Normal 32 9 2 4" xfId="43381" xr:uid="{00000000-0005-0000-0000-000075A90000}"/>
    <cellStyle name="Normal 32 9 3" xfId="43382" xr:uid="{00000000-0005-0000-0000-000076A90000}"/>
    <cellStyle name="Normal 32 9 3 2" xfId="43383" xr:uid="{00000000-0005-0000-0000-000077A90000}"/>
    <cellStyle name="Normal 32 9 4" xfId="43384" xr:uid="{00000000-0005-0000-0000-000078A90000}"/>
    <cellStyle name="Normal 32 9 5" xfId="43385" xr:uid="{00000000-0005-0000-0000-000079A90000}"/>
    <cellStyle name="Normal 33" xfId="43386" xr:uid="{00000000-0005-0000-0000-00007AA90000}"/>
    <cellStyle name="Normal 33 10" xfId="43387" xr:uid="{00000000-0005-0000-0000-00007BA90000}"/>
    <cellStyle name="Normal 33 10 2" xfId="43388" xr:uid="{00000000-0005-0000-0000-00007CA90000}"/>
    <cellStyle name="Normal 33 10 2 2" xfId="43389" xr:uid="{00000000-0005-0000-0000-00007DA90000}"/>
    <cellStyle name="Normal 33 10 3" xfId="43390" xr:uid="{00000000-0005-0000-0000-00007EA90000}"/>
    <cellStyle name="Normal 33 10 4" xfId="43391" xr:uid="{00000000-0005-0000-0000-00007FA90000}"/>
    <cellStyle name="Normal 33 11" xfId="43392" xr:uid="{00000000-0005-0000-0000-000080A90000}"/>
    <cellStyle name="Normal 33 11 2" xfId="43393" xr:uid="{00000000-0005-0000-0000-000081A90000}"/>
    <cellStyle name="Normal 33 12" xfId="43394" xr:uid="{00000000-0005-0000-0000-000082A90000}"/>
    <cellStyle name="Normal 33 13" xfId="43395" xr:uid="{00000000-0005-0000-0000-000083A90000}"/>
    <cellStyle name="Normal 33 14" xfId="43396" xr:uid="{00000000-0005-0000-0000-000084A90000}"/>
    <cellStyle name="Normal 33 2" xfId="43397" xr:uid="{00000000-0005-0000-0000-000085A90000}"/>
    <cellStyle name="Normal 33 2 10" xfId="43398" xr:uid="{00000000-0005-0000-0000-000086A90000}"/>
    <cellStyle name="Normal 33 2 2" xfId="43399" xr:uid="{00000000-0005-0000-0000-000087A90000}"/>
    <cellStyle name="Normal 33 2 2 2" xfId="43400" xr:uid="{00000000-0005-0000-0000-000088A90000}"/>
    <cellStyle name="Normal 33 2 2 2 2" xfId="43401" xr:uid="{00000000-0005-0000-0000-000089A90000}"/>
    <cellStyle name="Normal 33 2 2 2 2 2" xfId="43402" xr:uid="{00000000-0005-0000-0000-00008AA90000}"/>
    <cellStyle name="Normal 33 2 2 2 2 2 2" xfId="43403" xr:uid="{00000000-0005-0000-0000-00008BA90000}"/>
    <cellStyle name="Normal 33 2 2 2 2 2 2 2" xfId="43404" xr:uid="{00000000-0005-0000-0000-00008CA90000}"/>
    <cellStyle name="Normal 33 2 2 2 2 2 2 2 2" xfId="43405" xr:uid="{00000000-0005-0000-0000-00008DA90000}"/>
    <cellStyle name="Normal 33 2 2 2 2 2 2 3" xfId="43406" xr:uid="{00000000-0005-0000-0000-00008EA90000}"/>
    <cellStyle name="Normal 33 2 2 2 2 2 2 4" xfId="43407" xr:uid="{00000000-0005-0000-0000-00008FA90000}"/>
    <cellStyle name="Normal 33 2 2 2 2 2 3" xfId="43408" xr:uid="{00000000-0005-0000-0000-000090A90000}"/>
    <cellStyle name="Normal 33 2 2 2 2 2 3 2" xfId="43409" xr:uid="{00000000-0005-0000-0000-000091A90000}"/>
    <cellStyle name="Normal 33 2 2 2 2 2 4" xfId="43410" xr:uid="{00000000-0005-0000-0000-000092A90000}"/>
    <cellStyle name="Normal 33 2 2 2 2 2 5" xfId="43411" xr:uid="{00000000-0005-0000-0000-000093A90000}"/>
    <cellStyle name="Normal 33 2 2 2 2 3" xfId="43412" xr:uid="{00000000-0005-0000-0000-000094A90000}"/>
    <cellStyle name="Normal 33 2 2 2 2 3 2" xfId="43413" xr:uid="{00000000-0005-0000-0000-000095A90000}"/>
    <cellStyle name="Normal 33 2 2 2 2 3 2 2" xfId="43414" xr:uid="{00000000-0005-0000-0000-000096A90000}"/>
    <cellStyle name="Normal 33 2 2 2 2 3 3" xfId="43415" xr:uid="{00000000-0005-0000-0000-000097A90000}"/>
    <cellStyle name="Normal 33 2 2 2 2 3 4" xfId="43416" xr:uid="{00000000-0005-0000-0000-000098A90000}"/>
    <cellStyle name="Normal 33 2 2 2 2 4" xfId="43417" xr:uid="{00000000-0005-0000-0000-000099A90000}"/>
    <cellStyle name="Normal 33 2 2 2 2 4 2" xfId="43418" xr:uid="{00000000-0005-0000-0000-00009AA90000}"/>
    <cellStyle name="Normal 33 2 2 2 2 5" xfId="43419" xr:uid="{00000000-0005-0000-0000-00009BA90000}"/>
    <cellStyle name="Normal 33 2 2 2 2 6" xfId="43420" xr:uid="{00000000-0005-0000-0000-00009CA90000}"/>
    <cellStyle name="Normal 33 2 2 2 3" xfId="43421" xr:uid="{00000000-0005-0000-0000-00009DA90000}"/>
    <cellStyle name="Normal 33 2 2 2 3 2" xfId="43422" xr:uid="{00000000-0005-0000-0000-00009EA90000}"/>
    <cellStyle name="Normal 33 2 2 2 3 2 2" xfId="43423" xr:uid="{00000000-0005-0000-0000-00009FA90000}"/>
    <cellStyle name="Normal 33 2 2 2 3 2 2 2" xfId="43424" xr:uid="{00000000-0005-0000-0000-0000A0A90000}"/>
    <cellStyle name="Normal 33 2 2 2 3 2 3" xfId="43425" xr:uid="{00000000-0005-0000-0000-0000A1A90000}"/>
    <cellStyle name="Normal 33 2 2 2 3 2 4" xfId="43426" xr:uid="{00000000-0005-0000-0000-0000A2A90000}"/>
    <cellStyle name="Normal 33 2 2 2 3 3" xfId="43427" xr:uid="{00000000-0005-0000-0000-0000A3A90000}"/>
    <cellStyle name="Normal 33 2 2 2 3 3 2" xfId="43428" xr:uid="{00000000-0005-0000-0000-0000A4A90000}"/>
    <cellStyle name="Normal 33 2 2 2 3 4" xfId="43429" xr:uid="{00000000-0005-0000-0000-0000A5A90000}"/>
    <cellStyle name="Normal 33 2 2 2 3 5" xfId="43430" xr:uid="{00000000-0005-0000-0000-0000A6A90000}"/>
    <cellStyle name="Normal 33 2 2 2 4" xfId="43431" xr:uid="{00000000-0005-0000-0000-0000A7A90000}"/>
    <cellStyle name="Normal 33 2 2 2 4 2" xfId="43432" xr:uid="{00000000-0005-0000-0000-0000A8A90000}"/>
    <cellStyle name="Normal 33 2 2 2 4 2 2" xfId="43433" xr:uid="{00000000-0005-0000-0000-0000A9A90000}"/>
    <cellStyle name="Normal 33 2 2 2 4 3" xfId="43434" xr:uid="{00000000-0005-0000-0000-0000AAA90000}"/>
    <cellStyle name="Normal 33 2 2 2 4 4" xfId="43435" xr:uid="{00000000-0005-0000-0000-0000ABA90000}"/>
    <cellStyle name="Normal 33 2 2 2 5" xfId="43436" xr:uid="{00000000-0005-0000-0000-0000ACA90000}"/>
    <cellStyle name="Normal 33 2 2 2 5 2" xfId="43437" xr:uid="{00000000-0005-0000-0000-0000ADA90000}"/>
    <cellStyle name="Normal 33 2 2 2 5 2 2" xfId="43438" xr:uid="{00000000-0005-0000-0000-0000AEA90000}"/>
    <cellStyle name="Normal 33 2 2 2 5 3" xfId="43439" xr:uid="{00000000-0005-0000-0000-0000AFA90000}"/>
    <cellStyle name="Normal 33 2 2 2 5 4" xfId="43440" xr:uid="{00000000-0005-0000-0000-0000B0A90000}"/>
    <cellStyle name="Normal 33 2 2 2 6" xfId="43441" xr:uid="{00000000-0005-0000-0000-0000B1A90000}"/>
    <cellStyle name="Normal 33 2 2 2 6 2" xfId="43442" xr:uid="{00000000-0005-0000-0000-0000B2A90000}"/>
    <cellStyle name="Normal 33 2 2 2 7" xfId="43443" xr:uid="{00000000-0005-0000-0000-0000B3A90000}"/>
    <cellStyle name="Normal 33 2 2 2 8" xfId="43444" xr:uid="{00000000-0005-0000-0000-0000B4A90000}"/>
    <cellStyle name="Normal 33 2 2 3" xfId="43445" xr:uid="{00000000-0005-0000-0000-0000B5A90000}"/>
    <cellStyle name="Normal 33 2 2 3 2" xfId="43446" xr:uid="{00000000-0005-0000-0000-0000B6A90000}"/>
    <cellStyle name="Normal 33 2 2 3 2 2" xfId="43447" xr:uid="{00000000-0005-0000-0000-0000B7A90000}"/>
    <cellStyle name="Normal 33 2 2 3 2 2 2" xfId="43448" xr:uid="{00000000-0005-0000-0000-0000B8A90000}"/>
    <cellStyle name="Normal 33 2 2 3 2 2 2 2" xfId="43449" xr:uid="{00000000-0005-0000-0000-0000B9A90000}"/>
    <cellStyle name="Normal 33 2 2 3 2 2 3" xfId="43450" xr:uid="{00000000-0005-0000-0000-0000BAA90000}"/>
    <cellStyle name="Normal 33 2 2 3 2 2 4" xfId="43451" xr:uid="{00000000-0005-0000-0000-0000BBA90000}"/>
    <cellStyle name="Normal 33 2 2 3 2 3" xfId="43452" xr:uid="{00000000-0005-0000-0000-0000BCA90000}"/>
    <cellStyle name="Normal 33 2 2 3 2 3 2" xfId="43453" xr:uid="{00000000-0005-0000-0000-0000BDA90000}"/>
    <cellStyle name="Normal 33 2 2 3 2 4" xfId="43454" xr:uid="{00000000-0005-0000-0000-0000BEA90000}"/>
    <cellStyle name="Normal 33 2 2 3 2 5" xfId="43455" xr:uid="{00000000-0005-0000-0000-0000BFA90000}"/>
    <cellStyle name="Normal 33 2 2 3 3" xfId="43456" xr:uid="{00000000-0005-0000-0000-0000C0A90000}"/>
    <cellStyle name="Normal 33 2 2 3 3 2" xfId="43457" xr:uid="{00000000-0005-0000-0000-0000C1A90000}"/>
    <cellStyle name="Normal 33 2 2 3 3 2 2" xfId="43458" xr:uid="{00000000-0005-0000-0000-0000C2A90000}"/>
    <cellStyle name="Normal 33 2 2 3 3 3" xfId="43459" xr:uid="{00000000-0005-0000-0000-0000C3A90000}"/>
    <cellStyle name="Normal 33 2 2 3 3 4" xfId="43460" xr:uid="{00000000-0005-0000-0000-0000C4A90000}"/>
    <cellStyle name="Normal 33 2 2 3 4" xfId="43461" xr:uid="{00000000-0005-0000-0000-0000C5A90000}"/>
    <cellStyle name="Normal 33 2 2 3 4 2" xfId="43462" xr:uid="{00000000-0005-0000-0000-0000C6A90000}"/>
    <cellStyle name="Normal 33 2 2 3 4 2 2" xfId="43463" xr:uid="{00000000-0005-0000-0000-0000C7A90000}"/>
    <cellStyle name="Normal 33 2 2 3 4 3" xfId="43464" xr:uid="{00000000-0005-0000-0000-0000C8A90000}"/>
    <cellStyle name="Normal 33 2 2 3 4 4" xfId="43465" xr:uid="{00000000-0005-0000-0000-0000C9A90000}"/>
    <cellStyle name="Normal 33 2 2 3 5" xfId="43466" xr:uid="{00000000-0005-0000-0000-0000CAA90000}"/>
    <cellStyle name="Normal 33 2 2 3 5 2" xfId="43467" xr:uid="{00000000-0005-0000-0000-0000CBA90000}"/>
    <cellStyle name="Normal 33 2 2 3 6" xfId="43468" xr:uid="{00000000-0005-0000-0000-0000CCA90000}"/>
    <cellStyle name="Normal 33 2 2 3 7" xfId="43469" xr:uid="{00000000-0005-0000-0000-0000CDA90000}"/>
    <cellStyle name="Normal 33 2 2 4" xfId="43470" xr:uid="{00000000-0005-0000-0000-0000CEA90000}"/>
    <cellStyle name="Normal 33 2 2 4 2" xfId="43471" xr:uid="{00000000-0005-0000-0000-0000CFA90000}"/>
    <cellStyle name="Normal 33 2 2 4 2 2" xfId="43472" xr:uid="{00000000-0005-0000-0000-0000D0A90000}"/>
    <cellStyle name="Normal 33 2 2 4 2 2 2" xfId="43473" xr:uid="{00000000-0005-0000-0000-0000D1A90000}"/>
    <cellStyle name="Normal 33 2 2 4 2 3" xfId="43474" xr:uid="{00000000-0005-0000-0000-0000D2A90000}"/>
    <cellStyle name="Normal 33 2 2 4 2 4" xfId="43475" xr:uid="{00000000-0005-0000-0000-0000D3A90000}"/>
    <cellStyle name="Normal 33 2 2 4 3" xfId="43476" xr:uid="{00000000-0005-0000-0000-0000D4A90000}"/>
    <cellStyle name="Normal 33 2 2 4 3 2" xfId="43477" xr:uid="{00000000-0005-0000-0000-0000D5A90000}"/>
    <cellStyle name="Normal 33 2 2 4 3 2 2" xfId="43478" xr:uid="{00000000-0005-0000-0000-0000D6A90000}"/>
    <cellStyle name="Normal 33 2 2 4 3 3" xfId="43479" xr:uid="{00000000-0005-0000-0000-0000D7A90000}"/>
    <cellStyle name="Normal 33 2 2 4 3 4" xfId="43480" xr:uid="{00000000-0005-0000-0000-0000D8A90000}"/>
    <cellStyle name="Normal 33 2 2 4 4" xfId="43481" xr:uid="{00000000-0005-0000-0000-0000D9A90000}"/>
    <cellStyle name="Normal 33 2 2 4 4 2" xfId="43482" xr:uid="{00000000-0005-0000-0000-0000DAA90000}"/>
    <cellStyle name="Normal 33 2 2 4 5" xfId="43483" xr:uid="{00000000-0005-0000-0000-0000DBA90000}"/>
    <cellStyle name="Normal 33 2 2 4 6" xfId="43484" xr:uid="{00000000-0005-0000-0000-0000DCA90000}"/>
    <cellStyle name="Normal 33 2 2 5" xfId="43485" xr:uid="{00000000-0005-0000-0000-0000DDA90000}"/>
    <cellStyle name="Normal 33 2 2 5 2" xfId="43486" xr:uid="{00000000-0005-0000-0000-0000DEA90000}"/>
    <cellStyle name="Normal 33 2 2 5 2 2" xfId="43487" xr:uid="{00000000-0005-0000-0000-0000DFA90000}"/>
    <cellStyle name="Normal 33 2 2 5 2 2 2" xfId="43488" xr:uid="{00000000-0005-0000-0000-0000E0A90000}"/>
    <cellStyle name="Normal 33 2 2 5 2 3" xfId="43489" xr:uid="{00000000-0005-0000-0000-0000E1A90000}"/>
    <cellStyle name="Normal 33 2 2 5 2 4" xfId="43490" xr:uid="{00000000-0005-0000-0000-0000E2A90000}"/>
    <cellStyle name="Normal 33 2 2 5 3" xfId="43491" xr:uid="{00000000-0005-0000-0000-0000E3A90000}"/>
    <cellStyle name="Normal 33 2 2 5 3 2" xfId="43492" xr:uid="{00000000-0005-0000-0000-0000E4A90000}"/>
    <cellStyle name="Normal 33 2 2 5 4" xfId="43493" xr:uid="{00000000-0005-0000-0000-0000E5A90000}"/>
    <cellStyle name="Normal 33 2 2 5 5" xfId="43494" xr:uid="{00000000-0005-0000-0000-0000E6A90000}"/>
    <cellStyle name="Normal 33 2 2 6" xfId="43495" xr:uid="{00000000-0005-0000-0000-0000E7A90000}"/>
    <cellStyle name="Normal 33 2 2 6 2" xfId="43496" xr:uid="{00000000-0005-0000-0000-0000E8A90000}"/>
    <cellStyle name="Normal 33 2 2 6 2 2" xfId="43497" xr:uid="{00000000-0005-0000-0000-0000E9A90000}"/>
    <cellStyle name="Normal 33 2 2 6 3" xfId="43498" xr:uid="{00000000-0005-0000-0000-0000EAA90000}"/>
    <cellStyle name="Normal 33 2 2 6 4" xfId="43499" xr:uid="{00000000-0005-0000-0000-0000EBA90000}"/>
    <cellStyle name="Normal 33 2 2 7" xfId="43500" xr:uid="{00000000-0005-0000-0000-0000ECA90000}"/>
    <cellStyle name="Normal 33 2 2 7 2" xfId="43501" xr:uid="{00000000-0005-0000-0000-0000EDA90000}"/>
    <cellStyle name="Normal 33 2 2 8" xfId="43502" xr:uid="{00000000-0005-0000-0000-0000EEA90000}"/>
    <cellStyle name="Normal 33 2 2 9" xfId="43503" xr:uid="{00000000-0005-0000-0000-0000EFA90000}"/>
    <cellStyle name="Normal 33 2 3" xfId="43504" xr:uid="{00000000-0005-0000-0000-0000F0A90000}"/>
    <cellStyle name="Normal 33 2 3 2" xfId="43505" xr:uid="{00000000-0005-0000-0000-0000F1A90000}"/>
    <cellStyle name="Normal 33 2 3 2 2" xfId="43506" xr:uid="{00000000-0005-0000-0000-0000F2A90000}"/>
    <cellStyle name="Normal 33 2 3 2 2 2" xfId="43507" xr:uid="{00000000-0005-0000-0000-0000F3A90000}"/>
    <cellStyle name="Normal 33 2 3 2 2 2 2" xfId="43508" xr:uid="{00000000-0005-0000-0000-0000F4A90000}"/>
    <cellStyle name="Normal 33 2 3 2 2 2 2 2" xfId="43509" xr:uid="{00000000-0005-0000-0000-0000F5A90000}"/>
    <cellStyle name="Normal 33 2 3 2 2 2 3" xfId="43510" xr:uid="{00000000-0005-0000-0000-0000F6A90000}"/>
    <cellStyle name="Normal 33 2 3 2 2 2 4" xfId="43511" xr:uid="{00000000-0005-0000-0000-0000F7A90000}"/>
    <cellStyle name="Normal 33 2 3 2 2 3" xfId="43512" xr:uid="{00000000-0005-0000-0000-0000F8A90000}"/>
    <cellStyle name="Normal 33 2 3 2 2 3 2" xfId="43513" xr:uid="{00000000-0005-0000-0000-0000F9A90000}"/>
    <cellStyle name="Normal 33 2 3 2 2 4" xfId="43514" xr:uid="{00000000-0005-0000-0000-0000FAA90000}"/>
    <cellStyle name="Normal 33 2 3 2 2 5" xfId="43515" xr:uid="{00000000-0005-0000-0000-0000FBA90000}"/>
    <cellStyle name="Normal 33 2 3 2 3" xfId="43516" xr:uid="{00000000-0005-0000-0000-0000FCA90000}"/>
    <cellStyle name="Normal 33 2 3 2 3 2" xfId="43517" xr:uid="{00000000-0005-0000-0000-0000FDA90000}"/>
    <cellStyle name="Normal 33 2 3 2 3 2 2" xfId="43518" xr:uid="{00000000-0005-0000-0000-0000FEA90000}"/>
    <cellStyle name="Normal 33 2 3 2 3 3" xfId="43519" xr:uid="{00000000-0005-0000-0000-0000FFA90000}"/>
    <cellStyle name="Normal 33 2 3 2 3 4" xfId="43520" xr:uid="{00000000-0005-0000-0000-000000AA0000}"/>
    <cellStyle name="Normal 33 2 3 2 4" xfId="43521" xr:uid="{00000000-0005-0000-0000-000001AA0000}"/>
    <cellStyle name="Normal 33 2 3 2 4 2" xfId="43522" xr:uid="{00000000-0005-0000-0000-000002AA0000}"/>
    <cellStyle name="Normal 33 2 3 2 5" xfId="43523" xr:uid="{00000000-0005-0000-0000-000003AA0000}"/>
    <cellStyle name="Normal 33 2 3 2 6" xfId="43524" xr:uid="{00000000-0005-0000-0000-000004AA0000}"/>
    <cellStyle name="Normal 33 2 3 3" xfId="43525" xr:uid="{00000000-0005-0000-0000-000005AA0000}"/>
    <cellStyle name="Normal 33 2 3 3 2" xfId="43526" xr:uid="{00000000-0005-0000-0000-000006AA0000}"/>
    <cellStyle name="Normal 33 2 3 3 2 2" xfId="43527" xr:uid="{00000000-0005-0000-0000-000007AA0000}"/>
    <cellStyle name="Normal 33 2 3 3 2 2 2" xfId="43528" xr:uid="{00000000-0005-0000-0000-000008AA0000}"/>
    <cellStyle name="Normal 33 2 3 3 2 3" xfId="43529" xr:uid="{00000000-0005-0000-0000-000009AA0000}"/>
    <cellStyle name="Normal 33 2 3 3 2 4" xfId="43530" xr:uid="{00000000-0005-0000-0000-00000AAA0000}"/>
    <cellStyle name="Normal 33 2 3 3 3" xfId="43531" xr:uid="{00000000-0005-0000-0000-00000BAA0000}"/>
    <cellStyle name="Normal 33 2 3 3 3 2" xfId="43532" xr:uid="{00000000-0005-0000-0000-00000CAA0000}"/>
    <cellStyle name="Normal 33 2 3 3 4" xfId="43533" xr:uid="{00000000-0005-0000-0000-00000DAA0000}"/>
    <cellStyle name="Normal 33 2 3 3 5" xfId="43534" xr:uid="{00000000-0005-0000-0000-00000EAA0000}"/>
    <cellStyle name="Normal 33 2 3 4" xfId="43535" xr:uid="{00000000-0005-0000-0000-00000FAA0000}"/>
    <cellStyle name="Normal 33 2 3 4 2" xfId="43536" xr:uid="{00000000-0005-0000-0000-000010AA0000}"/>
    <cellStyle name="Normal 33 2 3 4 2 2" xfId="43537" xr:uid="{00000000-0005-0000-0000-000011AA0000}"/>
    <cellStyle name="Normal 33 2 3 4 3" xfId="43538" xr:uid="{00000000-0005-0000-0000-000012AA0000}"/>
    <cellStyle name="Normal 33 2 3 4 4" xfId="43539" xr:uid="{00000000-0005-0000-0000-000013AA0000}"/>
    <cellStyle name="Normal 33 2 3 5" xfId="43540" xr:uid="{00000000-0005-0000-0000-000014AA0000}"/>
    <cellStyle name="Normal 33 2 3 5 2" xfId="43541" xr:uid="{00000000-0005-0000-0000-000015AA0000}"/>
    <cellStyle name="Normal 33 2 3 5 2 2" xfId="43542" xr:uid="{00000000-0005-0000-0000-000016AA0000}"/>
    <cellStyle name="Normal 33 2 3 5 3" xfId="43543" xr:uid="{00000000-0005-0000-0000-000017AA0000}"/>
    <cellStyle name="Normal 33 2 3 5 4" xfId="43544" xr:uid="{00000000-0005-0000-0000-000018AA0000}"/>
    <cellStyle name="Normal 33 2 3 6" xfId="43545" xr:uid="{00000000-0005-0000-0000-000019AA0000}"/>
    <cellStyle name="Normal 33 2 3 6 2" xfId="43546" xr:uid="{00000000-0005-0000-0000-00001AAA0000}"/>
    <cellStyle name="Normal 33 2 3 7" xfId="43547" xr:uid="{00000000-0005-0000-0000-00001BAA0000}"/>
    <cellStyle name="Normal 33 2 3 8" xfId="43548" xr:uid="{00000000-0005-0000-0000-00001CAA0000}"/>
    <cellStyle name="Normal 33 2 4" xfId="43549" xr:uid="{00000000-0005-0000-0000-00001DAA0000}"/>
    <cellStyle name="Normal 33 2 4 2" xfId="43550" xr:uid="{00000000-0005-0000-0000-00001EAA0000}"/>
    <cellStyle name="Normal 33 2 4 2 2" xfId="43551" xr:uid="{00000000-0005-0000-0000-00001FAA0000}"/>
    <cellStyle name="Normal 33 2 4 2 2 2" xfId="43552" xr:uid="{00000000-0005-0000-0000-000020AA0000}"/>
    <cellStyle name="Normal 33 2 4 2 2 2 2" xfId="43553" xr:uid="{00000000-0005-0000-0000-000021AA0000}"/>
    <cellStyle name="Normal 33 2 4 2 2 3" xfId="43554" xr:uid="{00000000-0005-0000-0000-000022AA0000}"/>
    <cellStyle name="Normal 33 2 4 2 2 4" xfId="43555" xr:uid="{00000000-0005-0000-0000-000023AA0000}"/>
    <cellStyle name="Normal 33 2 4 2 3" xfId="43556" xr:uid="{00000000-0005-0000-0000-000024AA0000}"/>
    <cellStyle name="Normal 33 2 4 2 3 2" xfId="43557" xr:uid="{00000000-0005-0000-0000-000025AA0000}"/>
    <cellStyle name="Normal 33 2 4 2 4" xfId="43558" xr:uid="{00000000-0005-0000-0000-000026AA0000}"/>
    <cellStyle name="Normal 33 2 4 2 5" xfId="43559" xr:uid="{00000000-0005-0000-0000-000027AA0000}"/>
    <cellStyle name="Normal 33 2 4 3" xfId="43560" xr:uid="{00000000-0005-0000-0000-000028AA0000}"/>
    <cellStyle name="Normal 33 2 4 3 2" xfId="43561" xr:uid="{00000000-0005-0000-0000-000029AA0000}"/>
    <cellStyle name="Normal 33 2 4 3 2 2" xfId="43562" xr:uid="{00000000-0005-0000-0000-00002AAA0000}"/>
    <cellStyle name="Normal 33 2 4 3 3" xfId="43563" xr:uid="{00000000-0005-0000-0000-00002BAA0000}"/>
    <cellStyle name="Normal 33 2 4 3 4" xfId="43564" xr:uid="{00000000-0005-0000-0000-00002CAA0000}"/>
    <cellStyle name="Normal 33 2 4 4" xfId="43565" xr:uid="{00000000-0005-0000-0000-00002DAA0000}"/>
    <cellStyle name="Normal 33 2 4 4 2" xfId="43566" xr:uid="{00000000-0005-0000-0000-00002EAA0000}"/>
    <cellStyle name="Normal 33 2 4 4 2 2" xfId="43567" xr:uid="{00000000-0005-0000-0000-00002FAA0000}"/>
    <cellStyle name="Normal 33 2 4 4 3" xfId="43568" xr:uid="{00000000-0005-0000-0000-000030AA0000}"/>
    <cellStyle name="Normal 33 2 4 4 4" xfId="43569" xr:uid="{00000000-0005-0000-0000-000031AA0000}"/>
    <cellStyle name="Normal 33 2 4 5" xfId="43570" xr:uid="{00000000-0005-0000-0000-000032AA0000}"/>
    <cellStyle name="Normal 33 2 4 5 2" xfId="43571" xr:uid="{00000000-0005-0000-0000-000033AA0000}"/>
    <cellStyle name="Normal 33 2 4 6" xfId="43572" xr:uid="{00000000-0005-0000-0000-000034AA0000}"/>
    <cellStyle name="Normal 33 2 4 7" xfId="43573" xr:uid="{00000000-0005-0000-0000-000035AA0000}"/>
    <cellStyle name="Normal 33 2 5" xfId="43574" xr:uid="{00000000-0005-0000-0000-000036AA0000}"/>
    <cellStyle name="Normal 33 2 5 2" xfId="43575" xr:uid="{00000000-0005-0000-0000-000037AA0000}"/>
    <cellStyle name="Normal 33 2 5 2 2" xfId="43576" xr:uid="{00000000-0005-0000-0000-000038AA0000}"/>
    <cellStyle name="Normal 33 2 5 2 2 2" xfId="43577" xr:uid="{00000000-0005-0000-0000-000039AA0000}"/>
    <cellStyle name="Normal 33 2 5 2 3" xfId="43578" xr:uid="{00000000-0005-0000-0000-00003AAA0000}"/>
    <cellStyle name="Normal 33 2 5 2 4" xfId="43579" xr:uid="{00000000-0005-0000-0000-00003BAA0000}"/>
    <cellStyle name="Normal 33 2 5 3" xfId="43580" xr:uid="{00000000-0005-0000-0000-00003CAA0000}"/>
    <cellStyle name="Normal 33 2 5 3 2" xfId="43581" xr:uid="{00000000-0005-0000-0000-00003DAA0000}"/>
    <cellStyle name="Normal 33 2 5 3 2 2" xfId="43582" xr:uid="{00000000-0005-0000-0000-00003EAA0000}"/>
    <cellStyle name="Normal 33 2 5 3 3" xfId="43583" xr:uid="{00000000-0005-0000-0000-00003FAA0000}"/>
    <cellStyle name="Normal 33 2 5 3 4" xfId="43584" xr:uid="{00000000-0005-0000-0000-000040AA0000}"/>
    <cellStyle name="Normal 33 2 5 4" xfId="43585" xr:uid="{00000000-0005-0000-0000-000041AA0000}"/>
    <cellStyle name="Normal 33 2 5 4 2" xfId="43586" xr:uid="{00000000-0005-0000-0000-000042AA0000}"/>
    <cellStyle name="Normal 33 2 5 5" xfId="43587" xr:uid="{00000000-0005-0000-0000-000043AA0000}"/>
    <cellStyle name="Normal 33 2 5 6" xfId="43588" xr:uid="{00000000-0005-0000-0000-000044AA0000}"/>
    <cellStyle name="Normal 33 2 6" xfId="43589" xr:uid="{00000000-0005-0000-0000-000045AA0000}"/>
    <cellStyle name="Normal 33 2 6 2" xfId="43590" xr:uid="{00000000-0005-0000-0000-000046AA0000}"/>
    <cellStyle name="Normal 33 2 6 2 2" xfId="43591" xr:uid="{00000000-0005-0000-0000-000047AA0000}"/>
    <cellStyle name="Normal 33 2 6 2 2 2" xfId="43592" xr:uid="{00000000-0005-0000-0000-000048AA0000}"/>
    <cellStyle name="Normal 33 2 6 2 3" xfId="43593" xr:uid="{00000000-0005-0000-0000-000049AA0000}"/>
    <cellStyle name="Normal 33 2 6 2 4" xfId="43594" xr:uid="{00000000-0005-0000-0000-00004AAA0000}"/>
    <cellStyle name="Normal 33 2 6 3" xfId="43595" xr:uid="{00000000-0005-0000-0000-00004BAA0000}"/>
    <cellStyle name="Normal 33 2 6 3 2" xfId="43596" xr:uid="{00000000-0005-0000-0000-00004CAA0000}"/>
    <cellStyle name="Normal 33 2 6 4" xfId="43597" xr:uid="{00000000-0005-0000-0000-00004DAA0000}"/>
    <cellStyle name="Normal 33 2 6 5" xfId="43598" xr:uid="{00000000-0005-0000-0000-00004EAA0000}"/>
    <cellStyle name="Normal 33 2 7" xfId="43599" xr:uid="{00000000-0005-0000-0000-00004FAA0000}"/>
    <cellStyle name="Normal 33 2 7 2" xfId="43600" xr:uid="{00000000-0005-0000-0000-000050AA0000}"/>
    <cellStyle name="Normal 33 2 7 2 2" xfId="43601" xr:uid="{00000000-0005-0000-0000-000051AA0000}"/>
    <cellStyle name="Normal 33 2 7 3" xfId="43602" xr:uid="{00000000-0005-0000-0000-000052AA0000}"/>
    <cellStyle name="Normal 33 2 7 4" xfId="43603" xr:uid="{00000000-0005-0000-0000-000053AA0000}"/>
    <cellStyle name="Normal 33 2 8" xfId="43604" xr:uid="{00000000-0005-0000-0000-000054AA0000}"/>
    <cellStyle name="Normal 33 2 8 2" xfId="43605" xr:uid="{00000000-0005-0000-0000-000055AA0000}"/>
    <cellStyle name="Normal 33 2 9" xfId="43606" xr:uid="{00000000-0005-0000-0000-000056AA0000}"/>
    <cellStyle name="Normal 33 3" xfId="43607" xr:uid="{00000000-0005-0000-0000-000057AA0000}"/>
    <cellStyle name="Normal 33 3 10" xfId="43608" xr:uid="{00000000-0005-0000-0000-000058AA0000}"/>
    <cellStyle name="Normal 33 3 2" xfId="43609" xr:uid="{00000000-0005-0000-0000-000059AA0000}"/>
    <cellStyle name="Normal 33 3 2 2" xfId="43610" xr:uid="{00000000-0005-0000-0000-00005AAA0000}"/>
    <cellStyle name="Normal 33 3 2 2 2" xfId="43611" xr:uid="{00000000-0005-0000-0000-00005BAA0000}"/>
    <cellStyle name="Normal 33 3 2 2 2 2" xfId="43612" xr:uid="{00000000-0005-0000-0000-00005CAA0000}"/>
    <cellStyle name="Normal 33 3 2 2 2 2 2" xfId="43613" xr:uid="{00000000-0005-0000-0000-00005DAA0000}"/>
    <cellStyle name="Normal 33 3 2 2 2 2 2 2" xfId="43614" xr:uid="{00000000-0005-0000-0000-00005EAA0000}"/>
    <cellStyle name="Normal 33 3 2 2 2 2 2 2 2" xfId="43615" xr:uid="{00000000-0005-0000-0000-00005FAA0000}"/>
    <cellStyle name="Normal 33 3 2 2 2 2 2 3" xfId="43616" xr:uid="{00000000-0005-0000-0000-000060AA0000}"/>
    <cellStyle name="Normal 33 3 2 2 2 2 2 4" xfId="43617" xr:uid="{00000000-0005-0000-0000-000061AA0000}"/>
    <cellStyle name="Normal 33 3 2 2 2 2 3" xfId="43618" xr:uid="{00000000-0005-0000-0000-000062AA0000}"/>
    <cellStyle name="Normal 33 3 2 2 2 2 3 2" xfId="43619" xr:uid="{00000000-0005-0000-0000-000063AA0000}"/>
    <cellStyle name="Normal 33 3 2 2 2 2 4" xfId="43620" xr:uid="{00000000-0005-0000-0000-000064AA0000}"/>
    <cellStyle name="Normal 33 3 2 2 2 2 5" xfId="43621" xr:uid="{00000000-0005-0000-0000-000065AA0000}"/>
    <cellStyle name="Normal 33 3 2 2 2 3" xfId="43622" xr:uid="{00000000-0005-0000-0000-000066AA0000}"/>
    <cellStyle name="Normal 33 3 2 2 2 3 2" xfId="43623" xr:uid="{00000000-0005-0000-0000-000067AA0000}"/>
    <cellStyle name="Normal 33 3 2 2 2 3 2 2" xfId="43624" xr:uid="{00000000-0005-0000-0000-000068AA0000}"/>
    <cellStyle name="Normal 33 3 2 2 2 3 3" xfId="43625" xr:uid="{00000000-0005-0000-0000-000069AA0000}"/>
    <cellStyle name="Normal 33 3 2 2 2 3 4" xfId="43626" xr:uid="{00000000-0005-0000-0000-00006AAA0000}"/>
    <cellStyle name="Normal 33 3 2 2 2 4" xfId="43627" xr:uid="{00000000-0005-0000-0000-00006BAA0000}"/>
    <cellStyle name="Normal 33 3 2 2 2 4 2" xfId="43628" xr:uid="{00000000-0005-0000-0000-00006CAA0000}"/>
    <cellStyle name="Normal 33 3 2 2 2 5" xfId="43629" xr:uid="{00000000-0005-0000-0000-00006DAA0000}"/>
    <cellStyle name="Normal 33 3 2 2 2 6" xfId="43630" xr:uid="{00000000-0005-0000-0000-00006EAA0000}"/>
    <cellStyle name="Normal 33 3 2 2 3" xfId="43631" xr:uid="{00000000-0005-0000-0000-00006FAA0000}"/>
    <cellStyle name="Normal 33 3 2 2 3 2" xfId="43632" xr:uid="{00000000-0005-0000-0000-000070AA0000}"/>
    <cellStyle name="Normal 33 3 2 2 3 2 2" xfId="43633" xr:uid="{00000000-0005-0000-0000-000071AA0000}"/>
    <cellStyle name="Normal 33 3 2 2 3 2 2 2" xfId="43634" xr:uid="{00000000-0005-0000-0000-000072AA0000}"/>
    <cellStyle name="Normal 33 3 2 2 3 2 3" xfId="43635" xr:uid="{00000000-0005-0000-0000-000073AA0000}"/>
    <cellStyle name="Normal 33 3 2 2 3 2 4" xfId="43636" xr:uid="{00000000-0005-0000-0000-000074AA0000}"/>
    <cellStyle name="Normal 33 3 2 2 3 3" xfId="43637" xr:uid="{00000000-0005-0000-0000-000075AA0000}"/>
    <cellStyle name="Normal 33 3 2 2 3 3 2" xfId="43638" xr:uid="{00000000-0005-0000-0000-000076AA0000}"/>
    <cellStyle name="Normal 33 3 2 2 3 4" xfId="43639" xr:uid="{00000000-0005-0000-0000-000077AA0000}"/>
    <cellStyle name="Normal 33 3 2 2 3 5" xfId="43640" xr:uid="{00000000-0005-0000-0000-000078AA0000}"/>
    <cellStyle name="Normal 33 3 2 2 4" xfId="43641" xr:uid="{00000000-0005-0000-0000-000079AA0000}"/>
    <cellStyle name="Normal 33 3 2 2 4 2" xfId="43642" xr:uid="{00000000-0005-0000-0000-00007AAA0000}"/>
    <cellStyle name="Normal 33 3 2 2 4 2 2" xfId="43643" xr:uid="{00000000-0005-0000-0000-00007BAA0000}"/>
    <cellStyle name="Normal 33 3 2 2 4 3" xfId="43644" xr:uid="{00000000-0005-0000-0000-00007CAA0000}"/>
    <cellStyle name="Normal 33 3 2 2 4 4" xfId="43645" xr:uid="{00000000-0005-0000-0000-00007DAA0000}"/>
    <cellStyle name="Normal 33 3 2 2 5" xfId="43646" xr:uid="{00000000-0005-0000-0000-00007EAA0000}"/>
    <cellStyle name="Normal 33 3 2 2 5 2" xfId="43647" xr:uid="{00000000-0005-0000-0000-00007FAA0000}"/>
    <cellStyle name="Normal 33 3 2 2 5 2 2" xfId="43648" xr:uid="{00000000-0005-0000-0000-000080AA0000}"/>
    <cellStyle name="Normal 33 3 2 2 5 3" xfId="43649" xr:uid="{00000000-0005-0000-0000-000081AA0000}"/>
    <cellStyle name="Normal 33 3 2 2 5 4" xfId="43650" xr:uid="{00000000-0005-0000-0000-000082AA0000}"/>
    <cellStyle name="Normal 33 3 2 2 6" xfId="43651" xr:uid="{00000000-0005-0000-0000-000083AA0000}"/>
    <cellStyle name="Normal 33 3 2 2 6 2" xfId="43652" xr:uid="{00000000-0005-0000-0000-000084AA0000}"/>
    <cellStyle name="Normal 33 3 2 2 7" xfId="43653" xr:uid="{00000000-0005-0000-0000-000085AA0000}"/>
    <cellStyle name="Normal 33 3 2 2 8" xfId="43654" xr:uid="{00000000-0005-0000-0000-000086AA0000}"/>
    <cellStyle name="Normal 33 3 2 3" xfId="43655" xr:uid="{00000000-0005-0000-0000-000087AA0000}"/>
    <cellStyle name="Normal 33 3 2 3 2" xfId="43656" xr:uid="{00000000-0005-0000-0000-000088AA0000}"/>
    <cellStyle name="Normal 33 3 2 3 2 2" xfId="43657" xr:uid="{00000000-0005-0000-0000-000089AA0000}"/>
    <cellStyle name="Normal 33 3 2 3 2 2 2" xfId="43658" xr:uid="{00000000-0005-0000-0000-00008AAA0000}"/>
    <cellStyle name="Normal 33 3 2 3 2 2 2 2" xfId="43659" xr:uid="{00000000-0005-0000-0000-00008BAA0000}"/>
    <cellStyle name="Normal 33 3 2 3 2 2 3" xfId="43660" xr:uid="{00000000-0005-0000-0000-00008CAA0000}"/>
    <cellStyle name="Normal 33 3 2 3 2 2 4" xfId="43661" xr:uid="{00000000-0005-0000-0000-00008DAA0000}"/>
    <cellStyle name="Normal 33 3 2 3 2 3" xfId="43662" xr:uid="{00000000-0005-0000-0000-00008EAA0000}"/>
    <cellStyle name="Normal 33 3 2 3 2 3 2" xfId="43663" xr:uid="{00000000-0005-0000-0000-00008FAA0000}"/>
    <cellStyle name="Normal 33 3 2 3 2 4" xfId="43664" xr:uid="{00000000-0005-0000-0000-000090AA0000}"/>
    <cellStyle name="Normal 33 3 2 3 2 5" xfId="43665" xr:uid="{00000000-0005-0000-0000-000091AA0000}"/>
    <cellStyle name="Normal 33 3 2 3 3" xfId="43666" xr:uid="{00000000-0005-0000-0000-000092AA0000}"/>
    <cellStyle name="Normal 33 3 2 3 3 2" xfId="43667" xr:uid="{00000000-0005-0000-0000-000093AA0000}"/>
    <cellStyle name="Normal 33 3 2 3 3 2 2" xfId="43668" xr:uid="{00000000-0005-0000-0000-000094AA0000}"/>
    <cellStyle name="Normal 33 3 2 3 3 3" xfId="43669" xr:uid="{00000000-0005-0000-0000-000095AA0000}"/>
    <cellStyle name="Normal 33 3 2 3 3 4" xfId="43670" xr:uid="{00000000-0005-0000-0000-000096AA0000}"/>
    <cellStyle name="Normal 33 3 2 3 4" xfId="43671" xr:uid="{00000000-0005-0000-0000-000097AA0000}"/>
    <cellStyle name="Normal 33 3 2 3 4 2" xfId="43672" xr:uid="{00000000-0005-0000-0000-000098AA0000}"/>
    <cellStyle name="Normal 33 3 2 3 4 2 2" xfId="43673" xr:uid="{00000000-0005-0000-0000-000099AA0000}"/>
    <cellStyle name="Normal 33 3 2 3 4 3" xfId="43674" xr:uid="{00000000-0005-0000-0000-00009AAA0000}"/>
    <cellStyle name="Normal 33 3 2 3 4 4" xfId="43675" xr:uid="{00000000-0005-0000-0000-00009BAA0000}"/>
    <cellStyle name="Normal 33 3 2 3 5" xfId="43676" xr:uid="{00000000-0005-0000-0000-00009CAA0000}"/>
    <cellStyle name="Normal 33 3 2 3 5 2" xfId="43677" xr:uid="{00000000-0005-0000-0000-00009DAA0000}"/>
    <cellStyle name="Normal 33 3 2 3 6" xfId="43678" xr:uid="{00000000-0005-0000-0000-00009EAA0000}"/>
    <cellStyle name="Normal 33 3 2 3 7" xfId="43679" xr:uid="{00000000-0005-0000-0000-00009FAA0000}"/>
    <cellStyle name="Normal 33 3 2 4" xfId="43680" xr:uid="{00000000-0005-0000-0000-0000A0AA0000}"/>
    <cellStyle name="Normal 33 3 2 4 2" xfId="43681" xr:uid="{00000000-0005-0000-0000-0000A1AA0000}"/>
    <cellStyle name="Normal 33 3 2 4 2 2" xfId="43682" xr:uid="{00000000-0005-0000-0000-0000A2AA0000}"/>
    <cellStyle name="Normal 33 3 2 4 2 2 2" xfId="43683" xr:uid="{00000000-0005-0000-0000-0000A3AA0000}"/>
    <cellStyle name="Normal 33 3 2 4 2 3" xfId="43684" xr:uid="{00000000-0005-0000-0000-0000A4AA0000}"/>
    <cellStyle name="Normal 33 3 2 4 2 4" xfId="43685" xr:uid="{00000000-0005-0000-0000-0000A5AA0000}"/>
    <cellStyle name="Normal 33 3 2 4 3" xfId="43686" xr:uid="{00000000-0005-0000-0000-0000A6AA0000}"/>
    <cellStyle name="Normal 33 3 2 4 3 2" xfId="43687" xr:uid="{00000000-0005-0000-0000-0000A7AA0000}"/>
    <cellStyle name="Normal 33 3 2 4 3 2 2" xfId="43688" xr:uid="{00000000-0005-0000-0000-0000A8AA0000}"/>
    <cellStyle name="Normal 33 3 2 4 3 3" xfId="43689" xr:uid="{00000000-0005-0000-0000-0000A9AA0000}"/>
    <cellStyle name="Normal 33 3 2 4 3 4" xfId="43690" xr:uid="{00000000-0005-0000-0000-0000AAAA0000}"/>
    <cellStyle name="Normal 33 3 2 4 4" xfId="43691" xr:uid="{00000000-0005-0000-0000-0000ABAA0000}"/>
    <cellStyle name="Normal 33 3 2 4 4 2" xfId="43692" xr:uid="{00000000-0005-0000-0000-0000ACAA0000}"/>
    <cellStyle name="Normal 33 3 2 4 5" xfId="43693" xr:uid="{00000000-0005-0000-0000-0000ADAA0000}"/>
    <cellStyle name="Normal 33 3 2 4 6" xfId="43694" xr:uid="{00000000-0005-0000-0000-0000AEAA0000}"/>
    <cellStyle name="Normal 33 3 2 5" xfId="43695" xr:uid="{00000000-0005-0000-0000-0000AFAA0000}"/>
    <cellStyle name="Normal 33 3 2 5 2" xfId="43696" xr:uid="{00000000-0005-0000-0000-0000B0AA0000}"/>
    <cellStyle name="Normal 33 3 2 5 2 2" xfId="43697" xr:uid="{00000000-0005-0000-0000-0000B1AA0000}"/>
    <cellStyle name="Normal 33 3 2 5 2 2 2" xfId="43698" xr:uid="{00000000-0005-0000-0000-0000B2AA0000}"/>
    <cellStyle name="Normal 33 3 2 5 2 3" xfId="43699" xr:uid="{00000000-0005-0000-0000-0000B3AA0000}"/>
    <cellStyle name="Normal 33 3 2 5 2 4" xfId="43700" xr:uid="{00000000-0005-0000-0000-0000B4AA0000}"/>
    <cellStyle name="Normal 33 3 2 5 3" xfId="43701" xr:uid="{00000000-0005-0000-0000-0000B5AA0000}"/>
    <cellStyle name="Normal 33 3 2 5 3 2" xfId="43702" xr:uid="{00000000-0005-0000-0000-0000B6AA0000}"/>
    <cellStyle name="Normal 33 3 2 5 4" xfId="43703" xr:uid="{00000000-0005-0000-0000-0000B7AA0000}"/>
    <cellStyle name="Normal 33 3 2 5 5" xfId="43704" xr:uid="{00000000-0005-0000-0000-0000B8AA0000}"/>
    <cellStyle name="Normal 33 3 2 6" xfId="43705" xr:uid="{00000000-0005-0000-0000-0000B9AA0000}"/>
    <cellStyle name="Normal 33 3 2 6 2" xfId="43706" xr:uid="{00000000-0005-0000-0000-0000BAAA0000}"/>
    <cellStyle name="Normal 33 3 2 6 2 2" xfId="43707" xr:uid="{00000000-0005-0000-0000-0000BBAA0000}"/>
    <cellStyle name="Normal 33 3 2 6 3" xfId="43708" xr:uid="{00000000-0005-0000-0000-0000BCAA0000}"/>
    <cellStyle name="Normal 33 3 2 6 4" xfId="43709" xr:uid="{00000000-0005-0000-0000-0000BDAA0000}"/>
    <cellStyle name="Normal 33 3 2 7" xfId="43710" xr:uid="{00000000-0005-0000-0000-0000BEAA0000}"/>
    <cellStyle name="Normal 33 3 2 7 2" xfId="43711" xr:uid="{00000000-0005-0000-0000-0000BFAA0000}"/>
    <cellStyle name="Normal 33 3 2 8" xfId="43712" xr:uid="{00000000-0005-0000-0000-0000C0AA0000}"/>
    <cellStyle name="Normal 33 3 2 9" xfId="43713" xr:uid="{00000000-0005-0000-0000-0000C1AA0000}"/>
    <cellStyle name="Normal 33 3 3" xfId="43714" xr:uid="{00000000-0005-0000-0000-0000C2AA0000}"/>
    <cellStyle name="Normal 33 3 3 2" xfId="43715" xr:uid="{00000000-0005-0000-0000-0000C3AA0000}"/>
    <cellStyle name="Normal 33 3 3 2 2" xfId="43716" xr:uid="{00000000-0005-0000-0000-0000C4AA0000}"/>
    <cellStyle name="Normal 33 3 3 2 2 2" xfId="43717" xr:uid="{00000000-0005-0000-0000-0000C5AA0000}"/>
    <cellStyle name="Normal 33 3 3 2 2 2 2" xfId="43718" xr:uid="{00000000-0005-0000-0000-0000C6AA0000}"/>
    <cellStyle name="Normal 33 3 3 2 2 2 2 2" xfId="43719" xr:uid="{00000000-0005-0000-0000-0000C7AA0000}"/>
    <cellStyle name="Normal 33 3 3 2 2 2 3" xfId="43720" xr:uid="{00000000-0005-0000-0000-0000C8AA0000}"/>
    <cellStyle name="Normal 33 3 3 2 2 2 4" xfId="43721" xr:uid="{00000000-0005-0000-0000-0000C9AA0000}"/>
    <cellStyle name="Normal 33 3 3 2 2 3" xfId="43722" xr:uid="{00000000-0005-0000-0000-0000CAAA0000}"/>
    <cellStyle name="Normal 33 3 3 2 2 3 2" xfId="43723" xr:uid="{00000000-0005-0000-0000-0000CBAA0000}"/>
    <cellStyle name="Normal 33 3 3 2 2 4" xfId="43724" xr:uid="{00000000-0005-0000-0000-0000CCAA0000}"/>
    <cellStyle name="Normal 33 3 3 2 2 5" xfId="43725" xr:uid="{00000000-0005-0000-0000-0000CDAA0000}"/>
    <cellStyle name="Normal 33 3 3 2 3" xfId="43726" xr:uid="{00000000-0005-0000-0000-0000CEAA0000}"/>
    <cellStyle name="Normal 33 3 3 2 3 2" xfId="43727" xr:uid="{00000000-0005-0000-0000-0000CFAA0000}"/>
    <cellStyle name="Normal 33 3 3 2 3 2 2" xfId="43728" xr:uid="{00000000-0005-0000-0000-0000D0AA0000}"/>
    <cellStyle name="Normal 33 3 3 2 3 3" xfId="43729" xr:uid="{00000000-0005-0000-0000-0000D1AA0000}"/>
    <cellStyle name="Normal 33 3 3 2 3 4" xfId="43730" xr:uid="{00000000-0005-0000-0000-0000D2AA0000}"/>
    <cellStyle name="Normal 33 3 3 2 4" xfId="43731" xr:uid="{00000000-0005-0000-0000-0000D3AA0000}"/>
    <cellStyle name="Normal 33 3 3 2 4 2" xfId="43732" xr:uid="{00000000-0005-0000-0000-0000D4AA0000}"/>
    <cellStyle name="Normal 33 3 3 2 5" xfId="43733" xr:uid="{00000000-0005-0000-0000-0000D5AA0000}"/>
    <cellStyle name="Normal 33 3 3 2 6" xfId="43734" xr:uid="{00000000-0005-0000-0000-0000D6AA0000}"/>
    <cellStyle name="Normal 33 3 3 3" xfId="43735" xr:uid="{00000000-0005-0000-0000-0000D7AA0000}"/>
    <cellStyle name="Normal 33 3 3 3 2" xfId="43736" xr:uid="{00000000-0005-0000-0000-0000D8AA0000}"/>
    <cellStyle name="Normal 33 3 3 3 2 2" xfId="43737" xr:uid="{00000000-0005-0000-0000-0000D9AA0000}"/>
    <cellStyle name="Normal 33 3 3 3 2 2 2" xfId="43738" xr:uid="{00000000-0005-0000-0000-0000DAAA0000}"/>
    <cellStyle name="Normal 33 3 3 3 2 3" xfId="43739" xr:uid="{00000000-0005-0000-0000-0000DBAA0000}"/>
    <cellStyle name="Normal 33 3 3 3 2 4" xfId="43740" xr:uid="{00000000-0005-0000-0000-0000DCAA0000}"/>
    <cellStyle name="Normal 33 3 3 3 3" xfId="43741" xr:uid="{00000000-0005-0000-0000-0000DDAA0000}"/>
    <cellStyle name="Normal 33 3 3 3 3 2" xfId="43742" xr:uid="{00000000-0005-0000-0000-0000DEAA0000}"/>
    <cellStyle name="Normal 33 3 3 3 4" xfId="43743" xr:uid="{00000000-0005-0000-0000-0000DFAA0000}"/>
    <cellStyle name="Normal 33 3 3 3 5" xfId="43744" xr:uid="{00000000-0005-0000-0000-0000E0AA0000}"/>
    <cellStyle name="Normal 33 3 3 4" xfId="43745" xr:uid="{00000000-0005-0000-0000-0000E1AA0000}"/>
    <cellStyle name="Normal 33 3 3 4 2" xfId="43746" xr:uid="{00000000-0005-0000-0000-0000E2AA0000}"/>
    <cellStyle name="Normal 33 3 3 4 2 2" xfId="43747" xr:uid="{00000000-0005-0000-0000-0000E3AA0000}"/>
    <cellStyle name="Normal 33 3 3 4 3" xfId="43748" xr:uid="{00000000-0005-0000-0000-0000E4AA0000}"/>
    <cellStyle name="Normal 33 3 3 4 4" xfId="43749" xr:uid="{00000000-0005-0000-0000-0000E5AA0000}"/>
    <cellStyle name="Normal 33 3 3 5" xfId="43750" xr:uid="{00000000-0005-0000-0000-0000E6AA0000}"/>
    <cellStyle name="Normal 33 3 3 5 2" xfId="43751" xr:uid="{00000000-0005-0000-0000-0000E7AA0000}"/>
    <cellStyle name="Normal 33 3 3 5 2 2" xfId="43752" xr:uid="{00000000-0005-0000-0000-0000E8AA0000}"/>
    <cellStyle name="Normal 33 3 3 5 3" xfId="43753" xr:uid="{00000000-0005-0000-0000-0000E9AA0000}"/>
    <cellStyle name="Normal 33 3 3 5 4" xfId="43754" xr:uid="{00000000-0005-0000-0000-0000EAAA0000}"/>
    <cellStyle name="Normal 33 3 3 6" xfId="43755" xr:uid="{00000000-0005-0000-0000-0000EBAA0000}"/>
    <cellStyle name="Normal 33 3 3 6 2" xfId="43756" xr:uid="{00000000-0005-0000-0000-0000ECAA0000}"/>
    <cellStyle name="Normal 33 3 3 7" xfId="43757" xr:uid="{00000000-0005-0000-0000-0000EDAA0000}"/>
    <cellStyle name="Normal 33 3 3 8" xfId="43758" xr:uid="{00000000-0005-0000-0000-0000EEAA0000}"/>
    <cellStyle name="Normal 33 3 4" xfId="43759" xr:uid="{00000000-0005-0000-0000-0000EFAA0000}"/>
    <cellStyle name="Normal 33 3 4 2" xfId="43760" xr:uid="{00000000-0005-0000-0000-0000F0AA0000}"/>
    <cellStyle name="Normal 33 3 4 2 2" xfId="43761" xr:uid="{00000000-0005-0000-0000-0000F1AA0000}"/>
    <cellStyle name="Normal 33 3 4 2 2 2" xfId="43762" xr:uid="{00000000-0005-0000-0000-0000F2AA0000}"/>
    <cellStyle name="Normal 33 3 4 2 2 2 2" xfId="43763" xr:uid="{00000000-0005-0000-0000-0000F3AA0000}"/>
    <cellStyle name="Normal 33 3 4 2 2 3" xfId="43764" xr:uid="{00000000-0005-0000-0000-0000F4AA0000}"/>
    <cellStyle name="Normal 33 3 4 2 2 4" xfId="43765" xr:uid="{00000000-0005-0000-0000-0000F5AA0000}"/>
    <cellStyle name="Normal 33 3 4 2 3" xfId="43766" xr:uid="{00000000-0005-0000-0000-0000F6AA0000}"/>
    <cellStyle name="Normal 33 3 4 2 3 2" xfId="43767" xr:uid="{00000000-0005-0000-0000-0000F7AA0000}"/>
    <cellStyle name="Normal 33 3 4 2 4" xfId="43768" xr:uid="{00000000-0005-0000-0000-0000F8AA0000}"/>
    <cellStyle name="Normal 33 3 4 2 5" xfId="43769" xr:uid="{00000000-0005-0000-0000-0000F9AA0000}"/>
    <cellStyle name="Normal 33 3 4 3" xfId="43770" xr:uid="{00000000-0005-0000-0000-0000FAAA0000}"/>
    <cellStyle name="Normal 33 3 4 3 2" xfId="43771" xr:uid="{00000000-0005-0000-0000-0000FBAA0000}"/>
    <cellStyle name="Normal 33 3 4 3 2 2" xfId="43772" xr:uid="{00000000-0005-0000-0000-0000FCAA0000}"/>
    <cellStyle name="Normal 33 3 4 3 3" xfId="43773" xr:uid="{00000000-0005-0000-0000-0000FDAA0000}"/>
    <cellStyle name="Normal 33 3 4 3 4" xfId="43774" xr:uid="{00000000-0005-0000-0000-0000FEAA0000}"/>
    <cellStyle name="Normal 33 3 4 4" xfId="43775" xr:uid="{00000000-0005-0000-0000-0000FFAA0000}"/>
    <cellStyle name="Normal 33 3 4 4 2" xfId="43776" xr:uid="{00000000-0005-0000-0000-000000AB0000}"/>
    <cellStyle name="Normal 33 3 4 4 2 2" xfId="43777" xr:uid="{00000000-0005-0000-0000-000001AB0000}"/>
    <cellStyle name="Normal 33 3 4 4 3" xfId="43778" xr:uid="{00000000-0005-0000-0000-000002AB0000}"/>
    <cellStyle name="Normal 33 3 4 4 4" xfId="43779" xr:uid="{00000000-0005-0000-0000-000003AB0000}"/>
    <cellStyle name="Normal 33 3 4 5" xfId="43780" xr:uid="{00000000-0005-0000-0000-000004AB0000}"/>
    <cellStyle name="Normal 33 3 4 5 2" xfId="43781" xr:uid="{00000000-0005-0000-0000-000005AB0000}"/>
    <cellStyle name="Normal 33 3 4 6" xfId="43782" xr:uid="{00000000-0005-0000-0000-000006AB0000}"/>
    <cellStyle name="Normal 33 3 4 7" xfId="43783" xr:uid="{00000000-0005-0000-0000-000007AB0000}"/>
    <cellStyle name="Normal 33 3 5" xfId="43784" xr:uid="{00000000-0005-0000-0000-000008AB0000}"/>
    <cellStyle name="Normal 33 3 5 2" xfId="43785" xr:uid="{00000000-0005-0000-0000-000009AB0000}"/>
    <cellStyle name="Normal 33 3 5 2 2" xfId="43786" xr:uid="{00000000-0005-0000-0000-00000AAB0000}"/>
    <cellStyle name="Normal 33 3 5 2 2 2" xfId="43787" xr:uid="{00000000-0005-0000-0000-00000BAB0000}"/>
    <cellStyle name="Normal 33 3 5 2 3" xfId="43788" xr:uid="{00000000-0005-0000-0000-00000CAB0000}"/>
    <cellStyle name="Normal 33 3 5 2 4" xfId="43789" xr:uid="{00000000-0005-0000-0000-00000DAB0000}"/>
    <cellStyle name="Normal 33 3 5 3" xfId="43790" xr:uid="{00000000-0005-0000-0000-00000EAB0000}"/>
    <cellStyle name="Normal 33 3 5 3 2" xfId="43791" xr:uid="{00000000-0005-0000-0000-00000FAB0000}"/>
    <cellStyle name="Normal 33 3 5 3 2 2" xfId="43792" xr:uid="{00000000-0005-0000-0000-000010AB0000}"/>
    <cellStyle name="Normal 33 3 5 3 3" xfId="43793" xr:uid="{00000000-0005-0000-0000-000011AB0000}"/>
    <cellStyle name="Normal 33 3 5 3 4" xfId="43794" xr:uid="{00000000-0005-0000-0000-000012AB0000}"/>
    <cellStyle name="Normal 33 3 5 4" xfId="43795" xr:uid="{00000000-0005-0000-0000-000013AB0000}"/>
    <cellStyle name="Normal 33 3 5 4 2" xfId="43796" xr:uid="{00000000-0005-0000-0000-000014AB0000}"/>
    <cellStyle name="Normal 33 3 5 5" xfId="43797" xr:uid="{00000000-0005-0000-0000-000015AB0000}"/>
    <cellStyle name="Normal 33 3 5 6" xfId="43798" xr:uid="{00000000-0005-0000-0000-000016AB0000}"/>
    <cellStyle name="Normal 33 3 6" xfId="43799" xr:uid="{00000000-0005-0000-0000-000017AB0000}"/>
    <cellStyle name="Normal 33 3 6 2" xfId="43800" xr:uid="{00000000-0005-0000-0000-000018AB0000}"/>
    <cellStyle name="Normal 33 3 6 2 2" xfId="43801" xr:uid="{00000000-0005-0000-0000-000019AB0000}"/>
    <cellStyle name="Normal 33 3 6 2 2 2" xfId="43802" xr:uid="{00000000-0005-0000-0000-00001AAB0000}"/>
    <cellStyle name="Normal 33 3 6 2 3" xfId="43803" xr:uid="{00000000-0005-0000-0000-00001BAB0000}"/>
    <cellStyle name="Normal 33 3 6 2 4" xfId="43804" xr:uid="{00000000-0005-0000-0000-00001CAB0000}"/>
    <cellStyle name="Normal 33 3 6 3" xfId="43805" xr:uid="{00000000-0005-0000-0000-00001DAB0000}"/>
    <cellStyle name="Normal 33 3 6 3 2" xfId="43806" xr:uid="{00000000-0005-0000-0000-00001EAB0000}"/>
    <cellStyle name="Normal 33 3 6 4" xfId="43807" xr:uid="{00000000-0005-0000-0000-00001FAB0000}"/>
    <cellStyle name="Normal 33 3 6 5" xfId="43808" xr:uid="{00000000-0005-0000-0000-000020AB0000}"/>
    <cellStyle name="Normal 33 3 7" xfId="43809" xr:uid="{00000000-0005-0000-0000-000021AB0000}"/>
    <cellStyle name="Normal 33 3 7 2" xfId="43810" xr:uid="{00000000-0005-0000-0000-000022AB0000}"/>
    <cellStyle name="Normal 33 3 7 2 2" xfId="43811" xr:uid="{00000000-0005-0000-0000-000023AB0000}"/>
    <cellStyle name="Normal 33 3 7 3" xfId="43812" xr:uid="{00000000-0005-0000-0000-000024AB0000}"/>
    <cellStyle name="Normal 33 3 7 4" xfId="43813" xr:uid="{00000000-0005-0000-0000-000025AB0000}"/>
    <cellStyle name="Normal 33 3 8" xfId="43814" xr:uid="{00000000-0005-0000-0000-000026AB0000}"/>
    <cellStyle name="Normal 33 3 8 2" xfId="43815" xr:uid="{00000000-0005-0000-0000-000027AB0000}"/>
    <cellStyle name="Normal 33 3 9" xfId="43816" xr:uid="{00000000-0005-0000-0000-000028AB0000}"/>
    <cellStyle name="Normal 33 4" xfId="43817" xr:uid="{00000000-0005-0000-0000-000029AB0000}"/>
    <cellStyle name="Normal 33 4 2" xfId="43818" xr:uid="{00000000-0005-0000-0000-00002AAB0000}"/>
    <cellStyle name="Normal 33 4 2 2" xfId="43819" xr:uid="{00000000-0005-0000-0000-00002BAB0000}"/>
    <cellStyle name="Normal 33 4 2 2 2" xfId="43820" xr:uid="{00000000-0005-0000-0000-00002CAB0000}"/>
    <cellStyle name="Normal 33 4 2 2 2 2" xfId="43821" xr:uid="{00000000-0005-0000-0000-00002DAB0000}"/>
    <cellStyle name="Normal 33 4 2 2 2 2 2" xfId="43822" xr:uid="{00000000-0005-0000-0000-00002EAB0000}"/>
    <cellStyle name="Normal 33 4 2 2 2 2 2 2" xfId="43823" xr:uid="{00000000-0005-0000-0000-00002FAB0000}"/>
    <cellStyle name="Normal 33 4 2 2 2 2 3" xfId="43824" xr:uid="{00000000-0005-0000-0000-000030AB0000}"/>
    <cellStyle name="Normal 33 4 2 2 2 2 4" xfId="43825" xr:uid="{00000000-0005-0000-0000-000031AB0000}"/>
    <cellStyle name="Normal 33 4 2 2 2 3" xfId="43826" xr:uid="{00000000-0005-0000-0000-000032AB0000}"/>
    <cellStyle name="Normal 33 4 2 2 2 3 2" xfId="43827" xr:uid="{00000000-0005-0000-0000-000033AB0000}"/>
    <cellStyle name="Normal 33 4 2 2 2 4" xfId="43828" xr:uid="{00000000-0005-0000-0000-000034AB0000}"/>
    <cellStyle name="Normal 33 4 2 2 2 5" xfId="43829" xr:uid="{00000000-0005-0000-0000-000035AB0000}"/>
    <cellStyle name="Normal 33 4 2 2 3" xfId="43830" xr:uid="{00000000-0005-0000-0000-000036AB0000}"/>
    <cellStyle name="Normal 33 4 2 2 3 2" xfId="43831" xr:uid="{00000000-0005-0000-0000-000037AB0000}"/>
    <cellStyle name="Normal 33 4 2 2 3 2 2" xfId="43832" xr:uid="{00000000-0005-0000-0000-000038AB0000}"/>
    <cellStyle name="Normal 33 4 2 2 3 3" xfId="43833" xr:uid="{00000000-0005-0000-0000-000039AB0000}"/>
    <cellStyle name="Normal 33 4 2 2 3 4" xfId="43834" xr:uid="{00000000-0005-0000-0000-00003AAB0000}"/>
    <cellStyle name="Normal 33 4 2 2 4" xfId="43835" xr:uid="{00000000-0005-0000-0000-00003BAB0000}"/>
    <cellStyle name="Normal 33 4 2 2 4 2" xfId="43836" xr:uid="{00000000-0005-0000-0000-00003CAB0000}"/>
    <cellStyle name="Normal 33 4 2 2 5" xfId="43837" xr:uid="{00000000-0005-0000-0000-00003DAB0000}"/>
    <cellStyle name="Normal 33 4 2 2 6" xfId="43838" xr:uid="{00000000-0005-0000-0000-00003EAB0000}"/>
    <cellStyle name="Normal 33 4 2 3" xfId="43839" xr:uid="{00000000-0005-0000-0000-00003FAB0000}"/>
    <cellStyle name="Normal 33 4 2 3 2" xfId="43840" xr:uid="{00000000-0005-0000-0000-000040AB0000}"/>
    <cellStyle name="Normal 33 4 2 3 2 2" xfId="43841" xr:uid="{00000000-0005-0000-0000-000041AB0000}"/>
    <cellStyle name="Normal 33 4 2 3 2 2 2" xfId="43842" xr:uid="{00000000-0005-0000-0000-000042AB0000}"/>
    <cellStyle name="Normal 33 4 2 3 2 3" xfId="43843" xr:uid="{00000000-0005-0000-0000-000043AB0000}"/>
    <cellStyle name="Normal 33 4 2 3 2 4" xfId="43844" xr:uid="{00000000-0005-0000-0000-000044AB0000}"/>
    <cellStyle name="Normal 33 4 2 3 3" xfId="43845" xr:uid="{00000000-0005-0000-0000-000045AB0000}"/>
    <cellStyle name="Normal 33 4 2 3 3 2" xfId="43846" xr:uid="{00000000-0005-0000-0000-000046AB0000}"/>
    <cellStyle name="Normal 33 4 2 3 4" xfId="43847" xr:uid="{00000000-0005-0000-0000-000047AB0000}"/>
    <cellStyle name="Normal 33 4 2 3 5" xfId="43848" xr:uid="{00000000-0005-0000-0000-000048AB0000}"/>
    <cellStyle name="Normal 33 4 2 4" xfId="43849" xr:uid="{00000000-0005-0000-0000-000049AB0000}"/>
    <cellStyle name="Normal 33 4 2 4 2" xfId="43850" xr:uid="{00000000-0005-0000-0000-00004AAB0000}"/>
    <cellStyle name="Normal 33 4 2 4 2 2" xfId="43851" xr:uid="{00000000-0005-0000-0000-00004BAB0000}"/>
    <cellStyle name="Normal 33 4 2 4 3" xfId="43852" xr:uid="{00000000-0005-0000-0000-00004CAB0000}"/>
    <cellStyle name="Normal 33 4 2 4 4" xfId="43853" xr:uid="{00000000-0005-0000-0000-00004DAB0000}"/>
    <cellStyle name="Normal 33 4 2 5" xfId="43854" xr:uid="{00000000-0005-0000-0000-00004EAB0000}"/>
    <cellStyle name="Normal 33 4 2 5 2" xfId="43855" xr:uid="{00000000-0005-0000-0000-00004FAB0000}"/>
    <cellStyle name="Normal 33 4 2 5 2 2" xfId="43856" xr:uid="{00000000-0005-0000-0000-000050AB0000}"/>
    <cellStyle name="Normal 33 4 2 5 3" xfId="43857" xr:uid="{00000000-0005-0000-0000-000051AB0000}"/>
    <cellStyle name="Normal 33 4 2 5 4" xfId="43858" xr:uid="{00000000-0005-0000-0000-000052AB0000}"/>
    <cellStyle name="Normal 33 4 2 6" xfId="43859" xr:uid="{00000000-0005-0000-0000-000053AB0000}"/>
    <cellStyle name="Normal 33 4 2 6 2" xfId="43860" xr:uid="{00000000-0005-0000-0000-000054AB0000}"/>
    <cellStyle name="Normal 33 4 2 7" xfId="43861" xr:uid="{00000000-0005-0000-0000-000055AB0000}"/>
    <cellStyle name="Normal 33 4 2 8" xfId="43862" xr:uid="{00000000-0005-0000-0000-000056AB0000}"/>
    <cellStyle name="Normal 33 4 3" xfId="43863" xr:uid="{00000000-0005-0000-0000-000057AB0000}"/>
    <cellStyle name="Normal 33 4 3 2" xfId="43864" xr:uid="{00000000-0005-0000-0000-000058AB0000}"/>
    <cellStyle name="Normal 33 4 3 2 2" xfId="43865" xr:uid="{00000000-0005-0000-0000-000059AB0000}"/>
    <cellStyle name="Normal 33 4 3 2 2 2" xfId="43866" xr:uid="{00000000-0005-0000-0000-00005AAB0000}"/>
    <cellStyle name="Normal 33 4 3 2 2 2 2" xfId="43867" xr:uid="{00000000-0005-0000-0000-00005BAB0000}"/>
    <cellStyle name="Normal 33 4 3 2 2 3" xfId="43868" xr:uid="{00000000-0005-0000-0000-00005CAB0000}"/>
    <cellStyle name="Normal 33 4 3 2 2 4" xfId="43869" xr:uid="{00000000-0005-0000-0000-00005DAB0000}"/>
    <cellStyle name="Normal 33 4 3 2 3" xfId="43870" xr:uid="{00000000-0005-0000-0000-00005EAB0000}"/>
    <cellStyle name="Normal 33 4 3 2 3 2" xfId="43871" xr:uid="{00000000-0005-0000-0000-00005FAB0000}"/>
    <cellStyle name="Normal 33 4 3 2 4" xfId="43872" xr:uid="{00000000-0005-0000-0000-000060AB0000}"/>
    <cellStyle name="Normal 33 4 3 2 5" xfId="43873" xr:uid="{00000000-0005-0000-0000-000061AB0000}"/>
    <cellStyle name="Normal 33 4 3 3" xfId="43874" xr:uid="{00000000-0005-0000-0000-000062AB0000}"/>
    <cellStyle name="Normal 33 4 3 3 2" xfId="43875" xr:uid="{00000000-0005-0000-0000-000063AB0000}"/>
    <cellStyle name="Normal 33 4 3 3 2 2" xfId="43876" xr:uid="{00000000-0005-0000-0000-000064AB0000}"/>
    <cellStyle name="Normal 33 4 3 3 3" xfId="43877" xr:uid="{00000000-0005-0000-0000-000065AB0000}"/>
    <cellStyle name="Normal 33 4 3 3 4" xfId="43878" xr:uid="{00000000-0005-0000-0000-000066AB0000}"/>
    <cellStyle name="Normal 33 4 3 4" xfId="43879" xr:uid="{00000000-0005-0000-0000-000067AB0000}"/>
    <cellStyle name="Normal 33 4 3 4 2" xfId="43880" xr:uid="{00000000-0005-0000-0000-000068AB0000}"/>
    <cellStyle name="Normal 33 4 3 4 2 2" xfId="43881" xr:uid="{00000000-0005-0000-0000-000069AB0000}"/>
    <cellStyle name="Normal 33 4 3 4 3" xfId="43882" xr:uid="{00000000-0005-0000-0000-00006AAB0000}"/>
    <cellStyle name="Normal 33 4 3 4 4" xfId="43883" xr:uid="{00000000-0005-0000-0000-00006BAB0000}"/>
    <cellStyle name="Normal 33 4 3 5" xfId="43884" xr:uid="{00000000-0005-0000-0000-00006CAB0000}"/>
    <cellStyle name="Normal 33 4 3 5 2" xfId="43885" xr:uid="{00000000-0005-0000-0000-00006DAB0000}"/>
    <cellStyle name="Normal 33 4 3 6" xfId="43886" xr:uid="{00000000-0005-0000-0000-00006EAB0000}"/>
    <cellStyle name="Normal 33 4 3 7" xfId="43887" xr:uid="{00000000-0005-0000-0000-00006FAB0000}"/>
    <cellStyle name="Normal 33 4 4" xfId="43888" xr:uid="{00000000-0005-0000-0000-000070AB0000}"/>
    <cellStyle name="Normal 33 4 4 2" xfId="43889" xr:uid="{00000000-0005-0000-0000-000071AB0000}"/>
    <cellStyle name="Normal 33 4 4 2 2" xfId="43890" xr:uid="{00000000-0005-0000-0000-000072AB0000}"/>
    <cellStyle name="Normal 33 4 4 2 2 2" xfId="43891" xr:uid="{00000000-0005-0000-0000-000073AB0000}"/>
    <cellStyle name="Normal 33 4 4 2 3" xfId="43892" xr:uid="{00000000-0005-0000-0000-000074AB0000}"/>
    <cellStyle name="Normal 33 4 4 2 4" xfId="43893" xr:uid="{00000000-0005-0000-0000-000075AB0000}"/>
    <cellStyle name="Normal 33 4 4 3" xfId="43894" xr:uid="{00000000-0005-0000-0000-000076AB0000}"/>
    <cellStyle name="Normal 33 4 4 3 2" xfId="43895" xr:uid="{00000000-0005-0000-0000-000077AB0000}"/>
    <cellStyle name="Normal 33 4 4 3 2 2" xfId="43896" xr:uid="{00000000-0005-0000-0000-000078AB0000}"/>
    <cellStyle name="Normal 33 4 4 3 3" xfId="43897" xr:uid="{00000000-0005-0000-0000-000079AB0000}"/>
    <cellStyle name="Normal 33 4 4 3 4" xfId="43898" xr:uid="{00000000-0005-0000-0000-00007AAB0000}"/>
    <cellStyle name="Normal 33 4 4 4" xfId="43899" xr:uid="{00000000-0005-0000-0000-00007BAB0000}"/>
    <cellStyle name="Normal 33 4 4 4 2" xfId="43900" xr:uid="{00000000-0005-0000-0000-00007CAB0000}"/>
    <cellStyle name="Normal 33 4 4 5" xfId="43901" xr:uid="{00000000-0005-0000-0000-00007DAB0000}"/>
    <cellStyle name="Normal 33 4 4 6" xfId="43902" xr:uid="{00000000-0005-0000-0000-00007EAB0000}"/>
    <cellStyle name="Normal 33 4 5" xfId="43903" xr:uid="{00000000-0005-0000-0000-00007FAB0000}"/>
    <cellStyle name="Normal 33 4 5 2" xfId="43904" xr:uid="{00000000-0005-0000-0000-000080AB0000}"/>
    <cellStyle name="Normal 33 4 5 2 2" xfId="43905" xr:uid="{00000000-0005-0000-0000-000081AB0000}"/>
    <cellStyle name="Normal 33 4 5 2 2 2" xfId="43906" xr:uid="{00000000-0005-0000-0000-000082AB0000}"/>
    <cellStyle name="Normal 33 4 5 2 3" xfId="43907" xr:uid="{00000000-0005-0000-0000-000083AB0000}"/>
    <cellStyle name="Normal 33 4 5 2 4" xfId="43908" xr:uid="{00000000-0005-0000-0000-000084AB0000}"/>
    <cellStyle name="Normal 33 4 5 3" xfId="43909" xr:uid="{00000000-0005-0000-0000-000085AB0000}"/>
    <cellStyle name="Normal 33 4 5 3 2" xfId="43910" xr:uid="{00000000-0005-0000-0000-000086AB0000}"/>
    <cellStyle name="Normal 33 4 5 4" xfId="43911" xr:uid="{00000000-0005-0000-0000-000087AB0000}"/>
    <cellStyle name="Normal 33 4 5 5" xfId="43912" xr:uid="{00000000-0005-0000-0000-000088AB0000}"/>
    <cellStyle name="Normal 33 4 6" xfId="43913" xr:uid="{00000000-0005-0000-0000-000089AB0000}"/>
    <cellStyle name="Normal 33 4 6 2" xfId="43914" xr:uid="{00000000-0005-0000-0000-00008AAB0000}"/>
    <cellStyle name="Normal 33 4 6 2 2" xfId="43915" xr:uid="{00000000-0005-0000-0000-00008BAB0000}"/>
    <cellStyle name="Normal 33 4 6 3" xfId="43916" xr:uid="{00000000-0005-0000-0000-00008CAB0000}"/>
    <cellStyle name="Normal 33 4 6 4" xfId="43917" xr:uid="{00000000-0005-0000-0000-00008DAB0000}"/>
    <cellStyle name="Normal 33 4 7" xfId="43918" xr:uid="{00000000-0005-0000-0000-00008EAB0000}"/>
    <cellStyle name="Normal 33 4 7 2" xfId="43919" xr:uid="{00000000-0005-0000-0000-00008FAB0000}"/>
    <cellStyle name="Normal 33 4 8" xfId="43920" xr:uid="{00000000-0005-0000-0000-000090AB0000}"/>
    <cellStyle name="Normal 33 4 9" xfId="43921" xr:uid="{00000000-0005-0000-0000-000091AB0000}"/>
    <cellStyle name="Normal 33 5" xfId="43922" xr:uid="{00000000-0005-0000-0000-000092AB0000}"/>
    <cellStyle name="Normal 33 5 2" xfId="43923" xr:uid="{00000000-0005-0000-0000-000093AB0000}"/>
    <cellStyle name="Normal 33 5 2 2" xfId="43924" xr:uid="{00000000-0005-0000-0000-000094AB0000}"/>
    <cellStyle name="Normal 33 5 2 2 2" xfId="43925" xr:uid="{00000000-0005-0000-0000-000095AB0000}"/>
    <cellStyle name="Normal 33 5 2 2 2 2" xfId="43926" xr:uid="{00000000-0005-0000-0000-000096AB0000}"/>
    <cellStyle name="Normal 33 5 2 2 2 2 2" xfId="43927" xr:uid="{00000000-0005-0000-0000-000097AB0000}"/>
    <cellStyle name="Normal 33 5 2 2 2 2 2 2" xfId="43928" xr:uid="{00000000-0005-0000-0000-000098AB0000}"/>
    <cellStyle name="Normal 33 5 2 2 2 2 3" xfId="43929" xr:uid="{00000000-0005-0000-0000-000099AB0000}"/>
    <cellStyle name="Normal 33 5 2 2 2 2 4" xfId="43930" xr:uid="{00000000-0005-0000-0000-00009AAB0000}"/>
    <cellStyle name="Normal 33 5 2 2 2 3" xfId="43931" xr:uid="{00000000-0005-0000-0000-00009BAB0000}"/>
    <cellStyle name="Normal 33 5 2 2 2 3 2" xfId="43932" xr:uid="{00000000-0005-0000-0000-00009CAB0000}"/>
    <cellStyle name="Normal 33 5 2 2 2 4" xfId="43933" xr:uid="{00000000-0005-0000-0000-00009DAB0000}"/>
    <cellStyle name="Normal 33 5 2 2 2 5" xfId="43934" xr:uid="{00000000-0005-0000-0000-00009EAB0000}"/>
    <cellStyle name="Normal 33 5 2 2 3" xfId="43935" xr:uid="{00000000-0005-0000-0000-00009FAB0000}"/>
    <cellStyle name="Normal 33 5 2 2 3 2" xfId="43936" xr:uid="{00000000-0005-0000-0000-0000A0AB0000}"/>
    <cellStyle name="Normal 33 5 2 2 3 2 2" xfId="43937" xr:uid="{00000000-0005-0000-0000-0000A1AB0000}"/>
    <cellStyle name="Normal 33 5 2 2 3 3" xfId="43938" xr:uid="{00000000-0005-0000-0000-0000A2AB0000}"/>
    <cellStyle name="Normal 33 5 2 2 3 4" xfId="43939" xr:uid="{00000000-0005-0000-0000-0000A3AB0000}"/>
    <cellStyle name="Normal 33 5 2 2 4" xfId="43940" xr:uid="{00000000-0005-0000-0000-0000A4AB0000}"/>
    <cellStyle name="Normal 33 5 2 2 4 2" xfId="43941" xr:uid="{00000000-0005-0000-0000-0000A5AB0000}"/>
    <cellStyle name="Normal 33 5 2 2 5" xfId="43942" xr:uid="{00000000-0005-0000-0000-0000A6AB0000}"/>
    <cellStyle name="Normal 33 5 2 2 6" xfId="43943" xr:uid="{00000000-0005-0000-0000-0000A7AB0000}"/>
    <cellStyle name="Normal 33 5 2 3" xfId="43944" xr:uid="{00000000-0005-0000-0000-0000A8AB0000}"/>
    <cellStyle name="Normal 33 5 2 3 2" xfId="43945" xr:uid="{00000000-0005-0000-0000-0000A9AB0000}"/>
    <cellStyle name="Normal 33 5 2 3 2 2" xfId="43946" xr:uid="{00000000-0005-0000-0000-0000AAAB0000}"/>
    <cellStyle name="Normal 33 5 2 3 2 2 2" xfId="43947" xr:uid="{00000000-0005-0000-0000-0000ABAB0000}"/>
    <cellStyle name="Normal 33 5 2 3 2 3" xfId="43948" xr:uid="{00000000-0005-0000-0000-0000ACAB0000}"/>
    <cellStyle name="Normal 33 5 2 3 2 4" xfId="43949" xr:uid="{00000000-0005-0000-0000-0000ADAB0000}"/>
    <cellStyle name="Normal 33 5 2 3 3" xfId="43950" xr:uid="{00000000-0005-0000-0000-0000AEAB0000}"/>
    <cellStyle name="Normal 33 5 2 3 3 2" xfId="43951" xr:uid="{00000000-0005-0000-0000-0000AFAB0000}"/>
    <cellStyle name="Normal 33 5 2 3 4" xfId="43952" xr:uid="{00000000-0005-0000-0000-0000B0AB0000}"/>
    <cellStyle name="Normal 33 5 2 3 5" xfId="43953" xr:uid="{00000000-0005-0000-0000-0000B1AB0000}"/>
    <cellStyle name="Normal 33 5 2 4" xfId="43954" xr:uid="{00000000-0005-0000-0000-0000B2AB0000}"/>
    <cellStyle name="Normal 33 5 2 4 2" xfId="43955" xr:uid="{00000000-0005-0000-0000-0000B3AB0000}"/>
    <cellStyle name="Normal 33 5 2 4 2 2" xfId="43956" xr:uid="{00000000-0005-0000-0000-0000B4AB0000}"/>
    <cellStyle name="Normal 33 5 2 4 3" xfId="43957" xr:uid="{00000000-0005-0000-0000-0000B5AB0000}"/>
    <cellStyle name="Normal 33 5 2 4 4" xfId="43958" xr:uid="{00000000-0005-0000-0000-0000B6AB0000}"/>
    <cellStyle name="Normal 33 5 2 5" xfId="43959" xr:uid="{00000000-0005-0000-0000-0000B7AB0000}"/>
    <cellStyle name="Normal 33 5 2 5 2" xfId="43960" xr:uid="{00000000-0005-0000-0000-0000B8AB0000}"/>
    <cellStyle name="Normal 33 5 2 5 2 2" xfId="43961" xr:uid="{00000000-0005-0000-0000-0000B9AB0000}"/>
    <cellStyle name="Normal 33 5 2 5 3" xfId="43962" xr:uid="{00000000-0005-0000-0000-0000BAAB0000}"/>
    <cellStyle name="Normal 33 5 2 5 4" xfId="43963" xr:uid="{00000000-0005-0000-0000-0000BBAB0000}"/>
    <cellStyle name="Normal 33 5 2 6" xfId="43964" xr:uid="{00000000-0005-0000-0000-0000BCAB0000}"/>
    <cellStyle name="Normal 33 5 2 6 2" xfId="43965" xr:uid="{00000000-0005-0000-0000-0000BDAB0000}"/>
    <cellStyle name="Normal 33 5 2 7" xfId="43966" xr:uid="{00000000-0005-0000-0000-0000BEAB0000}"/>
    <cellStyle name="Normal 33 5 2 8" xfId="43967" xr:uid="{00000000-0005-0000-0000-0000BFAB0000}"/>
    <cellStyle name="Normal 33 5 3" xfId="43968" xr:uid="{00000000-0005-0000-0000-0000C0AB0000}"/>
    <cellStyle name="Normal 33 5 3 2" xfId="43969" xr:uid="{00000000-0005-0000-0000-0000C1AB0000}"/>
    <cellStyle name="Normal 33 5 3 2 2" xfId="43970" xr:uid="{00000000-0005-0000-0000-0000C2AB0000}"/>
    <cellStyle name="Normal 33 5 3 2 2 2" xfId="43971" xr:uid="{00000000-0005-0000-0000-0000C3AB0000}"/>
    <cellStyle name="Normal 33 5 3 2 2 2 2" xfId="43972" xr:uid="{00000000-0005-0000-0000-0000C4AB0000}"/>
    <cellStyle name="Normal 33 5 3 2 2 3" xfId="43973" xr:uid="{00000000-0005-0000-0000-0000C5AB0000}"/>
    <cellStyle name="Normal 33 5 3 2 2 4" xfId="43974" xr:uid="{00000000-0005-0000-0000-0000C6AB0000}"/>
    <cellStyle name="Normal 33 5 3 2 3" xfId="43975" xr:uid="{00000000-0005-0000-0000-0000C7AB0000}"/>
    <cellStyle name="Normal 33 5 3 2 3 2" xfId="43976" xr:uid="{00000000-0005-0000-0000-0000C8AB0000}"/>
    <cellStyle name="Normal 33 5 3 2 4" xfId="43977" xr:uid="{00000000-0005-0000-0000-0000C9AB0000}"/>
    <cellStyle name="Normal 33 5 3 2 5" xfId="43978" xr:uid="{00000000-0005-0000-0000-0000CAAB0000}"/>
    <cellStyle name="Normal 33 5 3 3" xfId="43979" xr:uid="{00000000-0005-0000-0000-0000CBAB0000}"/>
    <cellStyle name="Normal 33 5 3 3 2" xfId="43980" xr:uid="{00000000-0005-0000-0000-0000CCAB0000}"/>
    <cellStyle name="Normal 33 5 3 3 2 2" xfId="43981" xr:uid="{00000000-0005-0000-0000-0000CDAB0000}"/>
    <cellStyle name="Normal 33 5 3 3 3" xfId="43982" xr:uid="{00000000-0005-0000-0000-0000CEAB0000}"/>
    <cellStyle name="Normal 33 5 3 3 4" xfId="43983" xr:uid="{00000000-0005-0000-0000-0000CFAB0000}"/>
    <cellStyle name="Normal 33 5 3 4" xfId="43984" xr:uid="{00000000-0005-0000-0000-0000D0AB0000}"/>
    <cellStyle name="Normal 33 5 3 4 2" xfId="43985" xr:uid="{00000000-0005-0000-0000-0000D1AB0000}"/>
    <cellStyle name="Normal 33 5 3 4 2 2" xfId="43986" xr:uid="{00000000-0005-0000-0000-0000D2AB0000}"/>
    <cellStyle name="Normal 33 5 3 4 3" xfId="43987" xr:uid="{00000000-0005-0000-0000-0000D3AB0000}"/>
    <cellStyle name="Normal 33 5 3 4 4" xfId="43988" xr:uid="{00000000-0005-0000-0000-0000D4AB0000}"/>
    <cellStyle name="Normal 33 5 3 5" xfId="43989" xr:uid="{00000000-0005-0000-0000-0000D5AB0000}"/>
    <cellStyle name="Normal 33 5 3 5 2" xfId="43990" xr:uid="{00000000-0005-0000-0000-0000D6AB0000}"/>
    <cellStyle name="Normal 33 5 3 6" xfId="43991" xr:uid="{00000000-0005-0000-0000-0000D7AB0000}"/>
    <cellStyle name="Normal 33 5 3 7" xfId="43992" xr:uid="{00000000-0005-0000-0000-0000D8AB0000}"/>
    <cellStyle name="Normal 33 5 4" xfId="43993" xr:uid="{00000000-0005-0000-0000-0000D9AB0000}"/>
    <cellStyle name="Normal 33 5 4 2" xfId="43994" xr:uid="{00000000-0005-0000-0000-0000DAAB0000}"/>
    <cellStyle name="Normal 33 5 4 2 2" xfId="43995" xr:uid="{00000000-0005-0000-0000-0000DBAB0000}"/>
    <cellStyle name="Normal 33 5 4 2 2 2" xfId="43996" xr:uid="{00000000-0005-0000-0000-0000DCAB0000}"/>
    <cellStyle name="Normal 33 5 4 2 3" xfId="43997" xr:uid="{00000000-0005-0000-0000-0000DDAB0000}"/>
    <cellStyle name="Normal 33 5 4 2 4" xfId="43998" xr:uid="{00000000-0005-0000-0000-0000DEAB0000}"/>
    <cellStyle name="Normal 33 5 4 3" xfId="43999" xr:uid="{00000000-0005-0000-0000-0000DFAB0000}"/>
    <cellStyle name="Normal 33 5 4 3 2" xfId="44000" xr:uid="{00000000-0005-0000-0000-0000E0AB0000}"/>
    <cellStyle name="Normal 33 5 4 3 2 2" xfId="44001" xr:uid="{00000000-0005-0000-0000-0000E1AB0000}"/>
    <cellStyle name="Normal 33 5 4 3 3" xfId="44002" xr:uid="{00000000-0005-0000-0000-0000E2AB0000}"/>
    <cellStyle name="Normal 33 5 4 3 4" xfId="44003" xr:uid="{00000000-0005-0000-0000-0000E3AB0000}"/>
    <cellStyle name="Normal 33 5 4 4" xfId="44004" xr:uid="{00000000-0005-0000-0000-0000E4AB0000}"/>
    <cellStyle name="Normal 33 5 4 4 2" xfId="44005" xr:uid="{00000000-0005-0000-0000-0000E5AB0000}"/>
    <cellStyle name="Normal 33 5 4 5" xfId="44006" xr:uid="{00000000-0005-0000-0000-0000E6AB0000}"/>
    <cellStyle name="Normal 33 5 4 6" xfId="44007" xr:uid="{00000000-0005-0000-0000-0000E7AB0000}"/>
    <cellStyle name="Normal 33 5 5" xfId="44008" xr:uid="{00000000-0005-0000-0000-0000E8AB0000}"/>
    <cellStyle name="Normal 33 5 5 2" xfId="44009" xr:uid="{00000000-0005-0000-0000-0000E9AB0000}"/>
    <cellStyle name="Normal 33 5 5 2 2" xfId="44010" xr:uid="{00000000-0005-0000-0000-0000EAAB0000}"/>
    <cellStyle name="Normal 33 5 5 2 2 2" xfId="44011" xr:uid="{00000000-0005-0000-0000-0000EBAB0000}"/>
    <cellStyle name="Normal 33 5 5 2 3" xfId="44012" xr:uid="{00000000-0005-0000-0000-0000ECAB0000}"/>
    <cellStyle name="Normal 33 5 5 2 4" xfId="44013" xr:uid="{00000000-0005-0000-0000-0000EDAB0000}"/>
    <cellStyle name="Normal 33 5 5 3" xfId="44014" xr:uid="{00000000-0005-0000-0000-0000EEAB0000}"/>
    <cellStyle name="Normal 33 5 5 3 2" xfId="44015" xr:uid="{00000000-0005-0000-0000-0000EFAB0000}"/>
    <cellStyle name="Normal 33 5 5 4" xfId="44016" xr:uid="{00000000-0005-0000-0000-0000F0AB0000}"/>
    <cellStyle name="Normal 33 5 5 5" xfId="44017" xr:uid="{00000000-0005-0000-0000-0000F1AB0000}"/>
    <cellStyle name="Normal 33 5 6" xfId="44018" xr:uid="{00000000-0005-0000-0000-0000F2AB0000}"/>
    <cellStyle name="Normal 33 5 6 2" xfId="44019" xr:uid="{00000000-0005-0000-0000-0000F3AB0000}"/>
    <cellStyle name="Normal 33 5 6 2 2" xfId="44020" xr:uid="{00000000-0005-0000-0000-0000F4AB0000}"/>
    <cellStyle name="Normal 33 5 6 3" xfId="44021" xr:uid="{00000000-0005-0000-0000-0000F5AB0000}"/>
    <cellStyle name="Normal 33 5 6 4" xfId="44022" xr:uid="{00000000-0005-0000-0000-0000F6AB0000}"/>
    <cellStyle name="Normal 33 5 7" xfId="44023" xr:uid="{00000000-0005-0000-0000-0000F7AB0000}"/>
    <cellStyle name="Normal 33 5 7 2" xfId="44024" xr:uid="{00000000-0005-0000-0000-0000F8AB0000}"/>
    <cellStyle name="Normal 33 5 8" xfId="44025" xr:uid="{00000000-0005-0000-0000-0000F9AB0000}"/>
    <cellStyle name="Normal 33 5 9" xfId="44026" xr:uid="{00000000-0005-0000-0000-0000FAAB0000}"/>
    <cellStyle name="Normal 33 6" xfId="44027" xr:uid="{00000000-0005-0000-0000-0000FBAB0000}"/>
    <cellStyle name="Normal 33 6 2" xfId="44028" xr:uid="{00000000-0005-0000-0000-0000FCAB0000}"/>
    <cellStyle name="Normal 33 6 2 2" xfId="44029" xr:uid="{00000000-0005-0000-0000-0000FDAB0000}"/>
    <cellStyle name="Normal 33 6 2 2 2" xfId="44030" xr:uid="{00000000-0005-0000-0000-0000FEAB0000}"/>
    <cellStyle name="Normal 33 6 2 2 2 2" xfId="44031" xr:uid="{00000000-0005-0000-0000-0000FFAB0000}"/>
    <cellStyle name="Normal 33 6 2 2 2 2 2" xfId="44032" xr:uid="{00000000-0005-0000-0000-000000AC0000}"/>
    <cellStyle name="Normal 33 6 2 2 2 3" xfId="44033" xr:uid="{00000000-0005-0000-0000-000001AC0000}"/>
    <cellStyle name="Normal 33 6 2 2 2 4" xfId="44034" xr:uid="{00000000-0005-0000-0000-000002AC0000}"/>
    <cellStyle name="Normal 33 6 2 2 3" xfId="44035" xr:uid="{00000000-0005-0000-0000-000003AC0000}"/>
    <cellStyle name="Normal 33 6 2 2 3 2" xfId="44036" xr:uid="{00000000-0005-0000-0000-000004AC0000}"/>
    <cellStyle name="Normal 33 6 2 2 4" xfId="44037" xr:uid="{00000000-0005-0000-0000-000005AC0000}"/>
    <cellStyle name="Normal 33 6 2 2 5" xfId="44038" xr:uid="{00000000-0005-0000-0000-000006AC0000}"/>
    <cellStyle name="Normal 33 6 2 3" xfId="44039" xr:uid="{00000000-0005-0000-0000-000007AC0000}"/>
    <cellStyle name="Normal 33 6 2 3 2" xfId="44040" xr:uid="{00000000-0005-0000-0000-000008AC0000}"/>
    <cellStyle name="Normal 33 6 2 3 2 2" xfId="44041" xr:uid="{00000000-0005-0000-0000-000009AC0000}"/>
    <cellStyle name="Normal 33 6 2 3 3" xfId="44042" xr:uid="{00000000-0005-0000-0000-00000AAC0000}"/>
    <cellStyle name="Normal 33 6 2 3 4" xfId="44043" xr:uid="{00000000-0005-0000-0000-00000BAC0000}"/>
    <cellStyle name="Normal 33 6 2 4" xfId="44044" xr:uid="{00000000-0005-0000-0000-00000CAC0000}"/>
    <cellStyle name="Normal 33 6 2 4 2" xfId="44045" xr:uid="{00000000-0005-0000-0000-00000DAC0000}"/>
    <cellStyle name="Normal 33 6 2 5" xfId="44046" xr:uid="{00000000-0005-0000-0000-00000EAC0000}"/>
    <cellStyle name="Normal 33 6 2 6" xfId="44047" xr:uid="{00000000-0005-0000-0000-00000FAC0000}"/>
    <cellStyle name="Normal 33 6 3" xfId="44048" xr:uid="{00000000-0005-0000-0000-000010AC0000}"/>
    <cellStyle name="Normal 33 6 3 2" xfId="44049" xr:uid="{00000000-0005-0000-0000-000011AC0000}"/>
    <cellStyle name="Normal 33 6 3 2 2" xfId="44050" xr:uid="{00000000-0005-0000-0000-000012AC0000}"/>
    <cellStyle name="Normal 33 6 3 2 2 2" xfId="44051" xr:uid="{00000000-0005-0000-0000-000013AC0000}"/>
    <cellStyle name="Normal 33 6 3 2 3" xfId="44052" xr:uid="{00000000-0005-0000-0000-000014AC0000}"/>
    <cellStyle name="Normal 33 6 3 2 4" xfId="44053" xr:uid="{00000000-0005-0000-0000-000015AC0000}"/>
    <cellStyle name="Normal 33 6 3 3" xfId="44054" xr:uid="{00000000-0005-0000-0000-000016AC0000}"/>
    <cellStyle name="Normal 33 6 3 3 2" xfId="44055" xr:uid="{00000000-0005-0000-0000-000017AC0000}"/>
    <cellStyle name="Normal 33 6 3 4" xfId="44056" xr:uid="{00000000-0005-0000-0000-000018AC0000}"/>
    <cellStyle name="Normal 33 6 3 5" xfId="44057" xr:uid="{00000000-0005-0000-0000-000019AC0000}"/>
    <cellStyle name="Normal 33 6 4" xfId="44058" xr:uid="{00000000-0005-0000-0000-00001AAC0000}"/>
    <cellStyle name="Normal 33 6 4 2" xfId="44059" xr:uid="{00000000-0005-0000-0000-00001BAC0000}"/>
    <cellStyle name="Normal 33 6 4 2 2" xfId="44060" xr:uid="{00000000-0005-0000-0000-00001CAC0000}"/>
    <cellStyle name="Normal 33 6 4 3" xfId="44061" xr:uid="{00000000-0005-0000-0000-00001DAC0000}"/>
    <cellStyle name="Normal 33 6 4 4" xfId="44062" xr:uid="{00000000-0005-0000-0000-00001EAC0000}"/>
    <cellStyle name="Normal 33 6 5" xfId="44063" xr:uid="{00000000-0005-0000-0000-00001FAC0000}"/>
    <cellStyle name="Normal 33 6 5 2" xfId="44064" xr:uid="{00000000-0005-0000-0000-000020AC0000}"/>
    <cellStyle name="Normal 33 6 5 2 2" xfId="44065" xr:uid="{00000000-0005-0000-0000-000021AC0000}"/>
    <cellStyle name="Normal 33 6 5 3" xfId="44066" xr:uid="{00000000-0005-0000-0000-000022AC0000}"/>
    <cellStyle name="Normal 33 6 5 4" xfId="44067" xr:uid="{00000000-0005-0000-0000-000023AC0000}"/>
    <cellStyle name="Normal 33 6 6" xfId="44068" xr:uid="{00000000-0005-0000-0000-000024AC0000}"/>
    <cellStyle name="Normal 33 6 6 2" xfId="44069" xr:uid="{00000000-0005-0000-0000-000025AC0000}"/>
    <cellStyle name="Normal 33 6 7" xfId="44070" xr:uid="{00000000-0005-0000-0000-000026AC0000}"/>
    <cellStyle name="Normal 33 6 8" xfId="44071" xr:uid="{00000000-0005-0000-0000-000027AC0000}"/>
    <cellStyle name="Normal 33 7" xfId="44072" xr:uid="{00000000-0005-0000-0000-000028AC0000}"/>
    <cellStyle name="Normal 33 7 2" xfId="44073" xr:uid="{00000000-0005-0000-0000-000029AC0000}"/>
    <cellStyle name="Normal 33 7 2 2" xfId="44074" xr:uid="{00000000-0005-0000-0000-00002AAC0000}"/>
    <cellStyle name="Normal 33 7 2 2 2" xfId="44075" xr:uid="{00000000-0005-0000-0000-00002BAC0000}"/>
    <cellStyle name="Normal 33 7 2 2 2 2" xfId="44076" xr:uid="{00000000-0005-0000-0000-00002CAC0000}"/>
    <cellStyle name="Normal 33 7 2 2 3" xfId="44077" xr:uid="{00000000-0005-0000-0000-00002DAC0000}"/>
    <cellStyle name="Normal 33 7 2 2 4" xfId="44078" xr:uid="{00000000-0005-0000-0000-00002EAC0000}"/>
    <cellStyle name="Normal 33 7 2 3" xfId="44079" xr:uid="{00000000-0005-0000-0000-00002FAC0000}"/>
    <cellStyle name="Normal 33 7 2 3 2" xfId="44080" xr:uid="{00000000-0005-0000-0000-000030AC0000}"/>
    <cellStyle name="Normal 33 7 2 4" xfId="44081" xr:uid="{00000000-0005-0000-0000-000031AC0000}"/>
    <cellStyle name="Normal 33 7 2 5" xfId="44082" xr:uid="{00000000-0005-0000-0000-000032AC0000}"/>
    <cellStyle name="Normal 33 7 3" xfId="44083" xr:uid="{00000000-0005-0000-0000-000033AC0000}"/>
    <cellStyle name="Normal 33 7 3 2" xfId="44084" xr:uid="{00000000-0005-0000-0000-000034AC0000}"/>
    <cellStyle name="Normal 33 7 3 2 2" xfId="44085" xr:uid="{00000000-0005-0000-0000-000035AC0000}"/>
    <cellStyle name="Normal 33 7 3 3" xfId="44086" xr:uid="{00000000-0005-0000-0000-000036AC0000}"/>
    <cellStyle name="Normal 33 7 3 4" xfId="44087" xr:uid="{00000000-0005-0000-0000-000037AC0000}"/>
    <cellStyle name="Normal 33 7 4" xfId="44088" xr:uid="{00000000-0005-0000-0000-000038AC0000}"/>
    <cellStyle name="Normal 33 7 4 2" xfId="44089" xr:uid="{00000000-0005-0000-0000-000039AC0000}"/>
    <cellStyle name="Normal 33 7 4 2 2" xfId="44090" xr:uid="{00000000-0005-0000-0000-00003AAC0000}"/>
    <cellStyle name="Normal 33 7 4 3" xfId="44091" xr:uid="{00000000-0005-0000-0000-00003BAC0000}"/>
    <cellStyle name="Normal 33 7 4 4" xfId="44092" xr:uid="{00000000-0005-0000-0000-00003CAC0000}"/>
    <cellStyle name="Normal 33 7 5" xfId="44093" xr:uid="{00000000-0005-0000-0000-00003DAC0000}"/>
    <cellStyle name="Normal 33 7 5 2" xfId="44094" xr:uid="{00000000-0005-0000-0000-00003EAC0000}"/>
    <cellStyle name="Normal 33 7 6" xfId="44095" xr:uid="{00000000-0005-0000-0000-00003FAC0000}"/>
    <cellStyle name="Normal 33 7 7" xfId="44096" xr:uid="{00000000-0005-0000-0000-000040AC0000}"/>
    <cellStyle name="Normal 33 8" xfId="44097" xr:uid="{00000000-0005-0000-0000-000041AC0000}"/>
    <cellStyle name="Normal 33 8 2" xfId="44098" xr:uid="{00000000-0005-0000-0000-000042AC0000}"/>
    <cellStyle name="Normal 33 8 2 2" xfId="44099" xr:uid="{00000000-0005-0000-0000-000043AC0000}"/>
    <cellStyle name="Normal 33 8 2 2 2" xfId="44100" xr:uid="{00000000-0005-0000-0000-000044AC0000}"/>
    <cellStyle name="Normal 33 8 2 3" xfId="44101" xr:uid="{00000000-0005-0000-0000-000045AC0000}"/>
    <cellStyle name="Normal 33 8 2 4" xfId="44102" xr:uid="{00000000-0005-0000-0000-000046AC0000}"/>
    <cellStyle name="Normal 33 8 3" xfId="44103" xr:uid="{00000000-0005-0000-0000-000047AC0000}"/>
    <cellStyle name="Normal 33 8 3 2" xfId="44104" xr:uid="{00000000-0005-0000-0000-000048AC0000}"/>
    <cellStyle name="Normal 33 8 3 2 2" xfId="44105" xr:uid="{00000000-0005-0000-0000-000049AC0000}"/>
    <cellStyle name="Normal 33 8 3 3" xfId="44106" xr:uid="{00000000-0005-0000-0000-00004AAC0000}"/>
    <cellStyle name="Normal 33 8 3 4" xfId="44107" xr:uid="{00000000-0005-0000-0000-00004BAC0000}"/>
    <cellStyle name="Normal 33 8 4" xfId="44108" xr:uid="{00000000-0005-0000-0000-00004CAC0000}"/>
    <cellStyle name="Normal 33 8 4 2" xfId="44109" xr:uid="{00000000-0005-0000-0000-00004DAC0000}"/>
    <cellStyle name="Normal 33 8 5" xfId="44110" xr:uid="{00000000-0005-0000-0000-00004EAC0000}"/>
    <cellStyle name="Normal 33 8 6" xfId="44111" xr:uid="{00000000-0005-0000-0000-00004FAC0000}"/>
    <cellStyle name="Normal 33 9" xfId="44112" xr:uid="{00000000-0005-0000-0000-000050AC0000}"/>
    <cellStyle name="Normal 33 9 2" xfId="44113" xr:uid="{00000000-0005-0000-0000-000051AC0000}"/>
    <cellStyle name="Normal 33 9 2 2" xfId="44114" xr:uid="{00000000-0005-0000-0000-000052AC0000}"/>
    <cellStyle name="Normal 33 9 2 2 2" xfId="44115" xr:uid="{00000000-0005-0000-0000-000053AC0000}"/>
    <cellStyle name="Normal 33 9 2 3" xfId="44116" xr:uid="{00000000-0005-0000-0000-000054AC0000}"/>
    <cellStyle name="Normal 33 9 2 4" xfId="44117" xr:uid="{00000000-0005-0000-0000-000055AC0000}"/>
    <cellStyle name="Normal 33 9 3" xfId="44118" xr:uid="{00000000-0005-0000-0000-000056AC0000}"/>
    <cellStyle name="Normal 33 9 3 2" xfId="44119" xr:uid="{00000000-0005-0000-0000-000057AC0000}"/>
    <cellStyle name="Normal 33 9 4" xfId="44120" xr:uid="{00000000-0005-0000-0000-000058AC0000}"/>
    <cellStyle name="Normal 33 9 5" xfId="44121" xr:uid="{00000000-0005-0000-0000-000059AC0000}"/>
    <cellStyle name="Normal 34" xfId="44122" xr:uid="{00000000-0005-0000-0000-00005AAC0000}"/>
    <cellStyle name="Normal 34 10" xfId="44123" xr:uid="{00000000-0005-0000-0000-00005BAC0000}"/>
    <cellStyle name="Normal 34 10 2" xfId="44124" xr:uid="{00000000-0005-0000-0000-00005CAC0000}"/>
    <cellStyle name="Normal 34 10 2 2" xfId="44125" xr:uid="{00000000-0005-0000-0000-00005DAC0000}"/>
    <cellStyle name="Normal 34 10 3" xfId="44126" xr:uid="{00000000-0005-0000-0000-00005EAC0000}"/>
    <cellStyle name="Normal 34 10 4" xfId="44127" xr:uid="{00000000-0005-0000-0000-00005FAC0000}"/>
    <cellStyle name="Normal 34 11" xfId="44128" xr:uid="{00000000-0005-0000-0000-000060AC0000}"/>
    <cellStyle name="Normal 34 11 2" xfId="44129" xr:uid="{00000000-0005-0000-0000-000061AC0000}"/>
    <cellStyle name="Normal 34 12" xfId="44130" xr:uid="{00000000-0005-0000-0000-000062AC0000}"/>
    <cellStyle name="Normal 34 13" xfId="44131" xr:uid="{00000000-0005-0000-0000-000063AC0000}"/>
    <cellStyle name="Normal 34 14" xfId="44132" xr:uid="{00000000-0005-0000-0000-000064AC0000}"/>
    <cellStyle name="Normal 34 2" xfId="44133" xr:uid="{00000000-0005-0000-0000-000065AC0000}"/>
    <cellStyle name="Normal 34 2 10" xfId="44134" xr:uid="{00000000-0005-0000-0000-000066AC0000}"/>
    <cellStyle name="Normal 34 2 2" xfId="44135" xr:uid="{00000000-0005-0000-0000-000067AC0000}"/>
    <cellStyle name="Normal 34 2 2 2" xfId="44136" xr:uid="{00000000-0005-0000-0000-000068AC0000}"/>
    <cellStyle name="Normal 34 2 2 2 2" xfId="44137" xr:uid="{00000000-0005-0000-0000-000069AC0000}"/>
    <cellStyle name="Normal 34 2 2 2 2 2" xfId="44138" xr:uid="{00000000-0005-0000-0000-00006AAC0000}"/>
    <cellStyle name="Normal 34 2 2 2 2 2 2" xfId="44139" xr:uid="{00000000-0005-0000-0000-00006BAC0000}"/>
    <cellStyle name="Normal 34 2 2 2 2 2 2 2" xfId="44140" xr:uid="{00000000-0005-0000-0000-00006CAC0000}"/>
    <cellStyle name="Normal 34 2 2 2 2 2 2 2 2" xfId="44141" xr:uid="{00000000-0005-0000-0000-00006DAC0000}"/>
    <cellStyle name="Normal 34 2 2 2 2 2 2 3" xfId="44142" xr:uid="{00000000-0005-0000-0000-00006EAC0000}"/>
    <cellStyle name="Normal 34 2 2 2 2 2 2 4" xfId="44143" xr:uid="{00000000-0005-0000-0000-00006FAC0000}"/>
    <cellStyle name="Normal 34 2 2 2 2 2 3" xfId="44144" xr:uid="{00000000-0005-0000-0000-000070AC0000}"/>
    <cellStyle name="Normal 34 2 2 2 2 2 3 2" xfId="44145" xr:uid="{00000000-0005-0000-0000-000071AC0000}"/>
    <cellStyle name="Normal 34 2 2 2 2 2 4" xfId="44146" xr:uid="{00000000-0005-0000-0000-000072AC0000}"/>
    <cellStyle name="Normal 34 2 2 2 2 2 5" xfId="44147" xr:uid="{00000000-0005-0000-0000-000073AC0000}"/>
    <cellStyle name="Normal 34 2 2 2 2 3" xfId="44148" xr:uid="{00000000-0005-0000-0000-000074AC0000}"/>
    <cellStyle name="Normal 34 2 2 2 2 3 2" xfId="44149" xr:uid="{00000000-0005-0000-0000-000075AC0000}"/>
    <cellStyle name="Normal 34 2 2 2 2 3 2 2" xfId="44150" xr:uid="{00000000-0005-0000-0000-000076AC0000}"/>
    <cellStyle name="Normal 34 2 2 2 2 3 3" xfId="44151" xr:uid="{00000000-0005-0000-0000-000077AC0000}"/>
    <cellStyle name="Normal 34 2 2 2 2 3 4" xfId="44152" xr:uid="{00000000-0005-0000-0000-000078AC0000}"/>
    <cellStyle name="Normal 34 2 2 2 2 4" xfId="44153" xr:uid="{00000000-0005-0000-0000-000079AC0000}"/>
    <cellStyle name="Normal 34 2 2 2 2 4 2" xfId="44154" xr:uid="{00000000-0005-0000-0000-00007AAC0000}"/>
    <cellStyle name="Normal 34 2 2 2 2 5" xfId="44155" xr:uid="{00000000-0005-0000-0000-00007BAC0000}"/>
    <cellStyle name="Normal 34 2 2 2 2 6" xfId="44156" xr:uid="{00000000-0005-0000-0000-00007CAC0000}"/>
    <cellStyle name="Normal 34 2 2 2 3" xfId="44157" xr:uid="{00000000-0005-0000-0000-00007DAC0000}"/>
    <cellStyle name="Normal 34 2 2 2 3 2" xfId="44158" xr:uid="{00000000-0005-0000-0000-00007EAC0000}"/>
    <cellStyle name="Normal 34 2 2 2 3 2 2" xfId="44159" xr:uid="{00000000-0005-0000-0000-00007FAC0000}"/>
    <cellStyle name="Normal 34 2 2 2 3 2 2 2" xfId="44160" xr:uid="{00000000-0005-0000-0000-000080AC0000}"/>
    <cellStyle name="Normal 34 2 2 2 3 2 3" xfId="44161" xr:uid="{00000000-0005-0000-0000-000081AC0000}"/>
    <cellStyle name="Normal 34 2 2 2 3 2 4" xfId="44162" xr:uid="{00000000-0005-0000-0000-000082AC0000}"/>
    <cellStyle name="Normal 34 2 2 2 3 3" xfId="44163" xr:uid="{00000000-0005-0000-0000-000083AC0000}"/>
    <cellStyle name="Normal 34 2 2 2 3 3 2" xfId="44164" xr:uid="{00000000-0005-0000-0000-000084AC0000}"/>
    <cellStyle name="Normal 34 2 2 2 3 4" xfId="44165" xr:uid="{00000000-0005-0000-0000-000085AC0000}"/>
    <cellStyle name="Normal 34 2 2 2 3 5" xfId="44166" xr:uid="{00000000-0005-0000-0000-000086AC0000}"/>
    <cellStyle name="Normal 34 2 2 2 4" xfId="44167" xr:uid="{00000000-0005-0000-0000-000087AC0000}"/>
    <cellStyle name="Normal 34 2 2 2 4 2" xfId="44168" xr:uid="{00000000-0005-0000-0000-000088AC0000}"/>
    <cellStyle name="Normal 34 2 2 2 4 2 2" xfId="44169" xr:uid="{00000000-0005-0000-0000-000089AC0000}"/>
    <cellStyle name="Normal 34 2 2 2 4 3" xfId="44170" xr:uid="{00000000-0005-0000-0000-00008AAC0000}"/>
    <cellStyle name="Normal 34 2 2 2 4 4" xfId="44171" xr:uid="{00000000-0005-0000-0000-00008BAC0000}"/>
    <cellStyle name="Normal 34 2 2 2 5" xfId="44172" xr:uid="{00000000-0005-0000-0000-00008CAC0000}"/>
    <cellStyle name="Normal 34 2 2 2 5 2" xfId="44173" xr:uid="{00000000-0005-0000-0000-00008DAC0000}"/>
    <cellStyle name="Normal 34 2 2 2 5 2 2" xfId="44174" xr:uid="{00000000-0005-0000-0000-00008EAC0000}"/>
    <cellStyle name="Normal 34 2 2 2 5 3" xfId="44175" xr:uid="{00000000-0005-0000-0000-00008FAC0000}"/>
    <cellStyle name="Normal 34 2 2 2 5 4" xfId="44176" xr:uid="{00000000-0005-0000-0000-000090AC0000}"/>
    <cellStyle name="Normal 34 2 2 2 6" xfId="44177" xr:uid="{00000000-0005-0000-0000-000091AC0000}"/>
    <cellStyle name="Normal 34 2 2 2 6 2" xfId="44178" xr:uid="{00000000-0005-0000-0000-000092AC0000}"/>
    <cellStyle name="Normal 34 2 2 2 7" xfId="44179" xr:uid="{00000000-0005-0000-0000-000093AC0000}"/>
    <cellStyle name="Normal 34 2 2 2 8" xfId="44180" xr:uid="{00000000-0005-0000-0000-000094AC0000}"/>
    <cellStyle name="Normal 34 2 2 3" xfId="44181" xr:uid="{00000000-0005-0000-0000-000095AC0000}"/>
    <cellStyle name="Normal 34 2 2 3 2" xfId="44182" xr:uid="{00000000-0005-0000-0000-000096AC0000}"/>
    <cellStyle name="Normal 34 2 2 3 2 2" xfId="44183" xr:uid="{00000000-0005-0000-0000-000097AC0000}"/>
    <cellStyle name="Normal 34 2 2 3 2 2 2" xfId="44184" xr:uid="{00000000-0005-0000-0000-000098AC0000}"/>
    <cellStyle name="Normal 34 2 2 3 2 2 2 2" xfId="44185" xr:uid="{00000000-0005-0000-0000-000099AC0000}"/>
    <cellStyle name="Normal 34 2 2 3 2 2 3" xfId="44186" xr:uid="{00000000-0005-0000-0000-00009AAC0000}"/>
    <cellStyle name="Normal 34 2 2 3 2 2 4" xfId="44187" xr:uid="{00000000-0005-0000-0000-00009BAC0000}"/>
    <cellStyle name="Normal 34 2 2 3 2 3" xfId="44188" xr:uid="{00000000-0005-0000-0000-00009CAC0000}"/>
    <cellStyle name="Normal 34 2 2 3 2 3 2" xfId="44189" xr:uid="{00000000-0005-0000-0000-00009DAC0000}"/>
    <cellStyle name="Normal 34 2 2 3 2 4" xfId="44190" xr:uid="{00000000-0005-0000-0000-00009EAC0000}"/>
    <cellStyle name="Normal 34 2 2 3 2 5" xfId="44191" xr:uid="{00000000-0005-0000-0000-00009FAC0000}"/>
    <cellStyle name="Normal 34 2 2 3 3" xfId="44192" xr:uid="{00000000-0005-0000-0000-0000A0AC0000}"/>
    <cellStyle name="Normal 34 2 2 3 3 2" xfId="44193" xr:uid="{00000000-0005-0000-0000-0000A1AC0000}"/>
    <cellStyle name="Normal 34 2 2 3 3 2 2" xfId="44194" xr:uid="{00000000-0005-0000-0000-0000A2AC0000}"/>
    <cellStyle name="Normal 34 2 2 3 3 3" xfId="44195" xr:uid="{00000000-0005-0000-0000-0000A3AC0000}"/>
    <cellStyle name="Normal 34 2 2 3 3 4" xfId="44196" xr:uid="{00000000-0005-0000-0000-0000A4AC0000}"/>
    <cellStyle name="Normal 34 2 2 3 4" xfId="44197" xr:uid="{00000000-0005-0000-0000-0000A5AC0000}"/>
    <cellStyle name="Normal 34 2 2 3 4 2" xfId="44198" xr:uid="{00000000-0005-0000-0000-0000A6AC0000}"/>
    <cellStyle name="Normal 34 2 2 3 4 2 2" xfId="44199" xr:uid="{00000000-0005-0000-0000-0000A7AC0000}"/>
    <cellStyle name="Normal 34 2 2 3 4 3" xfId="44200" xr:uid="{00000000-0005-0000-0000-0000A8AC0000}"/>
    <cellStyle name="Normal 34 2 2 3 4 4" xfId="44201" xr:uid="{00000000-0005-0000-0000-0000A9AC0000}"/>
    <cellStyle name="Normal 34 2 2 3 5" xfId="44202" xr:uid="{00000000-0005-0000-0000-0000AAAC0000}"/>
    <cellStyle name="Normal 34 2 2 3 5 2" xfId="44203" xr:uid="{00000000-0005-0000-0000-0000ABAC0000}"/>
    <cellStyle name="Normal 34 2 2 3 6" xfId="44204" xr:uid="{00000000-0005-0000-0000-0000ACAC0000}"/>
    <cellStyle name="Normal 34 2 2 3 7" xfId="44205" xr:uid="{00000000-0005-0000-0000-0000ADAC0000}"/>
    <cellStyle name="Normal 34 2 2 4" xfId="44206" xr:uid="{00000000-0005-0000-0000-0000AEAC0000}"/>
    <cellStyle name="Normal 34 2 2 4 2" xfId="44207" xr:uid="{00000000-0005-0000-0000-0000AFAC0000}"/>
    <cellStyle name="Normal 34 2 2 4 2 2" xfId="44208" xr:uid="{00000000-0005-0000-0000-0000B0AC0000}"/>
    <cellStyle name="Normal 34 2 2 4 2 2 2" xfId="44209" xr:uid="{00000000-0005-0000-0000-0000B1AC0000}"/>
    <cellStyle name="Normal 34 2 2 4 2 3" xfId="44210" xr:uid="{00000000-0005-0000-0000-0000B2AC0000}"/>
    <cellStyle name="Normal 34 2 2 4 2 4" xfId="44211" xr:uid="{00000000-0005-0000-0000-0000B3AC0000}"/>
    <cellStyle name="Normal 34 2 2 4 3" xfId="44212" xr:uid="{00000000-0005-0000-0000-0000B4AC0000}"/>
    <cellStyle name="Normal 34 2 2 4 3 2" xfId="44213" xr:uid="{00000000-0005-0000-0000-0000B5AC0000}"/>
    <cellStyle name="Normal 34 2 2 4 3 2 2" xfId="44214" xr:uid="{00000000-0005-0000-0000-0000B6AC0000}"/>
    <cellStyle name="Normal 34 2 2 4 3 3" xfId="44215" xr:uid="{00000000-0005-0000-0000-0000B7AC0000}"/>
    <cellStyle name="Normal 34 2 2 4 3 4" xfId="44216" xr:uid="{00000000-0005-0000-0000-0000B8AC0000}"/>
    <cellStyle name="Normal 34 2 2 4 4" xfId="44217" xr:uid="{00000000-0005-0000-0000-0000B9AC0000}"/>
    <cellStyle name="Normal 34 2 2 4 4 2" xfId="44218" xr:uid="{00000000-0005-0000-0000-0000BAAC0000}"/>
    <cellStyle name="Normal 34 2 2 4 5" xfId="44219" xr:uid="{00000000-0005-0000-0000-0000BBAC0000}"/>
    <cellStyle name="Normal 34 2 2 4 6" xfId="44220" xr:uid="{00000000-0005-0000-0000-0000BCAC0000}"/>
    <cellStyle name="Normal 34 2 2 5" xfId="44221" xr:uid="{00000000-0005-0000-0000-0000BDAC0000}"/>
    <cellStyle name="Normal 34 2 2 5 2" xfId="44222" xr:uid="{00000000-0005-0000-0000-0000BEAC0000}"/>
    <cellStyle name="Normal 34 2 2 5 2 2" xfId="44223" xr:uid="{00000000-0005-0000-0000-0000BFAC0000}"/>
    <cellStyle name="Normal 34 2 2 5 2 2 2" xfId="44224" xr:uid="{00000000-0005-0000-0000-0000C0AC0000}"/>
    <cellStyle name="Normal 34 2 2 5 2 3" xfId="44225" xr:uid="{00000000-0005-0000-0000-0000C1AC0000}"/>
    <cellStyle name="Normal 34 2 2 5 2 4" xfId="44226" xr:uid="{00000000-0005-0000-0000-0000C2AC0000}"/>
    <cellStyle name="Normal 34 2 2 5 3" xfId="44227" xr:uid="{00000000-0005-0000-0000-0000C3AC0000}"/>
    <cellStyle name="Normal 34 2 2 5 3 2" xfId="44228" xr:uid="{00000000-0005-0000-0000-0000C4AC0000}"/>
    <cellStyle name="Normal 34 2 2 5 4" xfId="44229" xr:uid="{00000000-0005-0000-0000-0000C5AC0000}"/>
    <cellStyle name="Normal 34 2 2 5 5" xfId="44230" xr:uid="{00000000-0005-0000-0000-0000C6AC0000}"/>
    <cellStyle name="Normal 34 2 2 6" xfId="44231" xr:uid="{00000000-0005-0000-0000-0000C7AC0000}"/>
    <cellStyle name="Normal 34 2 2 6 2" xfId="44232" xr:uid="{00000000-0005-0000-0000-0000C8AC0000}"/>
    <cellStyle name="Normal 34 2 2 6 2 2" xfId="44233" xr:uid="{00000000-0005-0000-0000-0000C9AC0000}"/>
    <cellStyle name="Normal 34 2 2 6 3" xfId="44234" xr:uid="{00000000-0005-0000-0000-0000CAAC0000}"/>
    <cellStyle name="Normal 34 2 2 6 4" xfId="44235" xr:uid="{00000000-0005-0000-0000-0000CBAC0000}"/>
    <cellStyle name="Normal 34 2 2 7" xfId="44236" xr:uid="{00000000-0005-0000-0000-0000CCAC0000}"/>
    <cellStyle name="Normal 34 2 2 7 2" xfId="44237" xr:uid="{00000000-0005-0000-0000-0000CDAC0000}"/>
    <cellStyle name="Normal 34 2 2 8" xfId="44238" xr:uid="{00000000-0005-0000-0000-0000CEAC0000}"/>
    <cellStyle name="Normal 34 2 2 9" xfId="44239" xr:uid="{00000000-0005-0000-0000-0000CFAC0000}"/>
    <cellStyle name="Normal 34 2 3" xfId="44240" xr:uid="{00000000-0005-0000-0000-0000D0AC0000}"/>
    <cellStyle name="Normal 34 2 3 2" xfId="44241" xr:uid="{00000000-0005-0000-0000-0000D1AC0000}"/>
    <cellStyle name="Normal 34 2 3 2 2" xfId="44242" xr:uid="{00000000-0005-0000-0000-0000D2AC0000}"/>
    <cellStyle name="Normal 34 2 3 2 2 2" xfId="44243" xr:uid="{00000000-0005-0000-0000-0000D3AC0000}"/>
    <cellStyle name="Normal 34 2 3 2 2 2 2" xfId="44244" xr:uid="{00000000-0005-0000-0000-0000D4AC0000}"/>
    <cellStyle name="Normal 34 2 3 2 2 2 2 2" xfId="44245" xr:uid="{00000000-0005-0000-0000-0000D5AC0000}"/>
    <cellStyle name="Normal 34 2 3 2 2 2 3" xfId="44246" xr:uid="{00000000-0005-0000-0000-0000D6AC0000}"/>
    <cellStyle name="Normal 34 2 3 2 2 2 4" xfId="44247" xr:uid="{00000000-0005-0000-0000-0000D7AC0000}"/>
    <cellStyle name="Normal 34 2 3 2 2 3" xfId="44248" xr:uid="{00000000-0005-0000-0000-0000D8AC0000}"/>
    <cellStyle name="Normal 34 2 3 2 2 3 2" xfId="44249" xr:uid="{00000000-0005-0000-0000-0000D9AC0000}"/>
    <cellStyle name="Normal 34 2 3 2 2 4" xfId="44250" xr:uid="{00000000-0005-0000-0000-0000DAAC0000}"/>
    <cellStyle name="Normal 34 2 3 2 2 5" xfId="44251" xr:uid="{00000000-0005-0000-0000-0000DBAC0000}"/>
    <cellStyle name="Normal 34 2 3 2 3" xfId="44252" xr:uid="{00000000-0005-0000-0000-0000DCAC0000}"/>
    <cellStyle name="Normal 34 2 3 2 3 2" xfId="44253" xr:uid="{00000000-0005-0000-0000-0000DDAC0000}"/>
    <cellStyle name="Normal 34 2 3 2 3 2 2" xfId="44254" xr:uid="{00000000-0005-0000-0000-0000DEAC0000}"/>
    <cellStyle name="Normal 34 2 3 2 3 3" xfId="44255" xr:uid="{00000000-0005-0000-0000-0000DFAC0000}"/>
    <cellStyle name="Normal 34 2 3 2 3 4" xfId="44256" xr:uid="{00000000-0005-0000-0000-0000E0AC0000}"/>
    <cellStyle name="Normal 34 2 3 2 4" xfId="44257" xr:uid="{00000000-0005-0000-0000-0000E1AC0000}"/>
    <cellStyle name="Normal 34 2 3 2 4 2" xfId="44258" xr:uid="{00000000-0005-0000-0000-0000E2AC0000}"/>
    <cellStyle name="Normal 34 2 3 2 5" xfId="44259" xr:uid="{00000000-0005-0000-0000-0000E3AC0000}"/>
    <cellStyle name="Normal 34 2 3 2 6" xfId="44260" xr:uid="{00000000-0005-0000-0000-0000E4AC0000}"/>
    <cellStyle name="Normal 34 2 3 3" xfId="44261" xr:uid="{00000000-0005-0000-0000-0000E5AC0000}"/>
    <cellStyle name="Normal 34 2 3 3 2" xfId="44262" xr:uid="{00000000-0005-0000-0000-0000E6AC0000}"/>
    <cellStyle name="Normal 34 2 3 3 2 2" xfId="44263" xr:uid="{00000000-0005-0000-0000-0000E7AC0000}"/>
    <cellStyle name="Normal 34 2 3 3 2 2 2" xfId="44264" xr:uid="{00000000-0005-0000-0000-0000E8AC0000}"/>
    <cellStyle name="Normal 34 2 3 3 2 3" xfId="44265" xr:uid="{00000000-0005-0000-0000-0000E9AC0000}"/>
    <cellStyle name="Normal 34 2 3 3 2 4" xfId="44266" xr:uid="{00000000-0005-0000-0000-0000EAAC0000}"/>
    <cellStyle name="Normal 34 2 3 3 3" xfId="44267" xr:uid="{00000000-0005-0000-0000-0000EBAC0000}"/>
    <cellStyle name="Normal 34 2 3 3 3 2" xfId="44268" xr:uid="{00000000-0005-0000-0000-0000ECAC0000}"/>
    <cellStyle name="Normal 34 2 3 3 4" xfId="44269" xr:uid="{00000000-0005-0000-0000-0000EDAC0000}"/>
    <cellStyle name="Normal 34 2 3 3 5" xfId="44270" xr:uid="{00000000-0005-0000-0000-0000EEAC0000}"/>
    <cellStyle name="Normal 34 2 3 4" xfId="44271" xr:uid="{00000000-0005-0000-0000-0000EFAC0000}"/>
    <cellStyle name="Normal 34 2 3 4 2" xfId="44272" xr:uid="{00000000-0005-0000-0000-0000F0AC0000}"/>
    <cellStyle name="Normal 34 2 3 4 2 2" xfId="44273" xr:uid="{00000000-0005-0000-0000-0000F1AC0000}"/>
    <cellStyle name="Normal 34 2 3 4 3" xfId="44274" xr:uid="{00000000-0005-0000-0000-0000F2AC0000}"/>
    <cellStyle name="Normal 34 2 3 4 4" xfId="44275" xr:uid="{00000000-0005-0000-0000-0000F3AC0000}"/>
    <cellStyle name="Normal 34 2 3 5" xfId="44276" xr:uid="{00000000-0005-0000-0000-0000F4AC0000}"/>
    <cellStyle name="Normal 34 2 3 5 2" xfId="44277" xr:uid="{00000000-0005-0000-0000-0000F5AC0000}"/>
    <cellStyle name="Normal 34 2 3 5 2 2" xfId="44278" xr:uid="{00000000-0005-0000-0000-0000F6AC0000}"/>
    <cellStyle name="Normal 34 2 3 5 3" xfId="44279" xr:uid="{00000000-0005-0000-0000-0000F7AC0000}"/>
    <cellStyle name="Normal 34 2 3 5 4" xfId="44280" xr:uid="{00000000-0005-0000-0000-0000F8AC0000}"/>
    <cellStyle name="Normal 34 2 3 6" xfId="44281" xr:uid="{00000000-0005-0000-0000-0000F9AC0000}"/>
    <cellStyle name="Normal 34 2 3 6 2" xfId="44282" xr:uid="{00000000-0005-0000-0000-0000FAAC0000}"/>
    <cellStyle name="Normal 34 2 3 7" xfId="44283" xr:uid="{00000000-0005-0000-0000-0000FBAC0000}"/>
    <cellStyle name="Normal 34 2 3 8" xfId="44284" xr:uid="{00000000-0005-0000-0000-0000FCAC0000}"/>
    <cellStyle name="Normal 34 2 4" xfId="44285" xr:uid="{00000000-0005-0000-0000-0000FDAC0000}"/>
    <cellStyle name="Normal 34 2 4 2" xfId="44286" xr:uid="{00000000-0005-0000-0000-0000FEAC0000}"/>
    <cellStyle name="Normal 34 2 4 2 2" xfId="44287" xr:uid="{00000000-0005-0000-0000-0000FFAC0000}"/>
    <cellStyle name="Normal 34 2 4 2 2 2" xfId="44288" xr:uid="{00000000-0005-0000-0000-000000AD0000}"/>
    <cellStyle name="Normal 34 2 4 2 2 2 2" xfId="44289" xr:uid="{00000000-0005-0000-0000-000001AD0000}"/>
    <cellStyle name="Normal 34 2 4 2 2 3" xfId="44290" xr:uid="{00000000-0005-0000-0000-000002AD0000}"/>
    <cellStyle name="Normal 34 2 4 2 2 4" xfId="44291" xr:uid="{00000000-0005-0000-0000-000003AD0000}"/>
    <cellStyle name="Normal 34 2 4 2 3" xfId="44292" xr:uid="{00000000-0005-0000-0000-000004AD0000}"/>
    <cellStyle name="Normal 34 2 4 2 3 2" xfId="44293" xr:uid="{00000000-0005-0000-0000-000005AD0000}"/>
    <cellStyle name="Normal 34 2 4 2 4" xfId="44294" xr:uid="{00000000-0005-0000-0000-000006AD0000}"/>
    <cellStyle name="Normal 34 2 4 2 5" xfId="44295" xr:uid="{00000000-0005-0000-0000-000007AD0000}"/>
    <cellStyle name="Normal 34 2 4 3" xfId="44296" xr:uid="{00000000-0005-0000-0000-000008AD0000}"/>
    <cellStyle name="Normal 34 2 4 3 2" xfId="44297" xr:uid="{00000000-0005-0000-0000-000009AD0000}"/>
    <cellStyle name="Normal 34 2 4 3 2 2" xfId="44298" xr:uid="{00000000-0005-0000-0000-00000AAD0000}"/>
    <cellStyle name="Normal 34 2 4 3 3" xfId="44299" xr:uid="{00000000-0005-0000-0000-00000BAD0000}"/>
    <cellStyle name="Normal 34 2 4 3 4" xfId="44300" xr:uid="{00000000-0005-0000-0000-00000CAD0000}"/>
    <cellStyle name="Normal 34 2 4 4" xfId="44301" xr:uid="{00000000-0005-0000-0000-00000DAD0000}"/>
    <cellStyle name="Normal 34 2 4 4 2" xfId="44302" xr:uid="{00000000-0005-0000-0000-00000EAD0000}"/>
    <cellStyle name="Normal 34 2 4 4 2 2" xfId="44303" xr:uid="{00000000-0005-0000-0000-00000FAD0000}"/>
    <cellStyle name="Normal 34 2 4 4 3" xfId="44304" xr:uid="{00000000-0005-0000-0000-000010AD0000}"/>
    <cellStyle name="Normal 34 2 4 4 4" xfId="44305" xr:uid="{00000000-0005-0000-0000-000011AD0000}"/>
    <cellStyle name="Normal 34 2 4 5" xfId="44306" xr:uid="{00000000-0005-0000-0000-000012AD0000}"/>
    <cellStyle name="Normal 34 2 4 5 2" xfId="44307" xr:uid="{00000000-0005-0000-0000-000013AD0000}"/>
    <cellStyle name="Normal 34 2 4 6" xfId="44308" xr:uid="{00000000-0005-0000-0000-000014AD0000}"/>
    <cellStyle name="Normal 34 2 4 7" xfId="44309" xr:uid="{00000000-0005-0000-0000-000015AD0000}"/>
    <cellStyle name="Normal 34 2 5" xfId="44310" xr:uid="{00000000-0005-0000-0000-000016AD0000}"/>
    <cellStyle name="Normal 34 2 5 2" xfId="44311" xr:uid="{00000000-0005-0000-0000-000017AD0000}"/>
    <cellStyle name="Normal 34 2 5 2 2" xfId="44312" xr:uid="{00000000-0005-0000-0000-000018AD0000}"/>
    <cellStyle name="Normal 34 2 5 2 2 2" xfId="44313" xr:uid="{00000000-0005-0000-0000-000019AD0000}"/>
    <cellStyle name="Normal 34 2 5 2 3" xfId="44314" xr:uid="{00000000-0005-0000-0000-00001AAD0000}"/>
    <cellStyle name="Normal 34 2 5 2 4" xfId="44315" xr:uid="{00000000-0005-0000-0000-00001BAD0000}"/>
    <cellStyle name="Normal 34 2 5 3" xfId="44316" xr:uid="{00000000-0005-0000-0000-00001CAD0000}"/>
    <cellStyle name="Normal 34 2 5 3 2" xfId="44317" xr:uid="{00000000-0005-0000-0000-00001DAD0000}"/>
    <cellStyle name="Normal 34 2 5 3 2 2" xfId="44318" xr:uid="{00000000-0005-0000-0000-00001EAD0000}"/>
    <cellStyle name="Normal 34 2 5 3 3" xfId="44319" xr:uid="{00000000-0005-0000-0000-00001FAD0000}"/>
    <cellStyle name="Normal 34 2 5 3 4" xfId="44320" xr:uid="{00000000-0005-0000-0000-000020AD0000}"/>
    <cellStyle name="Normal 34 2 5 4" xfId="44321" xr:uid="{00000000-0005-0000-0000-000021AD0000}"/>
    <cellStyle name="Normal 34 2 5 4 2" xfId="44322" xr:uid="{00000000-0005-0000-0000-000022AD0000}"/>
    <cellStyle name="Normal 34 2 5 5" xfId="44323" xr:uid="{00000000-0005-0000-0000-000023AD0000}"/>
    <cellStyle name="Normal 34 2 5 6" xfId="44324" xr:uid="{00000000-0005-0000-0000-000024AD0000}"/>
    <cellStyle name="Normal 34 2 6" xfId="44325" xr:uid="{00000000-0005-0000-0000-000025AD0000}"/>
    <cellStyle name="Normal 34 2 6 2" xfId="44326" xr:uid="{00000000-0005-0000-0000-000026AD0000}"/>
    <cellStyle name="Normal 34 2 6 2 2" xfId="44327" xr:uid="{00000000-0005-0000-0000-000027AD0000}"/>
    <cellStyle name="Normal 34 2 6 2 2 2" xfId="44328" xr:uid="{00000000-0005-0000-0000-000028AD0000}"/>
    <cellStyle name="Normal 34 2 6 2 3" xfId="44329" xr:uid="{00000000-0005-0000-0000-000029AD0000}"/>
    <cellStyle name="Normal 34 2 6 2 4" xfId="44330" xr:uid="{00000000-0005-0000-0000-00002AAD0000}"/>
    <cellStyle name="Normal 34 2 6 3" xfId="44331" xr:uid="{00000000-0005-0000-0000-00002BAD0000}"/>
    <cellStyle name="Normal 34 2 6 3 2" xfId="44332" xr:uid="{00000000-0005-0000-0000-00002CAD0000}"/>
    <cellStyle name="Normal 34 2 6 4" xfId="44333" xr:uid="{00000000-0005-0000-0000-00002DAD0000}"/>
    <cellStyle name="Normal 34 2 6 5" xfId="44334" xr:uid="{00000000-0005-0000-0000-00002EAD0000}"/>
    <cellStyle name="Normal 34 2 7" xfId="44335" xr:uid="{00000000-0005-0000-0000-00002FAD0000}"/>
    <cellStyle name="Normal 34 2 7 2" xfId="44336" xr:uid="{00000000-0005-0000-0000-000030AD0000}"/>
    <cellStyle name="Normal 34 2 7 2 2" xfId="44337" xr:uid="{00000000-0005-0000-0000-000031AD0000}"/>
    <cellStyle name="Normal 34 2 7 3" xfId="44338" xr:uid="{00000000-0005-0000-0000-000032AD0000}"/>
    <cellStyle name="Normal 34 2 7 4" xfId="44339" xr:uid="{00000000-0005-0000-0000-000033AD0000}"/>
    <cellStyle name="Normal 34 2 8" xfId="44340" xr:uid="{00000000-0005-0000-0000-000034AD0000}"/>
    <cellStyle name="Normal 34 2 8 2" xfId="44341" xr:uid="{00000000-0005-0000-0000-000035AD0000}"/>
    <cellStyle name="Normal 34 2 9" xfId="44342" xr:uid="{00000000-0005-0000-0000-000036AD0000}"/>
    <cellStyle name="Normal 34 3" xfId="44343" xr:uid="{00000000-0005-0000-0000-000037AD0000}"/>
    <cellStyle name="Normal 34 3 10" xfId="44344" xr:uid="{00000000-0005-0000-0000-000038AD0000}"/>
    <cellStyle name="Normal 34 3 2" xfId="44345" xr:uid="{00000000-0005-0000-0000-000039AD0000}"/>
    <cellStyle name="Normal 34 3 2 2" xfId="44346" xr:uid="{00000000-0005-0000-0000-00003AAD0000}"/>
    <cellStyle name="Normal 34 3 2 2 2" xfId="44347" xr:uid="{00000000-0005-0000-0000-00003BAD0000}"/>
    <cellStyle name="Normal 34 3 2 2 2 2" xfId="44348" xr:uid="{00000000-0005-0000-0000-00003CAD0000}"/>
    <cellStyle name="Normal 34 3 2 2 2 2 2" xfId="44349" xr:uid="{00000000-0005-0000-0000-00003DAD0000}"/>
    <cellStyle name="Normal 34 3 2 2 2 2 2 2" xfId="44350" xr:uid="{00000000-0005-0000-0000-00003EAD0000}"/>
    <cellStyle name="Normal 34 3 2 2 2 2 2 2 2" xfId="44351" xr:uid="{00000000-0005-0000-0000-00003FAD0000}"/>
    <cellStyle name="Normal 34 3 2 2 2 2 2 3" xfId="44352" xr:uid="{00000000-0005-0000-0000-000040AD0000}"/>
    <cellStyle name="Normal 34 3 2 2 2 2 2 4" xfId="44353" xr:uid="{00000000-0005-0000-0000-000041AD0000}"/>
    <cellStyle name="Normal 34 3 2 2 2 2 3" xfId="44354" xr:uid="{00000000-0005-0000-0000-000042AD0000}"/>
    <cellStyle name="Normal 34 3 2 2 2 2 3 2" xfId="44355" xr:uid="{00000000-0005-0000-0000-000043AD0000}"/>
    <cellStyle name="Normal 34 3 2 2 2 2 4" xfId="44356" xr:uid="{00000000-0005-0000-0000-000044AD0000}"/>
    <cellStyle name="Normal 34 3 2 2 2 2 5" xfId="44357" xr:uid="{00000000-0005-0000-0000-000045AD0000}"/>
    <cellStyle name="Normal 34 3 2 2 2 3" xfId="44358" xr:uid="{00000000-0005-0000-0000-000046AD0000}"/>
    <cellStyle name="Normal 34 3 2 2 2 3 2" xfId="44359" xr:uid="{00000000-0005-0000-0000-000047AD0000}"/>
    <cellStyle name="Normal 34 3 2 2 2 3 2 2" xfId="44360" xr:uid="{00000000-0005-0000-0000-000048AD0000}"/>
    <cellStyle name="Normal 34 3 2 2 2 3 3" xfId="44361" xr:uid="{00000000-0005-0000-0000-000049AD0000}"/>
    <cellStyle name="Normal 34 3 2 2 2 3 4" xfId="44362" xr:uid="{00000000-0005-0000-0000-00004AAD0000}"/>
    <cellStyle name="Normal 34 3 2 2 2 4" xfId="44363" xr:uid="{00000000-0005-0000-0000-00004BAD0000}"/>
    <cellStyle name="Normal 34 3 2 2 2 4 2" xfId="44364" xr:uid="{00000000-0005-0000-0000-00004CAD0000}"/>
    <cellStyle name="Normal 34 3 2 2 2 5" xfId="44365" xr:uid="{00000000-0005-0000-0000-00004DAD0000}"/>
    <cellStyle name="Normal 34 3 2 2 2 6" xfId="44366" xr:uid="{00000000-0005-0000-0000-00004EAD0000}"/>
    <cellStyle name="Normal 34 3 2 2 3" xfId="44367" xr:uid="{00000000-0005-0000-0000-00004FAD0000}"/>
    <cellStyle name="Normal 34 3 2 2 3 2" xfId="44368" xr:uid="{00000000-0005-0000-0000-000050AD0000}"/>
    <cellStyle name="Normal 34 3 2 2 3 2 2" xfId="44369" xr:uid="{00000000-0005-0000-0000-000051AD0000}"/>
    <cellStyle name="Normal 34 3 2 2 3 2 2 2" xfId="44370" xr:uid="{00000000-0005-0000-0000-000052AD0000}"/>
    <cellStyle name="Normal 34 3 2 2 3 2 3" xfId="44371" xr:uid="{00000000-0005-0000-0000-000053AD0000}"/>
    <cellStyle name="Normal 34 3 2 2 3 2 4" xfId="44372" xr:uid="{00000000-0005-0000-0000-000054AD0000}"/>
    <cellStyle name="Normal 34 3 2 2 3 3" xfId="44373" xr:uid="{00000000-0005-0000-0000-000055AD0000}"/>
    <cellStyle name="Normal 34 3 2 2 3 3 2" xfId="44374" xr:uid="{00000000-0005-0000-0000-000056AD0000}"/>
    <cellStyle name="Normal 34 3 2 2 3 4" xfId="44375" xr:uid="{00000000-0005-0000-0000-000057AD0000}"/>
    <cellStyle name="Normal 34 3 2 2 3 5" xfId="44376" xr:uid="{00000000-0005-0000-0000-000058AD0000}"/>
    <cellStyle name="Normal 34 3 2 2 4" xfId="44377" xr:uid="{00000000-0005-0000-0000-000059AD0000}"/>
    <cellStyle name="Normal 34 3 2 2 4 2" xfId="44378" xr:uid="{00000000-0005-0000-0000-00005AAD0000}"/>
    <cellStyle name="Normal 34 3 2 2 4 2 2" xfId="44379" xr:uid="{00000000-0005-0000-0000-00005BAD0000}"/>
    <cellStyle name="Normal 34 3 2 2 4 3" xfId="44380" xr:uid="{00000000-0005-0000-0000-00005CAD0000}"/>
    <cellStyle name="Normal 34 3 2 2 4 4" xfId="44381" xr:uid="{00000000-0005-0000-0000-00005DAD0000}"/>
    <cellStyle name="Normal 34 3 2 2 5" xfId="44382" xr:uid="{00000000-0005-0000-0000-00005EAD0000}"/>
    <cellStyle name="Normal 34 3 2 2 5 2" xfId="44383" xr:uid="{00000000-0005-0000-0000-00005FAD0000}"/>
    <cellStyle name="Normal 34 3 2 2 5 2 2" xfId="44384" xr:uid="{00000000-0005-0000-0000-000060AD0000}"/>
    <cellStyle name="Normal 34 3 2 2 5 3" xfId="44385" xr:uid="{00000000-0005-0000-0000-000061AD0000}"/>
    <cellStyle name="Normal 34 3 2 2 5 4" xfId="44386" xr:uid="{00000000-0005-0000-0000-000062AD0000}"/>
    <cellStyle name="Normal 34 3 2 2 6" xfId="44387" xr:uid="{00000000-0005-0000-0000-000063AD0000}"/>
    <cellStyle name="Normal 34 3 2 2 6 2" xfId="44388" xr:uid="{00000000-0005-0000-0000-000064AD0000}"/>
    <cellStyle name="Normal 34 3 2 2 7" xfId="44389" xr:uid="{00000000-0005-0000-0000-000065AD0000}"/>
    <cellStyle name="Normal 34 3 2 2 8" xfId="44390" xr:uid="{00000000-0005-0000-0000-000066AD0000}"/>
    <cellStyle name="Normal 34 3 2 3" xfId="44391" xr:uid="{00000000-0005-0000-0000-000067AD0000}"/>
    <cellStyle name="Normal 34 3 2 3 2" xfId="44392" xr:uid="{00000000-0005-0000-0000-000068AD0000}"/>
    <cellStyle name="Normal 34 3 2 3 2 2" xfId="44393" xr:uid="{00000000-0005-0000-0000-000069AD0000}"/>
    <cellStyle name="Normal 34 3 2 3 2 2 2" xfId="44394" xr:uid="{00000000-0005-0000-0000-00006AAD0000}"/>
    <cellStyle name="Normal 34 3 2 3 2 2 2 2" xfId="44395" xr:uid="{00000000-0005-0000-0000-00006BAD0000}"/>
    <cellStyle name="Normal 34 3 2 3 2 2 3" xfId="44396" xr:uid="{00000000-0005-0000-0000-00006CAD0000}"/>
    <cellStyle name="Normal 34 3 2 3 2 2 4" xfId="44397" xr:uid="{00000000-0005-0000-0000-00006DAD0000}"/>
    <cellStyle name="Normal 34 3 2 3 2 3" xfId="44398" xr:uid="{00000000-0005-0000-0000-00006EAD0000}"/>
    <cellStyle name="Normal 34 3 2 3 2 3 2" xfId="44399" xr:uid="{00000000-0005-0000-0000-00006FAD0000}"/>
    <cellStyle name="Normal 34 3 2 3 2 4" xfId="44400" xr:uid="{00000000-0005-0000-0000-000070AD0000}"/>
    <cellStyle name="Normal 34 3 2 3 2 5" xfId="44401" xr:uid="{00000000-0005-0000-0000-000071AD0000}"/>
    <cellStyle name="Normal 34 3 2 3 3" xfId="44402" xr:uid="{00000000-0005-0000-0000-000072AD0000}"/>
    <cellStyle name="Normal 34 3 2 3 3 2" xfId="44403" xr:uid="{00000000-0005-0000-0000-000073AD0000}"/>
    <cellStyle name="Normal 34 3 2 3 3 2 2" xfId="44404" xr:uid="{00000000-0005-0000-0000-000074AD0000}"/>
    <cellStyle name="Normal 34 3 2 3 3 3" xfId="44405" xr:uid="{00000000-0005-0000-0000-000075AD0000}"/>
    <cellStyle name="Normal 34 3 2 3 3 4" xfId="44406" xr:uid="{00000000-0005-0000-0000-000076AD0000}"/>
    <cellStyle name="Normal 34 3 2 3 4" xfId="44407" xr:uid="{00000000-0005-0000-0000-000077AD0000}"/>
    <cellStyle name="Normal 34 3 2 3 4 2" xfId="44408" xr:uid="{00000000-0005-0000-0000-000078AD0000}"/>
    <cellStyle name="Normal 34 3 2 3 4 2 2" xfId="44409" xr:uid="{00000000-0005-0000-0000-000079AD0000}"/>
    <cellStyle name="Normal 34 3 2 3 4 3" xfId="44410" xr:uid="{00000000-0005-0000-0000-00007AAD0000}"/>
    <cellStyle name="Normal 34 3 2 3 4 4" xfId="44411" xr:uid="{00000000-0005-0000-0000-00007BAD0000}"/>
    <cellStyle name="Normal 34 3 2 3 5" xfId="44412" xr:uid="{00000000-0005-0000-0000-00007CAD0000}"/>
    <cellStyle name="Normal 34 3 2 3 5 2" xfId="44413" xr:uid="{00000000-0005-0000-0000-00007DAD0000}"/>
    <cellStyle name="Normal 34 3 2 3 6" xfId="44414" xr:uid="{00000000-0005-0000-0000-00007EAD0000}"/>
    <cellStyle name="Normal 34 3 2 3 7" xfId="44415" xr:uid="{00000000-0005-0000-0000-00007FAD0000}"/>
    <cellStyle name="Normal 34 3 2 4" xfId="44416" xr:uid="{00000000-0005-0000-0000-000080AD0000}"/>
    <cellStyle name="Normal 34 3 2 4 2" xfId="44417" xr:uid="{00000000-0005-0000-0000-000081AD0000}"/>
    <cellStyle name="Normal 34 3 2 4 2 2" xfId="44418" xr:uid="{00000000-0005-0000-0000-000082AD0000}"/>
    <cellStyle name="Normal 34 3 2 4 2 2 2" xfId="44419" xr:uid="{00000000-0005-0000-0000-000083AD0000}"/>
    <cellStyle name="Normal 34 3 2 4 2 3" xfId="44420" xr:uid="{00000000-0005-0000-0000-000084AD0000}"/>
    <cellStyle name="Normal 34 3 2 4 2 4" xfId="44421" xr:uid="{00000000-0005-0000-0000-000085AD0000}"/>
    <cellStyle name="Normal 34 3 2 4 3" xfId="44422" xr:uid="{00000000-0005-0000-0000-000086AD0000}"/>
    <cellStyle name="Normal 34 3 2 4 3 2" xfId="44423" xr:uid="{00000000-0005-0000-0000-000087AD0000}"/>
    <cellStyle name="Normal 34 3 2 4 3 2 2" xfId="44424" xr:uid="{00000000-0005-0000-0000-000088AD0000}"/>
    <cellStyle name="Normal 34 3 2 4 3 3" xfId="44425" xr:uid="{00000000-0005-0000-0000-000089AD0000}"/>
    <cellStyle name="Normal 34 3 2 4 3 4" xfId="44426" xr:uid="{00000000-0005-0000-0000-00008AAD0000}"/>
    <cellStyle name="Normal 34 3 2 4 4" xfId="44427" xr:uid="{00000000-0005-0000-0000-00008BAD0000}"/>
    <cellStyle name="Normal 34 3 2 4 4 2" xfId="44428" xr:uid="{00000000-0005-0000-0000-00008CAD0000}"/>
    <cellStyle name="Normal 34 3 2 4 5" xfId="44429" xr:uid="{00000000-0005-0000-0000-00008DAD0000}"/>
    <cellStyle name="Normal 34 3 2 4 6" xfId="44430" xr:uid="{00000000-0005-0000-0000-00008EAD0000}"/>
    <cellStyle name="Normal 34 3 2 5" xfId="44431" xr:uid="{00000000-0005-0000-0000-00008FAD0000}"/>
    <cellStyle name="Normal 34 3 2 5 2" xfId="44432" xr:uid="{00000000-0005-0000-0000-000090AD0000}"/>
    <cellStyle name="Normal 34 3 2 5 2 2" xfId="44433" xr:uid="{00000000-0005-0000-0000-000091AD0000}"/>
    <cellStyle name="Normal 34 3 2 5 2 2 2" xfId="44434" xr:uid="{00000000-0005-0000-0000-000092AD0000}"/>
    <cellStyle name="Normal 34 3 2 5 2 3" xfId="44435" xr:uid="{00000000-0005-0000-0000-000093AD0000}"/>
    <cellStyle name="Normal 34 3 2 5 2 4" xfId="44436" xr:uid="{00000000-0005-0000-0000-000094AD0000}"/>
    <cellStyle name="Normal 34 3 2 5 3" xfId="44437" xr:uid="{00000000-0005-0000-0000-000095AD0000}"/>
    <cellStyle name="Normal 34 3 2 5 3 2" xfId="44438" xr:uid="{00000000-0005-0000-0000-000096AD0000}"/>
    <cellStyle name="Normal 34 3 2 5 4" xfId="44439" xr:uid="{00000000-0005-0000-0000-000097AD0000}"/>
    <cellStyle name="Normal 34 3 2 5 5" xfId="44440" xr:uid="{00000000-0005-0000-0000-000098AD0000}"/>
    <cellStyle name="Normal 34 3 2 6" xfId="44441" xr:uid="{00000000-0005-0000-0000-000099AD0000}"/>
    <cellStyle name="Normal 34 3 2 6 2" xfId="44442" xr:uid="{00000000-0005-0000-0000-00009AAD0000}"/>
    <cellStyle name="Normal 34 3 2 6 2 2" xfId="44443" xr:uid="{00000000-0005-0000-0000-00009BAD0000}"/>
    <cellStyle name="Normal 34 3 2 6 3" xfId="44444" xr:uid="{00000000-0005-0000-0000-00009CAD0000}"/>
    <cellStyle name="Normal 34 3 2 6 4" xfId="44445" xr:uid="{00000000-0005-0000-0000-00009DAD0000}"/>
    <cellStyle name="Normal 34 3 2 7" xfId="44446" xr:uid="{00000000-0005-0000-0000-00009EAD0000}"/>
    <cellStyle name="Normal 34 3 2 7 2" xfId="44447" xr:uid="{00000000-0005-0000-0000-00009FAD0000}"/>
    <cellStyle name="Normal 34 3 2 8" xfId="44448" xr:uid="{00000000-0005-0000-0000-0000A0AD0000}"/>
    <cellStyle name="Normal 34 3 2 9" xfId="44449" xr:uid="{00000000-0005-0000-0000-0000A1AD0000}"/>
    <cellStyle name="Normal 34 3 3" xfId="44450" xr:uid="{00000000-0005-0000-0000-0000A2AD0000}"/>
    <cellStyle name="Normal 34 3 3 2" xfId="44451" xr:uid="{00000000-0005-0000-0000-0000A3AD0000}"/>
    <cellStyle name="Normal 34 3 3 2 2" xfId="44452" xr:uid="{00000000-0005-0000-0000-0000A4AD0000}"/>
    <cellStyle name="Normal 34 3 3 2 2 2" xfId="44453" xr:uid="{00000000-0005-0000-0000-0000A5AD0000}"/>
    <cellStyle name="Normal 34 3 3 2 2 2 2" xfId="44454" xr:uid="{00000000-0005-0000-0000-0000A6AD0000}"/>
    <cellStyle name="Normal 34 3 3 2 2 2 2 2" xfId="44455" xr:uid="{00000000-0005-0000-0000-0000A7AD0000}"/>
    <cellStyle name="Normal 34 3 3 2 2 2 3" xfId="44456" xr:uid="{00000000-0005-0000-0000-0000A8AD0000}"/>
    <cellStyle name="Normal 34 3 3 2 2 2 4" xfId="44457" xr:uid="{00000000-0005-0000-0000-0000A9AD0000}"/>
    <cellStyle name="Normal 34 3 3 2 2 3" xfId="44458" xr:uid="{00000000-0005-0000-0000-0000AAAD0000}"/>
    <cellStyle name="Normal 34 3 3 2 2 3 2" xfId="44459" xr:uid="{00000000-0005-0000-0000-0000ABAD0000}"/>
    <cellStyle name="Normal 34 3 3 2 2 4" xfId="44460" xr:uid="{00000000-0005-0000-0000-0000ACAD0000}"/>
    <cellStyle name="Normal 34 3 3 2 2 5" xfId="44461" xr:uid="{00000000-0005-0000-0000-0000ADAD0000}"/>
    <cellStyle name="Normal 34 3 3 2 3" xfId="44462" xr:uid="{00000000-0005-0000-0000-0000AEAD0000}"/>
    <cellStyle name="Normal 34 3 3 2 3 2" xfId="44463" xr:uid="{00000000-0005-0000-0000-0000AFAD0000}"/>
    <cellStyle name="Normal 34 3 3 2 3 2 2" xfId="44464" xr:uid="{00000000-0005-0000-0000-0000B0AD0000}"/>
    <cellStyle name="Normal 34 3 3 2 3 3" xfId="44465" xr:uid="{00000000-0005-0000-0000-0000B1AD0000}"/>
    <cellStyle name="Normal 34 3 3 2 3 4" xfId="44466" xr:uid="{00000000-0005-0000-0000-0000B2AD0000}"/>
    <cellStyle name="Normal 34 3 3 2 4" xfId="44467" xr:uid="{00000000-0005-0000-0000-0000B3AD0000}"/>
    <cellStyle name="Normal 34 3 3 2 4 2" xfId="44468" xr:uid="{00000000-0005-0000-0000-0000B4AD0000}"/>
    <cellStyle name="Normal 34 3 3 2 5" xfId="44469" xr:uid="{00000000-0005-0000-0000-0000B5AD0000}"/>
    <cellStyle name="Normal 34 3 3 2 6" xfId="44470" xr:uid="{00000000-0005-0000-0000-0000B6AD0000}"/>
    <cellStyle name="Normal 34 3 3 3" xfId="44471" xr:uid="{00000000-0005-0000-0000-0000B7AD0000}"/>
    <cellStyle name="Normal 34 3 3 3 2" xfId="44472" xr:uid="{00000000-0005-0000-0000-0000B8AD0000}"/>
    <cellStyle name="Normal 34 3 3 3 2 2" xfId="44473" xr:uid="{00000000-0005-0000-0000-0000B9AD0000}"/>
    <cellStyle name="Normal 34 3 3 3 2 2 2" xfId="44474" xr:uid="{00000000-0005-0000-0000-0000BAAD0000}"/>
    <cellStyle name="Normal 34 3 3 3 2 3" xfId="44475" xr:uid="{00000000-0005-0000-0000-0000BBAD0000}"/>
    <cellStyle name="Normal 34 3 3 3 2 4" xfId="44476" xr:uid="{00000000-0005-0000-0000-0000BCAD0000}"/>
    <cellStyle name="Normal 34 3 3 3 3" xfId="44477" xr:uid="{00000000-0005-0000-0000-0000BDAD0000}"/>
    <cellStyle name="Normal 34 3 3 3 3 2" xfId="44478" xr:uid="{00000000-0005-0000-0000-0000BEAD0000}"/>
    <cellStyle name="Normal 34 3 3 3 4" xfId="44479" xr:uid="{00000000-0005-0000-0000-0000BFAD0000}"/>
    <cellStyle name="Normal 34 3 3 3 5" xfId="44480" xr:uid="{00000000-0005-0000-0000-0000C0AD0000}"/>
    <cellStyle name="Normal 34 3 3 4" xfId="44481" xr:uid="{00000000-0005-0000-0000-0000C1AD0000}"/>
    <cellStyle name="Normal 34 3 3 4 2" xfId="44482" xr:uid="{00000000-0005-0000-0000-0000C2AD0000}"/>
    <cellStyle name="Normal 34 3 3 4 2 2" xfId="44483" xr:uid="{00000000-0005-0000-0000-0000C3AD0000}"/>
    <cellStyle name="Normal 34 3 3 4 3" xfId="44484" xr:uid="{00000000-0005-0000-0000-0000C4AD0000}"/>
    <cellStyle name="Normal 34 3 3 4 4" xfId="44485" xr:uid="{00000000-0005-0000-0000-0000C5AD0000}"/>
    <cellStyle name="Normal 34 3 3 5" xfId="44486" xr:uid="{00000000-0005-0000-0000-0000C6AD0000}"/>
    <cellStyle name="Normal 34 3 3 5 2" xfId="44487" xr:uid="{00000000-0005-0000-0000-0000C7AD0000}"/>
    <cellStyle name="Normal 34 3 3 5 2 2" xfId="44488" xr:uid="{00000000-0005-0000-0000-0000C8AD0000}"/>
    <cellStyle name="Normal 34 3 3 5 3" xfId="44489" xr:uid="{00000000-0005-0000-0000-0000C9AD0000}"/>
    <cellStyle name="Normal 34 3 3 5 4" xfId="44490" xr:uid="{00000000-0005-0000-0000-0000CAAD0000}"/>
    <cellStyle name="Normal 34 3 3 6" xfId="44491" xr:uid="{00000000-0005-0000-0000-0000CBAD0000}"/>
    <cellStyle name="Normal 34 3 3 6 2" xfId="44492" xr:uid="{00000000-0005-0000-0000-0000CCAD0000}"/>
    <cellStyle name="Normal 34 3 3 7" xfId="44493" xr:uid="{00000000-0005-0000-0000-0000CDAD0000}"/>
    <cellStyle name="Normal 34 3 3 8" xfId="44494" xr:uid="{00000000-0005-0000-0000-0000CEAD0000}"/>
    <cellStyle name="Normal 34 3 4" xfId="44495" xr:uid="{00000000-0005-0000-0000-0000CFAD0000}"/>
    <cellStyle name="Normal 34 3 4 2" xfId="44496" xr:uid="{00000000-0005-0000-0000-0000D0AD0000}"/>
    <cellStyle name="Normal 34 3 4 2 2" xfId="44497" xr:uid="{00000000-0005-0000-0000-0000D1AD0000}"/>
    <cellStyle name="Normal 34 3 4 2 2 2" xfId="44498" xr:uid="{00000000-0005-0000-0000-0000D2AD0000}"/>
    <cellStyle name="Normal 34 3 4 2 2 2 2" xfId="44499" xr:uid="{00000000-0005-0000-0000-0000D3AD0000}"/>
    <cellStyle name="Normal 34 3 4 2 2 3" xfId="44500" xr:uid="{00000000-0005-0000-0000-0000D4AD0000}"/>
    <cellStyle name="Normal 34 3 4 2 2 4" xfId="44501" xr:uid="{00000000-0005-0000-0000-0000D5AD0000}"/>
    <cellStyle name="Normal 34 3 4 2 3" xfId="44502" xr:uid="{00000000-0005-0000-0000-0000D6AD0000}"/>
    <cellStyle name="Normal 34 3 4 2 3 2" xfId="44503" xr:uid="{00000000-0005-0000-0000-0000D7AD0000}"/>
    <cellStyle name="Normal 34 3 4 2 4" xfId="44504" xr:uid="{00000000-0005-0000-0000-0000D8AD0000}"/>
    <cellStyle name="Normal 34 3 4 2 5" xfId="44505" xr:uid="{00000000-0005-0000-0000-0000D9AD0000}"/>
    <cellStyle name="Normal 34 3 4 3" xfId="44506" xr:uid="{00000000-0005-0000-0000-0000DAAD0000}"/>
    <cellStyle name="Normal 34 3 4 3 2" xfId="44507" xr:uid="{00000000-0005-0000-0000-0000DBAD0000}"/>
    <cellStyle name="Normal 34 3 4 3 2 2" xfId="44508" xr:uid="{00000000-0005-0000-0000-0000DCAD0000}"/>
    <cellStyle name="Normal 34 3 4 3 3" xfId="44509" xr:uid="{00000000-0005-0000-0000-0000DDAD0000}"/>
    <cellStyle name="Normal 34 3 4 3 4" xfId="44510" xr:uid="{00000000-0005-0000-0000-0000DEAD0000}"/>
    <cellStyle name="Normal 34 3 4 4" xfId="44511" xr:uid="{00000000-0005-0000-0000-0000DFAD0000}"/>
    <cellStyle name="Normal 34 3 4 4 2" xfId="44512" xr:uid="{00000000-0005-0000-0000-0000E0AD0000}"/>
    <cellStyle name="Normal 34 3 4 4 2 2" xfId="44513" xr:uid="{00000000-0005-0000-0000-0000E1AD0000}"/>
    <cellStyle name="Normal 34 3 4 4 3" xfId="44514" xr:uid="{00000000-0005-0000-0000-0000E2AD0000}"/>
    <cellStyle name="Normal 34 3 4 4 4" xfId="44515" xr:uid="{00000000-0005-0000-0000-0000E3AD0000}"/>
    <cellStyle name="Normal 34 3 4 5" xfId="44516" xr:uid="{00000000-0005-0000-0000-0000E4AD0000}"/>
    <cellStyle name="Normal 34 3 4 5 2" xfId="44517" xr:uid="{00000000-0005-0000-0000-0000E5AD0000}"/>
    <cellStyle name="Normal 34 3 4 6" xfId="44518" xr:uid="{00000000-0005-0000-0000-0000E6AD0000}"/>
    <cellStyle name="Normal 34 3 4 7" xfId="44519" xr:uid="{00000000-0005-0000-0000-0000E7AD0000}"/>
    <cellStyle name="Normal 34 3 5" xfId="44520" xr:uid="{00000000-0005-0000-0000-0000E8AD0000}"/>
    <cellStyle name="Normal 34 3 5 2" xfId="44521" xr:uid="{00000000-0005-0000-0000-0000E9AD0000}"/>
    <cellStyle name="Normal 34 3 5 2 2" xfId="44522" xr:uid="{00000000-0005-0000-0000-0000EAAD0000}"/>
    <cellStyle name="Normal 34 3 5 2 2 2" xfId="44523" xr:uid="{00000000-0005-0000-0000-0000EBAD0000}"/>
    <cellStyle name="Normal 34 3 5 2 3" xfId="44524" xr:uid="{00000000-0005-0000-0000-0000ECAD0000}"/>
    <cellStyle name="Normal 34 3 5 2 4" xfId="44525" xr:uid="{00000000-0005-0000-0000-0000EDAD0000}"/>
    <cellStyle name="Normal 34 3 5 3" xfId="44526" xr:uid="{00000000-0005-0000-0000-0000EEAD0000}"/>
    <cellStyle name="Normal 34 3 5 3 2" xfId="44527" xr:uid="{00000000-0005-0000-0000-0000EFAD0000}"/>
    <cellStyle name="Normal 34 3 5 3 2 2" xfId="44528" xr:uid="{00000000-0005-0000-0000-0000F0AD0000}"/>
    <cellStyle name="Normal 34 3 5 3 3" xfId="44529" xr:uid="{00000000-0005-0000-0000-0000F1AD0000}"/>
    <cellStyle name="Normal 34 3 5 3 4" xfId="44530" xr:uid="{00000000-0005-0000-0000-0000F2AD0000}"/>
    <cellStyle name="Normal 34 3 5 4" xfId="44531" xr:uid="{00000000-0005-0000-0000-0000F3AD0000}"/>
    <cellStyle name="Normal 34 3 5 4 2" xfId="44532" xr:uid="{00000000-0005-0000-0000-0000F4AD0000}"/>
    <cellStyle name="Normal 34 3 5 5" xfId="44533" xr:uid="{00000000-0005-0000-0000-0000F5AD0000}"/>
    <cellStyle name="Normal 34 3 5 6" xfId="44534" xr:uid="{00000000-0005-0000-0000-0000F6AD0000}"/>
    <cellStyle name="Normal 34 3 6" xfId="44535" xr:uid="{00000000-0005-0000-0000-0000F7AD0000}"/>
    <cellStyle name="Normal 34 3 6 2" xfId="44536" xr:uid="{00000000-0005-0000-0000-0000F8AD0000}"/>
    <cellStyle name="Normal 34 3 6 2 2" xfId="44537" xr:uid="{00000000-0005-0000-0000-0000F9AD0000}"/>
    <cellStyle name="Normal 34 3 6 2 2 2" xfId="44538" xr:uid="{00000000-0005-0000-0000-0000FAAD0000}"/>
    <cellStyle name="Normal 34 3 6 2 3" xfId="44539" xr:uid="{00000000-0005-0000-0000-0000FBAD0000}"/>
    <cellStyle name="Normal 34 3 6 2 4" xfId="44540" xr:uid="{00000000-0005-0000-0000-0000FCAD0000}"/>
    <cellStyle name="Normal 34 3 6 3" xfId="44541" xr:uid="{00000000-0005-0000-0000-0000FDAD0000}"/>
    <cellStyle name="Normal 34 3 6 3 2" xfId="44542" xr:uid="{00000000-0005-0000-0000-0000FEAD0000}"/>
    <cellStyle name="Normal 34 3 6 4" xfId="44543" xr:uid="{00000000-0005-0000-0000-0000FFAD0000}"/>
    <cellStyle name="Normal 34 3 6 5" xfId="44544" xr:uid="{00000000-0005-0000-0000-000000AE0000}"/>
    <cellStyle name="Normal 34 3 7" xfId="44545" xr:uid="{00000000-0005-0000-0000-000001AE0000}"/>
    <cellStyle name="Normal 34 3 7 2" xfId="44546" xr:uid="{00000000-0005-0000-0000-000002AE0000}"/>
    <cellStyle name="Normal 34 3 7 2 2" xfId="44547" xr:uid="{00000000-0005-0000-0000-000003AE0000}"/>
    <cellStyle name="Normal 34 3 7 3" xfId="44548" xr:uid="{00000000-0005-0000-0000-000004AE0000}"/>
    <cellStyle name="Normal 34 3 7 4" xfId="44549" xr:uid="{00000000-0005-0000-0000-000005AE0000}"/>
    <cellStyle name="Normal 34 3 8" xfId="44550" xr:uid="{00000000-0005-0000-0000-000006AE0000}"/>
    <cellStyle name="Normal 34 3 8 2" xfId="44551" xr:uid="{00000000-0005-0000-0000-000007AE0000}"/>
    <cellStyle name="Normal 34 3 9" xfId="44552" xr:uid="{00000000-0005-0000-0000-000008AE0000}"/>
    <cellStyle name="Normal 34 4" xfId="44553" xr:uid="{00000000-0005-0000-0000-000009AE0000}"/>
    <cellStyle name="Normal 34 4 2" xfId="44554" xr:uid="{00000000-0005-0000-0000-00000AAE0000}"/>
    <cellStyle name="Normal 34 4 2 2" xfId="44555" xr:uid="{00000000-0005-0000-0000-00000BAE0000}"/>
    <cellStyle name="Normal 34 4 2 2 2" xfId="44556" xr:uid="{00000000-0005-0000-0000-00000CAE0000}"/>
    <cellStyle name="Normal 34 4 2 2 2 2" xfId="44557" xr:uid="{00000000-0005-0000-0000-00000DAE0000}"/>
    <cellStyle name="Normal 34 4 2 2 2 2 2" xfId="44558" xr:uid="{00000000-0005-0000-0000-00000EAE0000}"/>
    <cellStyle name="Normal 34 4 2 2 2 2 2 2" xfId="44559" xr:uid="{00000000-0005-0000-0000-00000FAE0000}"/>
    <cellStyle name="Normal 34 4 2 2 2 2 3" xfId="44560" xr:uid="{00000000-0005-0000-0000-000010AE0000}"/>
    <cellStyle name="Normal 34 4 2 2 2 2 4" xfId="44561" xr:uid="{00000000-0005-0000-0000-000011AE0000}"/>
    <cellStyle name="Normal 34 4 2 2 2 3" xfId="44562" xr:uid="{00000000-0005-0000-0000-000012AE0000}"/>
    <cellStyle name="Normal 34 4 2 2 2 3 2" xfId="44563" xr:uid="{00000000-0005-0000-0000-000013AE0000}"/>
    <cellStyle name="Normal 34 4 2 2 2 4" xfId="44564" xr:uid="{00000000-0005-0000-0000-000014AE0000}"/>
    <cellStyle name="Normal 34 4 2 2 2 5" xfId="44565" xr:uid="{00000000-0005-0000-0000-000015AE0000}"/>
    <cellStyle name="Normal 34 4 2 2 3" xfId="44566" xr:uid="{00000000-0005-0000-0000-000016AE0000}"/>
    <cellStyle name="Normal 34 4 2 2 3 2" xfId="44567" xr:uid="{00000000-0005-0000-0000-000017AE0000}"/>
    <cellStyle name="Normal 34 4 2 2 3 2 2" xfId="44568" xr:uid="{00000000-0005-0000-0000-000018AE0000}"/>
    <cellStyle name="Normal 34 4 2 2 3 3" xfId="44569" xr:uid="{00000000-0005-0000-0000-000019AE0000}"/>
    <cellStyle name="Normal 34 4 2 2 3 4" xfId="44570" xr:uid="{00000000-0005-0000-0000-00001AAE0000}"/>
    <cellStyle name="Normal 34 4 2 2 4" xfId="44571" xr:uid="{00000000-0005-0000-0000-00001BAE0000}"/>
    <cellStyle name="Normal 34 4 2 2 4 2" xfId="44572" xr:uid="{00000000-0005-0000-0000-00001CAE0000}"/>
    <cellStyle name="Normal 34 4 2 2 5" xfId="44573" xr:uid="{00000000-0005-0000-0000-00001DAE0000}"/>
    <cellStyle name="Normal 34 4 2 2 6" xfId="44574" xr:uid="{00000000-0005-0000-0000-00001EAE0000}"/>
    <cellStyle name="Normal 34 4 2 3" xfId="44575" xr:uid="{00000000-0005-0000-0000-00001FAE0000}"/>
    <cellStyle name="Normal 34 4 2 3 2" xfId="44576" xr:uid="{00000000-0005-0000-0000-000020AE0000}"/>
    <cellStyle name="Normal 34 4 2 3 2 2" xfId="44577" xr:uid="{00000000-0005-0000-0000-000021AE0000}"/>
    <cellStyle name="Normal 34 4 2 3 2 2 2" xfId="44578" xr:uid="{00000000-0005-0000-0000-000022AE0000}"/>
    <cellStyle name="Normal 34 4 2 3 2 3" xfId="44579" xr:uid="{00000000-0005-0000-0000-000023AE0000}"/>
    <cellStyle name="Normal 34 4 2 3 2 4" xfId="44580" xr:uid="{00000000-0005-0000-0000-000024AE0000}"/>
    <cellStyle name="Normal 34 4 2 3 3" xfId="44581" xr:uid="{00000000-0005-0000-0000-000025AE0000}"/>
    <cellStyle name="Normal 34 4 2 3 3 2" xfId="44582" xr:uid="{00000000-0005-0000-0000-000026AE0000}"/>
    <cellStyle name="Normal 34 4 2 3 4" xfId="44583" xr:uid="{00000000-0005-0000-0000-000027AE0000}"/>
    <cellStyle name="Normal 34 4 2 3 5" xfId="44584" xr:uid="{00000000-0005-0000-0000-000028AE0000}"/>
    <cellStyle name="Normal 34 4 2 4" xfId="44585" xr:uid="{00000000-0005-0000-0000-000029AE0000}"/>
    <cellStyle name="Normal 34 4 2 4 2" xfId="44586" xr:uid="{00000000-0005-0000-0000-00002AAE0000}"/>
    <cellStyle name="Normal 34 4 2 4 2 2" xfId="44587" xr:uid="{00000000-0005-0000-0000-00002BAE0000}"/>
    <cellStyle name="Normal 34 4 2 4 3" xfId="44588" xr:uid="{00000000-0005-0000-0000-00002CAE0000}"/>
    <cellStyle name="Normal 34 4 2 4 4" xfId="44589" xr:uid="{00000000-0005-0000-0000-00002DAE0000}"/>
    <cellStyle name="Normal 34 4 2 5" xfId="44590" xr:uid="{00000000-0005-0000-0000-00002EAE0000}"/>
    <cellStyle name="Normal 34 4 2 5 2" xfId="44591" xr:uid="{00000000-0005-0000-0000-00002FAE0000}"/>
    <cellStyle name="Normal 34 4 2 5 2 2" xfId="44592" xr:uid="{00000000-0005-0000-0000-000030AE0000}"/>
    <cellStyle name="Normal 34 4 2 5 3" xfId="44593" xr:uid="{00000000-0005-0000-0000-000031AE0000}"/>
    <cellStyle name="Normal 34 4 2 5 4" xfId="44594" xr:uid="{00000000-0005-0000-0000-000032AE0000}"/>
    <cellStyle name="Normal 34 4 2 6" xfId="44595" xr:uid="{00000000-0005-0000-0000-000033AE0000}"/>
    <cellStyle name="Normal 34 4 2 6 2" xfId="44596" xr:uid="{00000000-0005-0000-0000-000034AE0000}"/>
    <cellStyle name="Normal 34 4 2 7" xfId="44597" xr:uid="{00000000-0005-0000-0000-000035AE0000}"/>
    <cellStyle name="Normal 34 4 2 8" xfId="44598" xr:uid="{00000000-0005-0000-0000-000036AE0000}"/>
    <cellStyle name="Normal 34 4 3" xfId="44599" xr:uid="{00000000-0005-0000-0000-000037AE0000}"/>
    <cellStyle name="Normal 34 4 3 2" xfId="44600" xr:uid="{00000000-0005-0000-0000-000038AE0000}"/>
    <cellStyle name="Normal 34 4 3 2 2" xfId="44601" xr:uid="{00000000-0005-0000-0000-000039AE0000}"/>
    <cellStyle name="Normal 34 4 3 2 2 2" xfId="44602" xr:uid="{00000000-0005-0000-0000-00003AAE0000}"/>
    <cellStyle name="Normal 34 4 3 2 2 2 2" xfId="44603" xr:uid="{00000000-0005-0000-0000-00003BAE0000}"/>
    <cellStyle name="Normal 34 4 3 2 2 3" xfId="44604" xr:uid="{00000000-0005-0000-0000-00003CAE0000}"/>
    <cellStyle name="Normal 34 4 3 2 2 4" xfId="44605" xr:uid="{00000000-0005-0000-0000-00003DAE0000}"/>
    <cellStyle name="Normal 34 4 3 2 3" xfId="44606" xr:uid="{00000000-0005-0000-0000-00003EAE0000}"/>
    <cellStyle name="Normal 34 4 3 2 3 2" xfId="44607" xr:uid="{00000000-0005-0000-0000-00003FAE0000}"/>
    <cellStyle name="Normal 34 4 3 2 4" xfId="44608" xr:uid="{00000000-0005-0000-0000-000040AE0000}"/>
    <cellStyle name="Normal 34 4 3 2 5" xfId="44609" xr:uid="{00000000-0005-0000-0000-000041AE0000}"/>
    <cellStyle name="Normal 34 4 3 3" xfId="44610" xr:uid="{00000000-0005-0000-0000-000042AE0000}"/>
    <cellStyle name="Normal 34 4 3 3 2" xfId="44611" xr:uid="{00000000-0005-0000-0000-000043AE0000}"/>
    <cellStyle name="Normal 34 4 3 3 2 2" xfId="44612" xr:uid="{00000000-0005-0000-0000-000044AE0000}"/>
    <cellStyle name="Normal 34 4 3 3 3" xfId="44613" xr:uid="{00000000-0005-0000-0000-000045AE0000}"/>
    <cellStyle name="Normal 34 4 3 3 4" xfId="44614" xr:uid="{00000000-0005-0000-0000-000046AE0000}"/>
    <cellStyle name="Normal 34 4 3 4" xfId="44615" xr:uid="{00000000-0005-0000-0000-000047AE0000}"/>
    <cellStyle name="Normal 34 4 3 4 2" xfId="44616" xr:uid="{00000000-0005-0000-0000-000048AE0000}"/>
    <cellStyle name="Normal 34 4 3 4 2 2" xfId="44617" xr:uid="{00000000-0005-0000-0000-000049AE0000}"/>
    <cellStyle name="Normal 34 4 3 4 3" xfId="44618" xr:uid="{00000000-0005-0000-0000-00004AAE0000}"/>
    <cellStyle name="Normal 34 4 3 4 4" xfId="44619" xr:uid="{00000000-0005-0000-0000-00004BAE0000}"/>
    <cellStyle name="Normal 34 4 3 5" xfId="44620" xr:uid="{00000000-0005-0000-0000-00004CAE0000}"/>
    <cellStyle name="Normal 34 4 3 5 2" xfId="44621" xr:uid="{00000000-0005-0000-0000-00004DAE0000}"/>
    <cellStyle name="Normal 34 4 3 6" xfId="44622" xr:uid="{00000000-0005-0000-0000-00004EAE0000}"/>
    <cellStyle name="Normal 34 4 3 7" xfId="44623" xr:uid="{00000000-0005-0000-0000-00004FAE0000}"/>
    <cellStyle name="Normal 34 4 4" xfId="44624" xr:uid="{00000000-0005-0000-0000-000050AE0000}"/>
    <cellStyle name="Normal 34 4 4 2" xfId="44625" xr:uid="{00000000-0005-0000-0000-000051AE0000}"/>
    <cellStyle name="Normal 34 4 4 2 2" xfId="44626" xr:uid="{00000000-0005-0000-0000-000052AE0000}"/>
    <cellStyle name="Normal 34 4 4 2 2 2" xfId="44627" xr:uid="{00000000-0005-0000-0000-000053AE0000}"/>
    <cellStyle name="Normal 34 4 4 2 3" xfId="44628" xr:uid="{00000000-0005-0000-0000-000054AE0000}"/>
    <cellStyle name="Normal 34 4 4 2 4" xfId="44629" xr:uid="{00000000-0005-0000-0000-000055AE0000}"/>
    <cellStyle name="Normal 34 4 4 3" xfId="44630" xr:uid="{00000000-0005-0000-0000-000056AE0000}"/>
    <cellStyle name="Normal 34 4 4 3 2" xfId="44631" xr:uid="{00000000-0005-0000-0000-000057AE0000}"/>
    <cellStyle name="Normal 34 4 4 3 2 2" xfId="44632" xr:uid="{00000000-0005-0000-0000-000058AE0000}"/>
    <cellStyle name="Normal 34 4 4 3 3" xfId="44633" xr:uid="{00000000-0005-0000-0000-000059AE0000}"/>
    <cellStyle name="Normal 34 4 4 3 4" xfId="44634" xr:uid="{00000000-0005-0000-0000-00005AAE0000}"/>
    <cellStyle name="Normal 34 4 4 4" xfId="44635" xr:uid="{00000000-0005-0000-0000-00005BAE0000}"/>
    <cellStyle name="Normal 34 4 4 4 2" xfId="44636" xr:uid="{00000000-0005-0000-0000-00005CAE0000}"/>
    <cellStyle name="Normal 34 4 4 5" xfId="44637" xr:uid="{00000000-0005-0000-0000-00005DAE0000}"/>
    <cellStyle name="Normal 34 4 4 6" xfId="44638" xr:uid="{00000000-0005-0000-0000-00005EAE0000}"/>
    <cellStyle name="Normal 34 4 5" xfId="44639" xr:uid="{00000000-0005-0000-0000-00005FAE0000}"/>
    <cellStyle name="Normal 34 4 5 2" xfId="44640" xr:uid="{00000000-0005-0000-0000-000060AE0000}"/>
    <cellStyle name="Normal 34 4 5 2 2" xfId="44641" xr:uid="{00000000-0005-0000-0000-000061AE0000}"/>
    <cellStyle name="Normal 34 4 5 2 2 2" xfId="44642" xr:uid="{00000000-0005-0000-0000-000062AE0000}"/>
    <cellStyle name="Normal 34 4 5 2 3" xfId="44643" xr:uid="{00000000-0005-0000-0000-000063AE0000}"/>
    <cellStyle name="Normal 34 4 5 2 4" xfId="44644" xr:uid="{00000000-0005-0000-0000-000064AE0000}"/>
    <cellStyle name="Normal 34 4 5 3" xfId="44645" xr:uid="{00000000-0005-0000-0000-000065AE0000}"/>
    <cellStyle name="Normal 34 4 5 3 2" xfId="44646" xr:uid="{00000000-0005-0000-0000-000066AE0000}"/>
    <cellStyle name="Normal 34 4 5 4" xfId="44647" xr:uid="{00000000-0005-0000-0000-000067AE0000}"/>
    <cellStyle name="Normal 34 4 5 5" xfId="44648" xr:uid="{00000000-0005-0000-0000-000068AE0000}"/>
    <cellStyle name="Normal 34 4 6" xfId="44649" xr:uid="{00000000-0005-0000-0000-000069AE0000}"/>
    <cellStyle name="Normal 34 4 6 2" xfId="44650" xr:uid="{00000000-0005-0000-0000-00006AAE0000}"/>
    <cellStyle name="Normal 34 4 6 2 2" xfId="44651" xr:uid="{00000000-0005-0000-0000-00006BAE0000}"/>
    <cellStyle name="Normal 34 4 6 3" xfId="44652" xr:uid="{00000000-0005-0000-0000-00006CAE0000}"/>
    <cellStyle name="Normal 34 4 6 4" xfId="44653" xr:uid="{00000000-0005-0000-0000-00006DAE0000}"/>
    <cellStyle name="Normal 34 4 7" xfId="44654" xr:uid="{00000000-0005-0000-0000-00006EAE0000}"/>
    <cellStyle name="Normal 34 4 7 2" xfId="44655" xr:uid="{00000000-0005-0000-0000-00006FAE0000}"/>
    <cellStyle name="Normal 34 4 8" xfId="44656" xr:uid="{00000000-0005-0000-0000-000070AE0000}"/>
    <cellStyle name="Normal 34 4 9" xfId="44657" xr:uid="{00000000-0005-0000-0000-000071AE0000}"/>
    <cellStyle name="Normal 34 5" xfId="44658" xr:uid="{00000000-0005-0000-0000-000072AE0000}"/>
    <cellStyle name="Normal 34 5 2" xfId="44659" xr:uid="{00000000-0005-0000-0000-000073AE0000}"/>
    <cellStyle name="Normal 34 5 2 2" xfId="44660" xr:uid="{00000000-0005-0000-0000-000074AE0000}"/>
    <cellStyle name="Normal 34 5 2 2 2" xfId="44661" xr:uid="{00000000-0005-0000-0000-000075AE0000}"/>
    <cellStyle name="Normal 34 5 2 2 2 2" xfId="44662" xr:uid="{00000000-0005-0000-0000-000076AE0000}"/>
    <cellStyle name="Normal 34 5 2 2 2 2 2" xfId="44663" xr:uid="{00000000-0005-0000-0000-000077AE0000}"/>
    <cellStyle name="Normal 34 5 2 2 2 2 2 2" xfId="44664" xr:uid="{00000000-0005-0000-0000-000078AE0000}"/>
    <cellStyle name="Normal 34 5 2 2 2 2 3" xfId="44665" xr:uid="{00000000-0005-0000-0000-000079AE0000}"/>
    <cellStyle name="Normal 34 5 2 2 2 2 4" xfId="44666" xr:uid="{00000000-0005-0000-0000-00007AAE0000}"/>
    <cellStyle name="Normal 34 5 2 2 2 3" xfId="44667" xr:uid="{00000000-0005-0000-0000-00007BAE0000}"/>
    <cellStyle name="Normal 34 5 2 2 2 3 2" xfId="44668" xr:uid="{00000000-0005-0000-0000-00007CAE0000}"/>
    <cellStyle name="Normal 34 5 2 2 2 4" xfId="44669" xr:uid="{00000000-0005-0000-0000-00007DAE0000}"/>
    <cellStyle name="Normal 34 5 2 2 2 5" xfId="44670" xr:uid="{00000000-0005-0000-0000-00007EAE0000}"/>
    <cellStyle name="Normal 34 5 2 2 3" xfId="44671" xr:uid="{00000000-0005-0000-0000-00007FAE0000}"/>
    <cellStyle name="Normal 34 5 2 2 3 2" xfId="44672" xr:uid="{00000000-0005-0000-0000-000080AE0000}"/>
    <cellStyle name="Normal 34 5 2 2 3 2 2" xfId="44673" xr:uid="{00000000-0005-0000-0000-000081AE0000}"/>
    <cellStyle name="Normal 34 5 2 2 3 3" xfId="44674" xr:uid="{00000000-0005-0000-0000-000082AE0000}"/>
    <cellStyle name="Normal 34 5 2 2 3 4" xfId="44675" xr:uid="{00000000-0005-0000-0000-000083AE0000}"/>
    <cellStyle name="Normal 34 5 2 2 4" xfId="44676" xr:uid="{00000000-0005-0000-0000-000084AE0000}"/>
    <cellStyle name="Normal 34 5 2 2 4 2" xfId="44677" xr:uid="{00000000-0005-0000-0000-000085AE0000}"/>
    <cellStyle name="Normal 34 5 2 2 5" xfId="44678" xr:uid="{00000000-0005-0000-0000-000086AE0000}"/>
    <cellStyle name="Normal 34 5 2 2 6" xfId="44679" xr:uid="{00000000-0005-0000-0000-000087AE0000}"/>
    <cellStyle name="Normal 34 5 2 3" xfId="44680" xr:uid="{00000000-0005-0000-0000-000088AE0000}"/>
    <cellStyle name="Normal 34 5 2 3 2" xfId="44681" xr:uid="{00000000-0005-0000-0000-000089AE0000}"/>
    <cellStyle name="Normal 34 5 2 3 2 2" xfId="44682" xr:uid="{00000000-0005-0000-0000-00008AAE0000}"/>
    <cellStyle name="Normal 34 5 2 3 2 2 2" xfId="44683" xr:uid="{00000000-0005-0000-0000-00008BAE0000}"/>
    <cellStyle name="Normal 34 5 2 3 2 3" xfId="44684" xr:uid="{00000000-0005-0000-0000-00008CAE0000}"/>
    <cellStyle name="Normal 34 5 2 3 2 4" xfId="44685" xr:uid="{00000000-0005-0000-0000-00008DAE0000}"/>
    <cellStyle name="Normal 34 5 2 3 3" xfId="44686" xr:uid="{00000000-0005-0000-0000-00008EAE0000}"/>
    <cellStyle name="Normal 34 5 2 3 3 2" xfId="44687" xr:uid="{00000000-0005-0000-0000-00008FAE0000}"/>
    <cellStyle name="Normal 34 5 2 3 4" xfId="44688" xr:uid="{00000000-0005-0000-0000-000090AE0000}"/>
    <cellStyle name="Normal 34 5 2 3 5" xfId="44689" xr:uid="{00000000-0005-0000-0000-000091AE0000}"/>
    <cellStyle name="Normal 34 5 2 4" xfId="44690" xr:uid="{00000000-0005-0000-0000-000092AE0000}"/>
    <cellStyle name="Normal 34 5 2 4 2" xfId="44691" xr:uid="{00000000-0005-0000-0000-000093AE0000}"/>
    <cellStyle name="Normal 34 5 2 4 2 2" xfId="44692" xr:uid="{00000000-0005-0000-0000-000094AE0000}"/>
    <cellStyle name="Normal 34 5 2 4 3" xfId="44693" xr:uid="{00000000-0005-0000-0000-000095AE0000}"/>
    <cellStyle name="Normal 34 5 2 4 4" xfId="44694" xr:uid="{00000000-0005-0000-0000-000096AE0000}"/>
    <cellStyle name="Normal 34 5 2 5" xfId="44695" xr:uid="{00000000-0005-0000-0000-000097AE0000}"/>
    <cellStyle name="Normal 34 5 2 5 2" xfId="44696" xr:uid="{00000000-0005-0000-0000-000098AE0000}"/>
    <cellStyle name="Normal 34 5 2 5 2 2" xfId="44697" xr:uid="{00000000-0005-0000-0000-000099AE0000}"/>
    <cellStyle name="Normal 34 5 2 5 3" xfId="44698" xr:uid="{00000000-0005-0000-0000-00009AAE0000}"/>
    <cellStyle name="Normal 34 5 2 5 4" xfId="44699" xr:uid="{00000000-0005-0000-0000-00009BAE0000}"/>
    <cellStyle name="Normal 34 5 2 6" xfId="44700" xr:uid="{00000000-0005-0000-0000-00009CAE0000}"/>
    <cellStyle name="Normal 34 5 2 6 2" xfId="44701" xr:uid="{00000000-0005-0000-0000-00009DAE0000}"/>
    <cellStyle name="Normal 34 5 2 7" xfId="44702" xr:uid="{00000000-0005-0000-0000-00009EAE0000}"/>
    <cellStyle name="Normal 34 5 2 8" xfId="44703" xr:uid="{00000000-0005-0000-0000-00009FAE0000}"/>
    <cellStyle name="Normal 34 5 3" xfId="44704" xr:uid="{00000000-0005-0000-0000-0000A0AE0000}"/>
    <cellStyle name="Normal 34 5 3 2" xfId="44705" xr:uid="{00000000-0005-0000-0000-0000A1AE0000}"/>
    <cellStyle name="Normal 34 5 3 2 2" xfId="44706" xr:uid="{00000000-0005-0000-0000-0000A2AE0000}"/>
    <cellStyle name="Normal 34 5 3 2 2 2" xfId="44707" xr:uid="{00000000-0005-0000-0000-0000A3AE0000}"/>
    <cellStyle name="Normal 34 5 3 2 2 2 2" xfId="44708" xr:uid="{00000000-0005-0000-0000-0000A4AE0000}"/>
    <cellStyle name="Normal 34 5 3 2 2 3" xfId="44709" xr:uid="{00000000-0005-0000-0000-0000A5AE0000}"/>
    <cellStyle name="Normal 34 5 3 2 2 4" xfId="44710" xr:uid="{00000000-0005-0000-0000-0000A6AE0000}"/>
    <cellStyle name="Normal 34 5 3 2 3" xfId="44711" xr:uid="{00000000-0005-0000-0000-0000A7AE0000}"/>
    <cellStyle name="Normal 34 5 3 2 3 2" xfId="44712" xr:uid="{00000000-0005-0000-0000-0000A8AE0000}"/>
    <cellStyle name="Normal 34 5 3 2 4" xfId="44713" xr:uid="{00000000-0005-0000-0000-0000A9AE0000}"/>
    <cellStyle name="Normal 34 5 3 2 5" xfId="44714" xr:uid="{00000000-0005-0000-0000-0000AAAE0000}"/>
    <cellStyle name="Normal 34 5 3 3" xfId="44715" xr:uid="{00000000-0005-0000-0000-0000ABAE0000}"/>
    <cellStyle name="Normal 34 5 3 3 2" xfId="44716" xr:uid="{00000000-0005-0000-0000-0000ACAE0000}"/>
    <cellStyle name="Normal 34 5 3 3 2 2" xfId="44717" xr:uid="{00000000-0005-0000-0000-0000ADAE0000}"/>
    <cellStyle name="Normal 34 5 3 3 3" xfId="44718" xr:uid="{00000000-0005-0000-0000-0000AEAE0000}"/>
    <cellStyle name="Normal 34 5 3 3 4" xfId="44719" xr:uid="{00000000-0005-0000-0000-0000AFAE0000}"/>
    <cellStyle name="Normal 34 5 3 4" xfId="44720" xr:uid="{00000000-0005-0000-0000-0000B0AE0000}"/>
    <cellStyle name="Normal 34 5 3 4 2" xfId="44721" xr:uid="{00000000-0005-0000-0000-0000B1AE0000}"/>
    <cellStyle name="Normal 34 5 3 4 2 2" xfId="44722" xr:uid="{00000000-0005-0000-0000-0000B2AE0000}"/>
    <cellStyle name="Normal 34 5 3 4 3" xfId="44723" xr:uid="{00000000-0005-0000-0000-0000B3AE0000}"/>
    <cellStyle name="Normal 34 5 3 4 4" xfId="44724" xr:uid="{00000000-0005-0000-0000-0000B4AE0000}"/>
    <cellStyle name="Normal 34 5 3 5" xfId="44725" xr:uid="{00000000-0005-0000-0000-0000B5AE0000}"/>
    <cellStyle name="Normal 34 5 3 5 2" xfId="44726" xr:uid="{00000000-0005-0000-0000-0000B6AE0000}"/>
    <cellStyle name="Normal 34 5 3 6" xfId="44727" xr:uid="{00000000-0005-0000-0000-0000B7AE0000}"/>
    <cellStyle name="Normal 34 5 3 7" xfId="44728" xr:uid="{00000000-0005-0000-0000-0000B8AE0000}"/>
    <cellStyle name="Normal 34 5 4" xfId="44729" xr:uid="{00000000-0005-0000-0000-0000B9AE0000}"/>
    <cellStyle name="Normal 34 5 4 2" xfId="44730" xr:uid="{00000000-0005-0000-0000-0000BAAE0000}"/>
    <cellStyle name="Normal 34 5 4 2 2" xfId="44731" xr:uid="{00000000-0005-0000-0000-0000BBAE0000}"/>
    <cellStyle name="Normal 34 5 4 2 2 2" xfId="44732" xr:uid="{00000000-0005-0000-0000-0000BCAE0000}"/>
    <cellStyle name="Normal 34 5 4 2 3" xfId="44733" xr:uid="{00000000-0005-0000-0000-0000BDAE0000}"/>
    <cellStyle name="Normal 34 5 4 2 4" xfId="44734" xr:uid="{00000000-0005-0000-0000-0000BEAE0000}"/>
    <cellStyle name="Normal 34 5 4 3" xfId="44735" xr:uid="{00000000-0005-0000-0000-0000BFAE0000}"/>
    <cellStyle name="Normal 34 5 4 3 2" xfId="44736" xr:uid="{00000000-0005-0000-0000-0000C0AE0000}"/>
    <cellStyle name="Normal 34 5 4 3 2 2" xfId="44737" xr:uid="{00000000-0005-0000-0000-0000C1AE0000}"/>
    <cellStyle name="Normal 34 5 4 3 3" xfId="44738" xr:uid="{00000000-0005-0000-0000-0000C2AE0000}"/>
    <cellStyle name="Normal 34 5 4 3 4" xfId="44739" xr:uid="{00000000-0005-0000-0000-0000C3AE0000}"/>
    <cellStyle name="Normal 34 5 4 4" xfId="44740" xr:uid="{00000000-0005-0000-0000-0000C4AE0000}"/>
    <cellStyle name="Normal 34 5 4 4 2" xfId="44741" xr:uid="{00000000-0005-0000-0000-0000C5AE0000}"/>
    <cellStyle name="Normal 34 5 4 5" xfId="44742" xr:uid="{00000000-0005-0000-0000-0000C6AE0000}"/>
    <cellStyle name="Normal 34 5 4 6" xfId="44743" xr:uid="{00000000-0005-0000-0000-0000C7AE0000}"/>
    <cellStyle name="Normal 34 5 5" xfId="44744" xr:uid="{00000000-0005-0000-0000-0000C8AE0000}"/>
    <cellStyle name="Normal 34 5 5 2" xfId="44745" xr:uid="{00000000-0005-0000-0000-0000C9AE0000}"/>
    <cellStyle name="Normal 34 5 5 2 2" xfId="44746" xr:uid="{00000000-0005-0000-0000-0000CAAE0000}"/>
    <cellStyle name="Normal 34 5 5 2 2 2" xfId="44747" xr:uid="{00000000-0005-0000-0000-0000CBAE0000}"/>
    <cellStyle name="Normal 34 5 5 2 3" xfId="44748" xr:uid="{00000000-0005-0000-0000-0000CCAE0000}"/>
    <cellStyle name="Normal 34 5 5 2 4" xfId="44749" xr:uid="{00000000-0005-0000-0000-0000CDAE0000}"/>
    <cellStyle name="Normal 34 5 5 3" xfId="44750" xr:uid="{00000000-0005-0000-0000-0000CEAE0000}"/>
    <cellStyle name="Normal 34 5 5 3 2" xfId="44751" xr:uid="{00000000-0005-0000-0000-0000CFAE0000}"/>
    <cellStyle name="Normal 34 5 5 4" xfId="44752" xr:uid="{00000000-0005-0000-0000-0000D0AE0000}"/>
    <cellStyle name="Normal 34 5 5 5" xfId="44753" xr:uid="{00000000-0005-0000-0000-0000D1AE0000}"/>
    <cellStyle name="Normal 34 5 6" xfId="44754" xr:uid="{00000000-0005-0000-0000-0000D2AE0000}"/>
    <cellStyle name="Normal 34 5 6 2" xfId="44755" xr:uid="{00000000-0005-0000-0000-0000D3AE0000}"/>
    <cellStyle name="Normal 34 5 6 2 2" xfId="44756" xr:uid="{00000000-0005-0000-0000-0000D4AE0000}"/>
    <cellStyle name="Normal 34 5 6 3" xfId="44757" xr:uid="{00000000-0005-0000-0000-0000D5AE0000}"/>
    <cellStyle name="Normal 34 5 6 4" xfId="44758" xr:uid="{00000000-0005-0000-0000-0000D6AE0000}"/>
    <cellStyle name="Normal 34 5 7" xfId="44759" xr:uid="{00000000-0005-0000-0000-0000D7AE0000}"/>
    <cellStyle name="Normal 34 5 7 2" xfId="44760" xr:uid="{00000000-0005-0000-0000-0000D8AE0000}"/>
    <cellStyle name="Normal 34 5 8" xfId="44761" xr:uid="{00000000-0005-0000-0000-0000D9AE0000}"/>
    <cellStyle name="Normal 34 5 9" xfId="44762" xr:uid="{00000000-0005-0000-0000-0000DAAE0000}"/>
    <cellStyle name="Normal 34 6" xfId="44763" xr:uid="{00000000-0005-0000-0000-0000DBAE0000}"/>
    <cellStyle name="Normal 34 6 2" xfId="44764" xr:uid="{00000000-0005-0000-0000-0000DCAE0000}"/>
    <cellStyle name="Normal 34 6 2 2" xfId="44765" xr:uid="{00000000-0005-0000-0000-0000DDAE0000}"/>
    <cellStyle name="Normal 34 6 2 2 2" xfId="44766" xr:uid="{00000000-0005-0000-0000-0000DEAE0000}"/>
    <cellStyle name="Normal 34 6 2 2 2 2" xfId="44767" xr:uid="{00000000-0005-0000-0000-0000DFAE0000}"/>
    <cellStyle name="Normal 34 6 2 2 2 2 2" xfId="44768" xr:uid="{00000000-0005-0000-0000-0000E0AE0000}"/>
    <cellStyle name="Normal 34 6 2 2 2 3" xfId="44769" xr:uid="{00000000-0005-0000-0000-0000E1AE0000}"/>
    <cellStyle name="Normal 34 6 2 2 2 4" xfId="44770" xr:uid="{00000000-0005-0000-0000-0000E2AE0000}"/>
    <cellStyle name="Normal 34 6 2 2 3" xfId="44771" xr:uid="{00000000-0005-0000-0000-0000E3AE0000}"/>
    <cellStyle name="Normal 34 6 2 2 3 2" xfId="44772" xr:uid="{00000000-0005-0000-0000-0000E4AE0000}"/>
    <cellStyle name="Normal 34 6 2 2 4" xfId="44773" xr:uid="{00000000-0005-0000-0000-0000E5AE0000}"/>
    <cellStyle name="Normal 34 6 2 2 5" xfId="44774" xr:uid="{00000000-0005-0000-0000-0000E6AE0000}"/>
    <cellStyle name="Normal 34 6 2 3" xfId="44775" xr:uid="{00000000-0005-0000-0000-0000E7AE0000}"/>
    <cellStyle name="Normal 34 6 2 3 2" xfId="44776" xr:uid="{00000000-0005-0000-0000-0000E8AE0000}"/>
    <cellStyle name="Normal 34 6 2 3 2 2" xfId="44777" xr:uid="{00000000-0005-0000-0000-0000E9AE0000}"/>
    <cellStyle name="Normal 34 6 2 3 3" xfId="44778" xr:uid="{00000000-0005-0000-0000-0000EAAE0000}"/>
    <cellStyle name="Normal 34 6 2 3 4" xfId="44779" xr:uid="{00000000-0005-0000-0000-0000EBAE0000}"/>
    <cellStyle name="Normal 34 6 2 4" xfId="44780" xr:uid="{00000000-0005-0000-0000-0000ECAE0000}"/>
    <cellStyle name="Normal 34 6 2 4 2" xfId="44781" xr:uid="{00000000-0005-0000-0000-0000EDAE0000}"/>
    <cellStyle name="Normal 34 6 2 5" xfId="44782" xr:uid="{00000000-0005-0000-0000-0000EEAE0000}"/>
    <cellStyle name="Normal 34 6 2 6" xfId="44783" xr:uid="{00000000-0005-0000-0000-0000EFAE0000}"/>
    <cellStyle name="Normal 34 6 3" xfId="44784" xr:uid="{00000000-0005-0000-0000-0000F0AE0000}"/>
    <cellStyle name="Normal 34 6 3 2" xfId="44785" xr:uid="{00000000-0005-0000-0000-0000F1AE0000}"/>
    <cellStyle name="Normal 34 6 3 2 2" xfId="44786" xr:uid="{00000000-0005-0000-0000-0000F2AE0000}"/>
    <cellStyle name="Normal 34 6 3 2 2 2" xfId="44787" xr:uid="{00000000-0005-0000-0000-0000F3AE0000}"/>
    <cellStyle name="Normal 34 6 3 2 3" xfId="44788" xr:uid="{00000000-0005-0000-0000-0000F4AE0000}"/>
    <cellStyle name="Normal 34 6 3 2 4" xfId="44789" xr:uid="{00000000-0005-0000-0000-0000F5AE0000}"/>
    <cellStyle name="Normal 34 6 3 3" xfId="44790" xr:uid="{00000000-0005-0000-0000-0000F6AE0000}"/>
    <cellStyle name="Normal 34 6 3 3 2" xfId="44791" xr:uid="{00000000-0005-0000-0000-0000F7AE0000}"/>
    <cellStyle name="Normal 34 6 3 4" xfId="44792" xr:uid="{00000000-0005-0000-0000-0000F8AE0000}"/>
    <cellStyle name="Normal 34 6 3 5" xfId="44793" xr:uid="{00000000-0005-0000-0000-0000F9AE0000}"/>
    <cellStyle name="Normal 34 6 4" xfId="44794" xr:uid="{00000000-0005-0000-0000-0000FAAE0000}"/>
    <cellStyle name="Normal 34 6 4 2" xfId="44795" xr:uid="{00000000-0005-0000-0000-0000FBAE0000}"/>
    <cellStyle name="Normal 34 6 4 2 2" xfId="44796" xr:uid="{00000000-0005-0000-0000-0000FCAE0000}"/>
    <cellStyle name="Normal 34 6 4 3" xfId="44797" xr:uid="{00000000-0005-0000-0000-0000FDAE0000}"/>
    <cellStyle name="Normal 34 6 4 4" xfId="44798" xr:uid="{00000000-0005-0000-0000-0000FEAE0000}"/>
    <cellStyle name="Normal 34 6 5" xfId="44799" xr:uid="{00000000-0005-0000-0000-0000FFAE0000}"/>
    <cellStyle name="Normal 34 6 5 2" xfId="44800" xr:uid="{00000000-0005-0000-0000-000000AF0000}"/>
    <cellStyle name="Normal 34 6 5 2 2" xfId="44801" xr:uid="{00000000-0005-0000-0000-000001AF0000}"/>
    <cellStyle name="Normal 34 6 5 3" xfId="44802" xr:uid="{00000000-0005-0000-0000-000002AF0000}"/>
    <cellStyle name="Normal 34 6 5 4" xfId="44803" xr:uid="{00000000-0005-0000-0000-000003AF0000}"/>
    <cellStyle name="Normal 34 6 6" xfId="44804" xr:uid="{00000000-0005-0000-0000-000004AF0000}"/>
    <cellStyle name="Normal 34 6 6 2" xfId="44805" xr:uid="{00000000-0005-0000-0000-000005AF0000}"/>
    <cellStyle name="Normal 34 6 7" xfId="44806" xr:uid="{00000000-0005-0000-0000-000006AF0000}"/>
    <cellStyle name="Normal 34 6 8" xfId="44807" xr:uid="{00000000-0005-0000-0000-000007AF0000}"/>
    <cellStyle name="Normal 34 7" xfId="44808" xr:uid="{00000000-0005-0000-0000-000008AF0000}"/>
    <cellStyle name="Normal 34 7 2" xfId="44809" xr:uid="{00000000-0005-0000-0000-000009AF0000}"/>
    <cellStyle name="Normal 34 7 2 2" xfId="44810" xr:uid="{00000000-0005-0000-0000-00000AAF0000}"/>
    <cellStyle name="Normal 34 7 2 2 2" xfId="44811" xr:uid="{00000000-0005-0000-0000-00000BAF0000}"/>
    <cellStyle name="Normal 34 7 2 2 2 2" xfId="44812" xr:uid="{00000000-0005-0000-0000-00000CAF0000}"/>
    <cellStyle name="Normal 34 7 2 2 3" xfId="44813" xr:uid="{00000000-0005-0000-0000-00000DAF0000}"/>
    <cellStyle name="Normal 34 7 2 2 4" xfId="44814" xr:uid="{00000000-0005-0000-0000-00000EAF0000}"/>
    <cellStyle name="Normal 34 7 2 3" xfId="44815" xr:uid="{00000000-0005-0000-0000-00000FAF0000}"/>
    <cellStyle name="Normal 34 7 2 3 2" xfId="44816" xr:uid="{00000000-0005-0000-0000-000010AF0000}"/>
    <cellStyle name="Normal 34 7 2 4" xfId="44817" xr:uid="{00000000-0005-0000-0000-000011AF0000}"/>
    <cellStyle name="Normal 34 7 2 5" xfId="44818" xr:uid="{00000000-0005-0000-0000-000012AF0000}"/>
    <cellStyle name="Normal 34 7 3" xfId="44819" xr:uid="{00000000-0005-0000-0000-000013AF0000}"/>
    <cellStyle name="Normal 34 7 3 2" xfId="44820" xr:uid="{00000000-0005-0000-0000-000014AF0000}"/>
    <cellStyle name="Normal 34 7 3 2 2" xfId="44821" xr:uid="{00000000-0005-0000-0000-000015AF0000}"/>
    <cellStyle name="Normal 34 7 3 3" xfId="44822" xr:uid="{00000000-0005-0000-0000-000016AF0000}"/>
    <cellStyle name="Normal 34 7 3 4" xfId="44823" xr:uid="{00000000-0005-0000-0000-000017AF0000}"/>
    <cellStyle name="Normal 34 7 4" xfId="44824" xr:uid="{00000000-0005-0000-0000-000018AF0000}"/>
    <cellStyle name="Normal 34 7 4 2" xfId="44825" xr:uid="{00000000-0005-0000-0000-000019AF0000}"/>
    <cellStyle name="Normal 34 7 4 2 2" xfId="44826" xr:uid="{00000000-0005-0000-0000-00001AAF0000}"/>
    <cellStyle name="Normal 34 7 4 3" xfId="44827" xr:uid="{00000000-0005-0000-0000-00001BAF0000}"/>
    <cellStyle name="Normal 34 7 4 4" xfId="44828" xr:uid="{00000000-0005-0000-0000-00001CAF0000}"/>
    <cellStyle name="Normal 34 7 5" xfId="44829" xr:uid="{00000000-0005-0000-0000-00001DAF0000}"/>
    <cellStyle name="Normal 34 7 5 2" xfId="44830" xr:uid="{00000000-0005-0000-0000-00001EAF0000}"/>
    <cellStyle name="Normal 34 7 6" xfId="44831" xr:uid="{00000000-0005-0000-0000-00001FAF0000}"/>
    <cellStyle name="Normal 34 7 7" xfId="44832" xr:uid="{00000000-0005-0000-0000-000020AF0000}"/>
    <cellStyle name="Normal 34 8" xfId="44833" xr:uid="{00000000-0005-0000-0000-000021AF0000}"/>
    <cellStyle name="Normal 34 8 2" xfId="44834" xr:uid="{00000000-0005-0000-0000-000022AF0000}"/>
    <cellStyle name="Normal 34 8 2 2" xfId="44835" xr:uid="{00000000-0005-0000-0000-000023AF0000}"/>
    <cellStyle name="Normal 34 8 2 2 2" xfId="44836" xr:uid="{00000000-0005-0000-0000-000024AF0000}"/>
    <cellStyle name="Normal 34 8 2 3" xfId="44837" xr:uid="{00000000-0005-0000-0000-000025AF0000}"/>
    <cellStyle name="Normal 34 8 2 4" xfId="44838" xr:uid="{00000000-0005-0000-0000-000026AF0000}"/>
    <cellStyle name="Normal 34 8 3" xfId="44839" xr:uid="{00000000-0005-0000-0000-000027AF0000}"/>
    <cellStyle name="Normal 34 8 3 2" xfId="44840" xr:uid="{00000000-0005-0000-0000-000028AF0000}"/>
    <cellStyle name="Normal 34 8 3 2 2" xfId="44841" xr:uid="{00000000-0005-0000-0000-000029AF0000}"/>
    <cellStyle name="Normal 34 8 3 3" xfId="44842" xr:uid="{00000000-0005-0000-0000-00002AAF0000}"/>
    <cellStyle name="Normal 34 8 3 4" xfId="44843" xr:uid="{00000000-0005-0000-0000-00002BAF0000}"/>
    <cellStyle name="Normal 34 8 4" xfId="44844" xr:uid="{00000000-0005-0000-0000-00002CAF0000}"/>
    <cellStyle name="Normal 34 8 4 2" xfId="44845" xr:uid="{00000000-0005-0000-0000-00002DAF0000}"/>
    <cellStyle name="Normal 34 8 5" xfId="44846" xr:uid="{00000000-0005-0000-0000-00002EAF0000}"/>
    <cellStyle name="Normal 34 8 6" xfId="44847" xr:uid="{00000000-0005-0000-0000-00002FAF0000}"/>
    <cellStyle name="Normal 34 9" xfId="44848" xr:uid="{00000000-0005-0000-0000-000030AF0000}"/>
    <cellStyle name="Normal 34 9 2" xfId="44849" xr:uid="{00000000-0005-0000-0000-000031AF0000}"/>
    <cellStyle name="Normal 34 9 2 2" xfId="44850" xr:uid="{00000000-0005-0000-0000-000032AF0000}"/>
    <cellStyle name="Normal 34 9 2 2 2" xfId="44851" xr:uid="{00000000-0005-0000-0000-000033AF0000}"/>
    <cellStyle name="Normal 34 9 2 3" xfId="44852" xr:uid="{00000000-0005-0000-0000-000034AF0000}"/>
    <cellStyle name="Normal 34 9 2 4" xfId="44853" xr:uid="{00000000-0005-0000-0000-000035AF0000}"/>
    <cellStyle name="Normal 34 9 3" xfId="44854" xr:uid="{00000000-0005-0000-0000-000036AF0000}"/>
    <cellStyle name="Normal 34 9 3 2" xfId="44855" xr:uid="{00000000-0005-0000-0000-000037AF0000}"/>
    <cellStyle name="Normal 34 9 4" xfId="44856" xr:uid="{00000000-0005-0000-0000-000038AF0000}"/>
    <cellStyle name="Normal 34 9 5" xfId="44857" xr:uid="{00000000-0005-0000-0000-000039AF0000}"/>
    <cellStyle name="Normal 35" xfId="44858" xr:uid="{00000000-0005-0000-0000-00003AAF0000}"/>
    <cellStyle name="Normal 35 10" xfId="44859" xr:uid="{00000000-0005-0000-0000-00003BAF0000}"/>
    <cellStyle name="Normal 35 10 2" xfId="44860" xr:uid="{00000000-0005-0000-0000-00003CAF0000}"/>
    <cellStyle name="Normal 35 10 2 2" xfId="44861" xr:uid="{00000000-0005-0000-0000-00003DAF0000}"/>
    <cellStyle name="Normal 35 10 3" xfId="44862" xr:uid="{00000000-0005-0000-0000-00003EAF0000}"/>
    <cellStyle name="Normal 35 10 4" xfId="44863" xr:uid="{00000000-0005-0000-0000-00003FAF0000}"/>
    <cellStyle name="Normal 35 11" xfId="44864" xr:uid="{00000000-0005-0000-0000-000040AF0000}"/>
    <cellStyle name="Normal 35 11 2" xfId="44865" xr:uid="{00000000-0005-0000-0000-000041AF0000}"/>
    <cellStyle name="Normal 35 12" xfId="44866" xr:uid="{00000000-0005-0000-0000-000042AF0000}"/>
    <cellStyle name="Normal 35 13" xfId="44867" xr:uid="{00000000-0005-0000-0000-000043AF0000}"/>
    <cellStyle name="Normal 35 14" xfId="44868" xr:uid="{00000000-0005-0000-0000-000044AF0000}"/>
    <cellStyle name="Normal 35 2" xfId="44869" xr:uid="{00000000-0005-0000-0000-000045AF0000}"/>
    <cellStyle name="Normal 35 2 10" xfId="44870" xr:uid="{00000000-0005-0000-0000-000046AF0000}"/>
    <cellStyle name="Normal 35 2 2" xfId="44871" xr:uid="{00000000-0005-0000-0000-000047AF0000}"/>
    <cellStyle name="Normal 35 2 2 2" xfId="44872" xr:uid="{00000000-0005-0000-0000-000048AF0000}"/>
    <cellStyle name="Normal 35 2 2 2 2" xfId="44873" xr:uid="{00000000-0005-0000-0000-000049AF0000}"/>
    <cellStyle name="Normal 35 2 2 2 2 2" xfId="44874" xr:uid="{00000000-0005-0000-0000-00004AAF0000}"/>
    <cellStyle name="Normal 35 2 2 2 2 2 2" xfId="44875" xr:uid="{00000000-0005-0000-0000-00004BAF0000}"/>
    <cellStyle name="Normal 35 2 2 2 2 2 2 2" xfId="44876" xr:uid="{00000000-0005-0000-0000-00004CAF0000}"/>
    <cellStyle name="Normal 35 2 2 2 2 2 2 2 2" xfId="44877" xr:uid="{00000000-0005-0000-0000-00004DAF0000}"/>
    <cellStyle name="Normal 35 2 2 2 2 2 2 3" xfId="44878" xr:uid="{00000000-0005-0000-0000-00004EAF0000}"/>
    <cellStyle name="Normal 35 2 2 2 2 2 2 4" xfId="44879" xr:uid="{00000000-0005-0000-0000-00004FAF0000}"/>
    <cellStyle name="Normal 35 2 2 2 2 2 3" xfId="44880" xr:uid="{00000000-0005-0000-0000-000050AF0000}"/>
    <cellStyle name="Normal 35 2 2 2 2 2 3 2" xfId="44881" xr:uid="{00000000-0005-0000-0000-000051AF0000}"/>
    <cellStyle name="Normal 35 2 2 2 2 2 4" xfId="44882" xr:uid="{00000000-0005-0000-0000-000052AF0000}"/>
    <cellStyle name="Normal 35 2 2 2 2 2 5" xfId="44883" xr:uid="{00000000-0005-0000-0000-000053AF0000}"/>
    <cellStyle name="Normal 35 2 2 2 2 3" xfId="44884" xr:uid="{00000000-0005-0000-0000-000054AF0000}"/>
    <cellStyle name="Normal 35 2 2 2 2 3 2" xfId="44885" xr:uid="{00000000-0005-0000-0000-000055AF0000}"/>
    <cellStyle name="Normal 35 2 2 2 2 3 2 2" xfId="44886" xr:uid="{00000000-0005-0000-0000-000056AF0000}"/>
    <cellStyle name="Normal 35 2 2 2 2 3 3" xfId="44887" xr:uid="{00000000-0005-0000-0000-000057AF0000}"/>
    <cellStyle name="Normal 35 2 2 2 2 3 4" xfId="44888" xr:uid="{00000000-0005-0000-0000-000058AF0000}"/>
    <cellStyle name="Normal 35 2 2 2 2 4" xfId="44889" xr:uid="{00000000-0005-0000-0000-000059AF0000}"/>
    <cellStyle name="Normal 35 2 2 2 2 4 2" xfId="44890" xr:uid="{00000000-0005-0000-0000-00005AAF0000}"/>
    <cellStyle name="Normal 35 2 2 2 2 5" xfId="44891" xr:uid="{00000000-0005-0000-0000-00005BAF0000}"/>
    <cellStyle name="Normal 35 2 2 2 2 6" xfId="44892" xr:uid="{00000000-0005-0000-0000-00005CAF0000}"/>
    <cellStyle name="Normal 35 2 2 2 3" xfId="44893" xr:uid="{00000000-0005-0000-0000-00005DAF0000}"/>
    <cellStyle name="Normal 35 2 2 2 3 2" xfId="44894" xr:uid="{00000000-0005-0000-0000-00005EAF0000}"/>
    <cellStyle name="Normal 35 2 2 2 3 2 2" xfId="44895" xr:uid="{00000000-0005-0000-0000-00005FAF0000}"/>
    <cellStyle name="Normal 35 2 2 2 3 2 2 2" xfId="44896" xr:uid="{00000000-0005-0000-0000-000060AF0000}"/>
    <cellStyle name="Normal 35 2 2 2 3 2 3" xfId="44897" xr:uid="{00000000-0005-0000-0000-000061AF0000}"/>
    <cellStyle name="Normal 35 2 2 2 3 2 4" xfId="44898" xr:uid="{00000000-0005-0000-0000-000062AF0000}"/>
    <cellStyle name="Normal 35 2 2 2 3 3" xfId="44899" xr:uid="{00000000-0005-0000-0000-000063AF0000}"/>
    <cellStyle name="Normal 35 2 2 2 3 3 2" xfId="44900" xr:uid="{00000000-0005-0000-0000-000064AF0000}"/>
    <cellStyle name="Normal 35 2 2 2 3 4" xfId="44901" xr:uid="{00000000-0005-0000-0000-000065AF0000}"/>
    <cellStyle name="Normal 35 2 2 2 3 5" xfId="44902" xr:uid="{00000000-0005-0000-0000-000066AF0000}"/>
    <cellStyle name="Normal 35 2 2 2 4" xfId="44903" xr:uid="{00000000-0005-0000-0000-000067AF0000}"/>
    <cellStyle name="Normal 35 2 2 2 4 2" xfId="44904" xr:uid="{00000000-0005-0000-0000-000068AF0000}"/>
    <cellStyle name="Normal 35 2 2 2 4 2 2" xfId="44905" xr:uid="{00000000-0005-0000-0000-000069AF0000}"/>
    <cellStyle name="Normal 35 2 2 2 4 3" xfId="44906" xr:uid="{00000000-0005-0000-0000-00006AAF0000}"/>
    <cellStyle name="Normal 35 2 2 2 4 4" xfId="44907" xr:uid="{00000000-0005-0000-0000-00006BAF0000}"/>
    <cellStyle name="Normal 35 2 2 2 5" xfId="44908" xr:uid="{00000000-0005-0000-0000-00006CAF0000}"/>
    <cellStyle name="Normal 35 2 2 2 5 2" xfId="44909" xr:uid="{00000000-0005-0000-0000-00006DAF0000}"/>
    <cellStyle name="Normal 35 2 2 2 5 2 2" xfId="44910" xr:uid="{00000000-0005-0000-0000-00006EAF0000}"/>
    <cellStyle name="Normal 35 2 2 2 5 3" xfId="44911" xr:uid="{00000000-0005-0000-0000-00006FAF0000}"/>
    <cellStyle name="Normal 35 2 2 2 5 4" xfId="44912" xr:uid="{00000000-0005-0000-0000-000070AF0000}"/>
    <cellStyle name="Normal 35 2 2 2 6" xfId="44913" xr:uid="{00000000-0005-0000-0000-000071AF0000}"/>
    <cellStyle name="Normal 35 2 2 2 6 2" xfId="44914" xr:uid="{00000000-0005-0000-0000-000072AF0000}"/>
    <cellStyle name="Normal 35 2 2 2 7" xfId="44915" xr:uid="{00000000-0005-0000-0000-000073AF0000}"/>
    <cellStyle name="Normal 35 2 2 2 8" xfId="44916" xr:uid="{00000000-0005-0000-0000-000074AF0000}"/>
    <cellStyle name="Normal 35 2 2 3" xfId="44917" xr:uid="{00000000-0005-0000-0000-000075AF0000}"/>
    <cellStyle name="Normal 35 2 2 3 2" xfId="44918" xr:uid="{00000000-0005-0000-0000-000076AF0000}"/>
    <cellStyle name="Normal 35 2 2 3 2 2" xfId="44919" xr:uid="{00000000-0005-0000-0000-000077AF0000}"/>
    <cellStyle name="Normal 35 2 2 3 2 2 2" xfId="44920" xr:uid="{00000000-0005-0000-0000-000078AF0000}"/>
    <cellStyle name="Normal 35 2 2 3 2 2 2 2" xfId="44921" xr:uid="{00000000-0005-0000-0000-000079AF0000}"/>
    <cellStyle name="Normal 35 2 2 3 2 2 3" xfId="44922" xr:uid="{00000000-0005-0000-0000-00007AAF0000}"/>
    <cellStyle name="Normal 35 2 2 3 2 2 4" xfId="44923" xr:uid="{00000000-0005-0000-0000-00007BAF0000}"/>
    <cellStyle name="Normal 35 2 2 3 2 3" xfId="44924" xr:uid="{00000000-0005-0000-0000-00007CAF0000}"/>
    <cellStyle name="Normal 35 2 2 3 2 3 2" xfId="44925" xr:uid="{00000000-0005-0000-0000-00007DAF0000}"/>
    <cellStyle name="Normal 35 2 2 3 2 4" xfId="44926" xr:uid="{00000000-0005-0000-0000-00007EAF0000}"/>
    <cellStyle name="Normal 35 2 2 3 2 5" xfId="44927" xr:uid="{00000000-0005-0000-0000-00007FAF0000}"/>
    <cellStyle name="Normal 35 2 2 3 3" xfId="44928" xr:uid="{00000000-0005-0000-0000-000080AF0000}"/>
    <cellStyle name="Normal 35 2 2 3 3 2" xfId="44929" xr:uid="{00000000-0005-0000-0000-000081AF0000}"/>
    <cellStyle name="Normal 35 2 2 3 3 2 2" xfId="44930" xr:uid="{00000000-0005-0000-0000-000082AF0000}"/>
    <cellStyle name="Normal 35 2 2 3 3 3" xfId="44931" xr:uid="{00000000-0005-0000-0000-000083AF0000}"/>
    <cellStyle name="Normal 35 2 2 3 3 4" xfId="44932" xr:uid="{00000000-0005-0000-0000-000084AF0000}"/>
    <cellStyle name="Normal 35 2 2 3 4" xfId="44933" xr:uid="{00000000-0005-0000-0000-000085AF0000}"/>
    <cellStyle name="Normal 35 2 2 3 4 2" xfId="44934" xr:uid="{00000000-0005-0000-0000-000086AF0000}"/>
    <cellStyle name="Normal 35 2 2 3 4 2 2" xfId="44935" xr:uid="{00000000-0005-0000-0000-000087AF0000}"/>
    <cellStyle name="Normal 35 2 2 3 4 3" xfId="44936" xr:uid="{00000000-0005-0000-0000-000088AF0000}"/>
    <cellStyle name="Normal 35 2 2 3 4 4" xfId="44937" xr:uid="{00000000-0005-0000-0000-000089AF0000}"/>
    <cellStyle name="Normal 35 2 2 3 5" xfId="44938" xr:uid="{00000000-0005-0000-0000-00008AAF0000}"/>
    <cellStyle name="Normal 35 2 2 3 5 2" xfId="44939" xr:uid="{00000000-0005-0000-0000-00008BAF0000}"/>
    <cellStyle name="Normal 35 2 2 3 6" xfId="44940" xr:uid="{00000000-0005-0000-0000-00008CAF0000}"/>
    <cellStyle name="Normal 35 2 2 3 7" xfId="44941" xr:uid="{00000000-0005-0000-0000-00008DAF0000}"/>
    <cellStyle name="Normal 35 2 2 4" xfId="44942" xr:uid="{00000000-0005-0000-0000-00008EAF0000}"/>
    <cellStyle name="Normal 35 2 2 4 2" xfId="44943" xr:uid="{00000000-0005-0000-0000-00008FAF0000}"/>
    <cellStyle name="Normal 35 2 2 4 2 2" xfId="44944" xr:uid="{00000000-0005-0000-0000-000090AF0000}"/>
    <cellStyle name="Normal 35 2 2 4 2 2 2" xfId="44945" xr:uid="{00000000-0005-0000-0000-000091AF0000}"/>
    <cellStyle name="Normal 35 2 2 4 2 3" xfId="44946" xr:uid="{00000000-0005-0000-0000-000092AF0000}"/>
    <cellStyle name="Normal 35 2 2 4 2 4" xfId="44947" xr:uid="{00000000-0005-0000-0000-000093AF0000}"/>
    <cellStyle name="Normal 35 2 2 4 3" xfId="44948" xr:uid="{00000000-0005-0000-0000-000094AF0000}"/>
    <cellStyle name="Normal 35 2 2 4 3 2" xfId="44949" xr:uid="{00000000-0005-0000-0000-000095AF0000}"/>
    <cellStyle name="Normal 35 2 2 4 3 2 2" xfId="44950" xr:uid="{00000000-0005-0000-0000-000096AF0000}"/>
    <cellStyle name="Normal 35 2 2 4 3 3" xfId="44951" xr:uid="{00000000-0005-0000-0000-000097AF0000}"/>
    <cellStyle name="Normal 35 2 2 4 3 4" xfId="44952" xr:uid="{00000000-0005-0000-0000-000098AF0000}"/>
    <cellStyle name="Normal 35 2 2 4 4" xfId="44953" xr:uid="{00000000-0005-0000-0000-000099AF0000}"/>
    <cellStyle name="Normal 35 2 2 4 4 2" xfId="44954" xr:uid="{00000000-0005-0000-0000-00009AAF0000}"/>
    <cellStyle name="Normal 35 2 2 4 5" xfId="44955" xr:uid="{00000000-0005-0000-0000-00009BAF0000}"/>
    <cellStyle name="Normal 35 2 2 4 6" xfId="44956" xr:uid="{00000000-0005-0000-0000-00009CAF0000}"/>
    <cellStyle name="Normal 35 2 2 5" xfId="44957" xr:uid="{00000000-0005-0000-0000-00009DAF0000}"/>
    <cellStyle name="Normal 35 2 2 5 2" xfId="44958" xr:uid="{00000000-0005-0000-0000-00009EAF0000}"/>
    <cellStyle name="Normal 35 2 2 5 2 2" xfId="44959" xr:uid="{00000000-0005-0000-0000-00009FAF0000}"/>
    <cellStyle name="Normal 35 2 2 5 2 2 2" xfId="44960" xr:uid="{00000000-0005-0000-0000-0000A0AF0000}"/>
    <cellStyle name="Normal 35 2 2 5 2 3" xfId="44961" xr:uid="{00000000-0005-0000-0000-0000A1AF0000}"/>
    <cellStyle name="Normal 35 2 2 5 2 4" xfId="44962" xr:uid="{00000000-0005-0000-0000-0000A2AF0000}"/>
    <cellStyle name="Normal 35 2 2 5 3" xfId="44963" xr:uid="{00000000-0005-0000-0000-0000A3AF0000}"/>
    <cellStyle name="Normal 35 2 2 5 3 2" xfId="44964" xr:uid="{00000000-0005-0000-0000-0000A4AF0000}"/>
    <cellStyle name="Normal 35 2 2 5 4" xfId="44965" xr:uid="{00000000-0005-0000-0000-0000A5AF0000}"/>
    <cellStyle name="Normal 35 2 2 5 5" xfId="44966" xr:uid="{00000000-0005-0000-0000-0000A6AF0000}"/>
    <cellStyle name="Normal 35 2 2 6" xfId="44967" xr:uid="{00000000-0005-0000-0000-0000A7AF0000}"/>
    <cellStyle name="Normal 35 2 2 6 2" xfId="44968" xr:uid="{00000000-0005-0000-0000-0000A8AF0000}"/>
    <cellStyle name="Normal 35 2 2 6 2 2" xfId="44969" xr:uid="{00000000-0005-0000-0000-0000A9AF0000}"/>
    <cellStyle name="Normal 35 2 2 6 3" xfId="44970" xr:uid="{00000000-0005-0000-0000-0000AAAF0000}"/>
    <cellStyle name="Normal 35 2 2 6 4" xfId="44971" xr:uid="{00000000-0005-0000-0000-0000ABAF0000}"/>
    <cellStyle name="Normal 35 2 2 7" xfId="44972" xr:uid="{00000000-0005-0000-0000-0000ACAF0000}"/>
    <cellStyle name="Normal 35 2 2 7 2" xfId="44973" xr:uid="{00000000-0005-0000-0000-0000ADAF0000}"/>
    <cellStyle name="Normal 35 2 2 8" xfId="44974" xr:uid="{00000000-0005-0000-0000-0000AEAF0000}"/>
    <cellStyle name="Normal 35 2 2 9" xfId="44975" xr:uid="{00000000-0005-0000-0000-0000AFAF0000}"/>
    <cellStyle name="Normal 35 2 3" xfId="44976" xr:uid="{00000000-0005-0000-0000-0000B0AF0000}"/>
    <cellStyle name="Normal 35 2 3 2" xfId="44977" xr:uid="{00000000-0005-0000-0000-0000B1AF0000}"/>
    <cellStyle name="Normal 35 2 3 2 2" xfId="44978" xr:uid="{00000000-0005-0000-0000-0000B2AF0000}"/>
    <cellStyle name="Normal 35 2 3 2 2 2" xfId="44979" xr:uid="{00000000-0005-0000-0000-0000B3AF0000}"/>
    <cellStyle name="Normal 35 2 3 2 2 2 2" xfId="44980" xr:uid="{00000000-0005-0000-0000-0000B4AF0000}"/>
    <cellStyle name="Normal 35 2 3 2 2 2 2 2" xfId="44981" xr:uid="{00000000-0005-0000-0000-0000B5AF0000}"/>
    <cellStyle name="Normal 35 2 3 2 2 2 3" xfId="44982" xr:uid="{00000000-0005-0000-0000-0000B6AF0000}"/>
    <cellStyle name="Normal 35 2 3 2 2 2 4" xfId="44983" xr:uid="{00000000-0005-0000-0000-0000B7AF0000}"/>
    <cellStyle name="Normal 35 2 3 2 2 3" xfId="44984" xr:uid="{00000000-0005-0000-0000-0000B8AF0000}"/>
    <cellStyle name="Normal 35 2 3 2 2 3 2" xfId="44985" xr:uid="{00000000-0005-0000-0000-0000B9AF0000}"/>
    <cellStyle name="Normal 35 2 3 2 2 4" xfId="44986" xr:uid="{00000000-0005-0000-0000-0000BAAF0000}"/>
    <cellStyle name="Normal 35 2 3 2 2 5" xfId="44987" xr:uid="{00000000-0005-0000-0000-0000BBAF0000}"/>
    <cellStyle name="Normal 35 2 3 2 3" xfId="44988" xr:uid="{00000000-0005-0000-0000-0000BCAF0000}"/>
    <cellStyle name="Normal 35 2 3 2 3 2" xfId="44989" xr:uid="{00000000-0005-0000-0000-0000BDAF0000}"/>
    <cellStyle name="Normal 35 2 3 2 3 2 2" xfId="44990" xr:uid="{00000000-0005-0000-0000-0000BEAF0000}"/>
    <cellStyle name="Normal 35 2 3 2 3 3" xfId="44991" xr:uid="{00000000-0005-0000-0000-0000BFAF0000}"/>
    <cellStyle name="Normal 35 2 3 2 3 4" xfId="44992" xr:uid="{00000000-0005-0000-0000-0000C0AF0000}"/>
    <cellStyle name="Normal 35 2 3 2 4" xfId="44993" xr:uid="{00000000-0005-0000-0000-0000C1AF0000}"/>
    <cellStyle name="Normal 35 2 3 2 4 2" xfId="44994" xr:uid="{00000000-0005-0000-0000-0000C2AF0000}"/>
    <cellStyle name="Normal 35 2 3 2 5" xfId="44995" xr:uid="{00000000-0005-0000-0000-0000C3AF0000}"/>
    <cellStyle name="Normal 35 2 3 2 6" xfId="44996" xr:uid="{00000000-0005-0000-0000-0000C4AF0000}"/>
    <cellStyle name="Normal 35 2 3 3" xfId="44997" xr:uid="{00000000-0005-0000-0000-0000C5AF0000}"/>
    <cellStyle name="Normal 35 2 3 3 2" xfId="44998" xr:uid="{00000000-0005-0000-0000-0000C6AF0000}"/>
    <cellStyle name="Normal 35 2 3 3 2 2" xfId="44999" xr:uid="{00000000-0005-0000-0000-0000C7AF0000}"/>
    <cellStyle name="Normal 35 2 3 3 2 2 2" xfId="45000" xr:uid="{00000000-0005-0000-0000-0000C8AF0000}"/>
    <cellStyle name="Normal 35 2 3 3 2 3" xfId="45001" xr:uid="{00000000-0005-0000-0000-0000C9AF0000}"/>
    <cellStyle name="Normal 35 2 3 3 2 4" xfId="45002" xr:uid="{00000000-0005-0000-0000-0000CAAF0000}"/>
    <cellStyle name="Normal 35 2 3 3 3" xfId="45003" xr:uid="{00000000-0005-0000-0000-0000CBAF0000}"/>
    <cellStyle name="Normal 35 2 3 3 3 2" xfId="45004" xr:uid="{00000000-0005-0000-0000-0000CCAF0000}"/>
    <cellStyle name="Normal 35 2 3 3 4" xfId="45005" xr:uid="{00000000-0005-0000-0000-0000CDAF0000}"/>
    <cellStyle name="Normal 35 2 3 3 5" xfId="45006" xr:uid="{00000000-0005-0000-0000-0000CEAF0000}"/>
    <cellStyle name="Normal 35 2 3 4" xfId="45007" xr:uid="{00000000-0005-0000-0000-0000CFAF0000}"/>
    <cellStyle name="Normal 35 2 3 4 2" xfId="45008" xr:uid="{00000000-0005-0000-0000-0000D0AF0000}"/>
    <cellStyle name="Normal 35 2 3 4 2 2" xfId="45009" xr:uid="{00000000-0005-0000-0000-0000D1AF0000}"/>
    <cellStyle name="Normal 35 2 3 4 3" xfId="45010" xr:uid="{00000000-0005-0000-0000-0000D2AF0000}"/>
    <cellStyle name="Normal 35 2 3 4 4" xfId="45011" xr:uid="{00000000-0005-0000-0000-0000D3AF0000}"/>
    <cellStyle name="Normal 35 2 3 5" xfId="45012" xr:uid="{00000000-0005-0000-0000-0000D4AF0000}"/>
    <cellStyle name="Normal 35 2 3 5 2" xfId="45013" xr:uid="{00000000-0005-0000-0000-0000D5AF0000}"/>
    <cellStyle name="Normal 35 2 3 5 2 2" xfId="45014" xr:uid="{00000000-0005-0000-0000-0000D6AF0000}"/>
    <cellStyle name="Normal 35 2 3 5 3" xfId="45015" xr:uid="{00000000-0005-0000-0000-0000D7AF0000}"/>
    <cellStyle name="Normal 35 2 3 5 4" xfId="45016" xr:uid="{00000000-0005-0000-0000-0000D8AF0000}"/>
    <cellStyle name="Normal 35 2 3 6" xfId="45017" xr:uid="{00000000-0005-0000-0000-0000D9AF0000}"/>
    <cellStyle name="Normal 35 2 3 6 2" xfId="45018" xr:uid="{00000000-0005-0000-0000-0000DAAF0000}"/>
    <cellStyle name="Normal 35 2 3 7" xfId="45019" xr:uid="{00000000-0005-0000-0000-0000DBAF0000}"/>
    <cellStyle name="Normal 35 2 3 8" xfId="45020" xr:uid="{00000000-0005-0000-0000-0000DCAF0000}"/>
    <cellStyle name="Normal 35 2 4" xfId="45021" xr:uid="{00000000-0005-0000-0000-0000DDAF0000}"/>
    <cellStyle name="Normal 35 2 4 2" xfId="45022" xr:uid="{00000000-0005-0000-0000-0000DEAF0000}"/>
    <cellStyle name="Normal 35 2 4 2 2" xfId="45023" xr:uid="{00000000-0005-0000-0000-0000DFAF0000}"/>
    <cellStyle name="Normal 35 2 4 2 2 2" xfId="45024" xr:uid="{00000000-0005-0000-0000-0000E0AF0000}"/>
    <cellStyle name="Normal 35 2 4 2 2 2 2" xfId="45025" xr:uid="{00000000-0005-0000-0000-0000E1AF0000}"/>
    <cellStyle name="Normal 35 2 4 2 2 3" xfId="45026" xr:uid="{00000000-0005-0000-0000-0000E2AF0000}"/>
    <cellStyle name="Normal 35 2 4 2 2 4" xfId="45027" xr:uid="{00000000-0005-0000-0000-0000E3AF0000}"/>
    <cellStyle name="Normal 35 2 4 2 3" xfId="45028" xr:uid="{00000000-0005-0000-0000-0000E4AF0000}"/>
    <cellStyle name="Normal 35 2 4 2 3 2" xfId="45029" xr:uid="{00000000-0005-0000-0000-0000E5AF0000}"/>
    <cellStyle name="Normal 35 2 4 2 4" xfId="45030" xr:uid="{00000000-0005-0000-0000-0000E6AF0000}"/>
    <cellStyle name="Normal 35 2 4 2 5" xfId="45031" xr:uid="{00000000-0005-0000-0000-0000E7AF0000}"/>
    <cellStyle name="Normal 35 2 4 3" xfId="45032" xr:uid="{00000000-0005-0000-0000-0000E8AF0000}"/>
    <cellStyle name="Normal 35 2 4 3 2" xfId="45033" xr:uid="{00000000-0005-0000-0000-0000E9AF0000}"/>
    <cellStyle name="Normal 35 2 4 3 2 2" xfId="45034" xr:uid="{00000000-0005-0000-0000-0000EAAF0000}"/>
    <cellStyle name="Normal 35 2 4 3 3" xfId="45035" xr:uid="{00000000-0005-0000-0000-0000EBAF0000}"/>
    <cellStyle name="Normal 35 2 4 3 4" xfId="45036" xr:uid="{00000000-0005-0000-0000-0000ECAF0000}"/>
    <cellStyle name="Normal 35 2 4 4" xfId="45037" xr:uid="{00000000-0005-0000-0000-0000EDAF0000}"/>
    <cellStyle name="Normal 35 2 4 4 2" xfId="45038" xr:uid="{00000000-0005-0000-0000-0000EEAF0000}"/>
    <cellStyle name="Normal 35 2 4 4 2 2" xfId="45039" xr:uid="{00000000-0005-0000-0000-0000EFAF0000}"/>
    <cellStyle name="Normal 35 2 4 4 3" xfId="45040" xr:uid="{00000000-0005-0000-0000-0000F0AF0000}"/>
    <cellStyle name="Normal 35 2 4 4 4" xfId="45041" xr:uid="{00000000-0005-0000-0000-0000F1AF0000}"/>
    <cellStyle name="Normal 35 2 4 5" xfId="45042" xr:uid="{00000000-0005-0000-0000-0000F2AF0000}"/>
    <cellStyle name="Normal 35 2 4 5 2" xfId="45043" xr:uid="{00000000-0005-0000-0000-0000F3AF0000}"/>
    <cellStyle name="Normal 35 2 4 6" xfId="45044" xr:uid="{00000000-0005-0000-0000-0000F4AF0000}"/>
    <cellStyle name="Normal 35 2 4 7" xfId="45045" xr:uid="{00000000-0005-0000-0000-0000F5AF0000}"/>
    <cellStyle name="Normal 35 2 5" xfId="45046" xr:uid="{00000000-0005-0000-0000-0000F6AF0000}"/>
    <cellStyle name="Normal 35 2 5 2" xfId="45047" xr:uid="{00000000-0005-0000-0000-0000F7AF0000}"/>
    <cellStyle name="Normal 35 2 5 2 2" xfId="45048" xr:uid="{00000000-0005-0000-0000-0000F8AF0000}"/>
    <cellStyle name="Normal 35 2 5 2 2 2" xfId="45049" xr:uid="{00000000-0005-0000-0000-0000F9AF0000}"/>
    <cellStyle name="Normal 35 2 5 2 3" xfId="45050" xr:uid="{00000000-0005-0000-0000-0000FAAF0000}"/>
    <cellStyle name="Normal 35 2 5 2 4" xfId="45051" xr:uid="{00000000-0005-0000-0000-0000FBAF0000}"/>
    <cellStyle name="Normal 35 2 5 3" xfId="45052" xr:uid="{00000000-0005-0000-0000-0000FCAF0000}"/>
    <cellStyle name="Normal 35 2 5 3 2" xfId="45053" xr:uid="{00000000-0005-0000-0000-0000FDAF0000}"/>
    <cellStyle name="Normal 35 2 5 3 2 2" xfId="45054" xr:uid="{00000000-0005-0000-0000-0000FEAF0000}"/>
    <cellStyle name="Normal 35 2 5 3 3" xfId="45055" xr:uid="{00000000-0005-0000-0000-0000FFAF0000}"/>
    <cellStyle name="Normal 35 2 5 3 4" xfId="45056" xr:uid="{00000000-0005-0000-0000-000000B00000}"/>
    <cellStyle name="Normal 35 2 5 4" xfId="45057" xr:uid="{00000000-0005-0000-0000-000001B00000}"/>
    <cellStyle name="Normal 35 2 5 4 2" xfId="45058" xr:uid="{00000000-0005-0000-0000-000002B00000}"/>
    <cellStyle name="Normal 35 2 5 5" xfId="45059" xr:uid="{00000000-0005-0000-0000-000003B00000}"/>
    <cellStyle name="Normal 35 2 5 6" xfId="45060" xr:uid="{00000000-0005-0000-0000-000004B00000}"/>
    <cellStyle name="Normal 35 2 6" xfId="45061" xr:uid="{00000000-0005-0000-0000-000005B00000}"/>
    <cellStyle name="Normal 35 2 6 2" xfId="45062" xr:uid="{00000000-0005-0000-0000-000006B00000}"/>
    <cellStyle name="Normal 35 2 6 2 2" xfId="45063" xr:uid="{00000000-0005-0000-0000-000007B00000}"/>
    <cellStyle name="Normal 35 2 6 2 2 2" xfId="45064" xr:uid="{00000000-0005-0000-0000-000008B00000}"/>
    <cellStyle name="Normal 35 2 6 2 3" xfId="45065" xr:uid="{00000000-0005-0000-0000-000009B00000}"/>
    <cellStyle name="Normal 35 2 6 2 4" xfId="45066" xr:uid="{00000000-0005-0000-0000-00000AB00000}"/>
    <cellStyle name="Normal 35 2 6 3" xfId="45067" xr:uid="{00000000-0005-0000-0000-00000BB00000}"/>
    <cellStyle name="Normal 35 2 6 3 2" xfId="45068" xr:uid="{00000000-0005-0000-0000-00000CB00000}"/>
    <cellStyle name="Normal 35 2 6 4" xfId="45069" xr:uid="{00000000-0005-0000-0000-00000DB00000}"/>
    <cellStyle name="Normal 35 2 6 5" xfId="45070" xr:uid="{00000000-0005-0000-0000-00000EB00000}"/>
    <cellStyle name="Normal 35 2 7" xfId="45071" xr:uid="{00000000-0005-0000-0000-00000FB00000}"/>
    <cellStyle name="Normal 35 2 7 2" xfId="45072" xr:uid="{00000000-0005-0000-0000-000010B00000}"/>
    <cellStyle name="Normal 35 2 7 2 2" xfId="45073" xr:uid="{00000000-0005-0000-0000-000011B00000}"/>
    <cellStyle name="Normal 35 2 7 3" xfId="45074" xr:uid="{00000000-0005-0000-0000-000012B00000}"/>
    <cellStyle name="Normal 35 2 7 4" xfId="45075" xr:uid="{00000000-0005-0000-0000-000013B00000}"/>
    <cellStyle name="Normal 35 2 8" xfId="45076" xr:uid="{00000000-0005-0000-0000-000014B00000}"/>
    <cellStyle name="Normal 35 2 8 2" xfId="45077" xr:uid="{00000000-0005-0000-0000-000015B00000}"/>
    <cellStyle name="Normal 35 2 9" xfId="45078" xr:uid="{00000000-0005-0000-0000-000016B00000}"/>
    <cellStyle name="Normal 35 3" xfId="45079" xr:uid="{00000000-0005-0000-0000-000017B00000}"/>
    <cellStyle name="Normal 35 3 10" xfId="45080" xr:uid="{00000000-0005-0000-0000-000018B00000}"/>
    <cellStyle name="Normal 35 3 2" xfId="45081" xr:uid="{00000000-0005-0000-0000-000019B00000}"/>
    <cellStyle name="Normal 35 3 2 2" xfId="45082" xr:uid="{00000000-0005-0000-0000-00001AB00000}"/>
    <cellStyle name="Normal 35 3 2 2 2" xfId="45083" xr:uid="{00000000-0005-0000-0000-00001BB00000}"/>
    <cellStyle name="Normal 35 3 2 2 2 2" xfId="45084" xr:uid="{00000000-0005-0000-0000-00001CB00000}"/>
    <cellStyle name="Normal 35 3 2 2 2 2 2" xfId="45085" xr:uid="{00000000-0005-0000-0000-00001DB00000}"/>
    <cellStyle name="Normal 35 3 2 2 2 2 2 2" xfId="45086" xr:uid="{00000000-0005-0000-0000-00001EB00000}"/>
    <cellStyle name="Normal 35 3 2 2 2 2 2 2 2" xfId="45087" xr:uid="{00000000-0005-0000-0000-00001FB00000}"/>
    <cellStyle name="Normal 35 3 2 2 2 2 2 3" xfId="45088" xr:uid="{00000000-0005-0000-0000-000020B00000}"/>
    <cellStyle name="Normal 35 3 2 2 2 2 2 4" xfId="45089" xr:uid="{00000000-0005-0000-0000-000021B00000}"/>
    <cellStyle name="Normal 35 3 2 2 2 2 3" xfId="45090" xr:uid="{00000000-0005-0000-0000-000022B00000}"/>
    <cellStyle name="Normal 35 3 2 2 2 2 3 2" xfId="45091" xr:uid="{00000000-0005-0000-0000-000023B00000}"/>
    <cellStyle name="Normal 35 3 2 2 2 2 4" xfId="45092" xr:uid="{00000000-0005-0000-0000-000024B00000}"/>
    <cellStyle name="Normal 35 3 2 2 2 2 5" xfId="45093" xr:uid="{00000000-0005-0000-0000-000025B00000}"/>
    <cellStyle name="Normal 35 3 2 2 2 3" xfId="45094" xr:uid="{00000000-0005-0000-0000-000026B00000}"/>
    <cellStyle name="Normal 35 3 2 2 2 3 2" xfId="45095" xr:uid="{00000000-0005-0000-0000-000027B00000}"/>
    <cellStyle name="Normal 35 3 2 2 2 3 2 2" xfId="45096" xr:uid="{00000000-0005-0000-0000-000028B00000}"/>
    <cellStyle name="Normal 35 3 2 2 2 3 3" xfId="45097" xr:uid="{00000000-0005-0000-0000-000029B00000}"/>
    <cellStyle name="Normal 35 3 2 2 2 3 4" xfId="45098" xr:uid="{00000000-0005-0000-0000-00002AB00000}"/>
    <cellStyle name="Normal 35 3 2 2 2 4" xfId="45099" xr:uid="{00000000-0005-0000-0000-00002BB00000}"/>
    <cellStyle name="Normal 35 3 2 2 2 4 2" xfId="45100" xr:uid="{00000000-0005-0000-0000-00002CB00000}"/>
    <cellStyle name="Normal 35 3 2 2 2 5" xfId="45101" xr:uid="{00000000-0005-0000-0000-00002DB00000}"/>
    <cellStyle name="Normal 35 3 2 2 2 6" xfId="45102" xr:uid="{00000000-0005-0000-0000-00002EB00000}"/>
    <cellStyle name="Normal 35 3 2 2 3" xfId="45103" xr:uid="{00000000-0005-0000-0000-00002FB00000}"/>
    <cellStyle name="Normal 35 3 2 2 3 2" xfId="45104" xr:uid="{00000000-0005-0000-0000-000030B00000}"/>
    <cellStyle name="Normal 35 3 2 2 3 2 2" xfId="45105" xr:uid="{00000000-0005-0000-0000-000031B00000}"/>
    <cellStyle name="Normal 35 3 2 2 3 2 2 2" xfId="45106" xr:uid="{00000000-0005-0000-0000-000032B00000}"/>
    <cellStyle name="Normal 35 3 2 2 3 2 3" xfId="45107" xr:uid="{00000000-0005-0000-0000-000033B00000}"/>
    <cellStyle name="Normal 35 3 2 2 3 2 4" xfId="45108" xr:uid="{00000000-0005-0000-0000-000034B00000}"/>
    <cellStyle name="Normal 35 3 2 2 3 3" xfId="45109" xr:uid="{00000000-0005-0000-0000-000035B00000}"/>
    <cellStyle name="Normal 35 3 2 2 3 3 2" xfId="45110" xr:uid="{00000000-0005-0000-0000-000036B00000}"/>
    <cellStyle name="Normal 35 3 2 2 3 4" xfId="45111" xr:uid="{00000000-0005-0000-0000-000037B00000}"/>
    <cellStyle name="Normal 35 3 2 2 3 5" xfId="45112" xr:uid="{00000000-0005-0000-0000-000038B00000}"/>
    <cellStyle name="Normal 35 3 2 2 4" xfId="45113" xr:uid="{00000000-0005-0000-0000-000039B00000}"/>
    <cellStyle name="Normal 35 3 2 2 4 2" xfId="45114" xr:uid="{00000000-0005-0000-0000-00003AB00000}"/>
    <cellStyle name="Normal 35 3 2 2 4 2 2" xfId="45115" xr:uid="{00000000-0005-0000-0000-00003BB00000}"/>
    <cellStyle name="Normal 35 3 2 2 4 3" xfId="45116" xr:uid="{00000000-0005-0000-0000-00003CB00000}"/>
    <cellStyle name="Normal 35 3 2 2 4 4" xfId="45117" xr:uid="{00000000-0005-0000-0000-00003DB00000}"/>
    <cellStyle name="Normal 35 3 2 2 5" xfId="45118" xr:uid="{00000000-0005-0000-0000-00003EB00000}"/>
    <cellStyle name="Normal 35 3 2 2 5 2" xfId="45119" xr:uid="{00000000-0005-0000-0000-00003FB00000}"/>
    <cellStyle name="Normal 35 3 2 2 5 2 2" xfId="45120" xr:uid="{00000000-0005-0000-0000-000040B00000}"/>
    <cellStyle name="Normal 35 3 2 2 5 3" xfId="45121" xr:uid="{00000000-0005-0000-0000-000041B00000}"/>
    <cellStyle name="Normal 35 3 2 2 5 4" xfId="45122" xr:uid="{00000000-0005-0000-0000-000042B00000}"/>
    <cellStyle name="Normal 35 3 2 2 6" xfId="45123" xr:uid="{00000000-0005-0000-0000-000043B00000}"/>
    <cellStyle name="Normal 35 3 2 2 6 2" xfId="45124" xr:uid="{00000000-0005-0000-0000-000044B00000}"/>
    <cellStyle name="Normal 35 3 2 2 7" xfId="45125" xr:uid="{00000000-0005-0000-0000-000045B00000}"/>
    <cellStyle name="Normal 35 3 2 2 8" xfId="45126" xr:uid="{00000000-0005-0000-0000-000046B00000}"/>
    <cellStyle name="Normal 35 3 2 3" xfId="45127" xr:uid="{00000000-0005-0000-0000-000047B00000}"/>
    <cellStyle name="Normal 35 3 2 3 2" xfId="45128" xr:uid="{00000000-0005-0000-0000-000048B00000}"/>
    <cellStyle name="Normal 35 3 2 3 2 2" xfId="45129" xr:uid="{00000000-0005-0000-0000-000049B00000}"/>
    <cellStyle name="Normal 35 3 2 3 2 2 2" xfId="45130" xr:uid="{00000000-0005-0000-0000-00004AB00000}"/>
    <cellStyle name="Normal 35 3 2 3 2 2 2 2" xfId="45131" xr:uid="{00000000-0005-0000-0000-00004BB00000}"/>
    <cellStyle name="Normal 35 3 2 3 2 2 3" xfId="45132" xr:uid="{00000000-0005-0000-0000-00004CB00000}"/>
    <cellStyle name="Normal 35 3 2 3 2 2 4" xfId="45133" xr:uid="{00000000-0005-0000-0000-00004DB00000}"/>
    <cellStyle name="Normal 35 3 2 3 2 3" xfId="45134" xr:uid="{00000000-0005-0000-0000-00004EB00000}"/>
    <cellStyle name="Normal 35 3 2 3 2 3 2" xfId="45135" xr:uid="{00000000-0005-0000-0000-00004FB00000}"/>
    <cellStyle name="Normal 35 3 2 3 2 4" xfId="45136" xr:uid="{00000000-0005-0000-0000-000050B00000}"/>
    <cellStyle name="Normal 35 3 2 3 2 5" xfId="45137" xr:uid="{00000000-0005-0000-0000-000051B00000}"/>
    <cellStyle name="Normal 35 3 2 3 3" xfId="45138" xr:uid="{00000000-0005-0000-0000-000052B00000}"/>
    <cellStyle name="Normal 35 3 2 3 3 2" xfId="45139" xr:uid="{00000000-0005-0000-0000-000053B00000}"/>
    <cellStyle name="Normal 35 3 2 3 3 2 2" xfId="45140" xr:uid="{00000000-0005-0000-0000-000054B00000}"/>
    <cellStyle name="Normal 35 3 2 3 3 3" xfId="45141" xr:uid="{00000000-0005-0000-0000-000055B00000}"/>
    <cellStyle name="Normal 35 3 2 3 3 4" xfId="45142" xr:uid="{00000000-0005-0000-0000-000056B00000}"/>
    <cellStyle name="Normal 35 3 2 3 4" xfId="45143" xr:uid="{00000000-0005-0000-0000-000057B00000}"/>
    <cellStyle name="Normal 35 3 2 3 4 2" xfId="45144" xr:uid="{00000000-0005-0000-0000-000058B00000}"/>
    <cellStyle name="Normal 35 3 2 3 4 2 2" xfId="45145" xr:uid="{00000000-0005-0000-0000-000059B00000}"/>
    <cellStyle name="Normal 35 3 2 3 4 3" xfId="45146" xr:uid="{00000000-0005-0000-0000-00005AB00000}"/>
    <cellStyle name="Normal 35 3 2 3 4 4" xfId="45147" xr:uid="{00000000-0005-0000-0000-00005BB00000}"/>
    <cellStyle name="Normal 35 3 2 3 5" xfId="45148" xr:uid="{00000000-0005-0000-0000-00005CB00000}"/>
    <cellStyle name="Normal 35 3 2 3 5 2" xfId="45149" xr:uid="{00000000-0005-0000-0000-00005DB00000}"/>
    <cellStyle name="Normal 35 3 2 3 6" xfId="45150" xr:uid="{00000000-0005-0000-0000-00005EB00000}"/>
    <cellStyle name="Normal 35 3 2 3 7" xfId="45151" xr:uid="{00000000-0005-0000-0000-00005FB00000}"/>
    <cellStyle name="Normal 35 3 2 4" xfId="45152" xr:uid="{00000000-0005-0000-0000-000060B00000}"/>
    <cellStyle name="Normal 35 3 2 4 2" xfId="45153" xr:uid="{00000000-0005-0000-0000-000061B00000}"/>
    <cellStyle name="Normal 35 3 2 4 2 2" xfId="45154" xr:uid="{00000000-0005-0000-0000-000062B00000}"/>
    <cellStyle name="Normal 35 3 2 4 2 2 2" xfId="45155" xr:uid="{00000000-0005-0000-0000-000063B00000}"/>
    <cellStyle name="Normal 35 3 2 4 2 3" xfId="45156" xr:uid="{00000000-0005-0000-0000-000064B00000}"/>
    <cellStyle name="Normal 35 3 2 4 2 4" xfId="45157" xr:uid="{00000000-0005-0000-0000-000065B00000}"/>
    <cellStyle name="Normal 35 3 2 4 3" xfId="45158" xr:uid="{00000000-0005-0000-0000-000066B00000}"/>
    <cellStyle name="Normal 35 3 2 4 3 2" xfId="45159" xr:uid="{00000000-0005-0000-0000-000067B00000}"/>
    <cellStyle name="Normal 35 3 2 4 3 2 2" xfId="45160" xr:uid="{00000000-0005-0000-0000-000068B00000}"/>
    <cellStyle name="Normal 35 3 2 4 3 3" xfId="45161" xr:uid="{00000000-0005-0000-0000-000069B00000}"/>
    <cellStyle name="Normal 35 3 2 4 3 4" xfId="45162" xr:uid="{00000000-0005-0000-0000-00006AB00000}"/>
    <cellStyle name="Normal 35 3 2 4 4" xfId="45163" xr:uid="{00000000-0005-0000-0000-00006BB00000}"/>
    <cellStyle name="Normal 35 3 2 4 4 2" xfId="45164" xr:uid="{00000000-0005-0000-0000-00006CB00000}"/>
    <cellStyle name="Normal 35 3 2 4 5" xfId="45165" xr:uid="{00000000-0005-0000-0000-00006DB00000}"/>
    <cellStyle name="Normal 35 3 2 4 6" xfId="45166" xr:uid="{00000000-0005-0000-0000-00006EB00000}"/>
    <cellStyle name="Normal 35 3 2 5" xfId="45167" xr:uid="{00000000-0005-0000-0000-00006FB00000}"/>
    <cellStyle name="Normal 35 3 2 5 2" xfId="45168" xr:uid="{00000000-0005-0000-0000-000070B00000}"/>
    <cellStyle name="Normal 35 3 2 5 2 2" xfId="45169" xr:uid="{00000000-0005-0000-0000-000071B00000}"/>
    <cellStyle name="Normal 35 3 2 5 2 2 2" xfId="45170" xr:uid="{00000000-0005-0000-0000-000072B00000}"/>
    <cellStyle name="Normal 35 3 2 5 2 3" xfId="45171" xr:uid="{00000000-0005-0000-0000-000073B00000}"/>
    <cellStyle name="Normal 35 3 2 5 2 4" xfId="45172" xr:uid="{00000000-0005-0000-0000-000074B00000}"/>
    <cellStyle name="Normal 35 3 2 5 3" xfId="45173" xr:uid="{00000000-0005-0000-0000-000075B00000}"/>
    <cellStyle name="Normal 35 3 2 5 3 2" xfId="45174" xr:uid="{00000000-0005-0000-0000-000076B00000}"/>
    <cellStyle name="Normal 35 3 2 5 4" xfId="45175" xr:uid="{00000000-0005-0000-0000-000077B00000}"/>
    <cellStyle name="Normal 35 3 2 5 5" xfId="45176" xr:uid="{00000000-0005-0000-0000-000078B00000}"/>
    <cellStyle name="Normal 35 3 2 6" xfId="45177" xr:uid="{00000000-0005-0000-0000-000079B00000}"/>
    <cellStyle name="Normal 35 3 2 6 2" xfId="45178" xr:uid="{00000000-0005-0000-0000-00007AB00000}"/>
    <cellStyle name="Normal 35 3 2 6 2 2" xfId="45179" xr:uid="{00000000-0005-0000-0000-00007BB00000}"/>
    <cellStyle name="Normal 35 3 2 6 3" xfId="45180" xr:uid="{00000000-0005-0000-0000-00007CB00000}"/>
    <cellStyle name="Normal 35 3 2 6 4" xfId="45181" xr:uid="{00000000-0005-0000-0000-00007DB00000}"/>
    <cellStyle name="Normal 35 3 2 7" xfId="45182" xr:uid="{00000000-0005-0000-0000-00007EB00000}"/>
    <cellStyle name="Normal 35 3 2 7 2" xfId="45183" xr:uid="{00000000-0005-0000-0000-00007FB00000}"/>
    <cellStyle name="Normal 35 3 2 8" xfId="45184" xr:uid="{00000000-0005-0000-0000-000080B00000}"/>
    <cellStyle name="Normal 35 3 2 9" xfId="45185" xr:uid="{00000000-0005-0000-0000-000081B00000}"/>
    <cellStyle name="Normal 35 3 3" xfId="45186" xr:uid="{00000000-0005-0000-0000-000082B00000}"/>
    <cellStyle name="Normal 35 3 3 2" xfId="45187" xr:uid="{00000000-0005-0000-0000-000083B00000}"/>
    <cellStyle name="Normal 35 3 3 2 2" xfId="45188" xr:uid="{00000000-0005-0000-0000-000084B00000}"/>
    <cellStyle name="Normal 35 3 3 2 2 2" xfId="45189" xr:uid="{00000000-0005-0000-0000-000085B00000}"/>
    <cellStyle name="Normal 35 3 3 2 2 2 2" xfId="45190" xr:uid="{00000000-0005-0000-0000-000086B00000}"/>
    <cellStyle name="Normal 35 3 3 2 2 2 2 2" xfId="45191" xr:uid="{00000000-0005-0000-0000-000087B00000}"/>
    <cellStyle name="Normal 35 3 3 2 2 2 3" xfId="45192" xr:uid="{00000000-0005-0000-0000-000088B00000}"/>
    <cellStyle name="Normal 35 3 3 2 2 2 4" xfId="45193" xr:uid="{00000000-0005-0000-0000-000089B00000}"/>
    <cellStyle name="Normal 35 3 3 2 2 3" xfId="45194" xr:uid="{00000000-0005-0000-0000-00008AB00000}"/>
    <cellStyle name="Normal 35 3 3 2 2 3 2" xfId="45195" xr:uid="{00000000-0005-0000-0000-00008BB00000}"/>
    <cellStyle name="Normal 35 3 3 2 2 4" xfId="45196" xr:uid="{00000000-0005-0000-0000-00008CB00000}"/>
    <cellStyle name="Normal 35 3 3 2 2 5" xfId="45197" xr:uid="{00000000-0005-0000-0000-00008DB00000}"/>
    <cellStyle name="Normal 35 3 3 2 3" xfId="45198" xr:uid="{00000000-0005-0000-0000-00008EB00000}"/>
    <cellStyle name="Normal 35 3 3 2 3 2" xfId="45199" xr:uid="{00000000-0005-0000-0000-00008FB00000}"/>
    <cellStyle name="Normal 35 3 3 2 3 2 2" xfId="45200" xr:uid="{00000000-0005-0000-0000-000090B00000}"/>
    <cellStyle name="Normal 35 3 3 2 3 3" xfId="45201" xr:uid="{00000000-0005-0000-0000-000091B00000}"/>
    <cellStyle name="Normal 35 3 3 2 3 4" xfId="45202" xr:uid="{00000000-0005-0000-0000-000092B00000}"/>
    <cellStyle name="Normal 35 3 3 2 4" xfId="45203" xr:uid="{00000000-0005-0000-0000-000093B00000}"/>
    <cellStyle name="Normal 35 3 3 2 4 2" xfId="45204" xr:uid="{00000000-0005-0000-0000-000094B00000}"/>
    <cellStyle name="Normal 35 3 3 2 5" xfId="45205" xr:uid="{00000000-0005-0000-0000-000095B00000}"/>
    <cellStyle name="Normal 35 3 3 2 6" xfId="45206" xr:uid="{00000000-0005-0000-0000-000096B00000}"/>
    <cellStyle name="Normal 35 3 3 3" xfId="45207" xr:uid="{00000000-0005-0000-0000-000097B00000}"/>
    <cellStyle name="Normal 35 3 3 3 2" xfId="45208" xr:uid="{00000000-0005-0000-0000-000098B00000}"/>
    <cellStyle name="Normal 35 3 3 3 2 2" xfId="45209" xr:uid="{00000000-0005-0000-0000-000099B00000}"/>
    <cellStyle name="Normal 35 3 3 3 2 2 2" xfId="45210" xr:uid="{00000000-0005-0000-0000-00009AB00000}"/>
    <cellStyle name="Normal 35 3 3 3 2 3" xfId="45211" xr:uid="{00000000-0005-0000-0000-00009BB00000}"/>
    <cellStyle name="Normal 35 3 3 3 2 4" xfId="45212" xr:uid="{00000000-0005-0000-0000-00009CB00000}"/>
    <cellStyle name="Normal 35 3 3 3 3" xfId="45213" xr:uid="{00000000-0005-0000-0000-00009DB00000}"/>
    <cellStyle name="Normal 35 3 3 3 3 2" xfId="45214" xr:uid="{00000000-0005-0000-0000-00009EB00000}"/>
    <cellStyle name="Normal 35 3 3 3 4" xfId="45215" xr:uid="{00000000-0005-0000-0000-00009FB00000}"/>
    <cellStyle name="Normal 35 3 3 3 5" xfId="45216" xr:uid="{00000000-0005-0000-0000-0000A0B00000}"/>
    <cellStyle name="Normal 35 3 3 4" xfId="45217" xr:uid="{00000000-0005-0000-0000-0000A1B00000}"/>
    <cellStyle name="Normal 35 3 3 4 2" xfId="45218" xr:uid="{00000000-0005-0000-0000-0000A2B00000}"/>
    <cellStyle name="Normal 35 3 3 4 2 2" xfId="45219" xr:uid="{00000000-0005-0000-0000-0000A3B00000}"/>
    <cellStyle name="Normal 35 3 3 4 3" xfId="45220" xr:uid="{00000000-0005-0000-0000-0000A4B00000}"/>
    <cellStyle name="Normal 35 3 3 4 4" xfId="45221" xr:uid="{00000000-0005-0000-0000-0000A5B00000}"/>
    <cellStyle name="Normal 35 3 3 5" xfId="45222" xr:uid="{00000000-0005-0000-0000-0000A6B00000}"/>
    <cellStyle name="Normal 35 3 3 5 2" xfId="45223" xr:uid="{00000000-0005-0000-0000-0000A7B00000}"/>
    <cellStyle name="Normal 35 3 3 5 2 2" xfId="45224" xr:uid="{00000000-0005-0000-0000-0000A8B00000}"/>
    <cellStyle name="Normal 35 3 3 5 3" xfId="45225" xr:uid="{00000000-0005-0000-0000-0000A9B00000}"/>
    <cellStyle name="Normal 35 3 3 5 4" xfId="45226" xr:uid="{00000000-0005-0000-0000-0000AAB00000}"/>
    <cellStyle name="Normal 35 3 3 6" xfId="45227" xr:uid="{00000000-0005-0000-0000-0000ABB00000}"/>
    <cellStyle name="Normal 35 3 3 6 2" xfId="45228" xr:uid="{00000000-0005-0000-0000-0000ACB00000}"/>
    <cellStyle name="Normal 35 3 3 7" xfId="45229" xr:uid="{00000000-0005-0000-0000-0000ADB00000}"/>
    <cellStyle name="Normal 35 3 3 8" xfId="45230" xr:uid="{00000000-0005-0000-0000-0000AEB00000}"/>
    <cellStyle name="Normal 35 3 4" xfId="45231" xr:uid="{00000000-0005-0000-0000-0000AFB00000}"/>
    <cellStyle name="Normal 35 3 4 2" xfId="45232" xr:uid="{00000000-0005-0000-0000-0000B0B00000}"/>
    <cellStyle name="Normal 35 3 4 2 2" xfId="45233" xr:uid="{00000000-0005-0000-0000-0000B1B00000}"/>
    <cellStyle name="Normal 35 3 4 2 2 2" xfId="45234" xr:uid="{00000000-0005-0000-0000-0000B2B00000}"/>
    <cellStyle name="Normal 35 3 4 2 2 2 2" xfId="45235" xr:uid="{00000000-0005-0000-0000-0000B3B00000}"/>
    <cellStyle name="Normal 35 3 4 2 2 3" xfId="45236" xr:uid="{00000000-0005-0000-0000-0000B4B00000}"/>
    <cellStyle name="Normal 35 3 4 2 2 4" xfId="45237" xr:uid="{00000000-0005-0000-0000-0000B5B00000}"/>
    <cellStyle name="Normal 35 3 4 2 3" xfId="45238" xr:uid="{00000000-0005-0000-0000-0000B6B00000}"/>
    <cellStyle name="Normal 35 3 4 2 3 2" xfId="45239" xr:uid="{00000000-0005-0000-0000-0000B7B00000}"/>
    <cellStyle name="Normal 35 3 4 2 4" xfId="45240" xr:uid="{00000000-0005-0000-0000-0000B8B00000}"/>
    <cellStyle name="Normal 35 3 4 2 5" xfId="45241" xr:uid="{00000000-0005-0000-0000-0000B9B00000}"/>
    <cellStyle name="Normal 35 3 4 3" xfId="45242" xr:uid="{00000000-0005-0000-0000-0000BAB00000}"/>
    <cellStyle name="Normal 35 3 4 3 2" xfId="45243" xr:uid="{00000000-0005-0000-0000-0000BBB00000}"/>
    <cellStyle name="Normal 35 3 4 3 2 2" xfId="45244" xr:uid="{00000000-0005-0000-0000-0000BCB00000}"/>
    <cellStyle name="Normal 35 3 4 3 3" xfId="45245" xr:uid="{00000000-0005-0000-0000-0000BDB00000}"/>
    <cellStyle name="Normal 35 3 4 3 4" xfId="45246" xr:uid="{00000000-0005-0000-0000-0000BEB00000}"/>
    <cellStyle name="Normal 35 3 4 4" xfId="45247" xr:uid="{00000000-0005-0000-0000-0000BFB00000}"/>
    <cellStyle name="Normal 35 3 4 4 2" xfId="45248" xr:uid="{00000000-0005-0000-0000-0000C0B00000}"/>
    <cellStyle name="Normal 35 3 4 4 2 2" xfId="45249" xr:uid="{00000000-0005-0000-0000-0000C1B00000}"/>
    <cellStyle name="Normal 35 3 4 4 3" xfId="45250" xr:uid="{00000000-0005-0000-0000-0000C2B00000}"/>
    <cellStyle name="Normal 35 3 4 4 4" xfId="45251" xr:uid="{00000000-0005-0000-0000-0000C3B00000}"/>
    <cellStyle name="Normal 35 3 4 5" xfId="45252" xr:uid="{00000000-0005-0000-0000-0000C4B00000}"/>
    <cellStyle name="Normal 35 3 4 5 2" xfId="45253" xr:uid="{00000000-0005-0000-0000-0000C5B00000}"/>
    <cellStyle name="Normal 35 3 4 6" xfId="45254" xr:uid="{00000000-0005-0000-0000-0000C6B00000}"/>
    <cellStyle name="Normal 35 3 4 7" xfId="45255" xr:uid="{00000000-0005-0000-0000-0000C7B00000}"/>
    <cellStyle name="Normal 35 3 5" xfId="45256" xr:uid="{00000000-0005-0000-0000-0000C8B00000}"/>
    <cellStyle name="Normal 35 3 5 2" xfId="45257" xr:uid="{00000000-0005-0000-0000-0000C9B00000}"/>
    <cellStyle name="Normal 35 3 5 2 2" xfId="45258" xr:uid="{00000000-0005-0000-0000-0000CAB00000}"/>
    <cellStyle name="Normal 35 3 5 2 2 2" xfId="45259" xr:uid="{00000000-0005-0000-0000-0000CBB00000}"/>
    <cellStyle name="Normal 35 3 5 2 3" xfId="45260" xr:uid="{00000000-0005-0000-0000-0000CCB00000}"/>
    <cellStyle name="Normal 35 3 5 2 4" xfId="45261" xr:uid="{00000000-0005-0000-0000-0000CDB00000}"/>
    <cellStyle name="Normal 35 3 5 3" xfId="45262" xr:uid="{00000000-0005-0000-0000-0000CEB00000}"/>
    <cellStyle name="Normal 35 3 5 3 2" xfId="45263" xr:uid="{00000000-0005-0000-0000-0000CFB00000}"/>
    <cellStyle name="Normal 35 3 5 3 2 2" xfId="45264" xr:uid="{00000000-0005-0000-0000-0000D0B00000}"/>
    <cellStyle name="Normal 35 3 5 3 3" xfId="45265" xr:uid="{00000000-0005-0000-0000-0000D1B00000}"/>
    <cellStyle name="Normal 35 3 5 3 4" xfId="45266" xr:uid="{00000000-0005-0000-0000-0000D2B00000}"/>
    <cellStyle name="Normal 35 3 5 4" xfId="45267" xr:uid="{00000000-0005-0000-0000-0000D3B00000}"/>
    <cellStyle name="Normal 35 3 5 4 2" xfId="45268" xr:uid="{00000000-0005-0000-0000-0000D4B00000}"/>
    <cellStyle name="Normal 35 3 5 5" xfId="45269" xr:uid="{00000000-0005-0000-0000-0000D5B00000}"/>
    <cellStyle name="Normal 35 3 5 6" xfId="45270" xr:uid="{00000000-0005-0000-0000-0000D6B00000}"/>
    <cellStyle name="Normal 35 3 6" xfId="45271" xr:uid="{00000000-0005-0000-0000-0000D7B00000}"/>
    <cellStyle name="Normal 35 3 6 2" xfId="45272" xr:uid="{00000000-0005-0000-0000-0000D8B00000}"/>
    <cellStyle name="Normal 35 3 6 2 2" xfId="45273" xr:uid="{00000000-0005-0000-0000-0000D9B00000}"/>
    <cellStyle name="Normal 35 3 6 2 2 2" xfId="45274" xr:uid="{00000000-0005-0000-0000-0000DAB00000}"/>
    <cellStyle name="Normal 35 3 6 2 3" xfId="45275" xr:uid="{00000000-0005-0000-0000-0000DBB00000}"/>
    <cellStyle name="Normal 35 3 6 2 4" xfId="45276" xr:uid="{00000000-0005-0000-0000-0000DCB00000}"/>
    <cellStyle name="Normal 35 3 6 3" xfId="45277" xr:uid="{00000000-0005-0000-0000-0000DDB00000}"/>
    <cellStyle name="Normal 35 3 6 3 2" xfId="45278" xr:uid="{00000000-0005-0000-0000-0000DEB00000}"/>
    <cellStyle name="Normal 35 3 6 4" xfId="45279" xr:uid="{00000000-0005-0000-0000-0000DFB00000}"/>
    <cellStyle name="Normal 35 3 6 5" xfId="45280" xr:uid="{00000000-0005-0000-0000-0000E0B00000}"/>
    <cellStyle name="Normal 35 3 7" xfId="45281" xr:uid="{00000000-0005-0000-0000-0000E1B00000}"/>
    <cellStyle name="Normal 35 3 7 2" xfId="45282" xr:uid="{00000000-0005-0000-0000-0000E2B00000}"/>
    <cellStyle name="Normal 35 3 7 2 2" xfId="45283" xr:uid="{00000000-0005-0000-0000-0000E3B00000}"/>
    <cellStyle name="Normal 35 3 7 3" xfId="45284" xr:uid="{00000000-0005-0000-0000-0000E4B00000}"/>
    <cellStyle name="Normal 35 3 7 4" xfId="45285" xr:uid="{00000000-0005-0000-0000-0000E5B00000}"/>
    <cellStyle name="Normal 35 3 8" xfId="45286" xr:uid="{00000000-0005-0000-0000-0000E6B00000}"/>
    <cellStyle name="Normal 35 3 8 2" xfId="45287" xr:uid="{00000000-0005-0000-0000-0000E7B00000}"/>
    <cellStyle name="Normal 35 3 9" xfId="45288" xr:uid="{00000000-0005-0000-0000-0000E8B00000}"/>
    <cellStyle name="Normal 35 4" xfId="45289" xr:uid="{00000000-0005-0000-0000-0000E9B00000}"/>
    <cellStyle name="Normal 35 4 2" xfId="45290" xr:uid="{00000000-0005-0000-0000-0000EAB00000}"/>
    <cellStyle name="Normal 35 4 2 2" xfId="45291" xr:uid="{00000000-0005-0000-0000-0000EBB00000}"/>
    <cellStyle name="Normal 35 4 2 2 2" xfId="45292" xr:uid="{00000000-0005-0000-0000-0000ECB00000}"/>
    <cellStyle name="Normal 35 4 2 2 2 2" xfId="45293" xr:uid="{00000000-0005-0000-0000-0000EDB00000}"/>
    <cellStyle name="Normal 35 4 2 2 2 2 2" xfId="45294" xr:uid="{00000000-0005-0000-0000-0000EEB00000}"/>
    <cellStyle name="Normal 35 4 2 2 2 2 2 2" xfId="45295" xr:uid="{00000000-0005-0000-0000-0000EFB00000}"/>
    <cellStyle name="Normal 35 4 2 2 2 2 3" xfId="45296" xr:uid="{00000000-0005-0000-0000-0000F0B00000}"/>
    <cellStyle name="Normal 35 4 2 2 2 2 4" xfId="45297" xr:uid="{00000000-0005-0000-0000-0000F1B00000}"/>
    <cellStyle name="Normal 35 4 2 2 2 3" xfId="45298" xr:uid="{00000000-0005-0000-0000-0000F2B00000}"/>
    <cellStyle name="Normal 35 4 2 2 2 3 2" xfId="45299" xr:uid="{00000000-0005-0000-0000-0000F3B00000}"/>
    <cellStyle name="Normal 35 4 2 2 2 4" xfId="45300" xr:uid="{00000000-0005-0000-0000-0000F4B00000}"/>
    <cellStyle name="Normal 35 4 2 2 2 5" xfId="45301" xr:uid="{00000000-0005-0000-0000-0000F5B00000}"/>
    <cellStyle name="Normal 35 4 2 2 3" xfId="45302" xr:uid="{00000000-0005-0000-0000-0000F6B00000}"/>
    <cellStyle name="Normal 35 4 2 2 3 2" xfId="45303" xr:uid="{00000000-0005-0000-0000-0000F7B00000}"/>
    <cellStyle name="Normal 35 4 2 2 3 2 2" xfId="45304" xr:uid="{00000000-0005-0000-0000-0000F8B00000}"/>
    <cellStyle name="Normal 35 4 2 2 3 3" xfId="45305" xr:uid="{00000000-0005-0000-0000-0000F9B00000}"/>
    <cellStyle name="Normal 35 4 2 2 3 4" xfId="45306" xr:uid="{00000000-0005-0000-0000-0000FAB00000}"/>
    <cellStyle name="Normal 35 4 2 2 4" xfId="45307" xr:uid="{00000000-0005-0000-0000-0000FBB00000}"/>
    <cellStyle name="Normal 35 4 2 2 4 2" xfId="45308" xr:uid="{00000000-0005-0000-0000-0000FCB00000}"/>
    <cellStyle name="Normal 35 4 2 2 5" xfId="45309" xr:uid="{00000000-0005-0000-0000-0000FDB00000}"/>
    <cellStyle name="Normal 35 4 2 2 6" xfId="45310" xr:uid="{00000000-0005-0000-0000-0000FEB00000}"/>
    <cellStyle name="Normal 35 4 2 3" xfId="45311" xr:uid="{00000000-0005-0000-0000-0000FFB00000}"/>
    <cellStyle name="Normal 35 4 2 3 2" xfId="45312" xr:uid="{00000000-0005-0000-0000-000000B10000}"/>
    <cellStyle name="Normal 35 4 2 3 2 2" xfId="45313" xr:uid="{00000000-0005-0000-0000-000001B10000}"/>
    <cellStyle name="Normal 35 4 2 3 2 2 2" xfId="45314" xr:uid="{00000000-0005-0000-0000-000002B10000}"/>
    <cellStyle name="Normal 35 4 2 3 2 3" xfId="45315" xr:uid="{00000000-0005-0000-0000-000003B10000}"/>
    <cellStyle name="Normal 35 4 2 3 2 4" xfId="45316" xr:uid="{00000000-0005-0000-0000-000004B10000}"/>
    <cellStyle name="Normal 35 4 2 3 3" xfId="45317" xr:uid="{00000000-0005-0000-0000-000005B10000}"/>
    <cellStyle name="Normal 35 4 2 3 3 2" xfId="45318" xr:uid="{00000000-0005-0000-0000-000006B10000}"/>
    <cellStyle name="Normal 35 4 2 3 4" xfId="45319" xr:uid="{00000000-0005-0000-0000-000007B10000}"/>
    <cellStyle name="Normal 35 4 2 3 5" xfId="45320" xr:uid="{00000000-0005-0000-0000-000008B10000}"/>
    <cellStyle name="Normal 35 4 2 4" xfId="45321" xr:uid="{00000000-0005-0000-0000-000009B10000}"/>
    <cellStyle name="Normal 35 4 2 4 2" xfId="45322" xr:uid="{00000000-0005-0000-0000-00000AB10000}"/>
    <cellStyle name="Normal 35 4 2 4 2 2" xfId="45323" xr:uid="{00000000-0005-0000-0000-00000BB10000}"/>
    <cellStyle name="Normal 35 4 2 4 3" xfId="45324" xr:uid="{00000000-0005-0000-0000-00000CB10000}"/>
    <cellStyle name="Normal 35 4 2 4 4" xfId="45325" xr:uid="{00000000-0005-0000-0000-00000DB10000}"/>
    <cellStyle name="Normal 35 4 2 5" xfId="45326" xr:uid="{00000000-0005-0000-0000-00000EB10000}"/>
    <cellStyle name="Normal 35 4 2 5 2" xfId="45327" xr:uid="{00000000-0005-0000-0000-00000FB10000}"/>
    <cellStyle name="Normal 35 4 2 5 2 2" xfId="45328" xr:uid="{00000000-0005-0000-0000-000010B10000}"/>
    <cellStyle name="Normal 35 4 2 5 3" xfId="45329" xr:uid="{00000000-0005-0000-0000-000011B10000}"/>
    <cellStyle name="Normal 35 4 2 5 4" xfId="45330" xr:uid="{00000000-0005-0000-0000-000012B10000}"/>
    <cellStyle name="Normal 35 4 2 6" xfId="45331" xr:uid="{00000000-0005-0000-0000-000013B10000}"/>
    <cellStyle name="Normal 35 4 2 6 2" xfId="45332" xr:uid="{00000000-0005-0000-0000-000014B10000}"/>
    <cellStyle name="Normal 35 4 2 7" xfId="45333" xr:uid="{00000000-0005-0000-0000-000015B10000}"/>
    <cellStyle name="Normal 35 4 2 8" xfId="45334" xr:uid="{00000000-0005-0000-0000-000016B10000}"/>
    <cellStyle name="Normal 35 4 3" xfId="45335" xr:uid="{00000000-0005-0000-0000-000017B10000}"/>
    <cellStyle name="Normal 35 4 3 2" xfId="45336" xr:uid="{00000000-0005-0000-0000-000018B10000}"/>
    <cellStyle name="Normal 35 4 3 2 2" xfId="45337" xr:uid="{00000000-0005-0000-0000-000019B10000}"/>
    <cellStyle name="Normal 35 4 3 2 2 2" xfId="45338" xr:uid="{00000000-0005-0000-0000-00001AB10000}"/>
    <cellStyle name="Normal 35 4 3 2 2 2 2" xfId="45339" xr:uid="{00000000-0005-0000-0000-00001BB10000}"/>
    <cellStyle name="Normal 35 4 3 2 2 3" xfId="45340" xr:uid="{00000000-0005-0000-0000-00001CB10000}"/>
    <cellStyle name="Normal 35 4 3 2 2 4" xfId="45341" xr:uid="{00000000-0005-0000-0000-00001DB10000}"/>
    <cellStyle name="Normal 35 4 3 2 3" xfId="45342" xr:uid="{00000000-0005-0000-0000-00001EB10000}"/>
    <cellStyle name="Normal 35 4 3 2 3 2" xfId="45343" xr:uid="{00000000-0005-0000-0000-00001FB10000}"/>
    <cellStyle name="Normal 35 4 3 2 4" xfId="45344" xr:uid="{00000000-0005-0000-0000-000020B10000}"/>
    <cellStyle name="Normal 35 4 3 2 5" xfId="45345" xr:uid="{00000000-0005-0000-0000-000021B10000}"/>
    <cellStyle name="Normal 35 4 3 3" xfId="45346" xr:uid="{00000000-0005-0000-0000-000022B10000}"/>
    <cellStyle name="Normal 35 4 3 3 2" xfId="45347" xr:uid="{00000000-0005-0000-0000-000023B10000}"/>
    <cellStyle name="Normal 35 4 3 3 2 2" xfId="45348" xr:uid="{00000000-0005-0000-0000-000024B10000}"/>
    <cellStyle name="Normal 35 4 3 3 3" xfId="45349" xr:uid="{00000000-0005-0000-0000-000025B10000}"/>
    <cellStyle name="Normal 35 4 3 3 4" xfId="45350" xr:uid="{00000000-0005-0000-0000-000026B10000}"/>
    <cellStyle name="Normal 35 4 3 4" xfId="45351" xr:uid="{00000000-0005-0000-0000-000027B10000}"/>
    <cellStyle name="Normal 35 4 3 4 2" xfId="45352" xr:uid="{00000000-0005-0000-0000-000028B10000}"/>
    <cellStyle name="Normal 35 4 3 4 2 2" xfId="45353" xr:uid="{00000000-0005-0000-0000-000029B10000}"/>
    <cellStyle name="Normal 35 4 3 4 3" xfId="45354" xr:uid="{00000000-0005-0000-0000-00002AB10000}"/>
    <cellStyle name="Normal 35 4 3 4 4" xfId="45355" xr:uid="{00000000-0005-0000-0000-00002BB10000}"/>
    <cellStyle name="Normal 35 4 3 5" xfId="45356" xr:uid="{00000000-0005-0000-0000-00002CB10000}"/>
    <cellStyle name="Normal 35 4 3 5 2" xfId="45357" xr:uid="{00000000-0005-0000-0000-00002DB10000}"/>
    <cellStyle name="Normal 35 4 3 6" xfId="45358" xr:uid="{00000000-0005-0000-0000-00002EB10000}"/>
    <cellStyle name="Normal 35 4 3 7" xfId="45359" xr:uid="{00000000-0005-0000-0000-00002FB10000}"/>
    <cellStyle name="Normal 35 4 4" xfId="45360" xr:uid="{00000000-0005-0000-0000-000030B10000}"/>
    <cellStyle name="Normal 35 4 4 2" xfId="45361" xr:uid="{00000000-0005-0000-0000-000031B10000}"/>
    <cellStyle name="Normal 35 4 4 2 2" xfId="45362" xr:uid="{00000000-0005-0000-0000-000032B10000}"/>
    <cellStyle name="Normal 35 4 4 2 2 2" xfId="45363" xr:uid="{00000000-0005-0000-0000-000033B10000}"/>
    <cellStyle name="Normal 35 4 4 2 3" xfId="45364" xr:uid="{00000000-0005-0000-0000-000034B10000}"/>
    <cellStyle name="Normal 35 4 4 2 4" xfId="45365" xr:uid="{00000000-0005-0000-0000-000035B10000}"/>
    <cellStyle name="Normal 35 4 4 3" xfId="45366" xr:uid="{00000000-0005-0000-0000-000036B10000}"/>
    <cellStyle name="Normal 35 4 4 3 2" xfId="45367" xr:uid="{00000000-0005-0000-0000-000037B10000}"/>
    <cellStyle name="Normal 35 4 4 3 2 2" xfId="45368" xr:uid="{00000000-0005-0000-0000-000038B10000}"/>
    <cellStyle name="Normal 35 4 4 3 3" xfId="45369" xr:uid="{00000000-0005-0000-0000-000039B10000}"/>
    <cellStyle name="Normal 35 4 4 3 4" xfId="45370" xr:uid="{00000000-0005-0000-0000-00003AB10000}"/>
    <cellStyle name="Normal 35 4 4 4" xfId="45371" xr:uid="{00000000-0005-0000-0000-00003BB10000}"/>
    <cellStyle name="Normal 35 4 4 4 2" xfId="45372" xr:uid="{00000000-0005-0000-0000-00003CB10000}"/>
    <cellStyle name="Normal 35 4 4 5" xfId="45373" xr:uid="{00000000-0005-0000-0000-00003DB10000}"/>
    <cellStyle name="Normal 35 4 4 6" xfId="45374" xr:uid="{00000000-0005-0000-0000-00003EB10000}"/>
    <cellStyle name="Normal 35 4 5" xfId="45375" xr:uid="{00000000-0005-0000-0000-00003FB10000}"/>
    <cellStyle name="Normal 35 4 5 2" xfId="45376" xr:uid="{00000000-0005-0000-0000-000040B10000}"/>
    <cellStyle name="Normal 35 4 5 2 2" xfId="45377" xr:uid="{00000000-0005-0000-0000-000041B10000}"/>
    <cellStyle name="Normal 35 4 5 2 2 2" xfId="45378" xr:uid="{00000000-0005-0000-0000-000042B10000}"/>
    <cellStyle name="Normal 35 4 5 2 3" xfId="45379" xr:uid="{00000000-0005-0000-0000-000043B10000}"/>
    <cellStyle name="Normal 35 4 5 2 4" xfId="45380" xr:uid="{00000000-0005-0000-0000-000044B10000}"/>
    <cellStyle name="Normal 35 4 5 3" xfId="45381" xr:uid="{00000000-0005-0000-0000-000045B10000}"/>
    <cellStyle name="Normal 35 4 5 3 2" xfId="45382" xr:uid="{00000000-0005-0000-0000-000046B10000}"/>
    <cellStyle name="Normal 35 4 5 4" xfId="45383" xr:uid="{00000000-0005-0000-0000-000047B10000}"/>
    <cellStyle name="Normal 35 4 5 5" xfId="45384" xr:uid="{00000000-0005-0000-0000-000048B10000}"/>
    <cellStyle name="Normal 35 4 6" xfId="45385" xr:uid="{00000000-0005-0000-0000-000049B10000}"/>
    <cellStyle name="Normal 35 4 6 2" xfId="45386" xr:uid="{00000000-0005-0000-0000-00004AB10000}"/>
    <cellStyle name="Normal 35 4 6 2 2" xfId="45387" xr:uid="{00000000-0005-0000-0000-00004BB10000}"/>
    <cellStyle name="Normal 35 4 6 3" xfId="45388" xr:uid="{00000000-0005-0000-0000-00004CB10000}"/>
    <cellStyle name="Normal 35 4 6 4" xfId="45389" xr:uid="{00000000-0005-0000-0000-00004DB10000}"/>
    <cellStyle name="Normal 35 4 7" xfId="45390" xr:uid="{00000000-0005-0000-0000-00004EB10000}"/>
    <cellStyle name="Normal 35 4 7 2" xfId="45391" xr:uid="{00000000-0005-0000-0000-00004FB10000}"/>
    <cellStyle name="Normal 35 4 8" xfId="45392" xr:uid="{00000000-0005-0000-0000-000050B10000}"/>
    <cellStyle name="Normal 35 4 9" xfId="45393" xr:uid="{00000000-0005-0000-0000-000051B10000}"/>
    <cellStyle name="Normal 35 5" xfId="45394" xr:uid="{00000000-0005-0000-0000-000052B10000}"/>
    <cellStyle name="Normal 35 5 2" xfId="45395" xr:uid="{00000000-0005-0000-0000-000053B10000}"/>
    <cellStyle name="Normal 35 5 2 2" xfId="45396" xr:uid="{00000000-0005-0000-0000-000054B10000}"/>
    <cellStyle name="Normal 35 5 2 2 2" xfId="45397" xr:uid="{00000000-0005-0000-0000-000055B10000}"/>
    <cellStyle name="Normal 35 5 2 2 2 2" xfId="45398" xr:uid="{00000000-0005-0000-0000-000056B10000}"/>
    <cellStyle name="Normal 35 5 2 2 2 2 2" xfId="45399" xr:uid="{00000000-0005-0000-0000-000057B10000}"/>
    <cellStyle name="Normal 35 5 2 2 2 2 2 2" xfId="45400" xr:uid="{00000000-0005-0000-0000-000058B10000}"/>
    <cellStyle name="Normal 35 5 2 2 2 2 3" xfId="45401" xr:uid="{00000000-0005-0000-0000-000059B10000}"/>
    <cellStyle name="Normal 35 5 2 2 2 2 4" xfId="45402" xr:uid="{00000000-0005-0000-0000-00005AB10000}"/>
    <cellStyle name="Normal 35 5 2 2 2 3" xfId="45403" xr:uid="{00000000-0005-0000-0000-00005BB10000}"/>
    <cellStyle name="Normal 35 5 2 2 2 3 2" xfId="45404" xr:uid="{00000000-0005-0000-0000-00005CB10000}"/>
    <cellStyle name="Normal 35 5 2 2 2 4" xfId="45405" xr:uid="{00000000-0005-0000-0000-00005DB10000}"/>
    <cellStyle name="Normal 35 5 2 2 2 5" xfId="45406" xr:uid="{00000000-0005-0000-0000-00005EB10000}"/>
    <cellStyle name="Normal 35 5 2 2 3" xfId="45407" xr:uid="{00000000-0005-0000-0000-00005FB10000}"/>
    <cellStyle name="Normal 35 5 2 2 3 2" xfId="45408" xr:uid="{00000000-0005-0000-0000-000060B10000}"/>
    <cellStyle name="Normal 35 5 2 2 3 2 2" xfId="45409" xr:uid="{00000000-0005-0000-0000-000061B10000}"/>
    <cellStyle name="Normal 35 5 2 2 3 3" xfId="45410" xr:uid="{00000000-0005-0000-0000-000062B10000}"/>
    <cellStyle name="Normal 35 5 2 2 3 4" xfId="45411" xr:uid="{00000000-0005-0000-0000-000063B10000}"/>
    <cellStyle name="Normal 35 5 2 2 4" xfId="45412" xr:uid="{00000000-0005-0000-0000-000064B10000}"/>
    <cellStyle name="Normal 35 5 2 2 4 2" xfId="45413" xr:uid="{00000000-0005-0000-0000-000065B10000}"/>
    <cellStyle name="Normal 35 5 2 2 5" xfId="45414" xr:uid="{00000000-0005-0000-0000-000066B10000}"/>
    <cellStyle name="Normal 35 5 2 2 6" xfId="45415" xr:uid="{00000000-0005-0000-0000-000067B10000}"/>
    <cellStyle name="Normal 35 5 2 3" xfId="45416" xr:uid="{00000000-0005-0000-0000-000068B10000}"/>
    <cellStyle name="Normal 35 5 2 3 2" xfId="45417" xr:uid="{00000000-0005-0000-0000-000069B10000}"/>
    <cellStyle name="Normal 35 5 2 3 2 2" xfId="45418" xr:uid="{00000000-0005-0000-0000-00006AB10000}"/>
    <cellStyle name="Normal 35 5 2 3 2 2 2" xfId="45419" xr:uid="{00000000-0005-0000-0000-00006BB10000}"/>
    <cellStyle name="Normal 35 5 2 3 2 3" xfId="45420" xr:uid="{00000000-0005-0000-0000-00006CB10000}"/>
    <cellStyle name="Normal 35 5 2 3 2 4" xfId="45421" xr:uid="{00000000-0005-0000-0000-00006DB10000}"/>
    <cellStyle name="Normal 35 5 2 3 3" xfId="45422" xr:uid="{00000000-0005-0000-0000-00006EB10000}"/>
    <cellStyle name="Normal 35 5 2 3 3 2" xfId="45423" xr:uid="{00000000-0005-0000-0000-00006FB10000}"/>
    <cellStyle name="Normal 35 5 2 3 4" xfId="45424" xr:uid="{00000000-0005-0000-0000-000070B10000}"/>
    <cellStyle name="Normal 35 5 2 3 5" xfId="45425" xr:uid="{00000000-0005-0000-0000-000071B10000}"/>
    <cellStyle name="Normal 35 5 2 4" xfId="45426" xr:uid="{00000000-0005-0000-0000-000072B10000}"/>
    <cellStyle name="Normal 35 5 2 4 2" xfId="45427" xr:uid="{00000000-0005-0000-0000-000073B10000}"/>
    <cellStyle name="Normal 35 5 2 4 2 2" xfId="45428" xr:uid="{00000000-0005-0000-0000-000074B10000}"/>
    <cellStyle name="Normal 35 5 2 4 3" xfId="45429" xr:uid="{00000000-0005-0000-0000-000075B10000}"/>
    <cellStyle name="Normal 35 5 2 4 4" xfId="45430" xr:uid="{00000000-0005-0000-0000-000076B10000}"/>
    <cellStyle name="Normal 35 5 2 5" xfId="45431" xr:uid="{00000000-0005-0000-0000-000077B10000}"/>
    <cellStyle name="Normal 35 5 2 5 2" xfId="45432" xr:uid="{00000000-0005-0000-0000-000078B10000}"/>
    <cellStyle name="Normal 35 5 2 5 2 2" xfId="45433" xr:uid="{00000000-0005-0000-0000-000079B10000}"/>
    <cellStyle name="Normal 35 5 2 5 3" xfId="45434" xr:uid="{00000000-0005-0000-0000-00007AB10000}"/>
    <cellStyle name="Normal 35 5 2 5 4" xfId="45435" xr:uid="{00000000-0005-0000-0000-00007BB10000}"/>
    <cellStyle name="Normal 35 5 2 6" xfId="45436" xr:uid="{00000000-0005-0000-0000-00007CB10000}"/>
    <cellStyle name="Normal 35 5 2 6 2" xfId="45437" xr:uid="{00000000-0005-0000-0000-00007DB10000}"/>
    <cellStyle name="Normal 35 5 2 7" xfId="45438" xr:uid="{00000000-0005-0000-0000-00007EB10000}"/>
    <cellStyle name="Normal 35 5 2 8" xfId="45439" xr:uid="{00000000-0005-0000-0000-00007FB10000}"/>
    <cellStyle name="Normal 35 5 3" xfId="45440" xr:uid="{00000000-0005-0000-0000-000080B10000}"/>
    <cellStyle name="Normal 35 5 3 2" xfId="45441" xr:uid="{00000000-0005-0000-0000-000081B10000}"/>
    <cellStyle name="Normal 35 5 3 2 2" xfId="45442" xr:uid="{00000000-0005-0000-0000-000082B10000}"/>
    <cellStyle name="Normal 35 5 3 2 2 2" xfId="45443" xr:uid="{00000000-0005-0000-0000-000083B10000}"/>
    <cellStyle name="Normal 35 5 3 2 2 2 2" xfId="45444" xr:uid="{00000000-0005-0000-0000-000084B10000}"/>
    <cellStyle name="Normal 35 5 3 2 2 3" xfId="45445" xr:uid="{00000000-0005-0000-0000-000085B10000}"/>
    <cellStyle name="Normal 35 5 3 2 2 4" xfId="45446" xr:uid="{00000000-0005-0000-0000-000086B10000}"/>
    <cellStyle name="Normal 35 5 3 2 3" xfId="45447" xr:uid="{00000000-0005-0000-0000-000087B10000}"/>
    <cellStyle name="Normal 35 5 3 2 3 2" xfId="45448" xr:uid="{00000000-0005-0000-0000-000088B10000}"/>
    <cellStyle name="Normal 35 5 3 2 4" xfId="45449" xr:uid="{00000000-0005-0000-0000-000089B10000}"/>
    <cellStyle name="Normal 35 5 3 2 5" xfId="45450" xr:uid="{00000000-0005-0000-0000-00008AB10000}"/>
    <cellStyle name="Normal 35 5 3 3" xfId="45451" xr:uid="{00000000-0005-0000-0000-00008BB10000}"/>
    <cellStyle name="Normal 35 5 3 3 2" xfId="45452" xr:uid="{00000000-0005-0000-0000-00008CB10000}"/>
    <cellStyle name="Normal 35 5 3 3 2 2" xfId="45453" xr:uid="{00000000-0005-0000-0000-00008DB10000}"/>
    <cellStyle name="Normal 35 5 3 3 3" xfId="45454" xr:uid="{00000000-0005-0000-0000-00008EB10000}"/>
    <cellStyle name="Normal 35 5 3 3 4" xfId="45455" xr:uid="{00000000-0005-0000-0000-00008FB10000}"/>
    <cellStyle name="Normal 35 5 3 4" xfId="45456" xr:uid="{00000000-0005-0000-0000-000090B10000}"/>
    <cellStyle name="Normal 35 5 3 4 2" xfId="45457" xr:uid="{00000000-0005-0000-0000-000091B10000}"/>
    <cellStyle name="Normal 35 5 3 4 2 2" xfId="45458" xr:uid="{00000000-0005-0000-0000-000092B10000}"/>
    <cellStyle name="Normal 35 5 3 4 3" xfId="45459" xr:uid="{00000000-0005-0000-0000-000093B10000}"/>
    <cellStyle name="Normal 35 5 3 4 4" xfId="45460" xr:uid="{00000000-0005-0000-0000-000094B10000}"/>
    <cellStyle name="Normal 35 5 3 5" xfId="45461" xr:uid="{00000000-0005-0000-0000-000095B10000}"/>
    <cellStyle name="Normal 35 5 3 5 2" xfId="45462" xr:uid="{00000000-0005-0000-0000-000096B10000}"/>
    <cellStyle name="Normal 35 5 3 6" xfId="45463" xr:uid="{00000000-0005-0000-0000-000097B10000}"/>
    <cellStyle name="Normal 35 5 3 7" xfId="45464" xr:uid="{00000000-0005-0000-0000-000098B10000}"/>
    <cellStyle name="Normal 35 5 4" xfId="45465" xr:uid="{00000000-0005-0000-0000-000099B10000}"/>
    <cellStyle name="Normal 35 5 4 2" xfId="45466" xr:uid="{00000000-0005-0000-0000-00009AB10000}"/>
    <cellStyle name="Normal 35 5 4 2 2" xfId="45467" xr:uid="{00000000-0005-0000-0000-00009BB10000}"/>
    <cellStyle name="Normal 35 5 4 2 2 2" xfId="45468" xr:uid="{00000000-0005-0000-0000-00009CB10000}"/>
    <cellStyle name="Normal 35 5 4 2 3" xfId="45469" xr:uid="{00000000-0005-0000-0000-00009DB10000}"/>
    <cellStyle name="Normal 35 5 4 2 4" xfId="45470" xr:uid="{00000000-0005-0000-0000-00009EB10000}"/>
    <cellStyle name="Normal 35 5 4 3" xfId="45471" xr:uid="{00000000-0005-0000-0000-00009FB10000}"/>
    <cellStyle name="Normal 35 5 4 3 2" xfId="45472" xr:uid="{00000000-0005-0000-0000-0000A0B10000}"/>
    <cellStyle name="Normal 35 5 4 3 2 2" xfId="45473" xr:uid="{00000000-0005-0000-0000-0000A1B10000}"/>
    <cellStyle name="Normal 35 5 4 3 3" xfId="45474" xr:uid="{00000000-0005-0000-0000-0000A2B10000}"/>
    <cellStyle name="Normal 35 5 4 3 4" xfId="45475" xr:uid="{00000000-0005-0000-0000-0000A3B10000}"/>
    <cellStyle name="Normal 35 5 4 4" xfId="45476" xr:uid="{00000000-0005-0000-0000-0000A4B10000}"/>
    <cellStyle name="Normal 35 5 4 4 2" xfId="45477" xr:uid="{00000000-0005-0000-0000-0000A5B10000}"/>
    <cellStyle name="Normal 35 5 4 5" xfId="45478" xr:uid="{00000000-0005-0000-0000-0000A6B10000}"/>
    <cellStyle name="Normal 35 5 4 6" xfId="45479" xr:uid="{00000000-0005-0000-0000-0000A7B10000}"/>
    <cellStyle name="Normal 35 5 5" xfId="45480" xr:uid="{00000000-0005-0000-0000-0000A8B10000}"/>
    <cellStyle name="Normal 35 5 5 2" xfId="45481" xr:uid="{00000000-0005-0000-0000-0000A9B10000}"/>
    <cellStyle name="Normal 35 5 5 2 2" xfId="45482" xr:uid="{00000000-0005-0000-0000-0000AAB10000}"/>
    <cellStyle name="Normal 35 5 5 2 2 2" xfId="45483" xr:uid="{00000000-0005-0000-0000-0000ABB10000}"/>
    <cellStyle name="Normal 35 5 5 2 3" xfId="45484" xr:uid="{00000000-0005-0000-0000-0000ACB10000}"/>
    <cellStyle name="Normal 35 5 5 2 4" xfId="45485" xr:uid="{00000000-0005-0000-0000-0000ADB10000}"/>
    <cellStyle name="Normal 35 5 5 3" xfId="45486" xr:uid="{00000000-0005-0000-0000-0000AEB10000}"/>
    <cellStyle name="Normal 35 5 5 3 2" xfId="45487" xr:uid="{00000000-0005-0000-0000-0000AFB10000}"/>
    <cellStyle name="Normal 35 5 5 4" xfId="45488" xr:uid="{00000000-0005-0000-0000-0000B0B10000}"/>
    <cellStyle name="Normal 35 5 5 5" xfId="45489" xr:uid="{00000000-0005-0000-0000-0000B1B10000}"/>
    <cellStyle name="Normal 35 5 6" xfId="45490" xr:uid="{00000000-0005-0000-0000-0000B2B10000}"/>
    <cellStyle name="Normal 35 5 6 2" xfId="45491" xr:uid="{00000000-0005-0000-0000-0000B3B10000}"/>
    <cellStyle name="Normal 35 5 6 2 2" xfId="45492" xr:uid="{00000000-0005-0000-0000-0000B4B10000}"/>
    <cellStyle name="Normal 35 5 6 3" xfId="45493" xr:uid="{00000000-0005-0000-0000-0000B5B10000}"/>
    <cellStyle name="Normal 35 5 6 4" xfId="45494" xr:uid="{00000000-0005-0000-0000-0000B6B10000}"/>
    <cellStyle name="Normal 35 5 7" xfId="45495" xr:uid="{00000000-0005-0000-0000-0000B7B10000}"/>
    <cellStyle name="Normal 35 5 7 2" xfId="45496" xr:uid="{00000000-0005-0000-0000-0000B8B10000}"/>
    <cellStyle name="Normal 35 5 8" xfId="45497" xr:uid="{00000000-0005-0000-0000-0000B9B10000}"/>
    <cellStyle name="Normal 35 5 9" xfId="45498" xr:uid="{00000000-0005-0000-0000-0000BAB10000}"/>
    <cellStyle name="Normal 35 6" xfId="45499" xr:uid="{00000000-0005-0000-0000-0000BBB10000}"/>
    <cellStyle name="Normal 35 6 2" xfId="45500" xr:uid="{00000000-0005-0000-0000-0000BCB10000}"/>
    <cellStyle name="Normal 35 6 2 2" xfId="45501" xr:uid="{00000000-0005-0000-0000-0000BDB10000}"/>
    <cellStyle name="Normal 35 6 2 2 2" xfId="45502" xr:uid="{00000000-0005-0000-0000-0000BEB10000}"/>
    <cellStyle name="Normal 35 6 2 2 2 2" xfId="45503" xr:uid="{00000000-0005-0000-0000-0000BFB10000}"/>
    <cellStyle name="Normal 35 6 2 2 2 2 2" xfId="45504" xr:uid="{00000000-0005-0000-0000-0000C0B10000}"/>
    <cellStyle name="Normal 35 6 2 2 2 3" xfId="45505" xr:uid="{00000000-0005-0000-0000-0000C1B10000}"/>
    <cellStyle name="Normal 35 6 2 2 2 4" xfId="45506" xr:uid="{00000000-0005-0000-0000-0000C2B10000}"/>
    <cellStyle name="Normal 35 6 2 2 3" xfId="45507" xr:uid="{00000000-0005-0000-0000-0000C3B10000}"/>
    <cellStyle name="Normal 35 6 2 2 3 2" xfId="45508" xr:uid="{00000000-0005-0000-0000-0000C4B10000}"/>
    <cellStyle name="Normal 35 6 2 2 4" xfId="45509" xr:uid="{00000000-0005-0000-0000-0000C5B10000}"/>
    <cellStyle name="Normal 35 6 2 2 5" xfId="45510" xr:uid="{00000000-0005-0000-0000-0000C6B10000}"/>
    <cellStyle name="Normal 35 6 2 3" xfId="45511" xr:uid="{00000000-0005-0000-0000-0000C7B10000}"/>
    <cellStyle name="Normal 35 6 2 3 2" xfId="45512" xr:uid="{00000000-0005-0000-0000-0000C8B10000}"/>
    <cellStyle name="Normal 35 6 2 3 2 2" xfId="45513" xr:uid="{00000000-0005-0000-0000-0000C9B10000}"/>
    <cellStyle name="Normal 35 6 2 3 3" xfId="45514" xr:uid="{00000000-0005-0000-0000-0000CAB10000}"/>
    <cellStyle name="Normal 35 6 2 3 4" xfId="45515" xr:uid="{00000000-0005-0000-0000-0000CBB10000}"/>
    <cellStyle name="Normal 35 6 2 4" xfId="45516" xr:uid="{00000000-0005-0000-0000-0000CCB10000}"/>
    <cellStyle name="Normal 35 6 2 4 2" xfId="45517" xr:uid="{00000000-0005-0000-0000-0000CDB10000}"/>
    <cellStyle name="Normal 35 6 2 5" xfId="45518" xr:uid="{00000000-0005-0000-0000-0000CEB10000}"/>
    <cellStyle name="Normal 35 6 2 6" xfId="45519" xr:uid="{00000000-0005-0000-0000-0000CFB10000}"/>
    <cellStyle name="Normal 35 6 3" xfId="45520" xr:uid="{00000000-0005-0000-0000-0000D0B10000}"/>
    <cellStyle name="Normal 35 6 3 2" xfId="45521" xr:uid="{00000000-0005-0000-0000-0000D1B10000}"/>
    <cellStyle name="Normal 35 6 3 2 2" xfId="45522" xr:uid="{00000000-0005-0000-0000-0000D2B10000}"/>
    <cellStyle name="Normal 35 6 3 2 2 2" xfId="45523" xr:uid="{00000000-0005-0000-0000-0000D3B10000}"/>
    <cellStyle name="Normal 35 6 3 2 3" xfId="45524" xr:uid="{00000000-0005-0000-0000-0000D4B10000}"/>
    <cellStyle name="Normal 35 6 3 2 4" xfId="45525" xr:uid="{00000000-0005-0000-0000-0000D5B10000}"/>
    <cellStyle name="Normal 35 6 3 3" xfId="45526" xr:uid="{00000000-0005-0000-0000-0000D6B10000}"/>
    <cellStyle name="Normal 35 6 3 3 2" xfId="45527" xr:uid="{00000000-0005-0000-0000-0000D7B10000}"/>
    <cellStyle name="Normal 35 6 3 4" xfId="45528" xr:uid="{00000000-0005-0000-0000-0000D8B10000}"/>
    <cellStyle name="Normal 35 6 3 5" xfId="45529" xr:uid="{00000000-0005-0000-0000-0000D9B10000}"/>
    <cellStyle name="Normal 35 6 4" xfId="45530" xr:uid="{00000000-0005-0000-0000-0000DAB10000}"/>
    <cellStyle name="Normal 35 6 4 2" xfId="45531" xr:uid="{00000000-0005-0000-0000-0000DBB10000}"/>
    <cellStyle name="Normal 35 6 4 2 2" xfId="45532" xr:uid="{00000000-0005-0000-0000-0000DCB10000}"/>
    <cellStyle name="Normal 35 6 4 3" xfId="45533" xr:uid="{00000000-0005-0000-0000-0000DDB10000}"/>
    <cellStyle name="Normal 35 6 4 4" xfId="45534" xr:uid="{00000000-0005-0000-0000-0000DEB10000}"/>
    <cellStyle name="Normal 35 6 5" xfId="45535" xr:uid="{00000000-0005-0000-0000-0000DFB10000}"/>
    <cellStyle name="Normal 35 6 5 2" xfId="45536" xr:uid="{00000000-0005-0000-0000-0000E0B10000}"/>
    <cellStyle name="Normal 35 6 5 2 2" xfId="45537" xr:uid="{00000000-0005-0000-0000-0000E1B10000}"/>
    <cellStyle name="Normal 35 6 5 3" xfId="45538" xr:uid="{00000000-0005-0000-0000-0000E2B10000}"/>
    <cellStyle name="Normal 35 6 5 4" xfId="45539" xr:uid="{00000000-0005-0000-0000-0000E3B10000}"/>
    <cellStyle name="Normal 35 6 6" xfId="45540" xr:uid="{00000000-0005-0000-0000-0000E4B10000}"/>
    <cellStyle name="Normal 35 6 6 2" xfId="45541" xr:uid="{00000000-0005-0000-0000-0000E5B10000}"/>
    <cellStyle name="Normal 35 6 7" xfId="45542" xr:uid="{00000000-0005-0000-0000-0000E6B10000}"/>
    <cellStyle name="Normal 35 6 8" xfId="45543" xr:uid="{00000000-0005-0000-0000-0000E7B10000}"/>
    <cellStyle name="Normal 35 7" xfId="45544" xr:uid="{00000000-0005-0000-0000-0000E8B10000}"/>
    <cellStyle name="Normal 35 7 2" xfId="45545" xr:uid="{00000000-0005-0000-0000-0000E9B10000}"/>
    <cellStyle name="Normal 35 7 2 2" xfId="45546" xr:uid="{00000000-0005-0000-0000-0000EAB10000}"/>
    <cellStyle name="Normal 35 7 2 2 2" xfId="45547" xr:uid="{00000000-0005-0000-0000-0000EBB10000}"/>
    <cellStyle name="Normal 35 7 2 2 2 2" xfId="45548" xr:uid="{00000000-0005-0000-0000-0000ECB10000}"/>
    <cellStyle name="Normal 35 7 2 2 3" xfId="45549" xr:uid="{00000000-0005-0000-0000-0000EDB10000}"/>
    <cellStyle name="Normal 35 7 2 2 4" xfId="45550" xr:uid="{00000000-0005-0000-0000-0000EEB10000}"/>
    <cellStyle name="Normal 35 7 2 3" xfId="45551" xr:uid="{00000000-0005-0000-0000-0000EFB10000}"/>
    <cellStyle name="Normal 35 7 2 3 2" xfId="45552" xr:uid="{00000000-0005-0000-0000-0000F0B10000}"/>
    <cellStyle name="Normal 35 7 2 4" xfId="45553" xr:uid="{00000000-0005-0000-0000-0000F1B10000}"/>
    <cellStyle name="Normal 35 7 2 5" xfId="45554" xr:uid="{00000000-0005-0000-0000-0000F2B10000}"/>
    <cellStyle name="Normal 35 7 3" xfId="45555" xr:uid="{00000000-0005-0000-0000-0000F3B10000}"/>
    <cellStyle name="Normal 35 7 3 2" xfId="45556" xr:uid="{00000000-0005-0000-0000-0000F4B10000}"/>
    <cellStyle name="Normal 35 7 3 2 2" xfId="45557" xr:uid="{00000000-0005-0000-0000-0000F5B10000}"/>
    <cellStyle name="Normal 35 7 3 3" xfId="45558" xr:uid="{00000000-0005-0000-0000-0000F6B10000}"/>
    <cellStyle name="Normal 35 7 3 4" xfId="45559" xr:uid="{00000000-0005-0000-0000-0000F7B10000}"/>
    <cellStyle name="Normal 35 7 4" xfId="45560" xr:uid="{00000000-0005-0000-0000-0000F8B10000}"/>
    <cellStyle name="Normal 35 7 4 2" xfId="45561" xr:uid="{00000000-0005-0000-0000-0000F9B10000}"/>
    <cellStyle name="Normal 35 7 4 2 2" xfId="45562" xr:uid="{00000000-0005-0000-0000-0000FAB10000}"/>
    <cellStyle name="Normal 35 7 4 3" xfId="45563" xr:uid="{00000000-0005-0000-0000-0000FBB10000}"/>
    <cellStyle name="Normal 35 7 4 4" xfId="45564" xr:uid="{00000000-0005-0000-0000-0000FCB10000}"/>
    <cellStyle name="Normal 35 7 5" xfId="45565" xr:uid="{00000000-0005-0000-0000-0000FDB10000}"/>
    <cellStyle name="Normal 35 7 5 2" xfId="45566" xr:uid="{00000000-0005-0000-0000-0000FEB10000}"/>
    <cellStyle name="Normal 35 7 6" xfId="45567" xr:uid="{00000000-0005-0000-0000-0000FFB10000}"/>
    <cellStyle name="Normal 35 7 7" xfId="45568" xr:uid="{00000000-0005-0000-0000-000000B20000}"/>
    <cellStyle name="Normal 35 8" xfId="45569" xr:uid="{00000000-0005-0000-0000-000001B20000}"/>
    <cellStyle name="Normal 35 8 2" xfId="45570" xr:uid="{00000000-0005-0000-0000-000002B20000}"/>
    <cellStyle name="Normal 35 8 2 2" xfId="45571" xr:uid="{00000000-0005-0000-0000-000003B20000}"/>
    <cellStyle name="Normal 35 8 2 2 2" xfId="45572" xr:uid="{00000000-0005-0000-0000-000004B20000}"/>
    <cellStyle name="Normal 35 8 2 3" xfId="45573" xr:uid="{00000000-0005-0000-0000-000005B20000}"/>
    <cellStyle name="Normal 35 8 2 4" xfId="45574" xr:uid="{00000000-0005-0000-0000-000006B20000}"/>
    <cellStyle name="Normal 35 8 3" xfId="45575" xr:uid="{00000000-0005-0000-0000-000007B20000}"/>
    <cellStyle name="Normal 35 8 3 2" xfId="45576" xr:uid="{00000000-0005-0000-0000-000008B20000}"/>
    <cellStyle name="Normal 35 8 3 2 2" xfId="45577" xr:uid="{00000000-0005-0000-0000-000009B20000}"/>
    <cellStyle name="Normal 35 8 3 3" xfId="45578" xr:uid="{00000000-0005-0000-0000-00000AB20000}"/>
    <cellStyle name="Normal 35 8 3 4" xfId="45579" xr:uid="{00000000-0005-0000-0000-00000BB20000}"/>
    <cellStyle name="Normal 35 8 4" xfId="45580" xr:uid="{00000000-0005-0000-0000-00000CB20000}"/>
    <cellStyle name="Normal 35 8 4 2" xfId="45581" xr:uid="{00000000-0005-0000-0000-00000DB20000}"/>
    <cellStyle name="Normal 35 8 5" xfId="45582" xr:uid="{00000000-0005-0000-0000-00000EB20000}"/>
    <cellStyle name="Normal 35 8 6" xfId="45583" xr:uid="{00000000-0005-0000-0000-00000FB20000}"/>
    <cellStyle name="Normal 35 9" xfId="45584" xr:uid="{00000000-0005-0000-0000-000010B20000}"/>
    <cellStyle name="Normal 35 9 2" xfId="45585" xr:uid="{00000000-0005-0000-0000-000011B20000}"/>
    <cellStyle name="Normal 35 9 2 2" xfId="45586" xr:uid="{00000000-0005-0000-0000-000012B20000}"/>
    <cellStyle name="Normal 35 9 2 2 2" xfId="45587" xr:uid="{00000000-0005-0000-0000-000013B20000}"/>
    <cellStyle name="Normal 35 9 2 3" xfId="45588" xr:uid="{00000000-0005-0000-0000-000014B20000}"/>
    <cellStyle name="Normal 35 9 2 4" xfId="45589" xr:uid="{00000000-0005-0000-0000-000015B20000}"/>
    <cellStyle name="Normal 35 9 3" xfId="45590" xr:uid="{00000000-0005-0000-0000-000016B20000}"/>
    <cellStyle name="Normal 35 9 3 2" xfId="45591" xr:uid="{00000000-0005-0000-0000-000017B20000}"/>
    <cellStyle name="Normal 35 9 4" xfId="45592" xr:uid="{00000000-0005-0000-0000-000018B20000}"/>
    <cellStyle name="Normal 35 9 5" xfId="45593" xr:uid="{00000000-0005-0000-0000-000019B20000}"/>
    <cellStyle name="Normal 36" xfId="45594" xr:uid="{00000000-0005-0000-0000-00001AB20000}"/>
    <cellStyle name="Normal 36 10" xfId="45595" xr:uid="{00000000-0005-0000-0000-00001BB20000}"/>
    <cellStyle name="Normal 36 10 2" xfId="45596" xr:uid="{00000000-0005-0000-0000-00001CB20000}"/>
    <cellStyle name="Normal 36 10 2 2" xfId="45597" xr:uid="{00000000-0005-0000-0000-00001DB20000}"/>
    <cellStyle name="Normal 36 10 3" xfId="45598" xr:uid="{00000000-0005-0000-0000-00001EB20000}"/>
    <cellStyle name="Normal 36 10 4" xfId="45599" xr:uid="{00000000-0005-0000-0000-00001FB20000}"/>
    <cellStyle name="Normal 36 11" xfId="45600" xr:uid="{00000000-0005-0000-0000-000020B20000}"/>
    <cellStyle name="Normal 36 11 2" xfId="45601" xr:uid="{00000000-0005-0000-0000-000021B20000}"/>
    <cellStyle name="Normal 36 12" xfId="45602" xr:uid="{00000000-0005-0000-0000-000022B20000}"/>
    <cellStyle name="Normal 36 13" xfId="45603" xr:uid="{00000000-0005-0000-0000-000023B20000}"/>
    <cellStyle name="Normal 36 14" xfId="45604" xr:uid="{00000000-0005-0000-0000-000024B20000}"/>
    <cellStyle name="Normal 36 2" xfId="45605" xr:uid="{00000000-0005-0000-0000-000025B20000}"/>
    <cellStyle name="Normal 36 2 10" xfId="45606" xr:uid="{00000000-0005-0000-0000-000026B20000}"/>
    <cellStyle name="Normal 36 2 2" xfId="45607" xr:uid="{00000000-0005-0000-0000-000027B20000}"/>
    <cellStyle name="Normal 36 2 2 2" xfId="45608" xr:uid="{00000000-0005-0000-0000-000028B20000}"/>
    <cellStyle name="Normal 36 2 2 2 2" xfId="45609" xr:uid="{00000000-0005-0000-0000-000029B20000}"/>
    <cellStyle name="Normal 36 2 2 2 2 2" xfId="45610" xr:uid="{00000000-0005-0000-0000-00002AB20000}"/>
    <cellStyle name="Normal 36 2 2 2 2 2 2" xfId="45611" xr:uid="{00000000-0005-0000-0000-00002BB20000}"/>
    <cellStyle name="Normal 36 2 2 2 2 2 2 2" xfId="45612" xr:uid="{00000000-0005-0000-0000-00002CB20000}"/>
    <cellStyle name="Normal 36 2 2 2 2 2 2 2 2" xfId="45613" xr:uid="{00000000-0005-0000-0000-00002DB20000}"/>
    <cellStyle name="Normal 36 2 2 2 2 2 2 3" xfId="45614" xr:uid="{00000000-0005-0000-0000-00002EB20000}"/>
    <cellStyle name="Normal 36 2 2 2 2 2 2 4" xfId="45615" xr:uid="{00000000-0005-0000-0000-00002FB20000}"/>
    <cellStyle name="Normal 36 2 2 2 2 2 3" xfId="45616" xr:uid="{00000000-0005-0000-0000-000030B20000}"/>
    <cellStyle name="Normal 36 2 2 2 2 2 3 2" xfId="45617" xr:uid="{00000000-0005-0000-0000-000031B20000}"/>
    <cellStyle name="Normal 36 2 2 2 2 2 4" xfId="45618" xr:uid="{00000000-0005-0000-0000-000032B20000}"/>
    <cellStyle name="Normal 36 2 2 2 2 2 5" xfId="45619" xr:uid="{00000000-0005-0000-0000-000033B20000}"/>
    <cellStyle name="Normal 36 2 2 2 2 3" xfId="45620" xr:uid="{00000000-0005-0000-0000-000034B20000}"/>
    <cellStyle name="Normal 36 2 2 2 2 3 2" xfId="45621" xr:uid="{00000000-0005-0000-0000-000035B20000}"/>
    <cellStyle name="Normal 36 2 2 2 2 3 2 2" xfId="45622" xr:uid="{00000000-0005-0000-0000-000036B20000}"/>
    <cellStyle name="Normal 36 2 2 2 2 3 3" xfId="45623" xr:uid="{00000000-0005-0000-0000-000037B20000}"/>
    <cellStyle name="Normal 36 2 2 2 2 3 4" xfId="45624" xr:uid="{00000000-0005-0000-0000-000038B20000}"/>
    <cellStyle name="Normal 36 2 2 2 2 4" xfId="45625" xr:uid="{00000000-0005-0000-0000-000039B20000}"/>
    <cellStyle name="Normal 36 2 2 2 2 4 2" xfId="45626" xr:uid="{00000000-0005-0000-0000-00003AB20000}"/>
    <cellStyle name="Normal 36 2 2 2 2 5" xfId="45627" xr:uid="{00000000-0005-0000-0000-00003BB20000}"/>
    <cellStyle name="Normal 36 2 2 2 2 6" xfId="45628" xr:uid="{00000000-0005-0000-0000-00003CB20000}"/>
    <cellStyle name="Normal 36 2 2 2 3" xfId="45629" xr:uid="{00000000-0005-0000-0000-00003DB20000}"/>
    <cellStyle name="Normal 36 2 2 2 3 2" xfId="45630" xr:uid="{00000000-0005-0000-0000-00003EB20000}"/>
    <cellStyle name="Normal 36 2 2 2 3 2 2" xfId="45631" xr:uid="{00000000-0005-0000-0000-00003FB20000}"/>
    <cellStyle name="Normal 36 2 2 2 3 2 2 2" xfId="45632" xr:uid="{00000000-0005-0000-0000-000040B20000}"/>
    <cellStyle name="Normal 36 2 2 2 3 2 3" xfId="45633" xr:uid="{00000000-0005-0000-0000-000041B20000}"/>
    <cellStyle name="Normal 36 2 2 2 3 2 4" xfId="45634" xr:uid="{00000000-0005-0000-0000-000042B20000}"/>
    <cellStyle name="Normal 36 2 2 2 3 3" xfId="45635" xr:uid="{00000000-0005-0000-0000-000043B20000}"/>
    <cellStyle name="Normal 36 2 2 2 3 3 2" xfId="45636" xr:uid="{00000000-0005-0000-0000-000044B20000}"/>
    <cellStyle name="Normal 36 2 2 2 3 4" xfId="45637" xr:uid="{00000000-0005-0000-0000-000045B20000}"/>
    <cellStyle name="Normal 36 2 2 2 3 5" xfId="45638" xr:uid="{00000000-0005-0000-0000-000046B20000}"/>
    <cellStyle name="Normal 36 2 2 2 4" xfId="45639" xr:uid="{00000000-0005-0000-0000-000047B20000}"/>
    <cellStyle name="Normal 36 2 2 2 4 2" xfId="45640" xr:uid="{00000000-0005-0000-0000-000048B20000}"/>
    <cellStyle name="Normal 36 2 2 2 4 2 2" xfId="45641" xr:uid="{00000000-0005-0000-0000-000049B20000}"/>
    <cellStyle name="Normal 36 2 2 2 4 3" xfId="45642" xr:uid="{00000000-0005-0000-0000-00004AB20000}"/>
    <cellStyle name="Normal 36 2 2 2 4 4" xfId="45643" xr:uid="{00000000-0005-0000-0000-00004BB20000}"/>
    <cellStyle name="Normal 36 2 2 2 5" xfId="45644" xr:uid="{00000000-0005-0000-0000-00004CB20000}"/>
    <cellStyle name="Normal 36 2 2 2 5 2" xfId="45645" xr:uid="{00000000-0005-0000-0000-00004DB20000}"/>
    <cellStyle name="Normal 36 2 2 2 5 2 2" xfId="45646" xr:uid="{00000000-0005-0000-0000-00004EB20000}"/>
    <cellStyle name="Normal 36 2 2 2 5 3" xfId="45647" xr:uid="{00000000-0005-0000-0000-00004FB20000}"/>
    <cellStyle name="Normal 36 2 2 2 5 4" xfId="45648" xr:uid="{00000000-0005-0000-0000-000050B20000}"/>
    <cellStyle name="Normal 36 2 2 2 6" xfId="45649" xr:uid="{00000000-0005-0000-0000-000051B20000}"/>
    <cellStyle name="Normal 36 2 2 2 6 2" xfId="45650" xr:uid="{00000000-0005-0000-0000-000052B20000}"/>
    <cellStyle name="Normal 36 2 2 2 7" xfId="45651" xr:uid="{00000000-0005-0000-0000-000053B20000}"/>
    <cellStyle name="Normal 36 2 2 2 8" xfId="45652" xr:uid="{00000000-0005-0000-0000-000054B20000}"/>
    <cellStyle name="Normal 36 2 2 3" xfId="45653" xr:uid="{00000000-0005-0000-0000-000055B20000}"/>
    <cellStyle name="Normal 36 2 2 3 2" xfId="45654" xr:uid="{00000000-0005-0000-0000-000056B20000}"/>
    <cellStyle name="Normal 36 2 2 3 2 2" xfId="45655" xr:uid="{00000000-0005-0000-0000-000057B20000}"/>
    <cellStyle name="Normal 36 2 2 3 2 2 2" xfId="45656" xr:uid="{00000000-0005-0000-0000-000058B20000}"/>
    <cellStyle name="Normal 36 2 2 3 2 2 2 2" xfId="45657" xr:uid="{00000000-0005-0000-0000-000059B20000}"/>
    <cellStyle name="Normal 36 2 2 3 2 2 3" xfId="45658" xr:uid="{00000000-0005-0000-0000-00005AB20000}"/>
    <cellStyle name="Normal 36 2 2 3 2 2 4" xfId="45659" xr:uid="{00000000-0005-0000-0000-00005BB20000}"/>
    <cellStyle name="Normal 36 2 2 3 2 3" xfId="45660" xr:uid="{00000000-0005-0000-0000-00005CB20000}"/>
    <cellStyle name="Normal 36 2 2 3 2 3 2" xfId="45661" xr:uid="{00000000-0005-0000-0000-00005DB20000}"/>
    <cellStyle name="Normal 36 2 2 3 2 4" xfId="45662" xr:uid="{00000000-0005-0000-0000-00005EB20000}"/>
    <cellStyle name="Normal 36 2 2 3 2 5" xfId="45663" xr:uid="{00000000-0005-0000-0000-00005FB20000}"/>
    <cellStyle name="Normal 36 2 2 3 3" xfId="45664" xr:uid="{00000000-0005-0000-0000-000060B20000}"/>
    <cellStyle name="Normal 36 2 2 3 3 2" xfId="45665" xr:uid="{00000000-0005-0000-0000-000061B20000}"/>
    <cellStyle name="Normal 36 2 2 3 3 2 2" xfId="45666" xr:uid="{00000000-0005-0000-0000-000062B20000}"/>
    <cellStyle name="Normal 36 2 2 3 3 3" xfId="45667" xr:uid="{00000000-0005-0000-0000-000063B20000}"/>
    <cellStyle name="Normal 36 2 2 3 3 4" xfId="45668" xr:uid="{00000000-0005-0000-0000-000064B20000}"/>
    <cellStyle name="Normal 36 2 2 3 4" xfId="45669" xr:uid="{00000000-0005-0000-0000-000065B20000}"/>
    <cellStyle name="Normal 36 2 2 3 4 2" xfId="45670" xr:uid="{00000000-0005-0000-0000-000066B20000}"/>
    <cellStyle name="Normal 36 2 2 3 4 2 2" xfId="45671" xr:uid="{00000000-0005-0000-0000-000067B20000}"/>
    <cellStyle name="Normal 36 2 2 3 4 3" xfId="45672" xr:uid="{00000000-0005-0000-0000-000068B20000}"/>
    <cellStyle name="Normal 36 2 2 3 4 4" xfId="45673" xr:uid="{00000000-0005-0000-0000-000069B20000}"/>
    <cellStyle name="Normal 36 2 2 3 5" xfId="45674" xr:uid="{00000000-0005-0000-0000-00006AB20000}"/>
    <cellStyle name="Normal 36 2 2 3 5 2" xfId="45675" xr:uid="{00000000-0005-0000-0000-00006BB20000}"/>
    <cellStyle name="Normal 36 2 2 3 6" xfId="45676" xr:uid="{00000000-0005-0000-0000-00006CB20000}"/>
    <cellStyle name="Normal 36 2 2 3 7" xfId="45677" xr:uid="{00000000-0005-0000-0000-00006DB20000}"/>
    <cellStyle name="Normal 36 2 2 4" xfId="45678" xr:uid="{00000000-0005-0000-0000-00006EB20000}"/>
    <cellStyle name="Normal 36 2 2 4 2" xfId="45679" xr:uid="{00000000-0005-0000-0000-00006FB20000}"/>
    <cellStyle name="Normal 36 2 2 4 2 2" xfId="45680" xr:uid="{00000000-0005-0000-0000-000070B20000}"/>
    <cellStyle name="Normal 36 2 2 4 2 2 2" xfId="45681" xr:uid="{00000000-0005-0000-0000-000071B20000}"/>
    <cellStyle name="Normal 36 2 2 4 2 3" xfId="45682" xr:uid="{00000000-0005-0000-0000-000072B20000}"/>
    <cellStyle name="Normal 36 2 2 4 2 4" xfId="45683" xr:uid="{00000000-0005-0000-0000-000073B20000}"/>
    <cellStyle name="Normal 36 2 2 4 3" xfId="45684" xr:uid="{00000000-0005-0000-0000-000074B20000}"/>
    <cellStyle name="Normal 36 2 2 4 3 2" xfId="45685" xr:uid="{00000000-0005-0000-0000-000075B20000}"/>
    <cellStyle name="Normal 36 2 2 4 3 2 2" xfId="45686" xr:uid="{00000000-0005-0000-0000-000076B20000}"/>
    <cellStyle name="Normal 36 2 2 4 3 3" xfId="45687" xr:uid="{00000000-0005-0000-0000-000077B20000}"/>
    <cellStyle name="Normal 36 2 2 4 3 4" xfId="45688" xr:uid="{00000000-0005-0000-0000-000078B20000}"/>
    <cellStyle name="Normal 36 2 2 4 4" xfId="45689" xr:uid="{00000000-0005-0000-0000-000079B20000}"/>
    <cellStyle name="Normal 36 2 2 4 4 2" xfId="45690" xr:uid="{00000000-0005-0000-0000-00007AB20000}"/>
    <cellStyle name="Normal 36 2 2 4 5" xfId="45691" xr:uid="{00000000-0005-0000-0000-00007BB20000}"/>
    <cellStyle name="Normal 36 2 2 4 6" xfId="45692" xr:uid="{00000000-0005-0000-0000-00007CB20000}"/>
    <cellStyle name="Normal 36 2 2 5" xfId="45693" xr:uid="{00000000-0005-0000-0000-00007DB20000}"/>
    <cellStyle name="Normal 36 2 2 5 2" xfId="45694" xr:uid="{00000000-0005-0000-0000-00007EB20000}"/>
    <cellStyle name="Normal 36 2 2 5 2 2" xfId="45695" xr:uid="{00000000-0005-0000-0000-00007FB20000}"/>
    <cellStyle name="Normal 36 2 2 5 2 2 2" xfId="45696" xr:uid="{00000000-0005-0000-0000-000080B20000}"/>
    <cellStyle name="Normal 36 2 2 5 2 3" xfId="45697" xr:uid="{00000000-0005-0000-0000-000081B20000}"/>
    <cellStyle name="Normal 36 2 2 5 2 4" xfId="45698" xr:uid="{00000000-0005-0000-0000-000082B20000}"/>
    <cellStyle name="Normal 36 2 2 5 3" xfId="45699" xr:uid="{00000000-0005-0000-0000-000083B20000}"/>
    <cellStyle name="Normal 36 2 2 5 3 2" xfId="45700" xr:uid="{00000000-0005-0000-0000-000084B20000}"/>
    <cellStyle name="Normal 36 2 2 5 4" xfId="45701" xr:uid="{00000000-0005-0000-0000-000085B20000}"/>
    <cellStyle name="Normal 36 2 2 5 5" xfId="45702" xr:uid="{00000000-0005-0000-0000-000086B20000}"/>
    <cellStyle name="Normal 36 2 2 6" xfId="45703" xr:uid="{00000000-0005-0000-0000-000087B20000}"/>
    <cellStyle name="Normal 36 2 2 6 2" xfId="45704" xr:uid="{00000000-0005-0000-0000-000088B20000}"/>
    <cellStyle name="Normal 36 2 2 6 2 2" xfId="45705" xr:uid="{00000000-0005-0000-0000-000089B20000}"/>
    <cellStyle name="Normal 36 2 2 6 3" xfId="45706" xr:uid="{00000000-0005-0000-0000-00008AB20000}"/>
    <cellStyle name="Normal 36 2 2 6 4" xfId="45707" xr:uid="{00000000-0005-0000-0000-00008BB20000}"/>
    <cellStyle name="Normal 36 2 2 7" xfId="45708" xr:uid="{00000000-0005-0000-0000-00008CB20000}"/>
    <cellStyle name="Normal 36 2 2 7 2" xfId="45709" xr:uid="{00000000-0005-0000-0000-00008DB20000}"/>
    <cellStyle name="Normal 36 2 2 8" xfId="45710" xr:uid="{00000000-0005-0000-0000-00008EB20000}"/>
    <cellStyle name="Normal 36 2 2 9" xfId="45711" xr:uid="{00000000-0005-0000-0000-00008FB20000}"/>
    <cellStyle name="Normal 36 2 3" xfId="45712" xr:uid="{00000000-0005-0000-0000-000090B20000}"/>
    <cellStyle name="Normal 36 2 3 2" xfId="45713" xr:uid="{00000000-0005-0000-0000-000091B20000}"/>
    <cellStyle name="Normal 36 2 3 2 2" xfId="45714" xr:uid="{00000000-0005-0000-0000-000092B20000}"/>
    <cellStyle name="Normal 36 2 3 2 2 2" xfId="45715" xr:uid="{00000000-0005-0000-0000-000093B20000}"/>
    <cellStyle name="Normal 36 2 3 2 2 2 2" xfId="45716" xr:uid="{00000000-0005-0000-0000-000094B20000}"/>
    <cellStyle name="Normal 36 2 3 2 2 2 2 2" xfId="45717" xr:uid="{00000000-0005-0000-0000-000095B20000}"/>
    <cellStyle name="Normal 36 2 3 2 2 2 3" xfId="45718" xr:uid="{00000000-0005-0000-0000-000096B20000}"/>
    <cellStyle name="Normal 36 2 3 2 2 2 4" xfId="45719" xr:uid="{00000000-0005-0000-0000-000097B20000}"/>
    <cellStyle name="Normal 36 2 3 2 2 3" xfId="45720" xr:uid="{00000000-0005-0000-0000-000098B20000}"/>
    <cellStyle name="Normal 36 2 3 2 2 3 2" xfId="45721" xr:uid="{00000000-0005-0000-0000-000099B20000}"/>
    <cellStyle name="Normal 36 2 3 2 2 4" xfId="45722" xr:uid="{00000000-0005-0000-0000-00009AB20000}"/>
    <cellStyle name="Normal 36 2 3 2 2 5" xfId="45723" xr:uid="{00000000-0005-0000-0000-00009BB20000}"/>
    <cellStyle name="Normal 36 2 3 2 3" xfId="45724" xr:uid="{00000000-0005-0000-0000-00009CB20000}"/>
    <cellStyle name="Normal 36 2 3 2 3 2" xfId="45725" xr:uid="{00000000-0005-0000-0000-00009DB20000}"/>
    <cellStyle name="Normal 36 2 3 2 3 2 2" xfId="45726" xr:uid="{00000000-0005-0000-0000-00009EB20000}"/>
    <cellStyle name="Normal 36 2 3 2 3 3" xfId="45727" xr:uid="{00000000-0005-0000-0000-00009FB20000}"/>
    <cellStyle name="Normal 36 2 3 2 3 4" xfId="45728" xr:uid="{00000000-0005-0000-0000-0000A0B20000}"/>
    <cellStyle name="Normal 36 2 3 2 4" xfId="45729" xr:uid="{00000000-0005-0000-0000-0000A1B20000}"/>
    <cellStyle name="Normal 36 2 3 2 4 2" xfId="45730" xr:uid="{00000000-0005-0000-0000-0000A2B20000}"/>
    <cellStyle name="Normal 36 2 3 2 5" xfId="45731" xr:uid="{00000000-0005-0000-0000-0000A3B20000}"/>
    <cellStyle name="Normal 36 2 3 2 6" xfId="45732" xr:uid="{00000000-0005-0000-0000-0000A4B20000}"/>
    <cellStyle name="Normal 36 2 3 3" xfId="45733" xr:uid="{00000000-0005-0000-0000-0000A5B20000}"/>
    <cellStyle name="Normal 36 2 3 3 2" xfId="45734" xr:uid="{00000000-0005-0000-0000-0000A6B20000}"/>
    <cellStyle name="Normal 36 2 3 3 2 2" xfId="45735" xr:uid="{00000000-0005-0000-0000-0000A7B20000}"/>
    <cellStyle name="Normal 36 2 3 3 2 2 2" xfId="45736" xr:uid="{00000000-0005-0000-0000-0000A8B20000}"/>
    <cellStyle name="Normal 36 2 3 3 2 3" xfId="45737" xr:uid="{00000000-0005-0000-0000-0000A9B20000}"/>
    <cellStyle name="Normal 36 2 3 3 2 4" xfId="45738" xr:uid="{00000000-0005-0000-0000-0000AAB20000}"/>
    <cellStyle name="Normal 36 2 3 3 3" xfId="45739" xr:uid="{00000000-0005-0000-0000-0000ABB20000}"/>
    <cellStyle name="Normal 36 2 3 3 3 2" xfId="45740" xr:uid="{00000000-0005-0000-0000-0000ACB20000}"/>
    <cellStyle name="Normal 36 2 3 3 4" xfId="45741" xr:uid="{00000000-0005-0000-0000-0000ADB20000}"/>
    <cellStyle name="Normal 36 2 3 3 5" xfId="45742" xr:uid="{00000000-0005-0000-0000-0000AEB20000}"/>
    <cellStyle name="Normal 36 2 3 4" xfId="45743" xr:uid="{00000000-0005-0000-0000-0000AFB20000}"/>
    <cellStyle name="Normal 36 2 3 4 2" xfId="45744" xr:uid="{00000000-0005-0000-0000-0000B0B20000}"/>
    <cellStyle name="Normal 36 2 3 4 2 2" xfId="45745" xr:uid="{00000000-0005-0000-0000-0000B1B20000}"/>
    <cellStyle name="Normal 36 2 3 4 3" xfId="45746" xr:uid="{00000000-0005-0000-0000-0000B2B20000}"/>
    <cellStyle name="Normal 36 2 3 4 4" xfId="45747" xr:uid="{00000000-0005-0000-0000-0000B3B20000}"/>
    <cellStyle name="Normal 36 2 3 5" xfId="45748" xr:uid="{00000000-0005-0000-0000-0000B4B20000}"/>
    <cellStyle name="Normal 36 2 3 5 2" xfId="45749" xr:uid="{00000000-0005-0000-0000-0000B5B20000}"/>
    <cellStyle name="Normal 36 2 3 5 2 2" xfId="45750" xr:uid="{00000000-0005-0000-0000-0000B6B20000}"/>
    <cellStyle name="Normal 36 2 3 5 3" xfId="45751" xr:uid="{00000000-0005-0000-0000-0000B7B20000}"/>
    <cellStyle name="Normal 36 2 3 5 4" xfId="45752" xr:uid="{00000000-0005-0000-0000-0000B8B20000}"/>
    <cellStyle name="Normal 36 2 3 6" xfId="45753" xr:uid="{00000000-0005-0000-0000-0000B9B20000}"/>
    <cellStyle name="Normal 36 2 3 6 2" xfId="45754" xr:uid="{00000000-0005-0000-0000-0000BAB20000}"/>
    <cellStyle name="Normal 36 2 3 7" xfId="45755" xr:uid="{00000000-0005-0000-0000-0000BBB20000}"/>
    <cellStyle name="Normal 36 2 3 8" xfId="45756" xr:uid="{00000000-0005-0000-0000-0000BCB20000}"/>
    <cellStyle name="Normal 36 2 4" xfId="45757" xr:uid="{00000000-0005-0000-0000-0000BDB20000}"/>
    <cellStyle name="Normal 36 2 4 2" xfId="45758" xr:uid="{00000000-0005-0000-0000-0000BEB20000}"/>
    <cellStyle name="Normal 36 2 4 2 2" xfId="45759" xr:uid="{00000000-0005-0000-0000-0000BFB20000}"/>
    <cellStyle name="Normal 36 2 4 2 2 2" xfId="45760" xr:uid="{00000000-0005-0000-0000-0000C0B20000}"/>
    <cellStyle name="Normal 36 2 4 2 2 2 2" xfId="45761" xr:uid="{00000000-0005-0000-0000-0000C1B20000}"/>
    <cellStyle name="Normal 36 2 4 2 2 3" xfId="45762" xr:uid="{00000000-0005-0000-0000-0000C2B20000}"/>
    <cellStyle name="Normal 36 2 4 2 2 4" xfId="45763" xr:uid="{00000000-0005-0000-0000-0000C3B20000}"/>
    <cellStyle name="Normal 36 2 4 2 3" xfId="45764" xr:uid="{00000000-0005-0000-0000-0000C4B20000}"/>
    <cellStyle name="Normal 36 2 4 2 3 2" xfId="45765" xr:uid="{00000000-0005-0000-0000-0000C5B20000}"/>
    <cellStyle name="Normal 36 2 4 2 4" xfId="45766" xr:uid="{00000000-0005-0000-0000-0000C6B20000}"/>
    <cellStyle name="Normal 36 2 4 2 5" xfId="45767" xr:uid="{00000000-0005-0000-0000-0000C7B20000}"/>
    <cellStyle name="Normal 36 2 4 3" xfId="45768" xr:uid="{00000000-0005-0000-0000-0000C8B20000}"/>
    <cellStyle name="Normal 36 2 4 3 2" xfId="45769" xr:uid="{00000000-0005-0000-0000-0000C9B20000}"/>
    <cellStyle name="Normal 36 2 4 3 2 2" xfId="45770" xr:uid="{00000000-0005-0000-0000-0000CAB20000}"/>
    <cellStyle name="Normal 36 2 4 3 3" xfId="45771" xr:uid="{00000000-0005-0000-0000-0000CBB20000}"/>
    <cellStyle name="Normal 36 2 4 3 4" xfId="45772" xr:uid="{00000000-0005-0000-0000-0000CCB20000}"/>
    <cellStyle name="Normal 36 2 4 4" xfId="45773" xr:uid="{00000000-0005-0000-0000-0000CDB20000}"/>
    <cellStyle name="Normal 36 2 4 4 2" xfId="45774" xr:uid="{00000000-0005-0000-0000-0000CEB20000}"/>
    <cellStyle name="Normal 36 2 4 4 2 2" xfId="45775" xr:uid="{00000000-0005-0000-0000-0000CFB20000}"/>
    <cellStyle name="Normal 36 2 4 4 3" xfId="45776" xr:uid="{00000000-0005-0000-0000-0000D0B20000}"/>
    <cellStyle name="Normal 36 2 4 4 4" xfId="45777" xr:uid="{00000000-0005-0000-0000-0000D1B20000}"/>
    <cellStyle name="Normal 36 2 4 5" xfId="45778" xr:uid="{00000000-0005-0000-0000-0000D2B20000}"/>
    <cellStyle name="Normal 36 2 4 5 2" xfId="45779" xr:uid="{00000000-0005-0000-0000-0000D3B20000}"/>
    <cellStyle name="Normal 36 2 4 6" xfId="45780" xr:uid="{00000000-0005-0000-0000-0000D4B20000}"/>
    <cellStyle name="Normal 36 2 4 7" xfId="45781" xr:uid="{00000000-0005-0000-0000-0000D5B20000}"/>
    <cellStyle name="Normal 36 2 5" xfId="45782" xr:uid="{00000000-0005-0000-0000-0000D6B20000}"/>
    <cellStyle name="Normal 36 2 5 2" xfId="45783" xr:uid="{00000000-0005-0000-0000-0000D7B20000}"/>
    <cellStyle name="Normal 36 2 5 2 2" xfId="45784" xr:uid="{00000000-0005-0000-0000-0000D8B20000}"/>
    <cellStyle name="Normal 36 2 5 2 2 2" xfId="45785" xr:uid="{00000000-0005-0000-0000-0000D9B20000}"/>
    <cellStyle name="Normal 36 2 5 2 3" xfId="45786" xr:uid="{00000000-0005-0000-0000-0000DAB20000}"/>
    <cellStyle name="Normal 36 2 5 2 4" xfId="45787" xr:uid="{00000000-0005-0000-0000-0000DBB20000}"/>
    <cellStyle name="Normal 36 2 5 3" xfId="45788" xr:uid="{00000000-0005-0000-0000-0000DCB20000}"/>
    <cellStyle name="Normal 36 2 5 3 2" xfId="45789" xr:uid="{00000000-0005-0000-0000-0000DDB20000}"/>
    <cellStyle name="Normal 36 2 5 3 2 2" xfId="45790" xr:uid="{00000000-0005-0000-0000-0000DEB20000}"/>
    <cellStyle name="Normal 36 2 5 3 3" xfId="45791" xr:uid="{00000000-0005-0000-0000-0000DFB20000}"/>
    <cellStyle name="Normal 36 2 5 3 4" xfId="45792" xr:uid="{00000000-0005-0000-0000-0000E0B20000}"/>
    <cellStyle name="Normal 36 2 5 4" xfId="45793" xr:uid="{00000000-0005-0000-0000-0000E1B20000}"/>
    <cellStyle name="Normal 36 2 5 4 2" xfId="45794" xr:uid="{00000000-0005-0000-0000-0000E2B20000}"/>
    <cellStyle name="Normal 36 2 5 5" xfId="45795" xr:uid="{00000000-0005-0000-0000-0000E3B20000}"/>
    <cellStyle name="Normal 36 2 5 6" xfId="45796" xr:uid="{00000000-0005-0000-0000-0000E4B20000}"/>
    <cellStyle name="Normal 36 2 6" xfId="45797" xr:uid="{00000000-0005-0000-0000-0000E5B20000}"/>
    <cellStyle name="Normal 36 2 6 2" xfId="45798" xr:uid="{00000000-0005-0000-0000-0000E6B20000}"/>
    <cellStyle name="Normal 36 2 6 2 2" xfId="45799" xr:uid="{00000000-0005-0000-0000-0000E7B20000}"/>
    <cellStyle name="Normal 36 2 6 2 2 2" xfId="45800" xr:uid="{00000000-0005-0000-0000-0000E8B20000}"/>
    <cellStyle name="Normal 36 2 6 2 3" xfId="45801" xr:uid="{00000000-0005-0000-0000-0000E9B20000}"/>
    <cellStyle name="Normal 36 2 6 2 4" xfId="45802" xr:uid="{00000000-0005-0000-0000-0000EAB20000}"/>
    <cellStyle name="Normal 36 2 6 3" xfId="45803" xr:uid="{00000000-0005-0000-0000-0000EBB20000}"/>
    <cellStyle name="Normal 36 2 6 3 2" xfId="45804" xr:uid="{00000000-0005-0000-0000-0000ECB20000}"/>
    <cellStyle name="Normal 36 2 6 4" xfId="45805" xr:uid="{00000000-0005-0000-0000-0000EDB20000}"/>
    <cellStyle name="Normal 36 2 6 5" xfId="45806" xr:uid="{00000000-0005-0000-0000-0000EEB20000}"/>
    <cellStyle name="Normal 36 2 7" xfId="45807" xr:uid="{00000000-0005-0000-0000-0000EFB20000}"/>
    <cellStyle name="Normal 36 2 7 2" xfId="45808" xr:uid="{00000000-0005-0000-0000-0000F0B20000}"/>
    <cellStyle name="Normal 36 2 7 2 2" xfId="45809" xr:uid="{00000000-0005-0000-0000-0000F1B20000}"/>
    <cellStyle name="Normal 36 2 7 3" xfId="45810" xr:uid="{00000000-0005-0000-0000-0000F2B20000}"/>
    <cellStyle name="Normal 36 2 7 4" xfId="45811" xr:uid="{00000000-0005-0000-0000-0000F3B20000}"/>
    <cellStyle name="Normal 36 2 8" xfId="45812" xr:uid="{00000000-0005-0000-0000-0000F4B20000}"/>
    <cellStyle name="Normal 36 2 8 2" xfId="45813" xr:uid="{00000000-0005-0000-0000-0000F5B20000}"/>
    <cellStyle name="Normal 36 2 9" xfId="45814" xr:uid="{00000000-0005-0000-0000-0000F6B20000}"/>
    <cellStyle name="Normal 36 3" xfId="45815" xr:uid="{00000000-0005-0000-0000-0000F7B20000}"/>
    <cellStyle name="Normal 36 3 10" xfId="45816" xr:uid="{00000000-0005-0000-0000-0000F8B20000}"/>
    <cellStyle name="Normal 36 3 2" xfId="45817" xr:uid="{00000000-0005-0000-0000-0000F9B20000}"/>
    <cellStyle name="Normal 36 3 2 2" xfId="45818" xr:uid="{00000000-0005-0000-0000-0000FAB20000}"/>
    <cellStyle name="Normal 36 3 2 2 2" xfId="45819" xr:uid="{00000000-0005-0000-0000-0000FBB20000}"/>
    <cellStyle name="Normal 36 3 2 2 2 2" xfId="45820" xr:uid="{00000000-0005-0000-0000-0000FCB20000}"/>
    <cellStyle name="Normal 36 3 2 2 2 2 2" xfId="45821" xr:uid="{00000000-0005-0000-0000-0000FDB20000}"/>
    <cellStyle name="Normal 36 3 2 2 2 2 2 2" xfId="45822" xr:uid="{00000000-0005-0000-0000-0000FEB20000}"/>
    <cellStyle name="Normal 36 3 2 2 2 2 2 2 2" xfId="45823" xr:uid="{00000000-0005-0000-0000-0000FFB20000}"/>
    <cellStyle name="Normal 36 3 2 2 2 2 2 3" xfId="45824" xr:uid="{00000000-0005-0000-0000-000000B30000}"/>
    <cellStyle name="Normal 36 3 2 2 2 2 2 4" xfId="45825" xr:uid="{00000000-0005-0000-0000-000001B30000}"/>
    <cellStyle name="Normal 36 3 2 2 2 2 3" xfId="45826" xr:uid="{00000000-0005-0000-0000-000002B30000}"/>
    <cellStyle name="Normal 36 3 2 2 2 2 3 2" xfId="45827" xr:uid="{00000000-0005-0000-0000-000003B30000}"/>
    <cellStyle name="Normal 36 3 2 2 2 2 4" xfId="45828" xr:uid="{00000000-0005-0000-0000-000004B30000}"/>
    <cellStyle name="Normal 36 3 2 2 2 2 5" xfId="45829" xr:uid="{00000000-0005-0000-0000-000005B30000}"/>
    <cellStyle name="Normal 36 3 2 2 2 3" xfId="45830" xr:uid="{00000000-0005-0000-0000-000006B30000}"/>
    <cellStyle name="Normal 36 3 2 2 2 3 2" xfId="45831" xr:uid="{00000000-0005-0000-0000-000007B30000}"/>
    <cellStyle name="Normal 36 3 2 2 2 3 2 2" xfId="45832" xr:uid="{00000000-0005-0000-0000-000008B30000}"/>
    <cellStyle name="Normal 36 3 2 2 2 3 3" xfId="45833" xr:uid="{00000000-0005-0000-0000-000009B30000}"/>
    <cellStyle name="Normal 36 3 2 2 2 3 4" xfId="45834" xr:uid="{00000000-0005-0000-0000-00000AB30000}"/>
    <cellStyle name="Normal 36 3 2 2 2 4" xfId="45835" xr:uid="{00000000-0005-0000-0000-00000BB30000}"/>
    <cellStyle name="Normal 36 3 2 2 2 4 2" xfId="45836" xr:uid="{00000000-0005-0000-0000-00000CB30000}"/>
    <cellStyle name="Normal 36 3 2 2 2 5" xfId="45837" xr:uid="{00000000-0005-0000-0000-00000DB30000}"/>
    <cellStyle name="Normal 36 3 2 2 2 6" xfId="45838" xr:uid="{00000000-0005-0000-0000-00000EB30000}"/>
    <cellStyle name="Normal 36 3 2 2 3" xfId="45839" xr:uid="{00000000-0005-0000-0000-00000FB30000}"/>
    <cellStyle name="Normal 36 3 2 2 3 2" xfId="45840" xr:uid="{00000000-0005-0000-0000-000010B30000}"/>
    <cellStyle name="Normal 36 3 2 2 3 2 2" xfId="45841" xr:uid="{00000000-0005-0000-0000-000011B30000}"/>
    <cellStyle name="Normal 36 3 2 2 3 2 2 2" xfId="45842" xr:uid="{00000000-0005-0000-0000-000012B30000}"/>
    <cellStyle name="Normal 36 3 2 2 3 2 3" xfId="45843" xr:uid="{00000000-0005-0000-0000-000013B30000}"/>
    <cellStyle name="Normal 36 3 2 2 3 2 4" xfId="45844" xr:uid="{00000000-0005-0000-0000-000014B30000}"/>
    <cellStyle name="Normal 36 3 2 2 3 3" xfId="45845" xr:uid="{00000000-0005-0000-0000-000015B30000}"/>
    <cellStyle name="Normal 36 3 2 2 3 3 2" xfId="45846" xr:uid="{00000000-0005-0000-0000-000016B30000}"/>
    <cellStyle name="Normal 36 3 2 2 3 4" xfId="45847" xr:uid="{00000000-0005-0000-0000-000017B30000}"/>
    <cellStyle name="Normal 36 3 2 2 3 5" xfId="45848" xr:uid="{00000000-0005-0000-0000-000018B30000}"/>
    <cellStyle name="Normal 36 3 2 2 4" xfId="45849" xr:uid="{00000000-0005-0000-0000-000019B30000}"/>
    <cellStyle name="Normal 36 3 2 2 4 2" xfId="45850" xr:uid="{00000000-0005-0000-0000-00001AB30000}"/>
    <cellStyle name="Normal 36 3 2 2 4 2 2" xfId="45851" xr:uid="{00000000-0005-0000-0000-00001BB30000}"/>
    <cellStyle name="Normal 36 3 2 2 4 3" xfId="45852" xr:uid="{00000000-0005-0000-0000-00001CB30000}"/>
    <cellStyle name="Normal 36 3 2 2 4 4" xfId="45853" xr:uid="{00000000-0005-0000-0000-00001DB30000}"/>
    <cellStyle name="Normal 36 3 2 2 5" xfId="45854" xr:uid="{00000000-0005-0000-0000-00001EB30000}"/>
    <cellStyle name="Normal 36 3 2 2 5 2" xfId="45855" xr:uid="{00000000-0005-0000-0000-00001FB30000}"/>
    <cellStyle name="Normal 36 3 2 2 5 2 2" xfId="45856" xr:uid="{00000000-0005-0000-0000-000020B30000}"/>
    <cellStyle name="Normal 36 3 2 2 5 3" xfId="45857" xr:uid="{00000000-0005-0000-0000-000021B30000}"/>
    <cellStyle name="Normal 36 3 2 2 5 4" xfId="45858" xr:uid="{00000000-0005-0000-0000-000022B30000}"/>
    <cellStyle name="Normal 36 3 2 2 6" xfId="45859" xr:uid="{00000000-0005-0000-0000-000023B30000}"/>
    <cellStyle name="Normal 36 3 2 2 6 2" xfId="45860" xr:uid="{00000000-0005-0000-0000-000024B30000}"/>
    <cellStyle name="Normal 36 3 2 2 7" xfId="45861" xr:uid="{00000000-0005-0000-0000-000025B30000}"/>
    <cellStyle name="Normal 36 3 2 2 8" xfId="45862" xr:uid="{00000000-0005-0000-0000-000026B30000}"/>
    <cellStyle name="Normal 36 3 2 3" xfId="45863" xr:uid="{00000000-0005-0000-0000-000027B30000}"/>
    <cellStyle name="Normal 36 3 2 3 2" xfId="45864" xr:uid="{00000000-0005-0000-0000-000028B30000}"/>
    <cellStyle name="Normal 36 3 2 3 2 2" xfId="45865" xr:uid="{00000000-0005-0000-0000-000029B30000}"/>
    <cellStyle name="Normal 36 3 2 3 2 2 2" xfId="45866" xr:uid="{00000000-0005-0000-0000-00002AB30000}"/>
    <cellStyle name="Normal 36 3 2 3 2 2 2 2" xfId="45867" xr:uid="{00000000-0005-0000-0000-00002BB30000}"/>
    <cellStyle name="Normal 36 3 2 3 2 2 3" xfId="45868" xr:uid="{00000000-0005-0000-0000-00002CB30000}"/>
    <cellStyle name="Normal 36 3 2 3 2 2 4" xfId="45869" xr:uid="{00000000-0005-0000-0000-00002DB30000}"/>
    <cellStyle name="Normal 36 3 2 3 2 3" xfId="45870" xr:uid="{00000000-0005-0000-0000-00002EB30000}"/>
    <cellStyle name="Normal 36 3 2 3 2 3 2" xfId="45871" xr:uid="{00000000-0005-0000-0000-00002FB30000}"/>
    <cellStyle name="Normal 36 3 2 3 2 4" xfId="45872" xr:uid="{00000000-0005-0000-0000-000030B30000}"/>
    <cellStyle name="Normal 36 3 2 3 2 5" xfId="45873" xr:uid="{00000000-0005-0000-0000-000031B30000}"/>
    <cellStyle name="Normal 36 3 2 3 3" xfId="45874" xr:uid="{00000000-0005-0000-0000-000032B30000}"/>
    <cellStyle name="Normal 36 3 2 3 3 2" xfId="45875" xr:uid="{00000000-0005-0000-0000-000033B30000}"/>
    <cellStyle name="Normal 36 3 2 3 3 2 2" xfId="45876" xr:uid="{00000000-0005-0000-0000-000034B30000}"/>
    <cellStyle name="Normal 36 3 2 3 3 3" xfId="45877" xr:uid="{00000000-0005-0000-0000-000035B30000}"/>
    <cellStyle name="Normal 36 3 2 3 3 4" xfId="45878" xr:uid="{00000000-0005-0000-0000-000036B30000}"/>
    <cellStyle name="Normal 36 3 2 3 4" xfId="45879" xr:uid="{00000000-0005-0000-0000-000037B30000}"/>
    <cellStyle name="Normal 36 3 2 3 4 2" xfId="45880" xr:uid="{00000000-0005-0000-0000-000038B30000}"/>
    <cellStyle name="Normal 36 3 2 3 4 2 2" xfId="45881" xr:uid="{00000000-0005-0000-0000-000039B30000}"/>
    <cellStyle name="Normal 36 3 2 3 4 3" xfId="45882" xr:uid="{00000000-0005-0000-0000-00003AB30000}"/>
    <cellStyle name="Normal 36 3 2 3 4 4" xfId="45883" xr:uid="{00000000-0005-0000-0000-00003BB30000}"/>
    <cellStyle name="Normal 36 3 2 3 5" xfId="45884" xr:uid="{00000000-0005-0000-0000-00003CB30000}"/>
    <cellStyle name="Normal 36 3 2 3 5 2" xfId="45885" xr:uid="{00000000-0005-0000-0000-00003DB30000}"/>
    <cellStyle name="Normal 36 3 2 3 6" xfId="45886" xr:uid="{00000000-0005-0000-0000-00003EB30000}"/>
    <cellStyle name="Normal 36 3 2 3 7" xfId="45887" xr:uid="{00000000-0005-0000-0000-00003FB30000}"/>
    <cellStyle name="Normal 36 3 2 4" xfId="45888" xr:uid="{00000000-0005-0000-0000-000040B30000}"/>
    <cellStyle name="Normal 36 3 2 4 2" xfId="45889" xr:uid="{00000000-0005-0000-0000-000041B30000}"/>
    <cellStyle name="Normal 36 3 2 4 2 2" xfId="45890" xr:uid="{00000000-0005-0000-0000-000042B30000}"/>
    <cellStyle name="Normal 36 3 2 4 2 2 2" xfId="45891" xr:uid="{00000000-0005-0000-0000-000043B30000}"/>
    <cellStyle name="Normal 36 3 2 4 2 3" xfId="45892" xr:uid="{00000000-0005-0000-0000-000044B30000}"/>
    <cellStyle name="Normal 36 3 2 4 2 4" xfId="45893" xr:uid="{00000000-0005-0000-0000-000045B30000}"/>
    <cellStyle name="Normal 36 3 2 4 3" xfId="45894" xr:uid="{00000000-0005-0000-0000-000046B30000}"/>
    <cellStyle name="Normal 36 3 2 4 3 2" xfId="45895" xr:uid="{00000000-0005-0000-0000-000047B30000}"/>
    <cellStyle name="Normal 36 3 2 4 3 2 2" xfId="45896" xr:uid="{00000000-0005-0000-0000-000048B30000}"/>
    <cellStyle name="Normal 36 3 2 4 3 3" xfId="45897" xr:uid="{00000000-0005-0000-0000-000049B30000}"/>
    <cellStyle name="Normal 36 3 2 4 3 4" xfId="45898" xr:uid="{00000000-0005-0000-0000-00004AB30000}"/>
    <cellStyle name="Normal 36 3 2 4 4" xfId="45899" xr:uid="{00000000-0005-0000-0000-00004BB30000}"/>
    <cellStyle name="Normal 36 3 2 4 4 2" xfId="45900" xr:uid="{00000000-0005-0000-0000-00004CB30000}"/>
    <cellStyle name="Normal 36 3 2 4 5" xfId="45901" xr:uid="{00000000-0005-0000-0000-00004DB30000}"/>
    <cellStyle name="Normal 36 3 2 4 6" xfId="45902" xr:uid="{00000000-0005-0000-0000-00004EB30000}"/>
    <cellStyle name="Normal 36 3 2 5" xfId="45903" xr:uid="{00000000-0005-0000-0000-00004FB30000}"/>
    <cellStyle name="Normal 36 3 2 5 2" xfId="45904" xr:uid="{00000000-0005-0000-0000-000050B30000}"/>
    <cellStyle name="Normal 36 3 2 5 2 2" xfId="45905" xr:uid="{00000000-0005-0000-0000-000051B30000}"/>
    <cellStyle name="Normal 36 3 2 5 2 2 2" xfId="45906" xr:uid="{00000000-0005-0000-0000-000052B30000}"/>
    <cellStyle name="Normal 36 3 2 5 2 3" xfId="45907" xr:uid="{00000000-0005-0000-0000-000053B30000}"/>
    <cellStyle name="Normal 36 3 2 5 2 4" xfId="45908" xr:uid="{00000000-0005-0000-0000-000054B30000}"/>
    <cellStyle name="Normal 36 3 2 5 3" xfId="45909" xr:uid="{00000000-0005-0000-0000-000055B30000}"/>
    <cellStyle name="Normal 36 3 2 5 3 2" xfId="45910" xr:uid="{00000000-0005-0000-0000-000056B30000}"/>
    <cellStyle name="Normal 36 3 2 5 4" xfId="45911" xr:uid="{00000000-0005-0000-0000-000057B30000}"/>
    <cellStyle name="Normal 36 3 2 5 5" xfId="45912" xr:uid="{00000000-0005-0000-0000-000058B30000}"/>
    <cellStyle name="Normal 36 3 2 6" xfId="45913" xr:uid="{00000000-0005-0000-0000-000059B30000}"/>
    <cellStyle name="Normal 36 3 2 6 2" xfId="45914" xr:uid="{00000000-0005-0000-0000-00005AB30000}"/>
    <cellStyle name="Normal 36 3 2 6 2 2" xfId="45915" xr:uid="{00000000-0005-0000-0000-00005BB30000}"/>
    <cellStyle name="Normal 36 3 2 6 3" xfId="45916" xr:uid="{00000000-0005-0000-0000-00005CB30000}"/>
    <cellStyle name="Normal 36 3 2 6 4" xfId="45917" xr:uid="{00000000-0005-0000-0000-00005DB30000}"/>
    <cellStyle name="Normal 36 3 2 7" xfId="45918" xr:uid="{00000000-0005-0000-0000-00005EB30000}"/>
    <cellStyle name="Normal 36 3 2 7 2" xfId="45919" xr:uid="{00000000-0005-0000-0000-00005FB30000}"/>
    <cellStyle name="Normal 36 3 2 8" xfId="45920" xr:uid="{00000000-0005-0000-0000-000060B30000}"/>
    <cellStyle name="Normal 36 3 2 9" xfId="45921" xr:uid="{00000000-0005-0000-0000-000061B30000}"/>
    <cellStyle name="Normal 36 3 3" xfId="45922" xr:uid="{00000000-0005-0000-0000-000062B30000}"/>
    <cellStyle name="Normal 36 3 3 2" xfId="45923" xr:uid="{00000000-0005-0000-0000-000063B30000}"/>
    <cellStyle name="Normal 36 3 3 2 2" xfId="45924" xr:uid="{00000000-0005-0000-0000-000064B30000}"/>
    <cellStyle name="Normal 36 3 3 2 2 2" xfId="45925" xr:uid="{00000000-0005-0000-0000-000065B30000}"/>
    <cellStyle name="Normal 36 3 3 2 2 2 2" xfId="45926" xr:uid="{00000000-0005-0000-0000-000066B30000}"/>
    <cellStyle name="Normal 36 3 3 2 2 2 2 2" xfId="45927" xr:uid="{00000000-0005-0000-0000-000067B30000}"/>
    <cellStyle name="Normal 36 3 3 2 2 2 3" xfId="45928" xr:uid="{00000000-0005-0000-0000-000068B30000}"/>
    <cellStyle name="Normal 36 3 3 2 2 2 4" xfId="45929" xr:uid="{00000000-0005-0000-0000-000069B30000}"/>
    <cellStyle name="Normal 36 3 3 2 2 3" xfId="45930" xr:uid="{00000000-0005-0000-0000-00006AB30000}"/>
    <cellStyle name="Normal 36 3 3 2 2 3 2" xfId="45931" xr:uid="{00000000-0005-0000-0000-00006BB30000}"/>
    <cellStyle name="Normal 36 3 3 2 2 4" xfId="45932" xr:uid="{00000000-0005-0000-0000-00006CB30000}"/>
    <cellStyle name="Normal 36 3 3 2 2 5" xfId="45933" xr:uid="{00000000-0005-0000-0000-00006DB30000}"/>
    <cellStyle name="Normal 36 3 3 2 3" xfId="45934" xr:uid="{00000000-0005-0000-0000-00006EB30000}"/>
    <cellStyle name="Normal 36 3 3 2 3 2" xfId="45935" xr:uid="{00000000-0005-0000-0000-00006FB30000}"/>
    <cellStyle name="Normal 36 3 3 2 3 2 2" xfId="45936" xr:uid="{00000000-0005-0000-0000-000070B30000}"/>
    <cellStyle name="Normal 36 3 3 2 3 3" xfId="45937" xr:uid="{00000000-0005-0000-0000-000071B30000}"/>
    <cellStyle name="Normal 36 3 3 2 3 4" xfId="45938" xr:uid="{00000000-0005-0000-0000-000072B30000}"/>
    <cellStyle name="Normal 36 3 3 2 4" xfId="45939" xr:uid="{00000000-0005-0000-0000-000073B30000}"/>
    <cellStyle name="Normal 36 3 3 2 4 2" xfId="45940" xr:uid="{00000000-0005-0000-0000-000074B30000}"/>
    <cellStyle name="Normal 36 3 3 2 5" xfId="45941" xr:uid="{00000000-0005-0000-0000-000075B30000}"/>
    <cellStyle name="Normal 36 3 3 2 6" xfId="45942" xr:uid="{00000000-0005-0000-0000-000076B30000}"/>
    <cellStyle name="Normal 36 3 3 3" xfId="45943" xr:uid="{00000000-0005-0000-0000-000077B30000}"/>
    <cellStyle name="Normal 36 3 3 3 2" xfId="45944" xr:uid="{00000000-0005-0000-0000-000078B30000}"/>
    <cellStyle name="Normal 36 3 3 3 2 2" xfId="45945" xr:uid="{00000000-0005-0000-0000-000079B30000}"/>
    <cellStyle name="Normal 36 3 3 3 2 2 2" xfId="45946" xr:uid="{00000000-0005-0000-0000-00007AB30000}"/>
    <cellStyle name="Normal 36 3 3 3 2 3" xfId="45947" xr:uid="{00000000-0005-0000-0000-00007BB30000}"/>
    <cellStyle name="Normal 36 3 3 3 2 4" xfId="45948" xr:uid="{00000000-0005-0000-0000-00007CB30000}"/>
    <cellStyle name="Normal 36 3 3 3 3" xfId="45949" xr:uid="{00000000-0005-0000-0000-00007DB30000}"/>
    <cellStyle name="Normal 36 3 3 3 3 2" xfId="45950" xr:uid="{00000000-0005-0000-0000-00007EB30000}"/>
    <cellStyle name="Normal 36 3 3 3 4" xfId="45951" xr:uid="{00000000-0005-0000-0000-00007FB30000}"/>
    <cellStyle name="Normal 36 3 3 3 5" xfId="45952" xr:uid="{00000000-0005-0000-0000-000080B30000}"/>
    <cellStyle name="Normal 36 3 3 4" xfId="45953" xr:uid="{00000000-0005-0000-0000-000081B30000}"/>
    <cellStyle name="Normal 36 3 3 4 2" xfId="45954" xr:uid="{00000000-0005-0000-0000-000082B30000}"/>
    <cellStyle name="Normal 36 3 3 4 2 2" xfId="45955" xr:uid="{00000000-0005-0000-0000-000083B30000}"/>
    <cellStyle name="Normal 36 3 3 4 3" xfId="45956" xr:uid="{00000000-0005-0000-0000-000084B30000}"/>
    <cellStyle name="Normal 36 3 3 4 4" xfId="45957" xr:uid="{00000000-0005-0000-0000-000085B30000}"/>
    <cellStyle name="Normal 36 3 3 5" xfId="45958" xr:uid="{00000000-0005-0000-0000-000086B30000}"/>
    <cellStyle name="Normal 36 3 3 5 2" xfId="45959" xr:uid="{00000000-0005-0000-0000-000087B30000}"/>
    <cellStyle name="Normal 36 3 3 5 2 2" xfId="45960" xr:uid="{00000000-0005-0000-0000-000088B30000}"/>
    <cellStyle name="Normal 36 3 3 5 3" xfId="45961" xr:uid="{00000000-0005-0000-0000-000089B30000}"/>
    <cellStyle name="Normal 36 3 3 5 4" xfId="45962" xr:uid="{00000000-0005-0000-0000-00008AB30000}"/>
    <cellStyle name="Normal 36 3 3 6" xfId="45963" xr:uid="{00000000-0005-0000-0000-00008BB30000}"/>
    <cellStyle name="Normal 36 3 3 6 2" xfId="45964" xr:uid="{00000000-0005-0000-0000-00008CB30000}"/>
    <cellStyle name="Normal 36 3 3 7" xfId="45965" xr:uid="{00000000-0005-0000-0000-00008DB30000}"/>
    <cellStyle name="Normal 36 3 3 8" xfId="45966" xr:uid="{00000000-0005-0000-0000-00008EB30000}"/>
    <cellStyle name="Normal 36 3 4" xfId="45967" xr:uid="{00000000-0005-0000-0000-00008FB30000}"/>
    <cellStyle name="Normal 36 3 4 2" xfId="45968" xr:uid="{00000000-0005-0000-0000-000090B30000}"/>
    <cellStyle name="Normal 36 3 4 2 2" xfId="45969" xr:uid="{00000000-0005-0000-0000-000091B30000}"/>
    <cellStyle name="Normal 36 3 4 2 2 2" xfId="45970" xr:uid="{00000000-0005-0000-0000-000092B30000}"/>
    <cellStyle name="Normal 36 3 4 2 2 2 2" xfId="45971" xr:uid="{00000000-0005-0000-0000-000093B30000}"/>
    <cellStyle name="Normal 36 3 4 2 2 3" xfId="45972" xr:uid="{00000000-0005-0000-0000-000094B30000}"/>
    <cellStyle name="Normal 36 3 4 2 2 4" xfId="45973" xr:uid="{00000000-0005-0000-0000-000095B30000}"/>
    <cellStyle name="Normal 36 3 4 2 3" xfId="45974" xr:uid="{00000000-0005-0000-0000-000096B30000}"/>
    <cellStyle name="Normal 36 3 4 2 3 2" xfId="45975" xr:uid="{00000000-0005-0000-0000-000097B30000}"/>
    <cellStyle name="Normal 36 3 4 2 4" xfId="45976" xr:uid="{00000000-0005-0000-0000-000098B30000}"/>
    <cellStyle name="Normal 36 3 4 2 5" xfId="45977" xr:uid="{00000000-0005-0000-0000-000099B30000}"/>
    <cellStyle name="Normal 36 3 4 3" xfId="45978" xr:uid="{00000000-0005-0000-0000-00009AB30000}"/>
    <cellStyle name="Normal 36 3 4 3 2" xfId="45979" xr:uid="{00000000-0005-0000-0000-00009BB30000}"/>
    <cellStyle name="Normal 36 3 4 3 2 2" xfId="45980" xr:uid="{00000000-0005-0000-0000-00009CB30000}"/>
    <cellStyle name="Normal 36 3 4 3 3" xfId="45981" xr:uid="{00000000-0005-0000-0000-00009DB30000}"/>
    <cellStyle name="Normal 36 3 4 3 4" xfId="45982" xr:uid="{00000000-0005-0000-0000-00009EB30000}"/>
    <cellStyle name="Normal 36 3 4 4" xfId="45983" xr:uid="{00000000-0005-0000-0000-00009FB30000}"/>
    <cellStyle name="Normal 36 3 4 4 2" xfId="45984" xr:uid="{00000000-0005-0000-0000-0000A0B30000}"/>
    <cellStyle name="Normal 36 3 4 4 2 2" xfId="45985" xr:uid="{00000000-0005-0000-0000-0000A1B30000}"/>
    <cellStyle name="Normal 36 3 4 4 3" xfId="45986" xr:uid="{00000000-0005-0000-0000-0000A2B30000}"/>
    <cellStyle name="Normal 36 3 4 4 4" xfId="45987" xr:uid="{00000000-0005-0000-0000-0000A3B30000}"/>
    <cellStyle name="Normal 36 3 4 5" xfId="45988" xr:uid="{00000000-0005-0000-0000-0000A4B30000}"/>
    <cellStyle name="Normal 36 3 4 5 2" xfId="45989" xr:uid="{00000000-0005-0000-0000-0000A5B30000}"/>
    <cellStyle name="Normal 36 3 4 6" xfId="45990" xr:uid="{00000000-0005-0000-0000-0000A6B30000}"/>
    <cellStyle name="Normal 36 3 4 7" xfId="45991" xr:uid="{00000000-0005-0000-0000-0000A7B30000}"/>
    <cellStyle name="Normal 36 3 5" xfId="45992" xr:uid="{00000000-0005-0000-0000-0000A8B30000}"/>
    <cellStyle name="Normal 36 3 5 2" xfId="45993" xr:uid="{00000000-0005-0000-0000-0000A9B30000}"/>
    <cellStyle name="Normal 36 3 5 2 2" xfId="45994" xr:uid="{00000000-0005-0000-0000-0000AAB30000}"/>
    <cellStyle name="Normal 36 3 5 2 2 2" xfId="45995" xr:uid="{00000000-0005-0000-0000-0000ABB30000}"/>
    <cellStyle name="Normal 36 3 5 2 3" xfId="45996" xr:uid="{00000000-0005-0000-0000-0000ACB30000}"/>
    <cellStyle name="Normal 36 3 5 2 4" xfId="45997" xr:uid="{00000000-0005-0000-0000-0000ADB30000}"/>
    <cellStyle name="Normal 36 3 5 3" xfId="45998" xr:uid="{00000000-0005-0000-0000-0000AEB30000}"/>
    <cellStyle name="Normal 36 3 5 3 2" xfId="45999" xr:uid="{00000000-0005-0000-0000-0000AFB30000}"/>
    <cellStyle name="Normal 36 3 5 3 2 2" xfId="46000" xr:uid="{00000000-0005-0000-0000-0000B0B30000}"/>
    <cellStyle name="Normal 36 3 5 3 3" xfId="46001" xr:uid="{00000000-0005-0000-0000-0000B1B30000}"/>
    <cellStyle name="Normal 36 3 5 3 4" xfId="46002" xr:uid="{00000000-0005-0000-0000-0000B2B30000}"/>
    <cellStyle name="Normal 36 3 5 4" xfId="46003" xr:uid="{00000000-0005-0000-0000-0000B3B30000}"/>
    <cellStyle name="Normal 36 3 5 4 2" xfId="46004" xr:uid="{00000000-0005-0000-0000-0000B4B30000}"/>
    <cellStyle name="Normal 36 3 5 5" xfId="46005" xr:uid="{00000000-0005-0000-0000-0000B5B30000}"/>
    <cellStyle name="Normal 36 3 5 6" xfId="46006" xr:uid="{00000000-0005-0000-0000-0000B6B30000}"/>
    <cellStyle name="Normal 36 3 6" xfId="46007" xr:uid="{00000000-0005-0000-0000-0000B7B30000}"/>
    <cellStyle name="Normal 36 3 6 2" xfId="46008" xr:uid="{00000000-0005-0000-0000-0000B8B30000}"/>
    <cellStyle name="Normal 36 3 6 2 2" xfId="46009" xr:uid="{00000000-0005-0000-0000-0000B9B30000}"/>
    <cellStyle name="Normal 36 3 6 2 2 2" xfId="46010" xr:uid="{00000000-0005-0000-0000-0000BAB30000}"/>
    <cellStyle name="Normal 36 3 6 2 3" xfId="46011" xr:uid="{00000000-0005-0000-0000-0000BBB30000}"/>
    <cellStyle name="Normal 36 3 6 2 4" xfId="46012" xr:uid="{00000000-0005-0000-0000-0000BCB30000}"/>
    <cellStyle name="Normal 36 3 6 3" xfId="46013" xr:uid="{00000000-0005-0000-0000-0000BDB30000}"/>
    <cellStyle name="Normal 36 3 6 3 2" xfId="46014" xr:uid="{00000000-0005-0000-0000-0000BEB30000}"/>
    <cellStyle name="Normal 36 3 6 4" xfId="46015" xr:uid="{00000000-0005-0000-0000-0000BFB30000}"/>
    <cellStyle name="Normal 36 3 6 5" xfId="46016" xr:uid="{00000000-0005-0000-0000-0000C0B30000}"/>
    <cellStyle name="Normal 36 3 7" xfId="46017" xr:uid="{00000000-0005-0000-0000-0000C1B30000}"/>
    <cellStyle name="Normal 36 3 7 2" xfId="46018" xr:uid="{00000000-0005-0000-0000-0000C2B30000}"/>
    <cellStyle name="Normal 36 3 7 2 2" xfId="46019" xr:uid="{00000000-0005-0000-0000-0000C3B30000}"/>
    <cellStyle name="Normal 36 3 7 3" xfId="46020" xr:uid="{00000000-0005-0000-0000-0000C4B30000}"/>
    <cellStyle name="Normal 36 3 7 4" xfId="46021" xr:uid="{00000000-0005-0000-0000-0000C5B30000}"/>
    <cellStyle name="Normal 36 3 8" xfId="46022" xr:uid="{00000000-0005-0000-0000-0000C6B30000}"/>
    <cellStyle name="Normal 36 3 8 2" xfId="46023" xr:uid="{00000000-0005-0000-0000-0000C7B30000}"/>
    <cellStyle name="Normal 36 3 9" xfId="46024" xr:uid="{00000000-0005-0000-0000-0000C8B30000}"/>
    <cellStyle name="Normal 36 4" xfId="46025" xr:uid="{00000000-0005-0000-0000-0000C9B30000}"/>
    <cellStyle name="Normal 36 4 2" xfId="46026" xr:uid="{00000000-0005-0000-0000-0000CAB30000}"/>
    <cellStyle name="Normal 36 4 2 2" xfId="46027" xr:uid="{00000000-0005-0000-0000-0000CBB30000}"/>
    <cellStyle name="Normal 36 4 2 2 2" xfId="46028" xr:uid="{00000000-0005-0000-0000-0000CCB30000}"/>
    <cellStyle name="Normal 36 4 2 2 2 2" xfId="46029" xr:uid="{00000000-0005-0000-0000-0000CDB30000}"/>
    <cellStyle name="Normal 36 4 2 2 2 2 2" xfId="46030" xr:uid="{00000000-0005-0000-0000-0000CEB30000}"/>
    <cellStyle name="Normal 36 4 2 2 2 2 2 2" xfId="46031" xr:uid="{00000000-0005-0000-0000-0000CFB30000}"/>
    <cellStyle name="Normal 36 4 2 2 2 2 3" xfId="46032" xr:uid="{00000000-0005-0000-0000-0000D0B30000}"/>
    <cellStyle name="Normal 36 4 2 2 2 2 4" xfId="46033" xr:uid="{00000000-0005-0000-0000-0000D1B30000}"/>
    <cellStyle name="Normal 36 4 2 2 2 3" xfId="46034" xr:uid="{00000000-0005-0000-0000-0000D2B30000}"/>
    <cellStyle name="Normal 36 4 2 2 2 3 2" xfId="46035" xr:uid="{00000000-0005-0000-0000-0000D3B30000}"/>
    <cellStyle name="Normal 36 4 2 2 2 4" xfId="46036" xr:uid="{00000000-0005-0000-0000-0000D4B30000}"/>
    <cellStyle name="Normal 36 4 2 2 2 5" xfId="46037" xr:uid="{00000000-0005-0000-0000-0000D5B30000}"/>
    <cellStyle name="Normal 36 4 2 2 3" xfId="46038" xr:uid="{00000000-0005-0000-0000-0000D6B30000}"/>
    <cellStyle name="Normal 36 4 2 2 3 2" xfId="46039" xr:uid="{00000000-0005-0000-0000-0000D7B30000}"/>
    <cellStyle name="Normal 36 4 2 2 3 2 2" xfId="46040" xr:uid="{00000000-0005-0000-0000-0000D8B30000}"/>
    <cellStyle name="Normal 36 4 2 2 3 3" xfId="46041" xr:uid="{00000000-0005-0000-0000-0000D9B30000}"/>
    <cellStyle name="Normal 36 4 2 2 3 4" xfId="46042" xr:uid="{00000000-0005-0000-0000-0000DAB30000}"/>
    <cellStyle name="Normal 36 4 2 2 4" xfId="46043" xr:uid="{00000000-0005-0000-0000-0000DBB30000}"/>
    <cellStyle name="Normal 36 4 2 2 4 2" xfId="46044" xr:uid="{00000000-0005-0000-0000-0000DCB30000}"/>
    <cellStyle name="Normal 36 4 2 2 5" xfId="46045" xr:uid="{00000000-0005-0000-0000-0000DDB30000}"/>
    <cellStyle name="Normal 36 4 2 2 6" xfId="46046" xr:uid="{00000000-0005-0000-0000-0000DEB30000}"/>
    <cellStyle name="Normal 36 4 2 3" xfId="46047" xr:uid="{00000000-0005-0000-0000-0000DFB30000}"/>
    <cellStyle name="Normal 36 4 2 3 2" xfId="46048" xr:uid="{00000000-0005-0000-0000-0000E0B30000}"/>
    <cellStyle name="Normal 36 4 2 3 2 2" xfId="46049" xr:uid="{00000000-0005-0000-0000-0000E1B30000}"/>
    <cellStyle name="Normal 36 4 2 3 2 2 2" xfId="46050" xr:uid="{00000000-0005-0000-0000-0000E2B30000}"/>
    <cellStyle name="Normal 36 4 2 3 2 3" xfId="46051" xr:uid="{00000000-0005-0000-0000-0000E3B30000}"/>
    <cellStyle name="Normal 36 4 2 3 2 4" xfId="46052" xr:uid="{00000000-0005-0000-0000-0000E4B30000}"/>
    <cellStyle name="Normal 36 4 2 3 3" xfId="46053" xr:uid="{00000000-0005-0000-0000-0000E5B30000}"/>
    <cellStyle name="Normal 36 4 2 3 3 2" xfId="46054" xr:uid="{00000000-0005-0000-0000-0000E6B30000}"/>
    <cellStyle name="Normal 36 4 2 3 4" xfId="46055" xr:uid="{00000000-0005-0000-0000-0000E7B30000}"/>
    <cellStyle name="Normal 36 4 2 3 5" xfId="46056" xr:uid="{00000000-0005-0000-0000-0000E8B30000}"/>
    <cellStyle name="Normal 36 4 2 4" xfId="46057" xr:uid="{00000000-0005-0000-0000-0000E9B30000}"/>
    <cellStyle name="Normal 36 4 2 4 2" xfId="46058" xr:uid="{00000000-0005-0000-0000-0000EAB30000}"/>
    <cellStyle name="Normal 36 4 2 4 2 2" xfId="46059" xr:uid="{00000000-0005-0000-0000-0000EBB30000}"/>
    <cellStyle name="Normal 36 4 2 4 3" xfId="46060" xr:uid="{00000000-0005-0000-0000-0000ECB30000}"/>
    <cellStyle name="Normal 36 4 2 4 4" xfId="46061" xr:uid="{00000000-0005-0000-0000-0000EDB30000}"/>
    <cellStyle name="Normal 36 4 2 5" xfId="46062" xr:uid="{00000000-0005-0000-0000-0000EEB30000}"/>
    <cellStyle name="Normal 36 4 2 5 2" xfId="46063" xr:uid="{00000000-0005-0000-0000-0000EFB30000}"/>
    <cellStyle name="Normal 36 4 2 5 2 2" xfId="46064" xr:uid="{00000000-0005-0000-0000-0000F0B30000}"/>
    <cellStyle name="Normal 36 4 2 5 3" xfId="46065" xr:uid="{00000000-0005-0000-0000-0000F1B30000}"/>
    <cellStyle name="Normal 36 4 2 5 4" xfId="46066" xr:uid="{00000000-0005-0000-0000-0000F2B30000}"/>
    <cellStyle name="Normal 36 4 2 6" xfId="46067" xr:uid="{00000000-0005-0000-0000-0000F3B30000}"/>
    <cellStyle name="Normal 36 4 2 6 2" xfId="46068" xr:uid="{00000000-0005-0000-0000-0000F4B30000}"/>
    <cellStyle name="Normal 36 4 2 7" xfId="46069" xr:uid="{00000000-0005-0000-0000-0000F5B30000}"/>
    <cellStyle name="Normal 36 4 2 8" xfId="46070" xr:uid="{00000000-0005-0000-0000-0000F6B30000}"/>
    <cellStyle name="Normal 36 4 3" xfId="46071" xr:uid="{00000000-0005-0000-0000-0000F7B30000}"/>
    <cellStyle name="Normal 36 4 3 2" xfId="46072" xr:uid="{00000000-0005-0000-0000-0000F8B30000}"/>
    <cellStyle name="Normal 36 4 3 2 2" xfId="46073" xr:uid="{00000000-0005-0000-0000-0000F9B30000}"/>
    <cellStyle name="Normal 36 4 3 2 2 2" xfId="46074" xr:uid="{00000000-0005-0000-0000-0000FAB30000}"/>
    <cellStyle name="Normal 36 4 3 2 2 2 2" xfId="46075" xr:uid="{00000000-0005-0000-0000-0000FBB30000}"/>
    <cellStyle name="Normal 36 4 3 2 2 3" xfId="46076" xr:uid="{00000000-0005-0000-0000-0000FCB30000}"/>
    <cellStyle name="Normal 36 4 3 2 2 4" xfId="46077" xr:uid="{00000000-0005-0000-0000-0000FDB30000}"/>
    <cellStyle name="Normal 36 4 3 2 3" xfId="46078" xr:uid="{00000000-0005-0000-0000-0000FEB30000}"/>
    <cellStyle name="Normal 36 4 3 2 3 2" xfId="46079" xr:uid="{00000000-0005-0000-0000-0000FFB30000}"/>
    <cellStyle name="Normal 36 4 3 2 4" xfId="46080" xr:uid="{00000000-0005-0000-0000-000000B40000}"/>
    <cellStyle name="Normal 36 4 3 2 5" xfId="46081" xr:uid="{00000000-0005-0000-0000-000001B40000}"/>
    <cellStyle name="Normal 36 4 3 3" xfId="46082" xr:uid="{00000000-0005-0000-0000-000002B40000}"/>
    <cellStyle name="Normal 36 4 3 3 2" xfId="46083" xr:uid="{00000000-0005-0000-0000-000003B40000}"/>
    <cellStyle name="Normal 36 4 3 3 2 2" xfId="46084" xr:uid="{00000000-0005-0000-0000-000004B40000}"/>
    <cellStyle name="Normal 36 4 3 3 3" xfId="46085" xr:uid="{00000000-0005-0000-0000-000005B40000}"/>
    <cellStyle name="Normal 36 4 3 3 4" xfId="46086" xr:uid="{00000000-0005-0000-0000-000006B40000}"/>
    <cellStyle name="Normal 36 4 3 4" xfId="46087" xr:uid="{00000000-0005-0000-0000-000007B40000}"/>
    <cellStyle name="Normal 36 4 3 4 2" xfId="46088" xr:uid="{00000000-0005-0000-0000-000008B40000}"/>
    <cellStyle name="Normal 36 4 3 4 2 2" xfId="46089" xr:uid="{00000000-0005-0000-0000-000009B40000}"/>
    <cellStyle name="Normal 36 4 3 4 3" xfId="46090" xr:uid="{00000000-0005-0000-0000-00000AB40000}"/>
    <cellStyle name="Normal 36 4 3 4 4" xfId="46091" xr:uid="{00000000-0005-0000-0000-00000BB40000}"/>
    <cellStyle name="Normal 36 4 3 5" xfId="46092" xr:uid="{00000000-0005-0000-0000-00000CB40000}"/>
    <cellStyle name="Normal 36 4 3 5 2" xfId="46093" xr:uid="{00000000-0005-0000-0000-00000DB40000}"/>
    <cellStyle name="Normal 36 4 3 6" xfId="46094" xr:uid="{00000000-0005-0000-0000-00000EB40000}"/>
    <cellStyle name="Normal 36 4 3 7" xfId="46095" xr:uid="{00000000-0005-0000-0000-00000FB40000}"/>
    <cellStyle name="Normal 36 4 4" xfId="46096" xr:uid="{00000000-0005-0000-0000-000010B40000}"/>
    <cellStyle name="Normal 36 4 4 2" xfId="46097" xr:uid="{00000000-0005-0000-0000-000011B40000}"/>
    <cellStyle name="Normal 36 4 4 2 2" xfId="46098" xr:uid="{00000000-0005-0000-0000-000012B40000}"/>
    <cellStyle name="Normal 36 4 4 2 2 2" xfId="46099" xr:uid="{00000000-0005-0000-0000-000013B40000}"/>
    <cellStyle name="Normal 36 4 4 2 3" xfId="46100" xr:uid="{00000000-0005-0000-0000-000014B40000}"/>
    <cellStyle name="Normal 36 4 4 2 4" xfId="46101" xr:uid="{00000000-0005-0000-0000-000015B40000}"/>
    <cellStyle name="Normal 36 4 4 3" xfId="46102" xr:uid="{00000000-0005-0000-0000-000016B40000}"/>
    <cellStyle name="Normal 36 4 4 3 2" xfId="46103" xr:uid="{00000000-0005-0000-0000-000017B40000}"/>
    <cellStyle name="Normal 36 4 4 3 2 2" xfId="46104" xr:uid="{00000000-0005-0000-0000-000018B40000}"/>
    <cellStyle name="Normal 36 4 4 3 3" xfId="46105" xr:uid="{00000000-0005-0000-0000-000019B40000}"/>
    <cellStyle name="Normal 36 4 4 3 4" xfId="46106" xr:uid="{00000000-0005-0000-0000-00001AB40000}"/>
    <cellStyle name="Normal 36 4 4 4" xfId="46107" xr:uid="{00000000-0005-0000-0000-00001BB40000}"/>
    <cellStyle name="Normal 36 4 4 4 2" xfId="46108" xr:uid="{00000000-0005-0000-0000-00001CB40000}"/>
    <cellStyle name="Normal 36 4 4 5" xfId="46109" xr:uid="{00000000-0005-0000-0000-00001DB40000}"/>
    <cellStyle name="Normal 36 4 4 6" xfId="46110" xr:uid="{00000000-0005-0000-0000-00001EB40000}"/>
    <cellStyle name="Normal 36 4 5" xfId="46111" xr:uid="{00000000-0005-0000-0000-00001FB40000}"/>
    <cellStyle name="Normal 36 4 5 2" xfId="46112" xr:uid="{00000000-0005-0000-0000-000020B40000}"/>
    <cellStyle name="Normal 36 4 5 2 2" xfId="46113" xr:uid="{00000000-0005-0000-0000-000021B40000}"/>
    <cellStyle name="Normal 36 4 5 2 2 2" xfId="46114" xr:uid="{00000000-0005-0000-0000-000022B40000}"/>
    <cellStyle name="Normal 36 4 5 2 3" xfId="46115" xr:uid="{00000000-0005-0000-0000-000023B40000}"/>
    <cellStyle name="Normal 36 4 5 2 4" xfId="46116" xr:uid="{00000000-0005-0000-0000-000024B40000}"/>
    <cellStyle name="Normal 36 4 5 3" xfId="46117" xr:uid="{00000000-0005-0000-0000-000025B40000}"/>
    <cellStyle name="Normal 36 4 5 3 2" xfId="46118" xr:uid="{00000000-0005-0000-0000-000026B40000}"/>
    <cellStyle name="Normal 36 4 5 4" xfId="46119" xr:uid="{00000000-0005-0000-0000-000027B40000}"/>
    <cellStyle name="Normal 36 4 5 5" xfId="46120" xr:uid="{00000000-0005-0000-0000-000028B40000}"/>
    <cellStyle name="Normal 36 4 6" xfId="46121" xr:uid="{00000000-0005-0000-0000-000029B40000}"/>
    <cellStyle name="Normal 36 4 6 2" xfId="46122" xr:uid="{00000000-0005-0000-0000-00002AB40000}"/>
    <cellStyle name="Normal 36 4 6 2 2" xfId="46123" xr:uid="{00000000-0005-0000-0000-00002BB40000}"/>
    <cellStyle name="Normal 36 4 6 3" xfId="46124" xr:uid="{00000000-0005-0000-0000-00002CB40000}"/>
    <cellStyle name="Normal 36 4 6 4" xfId="46125" xr:uid="{00000000-0005-0000-0000-00002DB40000}"/>
    <cellStyle name="Normal 36 4 7" xfId="46126" xr:uid="{00000000-0005-0000-0000-00002EB40000}"/>
    <cellStyle name="Normal 36 4 7 2" xfId="46127" xr:uid="{00000000-0005-0000-0000-00002FB40000}"/>
    <cellStyle name="Normal 36 4 8" xfId="46128" xr:uid="{00000000-0005-0000-0000-000030B40000}"/>
    <cellStyle name="Normal 36 4 9" xfId="46129" xr:uid="{00000000-0005-0000-0000-000031B40000}"/>
    <cellStyle name="Normal 36 5" xfId="46130" xr:uid="{00000000-0005-0000-0000-000032B40000}"/>
    <cellStyle name="Normal 36 5 2" xfId="46131" xr:uid="{00000000-0005-0000-0000-000033B40000}"/>
    <cellStyle name="Normal 36 5 2 2" xfId="46132" xr:uid="{00000000-0005-0000-0000-000034B40000}"/>
    <cellStyle name="Normal 36 5 2 2 2" xfId="46133" xr:uid="{00000000-0005-0000-0000-000035B40000}"/>
    <cellStyle name="Normal 36 5 2 2 2 2" xfId="46134" xr:uid="{00000000-0005-0000-0000-000036B40000}"/>
    <cellStyle name="Normal 36 5 2 2 2 2 2" xfId="46135" xr:uid="{00000000-0005-0000-0000-000037B40000}"/>
    <cellStyle name="Normal 36 5 2 2 2 2 2 2" xfId="46136" xr:uid="{00000000-0005-0000-0000-000038B40000}"/>
    <cellStyle name="Normal 36 5 2 2 2 2 3" xfId="46137" xr:uid="{00000000-0005-0000-0000-000039B40000}"/>
    <cellStyle name="Normal 36 5 2 2 2 2 4" xfId="46138" xr:uid="{00000000-0005-0000-0000-00003AB40000}"/>
    <cellStyle name="Normal 36 5 2 2 2 3" xfId="46139" xr:uid="{00000000-0005-0000-0000-00003BB40000}"/>
    <cellStyle name="Normal 36 5 2 2 2 3 2" xfId="46140" xr:uid="{00000000-0005-0000-0000-00003CB40000}"/>
    <cellStyle name="Normal 36 5 2 2 2 4" xfId="46141" xr:uid="{00000000-0005-0000-0000-00003DB40000}"/>
    <cellStyle name="Normal 36 5 2 2 2 5" xfId="46142" xr:uid="{00000000-0005-0000-0000-00003EB40000}"/>
    <cellStyle name="Normal 36 5 2 2 3" xfId="46143" xr:uid="{00000000-0005-0000-0000-00003FB40000}"/>
    <cellStyle name="Normal 36 5 2 2 3 2" xfId="46144" xr:uid="{00000000-0005-0000-0000-000040B40000}"/>
    <cellStyle name="Normal 36 5 2 2 3 2 2" xfId="46145" xr:uid="{00000000-0005-0000-0000-000041B40000}"/>
    <cellStyle name="Normal 36 5 2 2 3 3" xfId="46146" xr:uid="{00000000-0005-0000-0000-000042B40000}"/>
    <cellStyle name="Normal 36 5 2 2 3 4" xfId="46147" xr:uid="{00000000-0005-0000-0000-000043B40000}"/>
    <cellStyle name="Normal 36 5 2 2 4" xfId="46148" xr:uid="{00000000-0005-0000-0000-000044B40000}"/>
    <cellStyle name="Normal 36 5 2 2 4 2" xfId="46149" xr:uid="{00000000-0005-0000-0000-000045B40000}"/>
    <cellStyle name="Normal 36 5 2 2 5" xfId="46150" xr:uid="{00000000-0005-0000-0000-000046B40000}"/>
    <cellStyle name="Normal 36 5 2 2 6" xfId="46151" xr:uid="{00000000-0005-0000-0000-000047B40000}"/>
    <cellStyle name="Normal 36 5 2 3" xfId="46152" xr:uid="{00000000-0005-0000-0000-000048B40000}"/>
    <cellStyle name="Normal 36 5 2 3 2" xfId="46153" xr:uid="{00000000-0005-0000-0000-000049B40000}"/>
    <cellStyle name="Normal 36 5 2 3 2 2" xfId="46154" xr:uid="{00000000-0005-0000-0000-00004AB40000}"/>
    <cellStyle name="Normal 36 5 2 3 2 2 2" xfId="46155" xr:uid="{00000000-0005-0000-0000-00004BB40000}"/>
    <cellStyle name="Normal 36 5 2 3 2 3" xfId="46156" xr:uid="{00000000-0005-0000-0000-00004CB40000}"/>
    <cellStyle name="Normal 36 5 2 3 2 4" xfId="46157" xr:uid="{00000000-0005-0000-0000-00004DB40000}"/>
    <cellStyle name="Normal 36 5 2 3 3" xfId="46158" xr:uid="{00000000-0005-0000-0000-00004EB40000}"/>
    <cellStyle name="Normal 36 5 2 3 3 2" xfId="46159" xr:uid="{00000000-0005-0000-0000-00004FB40000}"/>
    <cellStyle name="Normal 36 5 2 3 4" xfId="46160" xr:uid="{00000000-0005-0000-0000-000050B40000}"/>
    <cellStyle name="Normal 36 5 2 3 5" xfId="46161" xr:uid="{00000000-0005-0000-0000-000051B40000}"/>
    <cellStyle name="Normal 36 5 2 4" xfId="46162" xr:uid="{00000000-0005-0000-0000-000052B40000}"/>
    <cellStyle name="Normal 36 5 2 4 2" xfId="46163" xr:uid="{00000000-0005-0000-0000-000053B40000}"/>
    <cellStyle name="Normal 36 5 2 4 2 2" xfId="46164" xr:uid="{00000000-0005-0000-0000-000054B40000}"/>
    <cellStyle name="Normal 36 5 2 4 3" xfId="46165" xr:uid="{00000000-0005-0000-0000-000055B40000}"/>
    <cellStyle name="Normal 36 5 2 4 4" xfId="46166" xr:uid="{00000000-0005-0000-0000-000056B40000}"/>
    <cellStyle name="Normal 36 5 2 5" xfId="46167" xr:uid="{00000000-0005-0000-0000-000057B40000}"/>
    <cellStyle name="Normal 36 5 2 5 2" xfId="46168" xr:uid="{00000000-0005-0000-0000-000058B40000}"/>
    <cellStyle name="Normal 36 5 2 5 2 2" xfId="46169" xr:uid="{00000000-0005-0000-0000-000059B40000}"/>
    <cellStyle name="Normal 36 5 2 5 3" xfId="46170" xr:uid="{00000000-0005-0000-0000-00005AB40000}"/>
    <cellStyle name="Normal 36 5 2 5 4" xfId="46171" xr:uid="{00000000-0005-0000-0000-00005BB40000}"/>
    <cellStyle name="Normal 36 5 2 6" xfId="46172" xr:uid="{00000000-0005-0000-0000-00005CB40000}"/>
    <cellStyle name="Normal 36 5 2 6 2" xfId="46173" xr:uid="{00000000-0005-0000-0000-00005DB40000}"/>
    <cellStyle name="Normal 36 5 2 7" xfId="46174" xr:uid="{00000000-0005-0000-0000-00005EB40000}"/>
    <cellStyle name="Normal 36 5 2 8" xfId="46175" xr:uid="{00000000-0005-0000-0000-00005FB40000}"/>
    <cellStyle name="Normal 36 5 3" xfId="46176" xr:uid="{00000000-0005-0000-0000-000060B40000}"/>
    <cellStyle name="Normal 36 5 3 2" xfId="46177" xr:uid="{00000000-0005-0000-0000-000061B40000}"/>
    <cellStyle name="Normal 36 5 3 2 2" xfId="46178" xr:uid="{00000000-0005-0000-0000-000062B40000}"/>
    <cellStyle name="Normal 36 5 3 2 2 2" xfId="46179" xr:uid="{00000000-0005-0000-0000-000063B40000}"/>
    <cellStyle name="Normal 36 5 3 2 2 2 2" xfId="46180" xr:uid="{00000000-0005-0000-0000-000064B40000}"/>
    <cellStyle name="Normal 36 5 3 2 2 3" xfId="46181" xr:uid="{00000000-0005-0000-0000-000065B40000}"/>
    <cellStyle name="Normal 36 5 3 2 2 4" xfId="46182" xr:uid="{00000000-0005-0000-0000-000066B40000}"/>
    <cellStyle name="Normal 36 5 3 2 3" xfId="46183" xr:uid="{00000000-0005-0000-0000-000067B40000}"/>
    <cellStyle name="Normal 36 5 3 2 3 2" xfId="46184" xr:uid="{00000000-0005-0000-0000-000068B40000}"/>
    <cellStyle name="Normal 36 5 3 2 4" xfId="46185" xr:uid="{00000000-0005-0000-0000-000069B40000}"/>
    <cellStyle name="Normal 36 5 3 2 5" xfId="46186" xr:uid="{00000000-0005-0000-0000-00006AB40000}"/>
    <cellStyle name="Normal 36 5 3 3" xfId="46187" xr:uid="{00000000-0005-0000-0000-00006BB40000}"/>
    <cellStyle name="Normal 36 5 3 3 2" xfId="46188" xr:uid="{00000000-0005-0000-0000-00006CB40000}"/>
    <cellStyle name="Normal 36 5 3 3 2 2" xfId="46189" xr:uid="{00000000-0005-0000-0000-00006DB40000}"/>
    <cellStyle name="Normal 36 5 3 3 3" xfId="46190" xr:uid="{00000000-0005-0000-0000-00006EB40000}"/>
    <cellStyle name="Normal 36 5 3 3 4" xfId="46191" xr:uid="{00000000-0005-0000-0000-00006FB40000}"/>
    <cellStyle name="Normal 36 5 3 4" xfId="46192" xr:uid="{00000000-0005-0000-0000-000070B40000}"/>
    <cellStyle name="Normal 36 5 3 4 2" xfId="46193" xr:uid="{00000000-0005-0000-0000-000071B40000}"/>
    <cellStyle name="Normal 36 5 3 4 2 2" xfId="46194" xr:uid="{00000000-0005-0000-0000-000072B40000}"/>
    <cellStyle name="Normal 36 5 3 4 3" xfId="46195" xr:uid="{00000000-0005-0000-0000-000073B40000}"/>
    <cellStyle name="Normal 36 5 3 4 4" xfId="46196" xr:uid="{00000000-0005-0000-0000-000074B40000}"/>
    <cellStyle name="Normal 36 5 3 5" xfId="46197" xr:uid="{00000000-0005-0000-0000-000075B40000}"/>
    <cellStyle name="Normal 36 5 3 5 2" xfId="46198" xr:uid="{00000000-0005-0000-0000-000076B40000}"/>
    <cellStyle name="Normal 36 5 3 6" xfId="46199" xr:uid="{00000000-0005-0000-0000-000077B40000}"/>
    <cellStyle name="Normal 36 5 3 7" xfId="46200" xr:uid="{00000000-0005-0000-0000-000078B40000}"/>
    <cellStyle name="Normal 36 5 4" xfId="46201" xr:uid="{00000000-0005-0000-0000-000079B40000}"/>
    <cellStyle name="Normal 36 5 4 2" xfId="46202" xr:uid="{00000000-0005-0000-0000-00007AB40000}"/>
    <cellStyle name="Normal 36 5 4 2 2" xfId="46203" xr:uid="{00000000-0005-0000-0000-00007BB40000}"/>
    <cellStyle name="Normal 36 5 4 2 2 2" xfId="46204" xr:uid="{00000000-0005-0000-0000-00007CB40000}"/>
    <cellStyle name="Normal 36 5 4 2 3" xfId="46205" xr:uid="{00000000-0005-0000-0000-00007DB40000}"/>
    <cellStyle name="Normal 36 5 4 2 4" xfId="46206" xr:uid="{00000000-0005-0000-0000-00007EB40000}"/>
    <cellStyle name="Normal 36 5 4 3" xfId="46207" xr:uid="{00000000-0005-0000-0000-00007FB40000}"/>
    <cellStyle name="Normal 36 5 4 3 2" xfId="46208" xr:uid="{00000000-0005-0000-0000-000080B40000}"/>
    <cellStyle name="Normal 36 5 4 3 2 2" xfId="46209" xr:uid="{00000000-0005-0000-0000-000081B40000}"/>
    <cellStyle name="Normal 36 5 4 3 3" xfId="46210" xr:uid="{00000000-0005-0000-0000-000082B40000}"/>
    <cellStyle name="Normal 36 5 4 3 4" xfId="46211" xr:uid="{00000000-0005-0000-0000-000083B40000}"/>
    <cellStyle name="Normal 36 5 4 4" xfId="46212" xr:uid="{00000000-0005-0000-0000-000084B40000}"/>
    <cellStyle name="Normal 36 5 4 4 2" xfId="46213" xr:uid="{00000000-0005-0000-0000-000085B40000}"/>
    <cellStyle name="Normal 36 5 4 5" xfId="46214" xr:uid="{00000000-0005-0000-0000-000086B40000}"/>
    <cellStyle name="Normal 36 5 4 6" xfId="46215" xr:uid="{00000000-0005-0000-0000-000087B40000}"/>
    <cellStyle name="Normal 36 5 5" xfId="46216" xr:uid="{00000000-0005-0000-0000-000088B40000}"/>
    <cellStyle name="Normal 36 5 5 2" xfId="46217" xr:uid="{00000000-0005-0000-0000-000089B40000}"/>
    <cellStyle name="Normal 36 5 5 2 2" xfId="46218" xr:uid="{00000000-0005-0000-0000-00008AB40000}"/>
    <cellStyle name="Normal 36 5 5 2 2 2" xfId="46219" xr:uid="{00000000-0005-0000-0000-00008BB40000}"/>
    <cellStyle name="Normal 36 5 5 2 3" xfId="46220" xr:uid="{00000000-0005-0000-0000-00008CB40000}"/>
    <cellStyle name="Normal 36 5 5 2 4" xfId="46221" xr:uid="{00000000-0005-0000-0000-00008DB40000}"/>
    <cellStyle name="Normal 36 5 5 3" xfId="46222" xr:uid="{00000000-0005-0000-0000-00008EB40000}"/>
    <cellStyle name="Normal 36 5 5 3 2" xfId="46223" xr:uid="{00000000-0005-0000-0000-00008FB40000}"/>
    <cellStyle name="Normal 36 5 5 4" xfId="46224" xr:uid="{00000000-0005-0000-0000-000090B40000}"/>
    <cellStyle name="Normal 36 5 5 5" xfId="46225" xr:uid="{00000000-0005-0000-0000-000091B40000}"/>
    <cellStyle name="Normal 36 5 6" xfId="46226" xr:uid="{00000000-0005-0000-0000-000092B40000}"/>
    <cellStyle name="Normal 36 5 6 2" xfId="46227" xr:uid="{00000000-0005-0000-0000-000093B40000}"/>
    <cellStyle name="Normal 36 5 6 2 2" xfId="46228" xr:uid="{00000000-0005-0000-0000-000094B40000}"/>
    <cellStyle name="Normal 36 5 6 3" xfId="46229" xr:uid="{00000000-0005-0000-0000-000095B40000}"/>
    <cellStyle name="Normal 36 5 6 4" xfId="46230" xr:uid="{00000000-0005-0000-0000-000096B40000}"/>
    <cellStyle name="Normal 36 5 7" xfId="46231" xr:uid="{00000000-0005-0000-0000-000097B40000}"/>
    <cellStyle name="Normal 36 5 7 2" xfId="46232" xr:uid="{00000000-0005-0000-0000-000098B40000}"/>
    <cellStyle name="Normal 36 5 8" xfId="46233" xr:uid="{00000000-0005-0000-0000-000099B40000}"/>
    <cellStyle name="Normal 36 5 9" xfId="46234" xr:uid="{00000000-0005-0000-0000-00009AB40000}"/>
    <cellStyle name="Normal 36 6" xfId="46235" xr:uid="{00000000-0005-0000-0000-00009BB40000}"/>
    <cellStyle name="Normal 36 6 2" xfId="46236" xr:uid="{00000000-0005-0000-0000-00009CB40000}"/>
    <cellStyle name="Normal 36 6 2 2" xfId="46237" xr:uid="{00000000-0005-0000-0000-00009DB40000}"/>
    <cellStyle name="Normal 36 6 2 2 2" xfId="46238" xr:uid="{00000000-0005-0000-0000-00009EB40000}"/>
    <cellStyle name="Normal 36 6 2 2 2 2" xfId="46239" xr:uid="{00000000-0005-0000-0000-00009FB40000}"/>
    <cellStyle name="Normal 36 6 2 2 2 2 2" xfId="46240" xr:uid="{00000000-0005-0000-0000-0000A0B40000}"/>
    <cellStyle name="Normal 36 6 2 2 2 3" xfId="46241" xr:uid="{00000000-0005-0000-0000-0000A1B40000}"/>
    <cellStyle name="Normal 36 6 2 2 2 4" xfId="46242" xr:uid="{00000000-0005-0000-0000-0000A2B40000}"/>
    <cellStyle name="Normal 36 6 2 2 3" xfId="46243" xr:uid="{00000000-0005-0000-0000-0000A3B40000}"/>
    <cellStyle name="Normal 36 6 2 2 3 2" xfId="46244" xr:uid="{00000000-0005-0000-0000-0000A4B40000}"/>
    <cellStyle name="Normal 36 6 2 2 4" xfId="46245" xr:uid="{00000000-0005-0000-0000-0000A5B40000}"/>
    <cellStyle name="Normal 36 6 2 2 5" xfId="46246" xr:uid="{00000000-0005-0000-0000-0000A6B40000}"/>
    <cellStyle name="Normal 36 6 2 3" xfId="46247" xr:uid="{00000000-0005-0000-0000-0000A7B40000}"/>
    <cellStyle name="Normal 36 6 2 3 2" xfId="46248" xr:uid="{00000000-0005-0000-0000-0000A8B40000}"/>
    <cellStyle name="Normal 36 6 2 3 2 2" xfId="46249" xr:uid="{00000000-0005-0000-0000-0000A9B40000}"/>
    <cellStyle name="Normal 36 6 2 3 3" xfId="46250" xr:uid="{00000000-0005-0000-0000-0000AAB40000}"/>
    <cellStyle name="Normal 36 6 2 3 4" xfId="46251" xr:uid="{00000000-0005-0000-0000-0000ABB40000}"/>
    <cellStyle name="Normal 36 6 2 4" xfId="46252" xr:uid="{00000000-0005-0000-0000-0000ACB40000}"/>
    <cellStyle name="Normal 36 6 2 4 2" xfId="46253" xr:uid="{00000000-0005-0000-0000-0000ADB40000}"/>
    <cellStyle name="Normal 36 6 2 5" xfId="46254" xr:uid="{00000000-0005-0000-0000-0000AEB40000}"/>
    <cellStyle name="Normal 36 6 2 6" xfId="46255" xr:uid="{00000000-0005-0000-0000-0000AFB40000}"/>
    <cellStyle name="Normal 36 6 3" xfId="46256" xr:uid="{00000000-0005-0000-0000-0000B0B40000}"/>
    <cellStyle name="Normal 36 6 3 2" xfId="46257" xr:uid="{00000000-0005-0000-0000-0000B1B40000}"/>
    <cellStyle name="Normal 36 6 3 2 2" xfId="46258" xr:uid="{00000000-0005-0000-0000-0000B2B40000}"/>
    <cellStyle name="Normal 36 6 3 2 2 2" xfId="46259" xr:uid="{00000000-0005-0000-0000-0000B3B40000}"/>
    <cellStyle name="Normal 36 6 3 2 3" xfId="46260" xr:uid="{00000000-0005-0000-0000-0000B4B40000}"/>
    <cellStyle name="Normal 36 6 3 2 4" xfId="46261" xr:uid="{00000000-0005-0000-0000-0000B5B40000}"/>
    <cellStyle name="Normal 36 6 3 3" xfId="46262" xr:uid="{00000000-0005-0000-0000-0000B6B40000}"/>
    <cellStyle name="Normal 36 6 3 3 2" xfId="46263" xr:uid="{00000000-0005-0000-0000-0000B7B40000}"/>
    <cellStyle name="Normal 36 6 3 4" xfId="46264" xr:uid="{00000000-0005-0000-0000-0000B8B40000}"/>
    <cellStyle name="Normal 36 6 3 5" xfId="46265" xr:uid="{00000000-0005-0000-0000-0000B9B40000}"/>
    <cellStyle name="Normal 36 6 4" xfId="46266" xr:uid="{00000000-0005-0000-0000-0000BAB40000}"/>
    <cellStyle name="Normal 36 6 4 2" xfId="46267" xr:uid="{00000000-0005-0000-0000-0000BBB40000}"/>
    <cellStyle name="Normal 36 6 4 2 2" xfId="46268" xr:uid="{00000000-0005-0000-0000-0000BCB40000}"/>
    <cellStyle name="Normal 36 6 4 3" xfId="46269" xr:uid="{00000000-0005-0000-0000-0000BDB40000}"/>
    <cellStyle name="Normal 36 6 4 4" xfId="46270" xr:uid="{00000000-0005-0000-0000-0000BEB40000}"/>
    <cellStyle name="Normal 36 6 5" xfId="46271" xr:uid="{00000000-0005-0000-0000-0000BFB40000}"/>
    <cellStyle name="Normal 36 6 5 2" xfId="46272" xr:uid="{00000000-0005-0000-0000-0000C0B40000}"/>
    <cellStyle name="Normal 36 6 5 2 2" xfId="46273" xr:uid="{00000000-0005-0000-0000-0000C1B40000}"/>
    <cellStyle name="Normal 36 6 5 3" xfId="46274" xr:uid="{00000000-0005-0000-0000-0000C2B40000}"/>
    <cellStyle name="Normal 36 6 5 4" xfId="46275" xr:uid="{00000000-0005-0000-0000-0000C3B40000}"/>
    <cellStyle name="Normal 36 6 6" xfId="46276" xr:uid="{00000000-0005-0000-0000-0000C4B40000}"/>
    <cellStyle name="Normal 36 6 6 2" xfId="46277" xr:uid="{00000000-0005-0000-0000-0000C5B40000}"/>
    <cellStyle name="Normal 36 6 7" xfId="46278" xr:uid="{00000000-0005-0000-0000-0000C6B40000}"/>
    <cellStyle name="Normal 36 6 8" xfId="46279" xr:uid="{00000000-0005-0000-0000-0000C7B40000}"/>
    <cellStyle name="Normal 36 7" xfId="46280" xr:uid="{00000000-0005-0000-0000-0000C8B40000}"/>
    <cellStyle name="Normal 36 7 2" xfId="46281" xr:uid="{00000000-0005-0000-0000-0000C9B40000}"/>
    <cellStyle name="Normal 36 7 2 2" xfId="46282" xr:uid="{00000000-0005-0000-0000-0000CAB40000}"/>
    <cellStyle name="Normal 36 7 2 2 2" xfId="46283" xr:uid="{00000000-0005-0000-0000-0000CBB40000}"/>
    <cellStyle name="Normal 36 7 2 2 2 2" xfId="46284" xr:uid="{00000000-0005-0000-0000-0000CCB40000}"/>
    <cellStyle name="Normal 36 7 2 2 3" xfId="46285" xr:uid="{00000000-0005-0000-0000-0000CDB40000}"/>
    <cellStyle name="Normal 36 7 2 2 4" xfId="46286" xr:uid="{00000000-0005-0000-0000-0000CEB40000}"/>
    <cellStyle name="Normal 36 7 2 3" xfId="46287" xr:uid="{00000000-0005-0000-0000-0000CFB40000}"/>
    <cellStyle name="Normal 36 7 2 3 2" xfId="46288" xr:uid="{00000000-0005-0000-0000-0000D0B40000}"/>
    <cellStyle name="Normal 36 7 2 4" xfId="46289" xr:uid="{00000000-0005-0000-0000-0000D1B40000}"/>
    <cellStyle name="Normal 36 7 2 5" xfId="46290" xr:uid="{00000000-0005-0000-0000-0000D2B40000}"/>
    <cellStyle name="Normal 36 7 3" xfId="46291" xr:uid="{00000000-0005-0000-0000-0000D3B40000}"/>
    <cellStyle name="Normal 36 7 3 2" xfId="46292" xr:uid="{00000000-0005-0000-0000-0000D4B40000}"/>
    <cellStyle name="Normal 36 7 3 2 2" xfId="46293" xr:uid="{00000000-0005-0000-0000-0000D5B40000}"/>
    <cellStyle name="Normal 36 7 3 3" xfId="46294" xr:uid="{00000000-0005-0000-0000-0000D6B40000}"/>
    <cellStyle name="Normal 36 7 3 4" xfId="46295" xr:uid="{00000000-0005-0000-0000-0000D7B40000}"/>
    <cellStyle name="Normal 36 7 4" xfId="46296" xr:uid="{00000000-0005-0000-0000-0000D8B40000}"/>
    <cellStyle name="Normal 36 7 4 2" xfId="46297" xr:uid="{00000000-0005-0000-0000-0000D9B40000}"/>
    <cellStyle name="Normal 36 7 4 2 2" xfId="46298" xr:uid="{00000000-0005-0000-0000-0000DAB40000}"/>
    <cellStyle name="Normal 36 7 4 3" xfId="46299" xr:uid="{00000000-0005-0000-0000-0000DBB40000}"/>
    <cellStyle name="Normal 36 7 4 4" xfId="46300" xr:uid="{00000000-0005-0000-0000-0000DCB40000}"/>
    <cellStyle name="Normal 36 7 5" xfId="46301" xr:uid="{00000000-0005-0000-0000-0000DDB40000}"/>
    <cellStyle name="Normal 36 7 5 2" xfId="46302" xr:uid="{00000000-0005-0000-0000-0000DEB40000}"/>
    <cellStyle name="Normal 36 7 6" xfId="46303" xr:uid="{00000000-0005-0000-0000-0000DFB40000}"/>
    <cellStyle name="Normal 36 7 7" xfId="46304" xr:uid="{00000000-0005-0000-0000-0000E0B40000}"/>
    <cellStyle name="Normal 36 8" xfId="46305" xr:uid="{00000000-0005-0000-0000-0000E1B40000}"/>
    <cellStyle name="Normal 36 8 2" xfId="46306" xr:uid="{00000000-0005-0000-0000-0000E2B40000}"/>
    <cellStyle name="Normal 36 8 2 2" xfId="46307" xr:uid="{00000000-0005-0000-0000-0000E3B40000}"/>
    <cellStyle name="Normal 36 8 2 2 2" xfId="46308" xr:uid="{00000000-0005-0000-0000-0000E4B40000}"/>
    <cellStyle name="Normal 36 8 2 3" xfId="46309" xr:uid="{00000000-0005-0000-0000-0000E5B40000}"/>
    <cellStyle name="Normal 36 8 2 4" xfId="46310" xr:uid="{00000000-0005-0000-0000-0000E6B40000}"/>
    <cellStyle name="Normal 36 8 3" xfId="46311" xr:uid="{00000000-0005-0000-0000-0000E7B40000}"/>
    <cellStyle name="Normal 36 8 3 2" xfId="46312" xr:uid="{00000000-0005-0000-0000-0000E8B40000}"/>
    <cellStyle name="Normal 36 8 3 2 2" xfId="46313" xr:uid="{00000000-0005-0000-0000-0000E9B40000}"/>
    <cellStyle name="Normal 36 8 3 3" xfId="46314" xr:uid="{00000000-0005-0000-0000-0000EAB40000}"/>
    <cellStyle name="Normal 36 8 3 4" xfId="46315" xr:uid="{00000000-0005-0000-0000-0000EBB40000}"/>
    <cellStyle name="Normal 36 8 4" xfId="46316" xr:uid="{00000000-0005-0000-0000-0000ECB40000}"/>
    <cellStyle name="Normal 36 8 4 2" xfId="46317" xr:uid="{00000000-0005-0000-0000-0000EDB40000}"/>
    <cellStyle name="Normal 36 8 5" xfId="46318" xr:uid="{00000000-0005-0000-0000-0000EEB40000}"/>
    <cellStyle name="Normal 36 8 6" xfId="46319" xr:uid="{00000000-0005-0000-0000-0000EFB40000}"/>
    <cellStyle name="Normal 36 9" xfId="46320" xr:uid="{00000000-0005-0000-0000-0000F0B40000}"/>
    <cellStyle name="Normal 36 9 2" xfId="46321" xr:uid="{00000000-0005-0000-0000-0000F1B40000}"/>
    <cellStyle name="Normal 36 9 2 2" xfId="46322" xr:uid="{00000000-0005-0000-0000-0000F2B40000}"/>
    <cellStyle name="Normal 36 9 2 2 2" xfId="46323" xr:uid="{00000000-0005-0000-0000-0000F3B40000}"/>
    <cellStyle name="Normal 36 9 2 3" xfId="46324" xr:uid="{00000000-0005-0000-0000-0000F4B40000}"/>
    <cellStyle name="Normal 36 9 2 4" xfId="46325" xr:uid="{00000000-0005-0000-0000-0000F5B40000}"/>
    <cellStyle name="Normal 36 9 3" xfId="46326" xr:uid="{00000000-0005-0000-0000-0000F6B40000}"/>
    <cellStyle name="Normal 36 9 3 2" xfId="46327" xr:uid="{00000000-0005-0000-0000-0000F7B40000}"/>
    <cellStyle name="Normal 36 9 4" xfId="46328" xr:uid="{00000000-0005-0000-0000-0000F8B40000}"/>
    <cellStyle name="Normal 36 9 5" xfId="46329" xr:uid="{00000000-0005-0000-0000-0000F9B40000}"/>
    <cellStyle name="Normal 37" xfId="46330" xr:uid="{00000000-0005-0000-0000-0000FAB40000}"/>
    <cellStyle name="Normal 37 10" xfId="46331" xr:uid="{00000000-0005-0000-0000-0000FBB40000}"/>
    <cellStyle name="Normal 37 10 2" xfId="46332" xr:uid="{00000000-0005-0000-0000-0000FCB40000}"/>
    <cellStyle name="Normal 37 10 2 2" xfId="46333" xr:uid="{00000000-0005-0000-0000-0000FDB40000}"/>
    <cellStyle name="Normal 37 10 3" xfId="46334" xr:uid="{00000000-0005-0000-0000-0000FEB40000}"/>
    <cellStyle name="Normal 37 10 4" xfId="46335" xr:uid="{00000000-0005-0000-0000-0000FFB40000}"/>
    <cellStyle name="Normal 37 11" xfId="46336" xr:uid="{00000000-0005-0000-0000-000000B50000}"/>
    <cellStyle name="Normal 37 11 2" xfId="46337" xr:uid="{00000000-0005-0000-0000-000001B50000}"/>
    <cellStyle name="Normal 37 12" xfId="46338" xr:uid="{00000000-0005-0000-0000-000002B50000}"/>
    <cellStyle name="Normal 37 13" xfId="46339" xr:uid="{00000000-0005-0000-0000-000003B50000}"/>
    <cellStyle name="Normal 37 14" xfId="46340" xr:uid="{00000000-0005-0000-0000-000004B50000}"/>
    <cellStyle name="Normal 37 2" xfId="46341" xr:uid="{00000000-0005-0000-0000-000005B50000}"/>
    <cellStyle name="Normal 37 2 10" xfId="46342" xr:uid="{00000000-0005-0000-0000-000006B50000}"/>
    <cellStyle name="Normal 37 2 2" xfId="46343" xr:uid="{00000000-0005-0000-0000-000007B50000}"/>
    <cellStyle name="Normal 37 2 2 2" xfId="46344" xr:uid="{00000000-0005-0000-0000-000008B50000}"/>
    <cellStyle name="Normal 37 2 2 2 2" xfId="46345" xr:uid="{00000000-0005-0000-0000-000009B50000}"/>
    <cellStyle name="Normal 37 2 2 2 2 2" xfId="46346" xr:uid="{00000000-0005-0000-0000-00000AB50000}"/>
    <cellStyle name="Normal 37 2 2 2 2 2 2" xfId="46347" xr:uid="{00000000-0005-0000-0000-00000BB50000}"/>
    <cellStyle name="Normal 37 2 2 2 2 2 2 2" xfId="46348" xr:uid="{00000000-0005-0000-0000-00000CB50000}"/>
    <cellStyle name="Normal 37 2 2 2 2 2 2 2 2" xfId="46349" xr:uid="{00000000-0005-0000-0000-00000DB50000}"/>
    <cellStyle name="Normal 37 2 2 2 2 2 2 3" xfId="46350" xr:uid="{00000000-0005-0000-0000-00000EB50000}"/>
    <cellStyle name="Normal 37 2 2 2 2 2 2 4" xfId="46351" xr:uid="{00000000-0005-0000-0000-00000FB50000}"/>
    <cellStyle name="Normal 37 2 2 2 2 2 3" xfId="46352" xr:uid="{00000000-0005-0000-0000-000010B50000}"/>
    <cellStyle name="Normal 37 2 2 2 2 2 3 2" xfId="46353" xr:uid="{00000000-0005-0000-0000-000011B50000}"/>
    <cellStyle name="Normal 37 2 2 2 2 2 4" xfId="46354" xr:uid="{00000000-0005-0000-0000-000012B50000}"/>
    <cellStyle name="Normal 37 2 2 2 2 2 5" xfId="46355" xr:uid="{00000000-0005-0000-0000-000013B50000}"/>
    <cellStyle name="Normal 37 2 2 2 2 3" xfId="46356" xr:uid="{00000000-0005-0000-0000-000014B50000}"/>
    <cellStyle name="Normal 37 2 2 2 2 3 2" xfId="46357" xr:uid="{00000000-0005-0000-0000-000015B50000}"/>
    <cellStyle name="Normal 37 2 2 2 2 3 2 2" xfId="46358" xr:uid="{00000000-0005-0000-0000-000016B50000}"/>
    <cellStyle name="Normal 37 2 2 2 2 3 3" xfId="46359" xr:uid="{00000000-0005-0000-0000-000017B50000}"/>
    <cellStyle name="Normal 37 2 2 2 2 3 4" xfId="46360" xr:uid="{00000000-0005-0000-0000-000018B50000}"/>
    <cellStyle name="Normal 37 2 2 2 2 4" xfId="46361" xr:uid="{00000000-0005-0000-0000-000019B50000}"/>
    <cellStyle name="Normal 37 2 2 2 2 4 2" xfId="46362" xr:uid="{00000000-0005-0000-0000-00001AB50000}"/>
    <cellStyle name="Normal 37 2 2 2 2 5" xfId="46363" xr:uid="{00000000-0005-0000-0000-00001BB50000}"/>
    <cellStyle name="Normal 37 2 2 2 2 6" xfId="46364" xr:uid="{00000000-0005-0000-0000-00001CB50000}"/>
    <cellStyle name="Normal 37 2 2 2 3" xfId="46365" xr:uid="{00000000-0005-0000-0000-00001DB50000}"/>
    <cellStyle name="Normal 37 2 2 2 3 2" xfId="46366" xr:uid="{00000000-0005-0000-0000-00001EB50000}"/>
    <cellStyle name="Normal 37 2 2 2 3 2 2" xfId="46367" xr:uid="{00000000-0005-0000-0000-00001FB50000}"/>
    <cellStyle name="Normal 37 2 2 2 3 2 2 2" xfId="46368" xr:uid="{00000000-0005-0000-0000-000020B50000}"/>
    <cellStyle name="Normal 37 2 2 2 3 2 3" xfId="46369" xr:uid="{00000000-0005-0000-0000-000021B50000}"/>
    <cellStyle name="Normal 37 2 2 2 3 2 4" xfId="46370" xr:uid="{00000000-0005-0000-0000-000022B50000}"/>
    <cellStyle name="Normal 37 2 2 2 3 3" xfId="46371" xr:uid="{00000000-0005-0000-0000-000023B50000}"/>
    <cellStyle name="Normal 37 2 2 2 3 3 2" xfId="46372" xr:uid="{00000000-0005-0000-0000-000024B50000}"/>
    <cellStyle name="Normal 37 2 2 2 3 4" xfId="46373" xr:uid="{00000000-0005-0000-0000-000025B50000}"/>
    <cellStyle name="Normal 37 2 2 2 3 5" xfId="46374" xr:uid="{00000000-0005-0000-0000-000026B50000}"/>
    <cellStyle name="Normal 37 2 2 2 4" xfId="46375" xr:uid="{00000000-0005-0000-0000-000027B50000}"/>
    <cellStyle name="Normal 37 2 2 2 4 2" xfId="46376" xr:uid="{00000000-0005-0000-0000-000028B50000}"/>
    <cellStyle name="Normal 37 2 2 2 4 2 2" xfId="46377" xr:uid="{00000000-0005-0000-0000-000029B50000}"/>
    <cellStyle name="Normal 37 2 2 2 4 3" xfId="46378" xr:uid="{00000000-0005-0000-0000-00002AB50000}"/>
    <cellStyle name="Normal 37 2 2 2 4 4" xfId="46379" xr:uid="{00000000-0005-0000-0000-00002BB50000}"/>
    <cellStyle name="Normal 37 2 2 2 5" xfId="46380" xr:uid="{00000000-0005-0000-0000-00002CB50000}"/>
    <cellStyle name="Normal 37 2 2 2 5 2" xfId="46381" xr:uid="{00000000-0005-0000-0000-00002DB50000}"/>
    <cellStyle name="Normal 37 2 2 2 5 2 2" xfId="46382" xr:uid="{00000000-0005-0000-0000-00002EB50000}"/>
    <cellStyle name="Normal 37 2 2 2 5 3" xfId="46383" xr:uid="{00000000-0005-0000-0000-00002FB50000}"/>
    <cellStyle name="Normal 37 2 2 2 5 4" xfId="46384" xr:uid="{00000000-0005-0000-0000-000030B50000}"/>
    <cellStyle name="Normal 37 2 2 2 6" xfId="46385" xr:uid="{00000000-0005-0000-0000-000031B50000}"/>
    <cellStyle name="Normal 37 2 2 2 6 2" xfId="46386" xr:uid="{00000000-0005-0000-0000-000032B50000}"/>
    <cellStyle name="Normal 37 2 2 2 7" xfId="46387" xr:uid="{00000000-0005-0000-0000-000033B50000}"/>
    <cellStyle name="Normal 37 2 2 2 8" xfId="46388" xr:uid="{00000000-0005-0000-0000-000034B50000}"/>
    <cellStyle name="Normal 37 2 2 3" xfId="46389" xr:uid="{00000000-0005-0000-0000-000035B50000}"/>
    <cellStyle name="Normal 37 2 2 3 2" xfId="46390" xr:uid="{00000000-0005-0000-0000-000036B50000}"/>
    <cellStyle name="Normal 37 2 2 3 2 2" xfId="46391" xr:uid="{00000000-0005-0000-0000-000037B50000}"/>
    <cellStyle name="Normal 37 2 2 3 2 2 2" xfId="46392" xr:uid="{00000000-0005-0000-0000-000038B50000}"/>
    <cellStyle name="Normal 37 2 2 3 2 2 2 2" xfId="46393" xr:uid="{00000000-0005-0000-0000-000039B50000}"/>
    <cellStyle name="Normal 37 2 2 3 2 2 3" xfId="46394" xr:uid="{00000000-0005-0000-0000-00003AB50000}"/>
    <cellStyle name="Normal 37 2 2 3 2 2 4" xfId="46395" xr:uid="{00000000-0005-0000-0000-00003BB50000}"/>
    <cellStyle name="Normal 37 2 2 3 2 3" xfId="46396" xr:uid="{00000000-0005-0000-0000-00003CB50000}"/>
    <cellStyle name="Normal 37 2 2 3 2 3 2" xfId="46397" xr:uid="{00000000-0005-0000-0000-00003DB50000}"/>
    <cellStyle name="Normal 37 2 2 3 2 4" xfId="46398" xr:uid="{00000000-0005-0000-0000-00003EB50000}"/>
    <cellStyle name="Normal 37 2 2 3 2 5" xfId="46399" xr:uid="{00000000-0005-0000-0000-00003FB50000}"/>
    <cellStyle name="Normal 37 2 2 3 3" xfId="46400" xr:uid="{00000000-0005-0000-0000-000040B50000}"/>
    <cellStyle name="Normal 37 2 2 3 3 2" xfId="46401" xr:uid="{00000000-0005-0000-0000-000041B50000}"/>
    <cellStyle name="Normal 37 2 2 3 3 2 2" xfId="46402" xr:uid="{00000000-0005-0000-0000-000042B50000}"/>
    <cellStyle name="Normal 37 2 2 3 3 3" xfId="46403" xr:uid="{00000000-0005-0000-0000-000043B50000}"/>
    <cellStyle name="Normal 37 2 2 3 3 4" xfId="46404" xr:uid="{00000000-0005-0000-0000-000044B50000}"/>
    <cellStyle name="Normal 37 2 2 3 4" xfId="46405" xr:uid="{00000000-0005-0000-0000-000045B50000}"/>
    <cellStyle name="Normal 37 2 2 3 4 2" xfId="46406" xr:uid="{00000000-0005-0000-0000-000046B50000}"/>
    <cellStyle name="Normal 37 2 2 3 4 2 2" xfId="46407" xr:uid="{00000000-0005-0000-0000-000047B50000}"/>
    <cellStyle name="Normal 37 2 2 3 4 3" xfId="46408" xr:uid="{00000000-0005-0000-0000-000048B50000}"/>
    <cellStyle name="Normal 37 2 2 3 4 4" xfId="46409" xr:uid="{00000000-0005-0000-0000-000049B50000}"/>
    <cellStyle name="Normal 37 2 2 3 5" xfId="46410" xr:uid="{00000000-0005-0000-0000-00004AB50000}"/>
    <cellStyle name="Normal 37 2 2 3 5 2" xfId="46411" xr:uid="{00000000-0005-0000-0000-00004BB50000}"/>
    <cellStyle name="Normal 37 2 2 3 6" xfId="46412" xr:uid="{00000000-0005-0000-0000-00004CB50000}"/>
    <cellStyle name="Normal 37 2 2 3 7" xfId="46413" xr:uid="{00000000-0005-0000-0000-00004DB50000}"/>
    <cellStyle name="Normal 37 2 2 4" xfId="46414" xr:uid="{00000000-0005-0000-0000-00004EB50000}"/>
    <cellStyle name="Normal 37 2 2 4 2" xfId="46415" xr:uid="{00000000-0005-0000-0000-00004FB50000}"/>
    <cellStyle name="Normal 37 2 2 4 2 2" xfId="46416" xr:uid="{00000000-0005-0000-0000-000050B50000}"/>
    <cellStyle name="Normal 37 2 2 4 2 2 2" xfId="46417" xr:uid="{00000000-0005-0000-0000-000051B50000}"/>
    <cellStyle name="Normal 37 2 2 4 2 3" xfId="46418" xr:uid="{00000000-0005-0000-0000-000052B50000}"/>
    <cellStyle name="Normal 37 2 2 4 2 4" xfId="46419" xr:uid="{00000000-0005-0000-0000-000053B50000}"/>
    <cellStyle name="Normal 37 2 2 4 3" xfId="46420" xr:uid="{00000000-0005-0000-0000-000054B50000}"/>
    <cellStyle name="Normal 37 2 2 4 3 2" xfId="46421" xr:uid="{00000000-0005-0000-0000-000055B50000}"/>
    <cellStyle name="Normal 37 2 2 4 3 2 2" xfId="46422" xr:uid="{00000000-0005-0000-0000-000056B50000}"/>
    <cellStyle name="Normal 37 2 2 4 3 3" xfId="46423" xr:uid="{00000000-0005-0000-0000-000057B50000}"/>
    <cellStyle name="Normal 37 2 2 4 3 4" xfId="46424" xr:uid="{00000000-0005-0000-0000-000058B50000}"/>
    <cellStyle name="Normal 37 2 2 4 4" xfId="46425" xr:uid="{00000000-0005-0000-0000-000059B50000}"/>
    <cellStyle name="Normal 37 2 2 4 4 2" xfId="46426" xr:uid="{00000000-0005-0000-0000-00005AB50000}"/>
    <cellStyle name="Normal 37 2 2 4 5" xfId="46427" xr:uid="{00000000-0005-0000-0000-00005BB50000}"/>
    <cellStyle name="Normal 37 2 2 4 6" xfId="46428" xr:uid="{00000000-0005-0000-0000-00005CB50000}"/>
    <cellStyle name="Normal 37 2 2 5" xfId="46429" xr:uid="{00000000-0005-0000-0000-00005DB50000}"/>
    <cellStyle name="Normal 37 2 2 5 2" xfId="46430" xr:uid="{00000000-0005-0000-0000-00005EB50000}"/>
    <cellStyle name="Normal 37 2 2 5 2 2" xfId="46431" xr:uid="{00000000-0005-0000-0000-00005FB50000}"/>
    <cellStyle name="Normal 37 2 2 5 2 2 2" xfId="46432" xr:uid="{00000000-0005-0000-0000-000060B50000}"/>
    <cellStyle name="Normal 37 2 2 5 2 3" xfId="46433" xr:uid="{00000000-0005-0000-0000-000061B50000}"/>
    <cellStyle name="Normal 37 2 2 5 2 4" xfId="46434" xr:uid="{00000000-0005-0000-0000-000062B50000}"/>
    <cellStyle name="Normal 37 2 2 5 3" xfId="46435" xr:uid="{00000000-0005-0000-0000-000063B50000}"/>
    <cellStyle name="Normal 37 2 2 5 3 2" xfId="46436" xr:uid="{00000000-0005-0000-0000-000064B50000}"/>
    <cellStyle name="Normal 37 2 2 5 4" xfId="46437" xr:uid="{00000000-0005-0000-0000-000065B50000}"/>
    <cellStyle name="Normal 37 2 2 5 5" xfId="46438" xr:uid="{00000000-0005-0000-0000-000066B50000}"/>
    <cellStyle name="Normal 37 2 2 6" xfId="46439" xr:uid="{00000000-0005-0000-0000-000067B50000}"/>
    <cellStyle name="Normal 37 2 2 6 2" xfId="46440" xr:uid="{00000000-0005-0000-0000-000068B50000}"/>
    <cellStyle name="Normal 37 2 2 6 2 2" xfId="46441" xr:uid="{00000000-0005-0000-0000-000069B50000}"/>
    <cellStyle name="Normal 37 2 2 6 3" xfId="46442" xr:uid="{00000000-0005-0000-0000-00006AB50000}"/>
    <cellStyle name="Normal 37 2 2 6 4" xfId="46443" xr:uid="{00000000-0005-0000-0000-00006BB50000}"/>
    <cellStyle name="Normal 37 2 2 7" xfId="46444" xr:uid="{00000000-0005-0000-0000-00006CB50000}"/>
    <cellStyle name="Normal 37 2 2 7 2" xfId="46445" xr:uid="{00000000-0005-0000-0000-00006DB50000}"/>
    <cellStyle name="Normal 37 2 2 8" xfId="46446" xr:uid="{00000000-0005-0000-0000-00006EB50000}"/>
    <cellStyle name="Normal 37 2 2 9" xfId="46447" xr:uid="{00000000-0005-0000-0000-00006FB50000}"/>
    <cellStyle name="Normal 37 2 3" xfId="46448" xr:uid="{00000000-0005-0000-0000-000070B50000}"/>
    <cellStyle name="Normal 37 2 3 2" xfId="46449" xr:uid="{00000000-0005-0000-0000-000071B50000}"/>
    <cellStyle name="Normal 37 2 3 2 2" xfId="46450" xr:uid="{00000000-0005-0000-0000-000072B50000}"/>
    <cellStyle name="Normal 37 2 3 2 2 2" xfId="46451" xr:uid="{00000000-0005-0000-0000-000073B50000}"/>
    <cellStyle name="Normal 37 2 3 2 2 2 2" xfId="46452" xr:uid="{00000000-0005-0000-0000-000074B50000}"/>
    <cellStyle name="Normal 37 2 3 2 2 2 2 2" xfId="46453" xr:uid="{00000000-0005-0000-0000-000075B50000}"/>
    <cellStyle name="Normal 37 2 3 2 2 2 3" xfId="46454" xr:uid="{00000000-0005-0000-0000-000076B50000}"/>
    <cellStyle name="Normal 37 2 3 2 2 2 4" xfId="46455" xr:uid="{00000000-0005-0000-0000-000077B50000}"/>
    <cellStyle name="Normal 37 2 3 2 2 3" xfId="46456" xr:uid="{00000000-0005-0000-0000-000078B50000}"/>
    <cellStyle name="Normal 37 2 3 2 2 3 2" xfId="46457" xr:uid="{00000000-0005-0000-0000-000079B50000}"/>
    <cellStyle name="Normal 37 2 3 2 2 4" xfId="46458" xr:uid="{00000000-0005-0000-0000-00007AB50000}"/>
    <cellStyle name="Normal 37 2 3 2 2 5" xfId="46459" xr:uid="{00000000-0005-0000-0000-00007BB50000}"/>
    <cellStyle name="Normal 37 2 3 2 3" xfId="46460" xr:uid="{00000000-0005-0000-0000-00007CB50000}"/>
    <cellStyle name="Normal 37 2 3 2 3 2" xfId="46461" xr:uid="{00000000-0005-0000-0000-00007DB50000}"/>
    <cellStyle name="Normal 37 2 3 2 3 2 2" xfId="46462" xr:uid="{00000000-0005-0000-0000-00007EB50000}"/>
    <cellStyle name="Normal 37 2 3 2 3 3" xfId="46463" xr:uid="{00000000-0005-0000-0000-00007FB50000}"/>
    <cellStyle name="Normal 37 2 3 2 3 4" xfId="46464" xr:uid="{00000000-0005-0000-0000-000080B50000}"/>
    <cellStyle name="Normal 37 2 3 2 4" xfId="46465" xr:uid="{00000000-0005-0000-0000-000081B50000}"/>
    <cellStyle name="Normal 37 2 3 2 4 2" xfId="46466" xr:uid="{00000000-0005-0000-0000-000082B50000}"/>
    <cellStyle name="Normal 37 2 3 2 5" xfId="46467" xr:uid="{00000000-0005-0000-0000-000083B50000}"/>
    <cellStyle name="Normal 37 2 3 2 6" xfId="46468" xr:uid="{00000000-0005-0000-0000-000084B50000}"/>
    <cellStyle name="Normal 37 2 3 3" xfId="46469" xr:uid="{00000000-0005-0000-0000-000085B50000}"/>
    <cellStyle name="Normal 37 2 3 3 2" xfId="46470" xr:uid="{00000000-0005-0000-0000-000086B50000}"/>
    <cellStyle name="Normal 37 2 3 3 2 2" xfId="46471" xr:uid="{00000000-0005-0000-0000-000087B50000}"/>
    <cellStyle name="Normal 37 2 3 3 2 2 2" xfId="46472" xr:uid="{00000000-0005-0000-0000-000088B50000}"/>
    <cellStyle name="Normal 37 2 3 3 2 3" xfId="46473" xr:uid="{00000000-0005-0000-0000-000089B50000}"/>
    <cellStyle name="Normal 37 2 3 3 2 4" xfId="46474" xr:uid="{00000000-0005-0000-0000-00008AB50000}"/>
    <cellStyle name="Normal 37 2 3 3 3" xfId="46475" xr:uid="{00000000-0005-0000-0000-00008BB50000}"/>
    <cellStyle name="Normal 37 2 3 3 3 2" xfId="46476" xr:uid="{00000000-0005-0000-0000-00008CB50000}"/>
    <cellStyle name="Normal 37 2 3 3 4" xfId="46477" xr:uid="{00000000-0005-0000-0000-00008DB50000}"/>
    <cellStyle name="Normal 37 2 3 3 5" xfId="46478" xr:uid="{00000000-0005-0000-0000-00008EB50000}"/>
    <cellStyle name="Normal 37 2 3 4" xfId="46479" xr:uid="{00000000-0005-0000-0000-00008FB50000}"/>
    <cellStyle name="Normal 37 2 3 4 2" xfId="46480" xr:uid="{00000000-0005-0000-0000-000090B50000}"/>
    <cellStyle name="Normal 37 2 3 4 2 2" xfId="46481" xr:uid="{00000000-0005-0000-0000-000091B50000}"/>
    <cellStyle name="Normal 37 2 3 4 3" xfId="46482" xr:uid="{00000000-0005-0000-0000-000092B50000}"/>
    <cellStyle name="Normal 37 2 3 4 4" xfId="46483" xr:uid="{00000000-0005-0000-0000-000093B50000}"/>
    <cellStyle name="Normal 37 2 3 5" xfId="46484" xr:uid="{00000000-0005-0000-0000-000094B50000}"/>
    <cellStyle name="Normal 37 2 3 5 2" xfId="46485" xr:uid="{00000000-0005-0000-0000-000095B50000}"/>
    <cellStyle name="Normal 37 2 3 5 2 2" xfId="46486" xr:uid="{00000000-0005-0000-0000-000096B50000}"/>
    <cellStyle name="Normal 37 2 3 5 3" xfId="46487" xr:uid="{00000000-0005-0000-0000-000097B50000}"/>
    <cellStyle name="Normal 37 2 3 5 4" xfId="46488" xr:uid="{00000000-0005-0000-0000-000098B50000}"/>
    <cellStyle name="Normal 37 2 3 6" xfId="46489" xr:uid="{00000000-0005-0000-0000-000099B50000}"/>
    <cellStyle name="Normal 37 2 3 6 2" xfId="46490" xr:uid="{00000000-0005-0000-0000-00009AB50000}"/>
    <cellStyle name="Normal 37 2 3 7" xfId="46491" xr:uid="{00000000-0005-0000-0000-00009BB50000}"/>
    <cellStyle name="Normal 37 2 3 8" xfId="46492" xr:uid="{00000000-0005-0000-0000-00009CB50000}"/>
    <cellStyle name="Normal 37 2 4" xfId="46493" xr:uid="{00000000-0005-0000-0000-00009DB50000}"/>
    <cellStyle name="Normal 37 2 4 2" xfId="46494" xr:uid="{00000000-0005-0000-0000-00009EB50000}"/>
    <cellStyle name="Normal 37 2 4 2 2" xfId="46495" xr:uid="{00000000-0005-0000-0000-00009FB50000}"/>
    <cellStyle name="Normal 37 2 4 2 2 2" xfId="46496" xr:uid="{00000000-0005-0000-0000-0000A0B50000}"/>
    <cellStyle name="Normal 37 2 4 2 2 2 2" xfId="46497" xr:uid="{00000000-0005-0000-0000-0000A1B50000}"/>
    <cellStyle name="Normal 37 2 4 2 2 3" xfId="46498" xr:uid="{00000000-0005-0000-0000-0000A2B50000}"/>
    <cellStyle name="Normal 37 2 4 2 2 4" xfId="46499" xr:uid="{00000000-0005-0000-0000-0000A3B50000}"/>
    <cellStyle name="Normal 37 2 4 2 3" xfId="46500" xr:uid="{00000000-0005-0000-0000-0000A4B50000}"/>
    <cellStyle name="Normal 37 2 4 2 3 2" xfId="46501" xr:uid="{00000000-0005-0000-0000-0000A5B50000}"/>
    <cellStyle name="Normal 37 2 4 2 4" xfId="46502" xr:uid="{00000000-0005-0000-0000-0000A6B50000}"/>
    <cellStyle name="Normal 37 2 4 2 5" xfId="46503" xr:uid="{00000000-0005-0000-0000-0000A7B50000}"/>
    <cellStyle name="Normal 37 2 4 3" xfId="46504" xr:uid="{00000000-0005-0000-0000-0000A8B50000}"/>
    <cellStyle name="Normal 37 2 4 3 2" xfId="46505" xr:uid="{00000000-0005-0000-0000-0000A9B50000}"/>
    <cellStyle name="Normal 37 2 4 3 2 2" xfId="46506" xr:uid="{00000000-0005-0000-0000-0000AAB50000}"/>
    <cellStyle name="Normal 37 2 4 3 3" xfId="46507" xr:uid="{00000000-0005-0000-0000-0000ABB50000}"/>
    <cellStyle name="Normal 37 2 4 3 4" xfId="46508" xr:uid="{00000000-0005-0000-0000-0000ACB50000}"/>
    <cellStyle name="Normal 37 2 4 4" xfId="46509" xr:uid="{00000000-0005-0000-0000-0000ADB50000}"/>
    <cellStyle name="Normal 37 2 4 4 2" xfId="46510" xr:uid="{00000000-0005-0000-0000-0000AEB50000}"/>
    <cellStyle name="Normal 37 2 4 4 2 2" xfId="46511" xr:uid="{00000000-0005-0000-0000-0000AFB50000}"/>
    <cellStyle name="Normal 37 2 4 4 3" xfId="46512" xr:uid="{00000000-0005-0000-0000-0000B0B50000}"/>
    <cellStyle name="Normal 37 2 4 4 4" xfId="46513" xr:uid="{00000000-0005-0000-0000-0000B1B50000}"/>
    <cellStyle name="Normal 37 2 4 5" xfId="46514" xr:uid="{00000000-0005-0000-0000-0000B2B50000}"/>
    <cellStyle name="Normal 37 2 4 5 2" xfId="46515" xr:uid="{00000000-0005-0000-0000-0000B3B50000}"/>
    <cellStyle name="Normal 37 2 4 6" xfId="46516" xr:uid="{00000000-0005-0000-0000-0000B4B50000}"/>
    <cellStyle name="Normal 37 2 4 7" xfId="46517" xr:uid="{00000000-0005-0000-0000-0000B5B50000}"/>
    <cellStyle name="Normal 37 2 5" xfId="46518" xr:uid="{00000000-0005-0000-0000-0000B6B50000}"/>
    <cellStyle name="Normal 37 2 5 2" xfId="46519" xr:uid="{00000000-0005-0000-0000-0000B7B50000}"/>
    <cellStyle name="Normal 37 2 5 2 2" xfId="46520" xr:uid="{00000000-0005-0000-0000-0000B8B50000}"/>
    <cellStyle name="Normal 37 2 5 2 2 2" xfId="46521" xr:uid="{00000000-0005-0000-0000-0000B9B50000}"/>
    <cellStyle name="Normal 37 2 5 2 3" xfId="46522" xr:uid="{00000000-0005-0000-0000-0000BAB50000}"/>
    <cellStyle name="Normal 37 2 5 2 4" xfId="46523" xr:uid="{00000000-0005-0000-0000-0000BBB50000}"/>
    <cellStyle name="Normal 37 2 5 3" xfId="46524" xr:uid="{00000000-0005-0000-0000-0000BCB50000}"/>
    <cellStyle name="Normal 37 2 5 3 2" xfId="46525" xr:uid="{00000000-0005-0000-0000-0000BDB50000}"/>
    <cellStyle name="Normal 37 2 5 3 2 2" xfId="46526" xr:uid="{00000000-0005-0000-0000-0000BEB50000}"/>
    <cellStyle name="Normal 37 2 5 3 3" xfId="46527" xr:uid="{00000000-0005-0000-0000-0000BFB50000}"/>
    <cellStyle name="Normal 37 2 5 3 4" xfId="46528" xr:uid="{00000000-0005-0000-0000-0000C0B50000}"/>
    <cellStyle name="Normal 37 2 5 4" xfId="46529" xr:uid="{00000000-0005-0000-0000-0000C1B50000}"/>
    <cellStyle name="Normal 37 2 5 4 2" xfId="46530" xr:uid="{00000000-0005-0000-0000-0000C2B50000}"/>
    <cellStyle name="Normal 37 2 5 5" xfId="46531" xr:uid="{00000000-0005-0000-0000-0000C3B50000}"/>
    <cellStyle name="Normal 37 2 5 6" xfId="46532" xr:uid="{00000000-0005-0000-0000-0000C4B50000}"/>
    <cellStyle name="Normal 37 2 6" xfId="46533" xr:uid="{00000000-0005-0000-0000-0000C5B50000}"/>
    <cellStyle name="Normal 37 2 6 2" xfId="46534" xr:uid="{00000000-0005-0000-0000-0000C6B50000}"/>
    <cellStyle name="Normal 37 2 6 2 2" xfId="46535" xr:uid="{00000000-0005-0000-0000-0000C7B50000}"/>
    <cellStyle name="Normal 37 2 6 2 2 2" xfId="46536" xr:uid="{00000000-0005-0000-0000-0000C8B50000}"/>
    <cellStyle name="Normal 37 2 6 2 3" xfId="46537" xr:uid="{00000000-0005-0000-0000-0000C9B50000}"/>
    <cellStyle name="Normal 37 2 6 2 4" xfId="46538" xr:uid="{00000000-0005-0000-0000-0000CAB50000}"/>
    <cellStyle name="Normal 37 2 6 3" xfId="46539" xr:uid="{00000000-0005-0000-0000-0000CBB50000}"/>
    <cellStyle name="Normal 37 2 6 3 2" xfId="46540" xr:uid="{00000000-0005-0000-0000-0000CCB50000}"/>
    <cellStyle name="Normal 37 2 6 4" xfId="46541" xr:uid="{00000000-0005-0000-0000-0000CDB50000}"/>
    <cellStyle name="Normal 37 2 6 5" xfId="46542" xr:uid="{00000000-0005-0000-0000-0000CEB50000}"/>
    <cellStyle name="Normal 37 2 7" xfId="46543" xr:uid="{00000000-0005-0000-0000-0000CFB50000}"/>
    <cellStyle name="Normal 37 2 7 2" xfId="46544" xr:uid="{00000000-0005-0000-0000-0000D0B50000}"/>
    <cellStyle name="Normal 37 2 7 2 2" xfId="46545" xr:uid="{00000000-0005-0000-0000-0000D1B50000}"/>
    <cellStyle name="Normal 37 2 7 3" xfId="46546" xr:uid="{00000000-0005-0000-0000-0000D2B50000}"/>
    <cellStyle name="Normal 37 2 7 4" xfId="46547" xr:uid="{00000000-0005-0000-0000-0000D3B50000}"/>
    <cellStyle name="Normal 37 2 8" xfId="46548" xr:uid="{00000000-0005-0000-0000-0000D4B50000}"/>
    <cellStyle name="Normal 37 2 8 2" xfId="46549" xr:uid="{00000000-0005-0000-0000-0000D5B50000}"/>
    <cellStyle name="Normal 37 2 9" xfId="46550" xr:uid="{00000000-0005-0000-0000-0000D6B50000}"/>
    <cellStyle name="Normal 37 3" xfId="46551" xr:uid="{00000000-0005-0000-0000-0000D7B50000}"/>
    <cellStyle name="Normal 37 3 10" xfId="46552" xr:uid="{00000000-0005-0000-0000-0000D8B50000}"/>
    <cellStyle name="Normal 37 3 2" xfId="46553" xr:uid="{00000000-0005-0000-0000-0000D9B50000}"/>
    <cellStyle name="Normal 37 3 2 2" xfId="46554" xr:uid="{00000000-0005-0000-0000-0000DAB50000}"/>
    <cellStyle name="Normal 37 3 2 2 2" xfId="46555" xr:uid="{00000000-0005-0000-0000-0000DBB50000}"/>
    <cellStyle name="Normal 37 3 2 2 2 2" xfId="46556" xr:uid="{00000000-0005-0000-0000-0000DCB50000}"/>
    <cellStyle name="Normal 37 3 2 2 2 2 2" xfId="46557" xr:uid="{00000000-0005-0000-0000-0000DDB50000}"/>
    <cellStyle name="Normal 37 3 2 2 2 2 2 2" xfId="46558" xr:uid="{00000000-0005-0000-0000-0000DEB50000}"/>
    <cellStyle name="Normal 37 3 2 2 2 2 2 2 2" xfId="46559" xr:uid="{00000000-0005-0000-0000-0000DFB50000}"/>
    <cellStyle name="Normal 37 3 2 2 2 2 2 3" xfId="46560" xr:uid="{00000000-0005-0000-0000-0000E0B50000}"/>
    <cellStyle name="Normal 37 3 2 2 2 2 2 4" xfId="46561" xr:uid="{00000000-0005-0000-0000-0000E1B50000}"/>
    <cellStyle name="Normal 37 3 2 2 2 2 3" xfId="46562" xr:uid="{00000000-0005-0000-0000-0000E2B50000}"/>
    <cellStyle name="Normal 37 3 2 2 2 2 3 2" xfId="46563" xr:uid="{00000000-0005-0000-0000-0000E3B50000}"/>
    <cellStyle name="Normal 37 3 2 2 2 2 4" xfId="46564" xr:uid="{00000000-0005-0000-0000-0000E4B50000}"/>
    <cellStyle name="Normal 37 3 2 2 2 2 5" xfId="46565" xr:uid="{00000000-0005-0000-0000-0000E5B50000}"/>
    <cellStyle name="Normal 37 3 2 2 2 3" xfId="46566" xr:uid="{00000000-0005-0000-0000-0000E6B50000}"/>
    <cellStyle name="Normal 37 3 2 2 2 3 2" xfId="46567" xr:uid="{00000000-0005-0000-0000-0000E7B50000}"/>
    <cellStyle name="Normal 37 3 2 2 2 3 2 2" xfId="46568" xr:uid="{00000000-0005-0000-0000-0000E8B50000}"/>
    <cellStyle name="Normal 37 3 2 2 2 3 3" xfId="46569" xr:uid="{00000000-0005-0000-0000-0000E9B50000}"/>
    <cellStyle name="Normal 37 3 2 2 2 3 4" xfId="46570" xr:uid="{00000000-0005-0000-0000-0000EAB50000}"/>
    <cellStyle name="Normal 37 3 2 2 2 4" xfId="46571" xr:uid="{00000000-0005-0000-0000-0000EBB50000}"/>
    <cellStyle name="Normal 37 3 2 2 2 4 2" xfId="46572" xr:uid="{00000000-0005-0000-0000-0000ECB50000}"/>
    <cellStyle name="Normal 37 3 2 2 2 5" xfId="46573" xr:uid="{00000000-0005-0000-0000-0000EDB50000}"/>
    <cellStyle name="Normal 37 3 2 2 2 6" xfId="46574" xr:uid="{00000000-0005-0000-0000-0000EEB50000}"/>
    <cellStyle name="Normal 37 3 2 2 3" xfId="46575" xr:uid="{00000000-0005-0000-0000-0000EFB50000}"/>
    <cellStyle name="Normal 37 3 2 2 3 2" xfId="46576" xr:uid="{00000000-0005-0000-0000-0000F0B50000}"/>
    <cellStyle name="Normal 37 3 2 2 3 2 2" xfId="46577" xr:uid="{00000000-0005-0000-0000-0000F1B50000}"/>
    <cellStyle name="Normal 37 3 2 2 3 2 2 2" xfId="46578" xr:uid="{00000000-0005-0000-0000-0000F2B50000}"/>
    <cellStyle name="Normal 37 3 2 2 3 2 3" xfId="46579" xr:uid="{00000000-0005-0000-0000-0000F3B50000}"/>
    <cellStyle name="Normal 37 3 2 2 3 2 4" xfId="46580" xr:uid="{00000000-0005-0000-0000-0000F4B50000}"/>
    <cellStyle name="Normal 37 3 2 2 3 3" xfId="46581" xr:uid="{00000000-0005-0000-0000-0000F5B50000}"/>
    <cellStyle name="Normal 37 3 2 2 3 3 2" xfId="46582" xr:uid="{00000000-0005-0000-0000-0000F6B50000}"/>
    <cellStyle name="Normal 37 3 2 2 3 4" xfId="46583" xr:uid="{00000000-0005-0000-0000-0000F7B50000}"/>
    <cellStyle name="Normal 37 3 2 2 3 5" xfId="46584" xr:uid="{00000000-0005-0000-0000-0000F8B50000}"/>
    <cellStyle name="Normal 37 3 2 2 4" xfId="46585" xr:uid="{00000000-0005-0000-0000-0000F9B50000}"/>
    <cellStyle name="Normal 37 3 2 2 4 2" xfId="46586" xr:uid="{00000000-0005-0000-0000-0000FAB50000}"/>
    <cellStyle name="Normal 37 3 2 2 4 2 2" xfId="46587" xr:uid="{00000000-0005-0000-0000-0000FBB50000}"/>
    <cellStyle name="Normal 37 3 2 2 4 3" xfId="46588" xr:uid="{00000000-0005-0000-0000-0000FCB50000}"/>
    <cellStyle name="Normal 37 3 2 2 4 4" xfId="46589" xr:uid="{00000000-0005-0000-0000-0000FDB50000}"/>
    <cellStyle name="Normal 37 3 2 2 5" xfId="46590" xr:uid="{00000000-0005-0000-0000-0000FEB50000}"/>
    <cellStyle name="Normal 37 3 2 2 5 2" xfId="46591" xr:uid="{00000000-0005-0000-0000-0000FFB50000}"/>
    <cellStyle name="Normal 37 3 2 2 5 2 2" xfId="46592" xr:uid="{00000000-0005-0000-0000-000000B60000}"/>
    <cellStyle name="Normal 37 3 2 2 5 3" xfId="46593" xr:uid="{00000000-0005-0000-0000-000001B60000}"/>
    <cellStyle name="Normal 37 3 2 2 5 4" xfId="46594" xr:uid="{00000000-0005-0000-0000-000002B60000}"/>
    <cellStyle name="Normal 37 3 2 2 6" xfId="46595" xr:uid="{00000000-0005-0000-0000-000003B60000}"/>
    <cellStyle name="Normal 37 3 2 2 6 2" xfId="46596" xr:uid="{00000000-0005-0000-0000-000004B60000}"/>
    <cellStyle name="Normal 37 3 2 2 7" xfId="46597" xr:uid="{00000000-0005-0000-0000-000005B60000}"/>
    <cellStyle name="Normal 37 3 2 2 8" xfId="46598" xr:uid="{00000000-0005-0000-0000-000006B60000}"/>
    <cellStyle name="Normal 37 3 2 3" xfId="46599" xr:uid="{00000000-0005-0000-0000-000007B60000}"/>
    <cellStyle name="Normal 37 3 2 3 2" xfId="46600" xr:uid="{00000000-0005-0000-0000-000008B60000}"/>
    <cellStyle name="Normal 37 3 2 3 2 2" xfId="46601" xr:uid="{00000000-0005-0000-0000-000009B60000}"/>
    <cellStyle name="Normal 37 3 2 3 2 2 2" xfId="46602" xr:uid="{00000000-0005-0000-0000-00000AB60000}"/>
    <cellStyle name="Normal 37 3 2 3 2 2 2 2" xfId="46603" xr:uid="{00000000-0005-0000-0000-00000BB60000}"/>
    <cellStyle name="Normal 37 3 2 3 2 2 3" xfId="46604" xr:uid="{00000000-0005-0000-0000-00000CB60000}"/>
    <cellStyle name="Normal 37 3 2 3 2 2 4" xfId="46605" xr:uid="{00000000-0005-0000-0000-00000DB60000}"/>
    <cellStyle name="Normal 37 3 2 3 2 3" xfId="46606" xr:uid="{00000000-0005-0000-0000-00000EB60000}"/>
    <cellStyle name="Normal 37 3 2 3 2 3 2" xfId="46607" xr:uid="{00000000-0005-0000-0000-00000FB60000}"/>
    <cellStyle name="Normal 37 3 2 3 2 4" xfId="46608" xr:uid="{00000000-0005-0000-0000-000010B60000}"/>
    <cellStyle name="Normal 37 3 2 3 2 5" xfId="46609" xr:uid="{00000000-0005-0000-0000-000011B60000}"/>
    <cellStyle name="Normal 37 3 2 3 3" xfId="46610" xr:uid="{00000000-0005-0000-0000-000012B60000}"/>
    <cellStyle name="Normal 37 3 2 3 3 2" xfId="46611" xr:uid="{00000000-0005-0000-0000-000013B60000}"/>
    <cellStyle name="Normal 37 3 2 3 3 2 2" xfId="46612" xr:uid="{00000000-0005-0000-0000-000014B60000}"/>
    <cellStyle name="Normal 37 3 2 3 3 3" xfId="46613" xr:uid="{00000000-0005-0000-0000-000015B60000}"/>
    <cellStyle name="Normal 37 3 2 3 3 4" xfId="46614" xr:uid="{00000000-0005-0000-0000-000016B60000}"/>
    <cellStyle name="Normal 37 3 2 3 4" xfId="46615" xr:uid="{00000000-0005-0000-0000-000017B60000}"/>
    <cellStyle name="Normal 37 3 2 3 4 2" xfId="46616" xr:uid="{00000000-0005-0000-0000-000018B60000}"/>
    <cellStyle name="Normal 37 3 2 3 4 2 2" xfId="46617" xr:uid="{00000000-0005-0000-0000-000019B60000}"/>
    <cellStyle name="Normal 37 3 2 3 4 3" xfId="46618" xr:uid="{00000000-0005-0000-0000-00001AB60000}"/>
    <cellStyle name="Normal 37 3 2 3 4 4" xfId="46619" xr:uid="{00000000-0005-0000-0000-00001BB60000}"/>
    <cellStyle name="Normal 37 3 2 3 5" xfId="46620" xr:uid="{00000000-0005-0000-0000-00001CB60000}"/>
    <cellStyle name="Normal 37 3 2 3 5 2" xfId="46621" xr:uid="{00000000-0005-0000-0000-00001DB60000}"/>
    <cellStyle name="Normal 37 3 2 3 6" xfId="46622" xr:uid="{00000000-0005-0000-0000-00001EB60000}"/>
    <cellStyle name="Normal 37 3 2 3 7" xfId="46623" xr:uid="{00000000-0005-0000-0000-00001FB60000}"/>
    <cellStyle name="Normal 37 3 2 4" xfId="46624" xr:uid="{00000000-0005-0000-0000-000020B60000}"/>
    <cellStyle name="Normal 37 3 2 4 2" xfId="46625" xr:uid="{00000000-0005-0000-0000-000021B60000}"/>
    <cellStyle name="Normal 37 3 2 4 2 2" xfId="46626" xr:uid="{00000000-0005-0000-0000-000022B60000}"/>
    <cellStyle name="Normal 37 3 2 4 2 2 2" xfId="46627" xr:uid="{00000000-0005-0000-0000-000023B60000}"/>
    <cellStyle name="Normal 37 3 2 4 2 3" xfId="46628" xr:uid="{00000000-0005-0000-0000-000024B60000}"/>
    <cellStyle name="Normal 37 3 2 4 2 4" xfId="46629" xr:uid="{00000000-0005-0000-0000-000025B60000}"/>
    <cellStyle name="Normal 37 3 2 4 3" xfId="46630" xr:uid="{00000000-0005-0000-0000-000026B60000}"/>
    <cellStyle name="Normal 37 3 2 4 3 2" xfId="46631" xr:uid="{00000000-0005-0000-0000-000027B60000}"/>
    <cellStyle name="Normal 37 3 2 4 3 2 2" xfId="46632" xr:uid="{00000000-0005-0000-0000-000028B60000}"/>
    <cellStyle name="Normal 37 3 2 4 3 3" xfId="46633" xr:uid="{00000000-0005-0000-0000-000029B60000}"/>
    <cellStyle name="Normal 37 3 2 4 3 4" xfId="46634" xr:uid="{00000000-0005-0000-0000-00002AB60000}"/>
    <cellStyle name="Normal 37 3 2 4 4" xfId="46635" xr:uid="{00000000-0005-0000-0000-00002BB60000}"/>
    <cellStyle name="Normal 37 3 2 4 4 2" xfId="46636" xr:uid="{00000000-0005-0000-0000-00002CB60000}"/>
    <cellStyle name="Normal 37 3 2 4 5" xfId="46637" xr:uid="{00000000-0005-0000-0000-00002DB60000}"/>
    <cellStyle name="Normal 37 3 2 4 6" xfId="46638" xr:uid="{00000000-0005-0000-0000-00002EB60000}"/>
    <cellStyle name="Normal 37 3 2 5" xfId="46639" xr:uid="{00000000-0005-0000-0000-00002FB60000}"/>
    <cellStyle name="Normal 37 3 2 5 2" xfId="46640" xr:uid="{00000000-0005-0000-0000-000030B60000}"/>
    <cellStyle name="Normal 37 3 2 5 2 2" xfId="46641" xr:uid="{00000000-0005-0000-0000-000031B60000}"/>
    <cellStyle name="Normal 37 3 2 5 2 2 2" xfId="46642" xr:uid="{00000000-0005-0000-0000-000032B60000}"/>
    <cellStyle name="Normal 37 3 2 5 2 3" xfId="46643" xr:uid="{00000000-0005-0000-0000-000033B60000}"/>
    <cellStyle name="Normal 37 3 2 5 2 4" xfId="46644" xr:uid="{00000000-0005-0000-0000-000034B60000}"/>
    <cellStyle name="Normal 37 3 2 5 3" xfId="46645" xr:uid="{00000000-0005-0000-0000-000035B60000}"/>
    <cellStyle name="Normal 37 3 2 5 3 2" xfId="46646" xr:uid="{00000000-0005-0000-0000-000036B60000}"/>
    <cellStyle name="Normal 37 3 2 5 4" xfId="46647" xr:uid="{00000000-0005-0000-0000-000037B60000}"/>
    <cellStyle name="Normal 37 3 2 5 5" xfId="46648" xr:uid="{00000000-0005-0000-0000-000038B60000}"/>
    <cellStyle name="Normal 37 3 2 6" xfId="46649" xr:uid="{00000000-0005-0000-0000-000039B60000}"/>
    <cellStyle name="Normal 37 3 2 6 2" xfId="46650" xr:uid="{00000000-0005-0000-0000-00003AB60000}"/>
    <cellStyle name="Normal 37 3 2 6 2 2" xfId="46651" xr:uid="{00000000-0005-0000-0000-00003BB60000}"/>
    <cellStyle name="Normal 37 3 2 6 3" xfId="46652" xr:uid="{00000000-0005-0000-0000-00003CB60000}"/>
    <cellStyle name="Normal 37 3 2 6 4" xfId="46653" xr:uid="{00000000-0005-0000-0000-00003DB60000}"/>
    <cellStyle name="Normal 37 3 2 7" xfId="46654" xr:uid="{00000000-0005-0000-0000-00003EB60000}"/>
    <cellStyle name="Normal 37 3 2 7 2" xfId="46655" xr:uid="{00000000-0005-0000-0000-00003FB60000}"/>
    <cellStyle name="Normal 37 3 2 8" xfId="46656" xr:uid="{00000000-0005-0000-0000-000040B60000}"/>
    <cellStyle name="Normal 37 3 2 9" xfId="46657" xr:uid="{00000000-0005-0000-0000-000041B60000}"/>
    <cellStyle name="Normal 37 3 3" xfId="46658" xr:uid="{00000000-0005-0000-0000-000042B60000}"/>
    <cellStyle name="Normal 37 3 3 2" xfId="46659" xr:uid="{00000000-0005-0000-0000-000043B60000}"/>
    <cellStyle name="Normal 37 3 3 2 2" xfId="46660" xr:uid="{00000000-0005-0000-0000-000044B60000}"/>
    <cellStyle name="Normal 37 3 3 2 2 2" xfId="46661" xr:uid="{00000000-0005-0000-0000-000045B60000}"/>
    <cellStyle name="Normal 37 3 3 2 2 2 2" xfId="46662" xr:uid="{00000000-0005-0000-0000-000046B60000}"/>
    <cellStyle name="Normal 37 3 3 2 2 2 2 2" xfId="46663" xr:uid="{00000000-0005-0000-0000-000047B60000}"/>
    <cellStyle name="Normal 37 3 3 2 2 2 3" xfId="46664" xr:uid="{00000000-0005-0000-0000-000048B60000}"/>
    <cellStyle name="Normal 37 3 3 2 2 2 4" xfId="46665" xr:uid="{00000000-0005-0000-0000-000049B60000}"/>
    <cellStyle name="Normal 37 3 3 2 2 3" xfId="46666" xr:uid="{00000000-0005-0000-0000-00004AB60000}"/>
    <cellStyle name="Normal 37 3 3 2 2 3 2" xfId="46667" xr:uid="{00000000-0005-0000-0000-00004BB60000}"/>
    <cellStyle name="Normal 37 3 3 2 2 4" xfId="46668" xr:uid="{00000000-0005-0000-0000-00004CB60000}"/>
    <cellStyle name="Normal 37 3 3 2 2 5" xfId="46669" xr:uid="{00000000-0005-0000-0000-00004DB60000}"/>
    <cellStyle name="Normal 37 3 3 2 3" xfId="46670" xr:uid="{00000000-0005-0000-0000-00004EB60000}"/>
    <cellStyle name="Normal 37 3 3 2 3 2" xfId="46671" xr:uid="{00000000-0005-0000-0000-00004FB60000}"/>
    <cellStyle name="Normal 37 3 3 2 3 2 2" xfId="46672" xr:uid="{00000000-0005-0000-0000-000050B60000}"/>
    <cellStyle name="Normal 37 3 3 2 3 3" xfId="46673" xr:uid="{00000000-0005-0000-0000-000051B60000}"/>
    <cellStyle name="Normal 37 3 3 2 3 4" xfId="46674" xr:uid="{00000000-0005-0000-0000-000052B60000}"/>
    <cellStyle name="Normal 37 3 3 2 4" xfId="46675" xr:uid="{00000000-0005-0000-0000-000053B60000}"/>
    <cellStyle name="Normal 37 3 3 2 4 2" xfId="46676" xr:uid="{00000000-0005-0000-0000-000054B60000}"/>
    <cellStyle name="Normal 37 3 3 2 5" xfId="46677" xr:uid="{00000000-0005-0000-0000-000055B60000}"/>
    <cellStyle name="Normal 37 3 3 2 6" xfId="46678" xr:uid="{00000000-0005-0000-0000-000056B60000}"/>
    <cellStyle name="Normal 37 3 3 3" xfId="46679" xr:uid="{00000000-0005-0000-0000-000057B60000}"/>
    <cellStyle name="Normal 37 3 3 3 2" xfId="46680" xr:uid="{00000000-0005-0000-0000-000058B60000}"/>
    <cellStyle name="Normal 37 3 3 3 2 2" xfId="46681" xr:uid="{00000000-0005-0000-0000-000059B60000}"/>
    <cellStyle name="Normal 37 3 3 3 2 2 2" xfId="46682" xr:uid="{00000000-0005-0000-0000-00005AB60000}"/>
    <cellStyle name="Normal 37 3 3 3 2 3" xfId="46683" xr:uid="{00000000-0005-0000-0000-00005BB60000}"/>
    <cellStyle name="Normal 37 3 3 3 2 4" xfId="46684" xr:uid="{00000000-0005-0000-0000-00005CB60000}"/>
    <cellStyle name="Normal 37 3 3 3 3" xfId="46685" xr:uid="{00000000-0005-0000-0000-00005DB60000}"/>
    <cellStyle name="Normal 37 3 3 3 3 2" xfId="46686" xr:uid="{00000000-0005-0000-0000-00005EB60000}"/>
    <cellStyle name="Normal 37 3 3 3 4" xfId="46687" xr:uid="{00000000-0005-0000-0000-00005FB60000}"/>
    <cellStyle name="Normal 37 3 3 3 5" xfId="46688" xr:uid="{00000000-0005-0000-0000-000060B60000}"/>
    <cellStyle name="Normal 37 3 3 4" xfId="46689" xr:uid="{00000000-0005-0000-0000-000061B60000}"/>
    <cellStyle name="Normal 37 3 3 4 2" xfId="46690" xr:uid="{00000000-0005-0000-0000-000062B60000}"/>
    <cellStyle name="Normal 37 3 3 4 2 2" xfId="46691" xr:uid="{00000000-0005-0000-0000-000063B60000}"/>
    <cellStyle name="Normal 37 3 3 4 3" xfId="46692" xr:uid="{00000000-0005-0000-0000-000064B60000}"/>
    <cellStyle name="Normal 37 3 3 4 4" xfId="46693" xr:uid="{00000000-0005-0000-0000-000065B60000}"/>
    <cellStyle name="Normal 37 3 3 5" xfId="46694" xr:uid="{00000000-0005-0000-0000-000066B60000}"/>
    <cellStyle name="Normal 37 3 3 5 2" xfId="46695" xr:uid="{00000000-0005-0000-0000-000067B60000}"/>
    <cellStyle name="Normal 37 3 3 5 2 2" xfId="46696" xr:uid="{00000000-0005-0000-0000-000068B60000}"/>
    <cellStyle name="Normal 37 3 3 5 3" xfId="46697" xr:uid="{00000000-0005-0000-0000-000069B60000}"/>
    <cellStyle name="Normal 37 3 3 5 4" xfId="46698" xr:uid="{00000000-0005-0000-0000-00006AB60000}"/>
    <cellStyle name="Normal 37 3 3 6" xfId="46699" xr:uid="{00000000-0005-0000-0000-00006BB60000}"/>
    <cellStyle name="Normal 37 3 3 6 2" xfId="46700" xr:uid="{00000000-0005-0000-0000-00006CB60000}"/>
    <cellStyle name="Normal 37 3 3 7" xfId="46701" xr:uid="{00000000-0005-0000-0000-00006DB60000}"/>
    <cellStyle name="Normal 37 3 3 8" xfId="46702" xr:uid="{00000000-0005-0000-0000-00006EB60000}"/>
    <cellStyle name="Normal 37 3 4" xfId="46703" xr:uid="{00000000-0005-0000-0000-00006FB60000}"/>
    <cellStyle name="Normal 37 3 4 2" xfId="46704" xr:uid="{00000000-0005-0000-0000-000070B60000}"/>
    <cellStyle name="Normal 37 3 4 2 2" xfId="46705" xr:uid="{00000000-0005-0000-0000-000071B60000}"/>
    <cellStyle name="Normal 37 3 4 2 2 2" xfId="46706" xr:uid="{00000000-0005-0000-0000-000072B60000}"/>
    <cellStyle name="Normal 37 3 4 2 2 2 2" xfId="46707" xr:uid="{00000000-0005-0000-0000-000073B60000}"/>
    <cellStyle name="Normal 37 3 4 2 2 3" xfId="46708" xr:uid="{00000000-0005-0000-0000-000074B60000}"/>
    <cellStyle name="Normal 37 3 4 2 2 4" xfId="46709" xr:uid="{00000000-0005-0000-0000-000075B60000}"/>
    <cellStyle name="Normal 37 3 4 2 3" xfId="46710" xr:uid="{00000000-0005-0000-0000-000076B60000}"/>
    <cellStyle name="Normal 37 3 4 2 3 2" xfId="46711" xr:uid="{00000000-0005-0000-0000-000077B60000}"/>
    <cellStyle name="Normal 37 3 4 2 4" xfId="46712" xr:uid="{00000000-0005-0000-0000-000078B60000}"/>
    <cellStyle name="Normal 37 3 4 2 5" xfId="46713" xr:uid="{00000000-0005-0000-0000-000079B60000}"/>
    <cellStyle name="Normal 37 3 4 3" xfId="46714" xr:uid="{00000000-0005-0000-0000-00007AB60000}"/>
    <cellStyle name="Normal 37 3 4 3 2" xfId="46715" xr:uid="{00000000-0005-0000-0000-00007BB60000}"/>
    <cellStyle name="Normal 37 3 4 3 2 2" xfId="46716" xr:uid="{00000000-0005-0000-0000-00007CB60000}"/>
    <cellStyle name="Normal 37 3 4 3 3" xfId="46717" xr:uid="{00000000-0005-0000-0000-00007DB60000}"/>
    <cellStyle name="Normal 37 3 4 3 4" xfId="46718" xr:uid="{00000000-0005-0000-0000-00007EB60000}"/>
    <cellStyle name="Normal 37 3 4 4" xfId="46719" xr:uid="{00000000-0005-0000-0000-00007FB60000}"/>
    <cellStyle name="Normal 37 3 4 4 2" xfId="46720" xr:uid="{00000000-0005-0000-0000-000080B60000}"/>
    <cellStyle name="Normal 37 3 4 4 2 2" xfId="46721" xr:uid="{00000000-0005-0000-0000-000081B60000}"/>
    <cellStyle name="Normal 37 3 4 4 3" xfId="46722" xr:uid="{00000000-0005-0000-0000-000082B60000}"/>
    <cellStyle name="Normal 37 3 4 4 4" xfId="46723" xr:uid="{00000000-0005-0000-0000-000083B60000}"/>
    <cellStyle name="Normal 37 3 4 5" xfId="46724" xr:uid="{00000000-0005-0000-0000-000084B60000}"/>
    <cellStyle name="Normal 37 3 4 5 2" xfId="46725" xr:uid="{00000000-0005-0000-0000-000085B60000}"/>
    <cellStyle name="Normal 37 3 4 6" xfId="46726" xr:uid="{00000000-0005-0000-0000-000086B60000}"/>
    <cellStyle name="Normal 37 3 4 7" xfId="46727" xr:uid="{00000000-0005-0000-0000-000087B60000}"/>
    <cellStyle name="Normal 37 3 5" xfId="46728" xr:uid="{00000000-0005-0000-0000-000088B60000}"/>
    <cellStyle name="Normal 37 3 5 2" xfId="46729" xr:uid="{00000000-0005-0000-0000-000089B60000}"/>
    <cellStyle name="Normal 37 3 5 2 2" xfId="46730" xr:uid="{00000000-0005-0000-0000-00008AB60000}"/>
    <cellStyle name="Normal 37 3 5 2 2 2" xfId="46731" xr:uid="{00000000-0005-0000-0000-00008BB60000}"/>
    <cellStyle name="Normal 37 3 5 2 3" xfId="46732" xr:uid="{00000000-0005-0000-0000-00008CB60000}"/>
    <cellStyle name="Normal 37 3 5 2 4" xfId="46733" xr:uid="{00000000-0005-0000-0000-00008DB60000}"/>
    <cellStyle name="Normal 37 3 5 3" xfId="46734" xr:uid="{00000000-0005-0000-0000-00008EB60000}"/>
    <cellStyle name="Normal 37 3 5 3 2" xfId="46735" xr:uid="{00000000-0005-0000-0000-00008FB60000}"/>
    <cellStyle name="Normal 37 3 5 3 2 2" xfId="46736" xr:uid="{00000000-0005-0000-0000-000090B60000}"/>
    <cellStyle name="Normal 37 3 5 3 3" xfId="46737" xr:uid="{00000000-0005-0000-0000-000091B60000}"/>
    <cellStyle name="Normal 37 3 5 3 4" xfId="46738" xr:uid="{00000000-0005-0000-0000-000092B60000}"/>
    <cellStyle name="Normal 37 3 5 4" xfId="46739" xr:uid="{00000000-0005-0000-0000-000093B60000}"/>
    <cellStyle name="Normal 37 3 5 4 2" xfId="46740" xr:uid="{00000000-0005-0000-0000-000094B60000}"/>
    <cellStyle name="Normal 37 3 5 5" xfId="46741" xr:uid="{00000000-0005-0000-0000-000095B60000}"/>
    <cellStyle name="Normal 37 3 5 6" xfId="46742" xr:uid="{00000000-0005-0000-0000-000096B60000}"/>
    <cellStyle name="Normal 37 3 6" xfId="46743" xr:uid="{00000000-0005-0000-0000-000097B60000}"/>
    <cellStyle name="Normal 37 3 6 2" xfId="46744" xr:uid="{00000000-0005-0000-0000-000098B60000}"/>
    <cellStyle name="Normal 37 3 6 2 2" xfId="46745" xr:uid="{00000000-0005-0000-0000-000099B60000}"/>
    <cellStyle name="Normal 37 3 6 2 2 2" xfId="46746" xr:uid="{00000000-0005-0000-0000-00009AB60000}"/>
    <cellStyle name="Normal 37 3 6 2 3" xfId="46747" xr:uid="{00000000-0005-0000-0000-00009BB60000}"/>
    <cellStyle name="Normal 37 3 6 2 4" xfId="46748" xr:uid="{00000000-0005-0000-0000-00009CB60000}"/>
    <cellStyle name="Normal 37 3 6 3" xfId="46749" xr:uid="{00000000-0005-0000-0000-00009DB60000}"/>
    <cellStyle name="Normal 37 3 6 3 2" xfId="46750" xr:uid="{00000000-0005-0000-0000-00009EB60000}"/>
    <cellStyle name="Normal 37 3 6 4" xfId="46751" xr:uid="{00000000-0005-0000-0000-00009FB60000}"/>
    <cellStyle name="Normal 37 3 6 5" xfId="46752" xr:uid="{00000000-0005-0000-0000-0000A0B60000}"/>
    <cellStyle name="Normal 37 3 7" xfId="46753" xr:uid="{00000000-0005-0000-0000-0000A1B60000}"/>
    <cellStyle name="Normal 37 3 7 2" xfId="46754" xr:uid="{00000000-0005-0000-0000-0000A2B60000}"/>
    <cellStyle name="Normal 37 3 7 2 2" xfId="46755" xr:uid="{00000000-0005-0000-0000-0000A3B60000}"/>
    <cellStyle name="Normal 37 3 7 3" xfId="46756" xr:uid="{00000000-0005-0000-0000-0000A4B60000}"/>
    <cellStyle name="Normal 37 3 7 4" xfId="46757" xr:uid="{00000000-0005-0000-0000-0000A5B60000}"/>
    <cellStyle name="Normal 37 3 8" xfId="46758" xr:uid="{00000000-0005-0000-0000-0000A6B60000}"/>
    <cellStyle name="Normal 37 3 8 2" xfId="46759" xr:uid="{00000000-0005-0000-0000-0000A7B60000}"/>
    <cellStyle name="Normal 37 3 9" xfId="46760" xr:uid="{00000000-0005-0000-0000-0000A8B60000}"/>
    <cellStyle name="Normal 37 4" xfId="46761" xr:uid="{00000000-0005-0000-0000-0000A9B60000}"/>
    <cellStyle name="Normal 37 4 2" xfId="46762" xr:uid="{00000000-0005-0000-0000-0000AAB60000}"/>
    <cellStyle name="Normal 37 4 2 2" xfId="46763" xr:uid="{00000000-0005-0000-0000-0000ABB60000}"/>
    <cellStyle name="Normal 37 4 2 2 2" xfId="46764" xr:uid="{00000000-0005-0000-0000-0000ACB60000}"/>
    <cellStyle name="Normal 37 4 2 2 2 2" xfId="46765" xr:uid="{00000000-0005-0000-0000-0000ADB60000}"/>
    <cellStyle name="Normal 37 4 2 2 2 2 2" xfId="46766" xr:uid="{00000000-0005-0000-0000-0000AEB60000}"/>
    <cellStyle name="Normal 37 4 2 2 2 2 2 2" xfId="46767" xr:uid="{00000000-0005-0000-0000-0000AFB60000}"/>
    <cellStyle name="Normal 37 4 2 2 2 2 3" xfId="46768" xr:uid="{00000000-0005-0000-0000-0000B0B60000}"/>
    <cellStyle name="Normal 37 4 2 2 2 2 4" xfId="46769" xr:uid="{00000000-0005-0000-0000-0000B1B60000}"/>
    <cellStyle name="Normal 37 4 2 2 2 3" xfId="46770" xr:uid="{00000000-0005-0000-0000-0000B2B60000}"/>
    <cellStyle name="Normal 37 4 2 2 2 3 2" xfId="46771" xr:uid="{00000000-0005-0000-0000-0000B3B60000}"/>
    <cellStyle name="Normal 37 4 2 2 2 4" xfId="46772" xr:uid="{00000000-0005-0000-0000-0000B4B60000}"/>
    <cellStyle name="Normal 37 4 2 2 2 5" xfId="46773" xr:uid="{00000000-0005-0000-0000-0000B5B60000}"/>
    <cellStyle name="Normal 37 4 2 2 3" xfId="46774" xr:uid="{00000000-0005-0000-0000-0000B6B60000}"/>
    <cellStyle name="Normal 37 4 2 2 3 2" xfId="46775" xr:uid="{00000000-0005-0000-0000-0000B7B60000}"/>
    <cellStyle name="Normal 37 4 2 2 3 2 2" xfId="46776" xr:uid="{00000000-0005-0000-0000-0000B8B60000}"/>
    <cellStyle name="Normal 37 4 2 2 3 3" xfId="46777" xr:uid="{00000000-0005-0000-0000-0000B9B60000}"/>
    <cellStyle name="Normal 37 4 2 2 3 4" xfId="46778" xr:uid="{00000000-0005-0000-0000-0000BAB60000}"/>
    <cellStyle name="Normal 37 4 2 2 4" xfId="46779" xr:uid="{00000000-0005-0000-0000-0000BBB60000}"/>
    <cellStyle name="Normal 37 4 2 2 4 2" xfId="46780" xr:uid="{00000000-0005-0000-0000-0000BCB60000}"/>
    <cellStyle name="Normal 37 4 2 2 5" xfId="46781" xr:uid="{00000000-0005-0000-0000-0000BDB60000}"/>
    <cellStyle name="Normal 37 4 2 2 6" xfId="46782" xr:uid="{00000000-0005-0000-0000-0000BEB60000}"/>
    <cellStyle name="Normal 37 4 2 3" xfId="46783" xr:uid="{00000000-0005-0000-0000-0000BFB60000}"/>
    <cellStyle name="Normal 37 4 2 3 2" xfId="46784" xr:uid="{00000000-0005-0000-0000-0000C0B60000}"/>
    <cellStyle name="Normal 37 4 2 3 2 2" xfId="46785" xr:uid="{00000000-0005-0000-0000-0000C1B60000}"/>
    <cellStyle name="Normal 37 4 2 3 2 2 2" xfId="46786" xr:uid="{00000000-0005-0000-0000-0000C2B60000}"/>
    <cellStyle name="Normal 37 4 2 3 2 3" xfId="46787" xr:uid="{00000000-0005-0000-0000-0000C3B60000}"/>
    <cellStyle name="Normal 37 4 2 3 2 4" xfId="46788" xr:uid="{00000000-0005-0000-0000-0000C4B60000}"/>
    <cellStyle name="Normal 37 4 2 3 3" xfId="46789" xr:uid="{00000000-0005-0000-0000-0000C5B60000}"/>
    <cellStyle name="Normal 37 4 2 3 3 2" xfId="46790" xr:uid="{00000000-0005-0000-0000-0000C6B60000}"/>
    <cellStyle name="Normal 37 4 2 3 4" xfId="46791" xr:uid="{00000000-0005-0000-0000-0000C7B60000}"/>
    <cellStyle name="Normal 37 4 2 3 5" xfId="46792" xr:uid="{00000000-0005-0000-0000-0000C8B60000}"/>
    <cellStyle name="Normal 37 4 2 4" xfId="46793" xr:uid="{00000000-0005-0000-0000-0000C9B60000}"/>
    <cellStyle name="Normal 37 4 2 4 2" xfId="46794" xr:uid="{00000000-0005-0000-0000-0000CAB60000}"/>
    <cellStyle name="Normal 37 4 2 4 2 2" xfId="46795" xr:uid="{00000000-0005-0000-0000-0000CBB60000}"/>
    <cellStyle name="Normal 37 4 2 4 3" xfId="46796" xr:uid="{00000000-0005-0000-0000-0000CCB60000}"/>
    <cellStyle name="Normal 37 4 2 4 4" xfId="46797" xr:uid="{00000000-0005-0000-0000-0000CDB60000}"/>
    <cellStyle name="Normal 37 4 2 5" xfId="46798" xr:uid="{00000000-0005-0000-0000-0000CEB60000}"/>
    <cellStyle name="Normal 37 4 2 5 2" xfId="46799" xr:uid="{00000000-0005-0000-0000-0000CFB60000}"/>
    <cellStyle name="Normal 37 4 2 5 2 2" xfId="46800" xr:uid="{00000000-0005-0000-0000-0000D0B60000}"/>
    <cellStyle name="Normal 37 4 2 5 3" xfId="46801" xr:uid="{00000000-0005-0000-0000-0000D1B60000}"/>
    <cellStyle name="Normal 37 4 2 5 4" xfId="46802" xr:uid="{00000000-0005-0000-0000-0000D2B60000}"/>
    <cellStyle name="Normal 37 4 2 6" xfId="46803" xr:uid="{00000000-0005-0000-0000-0000D3B60000}"/>
    <cellStyle name="Normal 37 4 2 6 2" xfId="46804" xr:uid="{00000000-0005-0000-0000-0000D4B60000}"/>
    <cellStyle name="Normal 37 4 2 7" xfId="46805" xr:uid="{00000000-0005-0000-0000-0000D5B60000}"/>
    <cellStyle name="Normal 37 4 2 8" xfId="46806" xr:uid="{00000000-0005-0000-0000-0000D6B60000}"/>
    <cellStyle name="Normal 37 4 3" xfId="46807" xr:uid="{00000000-0005-0000-0000-0000D7B60000}"/>
    <cellStyle name="Normal 37 4 3 2" xfId="46808" xr:uid="{00000000-0005-0000-0000-0000D8B60000}"/>
    <cellStyle name="Normal 37 4 3 2 2" xfId="46809" xr:uid="{00000000-0005-0000-0000-0000D9B60000}"/>
    <cellStyle name="Normal 37 4 3 2 2 2" xfId="46810" xr:uid="{00000000-0005-0000-0000-0000DAB60000}"/>
    <cellStyle name="Normal 37 4 3 2 2 2 2" xfId="46811" xr:uid="{00000000-0005-0000-0000-0000DBB60000}"/>
    <cellStyle name="Normal 37 4 3 2 2 3" xfId="46812" xr:uid="{00000000-0005-0000-0000-0000DCB60000}"/>
    <cellStyle name="Normal 37 4 3 2 2 4" xfId="46813" xr:uid="{00000000-0005-0000-0000-0000DDB60000}"/>
    <cellStyle name="Normal 37 4 3 2 3" xfId="46814" xr:uid="{00000000-0005-0000-0000-0000DEB60000}"/>
    <cellStyle name="Normal 37 4 3 2 3 2" xfId="46815" xr:uid="{00000000-0005-0000-0000-0000DFB60000}"/>
    <cellStyle name="Normal 37 4 3 2 4" xfId="46816" xr:uid="{00000000-0005-0000-0000-0000E0B60000}"/>
    <cellStyle name="Normal 37 4 3 2 5" xfId="46817" xr:uid="{00000000-0005-0000-0000-0000E1B60000}"/>
    <cellStyle name="Normal 37 4 3 3" xfId="46818" xr:uid="{00000000-0005-0000-0000-0000E2B60000}"/>
    <cellStyle name="Normal 37 4 3 3 2" xfId="46819" xr:uid="{00000000-0005-0000-0000-0000E3B60000}"/>
    <cellStyle name="Normal 37 4 3 3 2 2" xfId="46820" xr:uid="{00000000-0005-0000-0000-0000E4B60000}"/>
    <cellStyle name="Normal 37 4 3 3 3" xfId="46821" xr:uid="{00000000-0005-0000-0000-0000E5B60000}"/>
    <cellStyle name="Normal 37 4 3 3 4" xfId="46822" xr:uid="{00000000-0005-0000-0000-0000E6B60000}"/>
    <cellStyle name="Normal 37 4 3 4" xfId="46823" xr:uid="{00000000-0005-0000-0000-0000E7B60000}"/>
    <cellStyle name="Normal 37 4 3 4 2" xfId="46824" xr:uid="{00000000-0005-0000-0000-0000E8B60000}"/>
    <cellStyle name="Normal 37 4 3 4 2 2" xfId="46825" xr:uid="{00000000-0005-0000-0000-0000E9B60000}"/>
    <cellStyle name="Normal 37 4 3 4 3" xfId="46826" xr:uid="{00000000-0005-0000-0000-0000EAB60000}"/>
    <cellStyle name="Normal 37 4 3 4 4" xfId="46827" xr:uid="{00000000-0005-0000-0000-0000EBB60000}"/>
    <cellStyle name="Normal 37 4 3 5" xfId="46828" xr:uid="{00000000-0005-0000-0000-0000ECB60000}"/>
    <cellStyle name="Normal 37 4 3 5 2" xfId="46829" xr:uid="{00000000-0005-0000-0000-0000EDB60000}"/>
    <cellStyle name="Normal 37 4 3 6" xfId="46830" xr:uid="{00000000-0005-0000-0000-0000EEB60000}"/>
    <cellStyle name="Normal 37 4 3 7" xfId="46831" xr:uid="{00000000-0005-0000-0000-0000EFB60000}"/>
    <cellStyle name="Normal 37 4 4" xfId="46832" xr:uid="{00000000-0005-0000-0000-0000F0B60000}"/>
    <cellStyle name="Normal 37 4 4 2" xfId="46833" xr:uid="{00000000-0005-0000-0000-0000F1B60000}"/>
    <cellStyle name="Normal 37 4 4 2 2" xfId="46834" xr:uid="{00000000-0005-0000-0000-0000F2B60000}"/>
    <cellStyle name="Normal 37 4 4 2 2 2" xfId="46835" xr:uid="{00000000-0005-0000-0000-0000F3B60000}"/>
    <cellStyle name="Normal 37 4 4 2 3" xfId="46836" xr:uid="{00000000-0005-0000-0000-0000F4B60000}"/>
    <cellStyle name="Normal 37 4 4 2 4" xfId="46837" xr:uid="{00000000-0005-0000-0000-0000F5B60000}"/>
    <cellStyle name="Normal 37 4 4 3" xfId="46838" xr:uid="{00000000-0005-0000-0000-0000F6B60000}"/>
    <cellStyle name="Normal 37 4 4 3 2" xfId="46839" xr:uid="{00000000-0005-0000-0000-0000F7B60000}"/>
    <cellStyle name="Normal 37 4 4 3 2 2" xfId="46840" xr:uid="{00000000-0005-0000-0000-0000F8B60000}"/>
    <cellStyle name="Normal 37 4 4 3 3" xfId="46841" xr:uid="{00000000-0005-0000-0000-0000F9B60000}"/>
    <cellStyle name="Normal 37 4 4 3 4" xfId="46842" xr:uid="{00000000-0005-0000-0000-0000FAB60000}"/>
    <cellStyle name="Normal 37 4 4 4" xfId="46843" xr:uid="{00000000-0005-0000-0000-0000FBB60000}"/>
    <cellStyle name="Normal 37 4 4 4 2" xfId="46844" xr:uid="{00000000-0005-0000-0000-0000FCB60000}"/>
    <cellStyle name="Normal 37 4 4 5" xfId="46845" xr:uid="{00000000-0005-0000-0000-0000FDB60000}"/>
    <cellStyle name="Normal 37 4 4 6" xfId="46846" xr:uid="{00000000-0005-0000-0000-0000FEB60000}"/>
    <cellStyle name="Normal 37 4 5" xfId="46847" xr:uid="{00000000-0005-0000-0000-0000FFB60000}"/>
    <cellStyle name="Normal 37 4 5 2" xfId="46848" xr:uid="{00000000-0005-0000-0000-000000B70000}"/>
    <cellStyle name="Normal 37 4 5 2 2" xfId="46849" xr:uid="{00000000-0005-0000-0000-000001B70000}"/>
    <cellStyle name="Normal 37 4 5 2 2 2" xfId="46850" xr:uid="{00000000-0005-0000-0000-000002B70000}"/>
    <cellStyle name="Normal 37 4 5 2 3" xfId="46851" xr:uid="{00000000-0005-0000-0000-000003B70000}"/>
    <cellStyle name="Normal 37 4 5 2 4" xfId="46852" xr:uid="{00000000-0005-0000-0000-000004B70000}"/>
    <cellStyle name="Normal 37 4 5 3" xfId="46853" xr:uid="{00000000-0005-0000-0000-000005B70000}"/>
    <cellStyle name="Normal 37 4 5 3 2" xfId="46854" xr:uid="{00000000-0005-0000-0000-000006B70000}"/>
    <cellStyle name="Normal 37 4 5 4" xfId="46855" xr:uid="{00000000-0005-0000-0000-000007B70000}"/>
    <cellStyle name="Normal 37 4 5 5" xfId="46856" xr:uid="{00000000-0005-0000-0000-000008B70000}"/>
    <cellStyle name="Normal 37 4 6" xfId="46857" xr:uid="{00000000-0005-0000-0000-000009B70000}"/>
    <cellStyle name="Normal 37 4 6 2" xfId="46858" xr:uid="{00000000-0005-0000-0000-00000AB70000}"/>
    <cellStyle name="Normal 37 4 6 2 2" xfId="46859" xr:uid="{00000000-0005-0000-0000-00000BB70000}"/>
    <cellStyle name="Normal 37 4 6 3" xfId="46860" xr:uid="{00000000-0005-0000-0000-00000CB70000}"/>
    <cellStyle name="Normal 37 4 6 4" xfId="46861" xr:uid="{00000000-0005-0000-0000-00000DB70000}"/>
    <cellStyle name="Normal 37 4 7" xfId="46862" xr:uid="{00000000-0005-0000-0000-00000EB70000}"/>
    <cellStyle name="Normal 37 4 7 2" xfId="46863" xr:uid="{00000000-0005-0000-0000-00000FB70000}"/>
    <cellStyle name="Normal 37 4 8" xfId="46864" xr:uid="{00000000-0005-0000-0000-000010B70000}"/>
    <cellStyle name="Normal 37 4 9" xfId="46865" xr:uid="{00000000-0005-0000-0000-000011B70000}"/>
    <cellStyle name="Normal 37 5" xfId="46866" xr:uid="{00000000-0005-0000-0000-000012B70000}"/>
    <cellStyle name="Normal 37 5 2" xfId="46867" xr:uid="{00000000-0005-0000-0000-000013B70000}"/>
    <cellStyle name="Normal 37 5 2 2" xfId="46868" xr:uid="{00000000-0005-0000-0000-000014B70000}"/>
    <cellStyle name="Normal 37 5 2 2 2" xfId="46869" xr:uid="{00000000-0005-0000-0000-000015B70000}"/>
    <cellStyle name="Normal 37 5 2 2 2 2" xfId="46870" xr:uid="{00000000-0005-0000-0000-000016B70000}"/>
    <cellStyle name="Normal 37 5 2 2 2 2 2" xfId="46871" xr:uid="{00000000-0005-0000-0000-000017B70000}"/>
    <cellStyle name="Normal 37 5 2 2 2 2 2 2" xfId="46872" xr:uid="{00000000-0005-0000-0000-000018B70000}"/>
    <cellStyle name="Normal 37 5 2 2 2 2 3" xfId="46873" xr:uid="{00000000-0005-0000-0000-000019B70000}"/>
    <cellStyle name="Normal 37 5 2 2 2 2 4" xfId="46874" xr:uid="{00000000-0005-0000-0000-00001AB70000}"/>
    <cellStyle name="Normal 37 5 2 2 2 3" xfId="46875" xr:uid="{00000000-0005-0000-0000-00001BB70000}"/>
    <cellStyle name="Normal 37 5 2 2 2 3 2" xfId="46876" xr:uid="{00000000-0005-0000-0000-00001CB70000}"/>
    <cellStyle name="Normal 37 5 2 2 2 4" xfId="46877" xr:uid="{00000000-0005-0000-0000-00001DB70000}"/>
    <cellStyle name="Normal 37 5 2 2 2 5" xfId="46878" xr:uid="{00000000-0005-0000-0000-00001EB70000}"/>
    <cellStyle name="Normal 37 5 2 2 3" xfId="46879" xr:uid="{00000000-0005-0000-0000-00001FB70000}"/>
    <cellStyle name="Normal 37 5 2 2 3 2" xfId="46880" xr:uid="{00000000-0005-0000-0000-000020B70000}"/>
    <cellStyle name="Normal 37 5 2 2 3 2 2" xfId="46881" xr:uid="{00000000-0005-0000-0000-000021B70000}"/>
    <cellStyle name="Normal 37 5 2 2 3 3" xfId="46882" xr:uid="{00000000-0005-0000-0000-000022B70000}"/>
    <cellStyle name="Normal 37 5 2 2 3 4" xfId="46883" xr:uid="{00000000-0005-0000-0000-000023B70000}"/>
    <cellStyle name="Normal 37 5 2 2 4" xfId="46884" xr:uid="{00000000-0005-0000-0000-000024B70000}"/>
    <cellStyle name="Normal 37 5 2 2 4 2" xfId="46885" xr:uid="{00000000-0005-0000-0000-000025B70000}"/>
    <cellStyle name="Normal 37 5 2 2 5" xfId="46886" xr:uid="{00000000-0005-0000-0000-000026B70000}"/>
    <cellStyle name="Normal 37 5 2 2 6" xfId="46887" xr:uid="{00000000-0005-0000-0000-000027B70000}"/>
    <cellStyle name="Normal 37 5 2 3" xfId="46888" xr:uid="{00000000-0005-0000-0000-000028B70000}"/>
    <cellStyle name="Normal 37 5 2 3 2" xfId="46889" xr:uid="{00000000-0005-0000-0000-000029B70000}"/>
    <cellStyle name="Normal 37 5 2 3 2 2" xfId="46890" xr:uid="{00000000-0005-0000-0000-00002AB70000}"/>
    <cellStyle name="Normal 37 5 2 3 2 2 2" xfId="46891" xr:uid="{00000000-0005-0000-0000-00002BB70000}"/>
    <cellStyle name="Normal 37 5 2 3 2 3" xfId="46892" xr:uid="{00000000-0005-0000-0000-00002CB70000}"/>
    <cellStyle name="Normal 37 5 2 3 2 4" xfId="46893" xr:uid="{00000000-0005-0000-0000-00002DB70000}"/>
    <cellStyle name="Normal 37 5 2 3 3" xfId="46894" xr:uid="{00000000-0005-0000-0000-00002EB70000}"/>
    <cellStyle name="Normal 37 5 2 3 3 2" xfId="46895" xr:uid="{00000000-0005-0000-0000-00002FB70000}"/>
    <cellStyle name="Normal 37 5 2 3 4" xfId="46896" xr:uid="{00000000-0005-0000-0000-000030B70000}"/>
    <cellStyle name="Normal 37 5 2 3 5" xfId="46897" xr:uid="{00000000-0005-0000-0000-000031B70000}"/>
    <cellStyle name="Normal 37 5 2 4" xfId="46898" xr:uid="{00000000-0005-0000-0000-000032B70000}"/>
    <cellStyle name="Normal 37 5 2 4 2" xfId="46899" xr:uid="{00000000-0005-0000-0000-000033B70000}"/>
    <cellStyle name="Normal 37 5 2 4 2 2" xfId="46900" xr:uid="{00000000-0005-0000-0000-000034B70000}"/>
    <cellStyle name="Normal 37 5 2 4 3" xfId="46901" xr:uid="{00000000-0005-0000-0000-000035B70000}"/>
    <cellStyle name="Normal 37 5 2 4 4" xfId="46902" xr:uid="{00000000-0005-0000-0000-000036B70000}"/>
    <cellStyle name="Normal 37 5 2 5" xfId="46903" xr:uid="{00000000-0005-0000-0000-000037B70000}"/>
    <cellStyle name="Normal 37 5 2 5 2" xfId="46904" xr:uid="{00000000-0005-0000-0000-000038B70000}"/>
    <cellStyle name="Normal 37 5 2 5 2 2" xfId="46905" xr:uid="{00000000-0005-0000-0000-000039B70000}"/>
    <cellStyle name="Normal 37 5 2 5 3" xfId="46906" xr:uid="{00000000-0005-0000-0000-00003AB70000}"/>
    <cellStyle name="Normal 37 5 2 5 4" xfId="46907" xr:uid="{00000000-0005-0000-0000-00003BB70000}"/>
    <cellStyle name="Normal 37 5 2 6" xfId="46908" xr:uid="{00000000-0005-0000-0000-00003CB70000}"/>
    <cellStyle name="Normal 37 5 2 6 2" xfId="46909" xr:uid="{00000000-0005-0000-0000-00003DB70000}"/>
    <cellStyle name="Normal 37 5 2 7" xfId="46910" xr:uid="{00000000-0005-0000-0000-00003EB70000}"/>
    <cellStyle name="Normal 37 5 2 8" xfId="46911" xr:uid="{00000000-0005-0000-0000-00003FB70000}"/>
    <cellStyle name="Normal 37 5 3" xfId="46912" xr:uid="{00000000-0005-0000-0000-000040B70000}"/>
    <cellStyle name="Normal 37 5 3 2" xfId="46913" xr:uid="{00000000-0005-0000-0000-000041B70000}"/>
    <cellStyle name="Normal 37 5 3 2 2" xfId="46914" xr:uid="{00000000-0005-0000-0000-000042B70000}"/>
    <cellStyle name="Normal 37 5 3 2 2 2" xfId="46915" xr:uid="{00000000-0005-0000-0000-000043B70000}"/>
    <cellStyle name="Normal 37 5 3 2 2 2 2" xfId="46916" xr:uid="{00000000-0005-0000-0000-000044B70000}"/>
    <cellStyle name="Normal 37 5 3 2 2 3" xfId="46917" xr:uid="{00000000-0005-0000-0000-000045B70000}"/>
    <cellStyle name="Normal 37 5 3 2 2 4" xfId="46918" xr:uid="{00000000-0005-0000-0000-000046B70000}"/>
    <cellStyle name="Normal 37 5 3 2 3" xfId="46919" xr:uid="{00000000-0005-0000-0000-000047B70000}"/>
    <cellStyle name="Normal 37 5 3 2 3 2" xfId="46920" xr:uid="{00000000-0005-0000-0000-000048B70000}"/>
    <cellStyle name="Normal 37 5 3 2 4" xfId="46921" xr:uid="{00000000-0005-0000-0000-000049B70000}"/>
    <cellStyle name="Normal 37 5 3 2 5" xfId="46922" xr:uid="{00000000-0005-0000-0000-00004AB70000}"/>
    <cellStyle name="Normal 37 5 3 3" xfId="46923" xr:uid="{00000000-0005-0000-0000-00004BB70000}"/>
    <cellStyle name="Normal 37 5 3 3 2" xfId="46924" xr:uid="{00000000-0005-0000-0000-00004CB70000}"/>
    <cellStyle name="Normal 37 5 3 3 2 2" xfId="46925" xr:uid="{00000000-0005-0000-0000-00004DB70000}"/>
    <cellStyle name="Normal 37 5 3 3 3" xfId="46926" xr:uid="{00000000-0005-0000-0000-00004EB70000}"/>
    <cellStyle name="Normal 37 5 3 3 4" xfId="46927" xr:uid="{00000000-0005-0000-0000-00004FB70000}"/>
    <cellStyle name="Normal 37 5 3 4" xfId="46928" xr:uid="{00000000-0005-0000-0000-000050B70000}"/>
    <cellStyle name="Normal 37 5 3 4 2" xfId="46929" xr:uid="{00000000-0005-0000-0000-000051B70000}"/>
    <cellStyle name="Normal 37 5 3 4 2 2" xfId="46930" xr:uid="{00000000-0005-0000-0000-000052B70000}"/>
    <cellStyle name="Normal 37 5 3 4 3" xfId="46931" xr:uid="{00000000-0005-0000-0000-000053B70000}"/>
    <cellStyle name="Normal 37 5 3 4 4" xfId="46932" xr:uid="{00000000-0005-0000-0000-000054B70000}"/>
    <cellStyle name="Normal 37 5 3 5" xfId="46933" xr:uid="{00000000-0005-0000-0000-000055B70000}"/>
    <cellStyle name="Normal 37 5 3 5 2" xfId="46934" xr:uid="{00000000-0005-0000-0000-000056B70000}"/>
    <cellStyle name="Normal 37 5 3 6" xfId="46935" xr:uid="{00000000-0005-0000-0000-000057B70000}"/>
    <cellStyle name="Normal 37 5 3 7" xfId="46936" xr:uid="{00000000-0005-0000-0000-000058B70000}"/>
    <cellStyle name="Normal 37 5 4" xfId="46937" xr:uid="{00000000-0005-0000-0000-000059B70000}"/>
    <cellStyle name="Normal 37 5 4 2" xfId="46938" xr:uid="{00000000-0005-0000-0000-00005AB70000}"/>
    <cellStyle name="Normal 37 5 4 2 2" xfId="46939" xr:uid="{00000000-0005-0000-0000-00005BB70000}"/>
    <cellStyle name="Normal 37 5 4 2 2 2" xfId="46940" xr:uid="{00000000-0005-0000-0000-00005CB70000}"/>
    <cellStyle name="Normal 37 5 4 2 3" xfId="46941" xr:uid="{00000000-0005-0000-0000-00005DB70000}"/>
    <cellStyle name="Normal 37 5 4 2 4" xfId="46942" xr:uid="{00000000-0005-0000-0000-00005EB70000}"/>
    <cellStyle name="Normal 37 5 4 3" xfId="46943" xr:uid="{00000000-0005-0000-0000-00005FB70000}"/>
    <cellStyle name="Normal 37 5 4 3 2" xfId="46944" xr:uid="{00000000-0005-0000-0000-000060B70000}"/>
    <cellStyle name="Normal 37 5 4 3 2 2" xfId="46945" xr:uid="{00000000-0005-0000-0000-000061B70000}"/>
    <cellStyle name="Normal 37 5 4 3 3" xfId="46946" xr:uid="{00000000-0005-0000-0000-000062B70000}"/>
    <cellStyle name="Normal 37 5 4 3 4" xfId="46947" xr:uid="{00000000-0005-0000-0000-000063B70000}"/>
    <cellStyle name="Normal 37 5 4 4" xfId="46948" xr:uid="{00000000-0005-0000-0000-000064B70000}"/>
    <cellStyle name="Normal 37 5 4 4 2" xfId="46949" xr:uid="{00000000-0005-0000-0000-000065B70000}"/>
    <cellStyle name="Normal 37 5 4 5" xfId="46950" xr:uid="{00000000-0005-0000-0000-000066B70000}"/>
    <cellStyle name="Normal 37 5 4 6" xfId="46951" xr:uid="{00000000-0005-0000-0000-000067B70000}"/>
    <cellStyle name="Normal 37 5 5" xfId="46952" xr:uid="{00000000-0005-0000-0000-000068B70000}"/>
    <cellStyle name="Normal 37 5 5 2" xfId="46953" xr:uid="{00000000-0005-0000-0000-000069B70000}"/>
    <cellStyle name="Normal 37 5 5 2 2" xfId="46954" xr:uid="{00000000-0005-0000-0000-00006AB70000}"/>
    <cellStyle name="Normal 37 5 5 2 2 2" xfId="46955" xr:uid="{00000000-0005-0000-0000-00006BB70000}"/>
    <cellStyle name="Normal 37 5 5 2 3" xfId="46956" xr:uid="{00000000-0005-0000-0000-00006CB70000}"/>
    <cellStyle name="Normal 37 5 5 2 4" xfId="46957" xr:uid="{00000000-0005-0000-0000-00006DB70000}"/>
    <cellStyle name="Normal 37 5 5 3" xfId="46958" xr:uid="{00000000-0005-0000-0000-00006EB70000}"/>
    <cellStyle name="Normal 37 5 5 3 2" xfId="46959" xr:uid="{00000000-0005-0000-0000-00006FB70000}"/>
    <cellStyle name="Normal 37 5 5 4" xfId="46960" xr:uid="{00000000-0005-0000-0000-000070B70000}"/>
    <cellStyle name="Normal 37 5 5 5" xfId="46961" xr:uid="{00000000-0005-0000-0000-000071B70000}"/>
    <cellStyle name="Normal 37 5 6" xfId="46962" xr:uid="{00000000-0005-0000-0000-000072B70000}"/>
    <cellStyle name="Normal 37 5 6 2" xfId="46963" xr:uid="{00000000-0005-0000-0000-000073B70000}"/>
    <cellStyle name="Normal 37 5 6 2 2" xfId="46964" xr:uid="{00000000-0005-0000-0000-000074B70000}"/>
    <cellStyle name="Normal 37 5 6 3" xfId="46965" xr:uid="{00000000-0005-0000-0000-000075B70000}"/>
    <cellStyle name="Normal 37 5 6 4" xfId="46966" xr:uid="{00000000-0005-0000-0000-000076B70000}"/>
    <cellStyle name="Normal 37 5 7" xfId="46967" xr:uid="{00000000-0005-0000-0000-000077B70000}"/>
    <cellStyle name="Normal 37 5 7 2" xfId="46968" xr:uid="{00000000-0005-0000-0000-000078B70000}"/>
    <cellStyle name="Normal 37 5 8" xfId="46969" xr:uid="{00000000-0005-0000-0000-000079B70000}"/>
    <cellStyle name="Normal 37 5 9" xfId="46970" xr:uid="{00000000-0005-0000-0000-00007AB70000}"/>
    <cellStyle name="Normal 37 6" xfId="46971" xr:uid="{00000000-0005-0000-0000-00007BB70000}"/>
    <cellStyle name="Normal 37 6 2" xfId="46972" xr:uid="{00000000-0005-0000-0000-00007CB70000}"/>
    <cellStyle name="Normal 37 6 2 2" xfId="46973" xr:uid="{00000000-0005-0000-0000-00007DB70000}"/>
    <cellStyle name="Normal 37 6 2 2 2" xfId="46974" xr:uid="{00000000-0005-0000-0000-00007EB70000}"/>
    <cellStyle name="Normal 37 6 2 2 2 2" xfId="46975" xr:uid="{00000000-0005-0000-0000-00007FB70000}"/>
    <cellStyle name="Normal 37 6 2 2 2 2 2" xfId="46976" xr:uid="{00000000-0005-0000-0000-000080B70000}"/>
    <cellStyle name="Normal 37 6 2 2 2 3" xfId="46977" xr:uid="{00000000-0005-0000-0000-000081B70000}"/>
    <cellStyle name="Normal 37 6 2 2 2 4" xfId="46978" xr:uid="{00000000-0005-0000-0000-000082B70000}"/>
    <cellStyle name="Normal 37 6 2 2 3" xfId="46979" xr:uid="{00000000-0005-0000-0000-000083B70000}"/>
    <cellStyle name="Normal 37 6 2 2 3 2" xfId="46980" xr:uid="{00000000-0005-0000-0000-000084B70000}"/>
    <cellStyle name="Normal 37 6 2 2 4" xfId="46981" xr:uid="{00000000-0005-0000-0000-000085B70000}"/>
    <cellStyle name="Normal 37 6 2 2 5" xfId="46982" xr:uid="{00000000-0005-0000-0000-000086B70000}"/>
    <cellStyle name="Normal 37 6 2 3" xfId="46983" xr:uid="{00000000-0005-0000-0000-000087B70000}"/>
    <cellStyle name="Normal 37 6 2 3 2" xfId="46984" xr:uid="{00000000-0005-0000-0000-000088B70000}"/>
    <cellStyle name="Normal 37 6 2 3 2 2" xfId="46985" xr:uid="{00000000-0005-0000-0000-000089B70000}"/>
    <cellStyle name="Normal 37 6 2 3 3" xfId="46986" xr:uid="{00000000-0005-0000-0000-00008AB70000}"/>
    <cellStyle name="Normal 37 6 2 3 4" xfId="46987" xr:uid="{00000000-0005-0000-0000-00008BB70000}"/>
    <cellStyle name="Normal 37 6 2 4" xfId="46988" xr:uid="{00000000-0005-0000-0000-00008CB70000}"/>
    <cellStyle name="Normal 37 6 2 4 2" xfId="46989" xr:uid="{00000000-0005-0000-0000-00008DB70000}"/>
    <cellStyle name="Normal 37 6 2 5" xfId="46990" xr:uid="{00000000-0005-0000-0000-00008EB70000}"/>
    <cellStyle name="Normal 37 6 2 6" xfId="46991" xr:uid="{00000000-0005-0000-0000-00008FB70000}"/>
    <cellStyle name="Normal 37 6 3" xfId="46992" xr:uid="{00000000-0005-0000-0000-000090B70000}"/>
    <cellStyle name="Normal 37 6 3 2" xfId="46993" xr:uid="{00000000-0005-0000-0000-000091B70000}"/>
    <cellStyle name="Normal 37 6 3 2 2" xfId="46994" xr:uid="{00000000-0005-0000-0000-000092B70000}"/>
    <cellStyle name="Normal 37 6 3 2 2 2" xfId="46995" xr:uid="{00000000-0005-0000-0000-000093B70000}"/>
    <cellStyle name="Normal 37 6 3 2 3" xfId="46996" xr:uid="{00000000-0005-0000-0000-000094B70000}"/>
    <cellStyle name="Normal 37 6 3 2 4" xfId="46997" xr:uid="{00000000-0005-0000-0000-000095B70000}"/>
    <cellStyle name="Normal 37 6 3 3" xfId="46998" xr:uid="{00000000-0005-0000-0000-000096B70000}"/>
    <cellStyle name="Normal 37 6 3 3 2" xfId="46999" xr:uid="{00000000-0005-0000-0000-000097B70000}"/>
    <cellStyle name="Normal 37 6 3 4" xfId="47000" xr:uid="{00000000-0005-0000-0000-000098B70000}"/>
    <cellStyle name="Normal 37 6 3 5" xfId="47001" xr:uid="{00000000-0005-0000-0000-000099B70000}"/>
    <cellStyle name="Normal 37 6 4" xfId="47002" xr:uid="{00000000-0005-0000-0000-00009AB70000}"/>
    <cellStyle name="Normal 37 6 4 2" xfId="47003" xr:uid="{00000000-0005-0000-0000-00009BB70000}"/>
    <cellStyle name="Normal 37 6 4 2 2" xfId="47004" xr:uid="{00000000-0005-0000-0000-00009CB70000}"/>
    <cellStyle name="Normal 37 6 4 3" xfId="47005" xr:uid="{00000000-0005-0000-0000-00009DB70000}"/>
    <cellStyle name="Normal 37 6 4 4" xfId="47006" xr:uid="{00000000-0005-0000-0000-00009EB70000}"/>
    <cellStyle name="Normal 37 6 5" xfId="47007" xr:uid="{00000000-0005-0000-0000-00009FB70000}"/>
    <cellStyle name="Normal 37 6 5 2" xfId="47008" xr:uid="{00000000-0005-0000-0000-0000A0B70000}"/>
    <cellStyle name="Normal 37 6 5 2 2" xfId="47009" xr:uid="{00000000-0005-0000-0000-0000A1B70000}"/>
    <cellStyle name="Normal 37 6 5 3" xfId="47010" xr:uid="{00000000-0005-0000-0000-0000A2B70000}"/>
    <cellStyle name="Normal 37 6 5 4" xfId="47011" xr:uid="{00000000-0005-0000-0000-0000A3B70000}"/>
    <cellStyle name="Normal 37 6 6" xfId="47012" xr:uid="{00000000-0005-0000-0000-0000A4B70000}"/>
    <cellStyle name="Normal 37 6 6 2" xfId="47013" xr:uid="{00000000-0005-0000-0000-0000A5B70000}"/>
    <cellStyle name="Normal 37 6 7" xfId="47014" xr:uid="{00000000-0005-0000-0000-0000A6B70000}"/>
    <cellStyle name="Normal 37 6 8" xfId="47015" xr:uid="{00000000-0005-0000-0000-0000A7B70000}"/>
    <cellStyle name="Normal 37 7" xfId="47016" xr:uid="{00000000-0005-0000-0000-0000A8B70000}"/>
    <cellStyle name="Normal 37 7 2" xfId="47017" xr:uid="{00000000-0005-0000-0000-0000A9B70000}"/>
    <cellStyle name="Normal 37 7 2 2" xfId="47018" xr:uid="{00000000-0005-0000-0000-0000AAB70000}"/>
    <cellStyle name="Normal 37 7 2 2 2" xfId="47019" xr:uid="{00000000-0005-0000-0000-0000ABB70000}"/>
    <cellStyle name="Normal 37 7 2 2 2 2" xfId="47020" xr:uid="{00000000-0005-0000-0000-0000ACB70000}"/>
    <cellStyle name="Normal 37 7 2 2 3" xfId="47021" xr:uid="{00000000-0005-0000-0000-0000ADB70000}"/>
    <cellStyle name="Normal 37 7 2 2 4" xfId="47022" xr:uid="{00000000-0005-0000-0000-0000AEB70000}"/>
    <cellStyle name="Normal 37 7 2 3" xfId="47023" xr:uid="{00000000-0005-0000-0000-0000AFB70000}"/>
    <cellStyle name="Normal 37 7 2 3 2" xfId="47024" xr:uid="{00000000-0005-0000-0000-0000B0B70000}"/>
    <cellStyle name="Normal 37 7 2 4" xfId="47025" xr:uid="{00000000-0005-0000-0000-0000B1B70000}"/>
    <cellStyle name="Normal 37 7 2 5" xfId="47026" xr:uid="{00000000-0005-0000-0000-0000B2B70000}"/>
    <cellStyle name="Normal 37 7 3" xfId="47027" xr:uid="{00000000-0005-0000-0000-0000B3B70000}"/>
    <cellStyle name="Normal 37 7 3 2" xfId="47028" xr:uid="{00000000-0005-0000-0000-0000B4B70000}"/>
    <cellStyle name="Normal 37 7 3 2 2" xfId="47029" xr:uid="{00000000-0005-0000-0000-0000B5B70000}"/>
    <cellStyle name="Normal 37 7 3 3" xfId="47030" xr:uid="{00000000-0005-0000-0000-0000B6B70000}"/>
    <cellStyle name="Normal 37 7 3 4" xfId="47031" xr:uid="{00000000-0005-0000-0000-0000B7B70000}"/>
    <cellStyle name="Normal 37 7 4" xfId="47032" xr:uid="{00000000-0005-0000-0000-0000B8B70000}"/>
    <cellStyle name="Normal 37 7 4 2" xfId="47033" xr:uid="{00000000-0005-0000-0000-0000B9B70000}"/>
    <cellStyle name="Normal 37 7 4 2 2" xfId="47034" xr:uid="{00000000-0005-0000-0000-0000BAB70000}"/>
    <cellStyle name="Normal 37 7 4 3" xfId="47035" xr:uid="{00000000-0005-0000-0000-0000BBB70000}"/>
    <cellStyle name="Normal 37 7 4 4" xfId="47036" xr:uid="{00000000-0005-0000-0000-0000BCB70000}"/>
    <cellStyle name="Normal 37 7 5" xfId="47037" xr:uid="{00000000-0005-0000-0000-0000BDB70000}"/>
    <cellStyle name="Normal 37 7 5 2" xfId="47038" xr:uid="{00000000-0005-0000-0000-0000BEB70000}"/>
    <cellStyle name="Normal 37 7 6" xfId="47039" xr:uid="{00000000-0005-0000-0000-0000BFB70000}"/>
    <cellStyle name="Normal 37 7 7" xfId="47040" xr:uid="{00000000-0005-0000-0000-0000C0B70000}"/>
    <cellStyle name="Normal 37 8" xfId="47041" xr:uid="{00000000-0005-0000-0000-0000C1B70000}"/>
    <cellStyle name="Normal 37 8 2" xfId="47042" xr:uid="{00000000-0005-0000-0000-0000C2B70000}"/>
    <cellStyle name="Normal 37 8 2 2" xfId="47043" xr:uid="{00000000-0005-0000-0000-0000C3B70000}"/>
    <cellStyle name="Normal 37 8 2 2 2" xfId="47044" xr:uid="{00000000-0005-0000-0000-0000C4B70000}"/>
    <cellStyle name="Normal 37 8 2 3" xfId="47045" xr:uid="{00000000-0005-0000-0000-0000C5B70000}"/>
    <cellStyle name="Normal 37 8 2 4" xfId="47046" xr:uid="{00000000-0005-0000-0000-0000C6B70000}"/>
    <cellStyle name="Normal 37 8 3" xfId="47047" xr:uid="{00000000-0005-0000-0000-0000C7B70000}"/>
    <cellStyle name="Normal 37 8 3 2" xfId="47048" xr:uid="{00000000-0005-0000-0000-0000C8B70000}"/>
    <cellStyle name="Normal 37 8 3 2 2" xfId="47049" xr:uid="{00000000-0005-0000-0000-0000C9B70000}"/>
    <cellStyle name="Normal 37 8 3 3" xfId="47050" xr:uid="{00000000-0005-0000-0000-0000CAB70000}"/>
    <cellStyle name="Normal 37 8 3 4" xfId="47051" xr:uid="{00000000-0005-0000-0000-0000CBB70000}"/>
    <cellStyle name="Normal 37 8 4" xfId="47052" xr:uid="{00000000-0005-0000-0000-0000CCB70000}"/>
    <cellStyle name="Normal 37 8 4 2" xfId="47053" xr:uid="{00000000-0005-0000-0000-0000CDB70000}"/>
    <cellStyle name="Normal 37 8 5" xfId="47054" xr:uid="{00000000-0005-0000-0000-0000CEB70000}"/>
    <cellStyle name="Normal 37 8 6" xfId="47055" xr:uid="{00000000-0005-0000-0000-0000CFB70000}"/>
    <cellStyle name="Normal 37 9" xfId="47056" xr:uid="{00000000-0005-0000-0000-0000D0B70000}"/>
    <cellStyle name="Normal 37 9 2" xfId="47057" xr:uid="{00000000-0005-0000-0000-0000D1B70000}"/>
    <cellStyle name="Normal 37 9 2 2" xfId="47058" xr:uid="{00000000-0005-0000-0000-0000D2B70000}"/>
    <cellStyle name="Normal 37 9 2 2 2" xfId="47059" xr:uid="{00000000-0005-0000-0000-0000D3B70000}"/>
    <cellStyle name="Normal 37 9 2 3" xfId="47060" xr:uid="{00000000-0005-0000-0000-0000D4B70000}"/>
    <cellStyle name="Normal 37 9 2 4" xfId="47061" xr:uid="{00000000-0005-0000-0000-0000D5B70000}"/>
    <cellStyle name="Normal 37 9 3" xfId="47062" xr:uid="{00000000-0005-0000-0000-0000D6B70000}"/>
    <cellStyle name="Normal 37 9 3 2" xfId="47063" xr:uid="{00000000-0005-0000-0000-0000D7B70000}"/>
    <cellStyle name="Normal 37 9 4" xfId="47064" xr:uid="{00000000-0005-0000-0000-0000D8B70000}"/>
    <cellStyle name="Normal 37 9 5" xfId="47065" xr:uid="{00000000-0005-0000-0000-0000D9B70000}"/>
    <cellStyle name="Normal 38" xfId="47066" xr:uid="{00000000-0005-0000-0000-0000DAB70000}"/>
    <cellStyle name="Normal 38 2" xfId="47067" xr:uid="{00000000-0005-0000-0000-0000DBB70000}"/>
    <cellStyle name="Normal 38 3" xfId="47068" xr:uid="{00000000-0005-0000-0000-0000DCB70000}"/>
    <cellStyle name="Normal 38 3 2" xfId="47069" xr:uid="{00000000-0005-0000-0000-0000DDB70000}"/>
    <cellStyle name="Normal 38 4" xfId="47070" xr:uid="{00000000-0005-0000-0000-0000DEB70000}"/>
    <cellStyle name="Normal 38 5" xfId="47071" xr:uid="{00000000-0005-0000-0000-0000DFB70000}"/>
    <cellStyle name="Normal 39" xfId="47072" xr:uid="{00000000-0005-0000-0000-0000E0B70000}"/>
    <cellStyle name="Normal 39 2" xfId="47073" xr:uid="{00000000-0005-0000-0000-0000E1B70000}"/>
    <cellStyle name="Normal 39 2 2" xfId="47074" xr:uid="{00000000-0005-0000-0000-0000E2B70000}"/>
    <cellStyle name="Normal 39 2 2 2" xfId="47075" xr:uid="{00000000-0005-0000-0000-0000E3B70000}"/>
    <cellStyle name="Normal 39 2 3" xfId="47076" xr:uid="{00000000-0005-0000-0000-0000E4B70000}"/>
    <cellStyle name="Normal 39 3" xfId="47077" xr:uid="{00000000-0005-0000-0000-0000E5B70000}"/>
    <cellStyle name="Normal 39 4" xfId="47078" xr:uid="{00000000-0005-0000-0000-0000E6B70000}"/>
    <cellStyle name="Normal 39 4 2" xfId="47079" xr:uid="{00000000-0005-0000-0000-0000E7B70000}"/>
    <cellStyle name="Normal 39 5" xfId="47080" xr:uid="{00000000-0005-0000-0000-0000E8B70000}"/>
    <cellStyle name="Normal 39 6" xfId="47081" xr:uid="{00000000-0005-0000-0000-0000E9B70000}"/>
    <cellStyle name="Normal 4" xfId="47082" xr:uid="{00000000-0005-0000-0000-0000EAB70000}"/>
    <cellStyle name="Normal 4 10" xfId="47083" xr:uid="{00000000-0005-0000-0000-0000EBB70000}"/>
    <cellStyle name="Normal 4 10 2" xfId="47084" xr:uid="{00000000-0005-0000-0000-0000ECB70000}"/>
    <cellStyle name="Normal 4 10 2 2" xfId="47085" xr:uid="{00000000-0005-0000-0000-0000EDB70000}"/>
    <cellStyle name="Normal 4 10 2 2 2" xfId="47086" xr:uid="{00000000-0005-0000-0000-0000EEB70000}"/>
    <cellStyle name="Normal 4 10 2 3" xfId="47087" xr:uid="{00000000-0005-0000-0000-0000EFB70000}"/>
    <cellStyle name="Normal 4 10 2 4" xfId="47088" xr:uid="{00000000-0005-0000-0000-0000F0B70000}"/>
    <cellStyle name="Normal 4 10 3" xfId="47089" xr:uid="{00000000-0005-0000-0000-0000F1B70000}"/>
    <cellStyle name="Normal 4 10 3 2" xfId="47090" xr:uid="{00000000-0005-0000-0000-0000F2B70000}"/>
    <cellStyle name="Normal 4 10 4" xfId="47091" xr:uid="{00000000-0005-0000-0000-0000F3B70000}"/>
    <cellStyle name="Normal 4 10 5" xfId="47092" xr:uid="{00000000-0005-0000-0000-0000F4B70000}"/>
    <cellStyle name="Normal 4 11" xfId="47093" xr:uid="{00000000-0005-0000-0000-0000F5B70000}"/>
    <cellStyle name="Normal 4 12" xfId="47094" xr:uid="{00000000-0005-0000-0000-0000F6B70000}"/>
    <cellStyle name="Normal 4 12 2" xfId="47095" xr:uid="{00000000-0005-0000-0000-0000F7B70000}"/>
    <cellStyle name="Normal 4 12 2 2" xfId="47096" xr:uid="{00000000-0005-0000-0000-0000F8B70000}"/>
    <cellStyle name="Normal 4 12 3" xfId="47097" xr:uid="{00000000-0005-0000-0000-0000F9B70000}"/>
    <cellStyle name="Normal 4 12 4" xfId="47098" xr:uid="{00000000-0005-0000-0000-0000FAB70000}"/>
    <cellStyle name="Normal 4 13" xfId="47099" xr:uid="{00000000-0005-0000-0000-0000FBB70000}"/>
    <cellStyle name="Normal 4 14" xfId="47100" xr:uid="{00000000-0005-0000-0000-0000FCB70000}"/>
    <cellStyle name="Normal 4 15" xfId="47101" xr:uid="{00000000-0005-0000-0000-0000FDB70000}"/>
    <cellStyle name="Normal 4 16" xfId="47102" xr:uid="{00000000-0005-0000-0000-0000FEB70000}"/>
    <cellStyle name="Normal 4 17" xfId="47103" xr:uid="{00000000-0005-0000-0000-0000FFB70000}"/>
    <cellStyle name="Normal 4 18" xfId="47104" xr:uid="{00000000-0005-0000-0000-000000B80000}"/>
    <cellStyle name="Normal 4 19" xfId="47105" xr:uid="{00000000-0005-0000-0000-000001B80000}"/>
    <cellStyle name="Normal 4 2" xfId="47106" xr:uid="{00000000-0005-0000-0000-000002B80000}"/>
    <cellStyle name="Normal 4 2 2" xfId="47107" xr:uid="{00000000-0005-0000-0000-000003B80000}"/>
    <cellStyle name="Normal 4 2 3" xfId="47108" xr:uid="{00000000-0005-0000-0000-000004B80000}"/>
    <cellStyle name="Normal 4 2 3 2" xfId="47109" xr:uid="{00000000-0005-0000-0000-000005B80000}"/>
    <cellStyle name="Normal 4 2 4" xfId="47110" xr:uid="{00000000-0005-0000-0000-000006B80000}"/>
    <cellStyle name="Normal 4 2 4 2" xfId="47111" xr:uid="{00000000-0005-0000-0000-000007B80000}"/>
    <cellStyle name="Normal 4 3" xfId="47112" xr:uid="{00000000-0005-0000-0000-000008B80000}"/>
    <cellStyle name="Normal 4 3 2" xfId="47113" xr:uid="{00000000-0005-0000-0000-000009B80000}"/>
    <cellStyle name="Normal 4 3 2 2" xfId="47114" xr:uid="{00000000-0005-0000-0000-00000AB80000}"/>
    <cellStyle name="Normal 4 3 2 2 2" xfId="47115" xr:uid="{00000000-0005-0000-0000-00000BB80000}"/>
    <cellStyle name="Normal 4 3 2 2 2 2" xfId="47116" xr:uid="{00000000-0005-0000-0000-00000CB80000}"/>
    <cellStyle name="Normal 4 3 2 2 2 2 2" xfId="47117" xr:uid="{00000000-0005-0000-0000-00000DB80000}"/>
    <cellStyle name="Normal 4 3 2 2 2 2 2 2" xfId="47118" xr:uid="{00000000-0005-0000-0000-00000EB80000}"/>
    <cellStyle name="Normal 4 3 2 2 2 2 2 2 2" xfId="47119" xr:uid="{00000000-0005-0000-0000-00000FB80000}"/>
    <cellStyle name="Normal 4 3 2 2 2 2 2 3" xfId="47120" xr:uid="{00000000-0005-0000-0000-000010B80000}"/>
    <cellStyle name="Normal 4 3 2 2 2 2 2 4" xfId="47121" xr:uid="{00000000-0005-0000-0000-000011B80000}"/>
    <cellStyle name="Normal 4 3 2 2 2 2 3" xfId="47122" xr:uid="{00000000-0005-0000-0000-000012B80000}"/>
    <cellStyle name="Normal 4 3 2 2 2 2 3 2" xfId="47123" xr:uid="{00000000-0005-0000-0000-000013B80000}"/>
    <cellStyle name="Normal 4 3 2 2 2 2 4" xfId="47124" xr:uid="{00000000-0005-0000-0000-000014B80000}"/>
    <cellStyle name="Normal 4 3 2 2 2 2 5" xfId="47125" xr:uid="{00000000-0005-0000-0000-000015B80000}"/>
    <cellStyle name="Normal 4 3 2 2 2 3" xfId="47126" xr:uid="{00000000-0005-0000-0000-000016B80000}"/>
    <cellStyle name="Normal 4 3 2 2 2 3 2" xfId="47127" xr:uid="{00000000-0005-0000-0000-000017B80000}"/>
    <cellStyle name="Normal 4 3 2 2 2 3 2 2" xfId="47128" xr:uid="{00000000-0005-0000-0000-000018B80000}"/>
    <cellStyle name="Normal 4 3 2 2 2 3 3" xfId="47129" xr:uid="{00000000-0005-0000-0000-000019B80000}"/>
    <cellStyle name="Normal 4 3 2 2 2 3 4" xfId="47130" xr:uid="{00000000-0005-0000-0000-00001AB80000}"/>
    <cellStyle name="Normal 4 3 2 2 2 4" xfId="47131" xr:uid="{00000000-0005-0000-0000-00001BB80000}"/>
    <cellStyle name="Normal 4 3 2 2 2 4 2" xfId="47132" xr:uid="{00000000-0005-0000-0000-00001CB80000}"/>
    <cellStyle name="Normal 4 3 2 2 2 5" xfId="47133" xr:uid="{00000000-0005-0000-0000-00001DB80000}"/>
    <cellStyle name="Normal 4 3 2 2 2 6" xfId="47134" xr:uid="{00000000-0005-0000-0000-00001EB80000}"/>
    <cellStyle name="Normal 4 3 2 2 3" xfId="47135" xr:uid="{00000000-0005-0000-0000-00001FB80000}"/>
    <cellStyle name="Normal 4 3 2 2 3 2" xfId="47136" xr:uid="{00000000-0005-0000-0000-000020B80000}"/>
    <cellStyle name="Normal 4 3 2 2 3 2 2" xfId="47137" xr:uid="{00000000-0005-0000-0000-000021B80000}"/>
    <cellStyle name="Normal 4 3 2 2 3 2 2 2" xfId="47138" xr:uid="{00000000-0005-0000-0000-000022B80000}"/>
    <cellStyle name="Normal 4 3 2 2 3 2 3" xfId="47139" xr:uid="{00000000-0005-0000-0000-000023B80000}"/>
    <cellStyle name="Normal 4 3 2 2 3 2 4" xfId="47140" xr:uid="{00000000-0005-0000-0000-000024B80000}"/>
    <cellStyle name="Normal 4 3 2 2 3 3" xfId="47141" xr:uid="{00000000-0005-0000-0000-000025B80000}"/>
    <cellStyle name="Normal 4 3 2 2 3 3 2" xfId="47142" xr:uid="{00000000-0005-0000-0000-000026B80000}"/>
    <cellStyle name="Normal 4 3 2 2 3 4" xfId="47143" xr:uid="{00000000-0005-0000-0000-000027B80000}"/>
    <cellStyle name="Normal 4 3 2 2 3 5" xfId="47144" xr:uid="{00000000-0005-0000-0000-000028B80000}"/>
    <cellStyle name="Normal 4 3 2 2 4" xfId="47145" xr:uid="{00000000-0005-0000-0000-000029B80000}"/>
    <cellStyle name="Normal 4 3 2 2 4 2" xfId="47146" xr:uid="{00000000-0005-0000-0000-00002AB80000}"/>
    <cellStyle name="Normal 4 3 2 2 4 2 2" xfId="47147" xr:uid="{00000000-0005-0000-0000-00002BB80000}"/>
    <cellStyle name="Normal 4 3 2 2 4 3" xfId="47148" xr:uid="{00000000-0005-0000-0000-00002CB80000}"/>
    <cellStyle name="Normal 4 3 2 2 4 4" xfId="47149" xr:uid="{00000000-0005-0000-0000-00002DB80000}"/>
    <cellStyle name="Normal 4 3 2 2 5" xfId="47150" xr:uid="{00000000-0005-0000-0000-00002EB80000}"/>
    <cellStyle name="Normal 4 3 2 2 5 2" xfId="47151" xr:uid="{00000000-0005-0000-0000-00002FB80000}"/>
    <cellStyle name="Normal 4 3 2 2 5 2 2" xfId="47152" xr:uid="{00000000-0005-0000-0000-000030B80000}"/>
    <cellStyle name="Normal 4 3 2 2 5 3" xfId="47153" xr:uid="{00000000-0005-0000-0000-000031B80000}"/>
    <cellStyle name="Normal 4 3 2 2 5 4" xfId="47154" xr:uid="{00000000-0005-0000-0000-000032B80000}"/>
    <cellStyle name="Normal 4 3 2 3" xfId="47155" xr:uid="{00000000-0005-0000-0000-000033B80000}"/>
    <cellStyle name="Normal 4 3 2 3 2" xfId="47156" xr:uid="{00000000-0005-0000-0000-000034B80000}"/>
    <cellStyle name="Normal 4 3 2 3 2 2" xfId="47157" xr:uid="{00000000-0005-0000-0000-000035B80000}"/>
    <cellStyle name="Normal 4 3 2 3 2 2 2" xfId="47158" xr:uid="{00000000-0005-0000-0000-000036B80000}"/>
    <cellStyle name="Normal 4 3 2 3 2 2 2 2" xfId="47159" xr:uid="{00000000-0005-0000-0000-000037B80000}"/>
    <cellStyle name="Normal 4 3 2 3 2 2 3" xfId="47160" xr:uid="{00000000-0005-0000-0000-000038B80000}"/>
    <cellStyle name="Normal 4 3 2 3 2 2 4" xfId="47161" xr:uid="{00000000-0005-0000-0000-000039B80000}"/>
    <cellStyle name="Normal 4 3 2 3 2 3" xfId="47162" xr:uid="{00000000-0005-0000-0000-00003AB80000}"/>
    <cellStyle name="Normal 4 3 2 3 2 3 2" xfId="47163" xr:uid="{00000000-0005-0000-0000-00003BB80000}"/>
    <cellStyle name="Normal 4 3 2 3 2 3 2 2" xfId="47164" xr:uid="{00000000-0005-0000-0000-00003CB80000}"/>
    <cellStyle name="Normal 4 3 2 3 2 3 3" xfId="47165" xr:uid="{00000000-0005-0000-0000-00003DB80000}"/>
    <cellStyle name="Normal 4 3 2 3 2 3 4" xfId="47166" xr:uid="{00000000-0005-0000-0000-00003EB80000}"/>
    <cellStyle name="Normal 4 3 2 3 2 4" xfId="47167" xr:uid="{00000000-0005-0000-0000-00003FB80000}"/>
    <cellStyle name="Normal 4 3 2 3 2 4 2" xfId="47168" xr:uid="{00000000-0005-0000-0000-000040B80000}"/>
    <cellStyle name="Normal 4 3 2 3 2 5" xfId="47169" xr:uid="{00000000-0005-0000-0000-000041B80000}"/>
    <cellStyle name="Normal 4 3 2 3 2 6" xfId="47170" xr:uid="{00000000-0005-0000-0000-000042B80000}"/>
    <cellStyle name="Normal 4 3 2 3 3" xfId="47171" xr:uid="{00000000-0005-0000-0000-000043B80000}"/>
    <cellStyle name="Normal 4 3 2 3 3 2" xfId="47172" xr:uid="{00000000-0005-0000-0000-000044B80000}"/>
    <cellStyle name="Normal 4 3 2 3 3 2 2" xfId="47173" xr:uid="{00000000-0005-0000-0000-000045B80000}"/>
    <cellStyle name="Normal 4 3 2 3 3 2 2 2" xfId="47174" xr:uid="{00000000-0005-0000-0000-000046B80000}"/>
    <cellStyle name="Normal 4 3 2 3 3 2 3" xfId="47175" xr:uid="{00000000-0005-0000-0000-000047B80000}"/>
    <cellStyle name="Normal 4 3 2 3 3 2 4" xfId="47176" xr:uid="{00000000-0005-0000-0000-000048B80000}"/>
    <cellStyle name="Normal 4 3 2 3 3 3" xfId="47177" xr:uid="{00000000-0005-0000-0000-000049B80000}"/>
    <cellStyle name="Normal 4 3 2 3 3 3 2" xfId="47178" xr:uid="{00000000-0005-0000-0000-00004AB80000}"/>
    <cellStyle name="Normal 4 3 2 3 3 4" xfId="47179" xr:uid="{00000000-0005-0000-0000-00004BB80000}"/>
    <cellStyle name="Normal 4 3 2 3 3 5" xfId="47180" xr:uid="{00000000-0005-0000-0000-00004CB80000}"/>
    <cellStyle name="Normal 4 3 2 3 4" xfId="47181" xr:uid="{00000000-0005-0000-0000-00004DB80000}"/>
    <cellStyle name="Normal 4 3 2 3 4 2" xfId="47182" xr:uid="{00000000-0005-0000-0000-00004EB80000}"/>
    <cellStyle name="Normal 4 3 2 3 4 2 2" xfId="47183" xr:uid="{00000000-0005-0000-0000-00004FB80000}"/>
    <cellStyle name="Normal 4 3 2 3 4 3" xfId="47184" xr:uid="{00000000-0005-0000-0000-000050B80000}"/>
    <cellStyle name="Normal 4 3 2 3 4 4" xfId="47185" xr:uid="{00000000-0005-0000-0000-000051B80000}"/>
    <cellStyle name="Normal 4 3 2 3 5" xfId="47186" xr:uid="{00000000-0005-0000-0000-000052B80000}"/>
    <cellStyle name="Normal 4 3 2 3 5 2" xfId="47187" xr:uid="{00000000-0005-0000-0000-000053B80000}"/>
    <cellStyle name="Normal 4 3 2 3 6" xfId="47188" xr:uid="{00000000-0005-0000-0000-000054B80000}"/>
    <cellStyle name="Normal 4 3 2 3 7" xfId="47189" xr:uid="{00000000-0005-0000-0000-000055B80000}"/>
    <cellStyle name="Normal 4 3 2 4" xfId="47190" xr:uid="{00000000-0005-0000-0000-000056B80000}"/>
    <cellStyle name="Normal 4 3 2 4 2" xfId="47191" xr:uid="{00000000-0005-0000-0000-000057B80000}"/>
    <cellStyle name="Normal 4 3 2 4 2 2" xfId="47192" xr:uid="{00000000-0005-0000-0000-000058B80000}"/>
    <cellStyle name="Normal 4 3 2 4 2 2 2" xfId="47193" xr:uid="{00000000-0005-0000-0000-000059B80000}"/>
    <cellStyle name="Normal 4 3 2 4 2 3" xfId="47194" xr:uid="{00000000-0005-0000-0000-00005AB80000}"/>
    <cellStyle name="Normal 4 3 2 4 2 4" xfId="47195" xr:uid="{00000000-0005-0000-0000-00005BB80000}"/>
    <cellStyle name="Normal 4 3 2 4 3" xfId="47196" xr:uid="{00000000-0005-0000-0000-00005CB80000}"/>
    <cellStyle name="Normal 4 3 2 4 3 2" xfId="47197" xr:uid="{00000000-0005-0000-0000-00005DB80000}"/>
    <cellStyle name="Normal 4 3 2 4 4" xfId="47198" xr:uid="{00000000-0005-0000-0000-00005EB80000}"/>
    <cellStyle name="Normal 4 3 2 4 5" xfId="47199" xr:uid="{00000000-0005-0000-0000-00005FB80000}"/>
    <cellStyle name="Normal 4 3 2 5" xfId="47200" xr:uid="{00000000-0005-0000-0000-000060B80000}"/>
    <cellStyle name="Normal 4 3 2 5 2" xfId="47201" xr:uid="{00000000-0005-0000-0000-000061B80000}"/>
    <cellStyle name="Normal 4 3 2 5 2 2" xfId="47202" xr:uid="{00000000-0005-0000-0000-000062B80000}"/>
    <cellStyle name="Normal 4 3 2 5 2 2 2" xfId="47203" xr:uid="{00000000-0005-0000-0000-000063B80000}"/>
    <cellStyle name="Normal 4 3 2 5 2 3" xfId="47204" xr:uid="{00000000-0005-0000-0000-000064B80000}"/>
    <cellStyle name="Normal 4 3 2 5 2 4" xfId="47205" xr:uid="{00000000-0005-0000-0000-000065B80000}"/>
    <cellStyle name="Normal 4 3 2 5 3" xfId="47206" xr:uid="{00000000-0005-0000-0000-000066B80000}"/>
    <cellStyle name="Normal 4 3 2 5 3 2" xfId="47207" xr:uid="{00000000-0005-0000-0000-000067B80000}"/>
    <cellStyle name="Normal 4 3 2 5 4" xfId="47208" xr:uid="{00000000-0005-0000-0000-000068B80000}"/>
    <cellStyle name="Normal 4 3 2 5 5" xfId="47209" xr:uid="{00000000-0005-0000-0000-000069B80000}"/>
    <cellStyle name="Normal 4 3 2 6" xfId="47210" xr:uid="{00000000-0005-0000-0000-00006AB80000}"/>
    <cellStyle name="Normal 4 3 2 6 2" xfId="47211" xr:uid="{00000000-0005-0000-0000-00006BB80000}"/>
    <cellStyle name="Normal 4 3 2 6 2 2" xfId="47212" xr:uid="{00000000-0005-0000-0000-00006CB80000}"/>
    <cellStyle name="Normal 4 3 2 6 3" xfId="47213" xr:uid="{00000000-0005-0000-0000-00006DB80000}"/>
    <cellStyle name="Normal 4 3 2 6 4" xfId="47214" xr:uid="{00000000-0005-0000-0000-00006EB80000}"/>
    <cellStyle name="Normal 4 3 3" xfId="47215" xr:uid="{00000000-0005-0000-0000-00006FB80000}"/>
    <cellStyle name="Normal 4 3 3 2" xfId="47216" xr:uid="{00000000-0005-0000-0000-000070B80000}"/>
    <cellStyle name="Normal 4 3 3 2 2" xfId="47217" xr:uid="{00000000-0005-0000-0000-000071B80000}"/>
    <cellStyle name="Normal 4 3 3 2 2 2" xfId="47218" xr:uid="{00000000-0005-0000-0000-000072B80000}"/>
    <cellStyle name="Normal 4 3 3 2 2 2 2" xfId="47219" xr:uid="{00000000-0005-0000-0000-000073B80000}"/>
    <cellStyle name="Normal 4 3 3 2 2 2 2 2" xfId="47220" xr:uid="{00000000-0005-0000-0000-000074B80000}"/>
    <cellStyle name="Normal 4 3 3 2 2 2 2 2 2" xfId="47221" xr:uid="{00000000-0005-0000-0000-000075B80000}"/>
    <cellStyle name="Normal 4 3 3 2 2 2 2 3" xfId="47222" xr:uid="{00000000-0005-0000-0000-000076B80000}"/>
    <cellStyle name="Normal 4 3 3 2 2 2 2 4" xfId="47223" xr:uid="{00000000-0005-0000-0000-000077B80000}"/>
    <cellStyle name="Normal 4 3 3 2 2 2 3" xfId="47224" xr:uid="{00000000-0005-0000-0000-000078B80000}"/>
    <cellStyle name="Normal 4 3 3 2 2 2 3 2" xfId="47225" xr:uid="{00000000-0005-0000-0000-000079B80000}"/>
    <cellStyle name="Normal 4 3 3 2 2 2 4" xfId="47226" xr:uid="{00000000-0005-0000-0000-00007AB80000}"/>
    <cellStyle name="Normal 4 3 3 2 2 2 5" xfId="47227" xr:uid="{00000000-0005-0000-0000-00007BB80000}"/>
    <cellStyle name="Normal 4 3 3 2 2 3" xfId="47228" xr:uid="{00000000-0005-0000-0000-00007CB80000}"/>
    <cellStyle name="Normal 4 3 3 2 2 3 2" xfId="47229" xr:uid="{00000000-0005-0000-0000-00007DB80000}"/>
    <cellStyle name="Normal 4 3 3 2 2 3 2 2" xfId="47230" xr:uid="{00000000-0005-0000-0000-00007EB80000}"/>
    <cellStyle name="Normal 4 3 3 2 2 3 3" xfId="47231" xr:uid="{00000000-0005-0000-0000-00007FB80000}"/>
    <cellStyle name="Normal 4 3 3 2 2 3 4" xfId="47232" xr:uid="{00000000-0005-0000-0000-000080B80000}"/>
    <cellStyle name="Normal 4 3 3 2 2 4" xfId="47233" xr:uid="{00000000-0005-0000-0000-000081B80000}"/>
    <cellStyle name="Normal 4 3 3 2 2 4 2" xfId="47234" xr:uid="{00000000-0005-0000-0000-000082B80000}"/>
    <cellStyle name="Normal 4 3 3 2 2 5" xfId="47235" xr:uid="{00000000-0005-0000-0000-000083B80000}"/>
    <cellStyle name="Normal 4 3 3 2 2 6" xfId="47236" xr:uid="{00000000-0005-0000-0000-000084B80000}"/>
    <cellStyle name="Normal 4 3 3 2 3" xfId="47237" xr:uid="{00000000-0005-0000-0000-000085B80000}"/>
    <cellStyle name="Normal 4 3 3 2 3 2" xfId="47238" xr:uid="{00000000-0005-0000-0000-000086B80000}"/>
    <cellStyle name="Normal 4 3 3 2 3 2 2" xfId="47239" xr:uid="{00000000-0005-0000-0000-000087B80000}"/>
    <cellStyle name="Normal 4 3 3 2 3 2 2 2" xfId="47240" xr:uid="{00000000-0005-0000-0000-000088B80000}"/>
    <cellStyle name="Normal 4 3 3 2 3 2 3" xfId="47241" xr:uid="{00000000-0005-0000-0000-000089B80000}"/>
    <cellStyle name="Normal 4 3 3 2 3 2 4" xfId="47242" xr:uid="{00000000-0005-0000-0000-00008AB80000}"/>
    <cellStyle name="Normal 4 3 3 2 3 3" xfId="47243" xr:uid="{00000000-0005-0000-0000-00008BB80000}"/>
    <cellStyle name="Normal 4 3 3 2 3 3 2" xfId="47244" xr:uid="{00000000-0005-0000-0000-00008CB80000}"/>
    <cellStyle name="Normal 4 3 3 2 3 4" xfId="47245" xr:uid="{00000000-0005-0000-0000-00008DB80000}"/>
    <cellStyle name="Normal 4 3 3 2 3 5" xfId="47246" xr:uid="{00000000-0005-0000-0000-00008EB80000}"/>
    <cellStyle name="Normal 4 3 3 2 4" xfId="47247" xr:uid="{00000000-0005-0000-0000-00008FB80000}"/>
    <cellStyle name="Normal 4 3 3 2 4 2" xfId="47248" xr:uid="{00000000-0005-0000-0000-000090B80000}"/>
    <cellStyle name="Normal 4 3 3 2 4 2 2" xfId="47249" xr:uid="{00000000-0005-0000-0000-000091B80000}"/>
    <cellStyle name="Normal 4 3 3 2 4 3" xfId="47250" xr:uid="{00000000-0005-0000-0000-000092B80000}"/>
    <cellStyle name="Normal 4 3 3 2 4 4" xfId="47251" xr:uid="{00000000-0005-0000-0000-000093B80000}"/>
    <cellStyle name="Normal 4 3 3 2 5" xfId="47252" xr:uid="{00000000-0005-0000-0000-000094B80000}"/>
    <cellStyle name="Normal 4 3 3 2 5 2" xfId="47253" xr:uid="{00000000-0005-0000-0000-000095B80000}"/>
    <cellStyle name="Normal 4 3 3 2 5 2 2" xfId="47254" xr:uid="{00000000-0005-0000-0000-000096B80000}"/>
    <cellStyle name="Normal 4 3 3 2 5 3" xfId="47255" xr:uid="{00000000-0005-0000-0000-000097B80000}"/>
    <cellStyle name="Normal 4 3 3 2 5 4" xfId="47256" xr:uid="{00000000-0005-0000-0000-000098B80000}"/>
    <cellStyle name="Normal 4 3 3 2 6" xfId="47257" xr:uid="{00000000-0005-0000-0000-000099B80000}"/>
    <cellStyle name="Normal 4 3 3 2 6 2" xfId="47258" xr:uid="{00000000-0005-0000-0000-00009AB80000}"/>
    <cellStyle name="Normal 4 3 3 2 7" xfId="47259" xr:uid="{00000000-0005-0000-0000-00009BB80000}"/>
    <cellStyle name="Normal 4 3 3 2 8" xfId="47260" xr:uid="{00000000-0005-0000-0000-00009CB80000}"/>
    <cellStyle name="Normal 4 3 3 3" xfId="47261" xr:uid="{00000000-0005-0000-0000-00009DB80000}"/>
    <cellStyle name="Normal 4 3 3 3 2" xfId="47262" xr:uid="{00000000-0005-0000-0000-00009EB80000}"/>
    <cellStyle name="Normal 4 3 3 3 2 2" xfId="47263" xr:uid="{00000000-0005-0000-0000-00009FB80000}"/>
    <cellStyle name="Normal 4 3 3 3 2 2 2" xfId="47264" xr:uid="{00000000-0005-0000-0000-0000A0B80000}"/>
    <cellStyle name="Normal 4 3 3 3 2 2 2 2" xfId="47265" xr:uid="{00000000-0005-0000-0000-0000A1B80000}"/>
    <cellStyle name="Normal 4 3 3 3 2 2 3" xfId="47266" xr:uid="{00000000-0005-0000-0000-0000A2B80000}"/>
    <cellStyle name="Normal 4 3 3 3 2 2 4" xfId="47267" xr:uid="{00000000-0005-0000-0000-0000A3B80000}"/>
    <cellStyle name="Normal 4 3 3 3 2 3" xfId="47268" xr:uid="{00000000-0005-0000-0000-0000A4B80000}"/>
    <cellStyle name="Normal 4 3 3 3 2 3 2" xfId="47269" xr:uid="{00000000-0005-0000-0000-0000A5B80000}"/>
    <cellStyle name="Normal 4 3 3 3 2 4" xfId="47270" xr:uid="{00000000-0005-0000-0000-0000A6B80000}"/>
    <cellStyle name="Normal 4 3 3 3 2 5" xfId="47271" xr:uid="{00000000-0005-0000-0000-0000A7B80000}"/>
    <cellStyle name="Normal 4 3 3 3 3" xfId="47272" xr:uid="{00000000-0005-0000-0000-0000A8B80000}"/>
    <cellStyle name="Normal 4 3 3 3 3 2" xfId="47273" xr:uid="{00000000-0005-0000-0000-0000A9B80000}"/>
    <cellStyle name="Normal 4 3 3 3 3 2 2" xfId="47274" xr:uid="{00000000-0005-0000-0000-0000AAB80000}"/>
    <cellStyle name="Normal 4 3 3 3 3 3" xfId="47275" xr:uid="{00000000-0005-0000-0000-0000ABB80000}"/>
    <cellStyle name="Normal 4 3 3 3 3 4" xfId="47276" xr:uid="{00000000-0005-0000-0000-0000ACB80000}"/>
    <cellStyle name="Normal 4 3 3 3 4" xfId="47277" xr:uid="{00000000-0005-0000-0000-0000ADB80000}"/>
    <cellStyle name="Normal 4 3 3 3 4 2" xfId="47278" xr:uid="{00000000-0005-0000-0000-0000AEB80000}"/>
    <cellStyle name="Normal 4 3 3 3 4 2 2" xfId="47279" xr:uid="{00000000-0005-0000-0000-0000AFB80000}"/>
    <cellStyle name="Normal 4 3 3 3 4 3" xfId="47280" xr:uid="{00000000-0005-0000-0000-0000B0B80000}"/>
    <cellStyle name="Normal 4 3 3 3 4 4" xfId="47281" xr:uid="{00000000-0005-0000-0000-0000B1B80000}"/>
    <cellStyle name="Normal 4 3 3 3 5" xfId="47282" xr:uid="{00000000-0005-0000-0000-0000B2B80000}"/>
    <cellStyle name="Normal 4 3 3 3 5 2" xfId="47283" xr:uid="{00000000-0005-0000-0000-0000B3B80000}"/>
    <cellStyle name="Normal 4 3 3 3 6" xfId="47284" xr:uid="{00000000-0005-0000-0000-0000B4B80000}"/>
    <cellStyle name="Normal 4 3 3 3 7" xfId="47285" xr:uid="{00000000-0005-0000-0000-0000B5B80000}"/>
    <cellStyle name="Normal 4 3 3 4" xfId="47286" xr:uid="{00000000-0005-0000-0000-0000B6B80000}"/>
    <cellStyle name="Normal 4 3 3 4 2" xfId="47287" xr:uid="{00000000-0005-0000-0000-0000B7B80000}"/>
    <cellStyle name="Normal 4 3 3 4 2 2" xfId="47288" xr:uid="{00000000-0005-0000-0000-0000B8B80000}"/>
    <cellStyle name="Normal 4 3 3 4 2 2 2" xfId="47289" xr:uid="{00000000-0005-0000-0000-0000B9B80000}"/>
    <cellStyle name="Normal 4 3 3 4 2 3" xfId="47290" xr:uid="{00000000-0005-0000-0000-0000BAB80000}"/>
    <cellStyle name="Normal 4 3 3 4 2 4" xfId="47291" xr:uid="{00000000-0005-0000-0000-0000BBB80000}"/>
    <cellStyle name="Normal 4 3 3 4 3" xfId="47292" xr:uid="{00000000-0005-0000-0000-0000BCB80000}"/>
    <cellStyle name="Normal 4 3 3 4 3 2" xfId="47293" xr:uid="{00000000-0005-0000-0000-0000BDB80000}"/>
    <cellStyle name="Normal 4 3 3 4 3 2 2" xfId="47294" xr:uid="{00000000-0005-0000-0000-0000BEB80000}"/>
    <cellStyle name="Normal 4 3 3 4 3 3" xfId="47295" xr:uid="{00000000-0005-0000-0000-0000BFB80000}"/>
    <cellStyle name="Normal 4 3 3 4 3 4" xfId="47296" xr:uid="{00000000-0005-0000-0000-0000C0B80000}"/>
    <cellStyle name="Normal 4 3 3 4 4" xfId="47297" xr:uid="{00000000-0005-0000-0000-0000C1B80000}"/>
    <cellStyle name="Normal 4 3 3 4 4 2" xfId="47298" xr:uid="{00000000-0005-0000-0000-0000C2B80000}"/>
    <cellStyle name="Normal 4 3 3 4 5" xfId="47299" xr:uid="{00000000-0005-0000-0000-0000C3B80000}"/>
    <cellStyle name="Normal 4 3 3 4 6" xfId="47300" xr:uid="{00000000-0005-0000-0000-0000C4B80000}"/>
    <cellStyle name="Normal 4 3 3 5" xfId="47301" xr:uid="{00000000-0005-0000-0000-0000C5B80000}"/>
    <cellStyle name="Normal 4 3 3 5 2" xfId="47302" xr:uid="{00000000-0005-0000-0000-0000C6B80000}"/>
    <cellStyle name="Normal 4 3 3 5 2 2" xfId="47303" xr:uid="{00000000-0005-0000-0000-0000C7B80000}"/>
    <cellStyle name="Normal 4 3 3 5 2 2 2" xfId="47304" xr:uid="{00000000-0005-0000-0000-0000C8B80000}"/>
    <cellStyle name="Normal 4 3 3 5 2 3" xfId="47305" xr:uid="{00000000-0005-0000-0000-0000C9B80000}"/>
    <cellStyle name="Normal 4 3 3 5 2 4" xfId="47306" xr:uid="{00000000-0005-0000-0000-0000CAB80000}"/>
    <cellStyle name="Normal 4 3 3 5 3" xfId="47307" xr:uid="{00000000-0005-0000-0000-0000CBB80000}"/>
    <cellStyle name="Normal 4 3 3 5 3 2" xfId="47308" xr:uid="{00000000-0005-0000-0000-0000CCB80000}"/>
    <cellStyle name="Normal 4 3 3 5 4" xfId="47309" xr:uid="{00000000-0005-0000-0000-0000CDB80000}"/>
    <cellStyle name="Normal 4 3 3 5 5" xfId="47310" xr:uid="{00000000-0005-0000-0000-0000CEB80000}"/>
    <cellStyle name="Normal 4 3 3 6" xfId="47311" xr:uid="{00000000-0005-0000-0000-0000CFB80000}"/>
    <cellStyle name="Normal 4 3 3 6 2" xfId="47312" xr:uid="{00000000-0005-0000-0000-0000D0B80000}"/>
    <cellStyle name="Normal 4 3 3 6 2 2" xfId="47313" xr:uid="{00000000-0005-0000-0000-0000D1B80000}"/>
    <cellStyle name="Normal 4 3 3 6 3" xfId="47314" xr:uid="{00000000-0005-0000-0000-0000D2B80000}"/>
    <cellStyle name="Normal 4 3 3 6 4" xfId="47315" xr:uid="{00000000-0005-0000-0000-0000D3B80000}"/>
    <cellStyle name="Normal 4 3 3 7" xfId="47316" xr:uid="{00000000-0005-0000-0000-0000D4B80000}"/>
    <cellStyle name="Normal 4 3 3 7 2" xfId="47317" xr:uid="{00000000-0005-0000-0000-0000D5B80000}"/>
    <cellStyle name="Normal 4 3 3 8" xfId="47318" xr:uid="{00000000-0005-0000-0000-0000D6B80000}"/>
    <cellStyle name="Normal 4 3 3 9" xfId="47319" xr:uid="{00000000-0005-0000-0000-0000D7B80000}"/>
    <cellStyle name="Normal 4 3 4" xfId="47320" xr:uid="{00000000-0005-0000-0000-0000D8B80000}"/>
    <cellStyle name="Normal 4 3 4 2" xfId="47321" xr:uid="{00000000-0005-0000-0000-0000D9B80000}"/>
    <cellStyle name="Normal 4 3 4 2 2" xfId="47322" xr:uid="{00000000-0005-0000-0000-0000DAB80000}"/>
    <cellStyle name="Normal 4 3 4 2 2 2" xfId="47323" xr:uid="{00000000-0005-0000-0000-0000DBB80000}"/>
    <cellStyle name="Normal 4 3 4 2 2 2 2" xfId="47324" xr:uid="{00000000-0005-0000-0000-0000DCB80000}"/>
    <cellStyle name="Normal 4 3 4 2 2 2 2 2" xfId="47325" xr:uid="{00000000-0005-0000-0000-0000DDB80000}"/>
    <cellStyle name="Normal 4 3 4 2 2 2 3" xfId="47326" xr:uid="{00000000-0005-0000-0000-0000DEB80000}"/>
    <cellStyle name="Normal 4 3 4 2 2 2 4" xfId="47327" xr:uid="{00000000-0005-0000-0000-0000DFB80000}"/>
    <cellStyle name="Normal 4 3 4 2 2 3" xfId="47328" xr:uid="{00000000-0005-0000-0000-0000E0B80000}"/>
    <cellStyle name="Normal 4 3 4 2 2 3 2" xfId="47329" xr:uid="{00000000-0005-0000-0000-0000E1B80000}"/>
    <cellStyle name="Normal 4 3 4 2 2 4" xfId="47330" xr:uid="{00000000-0005-0000-0000-0000E2B80000}"/>
    <cellStyle name="Normal 4 3 4 2 2 5" xfId="47331" xr:uid="{00000000-0005-0000-0000-0000E3B80000}"/>
    <cellStyle name="Normal 4 3 4 2 3" xfId="47332" xr:uid="{00000000-0005-0000-0000-0000E4B80000}"/>
    <cellStyle name="Normal 4 3 4 2 3 2" xfId="47333" xr:uid="{00000000-0005-0000-0000-0000E5B80000}"/>
    <cellStyle name="Normal 4 3 4 2 3 2 2" xfId="47334" xr:uid="{00000000-0005-0000-0000-0000E6B80000}"/>
    <cellStyle name="Normal 4 3 4 2 3 3" xfId="47335" xr:uid="{00000000-0005-0000-0000-0000E7B80000}"/>
    <cellStyle name="Normal 4 3 4 2 3 4" xfId="47336" xr:uid="{00000000-0005-0000-0000-0000E8B80000}"/>
    <cellStyle name="Normal 4 3 4 2 4" xfId="47337" xr:uid="{00000000-0005-0000-0000-0000E9B80000}"/>
    <cellStyle name="Normal 4 3 4 2 4 2" xfId="47338" xr:uid="{00000000-0005-0000-0000-0000EAB80000}"/>
    <cellStyle name="Normal 4 3 4 2 5" xfId="47339" xr:uid="{00000000-0005-0000-0000-0000EBB80000}"/>
    <cellStyle name="Normal 4 3 4 2 6" xfId="47340" xr:uid="{00000000-0005-0000-0000-0000ECB80000}"/>
    <cellStyle name="Normal 4 3 4 3" xfId="47341" xr:uid="{00000000-0005-0000-0000-0000EDB80000}"/>
    <cellStyle name="Normal 4 3 4 3 2" xfId="47342" xr:uid="{00000000-0005-0000-0000-0000EEB80000}"/>
    <cellStyle name="Normal 4 3 4 3 2 2" xfId="47343" xr:uid="{00000000-0005-0000-0000-0000EFB80000}"/>
    <cellStyle name="Normal 4 3 4 3 2 2 2" xfId="47344" xr:uid="{00000000-0005-0000-0000-0000F0B80000}"/>
    <cellStyle name="Normal 4 3 4 3 2 3" xfId="47345" xr:uid="{00000000-0005-0000-0000-0000F1B80000}"/>
    <cellStyle name="Normal 4 3 4 3 2 4" xfId="47346" xr:uid="{00000000-0005-0000-0000-0000F2B80000}"/>
    <cellStyle name="Normal 4 3 4 3 3" xfId="47347" xr:uid="{00000000-0005-0000-0000-0000F3B80000}"/>
    <cellStyle name="Normal 4 3 4 3 3 2" xfId="47348" xr:uid="{00000000-0005-0000-0000-0000F4B80000}"/>
    <cellStyle name="Normal 4 3 4 3 4" xfId="47349" xr:uid="{00000000-0005-0000-0000-0000F5B80000}"/>
    <cellStyle name="Normal 4 3 4 3 5" xfId="47350" xr:uid="{00000000-0005-0000-0000-0000F6B80000}"/>
    <cellStyle name="Normal 4 3 4 4" xfId="47351" xr:uid="{00000000-0005-0000-0000-0000F7B80000}"/>
    <cellStyle name="Normal 4 3 4 4 2" xfId="47352" xr:uid="{00000000-0005-0000-0000-0000F8B80000}"/>
    <cellStyle name="Normal 4 3 4 4 2 2" xfId="47353" xr:uid="{00000000-0005-0000-0000-0000F9B80000}"/>
    <cellStyle name="Normal 4 3 4 4 3" xfId="47354" xr:uid="{00000000-0005-0000-0000-0000FAB80000}"/>
    <cellStyle name="Normal 4 3 4 4 4" xfId="47355" xr:uid="{00000000-0005-0000-0000-0000FBB80000}"/>
    <cellStyle name="Normal 4 3 4 5" xfId="47356" xr:uid="{00000000-0005-0000-0000-0000FCB80000}"/>
    <cellStyle name="Normal 4 3 4 5 2" xfId="47357" xr:uid="{00000000-0005-0000-0000-0000FDB80000}"/>
    <cellStyle name="Normal 4 3 4 5 2 2" xfId="47358" xr:uid="{00000000-0005-0000-0000-0000FEB80000}"/>
    <cellStyle name="Normal 4 3 4 5 3" xfId="47359" xr:uid="{00000000-0005-0000-0000-0000FFB80000}"/>
    <cellStyle name="Normal 4 3 4 5 4" xfId="47360" xr:uid="{00000000-0005-0000-0000-000000B90000}"/>
    <cellStyle name="Normal 4 3 5" xfId="47361" xr:uid="{00000000-0005-0000-0000-000001B90000}"/>
    <cellStyle name="Normal 4 3 5 2" xfId="47362" xr:uid="{00000000-0005-0000-0000-000002B90000}"/>
    <cellStyle name="Normal 4 3 5 2 2" xfId="47363" xr:uid="{00000000-0005-0000-0000-000003B90000}"/>
    <cellStyle name="Normal 4 3 5 2 2 2" xfId="47364" xr:uid="{00000000-0005-0000-0000-000004B90000}"/>
    <cellStyle name="Normal 4 3 5 2 2 2 2" xfId="47365" xr:uid="{00000000-0005-0000-0000-000005B90000}"/>
    <cellStyle name="Normal 4 3 5 2 2 3" xfId="47366" xr:uid="{00000000-0005-0000-0000-000006B90000}"/>
    <cellStyle name="Normal 4 3 5 2 2 4" xfId="47367" xr:uid="{00000000-0005-0000-0000-000007B90000}"/>
    <cellStyle name="Normal 4 3 5 2 3" xfId="47368" xr:uid="{00000000-0005-0000-0000-000008B90000}"/>
    <cellStyle name="Normal 4 3 5 2 3 2" xfId="47369" xr:uid="{00000000-0005-0000-0000-000009B90000}"/>
    <cellStyle name="Normal 4 3 5 2 3 2 2" xfId="47370" xr:uid="{00000000-0005-0000-0000-00000AB90000}"/>
    <cellStyle name="Normal 4 3 5 2 3 3" xfId="47371" xr:uid="{00000000-0005-0000-0000-00000BB90000}"/>
    <cellStyle name="Normal 4 3 5 2 3 4" xfId="47372" xr:uid="{00000000-0005-0000-0000-00000CB90000}"/>
    <cellStyle name="Normal 4 3 5 2 4" xfId="47373" xr:uid="{00000000-0005-0000-0000-00000DB90000}"/>
    <cellStyle name="Normal 4 3 5 2 4 2" xfId="47374" xr:uid="{00000000-0005-0000-0000-00000EB90000}"/>
    <cellStyle name="Normal 4 3 5 2 5" xfId="47375" xr:uid="{00000000-0005-0000-0000-00000FB90000}"/>
    <cellStyle name="Normal 4 3 5 2 6" xfId="47376" xr:uid="{00000000-0005-0000-0000-000010B90000}"/>
    <cellStyle name="Normal 4 3 5 3" xfId="47377" xr:uid="{00000000-0005-0000-0000-000011B90000}"/>
    <cellStyle name="Normal 4 3 5 3 2" xfId="47378" xr:uid="{00000000-0005-0000-0000-000012B90000}"/>
    <cellStyle name="Normal 4 3 5 3 2 2" xfId="47379" xr:uid="{00000000-0005-0000-0000-000013B90000}"/>
    <cellStyle name="Normal 4 3 5 3 2 2 2" xfId="47380" xr:uid="{00000000-0005-0000-0000-000014B90000}"/>
    <cellStyle name="Normal 4 3 5 3 2 3" xfId="47381" xr:uid="{00000000-0005-0000-0000-000015B90000}"/>
    <cellStyle name="Normal 4 3 5 3 2 4" xfId="47382" xr:uid="{00000000-0005-0000-0000-000016B90000}"/>
    <cellStyle name="Normal 4 3 5 3 3" xfId="47383" xr:uid="{00000000-0005-0000-0000-000017B90000}"/>
    <cellStyle name="Normal 4 3 5 3 3 2" xfId="47384" xr:uid="{00000000-0005-0000-0000-000018B90000}"/>
    <cellStyle name="Normal 4 3 5 3 4" xfId="47385" xr:uid="{00000000-0005-0000-0000-000019B90000}"/>
    <cellStyle name="Normal 4 3 5 3 5" xfId="47386" xr:uid="{00000000-0005-0000-0000-00001AB90000}"/>
    <cellStyle name="Normal 4 3 5 4" xfId="47387" xr:uid="{00000000-0005-0000-0000-00001BB90000}"/>
    <cellStyle name="Normal 4 3 5 4 2" xfId="47388" xr:uid="{00000000-0005-0000-0000-00001CB90000}"/>
    <cellStyle name="Normal 4 3 5 4 2 2" xfId="47389" xr:uid="{00000000-0005-0000-0000-00001DB90000}"/>
    <cellStyle name="Normal 4 3 5 4 3" xfId="47390" xr:uid="{00000000-0005-0000-0000-00001EB90000}"/>
    <cellStyle name="Normal 4 3 5 4 4" xfId="47391" xr:uid="{00000000-0005-0000-0000-00001FB90000}"/>
    <cellStyle name="Normal 4 3 5 5" xfId="47392" xr:uid="{00000000-0005-0000-0000-000020B90000}"/>
    <cellStyle name="Normal 4 3 5 5 2" xfId="47393" xr:uid="{00000000-0005-0000-0000-000021B90000}"/>
    <cellStyle name="Normal 4 3 5 6" xfId="47394" xr:uid="{00000000-0005-0000-0000-000022B90000}"/>
    <cellStyle name="Normal 4 3 5 7" xfId="47395" xr:uid="{00000000-0005-0000-0000-000023B90000}"/>
    <cellStyle name="Normal 4 3 6" xfId="47396" xr:uid="{00000000-0005-0000-0000-000024B90000}"/>
    <cellStyle name="Normal 4 3 6 2" xfId="47397" xr:uid="{00000000-0005-0000-0000-000025B90000}"/>
    <cellStyle name="Normal 4 3 6 2 2" xfId="47398" xr:uid="{00000000-0005-0000-0000-000026B90000}"/>
    <cellStyle name="Normal 4 3 6 2 2 2" xfId="47399" xr:uid="{00000000-0005-0000-0000-000027B90000}"/>
    <cellStyle name="Normal 4 3 6 2 3" xfId="47400" xr:uid="{00000000-0005-0000-0000-000028B90000}"/>
    <cellStyle name="Normal 4 3 6 2 4" xfId="47401" xr:uid="{00000000-0005-0000-0000-000029B90000}"/>
    <cellStyle name="Normal 4 3 6 3" xfId="47402" xr:uid="{00000000-0005-0000-0000-00002AB90000}"/>
    <cellStyle name="Normal 4 3 6 3 2" xfId="47403" xr:uid="{00000000-0005-0000-0000-00002BB90000}"/>
    <cellStyle name="Normal 4 3 6 4" xfId="47404" xr:uid="{00000000-0005-0000-0000-00002CB90000}"/>
    <cellStyle name="Normal 4 3 6 5" xfId="47405" xr:uid="{00000000-0005-0000-0000-00002DB90000}"/>
    <cellStyle name="Normal 4 3 7" xfId="47406" xr:uid="{00000000-0005-0000-0000-00002EB90000}"/>
    <cellStyle name="Normal 4 3 7 2" xfId="47407" xr:uid="{00000000-0005-0000-0000-00002FB90000}"/>
    <cellStyle name="Normal 4 3 7 2 2" xfId="47408" xr:uid="{00000000-0005-0000-0000-000030B90000}"/>
    <cellStyle name="Normal 4 3 7 2 2 2" xfId="47409" xr:uid="{00000000-0005-0000-0000-000031B90000}"/>
    <cellStyle name="Normal 4 3 7 2 3" xfId="47410" xr:uid="{00000000-0005-0000-0000-000032B90000}"/>
    <cellStyle name="Normal 4 3 7 2 4" xfId="47411" xr:uid="{00000000-0005-0000-0000-000033B90000}"/>
    <cellStyle name="Normal 4 3 7 3" xfId="47412" xr:uid="{00000000-0005-0000-0000-000034B90000}"/>
    <cellStyle name="Normal 4 3 7 3 2" xfId="47413" xr:uid="{00000000-0005-0000-0000-000035B90000}"/>
    <cellStyle name="Normal 4 3 7 4" xfId="47414" xr:uid="{00000000-0005-0000-0000-000036B90000}"/>
    <cellStyle name="Normal 4 3 7 5" xfId="47415" xr:uid="{00000000-0005-0000-0000-000037B90000}"/>
    <cellStyle name="Normal 4 3 8" xfId="47416" xr:uid="{00000000-0005-0000-0000-000038B90000}"/>
    <cellStyle name="Normal 4 3 8 2" xfId="47417" xr:uid="{00000000-0005-0000-0000-000039B90000}"/>
    <cellStyle name="Normal 4 3 8 2 2" xfId="47418" xr:uid="{00000000-0005-0000-0000-00003AB90000}"/>
    <cellStyle name="Normal 4 3 8 3" xfId="47419" xr:uid="{00000000-0005-0000-0000-00003BB90000}"/>
    <cellStyle name="Normal 4 3 8 4" xfId="47420" xr:uid="{00000000-0005-0000-0000-00003CB90000}"/>
    <cellStyle name="Normal 4 4" xfId="47421" xr:uid="{00000000-0005-0000-0000-00003DB90000}"/>
    <cellStyle name="Normal 4 4 2" xfId="47422" xr:uid="{00000000-0005-0000-0000-00003EB90000}"/>
    <cellStyle name="Normal 4 4 2 2" xfId="47423" xr:uid="{00000000-0005-0000-0000-00003FB90000}"/>
    <cellStyle name="Normal 4 4 2 2 2" xfId="47424" xr:uid="{00000000-0005-0000-0000-000040B90000}"/>
    <cellStyle name="Normal 4 4 2 2 2 2" xfId="47425" xr:uid="{00000000-0005-0000-0000-000041B90000}"/>
    <cellStyle name="Normal 4 4 2 2 2 2 2" xfId="47426" xr:uid="{00000000-0005-0000-0000-000042B90000}"/>
    <cellStyle name="Normal 4 4 2 2 2 2 2 2" xfId="47427" xr:uid="{00000000-0005-0000-0000-000043B90000}"/>
    <cellStyle name="Normal 4 4 2 2 2 2 2 2 2" xfId="47428" xr:uid="{00000000-0005-0000-0000-000044B90000}"/>
    <cellStyle name="Normal 4 4 2 2 2 2 2 3" xfId="47429" xr:uid="{00000000-0005-0000-0000-000045B90000}"/>
    <cellStyle name="Normal 4 4 2 2 2 2 2 4" xfId="47430" xr:uid="{00000000-0005-0000-0000-000046B90000}"/>
    <cellStyle name="Normal 4 4 2 2 2 2 3" xfId="47431" xr:uid="{00000000-0005-0000-0000-000047B90000}"/>
    <cellStyle name="Normal 4 4 2 2 2 2 3 2" xfId="47432" xr:uid="{00000000-0005-0000-0000-000048B90000}"/>
    <cellStyle name="Normal 4 4 2 2 2 2 4" xfId="47433" xr:uid="{00000000-0005-0000-0000-000049B90000}"/>
    <cellStyle name="Normal 4 4 2 2 2 2 5" xfId="47434" xr:uid="{00000000-0005-0000-0000-00004AB90000}"/>
    <cellStyle name="Normal 4 4 2 2 2 3" xfId="47435" xr:uid="{00000000-0005-0000-0000-00004BB90000}"/>
    <cellStyle name="Normal 4 4 2 2 2 3 2" xfId="47436" xr:uid="{00000000-0005-0000-0000-00004CB90000}"/>
    <cellStyle name="Normal 4 4 2 2 2 3 2 2" xfId="47437" xr:uid="{00000000-0005-0000-0000-00004DB90000}"/>
    <cellStyle name="Normal 4 4 2 2 2 3 3" xfId="47438" xr:uid="{00000000-0005-0000-0000-00004EB90000}"/>
    <cellStyle name="Normal 4 4 2 2 2 3 4" xfId="47439" xr:uid="{00000000-0005-0000-0000-00004FB90000}"/>
    <cellStyle name="Normal 4 4 2 2 2 4" xfId="47440" xr:uid="{00000000-0005-0000-0000-000050B90000}"/>
    <cellStyle name="Normal 4 4 2 2 2 4 2" xfId="47441" xr:uid="{00000000-0005-0000-0000-000051B90000}"/>
    <cellStyle name="Normal 4 4 2 2 2 5" xfId="47442" xr:uid="{00000000-0005-0000-0000-000052B90000}"/>
    <cellStyle name="Normal 4 4 2 2 2 6" xfId="47443" xr:uid="{00000000-0005-0000-0000-000053B90000}"/>
    <cellStyle name="Normal 4 4 2 2 3" xfId="47444" xr:uid="{00000000-0005-0000-0000-000054B90000}"/>
    <cellStyle name="Normal 4 4 2 2 3 2" xfId="47445" xr:uid="{00000000-0005-0000-0000-000055B90000}"/>
    <cellStyle name="Normal 4 4 2 2 3 2 2" xfId="47446" xr:uid="{00000000-0005-0000-0000-000056B90000}"/>
    <cellStyle name="Normal 4 4 2 2 3 2 2 2" xfId="47447" xr:uid="{00000000-0005-0000-0000-000057B90000}"/>
    <cellStyle name="Normal 4 4 2 2 3 2 3" xfId="47448" xr:uid="{00000000-0005-0000-0000-000058B90000}"/>
    <cellStyle name="Normal 4 4 2 2 3 2 4" xfId="47449" xr:uid="{00000000-0005-0000-0000-000059B90000}"/>
    <cellStyle name="Normal 4 4 2 2 3 3" xfId="47450" xr:uid="{00000000-0005-0000-0000-00005AB90000}"/>
    <cellStyle name="Normal 4 4 2 2 3 3 2" xfId="47451" xr:uid="{00000000-0005-0000-0000-00005BB90000}"/>
    <cellStyle name="Normal 4 4 2 2 3 4" xfId="47452" xr:uid="{00000000-0005-0000-0000-00005CB90000}"/>
    <cellStyle name="Normal 4 4 2 2 3 5" xfId="47453" xr:uid="{00000000-0005-0000-0000-00005DB90000}"/>
    <cellStyle name="Normal 4 4 2 2 4" xfId="47454" xr:uid="{00000000-0005-0000-0000-00005EB90000}"/>
    <cellStyle name="Normal 4 4 2 2 4 2" xfId="47455" xr:uid="{00000000-0005-0000-0000-00005FB90000}"/>
    <cellStyle name="Normal 4 4 2 2 4 2 2" xfId="47456" xr:uid="{00000000-0005-0000-0000-000060B90000}"/>
    <cellStyle name="Normal 4 4 2 2 4 3" xfId="47457" xr:uid="{00000000-0005-0000-0000-000061B90000}"/>
    <cellStyle name="Normal 4 4 2 2 4 4" xfId="47458" xr:uid="{00000000-0005-0000-0000-000062B90000}"/>
    <cellStyle name="Normal 4 4 2 2 5" xfId="47459" xr:uid="{00000000-0005-0000-0000-000063B90000}"/>
    <cellStyle name="Normal 4 4 2 2 5 2" xfId="47460" xr:uid="{00000000-0005-0000-0000-000064B90000}"/>
    <cellStyle name="Normal 4 4 2 2 5 2 2" xfId="47461" xr:uid="{00000000-0005-0000-0000-000065B90000}"/>
    <cellStyle name="Normal 4 4 2 2 5 3" xfId="47462" xr:uid="{00000000-0005-0000-0000-000066B90000}"/>
    <cellStyle name="Normal 4 4 2 2 5 4" xfId="47463" xr:uid="{00000000-0005-0000-0000-000067B90000}"/>
    <cellStyle name="Normal 4 4 2 3" xfId="47464" xr:uid="{00000000-0005-0000-0000-000068B90000}"/>
    <cellStyle name="Normal 4 4 2 3 2" xfId="47465" xr:uid="{00000000-0005-0000-0000-000069B90000}"/>
    <cellStyle name="Normal 4 4 2 3 2 2" xfId="47466" xr:uid="{00000000-0005-0000-0000-00006AB90000}"/>
    <cellStyle name="Normal 4 4 2 3 2 2 2" xfId="47467" xr:uid="{00000000-0005-0000-0000-00006BB90000}"/>
    <cellStyle name="Normal 4 4 2 3 2 2 2 2" xfId="47468" xr:uid="{00000000-0005-0000-0000-00006CB90000}"/>
    <cellStyle name="Normal 4 4 2 3 2 2 3" xfId="47469" xr:uid="{00000000-0005-0000-0000-00006DB90000}"/>
    <cellStyle name="Normal 4 4 2 3 2 2 4" xfId="47470" xr:uid="{00000000-0005-0000-0000-00006EB90000}"/>
    <cellStyle name="Normal 4 4 2 3 2 3" xfId="47471" xr:uid="{00000000-0005-0000-0000-00006FB90000}"/>
    <cellStyle name="Normal 4 4 2 3 2 3 2" xfId="47472" xr:uid="{00000000-0005-0000-0000-000070B90000}"/>
    <cellStyle name="Normal 4 4 2 3 2 3 2 2" xfId="47473" xr:uid="{00000000-0005-0000-0000-000071B90000}"/>
    <cellStyle name="Normal 4 4 2 3 2 3 3" xfId="47474" xr:uid="{00000000-0005-0000-0000-000072B90000}"/>
    <cellStyle name="Normal 4 4 2 3 2 3 4" xfId="47475" xr:uid="{00000000-0005-0000-0000-000073B90000}"/>
    <cellStyle name="Normal 4 4 2 3 2 4" xfId="47476" xr:uid="{00000000-0005-0000-0000-000074B90000}"/>
    <cellStyle name="Normal 4 4 2 3 2 4 2" xfId="47477" xr:uid="{00000000-0005-0000-0000-000075B90000}"/>
    <cellStyle name="Normal 4 4 2 3 2 5" xfId="47478" xr:uid="{00000000-0005-0000-0000-000076B90000}"/>
    <cellStyle name="Normal 4 4 2 3 2 6" xfId="47479" xr:uid="{00000000-0005-0000-0000-000077B90000}"/>
    <cellStyle name="Normal 4 4 2 3 3" xfId="47480" xr:uid="{00000000-0005-0000-0000-000078B90000}"/>
    <cellStyle name="Normal 4 4 2 3 3 2" xfId="47481" xr:uid="{00000000-0005-0000-0000-000079B90000}"/>
    <cellStyle name="Normal 4 4 2 3 3 2 2" xfId="47482" xr:uid="{00000000-0005-0000-0000-00007AB90000}"/>
    <cellStyle name="Normal 4 4 2 3 3 2 2 2" xfId="47483" xr:uid="{00000000-0005-0000-0000-00007BB90000}"/>
    <cellStyle name="Normal 4 4 2 3 3 2 3" xfId="47484" xr:uid="{00000000-0005-0000-0000-00007CB90000}"/>
    <cellStyle name="Normal 4 4 2 3 3 2 4" xfId="47485" xr:uid="{00000000-0005-0000-0000-00007DB90000}"/>
    <cellStyle name="Normal 4 4 2 3 3 3" xfId="47486" xr:uid="{00000000-0005-0000-0000-00007EB90000}"/>
    <cellStyle name="Normal 4 4 2 3 3 3 2" xfId="47487" xr:uid="{00000000-0005-0000-0000-00007FB90000}"/>
    <cellStyle name="Normal 4 4 2 3 3 4" xfId="47488" xr:uid="{00000000-0005-0000-0000-000080B90000}"/>
    <cellStyle name="Normal 4 4 2 3 3 5" xfId="47489" xr:uid="{00000000-0005-0000-0000-000081B90000}"/>
    <cellStyle name="Normal 4 4 2 3 4" xfId="47490" xr:uid="{00000000-0005-0000-0000-000082B90000}"/>
    <cellStyle name="Normal 4 4 2 3 4 2" xfId="47491" xr:uid="{00000000-0005-0000-0000-000083B90000}"/>
    <cellStyle name="Normal 4 4 2 3 4 2 2" xfId="47492" xr:uid="{00000000-0005-0000-0000-000084B90000}"/>
    <cellStyle name="Normal 4 4 2 3 4 3" xfId="47493" xr:uid="{00000000-0005-0000-0000-000085B90000}"/>
    <cellStyle name="Normal 4 4 2 3 4 4" xfId="47494" xr:uid="{00000000-0005-0000-0000-000086B90000}"/>
    <cellStyle name="Normal 4 4 2 3 5" xfId="47495" xr:uid="{00000000-0005-0000-0000-000087B90000}"/>
    <cellStyle name="Normal 4 4 2 3 5 2" xfId="47496" xr:uid="{00000000-0005-0000-0000-000088B90000}"/>
    <cellStyle name="Normal 4 4 2 3 6" xfId="47497" xr:uid="{00000000-0005-0000-0000-000089B90000}"/>
    <cellStyle name="Normal 4 4 2 3 7" xfId="47498" xr:uid="{00000000-0005-0000-0000-00008AB90000}"/>
    <cellStyle name="Normal 4 4 2 4" xfId="47499" xr:uid="{00000000-0005-0000-0000-00008BB90000}"/>
    <cellStyle name="Normal 4 4 2 4 2" xfId="47500" xr:uid="{00000000-0005-0000-0000-00008CB90000}"/>
    <cellStyle name="Normal 4 4 2 4 2 2" xfId="47501" xr:uid="{00000000-0005-0000-0000-00008DB90000}"/>
    <cellStyle name="Normal 4 4 2 4 2 2 2" xfId="47502" xr:uid="{00000000-0005-0000-0000-00008EB90000}"/>
    <cellStyle name="Normal 4 4 2 4 2 3" xfId="47503" xr:uid="{00000000-0005-0000-0000-00008FB90000}"/>
    <cellStyle name="Normal 4 4 2 4 2 4" xfId="47504" xr:uid="{00000000-0005-0000-0000-000090B90000}"/>
    <cellStyle name="Normal 4 4 2 4 3" xfId="47505" xr:uid="{00000000-0005-0000-0000-000091B90000}"/>
    <cellStyle name="Normal 4 4 2 4 3 2" xfId="47506" xr:uid="{00000000-0005-0000-0000-000092B90000}"/>
    <cellStyle name="Normal 4 4 2 4 4" xfId="47507" xr:uid="{00000000-0005-0000-0000-000093B90000}"/>
    <cellStyle name="Normal 4 4 2 4 5" xfId="47508" xr:uid="{00000000-0005-0000-0000-000094B90000}"/>
    <cellStyle name="Normal 4 4 2 5" xfId="47509" xr:uid="{00000000-0005-0000-0000-000095B90000}"/>
    <cellStyle name="Normal 4 4 2 5 2" xfId="47510" xr:uid="{00000000-0005-0000-0000-000096B90000}"/>
    <cellStyle name="Normal 4 4 2 5 2 2" xfId="47511" xr:uid="{00000000-0005-0000-0000-000097B90000}"/>
    <cellStyle name="Normal 4 4 2 5 2 2 2" xfId="47512" xr:uid="{00000000-0005-0000-0000-000098B90000}"/>
    <cellStyle name="Normal 4 4 2 5 2 3" xfId="47513" xr:uid="{00000000-0005-0000-0000-000099B90000}"/>
    <cellStyle name="Normal 4 4 2 5 2 4" xfId="47514" xr:uid="{00000000-0005-0000-0000-00009AB90000}"/>
    <cellStyle name="Normal 4 4 2 5 3" xfId="47515" xr:uid="{00000000-0005-0000-0000-00009BB90000}"/>
    <cellStyle name="Normal 4 4 2 5 3 2" xfId="47516" xr:uid="{00000000-0005-0000-0000-00009CB90000}"/>
    <cellStyle name="Normal 4 4 2 5 4" xfId="47517" xr:uid="{00000000-0005-0000-0000-00009DB90000}"/>
    <cellStyle name="Normal 4 4 2 5 5" xfId="47518" xr:uid="{00000000-0005-0000-0000-00009EB90000}"/>
    <cellStyle name="Normal 4 4 2 6" xfId="47519" xr:uid="{00000000-0005-0000-0000-00009FB90000}"/>
    <cellStyle name="Normal 4 4 2 6 2" xfId="47520" xr:uid="{00000000-0005-0000-0000-0000A0B90000}"/>
    <cellStyle name="Normal 4 4 2 6 2 2" xfId="47521" xr:uid="{00000000-0005-0000-0000-0000A1B90000}"/>
    <cellStyle name="Normal 4 4 2 6 3" xfId="47522" xr:uid="{00000000-0005-0000-0000-0000A2B90000}"/>
    <cellStyle name="Normal 4 4 2 6 4" xfId="47523" xr:uid="{00000000-0005-0000-0000-0000A3B90000}"/>
    <cellStyle name="Normal 4 4 3" xfId="47524" xr:uid="{00000000-0005-0000-0000-0000A4B90000}"/>
    <cellStyle name="Normal 4 4 3 2" xfId="47525" xr:uid="{00000000-0005-0000-0000-0000A5B90000}"/>
    <cellStyle name="Normal 4 4 3 2 2" xfId="47526" xr:uid="{00000000-0005-0000-0000-0000A6B90000}"/>
    <cellStyle name="Normal 4 4 3 2 2 2" xfId="47527" xr:uid="{00000000-0005-0000-0000-0000A7B90000}"/>
    <cellStyle name="Normal 4 4 3 2 2 2 2" xfId="47528" xr:uid="{00000000-0005-0000-0000-0000A8B90000}"/>
    <cellStyle name="Normal 4 4 3 2 2 2 2 2" xfId="47529" xr:uid="{00000000-0005-0000-0000-0000A9B90000}"/>
    <cellStyle name="Normal 4 4 3 2 2 2 3" xfId="47530" xr:uid="{00000000-0005-0000-0000-0000AAB90000}"/>
    <cellStyle name="Normal 4 4 3 2 2 2 4" xfId="47531" xr:uid="{00000000-0005-0000-0000-0000ABB90000}"/>
    <cellStyle name="Normal 4 4 3 2 2 3" xfId="47532" xr:uid="{00000000-0005-0000-0000-0000ACB90000}"/>
    <cellStyle name="Normal 4 4 3 2 2 3 2" xfId="47533" xr:uid="{00000000-0005-0000-0000-0000ADB90000}"/>
    <cellStyle name="Normal 4 4 3 2 2 4" xfId="47534" xr:uid="{00000000-0005-0000-0000-0000AEB90000}"/>
    <cellStyle name="Normal 4 4 3 2 2 5" xfId="47535" xr:uid="{00000000-0005-0000-0000-0000AFB90000}"/>
    <cellStyle name="Normal 4 4 3 2 3" xfId="47536" xr:uid="{00000000-0005-0000-0000-0000B0B90000}"/>
    <cellStyle name="Normal 4 4 3 2 3 2" xfId="47537" xr:uid="{00000000-0005-0000-0000-0000B1B90000}"/>
    <cellStyle name="Normal 4 4 3 2 3 2 2" xfId="47538" xr:uid="{00000000-0005-0000-0000-0000B2B90000}"/>
    <cellStyle name="Normal 4 4 3 2 3 3" xfId="47539" xr:uid="{00000000-0005-0000-0000-0000B3B90000}"/>
    <cellStyle name="Normal 4 4 3 2 3 4" xfId="47540" xr:uid="{00000000-0005-0000-0000-0000B4B90000}"/>
    <cellStyle name="Normal 4 4 3 2 4" xfId="47541" xr:uid="{00000000-0005-0000-0000-0000B5B90000}"/>
    <cellStyle name="Normal 4 4 3 2 4 2" xfId="47542" xr:uid="{00000000-0005-0000-0000-0000B6B90000}"/>
    <cellStyle name="Normal 4 4 3 2 5" xfId="47543" xr:uid="{00000000-0005-0000-0000-0000B7B90000}"/>
    <cellStyle name="Normal 4 4 3 2 6" xfId="47544" xr:uid="{00000000-0005-0000-0000-0000B8B90000}"/>
    <cellStyle name="Normal 4 4 3 3" xfId="47545" xr:uid="{00000000-0005-0000-0000-0000B9B90000}"/>
    <cellStyle name="Normal 4 4 3 3 2" xfId="47546" xr:uid="{00000000-0005-0000-0000-0000BAB90000}"/>
    <cellStyle name="Normal 4 4 3 3 2 2" xfId="47547" xr:uid="{00000000-0005-0000-0000-0000BBB90000}"/>
    <cellStyle name="Normal 4 4 3 3 2 2 2" xfId="47548" xr:uid="{00000000-0005-0000-0000-0000BCB90000}"/>
    <cellStyle name="Normal 4 4 3 3 2 3" xfId="47549" xr:uid="{00000000-0005-0000-0000-0000BDB90000}"/>
    <cellStyle name="Normal 4 4 3 3 2 4" xfId="47550" xr:uid="{00000000-0005-0000-0000-0000BEB90000}"/>
    <cellStyle name="Normal 4 4 3 3 3" xfId="47551" xr:uid="{00000000-0005-0000-0000-0000BFB90000}"/>
    <cellStyle name="Normal 4 4 3 3 3 2" xfId="47552" xr:uid="{00000000-0005-0000-0000-0000C0B90000}"/>
    <cellStyle name="Normal 4 4 3 3 4" xfId="47553" xr:uid="{00000000-0005-0000-0000-0000C1B90000}"/>
    <cellStyle name="Normal 4 4 3 3 5" xfId="47554" xr:uid="{00000000-0005-0000-0000-0000C2B90000}"/>
    <cellStyle name="Normal 4 4 3 4" xfId="47555" xr:uid="{00000000-0005-0000-0000-0000C3B90000}"/>
    <cellStyle name="Normal 4 4 3 4 2" xfId="47556" xr:uid="{00000000-0005-0000-0000-0000C4B90000}"/>
    <cellStyle name="Normal 4 4 3 4 2 2" xfId="47557" xr:uid="{00000000-0005-0000-0000-0000C5B90000}"/>
    <cellStyle name="Normal 4 4 3 4 3" xfId="47558" xr:uid="{00000000-0005-0000-0000-0000C6B90000}"/>
    <cellStyle name="Normal 4 4 3 4 4" xfId="47559" xr:uid="{00000000-0005-0000-0000-0000C7B90000}"/>
    <cellStyle name="Normal 4 4 3 5" xfId="47560" xr:uid="{00000000-0005-0000-0000-0000C8B90000}"/>
    <cellStyle name="Normal 4 4 3 5 2" xfId="47561" xr:uid="{00000000-0005-0000-0000-0000C9B90000}"/>
    <cellStyle name="Normal 4 4 3 5 2 2" xfId="47562" xr:uid="{00000000-0005-0000-0000-0000CAB90000}"/>
    <cellStyle name="Normal 4 4 3 5 3" xfId="47563" xr:uid="{00000000-0005-0000-0000-0000CBB90000}"/>
    <cellStyle name="Normal 4 4 3 5 4" xfId="47564" xr:uid="{00000000-0005-0000-0000-0000CCB90000}"/>
    <cellStyle name="Normal 4 4 4" xfId="47565" xr:uid="{00000000-0005-0000-0000-0000CDB90000}"/>
    <cellStyle name="Normal 4 4 4 2" xfId="47566" xr:uid="{00000000-0005-0000-0000-0000CEB90000}"/>
    <cellStyle name="Normal 4 4 4 2 2" xfId="47567" xr:uid="{00000000-0005-0000-0000-0000CFB90000}"/>
    <cellStyle name="Normal 4 4 4 2 2 2" xfId="47568" xr:uid="{00000000-0005-0000-0000-0000D0B90000}"/>
    <cellStyle name="Normal 4 4 4 2 2 2 2" xfId="47569" xr:uid="{00000000-0005-0000-0000-0000D1B90000}"/>
    <cellStyle name="Normal 4 4 4 2 2 3" xfId="47570" xr:uid="{00000000-0005-0000-0000-0000D2B90000}"/>
    <cellStyle name="Normal 4 4 4 2 2 4" xfId="47571" xr:uid="{00000000-0005-0000-0000-0000D3B90000}"/>
    <cellStyle name="Normal 4 4 4 2 3" xfId="47572" xr:uid="{00000000-0005-0000-0000-0000D4B90000}"/>
    <cellStyle name="Normal 4 4 4 2 3 2" xfId="47573" xr:uid="{00000000-0005-0000-0000-0000D5B90000}"/>
    <cellStyle name="Normal 4 4 4 2 3 2 2" xfId="47574" xr:uid="{00000000-0005-0000-0000-0000D6B90000}"/>
    <cellStyle name="Normal 4 4 4 2 3 3" xfId="47575" xr:uid="{00000000-0005-0000-0000-0000D7B90000}"/>
    <cellStyle name="Normal 4 4 4 2 3 4" xfId="47576" xr:uid="{00000000-0005-0000-0000-0000D8B90000}"/>
    <cellStyle name="Normal 4 4 4 2 4" xfId="47577" xr:uid="{00000000-0005-0000-0000-0000D9B90000}"/>
    <cellStyle name="Normal 4 4 4 2 4 2" xfId="47578" xr:uid="{00000000-0005-0000-0000-0000DAB90000}"/>
    <cellStyle name="Normal 4 4 4 2 5" xfId="47579" xr:uid="{00000000-0005-0000-0000-0000DBB90000}"/>
    <cellStyle name="Normal 4 4 4 2 6" xfId="47580" xr:uid="{00000000-0005-0000-0000-0000DCB90000}"/>
    <cellStyle name="Normal 4 4 4 3" xfId="47581" xr:uid="{00000000-0005-0000-0000-0000DDB90000}"/>
    <cellStyle name="Normal 4 4 4 3 2" xfId="47582" xr:uid="{00000000-0005-0000-0000-0000DEB90000}"/>
    <cellStyle name="Normal 4 4 4 3 2 2" xfId="47583" xr:uid="{00000000-0005-0000-0000-0000DFB90000}"/>
    <cellStyle name="Normal 4 4 4 3 2 2 2" xfId="47584" xr:uid="{00000000-0005-0000-0000-0000E0B90000}"/>
    <cellStyle name="Normal 4 4 4 3 2 3" xfId="47585" xr:uid="{00000000-0005-0000-0000-0000E1B90000}"/>
    <cellStyle name="Normal 4 4 4 3 2 4" xfId="47586" xr:uid="{00000000-0005-0000-0000-0000E2B90000}"/>
    <cellStyle name="Normal 4 4 4 3 3" xfId="47587" xr:uid="{00000000-0005-0000-0000-0000E3B90000}"/>
    <cellStyle name="Normal 4 4 4 3 3 2" xfId="47588" xr:uid="{00000000-0005-0000-0000-0000E4B90000}"/>
    <cellStyle name="Normal 4 4 4 3 4" xfId="47589" xr:uid="{00000000-0005-0000-0000-0000E5B90000}"/>
    <cellStyle name="Normal 4 4 4 3 5" xfId="47590" xr:uid="{00000000-0005-0000-0000-0000E6B90000}"/>
    <cellStyle name="Normal 4 4 4 4" xfId="47591" xr:uid="{00000000-0005-0000-0000-0000E7B90000}"/>
    <cellStyle name="Normal 4 4 4 4 2" xfId="47592" xr:uid="{00000000-0005-0000-0000-0000E8B90000}"/>
    <cellStyle name="Normal 4 4 4 4 2 2" xfId="47593" xr:uid="{00000000-0005-0000-0000-0000E9B90000}"/>
    <cellStyle name="Normal 4 4 4 4 3" xfId="47594" xr:uid="{00000000-0005-0000-0000-0000EAB90000}"/>
    <cellStyle name="Normal 4 4 4 4 4" xfId="47595" xr:uid="{00000000-0005-0000-0000-0000EBB90000}"/>
    <cellStyle name="Normal 4 4 4 5" xfId="47596" xr:uid="{00000000-0005-0000-0000-0000ECB90000}"/>
    <cellStyle name="Normal 4 4 4 5 2" xfId="47597" xr:uid="{00000000-0005-0000-0000-0000EDB90000}"/>
    <cellStyle name="Normal 4 4 4 6" xfId="47598" xr:uid="{00000000-0005-0000-0000-0000EEB90000}"/>
    <cellStyle name="Normal 4 4 4 7" xfId="47599" xr:uid="{00000000-0005-0000-0000-0000EFB90000}"/>
    <cellStyle name="Normal 4 4 5" xfId="47600" xr:uid="{00000000-0005-0000-0000-0000F0B90000}"/>
    <cellStyle name="Normal 4 4 5 2" xfId="47601" xr:uid="{00000000-0005-0000-0000-0000F1B90000}"/>
    <cellStyle name="Normal 4 4 5 2 2" xfId="47602" xr:uid="{00000000-0005-0000-0000-0000F2B90000}"/>
    <cellStyle name="Normal 4 4 5 2 2 2" xfId="47603" xr:uid="{00000000-0005-0000-0000-0000F3B90000}"/>
    <cellStyle name="Normal 4 4 5 2 3" xfId="47604" xr:uid="{00000000-0005-0000-0000-0000F4B90000}"/>
    <cellStyle name="Normal 4 4 5 2 4" xfId="47605" xr:uid="{00000000-0005-0000-0000-0000F5B90000}"/>
    <cellStyle name="Normal 4 4 5 3" xfId="47606" xr:uid="{00000000-0005-0000-0000-0000F6B90000}"/>
    <cellStyle name="Normal 4 4 5 3 2" xfId="47607" xr:uid="{00000000-0005-0000-0000-0000F7B90000}"/>
    <cellStyle name="Normal 4 4 5 4" xfId="47608" xr:uid="{00000000-0005-0000-0000-0000F8B90000}"/>
    <cellStyle name="Normal 4 4 5 5" xfId="47609" xr:uid="{00000000-0005-0000-0000-0000F9B90000}"/>
    <cellStyle name="Normal 4 4 6" xfId="47610" xr:uid="{00000000-0005-0000-0000-0000FAB90000}"/>
    <cellStyle name="Normal 4 4 6 2" xfId="47611" xr:uid="{00000000-0005-0000-0000-0000FBB90000}"/>
    <cellStyle name="Normal 4 4 6 2 2" xfId="47612" xr:uid="{00000000-0005-0000-0000-0000FCB90000}"/>
    <cellStyle name="Normal 4 4 6 2 2 2" xfId="47613" xr:uid="{00000000-0005-0000-0000-0000FDB90000}"/>
    <cellStyle name="Normal 4 4 6 2 3" xfId="47614" xr:uid="{00000000-0005-0000-0000-0000FEB90000}"/>
    <cellStyle name="Normal 4 4 6 2 4" xfId="47615" xr:uid="{00000000-0005-0000-0000-0000FFB90000}"/>
    <cellStyle name="Normal 4 4 6 3" xfId="47616" xr:uid="{00000000-0005-0000-0000-000000BA0000}"/>
    <cellStyle name="Normal 4 4 6 3 2" xfId="47617" xr:uid="{00000000-0005-0000-0000-000001BA0000}"/>
    <cellStyle name="Normal 4 4 6 4" xfId="47618" xr:uid="{00000000-0005-0000-0000-000002BA0000}"/>
    <cellStyle name="Normal 4 4 6 5" xfId="47619" xr:uid="{00000000-0005-0000-0000-000003BA0000}"/>
    <cellStyle name="Normal 4 4 7" xfId="47620" xr:uid="{00000000-0005-0000-0000-000004BA0000}"/>
    <cellStyle name="Normal 4 4 7 2" xfId="47621" xr:uid="{00000000-0005-0000-0000-000005BA0000}"/>
    <cellStyle name="Normal 4 4 7 2 2" xfId="47622" xr:uid="{00000000-0005-0000-0000-000006BA0000}"/>
    <cellStyle name="Normal 4 4 7 3" xfId="47623" xr:uid="{00000000-0005-0000-0000-000007BA0000}"/>
    <cellStyle name="Normal 4 4 7 4" xfId="47624" xr:uid="{00000000-0005-0000-0000-000008BA0000}"/>
    <cellStyle name="Normal 4 5" xfId="47625" xr:uid="{00000000-0005-0000-0000-000009BA0000}"/>
    <cellStyle name="Normal 4 5 2" xfId="47626" xr:uid="{00000000-0005-0000-0000-00000ABA0000}"/>
    <cellStyle name="Normal 4 5 2 2" xfId="47627" xr:uid="{00000000-0005-0000-0000-00000BBA0000}"/>
    <cellStyle name="Normal 4 5 2 2 2" xfId="47628" xr:uid="{00000000-0005-0000-0000-00000CBA0000}"/>
    <cellStyle name="Normal 4 5 2 2 2 2" xfId="47629" xr:uid="{00000000-0005-0000-0000-00000DBA0000}"/>
    <cellStyle name="Normal 4 5 2 2 2 2 2" xfId="47630" xr:uid="{00000000-0005-0000-0000-00000EBA0000}"/>
    <cellStyle name="Normal 4 5 2 2 2 2 2 2" xfId="47631" xr:uid="{00000000-0005-0000-0000-00000FBA0000}"/>
    <cellStyle name="Normal 4 5 2 2 2 2 3" xfId="47632" xr:uid="{00000000-0005-0000-0000-000010BA0000}"/>
    <cellStyle name="Normal 4 5 2 2 2 2 4" xfId="47633" xr:uid="{00000000-0005-0000-0000-000011BA0000}"/>
    <cellStyle name="Normal 4 5 2 2 2 3" xfId="47634" xr:uid="{00000000-0005-0000-0000-000012BA0000}"/>
    <cellStyle name="Normal 4 5 2 2 2 3 2" xfId="47635" xr:uid="{00000000-0005-0000-0000-000013BA0000}"/>
    <cellStyle name="Normal 4 5 2 2 2 4" xfId="47636" xr:uid="{00000000-0005-0000-0000-000014BA0000}"/>
    <cellStyle name="Normal 4 5 2 2 2 5" xfId="47637" xr:uid="{00000000-0005-0000-0000-000015BA0000}"/>
    <cellStyle name="Normal 4 5 2 2 3" xfId="47638" xr:uid="{00000000-0005-0000-0000-000016BA0000}"/>
    <cellStyle name="Normal 4 5 2 2 3 2" xfId="47639" xr:uid="{00000000-0005-0000-0000-000017BA0000}"/>
    <cellStyle name="Normal 4 5 2 2 3 2 2" xfId="47640" xr:uid="{00000000-0005-0000-0000-000018BA0000}"/>
    <cellStyle name="Normal 4 5 2 2 3 3" xfId="47641" xr:uid="{00000000-0005-0000-0000-000019BA0000}"/>
    <cellStyle name="Normal 4 5 2 2 3 4" xfId="47642" xr:uid="{00000000-0005-0000-0000-00001ABA0000}"/>
    <cellStyle name="Normal 4 5 2 2 4" xfId="47643" xr:uid="{00000000-0005-0000-0000-00001BBA0000}"/>
    <cellStyle name="Normal 4 5 2 2 4 2" xfId="47644" xr:uid="{00000000-0005-0000-0000-00001CBA0000}"/>
    <cellStyle name="Normal 4 5 2 2 5" xfId="47645" xr:uid="{00000000-0005-0000-0000-00001DBA0000}"/>
    <cellStyle name="Normal 4 5 2 2 6" xfId="47646" xr:uid="{00000000-0005-0000-0000-00001EBA0000}"/>
    <cellStyle name="Normal 4 5 2 3" xfId="47647" xr:uid="{00000000-0005-0000-0000-00001FBA0000}"/>
    <cellStyle name="Normal 4 5 2 3 2" xfId="47648" xr:uid="{00000000-0005-0000-0000-000020BA0000}"/>
    <cellStyle name="Normal 4 5 2 3 2 2" xfId="47649" xr:uid="{00000000-0005-0000-0000-000021BA0000}"/>
    <cellStyle name="Normal 4 5 2 3 2 2 2" xfId="47650" xr:uid="{00000000-0005-0000-0000-000022BA0000}"/>
    <cellStyle name="Normal 4 5 2 3 2 3" xfId="47651" xr:uid="{00000000-0005-0000-0000-000023BA0000}"/>
    <cellStyle name="Normal 4 5 2 3 2 4" xfId="47652" xr:uid="{00000000-0005-0000-0000-000024BA0000}"/>
    <cellStyle name="Normal 4 5 2 3 3" xfId="47653" xr:uid="{00000000-0005-0000-0000-000025BA0000}"/>
    <cellStyle name="Normal 4 5 2 3 3 2" xfId="47654" xr:uid="{00000000-0005-0000-0000-000026BA0000}"/>
    <cellStyle name="Normal 4 5 2 3 4" xfId="47655" xr:uid="{00000000-0005-0000-0000-000027BA0000}"/>
    <cellStyle name="Normal 4 5 2 3 5" xfId="47656" xr:uid="{00000000-0005-0000-0000-000028BA0000}"/>
    <cellStyle name="Normal 4 5 2 4" xfId="47657" xr:uid="{00000000-0005-0000-0000-000029BA0000}"/>
    <cellStyle name="Normal 4 5 2 4 2" xfId="47658" xr:uid="{00000000-0005-0000-0000-00002ABA0000}"/>
    <cellStyle name="Normal 4 5 2 4 2 2" xfId="47659" xr:uid="{00000000-0005-0000-0000-00002BBA0000}"/>
    <cellStyle name="Normal 4 5 2 4 3" xfId="47660" xr:uid="{00000000-0005-0000-0000-00002CBA0000}"/>
    <cellStyle name="Normal 4 5 2 4 4" xfId="47661" xr:uid="{00000000-0005-0000-0000-00002DBA0000}"/>
    <cellStyle name="Normal 4 5 2 5" xfId="47662" xr:uid="{00000000-0005-0000-0000-00002EBA0000}"/>
    <cellStyle name="Normal 4 5 2 5 2" xfId="47663" xr:uid="{00000000-0005-0000-0000-00002FBA0000}"/>
    <cellStyle name="Normal 4 5 2 5 2 2" xfId="47664" xr:uid="{00000000-0005-0000-0000-000030BA0000}"/>
    <cellStyle name="Normal 4 5 2 5 3" xfId="47665" xr:uid="{00000000-0005-0000-0000-000031BA0000}"/>
    <cellStyle name="Normal 4 5 2 5 4" xfId="47666" xr:uid="{00000000-0005-0000-0000-000032BA0000}"/>
    <cellStyle name="Normal 4 5 3" xfId="47667" xr:uid="{00000000-0005-0000-0000-000033BA0000}"/>
    <cellStyle name="Normal 4 5 3 2" xfId="47668" xr:uid="{00000000-0005-0000-0000-000034BA0000}"/>
    <cellStyle name="Normal 4 5 3 2 2" xfId="47669" xr:uid="{00000000-0005-0000-0000-000035BA0000}"/>
    <cellStyle name="Normal 4 5 3 2 2 2" xfId="47670" xr:uid="{00000000-0005-0000-0000-000036BA0000}"/>
    <cellStyle name="Normal 4 5 3 2 2 2 2" xfId="47671" xr:uid="{00000000-0005-0000-0000-000037BA0000}"/>
    <cellStyle name="Normal 4 5 3 2 2 3" xfId="47672" xr:uid="{00000000-0005-0000-0000-000038BA0000}"/>
    <cellStyle name="Normal 4 5 3 2 2 4" xfId="47673" xr:uid="{00000000-0005-0000-0000-000039BA0000}"/>
    <cellStyle name="Normal 4 5 3 2 3" xfId="47674" xr:uid="{00000000-0005-0000-0000-00003ABA0000}"/>
    <cellStyle name="Normal 4 5 3 2 3 2" xfId="47675" xr:uid="{00000000-0005-0000-0000-00003BBA0000}"/>
    <cellStyle name="Normal 4 5 3 2 3 2 2" xfId="47676" xr:uid="{00000000-0005-0000-0000-00003CBA0000}"/>
    <cellStyle name="Normal 4 5 3 2 3 3" xfId="47677" xr:uid="{00000000-0005-0000-0000-00003DBA0000}"/>
    <cellStyle name="Normal 4 5 3 2 3 4" xfId="47678" xr:uid="{00000000-0005-0000-0000-00003EBA0000}"/>
    <cellStyle name="Normal 4 5 3 2 4" xfId="47679" xr:uid="{00000000-0005-0000-0000-00003FBA0000}"/>
    <cellStyle name="Normal 4 5 3 2 4 2" xfId="47680" xr:uid="{00000000-0005-0000-0000-000040BA0000}"/>
    <cellStyle name="Normal 4 5 3 2 5" xfId="47681" xr:uid="{00000000-0005-0000-0000-000041BA0000}"/>
    <cellStyle name="Normal 4 5 3 2 6" xfId="47682" xr:uid="{00000000-0005-0000-0000-000042BA0000}"/>
    <cellStyle name="Normal 4 5 3 3" xfId="47683" xr:uid="{00000000-0005-0000-0000-000043BA0000}"/>
    <cellStyle name="Normal 4 5 3 3 2" xfId="47684" xr:uid="{00000000-0005-0000-0000-000044BA0000}"/>
    <cellStyle name="Normal 4 5 3 3 2 2" xfId="47685" xr:uid="{00000000-0005-0000-0000-000045BA0000}"/>
    <cellStyle name="Normal 4 5 3 3 2 2 2" xfId="47686" xr:uid="{00000000-0005-0000-0000-000046BA0000}"/>
    <cellStyle name="Normal 4 5 3 3 2 3" xfId="47687" xr:uid="{00000000-0005-0000-0000-000047BA0000}"/>
    <cellStyle name="Normal 4 5 3 3 2 4" xfId="47688" xr:uid="{00000000-0005-0000-0000-000048BA0000}"/>
    <cellStyle name="Normal 4 5 3 3 3" xfId="47689" xr:uid="{00000000-0005-0000-0000-000049BA0000}"/>
    <cellStyle name="Normal 4 5 3 3 3 2" xfId="47690" xr:uid="{00000000-0005-0000-0000-00004ABA0000}"/>
    <cellStyle name="Normal 4 5 3 3 4" xfId="47691" xr:uid="{00000000-0005-0000-0000-00004BBA0000}"/>
    <cellStyle name="Normal 4 5 3 3 5" xfId="47692" xr:uid="{00000000-0005-0000-0000-00004CBA0000}"/>
    <cellStyle name="Normal 4 5 3 4" xfId="47693" xr:uid="{00000000-0005-0000-0000-00004DBA0000}"/>
    <cellStyle name="Normal 4 5 3 4 2" xfId="47694" xr:uid="{00000000-0005-0000-0000-00004EBA0000}"/>
    <cellStyle name="Normal 4 5 3 4 2 2" xfId="47695" xr:uid="{00000000-0005-0000-0000-00004FBA0000}"/>
    <cellStyle name="Normal 4 5 3 4 3" xfId="47696" xr:uid="{00000000-0005-0000-0000-000050BA0000}"/>
    <cellStyle name="Normal 4 5 3 4 4" xfId="47697" xr:uid="{00000000-0005-0000-0000-000051BA0000}"/>
    <cellStyle name="Normal 4 5 3 5" xfId="47698" xr:uid="{00000000-0005-0000-0000-000052BA0000}"/>
    <cellStyle name="Normal 4 5 3 5 2" xfId="47699" xr:uid="{00000000-0005-0000-0000-000053BA0000}"/>
    <cellStyle name="Normal 4 5 3 6" xfId="47700" xr:uid="{00000000-0005-0000-0000-000054BA0000}"/>
    <cellStyle name="Normal 4 5 3 7" xfId="47701" xr:uid="{00000000-0005-0000-0000-000055BA0000}"/>
    <cellStyle name="Normal 4 5 4" xfId="47702" xr:uid="{00000000-0005-0000-0000-000056BA0000}"/>
    <cellStyle name="Normal 4 5 4 2" xfId="47703" xr:uid="{00000000-0005-0000-0000-000057BA0000}"/>
    <cellStyle name="Normal 4 5 4 2 2" xfId="47704" xr:uid="{00000000-0005-0000-0000-000058BA0000}"/>
    <cellStyle name="Normal 4 5 4 2 2 2" xfId="47705" xr:uid="{00000000-0005-0000-0000-000059BA0000}"/>
    <cellStyle name="Normal 4 5 4 2 3" xfId="47706" xr:uid="{00000000-0005-0000-0000-00005ABA0000}"/>
    <cellStyle name="Normal 4 5 4 2 4" xfId="47707" xr:uid="{00000000-0005-0000-0000-00005BBA0000}"/>
    <cellStyle name="Normal 4 5 4 3" xfId="47708" xr:uid="{00000000-0005-0000-0000-00005CBA0000}"/>
    <cellStyle name="Normal 4 5 4 3 2" xfId="47709" xr:uid="{00000000-0005-0000-0000-00005DBA0000}"/>
    <cellStyle name="Normal 4 5 4 4" xfId="47710" xr:uid="{00000000-0005-0000-0000-00005EBA0000}"/>
    <cellStyle name="Normal 4 5 4 5" xfId="47711" xr:uid="{00000000-0005-0000-0000-00005FBA0000}"/>
    <cellStyle name="Normal 4 5 5" xfId="47712" xr:uid="{00000000-0005-0000-0000-000060BA0000}"/>
    <cellStyle name="Normal 4 5 5 2" xfId="47713" xr:uid="{00000000-0005-0000-0000-000061BA0000}"/>
    <cellStyle name="Normal 4 5 5 2 2" xfId="47714" xr:uid="{00000000-0005-0000-0000-000062BA0000}"/>
    <cellStyle name="Normal 4 5 5 2 2 2" xfId="47715" xr:uid="{00000000-0005-0000-0000-000063BA0000}"/>
    <cellStyle name="Normal 4 5 5 2 3" xfId="47716" xr:uid="{00000000-0005-0000-0000-000064BA0000}"/>
    <cellStyle name="Normal 4 5 5 2 4" xfId="47717" xr:uid="{00000000-0005-0000-0000-000065BA0000}"/>
    <cellStyle name="Normal 4 5 5 3" xfId="47718" xr:uid="{00000000-0005-0000-0000-000066BA0000}"/>
    <cellStyle name="Normal 4 5 5 3 2" xfId="47719" xr:uid="{00000000-0005-0000-0000-000067BA0000}"/>
    <cellStyle name="Normal 4 5 5 4" xfId="47720" xr:uid="{00000000-0005-0000-0000-000068BA0000}"/>
    <cellStyle name="Normal 4 5 5 5" xfId="47721" xr:uid="{00000000-0005-0000-0000-000069BA0000}"/>
    <cellStyle name="Normal 4 5 6" xfId="47722" xr:uid="{00000000-0005-0000-0000-00006ABA0000}"/>
    <cellStyle name="Normal 4 5 6 2" xfId="47723" xr:uid="{00000000-0005-0000-0000-00006BBA0000}"/>
    <cellStyle name="Normal 4 5 6 2 2" xfId="47724" xr:uid="{00000000-0005-0000-0000-00006CBA0000}"/>
    <cellStyle name="Normal 4 5 6 3" xfId="47725" xr:uid="{00000000-0005-0000-0000-00006DBA0000}"/>
    <cellStyle name="Normal 4 5 6 4" xfId="47726" xr:uid="{00000000-0005-0000-0000-00006EBA0000}"/>
    <cellStyle name="Normal 4 6" xfId="47727" xr:uid="{00000000-0005-0000-0000-00006FBA0000}"/>
    <cellStyle name="Normal 4 6 2" xfId="47728" xr:uid="{00000000-0005-0000-0000-000070BA0000}"/>
    <cellStyle name="Normal 4 6 2 2" xfId="47729" xr:uid="{00000000-0005-0000-0000-000071BA0000}"/>
    <cellStyle name="Normal 4 6 2 2 2" xfId="47730" xr:uid="{00000000-0005-0000-0000-000072BA0000}"/>
    <cellStyle name="Normal 4 6 2 2 2 2" xfId="47731" xr:uid="{00000000-0005-0000-0000-000073BA0000}"/>
    <cellStyle name="Normal 4 6 2 2 2 2 2" xfId="47732" xr:uid="{00000000-0005-0000-0000-000074BA0000}"/>
    <cellStyle name="Normal 4 6 2 2 2 2 2 2" xfId="47733" xr:uid="{00000000-0005-0000-0000-000075BA0000}"/>
    <cellStyle name="Normal 4 6 2 2 2 2 3" xfId="47734" xr:uid="{00000000-0005-0000-0000-000076BA0000}"/>
    <cellStyle name="Normal 4 6 2 2 2 2 4" xfId="47735" xr:uid="{00000000-0005-0000-0000-000077BA0000}"/>
    <cellStyle name="Normal 4 6 2 2 2 3" xfId="47736" xr:uid="{00000000-0005-0000-0000-000078BA0000}"/>
    <cellStyle name="Normal 4 6 2 2 2 3 2" xfId="47737" xr:uid="{00000000-0005-0000-0000-000079BA0000}"/>
    <cellStyle name="Normal 4 6 2 2 2 4" xfId="47738" xr:uid="{00000000-0005-0000-0000-00007ABA0000}"/>
    <cellStyle name="Normal 4 6 2 2 2 5" xfId="47739" xr:uid="{00000000-0005-0000-0000-00007BBA0000}"/>
    <cellStyle name="Normal 4 6 2 2 3" xfId="47740" xr:uid="{00000000-0005-0000-0000-00007CBA0000}"/>
    <cellStyle name="Normal 4 6 2 2 3 2" xfId="47741" xr:uid="{00000000-0005-0000-0000-00007DBA0000}"/>
    <cellStyle name="Normal 4 6 2 2 3 2 2" xfId="47742" xr:uid="{00000000-0005-0000-0000-00007EBA0000}"/>
    <cellStyle name="Normal 4 6 2 2 3 3" xfId="47743" xr:uid="{00000000-0005-0000-0000-00007FBA0000}"/>
    <cellStyle name="Normal 4 6 2 2 3 4" xfId="47744" xr:uid="{00000000-0005-0000-0000-000080BA0000}"/>
    <cellStyle name="Normal 4 6 2 2 4" xfId="47745" xr:uid="{00000000-0005-0000-0000-000081BA0000}"/>
    <cellStyle name="Normal 4 6 2 2 4 2" xfId="47746" xr:uid="{00000000-0005-0000-0000-000082BA0000}"/>
    <cellStyle name="Normal 4 6 2 2 5" xfId="47747" xr:uid="{00000000-0005-0000-0000-000083BA0000}"/>
    <cellStyle name="Normal 4 6 2 2 6" xfId="47748" xr:uid="{00000000-0005-0000-0000-000084BA0000}"/>
    <cellStyle name="Normal 4 6 2 3" xfId="47749" xr:uid="{00000000-0005-0000-0000-000085BA0000}"/>
    <cellStyle name="Normal 4 6 2 3 2" xfId="47750" xr:uid="{00000000-0005-0000-0000-000086BA0000}"/>
    <cellStyle name="Normal 4 6 2 3 2 2" xfId="47751" xr:uid="{00000000-0005-0000-0000-000087BA0000}"/>
    <cellStyle name="Normal 4 6 2 3 2 2 2" xfId="47752" xr:uid="{00000000-0005-0000-0000-000088BA0000}"/>
    <cellStyle name="Normal 4 6 2 3 2 3" xfId="47753" xr:uid="{00000000-0005-0000-0000-000089BA0000}"/>
    <cellStyle name="Normal 4 6 2 3 2 4" xfId="47754" xr:uid="{00000000-0005-0000-0000-00008ABA0000}"/>
    <cellStyle name="Normal 4 6 2 3 3" xfId="47755" xr:uid="{00000000-0005-0000-0000-00008BBA0000}"/>
    <cellStyle name="Normal 4 6 2 3 3 2" xfId="47756" xr:uid="{00000000-0005-0000-0000-00008CBA0000}"/>
    <cellStyle name="Normal 4 6 2 3 4" xfId="47757" xr:uid="{00000000-0005-0000-0000-00008DBA0000}"/>
    <cellStyle name="Normal 4 6 2 3 5" xfId="47758" xr:uid="{00000000-0005-0000-0000-00008EBA0000}"/>
    <cellStyle name="Normal 4 6 2 4" xfId="47759" xr:uid="{00000000-0005-0000-0000-00008FBA0000}"/>
    <cellStyle name="Normal 4 6 2 4 2" xfId="47760" xr:uid="{00000000-0005-0000-0000-000090BA0000}"/>
    <cellStyle name="Normal 4 6 2 4 2 2" xfId="47761" xr:uid="{00000000-0005-0000-0000-000091BA0000}"/>
    <cellStyle name="Normal 4 6 2 4 3" xfId="47762" xr:uid="{00000000-0005-0000-0000-000092BA0000}"/>
    <cellStyle name="Normal 4 6 2 4 4" xfId="47763" xr:uid="{00000000-0005-0000-0000-000093BA0000}"/>
    <cellStyle name="Normal 4 6 2 5" xfId="47764" xr:uid="{00000000-0005-0000-0000-000094BA0000}"/>
    <cellStyle name="Normal 4 6 2 5 2" xfId="47765" xr:uid="{00000000-0005-0000-0000-000095BA0000}"/>
    <cellStyle name="Normal 4 6 2 5 2 2" xfId="47766" xr:uid="{00000000-0005-0000-0000-000096BA0000}"/>
    <cellStyle name="Normal 4 6 2 5 3" xfId="47767" xr:uid="{00000000-0005-0000-0000-000097BA0000}"/>
    <cellStyle name="Normal 4 6 2 5 4" xfId="47768" xr:uid="{00000000-0005-0000-0000-000098BA0000}"/>
    <cellStyle name="Normal 4 6 3" xfId="47769" xr:uid="{00000000-0005-0000-0000-000099BA0000}"/>
    <cellStyle name="Normal 4 6 3 2" xfId="47770" xr:uid="{00000000-0005-0000-0000-00009ABA0000}"/>
    <cellStyle name="Normal 4 6 3 2 2" xfId="47771" xr:uid="{00000000-0005-0000-0000-00009BBA0000}"/>
    <cellStyle name="Normal 4 6 3 2 2 2" xfId="47772" xr:uid="{00000000-0005-0000-0000-00009CBA0000}"/>
    <cellStyle name="Normal 4 6 3 2 2 2 2" xfId="47773" xr:uid="{00000000-0005-0000-0000-00009DBA0000}"/>
    <cellStyle name="Normal 4 6 3 2 2 3" xfId="47774" xr:uid="{00000000-0005-0000-0000-00009EBA0000}"/>
    <cellStyle name="Normal 4 6 3 2 2 4" xfId="47775" xr:uid="{00000000-0005-0000-0000-00009FBA0000}"/>
    <cellStyle name="Normal 4 6 3 2 3" xfId="47776" xr:uid="{00000000-0005-0000-0000-0000A0BA0000}"/>
    <cellStyle name="Normal 4 6 3 2 3 2" xfId="47777" xr:uid="{00000000-0005-0000-0000-0000A1BA0000}"/>
    <cellStyle name="Normal 4 6 3 2 3 2 2" xfId="47778" xr:uid="{00000000-0005-0000-0000-0000A2BA0000}"/>
    <cellStyle name="Normal 4 6 3 2 3 3" xfId="47779" xr:uid="{00000000-0005-0000-0000-0000A3BA0000}"/>
    <cellStyle name="Normal 4 6 3 2 3 4" xfId="47780" xr:uid="{00000000-0005-0000-0000-0000A4BA0000}"/>
    <cellStyle name="Normal 4 6 3 2 4" xfId="47781" xr:uid="{00000000-0005-0000-0000-0000A5BA0000}"/>
    <cellStyle name="Normal 4 6 3 2 4 2" xfId="47782" xr:uid="{00000000-0005-0000-0000-0000A6BA0000}"/>
    <cellStyle name="Normal 4 6 3 2 5" xfId="47783" xr:uid="{00000000-0005-0000-0000-0000A7BA0000}"/>
    <cellStyle name="Normal 4 6 3 2 6" xfId="47784" xr:uid="{00000000-0005-0000-0000-0000A8BA0000}"/>
    <cellStyle name="Normal 4 6 3 3" xfId="47785" xr:uid="{00000000-0005-0000-0000-0000A9BA0000}"/>
    <cellStyle name="Normal 4 6 3 3 2" xfId="47786" xr:uid="{00000000-0005-0000-0000-0000AABA0000}"/>
    <cellStyle name="Normal 4 6 3 3 2 2" xfId="47787" xr:uid="{00000000-0005-0000-0000-0000ABBA0000}"/>
    <cellStyle name="Normal 4 6 3 3 2 2 2" xfId="47788" xr:uid="{00000000-0005-0000-0000-0000ACBA0000}"/>
    <cellStyle name="Normal 4 6 3 3 2 3" xfId="47789" xr:uid="{00000000-0005-0000-0000-0000ADBA0000}"/>
    <cellStyle name="Normal 4 6 3 3 2 4" xfId="47790" xr:uid="{00000000-0005-0000-0000-0000AEBA0000}"/>
    <cellStyle name="Normal 4 6 3 3 3" xfId="47791" xr:uid="{00000000-0005-0000-0000-0000AFBA0000}"/>
    <cellStyle name="Normal 4 6 3 3 3 2" xfId="47792" xr:uid="{00000000-0005-0000-0000-0000B0BA0000}"/>
    <cellStyle name="Normal 4 6 3 3 4" xfId="47793" xr:uid="{00000000-0005-0000-0000-0000B1BA0000}"/>
    <cellStyle name="Normal 4 6 3 3 5" xfId="47794" xr:uid="{00000000-0005-0000-0000-0000B2BA0000}"/>
    <cellStyle name="Normal 4 6 3 4" xfId="47795" xr:uid="{00000000-0005-0000-0000-0000B3BA0000}"/>
    <cellStyle name="Normal 4 6 3 4 2" xfId="47796" xr:uid="{00000000-0005-0000-0000-0000B4BA0000}"/>
    <cellStyle name="Normal 4 6 3 4 2 2" xfId="47797" xr:uid="{00000000-0005-0000-0000-0000B5BA0000}"/>
    <cellStyle name="Normal 4 6 3 4 3" xfId="47798" xr:uid="{00000000-0005-0000-0000-0000B6BA0000}"/>
    <cellStyle name="Normal 4 6 3 4 4" xfId="47799" xr:uid="{00000000-0005-0000-0000-0000B7BA0000}"/>
    <cellStyle name="Normal 4 6 3 5" xfId="47800" xr:uid="{00000000-0005-0000-0000-0000B8BA0000}"/>
    <cellStyle name="Normal 4 6 3 5 2" xfId="47801" xr:uid="{00000000-0005-0000-0000-0000B9BA0000}"/>
    <cellStyle name="Normal 4 6 3 6" xfId="47802" xr:uid="{00000000-0005-0000-0000-0000BABA0000}"/>
    <cellStyle name="Normal 4 6 3 7" xfId="47803" xr:uid="{00000000-0005-0000-0000-0000BBBA0000}"/>
    <cellStyle name="Normal 4 6 4" xfId="47804" xr:uid="{00000000-0005-0000-0000-0000BCBA0000}"/>
    <cellStyle name="Normal 4 6 4 2" xfId="47805" xr:uid="{00000000-0005-0000-0000-0000BDBA0000}"/>
    <cellStyle name="Normal 4 6 4 2 2" xfId="47806" xr:uid="{00000000-0005-0000-0000-0000BEBA0000}"/>
    <cellStyle name="Normal 4 6 4 2 2 2" xfId="47807" xr:uid="{00000000-0005-0000-0000-0000BFBA0000}"/>
    <cellStyle name="Normal 4 6 4 2 3" xfId="47808" xr:uid="{00000000-0005-0000-0000-0000C0BA0000}"/>
    <cellStyle name="Normal 4 6 4 2 4" xfId="47809" xr:uid="{00000000-0005-0000-0000-0000C1BA0000}"/>
    <cellStyle name="Normal 4 6 4 3" xfId="47810" xr:uid="{00000000-0005-0000-0000-0000C2BA0000}"/>
    <cellStyle name="Normal 4 6 4 3 2" xfId="47811" xr:uid="{00000000-0005-0000-0000-0000C3BA0000}"/>
    <cellStyle name="Normal 4 6 4 4" xfId="47812" xr:uid="{00000000-0005-0000-0000-0000C4BA0000}"/>
    <cellStyle name="Normal 4 6 4 5" xfId="47813" xr:uid="{00000000-0005-0000-0000-0000C5BA0000}"/>
    <cellStyle name="Normal 4 6 5" xfId="47814" xr:uid="{00000000-0005-0000-0000-0000C6BA0000}"/>
    <cellStyle name="Normal 4 6 5 2" xfId="47815" xr:uid="{00000000-0005-0000-0000-0000C7BA0000}"/>
    <cellStyle name="Normal 4 6 5 2 2" xfId="47816" xr:uid="{00000000-0005-0000-0000-0000C8BA0000}"/>
    <cellStyle name="Normal 4 6 5 2 2 2" xfId="47817" xr:uid="{00000000-0005-0000-0000-0000C9BA0000}"/>
    <cellStyle name="Normal 4 6 5 2 3" xfId="47818" xr:uid="{00000000-0005-0000-0000-0000CABA0000}"/>
    <cellStyle name="Normal 4 6 5 2 4" xfId="47819" xr:uid="{00000000-0005-0000-0000-0000CBBA0000}"/>
    <cellStyle name="Normal 4 6 5 3" xfId="47820" xr:uid="{00000000-0005-0000-0000-0000CCBA0000}"/>
    <cellStyle name="Normal 4 6 5 3 2" xfId="47821" xr:uid="{00000000-0005-0000-0000-0000CDBA0000}"/>
    <cellStyle name="Normal 4 6 5 4" xfId="47822" xr:uid="{00000000-0005-0000-0000-0000CEBA0000}"/>
    <cellStyle name="Normal 4 6 5 5" xfId="47823" xr:uid="{00000000-0005-0000-0000-0000CFBA0000}"/>
    <cellStyle name="Normal 4 6 6" xfId="47824" xr:uid="{00000000-0005-0000-0000-0000D0BA0000}"/>
    <cellStyle name="Normal 4 6 6 2" xfId="47825" xr:uid="{00000000-0005-0000-0000-0000D1BA0000}"/>
    <cellStyle name="Normal 4 6 6 2 2" xfId="47826" xr:uid="{00000000-0005-0000-0000-0000D2BA0000}"/>
    <cellStyle name="Normal 4 6 6 3" xfId="47827" xr:uid="{00000000-0005-0000-0000-0000D3BA0000}"/>
    <cellStyle name="Normal 4 6 6 4" xfId="47828" xr:uid="{00000000-0005-0000-0000-0000D4BA0000}"/>
    <cellStyle name="Normal 4 7" xfId="47829" xr:uid="{00000000-0005-0000-0000-0000D5BA0000}"/>
    <cellStyle name="Normal 4 7 2" xfId="47830" xr:uid="{00000000-0005-0000-0000-0000D6BA0000}"/>
    <cellStyle name="Normal 4 7 2 2" xfId="47831" xr:uid="{00000000-0005-0000-0000-0000D7BA0000}"/>
    <cellStyle name="Normal 4 7 2 2 2" xfId="47832" xr:uid="{00000000-0005-0000-0000-0000D8BA0000}"/>
    <cellStyle name="Normal 4 7 2 2 2 2" xfId="47833" xr:uid="{00000000-0005-0000-0000-0000D9BA0000}"/>
    <cellStyle name="Normal 4 7 2 2 2 2 2" xfId="47834" xr:uid="{00000000-0005-0000-0000-0000DABA0000}"/>
    <cellStyle name="Normal 4 7 2 2 2 3" xfId="47835" xr:uid="{00000000-0005-0000-0000-0000DBBA0000}"/>
    <cellStyle name="Normal 4 7 2 2 2 4" xfId="47836" xr:uid="{00000000-0005-0000-0000-0000DCBA0000}"/>
    <cellStyle name="Normal 4 7 2 2 3" xfId="47837" xr:uid="{00000000-0005-0000-0000-0000DDBA0000}"/>
    <cellStyle name="Normal 4 7 2 2 3 2" xfId="47838" xr:uid="{00000000-0005-0000-0000-0000DEBA0000}"/>
    <cellStyle name="Normal 4 7 2 2 4" xfId="47839" xr:uid="{00000000-0005-0000-0000-0000DFBA0000}"/>
    <cellStyle name="Normal 4 7 2 2 5" xfId="47840" xr:uid="{00000000-0005-0000-0000-0000E0BA0000}"/>
    <cellStyle name="Normal 4 7 2 3" xfId="47841" xr:uid="{00000000-0005-0000-0000-0000E1BA0000}"/>
    <cellStyle name="Normal 4 7 2 3 2" xfId="47842" xr:uid="{00000000-0005-0000-0000-0000E2BA0000}"/>
    <cellStyle name="Normal 4 7 2 3 2 2" xfId="47843" xr:uid="{00000000-0005-0000-0000-0000E3BA0000}"/>
    <cellStyle name="Normal 4 7 2 3 3" xfId="47844" xr:uid="{00000000-0005-0000-0000-0000E4BA0000}"/>
    <cellStyle name="Normal 4 7 2 3 4" xfId="47845" xr:uid="{00000000-0005-0000-0000-0000E5BA0000}"/>
    <cellStyle name="Normal 4 7 2 4" xfId="47846" xr:uid="{00000000-0005-0000-0000-0000E6BA0000}"/>
    <cellStyle name="Normal 4 7 2 4 2" xfId="47847" xr:uid="{00000000-0005-0000-0000-0000E7BA0000}"/>
    <cellStyle name="Normal 4 7 2 5" xfId="47848" xr:uid="{00000000-0005-0000-0000-0000E8BA0000}"/>
    <cellStyle name="Normal 4 7 2 6" xfId="47849" xr:uid="{00000000-0005-0000-0000-0000E9BA0000}"/>
    <cellStyle name="Normal 4 7 3" xfId="47850" xr:uid="{00000000-0005-0000-0000-0000EABA0000}"/>
    <cellStyle name="Normal 4 7 3 2" xfId="47851" xr:uid="{00000000-0005-0000-0000-0000EBBA0000}"/>
    <cellStyle name="Normal 4 7 3 2 2" xfId="47852" xr:uid="{00000000-0005-0000-0000-0000ECBA0000}"/>
    <cellStyle name="Normal 4 7 3 2 2 2" xfId="47853" xr:uid="{00000000-0005-0000-0000-0000EDBA0000}"/>
    <cellStyle name="Normal 4 7 3 2 3" xfId="47854" xr:uid="{00000000-0005-0000-0000-0000EEBA0000}"/>
    <cellStyle name="Normal 4 7 3 2 4" xfId="47855" xr:uid="{00000000-0005-0000-0000-0000EFBA0000}"/>
    <cellStyle name="Normal 4 7 3 3" xfId="47856" xr:uid="{00000000-0005-0000-0000-0000F0BA0000}"/>
    <cellStyle name="Normal 4 7 3 3 2" xfId="47857" xr:uid="{00000000-0005-0000-0000-0000F1BA0000}"/>
    <cellStyle name="Normal 4 7 3 4" xfId="47858" xr:uid="{00000000-0005-0000-0000-0000F2BA0000}"/>
    <cellStyle name="Normal 4 7 3 5" xfId="47859" xr:uid="{00000000-0005-0000-0000-0000F3BA0000}"/>
    <cellStyle name="Normal 4 7 4" xfId="47860" xr:uid="{00000000-0005-0000-0000-0000F4BA0000}"/>
    <cellStyle name="Normal 4 7 4 2" xfId="47861" xr:uid="{00000000-0005-0000-0000-0000F5BA0000}"/>
    <cellStyle name="Normal 4 7 4 2 2" xfId="47862" xr:uid="{00000000-0005-0000-0000-0000F6BA0000}"/>
    <cellStyle name="Normal 4 7 4 3" xfId="47863" xr:uid="{00000000-0005-0000-0000-0000F7BA0000}"/>
    <cellStyle name="Normal 4 7 4 4" xfId="47864" xr:uid="{00000000-0005-0000-0000-0000F8BA0000}"/>
    <cellStyle name="Normal 4 7 5" xfId="47865" xr:uid="{00000000-0005-0000-0000-0000F9BA0000}"/>
    <cellStyle name="Normal 4 7 5 2" xfId="47866" xr:uid="{00000000-0005-0000-0000-0000FABA0000}"/>
    <cellStyle name="Normal 4 7 5 2 2" xfId="47867" xr:uid="{00000000-0005-0000-0000-0000FBBA0000}"/>
    <cellStyle name="Normal 4 7 5 3" xfId="47868" xr:uid="{00000000-0005-0000-0000-0000FCBA0000}"/>
    <cellStyle name="Normal 4 7 5 4" xfId="47869" xr:uid="{00000000-0005-0000-0000-0000FDBA0000}"/>
    <cellStyle name="Normal 4 8" xfId="47870" xr:uid="{00000000-0005-0000-0000-0000FEBA0000}"/>
    <cellStyle name="Normal 4 8 2" xfId="47871" xr:uid="{00000000-0005-0000-0000-0000FFBA0000}"/>
    <cellStyle name="Normal 4 8 2 2" xfId="47872" xr:uid="{00000000-0005-0000-0000-000000BB0000}"/>
    <cellStyle name="Normal 4 8 2 2 2" xfId="47873" xr:uid="{00000000-0005-0000-0000-000001BB0000}"/>
    <cellStyle name="Normal 4 8 2 2 2 2" xfId="47874" xr:uid="{00000000-0005-0000-0000-000002BB0000}"/>
    <cellStyle name="Normal 4 8 2 2 3" xfId="47875" xr:uid="{00000000-0005-0000-0000-000003BB0000}"/>
    <cellStyle name="Normal 4 8 2 2 4" xfId="47876" xr:uid="{00000000-0005-0000-0000-000004BB0000}"/>
    <cellStyle name="Normal 4 8 2 3" xfId="47877" xr:uid="{00000000-0005-0000-0000-000005BB0000}"/>
    <cellStyle name="Normal 4 8 2 3 2" xfId="47878" xr:uid="{00000000-0005-0000-0000-000006BB0000}"/>
    <cellStyle name="Normal 4 8 2 3 2 2" xfId="47879" xr:uid="{00000000-0005-0000-0000-000007BB0000}"/>
    <cellStyle name="Normal 4 8 2 3 3" xfId="47880" xr:uid="{00000000-0005-0000-0000-000008BB0000}"/>
    <cellStyle name="Normal 4 8 2 3 4" xfId="47881" xr:uid="{00000000-0005-0000-0000-000009BB0000}"/>
    <cellStyle name="Normal 4 8 2 4" xfId="47882" xr:uid="{00000000-0005-0000-0000-00000ABB0000}"/>
    <cellStyle name="Normal 4 8 2 4 2" xfId="47883" xr:uid="{00000000-0005-0000-0000-00000BBB0000}"/>
    <cellStyle name="Normal 4 8 2 5" xfId="47884" xr:uid="{00000000-0005-0000-0000-00000CBB0000}"/>
    <cellStyle name="Normal 4 8 2 6" xfId="47885" xr:uid="{00000000-0005-0000-0000-00000DBB0000}"/>
    <cellStyle name="Normal 4 8 3" xfId="47886" xr:uid="{00000000-0005-0000-0000-00000EBB0000}"/>
    <cellStyle name="Normal 4 8 3 2" xfId="47887" xr:uid="{00000000-0005-0000-0000-00000FBB0000}"/>
    <cellStyle name="Normal 4 8 3 2 2" xfId="47888" xr:uid="{00000000-0005-0000-0000-000010BB0000}"/>
    <cellStyle name="Normal 4 8 3 2 2 2" xfId="47889" xr:uid="{00000000-0005-0000-0000-000011BB0000}"/>
    <cellStyle name="Normal 4 8 3 2 3" xfId="47890" xr:uid="{00000000-0005-0000-0000-000012BB0000}"/>
    <cellStyle name="Normal 4 8 3 2 4" xfId="47891" xr:uid="{00000000-0005-0000-0000-000013BB0000}"/>
    <cellStyle name="Normal 4 8 3 3" xfId="47892" xr:uid="{00000000-0005-0000-0000-000014BB0000}"/>
    <cellStyle name="Normal 4 8 3 3 2" xfId="47893" xr:uid="{00000000-0005-0000-0000-000015BB0000}"/>
    <cellStyle name="Normal 4 8 3 4" xfId="47894" xr:uid="{00000000-0005-0000-0000-000016BB0000}"/>
    <cellStyle name="Normal 4 8 3 5" xfId="47895" xr:uid="{00000000-0005-0000-0000-000017BB0000}"/>
    <cellStyle name="Normal 4 8 4" xfId="47896" xr:uid="{00000000-0005-0000-0000-000018BB0000}"/>
    <cellStyle name="Normal 4 8 4 2" xfId="47897" xr:uid="{00000000-0005-0000-0000-000019BB0000}"/>
    <cellStyle name="Normal 4 8 4 2 2" xfId="47898" xr:uid="{00000000-0005-0000-0000-00001ABB0000}"/>
    <cellStyle name="Normal 4 8 4 3" xfId="47899" xr:uid="{00000000-0005-0000-0000-00001BBB0000}"/>
    <cellStyle name="Normal 4 8 4 4" xfId="47900" xr:uid="{00000000-0005-0000-0000-00001CBB0000}"/>
    <cellStyle name="Normal 4 8 5" xfId="47901" xr:uid="{00000000-0005-0000-0000-00001DBB0000}"/>
    <cellStyle name="Normal 4 8 5 2" xfId="47902" xr:uid="{00000000-0005-0000-0000-00001EBB0000}"/>
    <cellStyle name="Normal 4 8 6" xfId="47903" xr:uid="{00000000-0005-0000-0000-00001FBB0000}"/>
    <cellStyle name="Normal 4 8 7" xfId="47904" xr:uid="{00000000-0005-0000-0000-000020BB0000}"/>
    <cellStyle name="Normal 4 9" xfId="47905" xr:uid="{00000000-0005-0000-0000-000021BB0000}"/>
    <cellStyle name="Normal 4 9 2" xfId="47906" xr:uid="{00000000-0005-0000-0000-000022BB0000}"/>
    <cellStyle name="Normal 4 9 2 2" xfId="47907" xr:uid="{00000000-0005-0000-0000-000023BB0000}"/>
    <cellStyle name="Normal 4 9 2 2 2" xfId="47908" xr:uid="{00000000-0005-0000-0000-000024BB0000}"/>
    <cellStyle name="Normal 4 9 2 3" xfId="47909" xr:uid="{00000000-0005-0000-0000-000025BB0000}"/>
    <cellStyle name="Normal 4 9 2 4" xfId="47910" xr:uid="{00000000-0005-0000-0000-000026BB0000}"/>
    <cellStyle name="Normal 4 9 3" xfId="47911" xr:uid="{00000000-0005-0000-0000-000027BB0000}"/>
    <cellStyle name="Normal 4 9 3 2" xfId="47912" xr:uid="{00000000-0005-0000-0000-000028BB0000}"/>
    <cellStyle name="Normal 4 9 4" xfId="47913" xr:uid="{00000000-0005-0000-0000-000029BB0000}"/>
    <cellStyle name="Normal 4 9 5" xfId="47914" xr:uid="{00000000-0005-0000-0000-00002ABB0000}"/>
    <cellStyle name="Normal 40" xfId="47915" xr:uid="{00000000-0005-0000-0000-00002BBB0000}"/>
    <cellStyle name="Normal 40 2" xfId="47916" xr:uid="{00000000-0005-0000-0000-00002CBB0000}"/>
    <cellStyle name="Normal 40 3" xfId="47917" xr:uid="{00000000-0005-0000-0000-00002DBB0000}"/>
    <cellStyle name="Normal 41" xfId="47918" xr:uid="{00000000-0005-0000-0000-00002EBB0000}"/>
    <cellStyle name="Normal 41 10" xfId="47919" xr:uid="{00000000-0005-0000-0000-00002FBB0000}"/>
    <cellStyle name="Normal 41 2" xfId="47920" xr:uid="{00000000-0005-0000-0000-000030BB0000}"/>
    <cellStyle name="Normal 41 2 2" xfId="47921" xr:uid="{00000000-0005-0000-0000-000031BB0000}"/>
    <cellStyle name="Normal 41 2 2 2" xfId="47922" xr:uid="{00000000-0005-0000-0000-000032BB0000}"/>
    <cellStyle name="Normal 41 2 2 2 2" xfId="47923" xr:uid="{00000000-0005-0000-0000-000033BB0000}"/>
    <cellStyle name="Normal 41 2 2 2 2 2" xfId="47924" xr:uid="{00000000-0005-0000-0000-000034BB0000}"/>
    <cellStyle name="Normal 41 2 2 2 2 2 2" xfId="47925" xr:uid="{00000000-0005-0000-0000-000035BB0000}"/>
    <cellStyle name="Normal 41 2 2 2 2 3" xfId="47926" xr:uid="{00000000-0005-0000-0000-000036BB0000}"/>
    <cellStyle name="Normal 41 2 2 2 2 4" xfId="47927" xr:uid="{00000000-0005-0000-0000-000037BB0000}"/>
    <cellStyle name="Normal 41 2 2 2 3" xfId="47928" xr:uid="{00000000-0005-0000-0000-000038BB0000}"/>
    <cellStyle name="Normal 41 2 2 2 3 2" xfId="47929" xr:uid="{00000000-0005-0000-0000-000039BB0000}"/>
    <cellStyle name="Normal 41 2 2 2 4" xfId="47930" xr:uid="{00000000-0005-0000-0000-00003ABB0000}"/>
    <cellStyle name="Normal 41 2 2 2 5" xfId="47931" xr:uid="{00000000-0005-0000-0000-00003BBB0000}"/>
    <cellStyle name="Normal 41 2 2 3" xfId="47932" xr:uid="{00000000-0005-0000-0000-00003CBB0000}"/>
    <cellStyle name="Normal 41 2 2 3 2" xfId="47933" xr:uid="{00000000-0005-0000-0000-00003DBB0000}"/>
    <cellStyle name="Normal 41 2 2 3 2 2" xfId="47934" xr:uid="{00000000-0005-0000-0000-00003EBB0000}"/>
    <cellStyle name="Normal 41 2 2 3 3" xfId="47935" xr:uid="{00000000-0005-0000-0000-00003FBB0000}"/>
    <cellStyle name="Normal 41 2 2 3 4" xfId="47936" xr:uid="{00000000-0005-0000-0000-000040BB0000}"/>
    <cellStyle name="Normal 41 2 2 4" xfId="47937" xr:uid="{00000000-0005-0000-0000-000041BB0000}"/>
    <cellStyle name="Normal 41 2 2 4 2" xfId="47938" xr:uid="{00000000-0005-0000-0000-000042BB0000}"/>
    <cellStyle name="Normal 41 2 2 5" xfId="47939" xr:uid="{00000000-0005-0000-0000-000043BB0000}"/>
    <cellStyle name="Normal 41 2 2 6" xfId="47940" xr:uid="{00000000-0005-0000-0000-000044BB0000}"/>
    <cellStyle name="Normal 41 2 3" xfId="47941" xr:uid="{00000000-0005-0000-0000-000045BB0000}"/>
    <cellStyle name="Normal 41 2 3 2" xfId="47942" xr:uid="{00000000-0005-0000-0000-000046BB0000}"/>
    <cellStyle name="Normal 41 2 3 2 2" xfId="47943" xr:uid="{00000000-0005-0000-0000-000047BB0000}"/>
    <cellStyle name="Normal 41 2 3 2 2 2" xfId="47944" xr:uid="{00000000-0005-0000-0000-000048BB0000}"/>
    <cellStyle name="Normal 41 2 3 2 3" xfId="47945" xr:uid="{00000000-0005-0000-0000-000049BB0000}"/>
    <cellStyle name="Normal 41 2 3 2 4" xfId="47946" xr:uid="{00000000-0005-0000-0000-00004ABB0000}"/>
    <cellStyle name="Normal 41 2 3 3" xfId="47947" xr:uid="{00000000-0005-0000-0000-00004BBB0000}"/>
    <cellStyle name="Normal 41 2 3 3 2" xfId="47948" xr:uid="{00000000-0005-0000-0000-00004CBB0000}"/>
    <cellStyle name="Normal 41 2 3 4" xfId="47949" xr:uid="{00000000-0005-0000-0000-00004DBB0000}"/>
    <cellStyle name="Normal 41 2 3 5" xfId="47950" xr:uid="{00000000-0005-0000-0000-00004EBB0000}"/>
    <cellStyle name="Normal 41 2 4" xfId="47951" xr:uid="{00000000-0005-0000-0000-00004FBB0000}"/>
    <cellStyle name="Normal 41 2 4 2" xfId="47952" xr:uid="{00000000-0005-0000-0000-000050BB0000}"/>
    <cellStyle name="Normal 41 2 4 2 2" xfId="47953" xr:uid="{00000000-0005-0000-0000-000051BB0000}"/>
    <cellStyle name="Normal 41 2 4 3" xfId="47954" xr:uid="{00000000-0005-0000-0000-000052BB0000}"/>
    <cellStyle name="Normal 41 2 4 4" xfId="47955" xr:uid="{00000000-0005-0000-0000-000053BB0000}"/>
    <cellStyle name="Normal 41 2 5" xfId="47956" xr:uid="{00000000-0005-0000-0000-000054BB0000}"/>
    <cellStyle name="Normal 41 2 5 2" xfId="47957" xr:uid="{00000000-0005-0000-0000-000055BB0000}"/>
    <cellStyle name="Normal 41 2 5 2 2" xfId="47958" xr:uid="{00000000-0005-0000-0000-000056BB0000}"/>
    <cellStyle name="Normal 41 2 5 3" xfId="47959" xr:uid="{00000000-0005-0000-0000-000057BB0000}"/>
    <cellStyle name="Normal 41 2 5 4" xfId="47960" xr:uid="{00000000-0005-0000-0000-000058BB0000}"/>
    <cellStyle name="Normal 41 2 6" xfId="47961" xr:uid="{00000000-0005-0000-0000-000059BB0000}"/>
    <cellStyle name="Normal 41 2 6 2" xfId="47962" xr:uid="{00000000-0005-0000-0000-00005ABB0000}"/>
    <cellStyle name="Normal 41 2 7" xfId="47963" xr:uid="{00000000-0005-0000-0000-00005BBB0000}"/>
    <cellStyle name="Normal 41 2 8" xfId="47964" xr:uid="{00000000-0005-0000-0000-00005CBB0000}"/>
    <cellStyle name="Normal 41 3" xfId="47965" xr:uid="{00000000-0005-0000-0000-00005DBB0000}"/>
    <cellStyle name="Normal 41 3 2" xfId="47966" xr:uid="{00000000-0005-0000-0000-00005EBB0000}"/>
    <cellStyle name="Normal 41 3 2 2" xfId="47967" xr:uid="{00000000-0005-0000-0000-00005FBB0000}"/>
    <cellStyle name="Normal 41 3 2 2 2" xfId="47968" xr:uid="{00000000-0005-0000-0000-000060BB0000}"/>
    <cellStyle name="Normal 41 3 2 2 2 2" xfId="47969" xr:uid="{00000000-0005-0000-0000-000061BB0000}"/>
    <cellStyle name="Normal 41 3 2 2 3" xfId="47970" xr:uid="{00000000-0005-0000-0000-000062BB0000}"/>
    <cellStyle name="Normal 41 3 2 2 4" xfId="47971" xr:uid="{00000000-0005-0000-0000-000063BB0000}"/>
    <cellStyle name="Normal 41 3 2 3" xfId="47972" xr:uid="{00000000-0005-0000-0000-000064BB0000}"/>
    <cellStyle name="Normal 41 3 2 3 2" xfId="47973" xr:uid="{00000000-0005-0000-0000-000065BB0000}"/>
    <cellStyle name="Normal 41 3 2 4" xfId="47974" xr:uid="{00000000-0005-0000-0000-000066BB0000}"/>
    <cellStyle name="Normal 41 3 2 5" xfId="47975" xr:uid="{00000000-0005-0000-0000-000067BB0000}"/>
    <cellStyle name="Normal 41 3 3" xfId="47976" xr:uid="{00000000-0005-0000-0000-000068BB0000}"/>
    <cellStyle name="Normal 41 3 3 2" xfId="47977" xr:uid="{00000000-0005-0000-0000-000069BB0000}"/>
    <cellStyle name="Normal 41 3 3 2 2" xfId="47978" xr:uid="{00000000-0005-0000-0000-00006ABB0000}"/>
    <cellStyle name="Normal 41 3 3 3" xfId="47979" xr:uid="{00000000-0005-0000-0000-00006BBB0000}"/>
    <cellStyle name="Normal 41 3 3 4" xfId="47980" xr:uid="{00000000-0005-0000-0000-00006CBB0000}"/>
    <cellStyle name="Normal 41 3 4" xfId="47981" xr:uid="{00000000-0005-0000-0000-00006DBB0000}"/>
    <cellStyle name="Normal 41 3 4 2" xfId="47982" xr:uid="{00000000-0005-0000-0000-00006EBB0000}"/>
    <cellStyle name="Normal 41 3 4 2 2" xfId="47983" xr:uid="{00000000-0005-0000-0000-00006FBB0000}"/>
    <cellStyle name="Normal 41 3 4 3" xfId="47984" xr:uid="{00000000-0005-0000-0000-000070BB0000}"/>
    <cellStyle name="Normal 41 3 4 4" xfId="47985" xr:uid="{00000000-0005-0000-0000-000071BB0000}"/>
    <cellStyle name="Normal 41 3 5" xfId="47986" xr:uid="{00000000-0005-0000-0000-000072BB0000}"/>
    <cellStyle name="Normal 41 3 5 2" xfId="47987" xr:uid="{00000000-0005-0000-0000-000073BB0000}"/>
    <cellStyle name="Normal 41 3 6" xfId="47988" xr:uid="{00000000-0005-0000-0000-000074BB0000}"/>
    <cellStyle name="Normal 41 3 7" xfId="47989" xr:uid="{00000000-0005-0000-0000-000075BB0000}"/>
    <cellStyle name="Normal 41 4" xfId="47990" xr:uid="{00000000-0005-0000-0000-000076BB0000}"/>
    <cellStyle name="Normal 41 4 2" xfId="47991" xr:uid="{00000000-0005-0000-0000-000077BB0000}"/>
    <cellStyle name="Normal 41 4 2 2" xfId="47992" xr:uid="{00000000-0005-0000-0000-000078BB0000}"/>
    <cellStyle name="Normal 41 4 2 2 2" xfId="47993" xr:uid="{00000000-0005-0000-0000-000079BB0000}"/>
    <cellStyle name="Normal 41 4 2 3" xfId="47994" xr:uid="{00000000-0005-0000-0000-00007ABB0000}"/>
    <cellStyle name="Normal 41 4 2 4" xfId="47995" xr:uid="{00000000-0005-0000-0000-00007BBB0000}"/>
    <cellStyle name="Normal 41 4 3" xfId="47996" xr:uid="{00000000-0005-0000-0000-00007CBB0000}"/>
    <cellStyle name="Normal 41 4 3 2" xfId="47997" xr:uid="{00000000-0005-0000-0000-00007DBB0000}"/>
    <cellStyle name="Normal 41 4 3 2 2" xfId="47998" xr:uid="{00000000-0005-0000-0000-00007EBB0000}"/>
    <cellStyle name="Normal 41 4 3 3" xfId="47999" xr:uid="{00000000-0005-0000-0000-00007FBB0000}"/>
    <cellStyle name="Normal 41 4 3 4" xfId="48000" xr:uid="{00000000-0005-0000-0000-000080BB0000}"/>
    <cellStyle name="Normal 41 4 4" xfId="48001" xr:uid="{00000000-0005-0000-0000-000081BB0000}"/>
    <cellStyle name="Normal 41 4 4 2" xfId="48002" xr:uid="{00000000-0005-0000-0000-000082BB0000}"/>
    <cellStyle name="Normal 41 4 5" xfId="48003" xr:uid="{00000000-0005-0000-0000-000083BB0000}"/>
    <cellStyle name="Normal 41 4 6" xfId="48004" xr:uid="{00000000-0005-0000-0000-000084BB0000}"/>
    <cellStyle name="Normal 41 5" xfId="48005" xr:uid="{00000000-0005-0000-0000-000085BB0000}"/>
    <cellStyle name="Normal 41 5 2" xfId="48006" xr:uid="{00000000-0005-0000-0000-000086BB0000}"/>
    <cellStyle name="Normal 41 5 2 2" xfId="48007" xr:uid="{00000000-0005-0000-0000-000087BB0000}"/>
    <cellStyle name="Normal 41 5 2 2 2" xfId="48008" xr:uid="{00000000-0005-0000-0000-000088BB0000}"/>
    <cellStyle name="Normal 41 5 2 3" xfId="48009" xr:uid="{00000000-0005-0000-0000-000089BB0000}"/>
    <cellStyle name="Normal 41 5 2 4" xfId="48010" xr:uid="{00000000-0005-0000-0000-00008ABB0000}"/>
    <cellStyle name="Normal 41 5 3" xfId="48011" xr:uid="{00000000-0005-0000-0000-00008BBB0000}"/>
    <cellStyle name="Normal 41 5 3 2" xfId="48012" xr:uid="{00000000-0005-0000-0000-00008CBB0000}"/>
    <cellStyle name="Normal 41 5 4" xfId="48013" xr:uid="{00000000-0005-0000-0000-00008DBB0000}"/>
    <cellStyle name="Normal 41 5 5" xfId="48014" xr:uid="{00000000-0005-0000-0000-00008EBB0000}"/>
    <cellStyle name="Normal 41 6" xfId="48015" xr:uid="{00000000-0005-0000-0000-00008FBB0000}"/>
    <cellStyle name="Normal 41 6 2" xfId="48016" xr:uid="{00000000-0005-0000-0000-000090BB0000}"/>
    <cellStyle name="Normal 41 6 2 2" xfId="48017" xr:uid="{00000000-0005-0000-0000-000091BB0000}"/>
    <cellStyle name="Normal 41 6 3" xfId="48018" xr:uid="{00000000-0005-0000-0000-000092BB0000}"/>
    <cellStyle name="Normal 41 6 4" xfId="48019" xr:uid="{00000000-0005-0000-0000-000093BB0000}"/>
    <cellStyle name="Normal 41 7" xfId="48020" xr:uid="{00000000-0005-0000-0000-000094BB0000}"/>
    <cellStyle name="Normal 41 7 2" xfId="48021" xr:uid="{00000000-0005-0000-0000-000095BB0000}"/>
    <cellStyle name="Normal 41 8" xfId="48022" xr:uid="{00000000-0005-0000-0000-000096BB0000}"/>
    <cellStyle name="Normal 41 9" xfId="48023" xr:uid="{00000000-0005-0000-0000-000097BB0000}"/>
    <cellStyle name="Normal 42" xfId="48024" xr:uid="{00000000-0005-0000-0000-000098BB0000}"/>
    <cellStyle name="Normal 42 10" xfId="48025" xr:uid="{00000000-0005-0000-0000-000099BB0000}"/>
    <cellStyle name="Normal 42 2" xfId="48026" xr:uid="{00000000-0005-0000-0000-00009ABB0000}"/>
    <cellStyle name="Normal 42 2 2" xfId="48027" xr:uid="{00000000-0005-0000-0000-00009BBB0000}"/>
    <cellStyle name="Normal 42 2 2 2" xfId="48028" xr:uid="{00000000-0005-0000-0000-00009CBB0000}"/>
    <cellStyle name="Normal 42 2 2 2 2" xfId="48029" xr:uid="{00000000-0005-0000-0000-00009DBB0000}"/>
    <cellStyle name="Normal 42 2 2 2 2 2" xfId="48030" xr:uid="{00000000-0005-0000-0000-00009EBB0000}"/>
    <cellStyle name="Normal 42 2 2 2 2 2 2" xfId="48031" xr:uid="{00000000-0005-0000-0000-00009FBB0000}"/>
    <cellStyle name="Normal 42 2 2 2 2 3" xfId="48032" xr:uid="{00000000-0005-0000-0000-0000A0BB0000}"/>
    <cellStyle name="Normal 42 2 2 2 2 4" xfId="48033" xr:uid="{00000000-0005-0000-0000-0000A1BB0000}"/>
    <cellStyle name="Normal 42 2 2 2 3" xfId="48034" xr:uid="{00000000-0005-0000-0000-0000A2BB0000}"/>
    <cellStyle name="Normal 42 2 2 2 3 2" xfId="48035" xr:uid="{00000000-0005-0000-0000-0000A3BB0000}"/>
    <cellStyle name="Normal 42 2 2 2 4" xfId="48036" xr:uid="{00000000-0005-0000-0000-0000A4BB0000}"/>
    <cellStyle name="Normal 42 2 2 2 5" xfId="48037" xr:uid="{00000000-0005-0000-0000-0000A5BB0000}"/>
    <cellStyle name="Normal 42 2 2 3" xfId="48038" xr:uid="{00000000-0005-0000-0000-0000A6BB0000}"/>
    <cellStyle name="Normal 42 2 2 3 2" xfId="48039" xr:uid="{00000000-0005-0000-0000-0000A7BB0000}"/>
    <cellStyle name="Normal 42 2 2 3 2 2" xfId="48040" xr:uid="{00000000-0005-0000-0000-0000A8BB0000}"/>
    <cellStyle name="Normal 42 2 2 3 3" xfId="48041" xr:uid="{00000000-0005-0000-0000-0000A9BB0000}"/>
    <cellStyle name="Normal 42 2 2 3 4" xfId="48042" xr:uid="{00000000-0005-0000-0000-0000AABB0000}"/>
    <cellStyle name="Normal 42 2 2 4" xfId="48043" xr:uid="{00000000-0005-0000-0000-0000ABBB0000}"/>
    <cellStyle name="Normal 42 2 2 4 2" xfId="48044" xr:uid="{00000000-0005-0000-0000-0000ACBB0000}"/>
    <cellStyle name="Normal 42 2 2 5" xfId="48045" xr:uid="{00000000-0005-0000-0000-0000ADBB0000}"/>
    <cellStyle name="Normal 42 2 2 6" xfId="48046" xr:uid="{00000000-0005-0000-0000-0000AEBB0000}"/>
    <cellStyle name="Normal 42 2 3" xfId="48047" xr:uid="{00000000-0005-0000-0000-0000AFBB0000}"/>
    <cellStyle name="Normal 42 2 3 2" xfId="48048" xr:uid="{00000000-0005-0000-0000-0000B0BB0000}"/>
    <cellStyle name="Normal 42 2 3 2 2" xfId="48049" xr:uid="{00000000-0005-0000-0000-0000B1BB0000}"/>
    <cellStyle name="Normal 42 2 3 2 2 2" xfId="48050" xr:uid="{00000000-0005-0000-0000-0000B2BB0000}"/>
    <cellStyle name="Normal 42 2 3 2 3" xfId="48051" xr:uid="{00000000-0005-0000-0000-0000B3BB0000}"/>
    <cellStyle name="Normal 42 2 3 2 4" xfId="48052" xr:uid="{00000000-0005-0000-0000-0000B4BB0000}"/>
    <cellStyle name="Normal 42 2 3 3" xfId="48053" xr:uid="{00000000-0005-0000-0000-0000B5BB0000}"/>
    <cellStyle name="Normal 42 2 3 3 2" xfId="48054" xr:uid="{00000000-0005-0000-0000-0000B6BB0000}"/>
    <cellStyle name="Normal 42 2 3 4" xfId="48055" xr:uid="{00000000-0005-0000-0000-0000B7BB0000}"/>
    <cellStyle name="Normal 42 2 3 5" xfId="48056" xr:uid="{00000000-0005-0000-0000-0000B8BB0000}"/>
    <cellStyle name="Normal 42 2 4" xfId="48057" xr:uid="{00000000-0005-0000-0000-0000B9BB0000}"/>
    <cellStyle name="Normal 42 2 4 2" xfId="48058" xr:uid="{00000000-0005-0000-0000-0000BABB0000}"/>
    <cellStyle name="Normal 42 2 4 2 2" xfId="48059" xr:uid="{00000000-0005-0000-0000-0000BBBB0000}"/>
    <cellStyle name="Normal 42 2 4 3" xfId="48060" xr:uid="{00000000-0005-0000-0000-0000BCBB0000}"/>
    <cellStyle name="Normal 42 2 4 4" xfId="48061" xr:uid="{00000000-0005-0000-0000-0000BDBB0000}"/>
    <cellStyle name="Normal 42 2 5" xfId="48062" xr:uid="{00000000-0005-0000-0000-0000BEBB0000}"/>
    <cellStyle name="Normal 42 2 5 2" xfId="48063" xr:uid="{00000000-0005-0000-0000-0000BFBB0000}"/>
    <cellStyle name="Normal 42 2 5 2 2" xfId="48064" xr:uid="{00000000-0005-0000-0000-0000C0BB0000}"/>
    <cellStyle name="Normal 42 2 5 3" xfId="48065" xr:uid="{00000000-0005-0000-0000-0000C1BB0000}"/>
    <cellStyle name="Normal 42 2 5 4" xfId="48066" xr:uid="{00000000-0005-0000-0000-0000C2BB0000}"/>
    <cellStyle name="Normal 42 2 6" xfId="48067" xr:uid="{00000000-0005-0000-0000-0000C3BB0000}"/>
    <cellStyle name="Normal 42 2 6 2" xfId="48068" xr:uid="{00000000-0005-0000-0000-0000C4BB0000}"/>
    <cellStyle name="Normal 42 2 7" xfId="48069" xr:uid="{00000000-0005-0000-0000-0000C5BB0000}"/>
    <cellStyle name="Normal 42 2 8" xfId="48070" xr:uid="{00000000-0005-0000-0000-0000C6BB0000}"/>
    <cellStyle name="Normal 42 3" xfId="48071" xr:uid="{00000000-0005-0000-0000-0000C7BB0000}"/>
    <cellStyle name="Normal 42 3 2" xfId="48072" xr:uid="{00000000-0005-0000-0000-0000C8BB0000}"/>
    <cellStyle name="Normal 42 3 2 2" xfId="48073" xr:uid="{00000000-0005-0000-0000-0000C9BB0000}"/>
    <cellStyle name="Normal 42 3 2 2 2" xfId="48074" xr:uid="{00000000-0005-0000-0000-0000CABB0000}"/>
    <cellStyle name="Normal 42 3 2 2 2 2" xfId="48075" xr:uid="{00000000-0005-0000-0000-0000CBBB0000}"/>
    <cellStyle name="Normal 42 3 2 2 3" xfId="48076" xr:uid="{00000000-0005-0000-0000-0000CCBB0000}"/>
    <cellStyle name="Normal 42 3 2 2 4" xfId="48077" xr:uid="{00000000-0005-0000-0000-0000CDBB0000}"/>
    <cellStyle name="Normal 42 3 2 3" xfId="48078" xr:uid="{00000000-0005-0000-0000-0000CEBB0000}"/>
    <cellStyle name="Normal 42 3 2 3 2" xfId="48079" xr:uid="{00000000-0005-0000-0000-0000CFBB0000}"/>
    <cellStyle name="Normal 42 3 2 4" xfId="48080" xr:uid="{00000000-0005-0000-0000-0000D0BB0000}"/>
    <cellStyle name="Normal 42 3 2 5" xfId="48081" xr:uid="{00000000-0005-0000-0000-0000D1BB0000}"/>
    <cellStyle name="Normal 42 3 3" xfId="48082" xr:uid="{00000000-0005-0000-0000-0000D2BB0000}"/>
    <cellStyle name="Normal 42 3 3 2" xfId="48083" xr:uid="{00000000-0005-0000-0000-0000D3BB0000}"/>
    <cellStyle name="Normal 42 3 3 2 2" xfId="48084" xr:uid="{00000000-0005-0000-0000-0000D4BB0000}"/>
    <cellStyle name="Normal 42 3 3 3" xfId="48085" xr:uid="{00000000-0005-0000-0000-0000D5BB0000}"/>
    <cellStyle name="Normal 42 3 3 4" xfId="48086" xr:uid="{00000000-0005-0000-0000-0000D6BB0000}"/>
    <cellStyle name="Normal 42 3 4" xfId="48087" xr:uid="{00000000-0005-0000-0000-0000D7BB0000}"/>
    <cellStyle name="Normal 42 3 4 2" xfId="48088" xr:uid="{00000000-0005-0000-0000-0000D8BB0000}"/>
    <cellStyle name="Normal 42 3 4 2 2" xfId="48089" xr:uid="{00000000-0005-0000-0000-0000D9BB0000}"/>
    <cellStyle name="Normal 42 3 4 3" xfId="48090" xr:uid="{00000000-0005-0000-0000-0000DABB0000}"/>
    <cellStyle name="Normal 42 3 4 4" xfId="48091" xr:uid="{00000000-0005-0000-0000-0000DBBB0000}"/>
    <cellStyle name="Normal 42 3 5" xfId="48092" xr:uid="{00000000-0005-0000-0000-0000DCBB0000}"/>
    <cellStyle name="Normal 42 3 5 2" xfId="48093" xr:uid="{00000000-0005-0000-0000-0000DDBB0000}"/>
    <cellStyle name="Normal 42 3 6" xfId="48094" xr:uid="{00000000-0005-0000-0000-0000DEBB0000}"/>
    <cellStyle name="Normal 42 3 7" xfId="48095" xr:uid="{00000000-0005-0000-0000-0000DFBB0000}"/>
    <cellStyle name="Normal 42 4" xfId="48096" xr:uid="{00000000-0005-0000-0000-0000E0BB0000}"/>
    <cellStyle name="Normal 42 4 2" xfId="48097" xr:uid="{00000000-0005-0000-0000-0000E1BB0000}"/>
    <cellStyle name="Normal 42 4 2 2" xfId="48098" xr:uid="{00000000-0005-0000-0000-0000E2BB0000}"/>
    <cellStyle name="Normal 42 4 2 2 2" xfId="48099" xr:uid="{00000000-0005-0000-0000-0000E3BB0000}"/>
    <cellStyle name="Normal 42 4 2 3" xfId="48100" xr:uid="{00000000-0005-0000-0000-0000E4BB0000}"/>
    <cellStyle name="Normal 42 4 2 4" xfId="48101" xr:uid="{00000000-0005-0000-0000-0000E5BB0000}"/>
    <cellStyle name="Normal 42 4 3" xfId="48102" xr:uid="{00000000-0005-0000-0000-0000E6BB0000}"/>
    <cellStyle name="Normal 42 4 3 2" xfId="48103" xr:uid="{00000000-0005-0000-0000-0000E7BB0000}"/>
    <cellStyle name="Normal 42 4 3 2 2" xfId="48104" xr:uid="{00000000-0005-0000-0000-0000E8BB0000}"/>
    <cellStyle name="Normal 42 4 3 3" xfId="48105" xr:uid="{00000000-0005-0000-0000-0000E9BB0000}"/>
    <cellStyle name="Normal 42 4 3 4" xfId="48106" xr:uid="{00000000-0005-0000-0000-0000EABB0000}"/>
    <cellStyle name="Normal 42 4 4" xfId="48107" xr:uid="{00000000-0005-0000-0000-0000EBBB0000}"/>
    <cellStyle name="Normal 42 4 4 2" xfId="48108" xr:uid="{00000000-0005-0000-0000-0000ECBB0000}"/>
    <cellStyle name="Normal 42 4 5" xfId="48109" xr:uid="{00000000-0005-0000-0000-0000EDBB0000}"/>
    <cellStyle name="Normal 42 4 6" xfId="48110" xr:uid="{00000000-0005-0000-0000-0000EEBB0000}"/>
    <cellStyle name="Normal 42 5" xfId="48111" xr:uid="{00000000-0005-0000-0000-0000EFBB0000}"/>
    <cellStyle name="Normal 42 5 2" xfId="48112" xr:uid="{00000000-0005-0000-0000-0000F0BB0000}"/>
    <cellStyle name="Normal 42 5 2 2" xfId="48113" xr:uid="{00000000-0005-0000-0000-0000F1BB0000}"/>
    <cellStyle name="Normal 42 5 2 2 2" xfId="48114" xr:uid="{00000000-0005-0000-0000-0000F2BB0000}"/>
    <cellStyle name="Normal 42 5 2 3" xfId="48115" xr:uid="{00000000-0005-0000-0000-0000F3BB0000}"/>
    <cellStyle name="Normal 42 5 2 4" xfId="48116" xr:uid="{00000000-0005-0000-0000-0000F4BB0000}"/>
    <cellStyle name="Normal 42 5 3" xfId="48117" xr:uid="{00000000-0005-0000-0000-0000F5BB0000}"/>
    <cellStyle name="Normal 42 5 3 2" xfId="48118" xr:uid="{00000000-0005-0000-0000-0000F6BB0000}"/>
    <cellStyle name="Normal 42 5 4" xfId="48119" xr:uid="{00000000-0005-0000-0000-0000F7BB0000}"/>
    <cellStyle name="Normal 42 5 5" xfId="48120" xr:uid="{00000000-0005-0000-0000-0000F8BB0000}"/>
    <cellStyle name="Normal 42 6" xfId="48121" xr:uid="{00000000-0005-0000-0000-0000F9BB0000}"/>
    <cellStyle name="Normal 42 6 2" xfId="48122" xr:uid="{00000000-0005-0000-0000-0000FABB0000}"/>
    <cellStyle name="Normal 42 6 2 2" xfId="48123" xr:uid="{00000000-0005-0000-0000-0000FBBB0000}"/>
    <cellStyle name="Normal 42 6 3" xfId="48124" xr:uid="{00000000-0005-0000-0000-0000FCBB0000}"/>
    <cellStyle name="Normal 42 6 4" xfId="48125" xr:uid="{00000000-0005-0000-0000-0000FDBB0000}"/>
    <cellStyle name="Normal 42 7" xfId="48126" xr:uid="{00000000-0005-0000-0000-0000FEBB0000}"/>
    <cellStyle name="Normal 42 7 2" xfId="48127" xr:uid="{00000000-0005-0000-0000-0000FFBB0000}"/>
    <cellStyle name="Normal 42 8" xfId="48128" xr:uid="{00000000-0005-0000-0000-000000BC0000}"/>
    <cellStyle name="Normal 42 9" xfId="48129" xr:uid="{00000000-0005-0000-0000-000001BC0000}"/>
    <cellStyle name="Normal 43" xfId="48130" xr:uid="{00000000-0005-0000-0000-000002BC0000}"/>
    <cellStyle name="Normal 43 10" xfId="48131" xr:uid="{00000000-0005-0000-0000-000003BC0000}"/>
    <cellStyle name="Normal 43 2" xfId="48132" xr:uid="{00000000-0005-0000-0000-000004BC0000}"/>
    <cellStyle name="Normal 43 2 2" xfId="48133" xr:uid="{00000000-0005-0000-0000-000005BC0000}"/>
    <cellStyle name="Normal 43 2 2 2" xfId="48134" xr:uid="{00000000-0005-0000-0000-000006BC0000}"/>
    <cellStyle name="Normal 43 2 2 2 2" xfId="48135" xr:uid="{00000000-0005-0000-0000-000007BC0000}"/>
    <cellStyle name="Normal 43 2 2 2 2 2" xfId="48136" xr:uid="{00000000-0005-0000-0000-000008BC0000}"/>
    <cellStyle name="Normal 43 2 2 2 2 2 2" xfId="48137" xr:uid="{00000000-0005-0000-0000-000009BC0000}"/>
    <cellStyle name="Normal 43 2 2 2 2 3" xfId="48138" xr:uid="{00000000-0005-0000-0000-00000ABC0000}"/>
    <cellStyle name="Normal 43 2 2 2 2 4" xfId="48139" xr:uid="{00000000-0005-0000-0000-00000BBC0000}"/>
    <cellStyle name="Normal 43 2 2 2 3" xfId="48140" xr:uid="{00000000-0005-0000-0000-00000CBC0000}"/>
    <cellStyle name="Normal 43 2 2 2 3 2" xfId="48141" xr:uid="{00000000-0005-0000-0000-00000DBC0000}"/>
    <cellStyle name="Normal 43 2 2 2 4" xfId="48142" xr:uid="{00000000-0005-0000-0000-00000EBC0000}"/>
    <cellStyle name="Normal 43 2 2 2 5" xfId="48143" xr:uid="{00000000-0005-0000-0000-00000FBC0000}"/>
    <cellStyle name="Normal 43 2 2 3" xfId="48144" xr:uid="{00000000-0005-0000-0000-000010BC0000}"/>
    <cellStyle name="Normal 43 2 2 3 2" xfId="48145" xr:uid="{00000000-0005-0000-0000-000011BC0000}"/>
    <cellStyle name="Normal 43 2 2 3 2 2" xfId="48146" xr:uid="{00000000-0005-0000-0000-000012BC0000}"/>
    <cellStyle name="Normal 43 2 2 3 3" xfId="48147" xr:uid="{00000000-0005-0000-0000-000013BC0000}"/>
    <cellStyle name="Normal 43 2 2 3 4" xfId="48148" xr:uid="{00000000-0005-0000-0000-000014BC0000}"/>
    <cellStyle name="Normal 43 2 2 4" xfId="48149" xr:uid="{00000000-0005-0000-0000-000015BC0000}"/>
    <cellStyle name="Normal 43 2 2 4 2" xfId="48150" xr:uid="{00000000-0005-0000-0000-000016BC0000}"/>
    <cellStyle name="Normal 43 2 2 5" xfId="48151" xr:uid="{00000000-0005-0000-0000-000017BC0000}"/>
    <cellStyle name="Normal 43 2 2 6" xfId="48152" xr:uid="{00000000-0005-0000-0000-000018BC0000}"/>
    <cellStyle name="Normal 43 2 3" xfId="48153" xr:uid="{00000000-0005-0000-0000-000019BC0000}"/>
    <cellStyle name="Normal 43 2 3 2" xfId="48154" xr:uid="{00000000-0005-0000-0000-00001ABC0000}"/>
    <cellStyle name="Normal 43 2 3 2 2" xfId="48155" xr:uid="{00000000-0005-0000-0000-00001BBC0000}"/>
    <cellStyle name="Normal 43 2 3 2 2 2" xfId="48156" xr:uid="{00000000-0005-0000-0000-00001CBC0000}"/>
    <cellStyle name="Normal 43 2 3 2 3" xfId="48157" xr:uid="{00000000-0005-0000-0000-00001DBC0000}"/>
    <cellStyle name="Normal 43 2 3 2 4" xfId="48158" xr:uid="{00000000-0005-0000-0000-00001EBC0000}"/>
    <cellStyle name="Normal 43 2 3 3" xfId="48159" xr:uid="{00000000-0005-0000-0000-00001FBC0000}"/>
    <cellStyle name="Normal 43 2 3 3 2" xfId="48160" xr:uid="{00000000-0005-0000-0000-000020BC0000}"/>
    <cellStyle name="Normal 43 2 3 4" xfId="48161" xr:uid="{00000000-0005-0000-0000-000021BC0000}"/>
    <cellStyle name="Normal 43 2 3 5" xfId="48162" xr:uid="{00000000-0005-0000-0000-000022BC0000}"/>
    <cellStyle name="Normal 43 2 4" xfId="48163" xr:uid="{00000000-0005-0000-0000-000023BC0000}"/>
    <cellStyle name="Normal 43 2 4 2" xfId="48164" xr:uid="{00000000-0005-0000-0000-000024BC0000}"/>
    <cellStyle name="Normal 43 2 4 2 2" xfId="48165" xr:uid="{00000000-0005-0000-0000-000025BC0000}"/>
    <cellStyle name="Normal 43 2 4 3" xfId="48166" xr:uid="{00000000-0005-0000-0000-000026BC0000}"/>
    <cellStyle name="Normal 43 2 4 4" xfId="48167" xr:uid="{00000000-0005-0000-0000-000027BC0000}"/>
    <cellStyle name="Normal 43 2 5" xfId="48168" xr:uid="{00000000-0005-0000-0000-000028BC0000}"/>
    <cellStyle name="Normal 43 2 5 2" xfId="48169" xr:uid="{00000000-0005-0000-0000-000029BC0000}"/>
    <cellStyle name="Normal 43 2 5 2 2" xfId="48170" xr:uid="{00000000-0005-0000-0000-00002ABC0000}"/>
    <cellStyle name="Normal 43 2 5 3" xfId="48171" xr:uid="{00000000-0005-0000-0000-00002BBC0000}"/>
    <cellStyle name="Normal 43 2 5 4" xfId="48172" xr:uid="{00000000-0005-0000-0000-00002CBC0000}"/>
    <cellStyle name="Normal 43 2 6" xfId="48173" xr:uid="{00000000-0005-0000-0000-00002DBC0000}"/>
    <cellStyle name="Normal 43 2 6 2" xfId="48174" xr:uid="{00000000-0005-0000-0000-00002EBC0000}"/>
    <cellStyle name="Normal 43 2 7" xfId="48175" xr:uid="{00000000-0005-0000-0000-00002FBC0000}"/>
    <cellStyle name="Normal 43 2 8" xfId="48176" xr:uid="{00000000-0005-0000-0000-000030BC0000}"/>
    <cellStyle name="Normal 43 3" xfId="48177" xr:uid="{00000000-0005-0000-0000-000031BC0000}"/>
    <cellStyle name="Normal 43 3 2" xfId="48178" xr:uid="{00000000-0005-0000-0000-000032BC0000}"/>
    <cellStyle name="Normal 43 3 2 2" xfId="48179" xr:uid="{00000000-0005-0000-0000-000033BC0000}"/>
    <cellStyle name="Normal 43 3 2 2 2" xfId="48180" xr:uid="{00000000-0005-0000-0000-000034BC0000}"/>
    <cellStyle name="Normal 43 3 2 2 2 2" xfId="48181" xr:uid="{00000000-0005-0000-0000-000035BC0000}"/>
    <cellStyle name="Normal 43 3 2 2 3" xfId="48182" xr:uid="{00000000-0005-0000-0000-000036BC0000}"/>
    <cellStyle name="Normal 43 3 2 2 4" xfId="48183" xr:uid="{00000000-0005-0000-0000-000037BC0000}"/>
    <cellStyle name="Normal 43 3 2 3" xfId="48184" xr:uid="{00000000-0005-0000-0000-000038BC0000}"/>
    <cellStyle name="Normal 43 3 2 3 2" xfId="48185" xr:uid="{00000000-0005-0000-0000-000039BC0000}"/>
    <cellStyle name="Normal 43 3 2 4" xfId="48186" xr:uid="{00000000-0005-0000-0000-00003ABC0000}"/>
    <cellStyle name="Normal 43 3 2 5" xfId="48187" xr:uid="{00000000-0005-0000-0000-00003BBC0000}"/>
    <cellStyle name="Normal 43 3 3" xfId="48188" xr:uid="{00000000-0005-0000-0000-00003CBC0000}"/>
    <cellStyle name="Normal 43 3 3 2" xfId="48189" xr:uid="{00000000-0005-0000-0000-00003DBC0000}"/>
    <cellStyle name="Normal 43 3 3 2 2" xfId="48190" xr:uid="{00000000-0005-0000-0000-00003EBC0000}"/>
    <cellStyle name="Normal 43 3 3 3" xfId="48191" xr:uid="{00000000-0005-0000-0000-00003FBC0000}"/>
    <cellStyle name="Normal 43 3 3 4" xfId="48192" xr:uid="{00000000-0005-0000-0000-000040BC0000}"/>
    <cellStyle name="Normal 43 3 4" xfId="48193" xr:uid="{00000000-0005-0000-0000-000041BC0000}"/>
    <cellStyle name="Normal 43 3 4 2" xfId="48194" xr:uid="{00000000-0005-0000-0000-000042BC0000}"/>
    <cellStyle name="Normal 43 3 4 2 2" xfId="48195" xr:uid="{00000000-0005-0000-0000-000043BC0000}"/>
    <cellStyle name="Normal 43 3 4 3" xfId="48196" xr:uid="{00000000-0005-0000-0000-000044BC0000}"/>
    <cellStyle name="Normal 43 3 4 4" xfId="48197" xr:uid="{00000000-0005-0000-0000-000045BC0000}"/>
    <cellStyle name="Normal 43 3 5" xfId="48198" xr:uid="{00000000-0005-0000-0000-000046BC0000}"/>
    <cellStyle name="Normal 43 3 5 2" xfId="48199" xr:uid="{00000000-0005-0000-0000-000047BC0000}"/>
    <cellStyle name="Normal 43 3 6" xfId="48200" xr:uid="{00000000-0005-0000-0000-000048BC0000}"/>
    <cellStyle name="Normal 43 3 7" xfId="48201" xr:uid="{00000000-0005-0000-0000-000049BC0000}"/>
    <cellStyle name="Normal 43 4" xfId="48202" xr:uid="{00000000-0005-0000-0000-00004ABC0000}"/>
    <cellStyle name="Normal 43 4 2" xfId="48203" xr:uid="{00000000-0005-0000-0000-00004BBC0000}"/>
    <cellStyle name="Normal 43 4 2 2" xfId="48204" xr:uid="{00000000-0005-0000-0000-00004CBC0000}"/>
    <cellStyle name="Normal 43 4 2 2 2" xfId="48205" xr:uid="{00000000-0005-0000-0000-00004DBC0000}"/>
    <cellStyle name="Normal 43 4 2 3" xfId="48206" xr:uid="{00000000-0005-0000-0000-00004EBC0000}"/>
    <cellStyle name="Normal 43 4 2 4" xfId="48207" xr:uid="{00000000-0005-0000-0000-00004FBC0000}"/>
    <cellStyle name="Normal 43 4 3" xfId="48208" xr:uid="{00000000-0005-0000-0000-000050BC0000}"/>
    <cellStyle name="Normal 43 4 3 2" xfId="48209" xr:uid="{00000000-0005-0000-0000-000051BC0000}"/>
    <cellStyle name="Normal 43 4 3 2 2" xfId="48210" xr:uid="{00000000-0005-0000-0000-000052BC0000}"/>
    <cellStyle name="Normal 43 4 3 3" xfId="48211" xr:uid="{00000000-0005-0000-0000-000053BC0000}"/>
    <cellStyle name="Normal 43 4 3 4" xfId="48212" xr:uid="{00000000-0005-0000-0000-000054BC0000}"/>
    <cellStyle name="Normal 43 4 4" xfId="48213" xr:uid="{00000000-0005-0000-0000-000055BC0000}"/>
    <cellStyle name="Normal 43 4 4 2" xfId="48214" xr:uid="{00000000-0005-0000-0000-000056BC0000}"/>
    <cellStyle name="Normal 43 4 5" xfId="48215" xr:uid="{00000000-0005-0000-0000-000057BC0000}"/>
    <cellStyle name="Normal 43 4 6" xfId="48216" xr:uid="{00000000-0005-0000-0000-000058BC0000}"/>
    <cellStyle name="Normal 43 5" xfId="48217" xr:uid="{00000000-0005-0000-0000-000059BC0000}"/>
    <cellStyle name="Normal 43 5 2" xfId="48218" xr:uid="{00000000-0005-0000-0000-00005ABC0000}"/>
    <cellStyle name="Normal 43 5 2 2" xfId="48219" xr:uid="{00000000-0005-0000-0000-00005BBC0000}"/>
    <cellStyle name="Normal 43 5 2 2 2" xfId="48220" xr:uid="{00000000-0005-0000-0000-00005CBC0000}"/>
    <cellStyle name="Normal 43 5 2 3" xfId="48221" xr:uid="{00000000-0005-0000-0000-00005DBC0000}"/>
    <cellStyle name="Normal 43 5 2 4" xfId="48222" xr:uid="{00000000-0005-0000-0000-00005EBC0000}"/>
    <cellStyle name="Normal 43 5 3" xfId="48223" xr:uid="{00000000-0005-0000-0000-00005FBC0000}"/>
    <cellStyle name="Normal 43 5 3 2" xfId="48224" xr:uid="{00000000-0005-0000-0000-000060BC0000}"/>
    <cellStyle name="Normal 43 5 4" xfId="48225" xr:uid="{00000000-0005-0000-0000-000061BC0000}"/>
    <cellStyle name="Normal 43 5 5" xfId="48226" xr:uid="{00000000-0005-0000-0000-000062BC0000}"/>
    <cellStyle name="Normal 43 6" xfId="48227" xr:uid="{00000000-0005-0000-0000-000063BC0000}"/>
    <cellStyle name="Normal 43 6 2" xfId="48228" xr:uid="{00000000-0005-0000-0000-000064BC0000}"/>
    <cellStyle name="Normal 43 6 2 2" xfId="48229" xr:uid="{00000000-0005-0000-0000-000065BC0000}"/>
    <cellStyle name="Normal 43 6 3" xfId="48230" xr:uid="{00000000-0005-0000-0000-000066BC0000}"/>
    <cellStyle name="Normal 43 6 4" xfId="48231" xr:uid="{00000000-0005-0000-0000-000067BC0000}"/>
    <cellStyle name="Normal 43 7" xfId="48232" xr:uid="{00000000-0005-0000-0000-000068BC0000}"/>
    <cellStyle name="Normal 43 7 2" xfId="48233" xr:uid="{00000000-0005-0000-0000-000069BC0000}"/>
    <cellStyle name="Normal 43 8" xfId="48234" xr:uid="{00000000-0005-0000-0000-00006ABC0000}"/>
    <cellStyle name="Normal 43 9" xfId="48235" xr:uid="{00000000-0005-0000-0000-00006BBC0000}"/>
    <cellStyle name="Normal 44" xfId="48236" xr:uid="{00000000-0005-0000-0000-00006CBC0000}"/>
    <cellStyle name="Normal 44 10" xfId="48237" xr:uid="{00000000-0005-0000-0000-00006DBC0000}"/>
    <cellStyle name="Normal 44 2" xfId="48238" xr:uid="{00000000-0005-0000-0000-00006EBC0000}"/>
    <cellStyle name="Normal 44 2 2" xfId="48239" xr:uid="{00000000-0005-0000-0000-00006FBC0000}"/>
    <cellStyle name="Normal 44 2 2 2" xfId="48240" xr:uid="{00000000-0005-0000-0000-000070BC0000}"/>
    <cellStyle name="Normal 44 2 2 2 2" xfId="48241" xr:uid="{00000000-0005-0000-0000-000071BC0000}"/>
    <cellStyle name="Normal 44 2 2 2 2 2" xfId="48242" xr:uid="{00000000-0005-0000-0000-000072BC0000}"/>
    <cellStyle name="Normal 44 2 2 2 2 2 2" xfId="48243" xr:uid="{00000000-0005-0000-0000-000073BC0000}"/>
    <cellStyle name="Normal 44 2 2 2 2 3" xfId="48244" xr:uid="{00000000-0005-0000-0000-000074BC0000}"/>
    <cellStyle name="Normal 44 2 2 2 2 4" xfId="48245" xr:uid="{00000000-0005-0000-0000-000075BC0000}"/>
    <cellStyle name="Normal 44 2 2 2 3" xfId="48246" xr:uid="{00000000-0005-0000-0000-000076BC0000}"/>
    <cellStyle name="Normal 44 2 2 2 3 2" xfId="48247" xr:uid="{00000000-0005-0000-0000-000077BC0000}"/>
    <cellStyle name="Normal 44 2 2 2 4" xfId="48248" xr:uid="{00000000-0005-0000-0000-000078BC0000}"/>
    <cellStyle name="Normal 44 2 2 2 5" xfId="48249" xr:uid="{00000000-0005-0000-0000-000079BC0000}"/>
    <cellStyle name="Normal 44 2 2 3" xfId="48250" xr:uid="{00000000-0005-0000-0000-00007ABC0000}"/>
    <cellStyle name="Normal 44 2 2 3 2" xfId="48251" xr:uid="{00000000-0005-0000-0000-00007BBC0000}"/>
    <cellStyle name="Normal 44 2 2 3 2 2" xfId="48252" xr:uid="{00000000-0005-0000-0000-00007CBC0000}"/>
    <cellStyle name="Normal 44 2 2 3 3" xfId="48253" xr:uid="{00000000-0005-0000-0000-00007DBC0000}"/>
    <cellStyle name="Normal 44 2 2 3 4" xfId="48254" xr:uid="{00000000-0005-0000-0000-00007EBC0000}"/>
    <cellStyle name="Normal 44 2 2 4" xfId="48255" xr:uid="{00000000-0005-0000-0000-00007FBC0000}"/>
    <cellStyle name="Normal 44 2 2 4 2" xfId="48256" xr:uid="{00000000-0005-0000-0000-000080BC0000}"/>
    <cellStyle name="Normal 44 2 2 5" xfId="48257" xr:uid="{00000000-0005-0000-0000-000081BC0000}"/>
    <cellStyle name="Normal 44 2 2 6" xfId="48258" xr:uid="{00000000-0005-0000-0000-000082BC0000}"/>
    <cellStyle name="Normal 44 2 3" xfId="48259" xr:uid="{00000000-0005-0000-0000-000083BC0000}"/>
    <cellStyle name="Normal 44 2 3 2" xfId="48260" xr:uid="{00000000-0005-0000-0000-000084BC0000}"/>
    <cellStyle name="Normal 44 2 3 2 2" xfId="48261" xr:uid="{00000000-0005-0000-0000-000085BC0000}"/>
    <cellStyle name="Normal 44 2 3 2 2 2" xfId="48262" xr:uid="{00000000-0005-0000-0000-000086BC0000}"/>
    <cellStyle name="Normal 44 2 3 2 3" xfId="48263" xr:uid="{00000000-0005-0000-0000-000087BC0000}"/>
    <cellStyle name="Normal 44 2 3 2 4" xfId="48264" xr:uid="{00000000-0005-0000-0000-000088BC0000}"/>
    <cellStyle name="Normal 44 2 3 3" xfId="48265" xr:uid="{00000000-0005-0000-0000-000089BC0000}"/>
    <cellStyle name="Normal 44 2 3 3 2" xfId="48266" xr:uid="{00000000-0005-0000-0000-00008ABC0000}"/>
    <cellStyle name="Normal 44 2 3 4" xfId="48267" xr:uid="{00000000-0005-0000-0000-00008BBC0000}"/>
    <cellStyle name="Normal 44 2 3 5" xfId="48268" xr:uid="{00000000-0005-0000-0000-00008CBC0000}"/>
    <cellStyle name="Normal 44 2 4" xfId="48269" xr:uid="{00000000-0005-0000-0000-00008DBC0000}"/>
    <cellStyle name="Normal 44 2 4 2" xfId="48270" xr:uid="{00000000-0005-0000-0000-00008EBC0000}"/>
    <cellStyle name="Normal 44 2 4 2 2" xfId="48271" xr:uid="{00000000-0005-0000-0000-00008FBC0000}"/>
    <cellStyle name="Normal 44 2 4 3" xfId="48272" xr:uid="{00000000-0005-0000-0000-000090BC0000}"/>
    <cellStyle name="Normal 44 2 4 4" xfId="48273" xr:uid="{00000000-0005-0000-0000-000091BC0000}"/>
    <cellStyle name="Normal 44 2 5" xfId="48274" xr:uid="{00000000-0005-0000-0000-000092BC0000}"/>
    <cellStyle name="Normal 44 2 5 2" xfId="48275" xr:uid="{00000000-0005-0000-0000-000093BC0000}"/>
    <cellStyle name="Normal 44 2 5 2 2" xfId="48276" xr:uid="{00000000-0005-0000-0000-000094BC0000}"/>
    <cellStyle name="Normal 44 2 5 3" xfId="48277" xr:uid="{00000000-0005-0000-0000-000095BC0000}"/>
    <cellStyle name="Normal 44 2 5 4" xfId="48278" xr:uid="{00000000-0005-0000-0000-000096BC0000}"/>
    <cellStyle name="Normal 44 2 6" xfId="48279" xr:uid="{00000000-0005-0000-0000-000097BC0000}"/>
    <cellStyle name="Normal 44 2 6 2" xfId="48280" xr:uid="{00000000-0005-0000-0000-000098BC0000}"/>
    <cellStyle name="Normal 44 2 7" xfId="48281" xr:uid="{00000000-0005-0000-0000-000099BC0000}"/>
    <cellStyle name="Normal 44 2 8" xfId="48282" xr:uid="{00000000-0005-0000-0000-00009ABC0000}"/>
    <cellStyle name="Normal 44 3" xfId="48283" xr:uid="{00000000-0005-0000-0000-00009BBC0000}"/>
    <cellStyle name="Normal 44 3 2" xfId="48284" xr:uid="{00000000-0005-0000-0000-00009CBC0000}"/>
    <cellStyle name="Normal 44 3 2 2" xfId="48285" xr:uid="{00000000-0005-0000-0000-00009DBC0000}"/>
    <cellStyle name="Normal 44 3 2 2 2" xfId="48286" xr:uid="{00000000-0005-0000-0000-00009EBC0000}"/>
    <cellStyle name="Normal 44 3 2 2 2 2" xfId="48287" xr:uid="{00000000-0005-0000-0000-00009FBC0000}"/>
    <cellStyle name="Normal 44 3 2 2 3" xfId="48288" xr:uid="{00000000-0005-0000-0000-0000A0BC0000}"/>
    <cellStyle name="Normal 44 3 2 2 4" xfId="48289" xr:uid="{00000000-0005-0000-0000-0000A1BC0000}"/>
    <cellStyle name="Normal 44 3 2 3" xfId="48290" xr:uid="{00000000-0005-0000-0000-0000A2BC0000}"/>
    <cellStyle name="Normal 44 3 2 3 2" xfId="48291" xr:uid="{00000000-0005-0000-0000-0000A3BC0000}"/>
    <cellStyle name="Normal 44 3 2 4" xfId="48292" xr:uid="{00000000-0005-0000-0000-0000A4BC0000}"/>
    <cellStyle name="Normal 44 3 2 5" xfId="48293" xr:uid="{00000000-0005-0000-0000-0000A5BC0000}"/>
    <cellStyle name="Normal 44 3 3" xfId="48294" xr:uid="{00000000-0005-0000-0000-0000A6BC0000}"/>
    <cellStyle name="Normal 44 3 3 2" xfId="48295" xr:uid="{00000000-0005-0000-0000-0000A7BC0000}"/>
    <cellStyle name="Normal 44 3 3 2 2" xfId="48296" xr:uid="{00000000-0005-0000-0000-0000A8BC0000}"/>
    <cellStyle name="Normal 44 3 3 3" xfId="48297" xr:uid="{00000000-0005-0000-0000-0000A9BC0000}"/>
    <cellStyle name="Normal 44 3 3 4" xfId="48298" xr:uid="{00000000-0005-0000-0000-0000AABC0000}"/>
    <cellStyle name="Normal 44 3 4" xfId="48299" xr:uid="{00000000-0005-0000-0000-0000ABBC0000}"/>
    <cellStyle name="Normal 44 3 4 2" xfId="48300" xr:uid="{00000000-0005-0000-0000-0000ACBC0000}"/>
    <cellStyle name="Normal 44 3 4 2 2" xfId="48301" xr:uid="{00000000-0005-0000-0000-0000ADBC0000}"/>
    <cellStyle name="Normal 44 3 4 3" xfId="48302" xr:uid="{00000000-0005-0000-0000-0000AEBC0000}"/>
    <cellStyle name="Normal 44 3 4 4" xfId="48303" xr:uid="{00000000-0005-0000-0000-0000AFBC0000}"/>
    <cellStyle name="Normal 44 3 5" xfId="48304" xr:uid="{00000000-0005-0000-0000-0000B0BC0000}"/>
    <cellStyle name="Normal 44 3 5 2" xfId="48305" xr:uid="{00000000-0005-0000-0000-0000B1BC0000}"/>
    <cellStyle name="Normal 44 3 6" xfId="48306" xr:uid="{00000000-0005-0000-0000-0000B2BC0000}"/>
    <cellStyle name="Normal 44 3 7" xfId="48307" xr:uid="{00000000-0005-0000-0000-0000B3BC0000}"/>
    <cellStyle name="Normal 44 4" xfId="48308" xr:uid="{00000000-0005-0000-0000-0000B4BC0000}"/>
    <cellStyle name="Normal 44 4 2" xfId="48309" xr:uid="{00000000-0005-0000-0000-0000B5BC0000}"/>
    <cellStyle name="Normal 44 4 2 2" xfId="48310" xr:uid="{00000000-0005-0000-0000-0000B6BC0000}"/>
    <cellStyle name="Normal 44 4 2 2 2" xfId="48311" xr:uid="{00000000-0005-0000-0000-0000B7BC0000}"/>
    <cellStyle name="Normal 44 4 2 3" xfId="48312" xr:uid="{00000000-0005-0000-0000-0000B8BC0000}"/>
    <cellStyle name="Normal 44 4 2 4" xfId="48313" xr:uid="{00000000-0005-0000-0000-0000B9BC0000}"/>
    <cellStyle name="Normal 44 4 3" xfId="48314" xr:uid="{00000000-0005-0000-0000-0000BABC0000}"/>
    <cellStyle name="Normal 44 4 3 2" xfId="48315" xr:uid="{00000000-0005-0000-0000-0000BBBC0000}"/>
    <cellStyle name="Normal 44 4 3 2 2" xfId="48316" xr:uid="{00000000-0005-0000-0000-0000BCBC0000}"/>
    <cellStyle name="Normal 44 4 3 3" xfId="48317" xr:uid="{00000000-0005-0000-0000-0000BDBC0000}"/>
    <cellStyle name="Normal 44 4 3 4" xfId="48318" xr:uid="{00000000-0005-0000-0000-0000BEBC0000}"/>
    <cellStyle name="Normal 44 4 4" xfId="48319" xr:uid="{00000000-0005-0000-0000-0000BFBC0000}"/>
    <cellStyle name="Normal 44 4 4 2" xfId="48320" xr:uid="{00000000-0005-0000-0000-0000C0BC0000}"/>
    <cellStyle name="Normal 44 4 5" xfId="48321" xr:uid="{00000000-0005-0000-0000-0000C1BC0000}"/>
    <cellStyle name="Normal 44 4 6" xfId="48322" xr:uid="{00000000-0005-0000-0000-0000C2BC0000}"/>
    <cellStyle name="Normal 44 5" xfId="48323" xr:uid="{00000000-0005-0000-0000-0000C3BC0000}"/>
    <cellStyle name="Normal 44 5 2" xfId="48324" xr:uid="{00000000-0005-0000-0000-0000C4BC0000}"/>
    <cellStyle name="Normal 44 5 2 2" xfId="48325" xr:uid="{00000000-0005-0000-0000-0000C5BC0000}"/>
    <cellStyle name="Normal 44 5 2 2 2" xfId="48326" xr:uid="{00000000-0005-0000-0000-0000C6BC0000}"/>
    <cellStyle name="Normal 44 5 2 3" xfId="48327" xr:uid="{00000000-0005-0000-0000-0000C7BC0000}"/>
    <cellStyle name="Normal 44 5 2 4" xfId="48328" xr:uid="{00000000-0005-0000-0000-0000C8BC0000}"/>
    <cellStyle name="Normal 44 5 3" xfId="48329" xr:uid="{00000000-0005-0000-0000-0000C9BC0000}"/>
    <cellStyle name="Normal 44 5 3 2" xfId="48330" xr:uid="{00000000-0005-0000-0000-0000CABC0000}"/>
    <cellStyle name="Normal 44 5 4" xfId="48331" xr:uid="{00000000-0005-0000-0000-0000CBBC0000}"/>
    <cellStyle name="Normal 44 5 5" xfId="48332" xr:uid="{00000000-0005-0000-0000-0000CCBC0000}"/>
    <cellStyle name="Normal 44 6" xfId="48333" xr:uid="{00000000-0005-0000-0000-0000CDBC0000}"/>
    <cellStyle name="Normal 44 6 2" xfId="48334" xr:uid="{00000000-0005-0000-0000-0000CEBC0000}"/>
    <cellStyle name="Normal 44 6 2 2" xfId="48335" xr:uid="{00000000-0005-0000-0000-0000CFBC0000}"/>
    <cellStyle name="Normal 44 6 3" xfId="48336" xr:uid="{00000000-0005-0000-0000-0000D0BC0000}"/>
    <cellStyle name="Normal 44 6 4" xfId="48337" xr:uid="{00000000-0005-0000-0000-0000D1BC0000}"/>
    <cellStyle name="Normal 44 7" xfId="48338" xr:uid="{00000000-0005-0000-0000-0000D2BC0000}"/>
    <cellStyle name="Normal 44 7 2" xfId="48339" xr:uid="{00000000-0005-0000-0000-0000D3BC0000}"/>
    <cellStyle name="Normal 44 8" xfId="48340" xr:uid="{00000000-0005-0000-0000-0000D4BC0000}"/>
    <cellStyle name="Normal 44 9" xfId="48341" xr:uid="{00000000-0005-0000-0000-0000D5BC0000}"/>
    <cellStyle name="Normal 45" xfId="48342" xr:uid="{00000000-0005-0000-0000-0000D6BC0000}"/>
    <cellStyle name="Normal 45 2" xfId="48343" xr:uid="{00000000-0005-0000-0000-0000D7BC0000}"/>
    <cellStyle name="Normal 45 2 2" xfId="48344" xr:uid="{00000000-0005-0000-0000-0000D8BC0000}"/>
    <cellStyle name="Normal 45 3" xfId="48345" xr:uid="{00000000-0005-0000-0000-0000D9BC0000}"/>
    <cellStyle name="Normal 45 4" xfId="48346" xr:uid="{00000000-0005-0000-0000-0000DABC0000}"/>
    <cellStyle name="Normal 46" xfId="48347" xr:uid="{00000000-0005-0000-0000-0000DBBC0000}"/>
    <cellStyle name="Normal 46 2" xfId="48348" xr:uid="{00000000-0005-0000-0000-0000DCBC0000}"/>
    <cellStyle name="Normal 46 2 2" xfId="48349" xr:uid="{00000000-0005-0000-0000-0000DDBC0000}"/>
    <cellStyle name="Normal 46 2 2 2" xfId="48350" xr:uid="{00000000-0005-0000-0000-0000DEBC0000}"/>
    <cellStyle name="Normal 46 2 2 2 2" xfId="48351" xr:uid="{00000000-0005-0000-0000-0000DFBC0000}"/>
    <cellStyle name="Normal 46 2 2 2 2 2" xfId="48352" xr:uid="{00000000-0005-0000-0000-0000E0BC0000}"/>
    <cellStyle name="Normal 46 2 2 2 3" xfId="48353" xr:uid="{00000000-0005-0000-0000-0000E1BC0000}"/>
    <cellStyle name="Normal 46 2 2 2 4" xfId="48354" xr:uid="{00000000-0005-0000-0000-0000E2BC0000}"/>
    <cellStyle name="Normal 46 2 2 3" xfId="48355" xr:uid="{00000000-0005-0000-0000-0000E3BC0000}"/>
    <cellStyle name="Normal 46 2 2 3 2" xfId="48356" xr:uid="{00000000-0005-0000-0000-0000E4BC0000}"/>
    <cellStyle name="Normal 46 2 2 4" xfId="48357" xr:uid="{00000000-0005-0000-0000-0000E5BC0000}"/>
    <cellStyle name="Normal 46 2 2 5" xfId="48358" xr:uid="{00000000-0005-0000-0000-0000E6BC0000}"/>
    <cellStyle name="Normal 46 2 3" xfId="48359" xr:uid="{00000000-0005-0000-0000-0000E7BC0000}"/>
    <cellStyle name="Normal 46 2 3 2" xfId="48360" xr:uid="{00000000-0005-0000-0000-0000E8BC0000}"/>
    <cellStyle name="Normal 46 2 3 2 2" xfId="48361" xr:uid="{00000000-0005-0000-0000-0000E9BC0000}"/>
    <cellStyle name="Normal 46 2 3 3" xfId="48362" xr:uid="{00000000-0005-0000-0000-0000EABC0000}"/>
    <cellStyle name="Normal 46 2 3 4" xfId="48363" xr:uid="{00000000-0005-0000-0000-0000EBBC0000}"/>
    <cellStyle name="Normal 46 2 4" xfId="48364" xr:uid="{00000000-0005-0000-0000-0000ECBC0000}"/>
    <cellStyle name="Normal 46 2 4 2" xfId="48365" xr:uid="{00000000-0005-0000-0000-0000EDBC0000}"/>
    <cellStyle name="Normal 46 2 5" xfId="48366" xr:uid="{00000000-0005-0000-0000-0000EEBC0000}"/>
    <cellStyle name="Normal 46 2 6" xfId="48367" xr:uid="{00000000-0005-0000-0000-0000EFBC0000}"/>
    <cellStyle name="Normal 46 3" xfId="48368" xr:uid="{00000000-0005-0000-0000-0000F0BC0000}"/>
    <cellStyle name="Normal 46 3 2" xfId="48369" xr:uid="{00000000-0005-0000-0000-0000F1BC0000}"/>
    <cellStyle name="Normal 46 3 2 2" xfId="48370" xr:uid="{00000000-0005-0000-0000-0000F2BC0000}"/>
    <cellStyle name="Normal 46 3 2 2 2" xfId="48371" xr:uid="{00000000-0005-0000-0000-0000F3BC0000}"/>
    <cellStyle name="Normal 46 3 2 3" xfId="48372" xr:uid="{00000000-0005-0000-0000-0000F4BC0000}"/>
    <cellStyle name="Normal 46 3 2 4" xfId="48373" xr:uid="{00000000-0005-0000-0000-0000F5BC0000}"/>
    <cellStyle name="Normal 46 3 3" xfId="48374" xr:uid="{00000000-0005-0000-0000-0000F6BC0000}"/>
    <cellStyle name="Normal 46 3 3 2" xfId="48375" xr:uid="{00000000-0005-0000-0000-0000F7BC0000}"/>
    <cellStyle name="Normal 46 3 4" xfId="48376" xr:uid="{00000000-0005-0000-0000-0000F8BC0000}"/>
    <cellStyle name="Normal 46 3 5" xfId="48377" xr:uid="{00000000-0005-0000-0000-0000F9BC0000}"/>
    <cellStyle name="Normal 46 4" xfId="48378" xr:uid="{00000000-0005-0000-0000-0000FABC0000}"/>
    <cellStyle name="Normal 46 4 2" xfId="48379" xr:uid="{00000000-0005-0000-0000-0000FBBC0000}"/>
    <cellStyle name="Normal 46 4 2 2" xfId="48380" xr:uid="{00000000-0005-0000-0000-0000FCBC0000}"/>
    <cellStyle name="Normal 46 4 3" xfId="48381" xr:uid="{00000000-0005-0000-0000-0000FDBC0000}"/>
    <cellStyle name="Normal 46 4 4" xfId="48382" xr:uid="{00000000-0005-0000-0000-0000FEBC0000}"/>
    <cellStyle name="Normal 46 5" xfId="48383" xr:uid="{00000000-0005-0000-0000-0000FFBC0000}"/>
    <cellStyle name="Normal 46 5 2" xfId="48384" xr:uid="{00000000-0005-0000-0000-000000BD0000}"/>
    <cellStyle name="Normal 46 6" xfId="48385" xr:uid="{00000000-0005-0000-0000-000001BD0000}"/>
    <cellStyle name="Normal 46 7" xfId="48386" xr:uid="{00000000-0005-0000-0000-000002BD0000}"/>
    <cellStyle name="Normal 46 8" xfId="48387" xr:uid="{00000000-0005-0000-0000-000003BD0000}"/>
    <cellStyle name="Normal 47" xfId="48388" xr:uid="{00000000-0005-0000-0000-000004BD0000}"/>
    <cellStyle name="Normal 47 2" xfId="48389" xr:uid="{00000000-0005-0000-0000-000005BD0000}"/>
    <cellStyle name="Normal 47 3" xfId="48390" xr:uid="{00000000-0005-0000-0000-000006BD0000}"/>
    <cellStyle name="Normal 47 4" xfId="48391" xr:uid="{00000000-0005-0000-0000-000007BD0000}"/>
    <cellStyle name="Normal 47 5" xfId="48392" xr:uid="{00000000-0005-0000-0000-000008BD0000}"/>
    <cellStyle name="Normal 47 6" xfId="48393" xr:uid="{00000000-0005-0000-0000-000009BD0000}"/>
    <cellStyle name="Normal 47 7" xfId="48394" xr:uid="{00000000-0005-0000-0000-00000ABD0000}"/>
    <cellStyle name="Normal 47 7 2" xfId="48395" xr:uid="{00000000-0005-0000-0000-00000BBD0000}"/>
    <cellStyle name="Normal 47 8" xfId="48396" xr:uid="{00000000-0005-0000-0000-00000CBD0000}"/>
    <cellStyle name="Normal 47 9" xfId="48397" xr:uid="{00000000-0005-0000-0000-00000DBD0000}"/>
    <cellStyle name="Normal 48" xfId="48398" xr:uid="{00000000-0005-0000-0000-00000EBD0000}"/>
    <cellStyle name="Normal 48 2" xfId="48399" xr:uid="{00000000-0005-0000-0000-00000FBD0000}"/>
    <cellStyle name="Normal 48 2 2" xfId="48400" xr:uid="{00000000-0005-0000-0000-000010BD0000}"/>
    <cellStyle name="Normal 48 3" xfId="48401" xr:uid="{00000000-0005-0000-0000-000011BD0000}"/>
    <cellStyle name="Normal 48 4" xfId="48402" xr:uid="{00000000-0005-0000-0000-000012BD0000}"/>
    <cellStyle name="Normal 49" xfId="48403" xr:uid="{00000000-0005-0000-0000-000013BD0000}"/>
    <cellStyle name="Normal 49 2" xfId="48404" xr:uid="{00000000-0005-0000-0000-000014BD0000}"/>
    <cellStyle name="Normal 49 2 2" xfId="48405" xr:uid="{00000000-0005-0000-0000-000015BD0000}"/>
    <cellStyle name="Normal 49 2 2 2" xfId="48406" xr:uid="{00000000-0005-0000-0000-000016BD0000}"/>
    <cellStyle name="Normal 49 2 3" xfId="48407" xr:uid="{00000000-0005-0000-0000-000017BD0000}"/>
    <cellStyle name="Normal 49 2 4" xfId="48408" xr:uid="{00000000-0005-0000-0000-000018BD0000}"/>
    <cellStyle name="Normal 49 3" xfId="48409" xr:uid="{00000000-0005-0000-0000-000019BD0000}"/>
    <cellStyle name="Normal 49 3 2" xfId="48410" xr:uid="{00000000-0005-0000-0000-00001ABD0000}"/>
    <cellStyle name="Normal 49 4" xfId="48411" xr:uid="{00000000-0005-0000-0000-00001BBD0000}"/>
    <cellStyle name="Normal 49 5" xfId="48412" xr:uid="{00000000-0005-0000-0000-00001CBD0000}"/>
    <cellStyle name="Normal 49 6" xfId="48413" xr:uid="{00000000-0005-0000-0000-00001DBD0000}"/>
    <cellStyle name="Normal 5" xfId="48414" xr:uid="{00000000-0005-0000-0000-00001EBD0000}"/>
    <cellStyle name="Normal 5 10" xfId="48415" xr:uid="{00000000-0005-0000-0000-00001FBD0000}"/>
    <cellStyle name="Normal 5 10 2" xfId="48416" xr:uid="{00000000-0005-0000-0000-000020BD0000}"/>
    <cellStyle name="Normal 5 10 2 2" xfId="48417" xr:uid="{00000000-0005-0000-0000-000021BD0000}"/>
    <cellStyle name="Normal 5 10 2 2 2" xfId="48418" xr:uid="{00000000-0005-0000-0000-000022BD0000}"/>
    <cellStyle name="Normal 5 10 2 3" xfId="48419" xr:uid="{00000000-0005-0000-0000-000023BD0000}"/>
    <cellStyle name="Normal 5 10 2 4" xfId="48420" xr:uid="{00000000-0005-0000-0000-000024BD0000}"/>
    <cellStyle name="Normal 5 10 3" xfId="48421" xr:uid="{00000000-0005-0000-0000-000025BD0000}"/>
    <cellStyle name="Normal 5 10 3 2" xfId="48422" xr:uid="{00000000-0005-0000-0000-000026BD0000}"/>
    <cellStyle name="Normal 5 10 3 2 2" xfId="48423" xr:uid="{00000000-0005-0000-0000-000027BD0000}"/>
    <cellStyle name="Normal 5 10 3 3" xfId="48424" xr:uid="{00000000-0005-0000-0000-000028BD0000}"/>
    <cellStyle name="Normal 5 10 3 4" xfId="48425" xr:uid="{00000000-0005-0000-0000-000029BD0000}"/>
    <cellStyle name="Normal 5 11" xfId="48426" xr:uid="{00000000-0005-0000-0000-00002ABD0000}"/>
    <cellStyle name="Normal 5 11 2" xfId="48427" xr:uid="{00000000-0005-0000-0000-00002BBD0000}"/>
    <cellStyle name="Normal 5 11 2 2" xfId="48428" xr:uid="{00000000-0005-0000-0000-00002CBD0000}"/>
    <cellStyle name="Normal 5 11 2 2 2" xfId="48429" xr:uid="{00000000-0005-0000-0000-00002DBD0000}"/>
    <cellStyle name="Normal 5 11 2 3" xfId="48430" xr:uid="{00000000-0005-0000-0000-00002EBD0000}"/>
    <cellStyle name="Normal 5 11 2 4" xfId="48431" xr:uid="{00000000-0005-0000-0000-00002FBD0000}"/>
    <cellStyle name="Normal 5 11 3" xfId="48432" xr:uid="{00000000-0005-0000-0000-000030BD0000}"/>
    <cellStyle name="Normal 5 11 3 2" xfId="48433" xr:uid="{00000000-0005-0000-0000-000031BD0000}"/>
    <cellStyle name="Normal 5 11 3 2 2" xfId="48434" xr:uid="{00000000-0005-0000-0000-000032BD0000}"/>
    <cellStyle name="Normal 5 11 3 3" xfId="48435" xr:uid="{00000000-0005-0000-0000-000033BD0000}"/>
    <cellStyle name="Normal 5 11 3 4" xfId="48436" xr:uid="{00000000-0005-0000-0000-000034BD0000}"/>
    <cellStyle name="Normal 5 11 4" xfId="48437" xr:uid="{00000000-0005-0000-0000-000035BD0000}"/>
    <cellStyle name="Normal 5 11 4 2" xfId="48438" xr:uid="{00000000-0005-0000-0000-000036BD0000}"/>
    <cellStyle name="Normal 5 11 4 2 2" xfId="48439" xr:uid="{00000000-0005-0000-0000-000037BD0000}"/>
    <cellStyle name="Normal 5 11 4 3" xfId="48440" xr:uid="{00000000-0005-0000-0000-000038BD0000}"/>
    <cellStyle name="Normal 5 11 4 4" xfId="48441" xr:uid="{00000000-0005-0000-0000-000039BD0000}"/>
    <cellStyle name="Normal 5 11 5" xfId="48442" xr:uid="{00000000-0005-0000-0000-00003ABD0000}"/>
    <cellStyle name="Normal 5 11 5 2" xfId="48443" xr:uid="{00000000-0005-0000-0000-00003BBD0000}"/>
    <cellStyle name="Normal 5 11 6" xfId="48444" xr:uid="{00000000-0005-0000-0000-00003CBD0000}"/>
    <cellStyle name="Normal 5 11 7" xfId="48445" xr:uid="{00000000-0005-0000-0000-00003DBD0000}"/>
    <cellStyle name="Normal 5 12" xfId="48446" xr:uid="{00000000-0005-0000-0000-00003EBD0000}"/>
    <cellStyle name="Normal 5 12 2" xfId="48447" xr:uid="{00000000-0005-0000-0000-00003FBD0000}"/>
    <cellStyle name="Normal 5 13" xfId="48448" xr:uid="{00000000-0005-0000-0000-000040BD0000}"/>
    <cellStyle name="Normal 5 13 2" xfId="48449" xr:uid="{00000000-0005-0000-0000-000041BD0000}"/>
    <cellStyle name="Normal 5 14" xfId="48450" xr:uid="{00000000-0005-0000-0000-000042BD0000}"/>
    <cellStyle name="Normal 5 14 2" xfId="48451" xr:uid="{00000000-0005-0000-0000-000043BD0000}"/>
    <cellStyle name="Normal 5 15" xfId="48452" xr:uid="{00000000-0005-0000-0000-000044BD0000}"/>
    <cellStyle name="Normal 5 15 2" xfId="48453" xr:uid="{00000000-0005-0000-0000-000045BD0000}"/>
    <cellStyle name="Normal 5 16" xfId="48454" xr:uid="{00000000-0005-0000-0000-000046BD0000}"/>
    <cellStyle name="Normal 5 16 2" xfId="48455" xr:uid="{00000000-0005-0000-0000-000047BD0000}"/>
    <cellStyle name="Normal 5 17" xfId="48456" xr:uid="{00000000-0005-0000-0000-000048BD0000}"/>
    <cellStyle name="Normal 5 17 2" xfId="48457" xr:uid="{00000000-0005-0000-0000-000049BD0000}"/>
    <cellStyle name="Normal 5 18" xfId="48458" xr:uid="{00000000-0005-0000-0000-00004ABD0000}"/>
    <cellStyle name="Normal 5 18 2" xfId="48459" xr:uid="{00000000-0005-0000-0000-00004BBD0000}"/>
    <cellStyle name="Normal 5 19" xfId="48460" xr:uid="{00000000-0005-0000-0000-00004CBD0000}"/>
    <cellStyle name="Normal 5 2" xfId="48461" xr:uid="{00000000-0005-0000-0000-00004DBD0000}"/>
    <cellStyle name="Normal 5 2 2" xfId="48462" xr:uid="{00000000-0005-0000-0000-00004EBD0000}"/>
    <cellStyle name="Normal 5 2 2 2" xfId="48463" xr:uid="{00000000-0005-0000-0000-00004FBD0000}"/>
    <cellStyle name="Normal 5 2 2 2 2" xfId="48464" xr:uid="{00000000-0005-0000-0000-000050BD0000}"/>
    <cellStyle name="Normal 5 2 2 2 2 2" xfId="48465" xr:uid="{00000000-0005-0000-0000-000051BD0000}"/>
    <cellStyle name="Normal 5 2 2 2 2 2 2" xfId="48466" xr:uid="{00000000-0005-0000-0000-000052BD0000}"/>
    <cellStyle name="Normal 5 2 2 2 2 2 2 2" xfId="48467" xr:uid="{00000000-0005-0000-0000-000053BD0000}"/>
    <cellStyle name="Normal 5 2 2 2 2 2 2 2 2" xfId="48468" xr:uid="{00000000-0005-0000-0000-000054BD0000}"/>
    <cellStyle name="Normal 5 2 2 2 2 2 2 2 2 2" xfId="48469" xr:uid="{00000000-0005-0000-0000-000055BD0000}"/>
    <cellStyle name="Normal 5 2 2 2 2 2 2 2 2 2 2" xfId="48470" xr:uid="{00000000-0005-0000-0000-000056BD0000}"/>
    <cellStyle name="Normal 5 2 2 2 2 2 2 2 2 3" xfId="48471" xr:uid="{00000000-0005-0000-0000-000057BD0000}"/>
    <cellStyle name="Normal 5 2 2 2 2 2 2 2 2 4" xfId="48472" xr:uid="{00000000-0005-0000-0000-000058BD0000}"/>
    <cellStyle name="Normal 5 2 2 2 2 2 2 2 3" xfId="48473" xr:uid="{00000000-0005-0000-0000-000059BD0000}"/>
    <cellStyle name="Normal 5 2 2 2 2 2 2 2 3 2" xfId="48474" xr:uid="{00000000-0005-0000-0000-00005ABD0000}"/>
    <cellStyle name="Normal 5 2 2 2 2 2 2 2 4" xfId="48475" xr:uid="{00000000-0005-0000-0000-00005BBD0000}"/>
    <cellStyle name="Normal 5 2 2 2 2 2 2 2 5" xfId="48476" xr:uid="{00000000-0005-0000-0000-00005CBD0000}"/>
    <cellStyle name="Normal 5 2 2 2 2 2 2 3" xfId="48477" xr:uid="{00000000-0005-0000-0000-00005DBD0000}"/>
    <cellStyle name="Normal 5 2 2 2 2 2 2 3 2" xfId="48478" xr:uid="{00000000-0005-0000-0000-00005EBD0000}"/>
    <cellStyle name="Normal 5 2 2 2 2 2 2 3 2 2" xfId="48479" xr:uid="{00000000-0005-0000-0000-00005FBD0000}"/>
    <cellStyle name="Normal 5 2 2 2 2 2 2 3 3" xfId="48480" xr:uid="{00000000-0005-0000-0000-000060BD0000}"/>
    <cellStyle name="Normal 5 2 2 2 2 2 2 3 4" xfId="48481" xr:uid="{00000000-0005-0000-0000-000061BD0000}"/>
    <cellStyle name="Normal 5 2 2 2 2 2 2 4" xfId="48482" xr:uid="{00000000-0005-0000-0000-000062BD0000}"/>
    <cellStyle name="Normal 5 2 2 2 2 2 2 4 2" xfId="48483" xr:uid="{00000000-0005-0000-0000-000063BD0000}"/>
    <cellStyle name="Normal 5 2 2 2 2 2 2 5" xfId="48484" xr:uid="{00000000-0005-0000-0000-000064BD0000}"/>
    <cellStyle name="Normal 5 2 2 2 2 2 2 6" xfId="48485" xr:uid="{00000000-0005-0000-0000-000065BD0000}"/>
    <cellStyle name="Normal 5 2 2 2 2 2 3" xfId="48486" xr:uid="{00000000-0005-0000-0000-000066BD0000}"/>
    <cellStyle name="Normal 5 2 2 2 2 2 3 2" xfId="48487" xr:uid="{00000000-0005-0000-0000-000067BD0000}"/>
    <cellStyle name="Normal 5 2 2 2 2 2 3 2 2" xfId="48488" xr:uid="{00000000-0005-0000-0000-000068BD0000}"/>
    <cellStyle name="Normal 5 2 2 2 2 2 3 2 2 2" xfId="48489" xr:uid="{00000000-0005-0000-0000-000069BD0000}"/>
    <cellStyle name="Normal 5 2 2 2 2 2 3 2 3" xfId="48490" xr:uid="{00000000-0005-0000-0000-00006ABD0000}"/>
    <cellStyle name="Normal 5 2 2 2 2 2 3 2 4" xfId="48491" xr:uid="{00000000-0005-0000-0000-00006BBD0000}"/>
    <cellStyle name="Normal 5 2 2 2 2 2 3 3" xfId="48492" xr:uid="{00000000-0005-0000-0000-00006CBD0000}"/>
    <cellStyle name="Normal 5 2 2 2 2 2 3 3 2" xfId="48493" xr:uid="{00000000-0005-0000-0000-00006DBD0000}"/>
    <cellStyle name="Normal 5 2 2 2 2 2 3 4" xfId="48494" xr:uid="{00000000-0005-0000-0000-00006EBD0000}"/>
    <cellStyle name="Normal 5 2 2 2 2 2 3 5" xfId="48495" xr:uid="{00000000-0005-0000-0000-00006FBD0000}"/>
    <cellStyle name="Normal 5 2 2 2 2 2 4" xfId="48496" xr:uid="{00000000-0005-0000-0000-000070BD0000}"/>
    <cellStyle name="Normal 5 2 2 2 2 2 4 2" xfId="48497" xr:uid="{00000000-0005-0000-0000-000071BD0000}"/>
    <cellStyle name="Normal 5 2 2 2 2 2 4 2 2" xfId="48498" xr:uid="{00000000-0005-0000-0000-000072BD0000}"/>
    <cellStyle name="Normal 5 2 2 2 2 2 4 3" xfId="48499" xr:uid="{00000000-0005-0000-0000-000073BD0000}"/>
    <cellStyle name="Normal 5 2 2 2 2 2 4 4" xfId="48500" xr:uid="{00000000-0005-0000-0000-000074BD0000}"/>
    <cellStyle name="Normal 5 2 2 2 2 2 5" xfId="48501" xr:uid="{00000000-0005-0000-0000-000075BD0000}"/>
    <cellStyle name="Normal 5 2 2 2 2 2 5 2" xfId="48502" xr:uid="{00000000-0005-0000-0000-000076BD0000}"/>
    <cellStyle name="Normal 5 2 2 2 2 2 5 2 2" xfId="48503" xr:uid="{00000000-0005-0000-0000-000077BD0000}"/>
    <cellStyle name="Normal 5 2 2 2 2 2 5 3" xfId="48504" xr:uid="{00000000-0005-0000-0000-000078BD0000}"/>
    <cellStyle name="Normal 5 2 2 2 2 2 5 4" xfId="48505" xr:uid="{00000000-0005-0000-0000-000079BD0000}"/>
    <cellStyle name="Normal 5 2 2 2 2 2 6" xfId="48506" xr:uid="{00000000-0005-0000-0000-00007ABD0000}"/>
    <cellStyle name="Normal 5 2 2 2 2 2 6 2" xfId="48507" xr:uid="{00000000-0005-0000-0000-00007BBD0000}"/>
    <cellStyle name="Normal 5 2 2 2 2 2 7" xfId="48508" xr:uid="{00000000-0005-0000-0000-00007CBD0000}"/>
    <cellStyle name="Normal 5 2 2 2 2 2 8" xfId="48509" xr:uid="{00000000-0005-0000-0000-00007DBD0000}"/>
    <cellStyle name="Normal 5 2 2 2 2 3" xfId="48510" xr:uid="{00000000-0005-0000-0000-00007EBD0000}"/>
    <cellStyle name="Normal 5 2 2 2 2 3 2" xfId="48511" xr:uid="{00000000-0005-0000-0000-00007FBD0000}"/>
    <cellStyle name="Normal 5 2 2 2 2 3 2 2" xfId="48512" xr:uid="{00000000-0005-0000-0000-000080BD0000}"/>
    <cellStyle name="Normal 5 2 2 2 2 3 2 2 2" xfId="48513" xr:uid="{00000000-0005-0000-0000-000081BD0000}"/>
    <cellStyle name="Normal 5 2 2 2 2 3 2 2 2 2" xfId="48514" xr:uid="{00000000-0005-0000-0000-000082BD0000}"/>
    <cellStyle name="Normal 5 2 2 2 2 3 2 2 3" xfId="48515" xr:uid="{00000000-0005-0000-0000-000083BD0000}"/>
    <cellStyle name="Normal 5 2 2 2 2 3 2 2 4" xfId="48516" xr:uid="{00000000-0005-0000-0000-000084BD0000}"/>
    <cellStyle name="Normal 5 2 2 2 2 3 2 3" xfId="48517" xr:uid="{00000000-0005-0000-0000-000085BD0000}"/>
    <cellStyle name="Normal 5 2 2 2 2 3 2 3 2" xfId="48518" xr:uid="{00000000-0005-0000-0000-000086BD0000}"/>
    <cellStyle name="Normal 5 2 2 2 2 3 2 4" xfId="48519" xr:uid="{00000000-0005-0000-0000-000087BD0000}"/>
    <cellStyle name="Normal 5 2 2 2 2 3 2 5" xfId="48520" xr:uid="{00000000-0005-0000-0000-000088BD0000}"/>
    <cellStyle name="Normal 5 2 2 2 2 3 3" xfId="48521" xr:uid="{00000000-0005-0000-0000-000089BD0000}"/>
    <cellStyle name="Normal 5 2 2 2 2 3 3 2" xfId="48522" xr:uid="{00000000-0005-0000-0000-00008ABD0000}"/>
    <cellStyle name="Normal 5 2 2 2 2 3 3 2 2" xfId="48523" xr:uid="{00000000-0005-0000-0000-00008BBD0000}"/>
    <cellStyle name="Normal 5 2 2 2 2 3 3 3" xfId="48524" xr:uid="{00000000-0005-0000-0000-00008CBD0000}"/>
    <cellStyle name="Normal 5 2 2 2 2 3 3 4" xfId="48525" xr:uid="{00000000-0005-0000-0000-00008DBD0000}"/>
    <cellStyle name="Normal 5 2 2 2 2 3 4" xfId="48526" xr:uid="{00000000-0005-0000-0000-00008EBD0000}"/>
    <cellStyle name="Normal 5 2 2 2 2 3 4 2" xfId="48527" xr:uid="{00000000-0005-0000-0000-00008FBD0000}"/>
    <cellStyle name="Normal 5 2 2 2 2 3 4 2 2" xfId="48528" xr:uid="{00000000-0005-0000-0000-000090BD0000}"/>
    <cellStyle name="Normal 5 2 2 2 2 3 4 3" xfId="48529" xr:uid="{00000000-0005-0000-0000-000091BD0000}"/>
    <cellStyle name="Normal 5 2 2 2 2 3 4 4" xfId="48530" xr:uid="{00000000-0005-0000-0000-000092BD0000}"/>
    <cellStyle name="Normal 5 2 2 2 2 3 5" xfId="48531" xr:uid="{00000000-0005-0000-0000-000093BD0000}"/>
    <cellStyle name="Normal 5 2 2 2 2 3 5 2" xfId="48532" xr:uid="{00000000-0005-0000-0000-000094BD0000}"/>
    <cellStyle name="Normal 5 2 2 2 2 3 6" xfId="48533" xr:uid="{00000000-0005-0000-0000-000095BD0000}"/>
    <cellStyle name="Normal 5 2 2 2 2 3 7" xfId="48534" xr:uid="{00000000-0005-0000-0000-000096BD0000}"/>
    <cellStyle name="Normal 5 2 2 2 2 4" xfId="48535" xr:uid="{00000000-0005-0000-0000-000097BD0000}"/>
    <cellStyle name="Normal 5 2 2 2 2 4 2" xfId="48536" xr:uid="{00000000-0005-0000-0000-000098BD0000}"/>
    <cellStyle name="Normal 5 2 2 2 2 4 2 2" xfId="48537" xr:uid="{00000000-0005-0000-0000-000099BD0000}"/>
    <cellStyle name="Normal 5 2 2 2 2 4 2 2 2" xfId="48538" xr:uid="{00000000-0005-0000-0000-00009ABD0000}"/>
    <cellStyle name="Normal 5 2 2 2 2 4 2 3" xfId="48539" xr:uid="{00000000-0005-0000-0000-00009BBD0000}"/>
    <cellStyle name="Normal 5 2 2 2 2 4 2 4" xfId="48540" xr:uid="{00000000-0005-0000-0000-00009CBD0000}"/>
    <cellStyle name="Normal 5 2 2 2 2 4 3" xfId="48541" xr:uid="{00000000-0005-0000-0000-00009DBD0000}"/>
    <cellStyle name="Normal 5 2 2 2 2 4 3 2" xfId="48542" xr:uid="{00000000-0005-0000-0000-00009EBD0000}"/>
    <cellStyle name="Normal 5 2 2 2 2 4 3 2 2" xfId="48543" xr:uid="{00000000-0005-0000-0000-00009FBD0000}"/>
    <cellStyle name="Normal 5 2 2 2 2 4 3 3" xfId="48544" xr:uid="{00000000-0005-0000-0000-0000A0BD0000}"/>
    <cellStyle name="Normal 5 2 2 2 2 4 3 4" xfId="48545" xr:uid="{00000000-0005-0000-0000-0000A1BD0000}"/>
    <cellStyle name="Normal 5 2 2 2 2 4 4" xfId="48546" xr:uid="{00000000-0005-0000-0000-0000A2BD0000}"/>
    <cellStyle name="Normal 5 2 2 2 2 4 4 2" xfId="48547" xr:uid="{00000000-0005-0000-0000-0000A3BD0000}"/>
    <cellStyle name="Normal 5 2 2 2 2 4 5" xfId="48548" xr:uid="{00000000-0005-0000-0000-0000A4BD0000}"/>
    <cellStyle name="Normal 5 2 2 2 2 4 6" xfId="48549" xr:uid="{00000000-0005-0000-0000-0000A5BD0000}"/>
    <cellStyle name="Normal 5 2 2 2 2 5" xfId="48550" xr:uid="{00000000-0005-0000-0000-0000A6BD0000}"/>
    <cellStyle name="Normal 5 2 2 2 2 5 2" xfId="48551" xr:uid="{00000000-0005-0000-0000-0000A7BD0000}"/>
    <cellStyle name="Normal 5 2 2 2 2 5 2 2" xfId="48552" xr:uid="{00000000-0005-0000-0000-0000A8BD0000}"/>
    <cellStyle name="Normal 5 2 2 2 2 5 2 2 2" xfId="48553" xr:uid="{00000000-0005-0000-0000-0000A9BD0000}"/>
    <cellStyle name="Normal 5 2 2 2 2 5 2 3" xfId="48554" xr:uid="{00000000-0005-0000-0000-0000AABD0000}"/>
    <cellStyle name="Normal 5 2 2 2 2 5 2 4" xfId="48555" xr:uid="{00000000-0005-0000-0000-0000ABBD0000}"/>
    <cellStyle name="Normal 5 2 2 2 2 5 3" xfId="48556" xr:uid="{00000000-0005-0000-0000-0000ACBD0000}"/>
    <cellStyle name="Normal 5 2 2 2 2 5 3 2" xfId="48557" xr:uid="{00000000-0005-0000-0000-0000ADBD0000}"/>
    <cellStyle name="Normal 5 2 2 2 2 5 4" xfId="48558" xr:uid="{00000000-0005-0000-0000-0000AEBD0000}"/>
    <cellStyle name="Normal 5 2 2 2 2 5 5" xfId="48559" xr:uid="{00000000-0005-0000-0000-0000AFBD0000}"/>
    <cellStyle name="Normal 5 2 2 2 2 6" xfId="48560" xr:uid="{00000000-0005-0000-0000-0000B0BD0000}"/>
    <cellStyle name="Normal 5 2 2 2 2 6 2" xfId="48561" xr:uid="{00000000-0005-0000-0000-0000B1BD0000}"/>
    <cellStyle name="Normal 5 2 2 2 2 6 2 2" xfId="48562" xr:uid="{00000000-0005-0000-0000-0000B2BD0000}"/>
    <cellStyle name="Normal 5 2 2 2 2 6 3" xfId="48563" xr:uid="{00000000-0005-0000-0000-0000B3BD0000}"/>
    <cellStyle name="Normal 5 2 2 2 2 6 4" xfId="48564" xr:uid="{00000000-0005-0000-0000-0000B4BD0000}"/>
    <cellStyle name="Normal 5 2 2 2 2 7" xfId="48565" xr:uid="{00000000-0005-0000-0000-0000B5BD0000}"/>
    <cellStyle name="Normal 5 2 2 2 2 7 2" xfId="48566" xr:uid="{00000000-0005-0000-0000-0000B6BD0000}"/>
    <cellStyle name="Normal 5 2 2 2 2 8" xfId="48567" xr:uid="{00000000-0005-0000-0000-0000B7BD0000}"/>
    <cellStyle name="Normal 5 2 2 2 2 9" xfId="48568" xr:uid="{00000000-0005-0000-0000-0000B8BD0000}"/>
    <cellStyle name="Normal 5 2 2 2 3" xfId="48569" xr:uid="{00000000-0005-0000-0000-0000B9BD0000}"/>
    <cellStyle name="Normal 5 2 2 2 3 2" xfId="48570" xr:uid="{00000000-0005-0000-0000-0000BABD0000}"/>
    <cellStyle name="Normal 5 2 2 2 3 2 2" xfId="48571" xr:uid="{00000000-0005-0000-0000-0000BBBD0000}"/>
    <cellStyle name="Normal 5 2 2 2 3 2 2 2" xfId="48572" xr:uid="{00000000-0005-0000-0000-0000BCBD0000}"/>
    <cellStyle name="Normal 5 2 2 2 3 2 2 2 2" xfId="48573" xr:uid="{00000000-0005-0000-0000-0000BDBD0000}"/>
    <cellStyle name="Normal 5 2 2 2 3 2 2 2 2 2" xfId="48574" xr:uid="{00000000-0005-0000-0000-0000BEBD0000}"/>
    <cellStyle name="Normal 5 2 2 2 3 2 2 2 3" xfId="48575" xr:uid="{00000000-0005-0000-0000-0000BFBD0000}"/>
    <cellStyle name="Normal 5 2 2 2 3 2 2 2 4" xfId="48576" xr:uid="{00000000-0005-0000-0000-0000C0BD0000}"/>
    <cellStyle name="Normal 5 2 2 2 3 2 2 3" xfId="48577" xr:uid="{00000000-0005-0000-0000-0000C1BD0000}"/>
    <cellStyle name="Normal 5 2 2 2 3 2 2 3 2" xfId="48578" xr:uid="{00000000-0005-0000-0000-0000C2BD0000}"/>
    <cellStyle name="Normal 5 2 2 2 3 2 2 4" xfId="48579" xr:uid="{00000000-0005-0000-0000-0000C3BD0000}"/>
    <cellStyle name="Normal 5 2 2 2 3 2 2 5" xfId="48580" xr:uid="{00000000-0005-0000-0000-0000C4BD0000}"/>
    <cellStyle name="Normal 5 2 2 2 3 2 3" xfId="48581" xr:uid="{00000000-0005-0000-0000-0000C5BD0000}"/>
    <cellStyle name="Normal 5 2 2 2 3 2 3 2" xfId="48582" xr:uid="{00000000-0005-0000-0000-0000C6BD0000}"/>
    <cellStyle name="Normal 5 2 2 2 3 2 3 2 2" xfId="48583" xr:uid="{00000000-0005-0000-0000-0000C7BD0000}"/>
    <cellStyle name="Normal 5 2 2 2 3 2 3 3" xfId="48584" xr:uid="{00000000-0005-0000-0000-0000C8BD0000}"/>
    <cellStyle name="Normal 5 2 2 2 3 2 3 4" xfId="48585" xr:uid="{00000000-0005-0000-0000-0000C9BD0000}"/>
    <cellStyle name="Normal 5 2 2 2 3 2 4" xfId="48586" xr:uid="{00000000-0005-0000-0000-0000CABD0000}"/>
    <cellStyle name="Normal 5 2 2 2 3 2 4 2" xfId="48587" xr:uid="{00000000-0005-0000-0000-0000CBBD0000}"/>
    <cellStyle name="Normal 5 2 2 2 3 2 5" xfId="48588" xr:uid="{00000000-0005-0000-0000-0000CCBD0000}"/>
    <cellStyle name="Normal 5 2 2 2 3 2 6" xfId="48589" xr:uid="{00000000-0005-0000-0000-0000CDBD0000}"/>
    <cellStyle name="Normal 5 2 2 2 3 3" xfId="48590" xr:uid="{00000000-0005-0000-0000-0000CEBD0000}"/>
    <cellStyle name="Normal 5 2 2 2 3 3 2" xfId="48591" xr:uid="{00000000-0005-0000-0000-0000CFBD0000}"/>
    <cellStyle name="Normal 5 2 2 2 3 3 2 2" xfId="48592" xr:uid="{00000000-0005-0000-0000-0000D0BD0000}"/>
    <cellStyle name="Normal 5 2 2 2 3 3 2 2 2" xfId="48593" xr:uid="{00000000-0005-0000-0000-0000D1BD0000}"/>
    <cellStyle name="Normal 5 2 2 2 3 3 2 3" xfId="48594" xr:uid="{00000000-0005-0000-0000-0000D2BD0000}"/>
    <cellStyle name="Normal 5 2 2 2 3 3 2 4" xfId="48595" xr:uid="{00000000-0005-0000-0000-0000D3BD0000}"/>
    <cellStyle name="Normal 5 2 2 2 3 3 3" xfId="48596" xr:uid="{00000000-0005-0000-0000-0000D4BD0000}"/>
    <cellStyle name="Normal 5 2 2 2 3 3 3 2" xfId="48597" xr:uid="{00000000-0005-0000-0000-0000D5BD0000}"/>
    <cellStyle name="Normal 5 2 2 2 3 3 4" xfId="48598" xr:uid="{00000000-0005-0000-0000-0000D6BD0000}"/>
    <cellStyle name="Normal 5 2 2 2 3 3 5" xfId="48599" xr:uid="{00000000-0005-0000-0000-0000D7BD0000}"/>
    <cellStyle name="Normal 5 2 2 2 3 4" xfId="48600" xr:uid="{00000000-0005-0000-0000-0000D8BD0000}"/>
    <cellStyle name="Normal 5 2 2 2 3 4 2" xfId="48601" xr:uid="{00000000-0005-0000-0000-0000D9BD0000}"/>
    <cellStyle name="Normal 5 2 2 2 3 4 2 2" xfId="48602" xr:uid="{00000000-0005-0000-0000-0000DABD0000}"/>
    <cellStyle name="Normal 5 2 2 2 3 4 3" xfId="48603" xr:uid="{00000000-0005-0000-0000-0000DBBD0000}"/>
    <cellStyle name="Normal 5 2 2 2 3 4 4" xfId="48604" xr:uid="{00000000-0005-0000-0000-0000DCBD0000}"/>
    <cellStyle name="Normal 5 2 2 2 3 5" xfId="48605" xr:uid="{00000000-0005-0000-0000-0000DDBD0000}"/>
    <cellStyle name="Normal 5 2 2 2 3 5 2" xfId="48606" xr:uid="{00000000-0005-0000-0000-0000DEBD0000}"/>
    <cellStyle name="Normal 5 2 2 2 3 5 2 2" xfId="48607" xr:uid="{00000000-0005-0000-0000-0000DFBD0000}"/>
    <cellStyle name="Normal 5 2 2 2 3 5 3" xfId="48608" xr:uid="{00000000-0005-0000-0000-0000E0BD0000}"/>
    <cellStyle name="Normal 5 2 2 2 3 5 4" xfId="48609" xr:uid="{00000000-0005-0000-0000-0000E1BD0000}"/>
    <cellStyle name="Normal 5 2 2 2 4" xfId="48610" xr:uid="{00000000-0005-0000-0000-0000E2BD0000}"/>
    <cellStyle name="Normal 5 2 2 2 4 2" xfId="48611" xr:uid="{00000000-0005-0000-0000-0000E3BD0000}"/>
    <cellStyle name="Normal 5 2 2 2 4 2 2" xfId="48612" xr:uid="{00000000-0005-0000-0000-0000E4BD0000}"/>
    <cellStyle name="Normal 5 2 2 2 4 2 2 2" xfId="48613" xr:uid="{00000000-0005-0000-0000-0000E5BD0000}"/>
    <cellStyle name="Normal 5 2 2 2 4 2 2 2 2" xfId="48614" xr:uid="{00000000-0005-0000-0000-0000E6BD0000}"/>
    <cellStyle name="Normal 5 2 2 2 4 2 2 3" xfId="48615" xr:uid="{00000000-0005-0000-0000-0000E7BD0000}"/>
    <cellStyle name="Normal 5 2 2 2 4 2 2 4" xfId="48616" xr:uid="{00000000-0005-0000-0000-0000E8BD0000}"/>
    <cellStyle name="Normal 5 2 2 2 4 2 3" xfId="48617" xr:uid="{00000000-0005-0000-0000-0000E9BD0000}"/>
    <cellStyle name="Normal 5 2 2 2 4 2 3 2" xfId="48618" xr:uid="{00000000-0005-0000-0000-0000EABD0000}"/>
    <cellStyle name="Normal 5 2 2 2 4 2 3 2 2" xfId="48619" xr:uid="{00000000-0005-0000-0000-0000EBBD0000}"/>
    <cellStyle name="Normal 5 2 2 2 4 2 3 3" xfId="48620" xr:uid="{00000000-0005-0000-0000-0000ECBD0000}"/>
    <cellStyle name="Normal 5 2 2 2 4 2 3 4" xfId="48621" xr:uid="{00000000-0005-0000-0000-0000EDBD0000}"/>
    <cellStyle name="Normal 5 2 2 2 4 2 4" xfId="48622" xr:uid="{00000000-0005-0000-0000-0000EEBD0000}"/>
    <cellStyle name="Normal 5 2 2 2 4 2 4 2" xfId="48623" xr:uid="{00000000-0005-0000-0000-0000EFBD0000}"/>
    <cellStyle name="Normal 5 2 2 2 4 2 5" xfId="48624" xr:uid="{00000000-0005-0000-0000-0000F0BD0000}"/>
    <cellStyle name="Normal 5 2 2 2 4 2 6" xfId="48625" xr:uid="{00000000-0005-0000-0000-0000F1BD0000}"/>
    <cellStyle name="Normal 5 2 2 2 4 3" xfId="48626" xr:uid="{00000000-0005-0000-0000-0000F2BD0000}"/>
    <cellStyle name="Normal 5 2 2 2 4 3 2" xfId="48627" xr:uid="{00000000-0005-0000-0000-0000F3BD0000}"/>
    <cellStyle name="Normal 5 2 2 2 4 3 2 2" xfId="48628" xr:uid="{00000000-0005-0000-0000-0000F4BD0000}"/>
    <cellStyle name="Normal 5 2 2 2 4 3 2 2 2" xfId="48629" xr:uid="{00000000-0005-0000-0000-0000F5BD0000}"/>
    <cellStyle name="Normal 5 2 2 2 4 3 2 3" xfId="48630" xr:uid="{00000000-0005-0000-0000-0000F6BD0000}"/>
    <cellStyle name="Normal 5 2 2 2 4 3 2 4" xfId="48631" xr:uid="{00000000-0005-0000-0000-0000F7BD0000}"/>
    <cellStyle name="Normal 5 2 2 2 4 3 3" xfId="48632" xr:uid="{00000000-0005-0000-0000-0000F8BD0000}"/>
    <cellStyle name="Normal 5 2 2 2 4 3 3 2" xfId="48633" xr:uid="{00000000-0005-0000-0000-0000F9BD0000}"/>
    <cellStyle name="Normal 5 2 2 2 4 3 4" xfId="48634" xr:uid="{00000000-0005-0000-0000-0000FABD0000}"/>
    <cellStyle name="Normal 5 2 2 2 4 3 5" xfId="48635" xr:uid="{00000000-0005-0000-0000-0000FBBD0000}"/>
    <cellStyle name="Normal 5 2 2 2 4 4" xfId="48636" xr:uid="{00000000-0005-0000-0000-0000FCBD0000}"/>
    <cellStyle name="Normal 5 2 2 2 4 4 2" xfId="48637" xr:uid="{00000000-0005-0000-0000-0000FDBD0000}"/>
    <cellStyle name="Normal 5 2 2 2 4 4 2 2" xfId="48638" xr:uid="{00000000-0005-0000-0000-0000FEBD0000}"/>
    <cellStyle name="Normal 5 2 2 2 4 4 3" xfId="48639" xr:uid="{00000000-0005-0000-0000-0000FFBD0000}"/>
    <cellStyle name="Normal 5 2 2 2 4 4 4" xfId="48640" xr:uid="{00000000-0005-0000-0000-000000BE0000}"/>
    <cellStyle name="Normal 5 2 2 2 4 5" xfId="48641" xr:uid="{00000000-0005-0000-0000-000001BE0000}"/>
    <cellStyle name="Normal 5 2 2 2 4 5 2" xfId="48642" xr:uid="{00000000-0005-0000-0000-000002BE0000}"/>
    <cellStyle name="Normal 5 2 2 2 4 6" xfId="48643" xr:uid="{00000000-0005-0000-0000-000003BE0000}"/>
    <cellStyle name="Normal 5 2 2 2 4 7" xfId="48644" xr:uid="{00000000-0005-0000-0000-000004BE0000}"/>
    <cellStyle name="Normal 5 2 2 2 5" xfId="48645" xr:uid="{00000000-0005-0000-0000-000005BE0000}"/>
    <cellStyle name="Normal 5 2 2 2 5 2" xfId="48646" xr:uid="{00000000-0005-0000-0000-000006BE0000}"/>
    <cellStyle name="Normal 5 2 2 2 5 2 2" xfId="48647" xr:uid="{00000000-0005-0000-0000-000007BE0000}"/>
    <cellStyle name="Normal 5 2 2 2 5 2 2 2" xfId="48648" xr:uid="{00000000-0005-0000-0000-000008BE0000}"/>
    <cellStyle name="Normal 5 2 2 2 5 2 3" xfId="48649" xr:uid="{00000000-0005-0000-0000-000009BE0000}"/>
    <cellStyle name="Normal 5 2 2 2 5 2 4" xfId="48650" xr:uid="{00000000-0005-0000-0000-00000ABE0000}"/>
    <cellStyle name="Normal 5 2 2 2 5 3" xfId="48651" xr:uid="{00000000-0005-0000-0000-00000BBE0000}"/>
    <cellStyle name="Normal 5 2 2 2 5 3 2" xfId="48652" xr:uid="{00000000-0005-0000-0000-00000CBE0000}"/>
    <cellStyle name="Normal 5 2 2 2 5 4" xfId="48653" xr:uid="{00000000-0005-0000-0000-00000DBE0000}"/>
    <cellStyle name="Normal 5 2 2 2 5 5" xfId="48654" xr:uid="{00000000-0005-0000-0000-00000EBE0000}"/>
    <cellStyle name="Normal 5 2 2 2 6" xfId="48655" xr:uid="{00000000-0005-0000-0000-00000FBE0000}"/>
    <cellStyle name="Normal 5 2 2 2 6 2" xfId="48656" xr:uid="{00000000-0005-0000-0000-000010BE0000}"/>
    <cellStyle name="Normal 5 2 2 2 6 2 2" xfId="48657" xr:uid="{00000000-0005-0000-0000-000011BE0000}"/>
    <cellStyle name="Normal 5 2 2 2 6 2 2 2" xfId="48658" xr:uid="{00000000-0005-0000-0000-000012BE0000}"/>
    <cellStyle name="Normal 5 2 2 2 6 2 3" xfId="48659" xr:uid="{00000000-0005-0000-0000-000013BE0000}"/>
    <cellStyle name="Normal 5 2 2 2 6 2 4" xfId="48660" xr:uid="{00000000-0005-0000-0000-000014BE0000}"/>
    <cellStyle name="Normal 5 2 2 2 6 3" xfId="48661" xr:uid="{00000000-0005-0000-0000-000015BE0000}"/>
    <cellStyle name="Normal 5 2 2 2 6 3 2" xfId="48662" xr:uid="{00000000-0005-0000-0000-000016BE0000}"/>
    <cellStyle name="Normal 5 2 2 2 6 4" xfId="48663" xr:uid="{00000000-0005-0000-0000-000017BE0000}"/>
    <cellStyle name="Normal 5 2 2 2 6 5" xfId="48664" xr:uid="{00000000-0005-0000-0000-000018BE0000}"/>
    <cellStyle name="Normal 5 2 2 2 7" xfId="48665" xr:uid="{00000000-0005-0000-0000-000019BE0000}"/>
    <cellStyle name="Normal 5 2 2 2 7 2" xfId="48666" xr:uid="{00000000-0005-0000-0000-00001ABE0000}"/>
    <cellStyle name="Normal 5 2 2 2 7 2 2" xfId="48667" xr:uid="{00000000-0005-0000-0000-00001BBE0000}"/>
    <cellStyle name="Normal 5 2 2 2 7 3" xfId="48668" xr:uid="{00000000-0005-0000-0000-00001CBE0000}"/>
    <cellStyle name="Normal 5 2 2 2 7 4" xfId="48669" xr:uid="{00000000-0005-0000-0000-00001DBE0000}"/>
    <cellStyle name="Normal 5 2 2 3" xfId="48670" xr:uid="{00000000-0005-0000-0000-00001EBE0000}"/>
    <cellStyle name="Normal 5 2 2 3 10" xfId="48671" xr:uid="{00000000-0005-0000-0000-00001FBE0000}"/>
    <cellStyle name="Normal 5 2 2 3 2" xfId="48672" xr:uid="{00000000-0005-0000-0000-000020BE0000}"/>
    <cellStyle name="Normal 5 2 2 3 2 2" xfId="48673" xr:uid="{00000000-0005-0000-0000-000021BE0000}"/>
    <cellStyle name="Normal 5 2 2 3 2 2 2" xfId="48674" xr:uid="{00000000-0005-0000-0000-000022BE0000}"/>
    <cellStyle name="Normal 5 2 2 3 2 2 2 2" xfId="48675" xr:uid="{00000000-0005-0000-0000-000023BE0000}"/>
    <cellStyle name="Normal 5 2 2 3 2 2 2 2 2" xfId="48676" xr:uid="{00000000-0005-0000-0000-000024BE0000}"/>
    <cellStyle name="Normal 5 2 2 3 2 2 2 2 2 2" xfId="48677" xr:uid="{00000000-0005-0000-0000-000025BE0000}"/>
    <cellStyle name="Normal 5 2 2 3 2 2 2 2 2 2 2" xfId="48678" xr:uid="{00000000-0005-0000-0000-000026BE0000}"/>
    <cellStyle name="Normal 5 2 2 3 2 2 2 2 2 3" xfId="48679" xr:uid="{00000000-0005-0000-0000-000027BE0000}"/>
    <cellStyle name="Normal 5 2 2 3 2 2 2 2 2 4" xfId="48680" xr:uid="{00000000-0005-0000-0000-000028BE0000}"/>
    <cellStyle name="Normal 5 2 2 3 2 2 2 2 3" xfId="48681" xr:uid="{00000000-0005-0000-0000-000029BE0000}"/>
    <cellStyle name="Normal 5 2 2 3 2 2 2 2 3 2" xfId="48682" xr:uid="{00000000-0005-0000-0000-00002ABE0000}"/>
    <cellStyle name="Normal 5 2 2 3 2 2 2 2 4" xfId="48683" xr:uid="{00000000-0005-0000-0000-00002BBE0000}"/>
    <cellStyle name="Normal 5 2 2 3 2 2 2 2 5" xfId="48684" xr:uid="{00000000-0005-0000-0000-00002CBE0000}"/>
    <cellStyle name="Normal 5 2 2 3 2 2 2 3" xfId="48685" xr:uid="{00000000-0005-0000-0000-00002DBE0000}"/>
    <cellStyle name="Normal 5 2 2 3 2 2 2 3 2" xfId="48686" xr:uid="{00000000-0005-0000-0000-00002EBE0000}"/>
    <cellStyle name="Normal 5 2 2 3 2 2 2 3 2 2" xfId="48687" xr:uid="{00000000-0005-0000-0000-00002FBE0000}"/>
    <cellStyle name="Normal 5 2 2 3 2 2 2 3 3" xfId="48688" xr:uid="{00000000-0005-0000-0000-000030BE0000}"/>
    <cellStyle name="Normal 5 2 2 3 2 2 2 3 4" xfId="48689" xr:uid="{00000000-0005-0000-0000-000031BE0000}"/>
    <cellStyle name="Normal 5 2 2 3 2 2 2 4" xfId="48690" xr:uid="{00000000-0005-0000-0000-000032BE0000}"/>
    <cellStyle name="Normal 5 2 2 3 2 2 2 4 2" xfId="48691" xr:uid="{00000000-0005-0000-0000-000033BE0000}"/>
    <cellStyle name="Normal 5 2 2 3 2 2 2 5" xfId="48692" xr:uid="{00000000-0005-0000-0000-000034BE0000}"/>
    <cellStyle name="Normal 5 2 2 3 2 2 2 6" xfId="48693" xr:uid="{00000000-0005-0000-0000-000035BE0000}"/>
    <cellStyle name="Normal 5 2 2 3 2 2 3" xfId="48694" xr:uid="{00000000-0005-0000-0000-000036BE0000}"/>
    <cellStyle name="Normal 5 2 2 3 2 2 3 2" xfId="48695" xr:uid="{00000000-0005-0000-0000-000037BE0000}"/>
    <cellStyle name="Normal 5 2 2 3 2 2 3 2 2" xfId="48696" xr:uid="{00000000-0005-0000-0000-000038BE0000}"/>
    <cellStyle name="Normal 5 2 2 3 2 2 3 2 2 2" xfId="48697" xr:uid="{00000000-0005-0000-0000-000039BE0000}"/>
    <cellStyle name="Normal 5 2 2 3 2 2 3 2 3" xfId="48698" xr:uid="{00000000-0005-0000-0000-00003ABE0000}"/>
    <cellStyle name="Normal 5 2 2 3 2 2 3 2 4" xfId="48699" xr:uid="{00000000-0005-0000-0000-00003BBE0000}"/>
    <cellStyle name="Normal 5 2 2 3 2 2 3 3" xfId="48700" xr:uid="{00000000-0005-0000-0000-00003CBE0000}"/>
    <cellStyle name="Normal 5 2 2 3 2 2 3 3 2" xfId="48701" xr:uid="{00000000-0005-0000-0000-00003DBE0000}"/>
    <cellStyle name="Normal 5 2 2 3 2 2 3 4" xfId="48702" xr:uid="{00000000-0005-0000-0000-00003EBE0000}"/>
    <cellStyle name="Normal 5 2 2 3 2 2 3 5" xfId="48703" xr:uid="{00000000-0005-0000-0000-00003FBE0000}"/>
    <cellStyle name="Normal 5 2 2 3 2 2 4" xfId="48704" xr:uid="{00000000-0005-0000-0000-000040BE0000}"/>
    <cellStyle name="Normal 5 2 2 3 2 2 4 2" xfId="48705" xr:uid="{00000000-0005-0000-0000-000041BE0000}"/>
    <cellStyle name="Normal 5 2 2 3 2 2 4 2 2" xfId="48706" xr:uid="{00000000-0005-0000-0000-000042BE0000}"/>
    <cellStyle name="Normal 5 2 2 3 2 2 4 3" xfId="48707" xr:uid="{00000000-0005-0000-0000-000043BE0000}"/>
    <cellStyle name="Normal 5 2 2 3 2 2 4 4" xfId="48708" xr:uid="{00000000-0005-0000-0000-000044BE0000}"/>
    <cellStyle name="Normal 5 2 2 3 2 2 5" xfId="48709" xr:uid="{00000000-0005-0000-0000-000045BE0000}"/>
    <cellStyle name="Normal 5 2 2 3 2 2 5 2" xfId="48710" xr:uid="{00000000-0005-0000-0000-000046BE0000}"/>
    <cellStyle name="Normal 5 2 2 3 2 2 5 2 2" xfId="48711" xr:uid="{00000000-0005-0000-0000-000047BE0000}"/>
    <cellStyle name="Normal 5 2 2 3 2 2 5 3" xfId="48712" xr:uid="{00000000-0005-0000-0000-000048BE0000}"/>
    <cellStyle name="Normal 5 2 2 3 2 2 5 4" xfId="48713" xr:uid="{00000000-0005-0000-0000-000049BE0000}"/>
    <cellStyle name="Normal 5 2 2 3 2 2 6" xfId="48714" xr:uid="{00000000-0005-0000-0000-00004ABE0000}"/>
    <cellStyle name="Normal 5 2 2 3 2 2 6 2" xfId="48715" xr:uid="{00000000-0005-0000-0000-00004BBE0000}"/>
    <cellStyle name="Normal 5 2 2 3 2 2 7" xfId="48716" xr:uid="{00000000-0005-0000-0000-00004CBE0000}"/>
    <cellStyle name="Normal 5 2 2 3 2 2 8" xfId="48717" xr:uid="{00000000-0005-0000-0000-00004DBE0000}"/>
    <cellStyle name="Normal 5 2 2 3 2 3" xfId="48718" xr:uid="{00000000-0005-0000-0000-00004EBE0000}"/>
    <cellStyle name="Normal 5 2 2 3 2 3 2" xfId="48719" xr:uid="{00000000-0005-0000-0000-00004FBE0000}"/>
    <cellStyle name="Normal 5 2 2 3 2 3 2 2" xfId="48720" xr:uid="{00000000-0005-0000-0000-000050BE0000}"/>
    <cellStyle name="Normal 5 2 2 3 2 3 2 2 2" xfId="48721" xr:uid="{00000000-0005-0000-0000-000051BE0000}"/>
    <cellStyle name="Normal 5 2 2 3 2 3 2 2 2 2" xfId="48722" xr:uid="{00000000-0005-0000-0000-000052BE0000}"/>
    <cellStyle name="Normal 5 2 2 3 2 3 2 2 3" xfId="48723" xr:uid="{00000000-0005-0000-0000-000053BE0000}"/>
    <cellStyle name="Normal 5 2 2 3 2 3 2 2 4" xfId="48724" xr:uid="{00000000-0005-0000-0000-000054BE0000}"/>
    <cellStyle name="Normal 5 2 2 3 2 3 2 3" xfId="48725" xr:uid="{00000000-0005-0000-0000-000055BE0000}"/>
    <cellStyle name="Normal 5 2 2 3 2 3 2 3 2" xfId="48726" xr:uid="{00000000-0005-0000-0000-000056BE0000}"/>
    <cellStyle name="Normal 5 2 2 3 2 3 2 4" xfId="48727" xr:uid="{00000000-0005-0000-0000-000057BE0000}"/>
    <cellStyle name="Normal 5 2 2 3 2 3 2 5" xfId="48728" xr:uid="{00000000-0005-0000-0000-000058BE0000}"/>
    <cellStyle name="Normal 5 2 2 3 2 3 3" xfId="48729" xr:uid="{00000000-0005-0000-0000-000059BE0000}"/>
    <cellStyle name="Normal 5 2 2 3 2 3 3 2" xfId="48730" xr:uid="{00000000-0005-0000-0000-00005ABE0000}"/>
    <cellStyle name="Normal 5 2 2 3 2 3 3 2 2" xfId="48731" xr:uid="{00000000-0005-0000-0000-00005BBE0000}"/>
    <cellStyle name="Normal 5 2 2 3 2 3 3 3" xfId="48732" xr:uid="{00000000-0005-0000-0000-00005CBE0000}"/>
    <cellStyle name="Normal 5 2 2 3 2 3 3 4" xfId="48733" xr:uid="{00000000-0005-0000-0000-00005DBE0000}"/>
    <cellStyle name="Normal 5 2 2 3 2 3 4" xfId="48734" xr:uid="{00000000-0005-0000-0000-00005EBE0000}"/>
    <cellStyle name="Normal 5 2 2 3 2 3 4 2" xfId="48735" xr:uid="{00000000-0005-0000-0000-00005FBE0000}"/>
    <cellStyle name="Normal 5 2 2 3 2 3 4 2 2" xfId="48736" xr:uid="{00000000-0005-0000-0000-000060BE0000}"/>
    <cellStyle name="Normal 5 2 2 3 2 3 4 3" xfId="48737" xr:uid="{00000000-0005-0000-0000-000061BE0000}"/>
    <cellStyle name="Normal 5 2 2 3 2 3 4 4" xfId="48738" xr:uid="{00000000-0005-0000-0000-000062BE0000}"/>
    <cellStyle name="Normal 5 2 2 3 2 3 5" xfId="48739" xr:uid="{00000000-0005-0000-0000-000063BE0000}"/>
    <cellStyle name="Normal 5 2 2 3 2 3 5 2" xfId="48740" xr:uid="{00000000-0005-0000-0000-000064BE0000}"/>
    <cellStyle name="Normal 5 2 2 3 2 3 6" xfId="48741" xr:uid="{00000000-0005-0000-0000-000065BE0000}"/>
    <cellStyle name="Normal 5 2 2 3 2 3 7" xfId="48742" xr:uid="{00000000-0005-0000-0000-000066BE0000}"/>
    <cellStyle name="Normal 5 2 2 3 2 4" xfId="48743" xr:uid="{00000000-0005-0000-0000-000067BE0000}"/>
    <cellStyle name="Normal 5 2 2 3 2 4 2" xfId="48744" xr:uid="{00000000-0005-0000-0000-000068BE0000}"/>
    <cellStyle name="Normal 5 2 2 3 2 4 2 2" xfId="48745" xr:uid="{00000000-0005-0000-0000-000069BE0000}"/>
    <cellStyle name="Normal 5 2 2 3 2 4 2 2 2" xfId="48746" xr:uid="{00000000-0005-0000-0000-00006ABE0000}"/>
    <cellStyle name="Normal 5 2 2 3 2 4 2 3" xfId="48747" xr:uid="{00000000-0005-0000-0000-00006BBE0000}"/>
    <cellStyle name="Normal 5 2 2 3 2 4 2 4" xfId="48748" xr:uid="{00000000-0005-0000-0000-00006CBE0000}"/>
    <cellStyle name="Normal 5 2 2 3 2 4 3" xfId="48749" xr:uid="{00000000-0005-0000-0000-00006DBE0000}"/>
    <cellStyle name="Normal 5 2 2 3 2 4 3 2" xfId="48750" xr:uid="{00000000-0005-0000-0000-00006EBE0000}"/>
    <cellStyle name="Normal 5 2 2 3 2 4 3 2 2" xfId="48751" xr:uid="{00000000-0005-0000-0000-00006FBE0000}"/>
    <cellStyle name="Normal 5 2 2 3 2 4 3 3" xfId="48752" xr:uid="{00000000-0005-0000-0000-000070BE0000}"/>
    <cellStyle name="Normal 5 2 2 3 2 4 3 4" xfId="48753" xr:uid="{00000000-0005-0000-0000-000071BE0000}"/>
    <cellStyle name="Normal 5 2 2 3 2 4 4" xfId="48754" xr:uid="{00000000-0005-0000-0000-000072BE0000}"/>
    <cellStyle name="Normal 5 2 2 3 2 4 4 2" xfId="48755" xr:uid="{00000000-0005-0000-0000-000073BE0000}"/>
    <cellStyle name="Normal 5 2 2 3 2 4 5" xfId="48756" xr:uid="{00000000-0005-0000-0000-000074BE0000}"/>
    <cellStyle name="Normal 5 2 2 3 2 4 6" xfId="48757" xr:uid="{00000000-0005-0000-0000-000075BE0000}"/>
    <cellStyle name="Normal 5 2 2 3 2 5" xfId="48758" xr:uid="{00000000-0005-0000-0000-000076BE0000}"/>
    <cellStyle name="Normal 5 2 2 3 2 5 2" xfId="48759" xr:uid="{00000000-0005-0000-0000-000077BE0000}"/>
    <cellStyle name="Normal 5 2 2 3 2 5 2 2" xfId="48760" xr:uid="{00000000-0005-0000-0000-000078BE0000}"/>
    <cellStyle name="Normal 5 2 2 3 2 5 2 2 2" xfId="48761" xr:uid="{00000000-0005-0000-0000-000079BE0000}"/>
    <cellStyle name="Normal 5 2 2 3 2 5 2 3" xfId="48762" xr:uid="{00000000-0005-0000-0000-00007ABE0000}"/>
    <cellStyle name="Normal 5 2 2 3 2 5 2 4" xfId="48763" xr:uid="{00000000-0005-0000-0000-00007BBE0000}"/>
    <cellStyle name="Normal 5 2 2 3 2 5 3" xfId="48764" xr:uid="{00000000-0005-0000-0000-00007CBE0000}"/>
    <cellStyle name="Normal 5 2 2 3 2 5 3 2" xfId="48765" xr:uid="{00000000-0005-0000-0000-00007DBE0000}"/>
    <cellStyle name="Normal 5 2 2 3 2 5 4" xfId="48766" xr:uid="{00000000-0005-0000-0000-00007EBE0000}"/>
    <cellStyle name="Normal 5 2 2 3 2 5 5" xfId="48767" xr:uid="{00000000-0005-0000-0000-00007FBE0000}"/>
    <cellStyle name="Normal 5 2 2 3 2 6" xfId="48768" xr:uid="{00000000-0005-0000-0000-000080BE0000}"/>
    <cellStyle name="Normal 5 2 2 3 2 6 2" xfId="48769" xr:uid="{00000000-0005-0000-0000-000081BE0000}"/>
    <cellStyle name="Normal 5 2 2 3 2 6 2 2" xfId="48770" xr:uid="{00000000-0005-0000-0000-000082BE0000}"/>
    <cellStyle name="Normal 5 2 2 3 2 6 3" xfId="48771" xr:uid="{00000000-0005-0000-0000-000083BE0000}"/>
    <cellStyle name="Normal 5 2 2 3 2 6 4" xfId="48772" xr:uid="{00000000-0005-0000-0000-000084BE0000}"/>
    <cellStyle name="Normal 5 2 2 3 2 7" xfId="48773" xr:uid="{00000000-0005-0000-0000-000085BE0000}"/>
    <cellStyle name="Normal 5 2 2 3 2 7 2" xfId="48774" xr:uid="{00000000-0005-0000-0000-000086BE0000}"/>
    <cellStyle name="Normal 5 2 2 3 2 8" xfId="48775" xr:uid="{00000000-0005-0000-0000-000087BE0000}"/>
    <cellStyle name="Normal 5 2 2 3 2 9" xfId="48776" xr:uid="{00000000-0005-0000-0000-000088BE0000}"/>
    <cellStyle name="Normal 5 2 2 3 3" xfId="48777" xr:uid="{00000000-0005-0000-0000-000089BE0000}"/>
    <cellStyle name="Normal 5 2 2 3 3 2" xfId="48778" xr:uid="{00000000-0005-0000-0000-00008ABE0000}"/>
    <cellStyle name="Normal 5 2 2 3 3 2 2" xfId="48779" xr:uid="{00000000-0005-0000-0000-00008BBE0000}"/>
    <cellStyle name="Normal 5 2 2 3 3 2 2 2" xfId="48780" xr:uid="{00000000-0005-0000-0000-00008CBE0000}"/>
    <cellStyle name="Normal 5 2 2 3 3 2 2 2 2" xfId="48781" xr:uid="{00000000-0005-0000-0000-00008DBE0000}"/>
    <cellStyle name="Normal 5 2 2 3 3 2 2 2 2 2" xfId="48782" xr:uid="{00000000-0005-0000-0000-00008EBE0000}"/>
    <cellStyle name="Normal 5 2 2 3 3 2 2 2 3" xfId="48783" xr:uid="{00000000-0005-0000-0000-00008FBE0000}"/>
    <cellStyle name="Normal 5 2 2 3 3 2 2 2 4" xfId="48784" xr:uid="{00000000-0005-0000-0000-000090BE0000}"/>
    <cellStyle name="Normal 5 2 2 3 3 2 2 3" xfId="48785" xr:uid="{00000000-0005-0000-0000-000091BE0000}"/>
    <cellStyle name="Normal 5 2 2 3 3 2 2 3 2" xfId="48786" xr:uid="{00000000-0005-0000-0000-000092BE0000}"/>
    <cellStyle name="Normal 5 2 2 3 3 2 2 4" xfId="48787" xr:uid="{00000000-0005-0000-0000-000093BE0000}"/>
    <cellStyle name="Normal 5 2 2 3 3 2 2 5" xfId="48788" xr:uid="{00000000-0005-0000-0000-000094BE0000}"/>
    <cellStyle name="Normal 5 2 2 3 3 2 3" xfId="48789" xr:uid="{00000000-0005-0000-0000-000095BE0000}"/>
    <cellStyle name="Normal 5 2 2 3 3 2 3 2" xfId="48790" xr:uid="{00000000-0005-0000-0000-000096BE0000}"/>
    <cellStyle name="Normal 5 2 2 3 3 2 3 2 2" xfId="48791" xr:uid="{00000000-0005-0000-0000-000097BE0000}"/>
    <cellStyle name="Normal 5 2 2 3 3 2 3 3" xfId="48792" xr:uid="{00000000-0005-0000-0000-000098BE0000}"/>
    <cellStyle name="Normal 5 2 2 3 3 2 3 4" xfId="48793" xr:uid="{00000000-0005-0000-0000-000099BE0000}"/>
    <cellStyle name="Normal 5 2 2 3 3 2 4" xfId="48794" xr:uid="{00000000-0005-0000-0000-00009ABE0000}"/>
    <cellStyle name="Normal 5 2 2 3 3 2 4 2" xfId="48795" xr:uid="{00000000-0005-0000-0000-00009BBE0000}"/>
    <cellStyle name="Normal 5 2 2 3 3 2 5" xfId="48796" xr:uid="{00000000-0005-0000-0000-00009CBE0000}"/>
    <cellStyle name="Normal 5 2 2 3 3 2 6" xfId="48797" xr:uid="{00000000-0005-0000-0000-00009DBE0000}"/>
    <cellStyle name="Normal 5 2 2 3 3 3" xfId="48798" xr:uid="{00000000-0005-0000-0000-00009EBE0000}"/>
    <cellStyle name="Normal 5 2 2 3 3 3 2" xfId="48799" xr:uid="{00000000-0005-0000-0000-00009FBE0000}"/>
    <cellStyle name="Normal 5 2 2 3 3 3 2 2" xfId="48800" xr:uid="{00000000-0005-0000-0000-0000A0BE0000}"/>
    <cellStyle name="Normal 5 2 2 3 3 3 2 2 2" xfId="48801" xr:uid="{00000000-0005-0000-0000-0000A1BE0000}"/>
    <cellStyle name="Normal 5 2 2 3 3 3 2 3" xfId="48802" xr:uid="{00000000-0005-0000-0000-0000A2BE0000}"/>
    <cellStyle name="Normal 5 2 2 3 3 3 2 4" xfId="48803" xr:uid="{00000000-0005-0000-0000-0000A3BE0000}"/>
    <cellStyle name="Normal 5 2 2 3 3 3 3" xfId="48804" xr:uid="{00000000-0005-0000-0000-0000A4BE0000}"/>
    <cellStyle name="Normal 5 2 2 3 3 3 3 2" xfId="48805" xr:uid="{00000000-0005-0000-0000-0000A5BE0000}"/>
    <cellStyle name="Normal 5 2 2 3 3 3 4" xfId="48806" xr:uid="{00000000-0005-0000-0000-0000A6BE0000}"/>
    <cellStyle name="Normal 5 2 2 3 3 3 5" xfId="48807" xr:uid="{00000000-0005-0000-0000-0000A7BE0000}"/>
    <cellStyle name="Normal 5 2 2 3 3 4" xfId="48808" xr:uid="{00000000-0005-0000-0000-0000A8BE0000}"/>
    <cellStyle name="Normal 5 2 2 3 3 4 2" xfId="48809" xr:uid="{00000000-0005-0000-0000-0000A9BE0000}"/>
    <cellStyle name="Normal 5 2 2 3 3 4 2 2" xfId="48810" xr:uid="{00000000-0005-0000-0000-0000AABE0000}"/>
    <cellStyle name="Normal 5 2 2 3 3 4 3" xfId="48811" xr:uid="{00000000-0005-0000-0000-0000ABBE0000}"/>
    <cellStyle name="Normal 5 2 2 3 3 4 4" xfId="48812" xr:uid="{00000000-0005-0000-0000-0000ACBE0000}"/>
    <cellStyle name="Normal 5 2 2 3 3 5" xfId="48813" xr:uid="{00000000-0005-0000-0000-0000ADBE0000}"/>
    <cellStyle name="Normal 5 2 2 3 3 5 2" xfId="48814" xr:uid="{00000000-0005-0000-0000-0000AEBE0000}"/>
    <cellStyle name="Normal 5 2 2 3 3 5 2 2" xfId="48815" xr:uid="{00000000-0005-0000-0000-0000AFBE0000}"/>
    <cellStyle name="Normal 5 2 2 3 3 5 3" xfId="48816" xr:uid="{00000000-0005-0000-0000-0000B0BE0000}"/>
    <cellStyle name="Normal 5 2 2 3 3 5 4" xfId="48817" xr:uid="{00000000-0005-0000-0000-0000B1BE0000}"/>
    <cellStyle name="Normal 5 2 2 3 3 6" xfId="48818" xr:uid="{00000000-0005-0000-0000-0000B2BE0000}"/>
    <cellStyle name="Normal 5 2 2 3 3 6 2" xfId="48819" xr:uid="{00000000-0005-0000-0000-0000B3BE0000}"/>
    <cellStyle name="Normal 5 2 2 3 3 7" xfId="48820" xr:uid="{00000000-0005-0000-0000-0000B4BE0000}"/>
    <cellStyle name="Normal 5 2 2 3 3 8" xfId="48821" xr:uid="{00000000-0005-0000-0000-0000B5BE0000}"/>
    <cellStyle name="Normal 5 2 2 3 4" xfId="48822" xr:uid="{00000000-0005-0000-0000-0000B6BE0000}"/>
    <cellStyle name="Normal 5 2 2 3 4 2" xfId="48823" xr:uid="{00000000-0005-0000-0000-0000B7BE0000}"/>
    <cellStyle name="Normal 5 2 2 3 4 2 2" xfId="48824" xr:uid="{00000000-0005-0000-0000-0000B8BE0000}"/>
    <cellStyle name="Normal 5 2 2 3 4 2 2 2" xfId="48825" xr:uid="{00000000-0005-0000-0000-0000B9BE0000}"/>
    <cellStyle name="Normal 5 2 2 3 4 2 2 2 2" xfId="48826" xr:uid="{00000000-0005-0000-0000-0000BABE0000}"/>
    <cellStyle name="Normal 5 2 2 3 4 2 2 3" xfId="48827" xr:uid="{00000000-0005-0000-0000-0000BBBE0000}"/>
    <cellStyle name="Normal 5 2 2 3 4 2 2 4" xfId="48828" xr:uid="{00000000-0005-0000-0000-0000BCBE0000}"/>
    <cellStyle name="Normal 5 2 2 3 4 2 3" xfId="48829" xr:uid="{00000000-0005-0000-0000-0000BDBE0000}"/>
    <cellStyle name="Normal 5 2 2 3 4 2 3 2" xfId="48830" xr:uid="{00000000-0005-0000-0000-0000BEBE0000}"/>
    <cellStyle name="Normal 5 2 2 3 4 2 4" xfId="48831" xr:uid="{00000000-0005-0000-0000-0000BFBE0000}"/>
    <cellStyle name="Normal 5 2 2 3 4 2 5" xfId="48832" xr:uid="{00000000-0005-0000-0000-0000C0BE0000}"/>
    <cellStyle name="Normal 5 2 2 3 4 3" xfId="48833" xr:uid="{00000000-0005-0000-0000-0000C1BE0000}"/>
    <cellStyle name="Normal 5 2 2 3 4 3 2" xfId="48834" xr:uid="{00000000-0005-0000-0000-0000C2BE0000}"/>
    <cellStyle name="Normal 5 2 2 3 4 3 2 2" xfId="48835" xr:uid="{00000000-0005-0000-0000-0000C3BE0000}"/>
    <cellStyle name="Normal 5 2 2 3 4 3 3" xfId="48836" xr:uid="{00000000-0005-0000-0000-0000C4BE0000}"/>
    <cellStyle name="Normal 5 2 2 3 4 3 4" xfId="48837" xr:uid="{00000000-0005-0000-0000-0000C5BE0000}"/>
    <cellStyle name="Normal 5 2 2 3 4 4" xfId="48838" xr:uid="{00000000-0005-0000-0000-0000C6BE0000}"/>
    <cellStyle name="Normal 5 2 2 3 4 4 2" xfId="48839" xr:uid="{00000000-0005-0000-0000-0000C7BE0000}"/>
    <cellStyle name="Normal 5 2 2 3 4 4 2 2" xfId="48840" xr:uid="{00000000-0005-0000-0000-0000C8BE0000}"/>
    <cellStyle name="Normal 5 2 2 3 4 4 3" xfId="48841" xr:uid="{00000000-0005-0000-0000-0000C9BE0000}"/>
    <cellStyle name="Normal 5 2 2 3 4 4 4" xfId="48842" xr:uid="{00000000-0005-0000-0000-0000CABE0000}"/>
    <cellStyle name="Normal 5 2 2 3 4 5" xfId="48843" xr:uid="{00000000-0005-0000-0000-0000CBBE0000}"/>
    <cellStyle name="Normal 5 2 2 3 4 5 2" xfId="48844" xr:uid="{00000000-0005-0000-0000-0000CCBE0000}"/>
    <cellStyle name="Normal 5 2 2 3 4 6" xfId="48845" xr:uid="{00000000-0005-0000-0000-0000CDBE0000}"/>
    <cellStyle name="Normal 5 2 2 3 4 7" xfId="48846" xr:uid="{00000000-0005-0000-0000-0000CEBE0000}"/>
    <cellStyle name="Normal 5 2 2 3 5" xfId="48847" xr:uid="{00000000-0005-0000-0000-0000CFBE0000}"/>
    <cellStyle name="Normal 5 2 2 3 5 2" xfId="48848" xr:uid="{00000000-0005-0000-0000-0000D0BE0000}"/>
    <cellStyle name="Normal 5 2 2 3 5 2 2" xfId="48849" xr:uid="{00000000-0005-0000-0000-0000D1BE0000}"/>
    <cellStyle name="Normal 5 2 2 3 5 2 2 2" xfId="48850" xr:uid="{00000000-0005-0000-0000-0000D2BE0000}"/>
    <cellStyle name="Normal 5 2 2 3 5 2 3" xfId="48851" xr:uid="{00000000-0005-0000-0000-0000D3BE0000}"/>
    <cellStyle name="Normal 5 2 2 3 5 2 4" xfId="48852" xr:uid="{00000000-0005-0000-0000-0000D4BE0000}"/>
    <cellStyle name="Normal 5 2 2 3 5 3" xfId="48853" xr:uid="{00000000-0005-0000-0000-0000D5BE0000}"/>
    <cellStyle name="Normal 5 2 2 3 5 3 2" xfId="48854" xr:uid="{00000000-0005-0000-0000-0000D6BE0000}"/>
    <cellStyle name="Normal 5 2 2 3 5 3 2 2" xfId="48855" xr:uid="{00000000-0005-0000-0000-0000D7BE0000}"/>
    <cellStyle name="Normal 5 2 2 3 5 3 3" xfId="48856" xr:uid="{00000000-0005-0000-0000-0000D8BE0000}"/>
    <cellStyle name="Normal 5 2 2 3 5 3 4" xfId="48857" xr:uid="{00000000-0005-0000-0000-0000D9BE0000}"/>
    <cellStyle name="Normal 5 2 2 3 5 4" xfId="48858" xr:uid="{00000000-0005-0000-0000-0000DABE0000}"/>
    <cellStyle name="Normal 5 2 2 3 5 4 2" xfId="48859" xr:uid="{00000000-0005-0000-0000-0000DBBE0000}"/>
    <cellStyle name="Normal 5 2 2 3 5 5" xfId="48860" xr:uid="{00000000-0005-0000-0000-0000DCBE0000}"/>
    <cellStyle name="Normal 5 2 2 3 5 6" xfId="48861" xr:uid="{00000000-0005-0000-0000-0000DDBE0000}"/>
    <cellStyle name="Normal 5 2 2 3 6" xfId="48862" xr:uid="{00000000-0005-0000-0000-0000DEBE0000}"/>
    <cellStyle name="Normal 5 2 2 3 6 2" xfId="48863" xr:uid="{00000000-0005-0000-0000-0000DFBE0000}"/>
    <cellStyle name="Normal 5 2 2 3 6 2 2" xfId="48864" xr:uid="{00000000-0005-0000-0000-0000E0BE0000}"/>
    <cellStyle name="Normal 5 2 2 3 6 2 2 2" xfId="48865" xr:uid="{00000000-0005-0000-0000-0000E1BE0000}"/>
    <cellStyle name="Normal 5 2 2 3 6 2 3" xfId="48866" xr:uid="{00000000-0005-0000-0000-0000E2BE0000}"/>
    <cellStyle name="Normal 5 2 2 3 6 2 4" xfId="48867" xr:uid="{00000000-0005-0000-0000-0000E3BE0000}"/>
    <cellStyle name="Normal 5 2 2 3 6 3" xfId="48868" xr:uid="{00000000-0005-0000-0000-0000E4BE0000}"/>
    <cellStyle name="Normal 5 2 2 3 6 3 2" xfId="48869" xr:uid="{00000000-0005-0000-0000-0000E5BE0000}"/>
    <cellStyle name="Normal 5 2 2 3 6 4" xfId="48870" xr:uid="{00000000-0005-0000-0000-0000E6BE0000}"/>
    <cellStyle name="Normal 5 2 2 3 6 5" xfId="48871" xr:uid="{00000000-0005-0000-0000-0000E7BE0000}"/>
    <cellStyle name="Normal 5 2 2 3 7" xfId="48872" xr:uid="{00000000-0005-0000-0000-0000E8BE0000}"/>
    <cellStyle name="Normal 5 2 2 3 7 2" xfId="48873" xr:uid="{00000000-0005-0000-0000-0000E9BE0000}"/>
    <cellStyle name="Normal 5 2 2 3 7 2 2" xfId="48874" xr:uid="{00000000-0005-0000-0000-0000EABE0000}"/>
    <cellStyle name="Normal 5 2 2 3 7 3" xfId="48875" xr:uid="{00000000-0005-0000-0000-0000EBBE0000}"/>
    <cellStyle name="Normal 5 2 2 3 7 4" xfId="48876" xr:uid="{00000000-0005-0000-0000-0000ECBE0000}"/>
    <cellStyle name="Normal 5 2 2 3 8" xfId="48877" xr:uid="{00000000-0005-0000-0000-0000EDBE0000}"/>
    <cellStyle name="Normal 5 2 2 3 8 2" xfId="48878" xr:uid="{00000000-0005-0000-0000-0000EEBE0000}"/>
    <cellStyle name="Normal 5 2 2 3 9" xfId="48879" xr:uid="{00000000-0005-0000-0000-0000EFBE0000}"/>
    <cellStyle name="Normal 5 2 2 4" xfId="48880" xr:uid="{00000000-0005-0000-0000-0000F0BE0000}"/>
    <cellStyle name="Normal 5 2 2 5" xfId="48881" xr:uid="{00000000-0005-0000-0000-0000F1BE0000}"/>
    <cellStyle name="Normal 5 2 2 6" xfId="48882" xr:uid="{00000000-0005-0000-0000-0000F2BE0000}"/>
    <cellStyle name="Normal 5 2 3" xfId="48883" xr:uid="{00000000-0005-0000-0000-0000F3BE0000}"/>
    <cellStyle name="Normal 5 2 3 2" xfId="48884" xr:uid="{00000000-0005-0000-0000-0000F4BE0000}"/>
    <cellStyle name="Normal 5 2 3 3" xfId="48885" xr:uid="{00000000-0005-0000-0000-0000F5BE0000}"/>
    <cellStyle name="Normal 5 2 3 4" xfId="48886" xr:uid="{00000000-0005-0000-0000-0000F6BE0000}"/>
    <cellStyle name="Normal 5 2 4" xfId="48887" xr:uid="{00000000-0005-0000-0000-0000F7BE0000}"/>
    <cellStyle name="Normal 5 2 4 2" xfId="48888" xr:uid="{00000000-0005-0000-0000-0000F8BE0000}"/>
    <cellStyle name="Normal 5 2 4 2 2" xfId="48889" xr:uid="{00000000-0005-0000-0000-0000F9BE0000}"/>
    <cellStyle name="Normal 5 2 4 2 2 2" xfId="48890" xr:uid="{00000000-0005-0000-0000-0000FABE0000}"/>
    <cellStyle name="Normal 5 2 4 2 2 2 2" xfId="48891" xr:uid="{00000000-0005-0000-0000-0000FBBE0000}"/>
    <cellStyle name="Normal 5 2 4 2 2 2 2 2" xfId="48892" xr:uid="{00000000-0005-0000-0000-0000FCBE0000}"/>
    <cellStyle name="Normal 5 2 4 2 2 2 2 2 2" xfId="48893" xr:uid="{00000000-0005-0000-0000-0000FDBE0000}"/>
    <cellStyle name="Normal 5 2 4 2 2 2 2 2 2 2" xfId="48894" xr:uid="{00000000-0005-0000-0000-0000FEBE0000}"/>
    <cellStyle name="Normal 5 2 4 2 2 2 2 2 3" xfId="48895" xr:uid="{00000000-0005-0000-0000-0000FFBE0000}"/>
    <cellStyle name="Normal 5 2 4 2 2 2 2 2 4" xfId="48896" xr:uid="{00000000-0005-0000-0000-000000BF0000}"/>
    <cellStyle name="Normal 5 2 4 2 2 2 2 3" xfId="48897" xr:uid="{00000000-0005-0000-0000-000001BF0000}"/>
    <cellStyle name="Normal 5 2 4 2 2 2 2 3 2" xfId="48898" xr:uid="{00000000-0005-0000-0000-000002BF0000}"/>
    <cellStyle name="Normal 5 2 4 2 2 2 2 4" xfId="48899" xr:uid="{00000000-0005-0000-0000-000003BF0000}"/>
    <cellStyle name="Normal 5 2 4 2 2 2 2 5" xfId="48900" xr:uid="{00000000-0005-0000-0000-000004BF0000}"/>
    <cellStyle name="Normal 5 2 4 2 2 2 3" xfId="48901" xr:uid="{00000000-0005-0000-0000-000005BF0000}"/>
    <cellStyle name="Normal 5 2 4 2 2 2 3 2" xfId="48902" xr:uid="{00000000-0005-0000-0000-000006BF0000}"/>
    <cellStyle name="Normal 5 2 4 2 2 2 3 2 2" xfId="48903" xr:uid="{00000000-0005-0000-0000-000007BF0000}"/>
    <cellStyle name="Normal 5 2 4 2 2 2 3 3" xfId="48904" xr:uid="{00000000-0005-0000-0000-000008BF0000}"/>
    <cellStyle name="Normal 5 2 4 2 2 2 3 4" xfId="48905" xr:uid="{00000000-0005-0000-0000-000009BF0000}"/>
    <cellStyle name="Normal 5 2 4 2 2 2 4" xfId="48906" xr:uid="{00000000-0005-0000-0000-00000ABF0000}"/>
    <cellStyle name="Normal 5 2 4 2 2 2 4 2" xfId="48907" xr:uid="{00000000-0005-0000-0000-00000BBF0000}"/>
    <cellStyle name="Normal 5 2 4 2 2 2 5" xfId="48908" xr:uid="{00000000-0005-0000-0000-00000CBF0000}"/>
    <cellStyle name="Normal 5 2 4 2 2 2 6" xfId="48909" xr:uid="{00000000-0005-0000-0000-00000DBF0000}"/>
    <cellStyle name="Normal 5 2 4 2 2 3" xfId="48910" xr:uid="{00000000-0005-0000-0000-00000EBF0000}"/>
    <cellStyle name="Normal 5 2 4 2 2 3 2" xfId="48911" xr:uid="{00000000-0005-0000-0000-00000FBF0000}"/>
    <cellStyle name="Normal 5 2 4 2 2 3 2 2" xfId="48912" xr:uid="{00000000-0005-0000-0000-000010BF0000}"/>
    <cellStyle name="Normal 5 2 4 2 2 3 2 2 2" xfId="48913" xr:uid="{00000000-0005-0000-0000-000011BF0000}"/>
    <cellStyle name="Normal 5 2 4 2 2 3 2 3" xfId="48914" xr:uid="{00000000-0005-0000-0000-000012BF0000}"/>
    <cellStyle name="Normal 5 2 4 2 2 3 2 4" xfId="48915" xr:uid="{00000000-0005-0000-0000-000013BF0000}"/>
    <cellStyle name="Normal 5 2 4 2 2 3 3" xfId="48916" xr:uid="{00000000-0005-0000-0000-000014BF0000}"/>
    <cellStyle name="Normal 5 2 4 2 2 3 3 2" xfId="48917" xr:uid="{00000000-0005-0000-0000-000015BF0000}"/>
    <cellStyle name="Normal 5 2 4 2 2 3 4" xfId="48918" xr:uid="{00000000-0005-0000-0000-000016BF0000}"/>
    <cellStyle name="Normal 5 2 4 2 2 3 5" xfId="48919" xr:uid="{00000000-0005-0000-0000-000017BF0000}"/>
    <cellStyle name="Normal 5 2 4 2 2 4" xfId="48920" xr:uid="{00000000-0005-0000-0000-000018BF0000}"/>
    <cellStyle name="Normal 5 2 4 2 2 4 2" xfId="48921" xr:uid="{00000000-0005-0000-0000-000019BF0000}"/>
    <cellStyle name="Normal 5 2 4 2 2 4 2 2" xfId="48922" xr:uid="{00000000-0005-0000-0000-00001ABF0000}"/>
    <cellStyle name="Normal 5 2 4 2 2 4 3" xfId="48923" xr:uid="{00000000-0005-0000-0000-00001BBF0000}"/>
    <cellStyle name="Normal 5 2 4 2 2 4 4" xfId="48924" xr:uid="{00000000-0005-0000-0000-00001CBF0000}"/>
    <cellStyle name="Normal 5 2 4 2 2 5" xfId="48925" xr:uid="{00000000-0005-0000-0000-00001DBF0000}"/>
    <cellStyle name="Normal 5 2 4 2 2 5 2" xfId="48926" xr:uid="{00000000-0005-0000-0000-00001EBF0000}"/>
    <cellStyle name="Normal 5 2 4 2 2 5 2 2" xfId="48927" xr:uid="{00000000-0005-0000-0000-00001FBF0000}"/>
    <cellStyle name="Normal 5 2 4 2 2 5 3" xfId="48928" xr:uid="{00000000-0005-0000-0000-000020BF0000}"/>
    <cellStyle name="Normal 5 2 4 2 2 5 4" xfId="48929" xr:uid="{00000000-0005-0000-0000-000021BF0000}"/>
    <cellStyle name="Normal 5 2 4 2 3" xfId="48930" xr:uid="{00000000-0005-0000-0000-000022BF0000}"/>
    <cellStyle name="Normal 5 2 4 2 3 2" xfId="48931" xr:uid="{00000000-0005-0000-0000-000023BF0000}"/>
    <cellStyle name="Normal 5 2 4 2 3 2 2" xfId="48932" xr:uid="{00000000-0005-0000-0000-000024BF0000}"/>
    <cellStyle name="Normal 5 2 4 2 3 2 2 2" xfId="48933" xr:uid="{00000000-0005-0000-0000-000025BF0000}"/>
    <cellStyle name="Normal 5 2 4 2 3 2 2 2 2" xfId="48934" xr:uid="{00000000-0005-0000-0000-000026BF0000}"/>
    <cellStyle name="Normal 5 2 4 2 3 2 2 3" xfId="48935" xr:uid="{00000000-0005-0000-0000-000027BF0000}"/>
    <cellStyle name="Normal 5 2 4 2 3 2 2 4" xfId="48936" xr:uid="{00000000-0005-0000-0000-000028BF0000}"/>
    <cellStyle name="Normal 5 2 4 2 3 2 3" xfId="48937" xr:uid="{00000000-0005-0000-0000-000029BF0000}"/>
    <cellStyle name="Normal 5 2 4 2 3 2 3 2" xfId="48938" xr:uid="{00000000-0005-0000-0000-00002ABF0000}"/>
    <cellStyle name="Normal 5 2 4 2 3 2 3 2 2" xfId="48939" xr:uid="{00000000-0005-0000-0000-00002BBF0000}"/>
    <cellStyle name="Normal 5 2 4 2 3 2 3 3" xfId="48940" xr:uid="{00000000-0005-0000-0000-00002CBF0000}"/>
    <cellStyle name="Normal 5 2 4 2 3 2 3 4" xfId="48941" xr:uid="{00000000-0005-0000-0000-00002DBF0000}"/>
    <cellStyle name="Normal 5 2 4 2 3 2 4" xfId="48942" xr:uid="{00000000-0005-0000-0000-00002EBF0000}"/>
    <cellStyle name="Normal 5 2 4 2 3 2 4 2" xfId="48943" xr:uid="{00000000-0005-0000-0000-00002FBF0000}"/>
    <cellStyle name="Normal 5 2 4 2 3 2 5" xfId="48944" xr:uid="{00000000-0005-0000-0000-000030BF0000}"/>
    <cellStyle name="Normal 5 2 4 2 3 2 6" xfId="48945" xr:uid="{00000000-0005-0000-0000-000031BF0000}"/>
    <cellStyle name="Normal 5 2 4 2 3 3" xfId="48946" xr:uid="{00000000-0005-0000-0000-000032BF0000}"/>
    <cellStyle name="Normal 5 2 4 2 3 3 2" xfId="48947" xr:uid="{00000000-0005-0000-0000-000033BF0000}"/>
    <cellStyle name="Normal 5 2 4 2 3 3 2 2" xfId="48948" xr:uid="{00000000-0005-0000-0000-000034BF0000}"/>
    <cellStyle name="Normal 5 2 4 2 3 3 2 2 2" xfId="48949" xr:uid="{00000000-0005-0000-0000-000035BF0000}"/>
    <cellStyle name="Normal 5 2 4 2 3 3 2 3" xfId="48950" xr:uid="{00000000-0005-0000-0000-000036BF0000}"/>
    <cellStyle name="Normal 5 2 4 2 3 3 2 4" xfId="48951" xr:uid="{00000000-0005-0000-0000-000037BF0000}"/>
    <cellStyle name="Normal 5 2 4 2 3 3 3" xfId="48952" xr:uid="{00000000-0005-0000-0000-000038BF0000}"/>
    <cellStyle name="Normal 5 2 4 2 3 3 3 2" xfId="48953" xr:uid="{00000000-0005-0000-0000-000039BF0000}"/>
    <cellStyle name="Normal 5 2 4 2 3 3 4" xfId="48954" xr:uid="{00000000-0005-0000-0000-00003ABF0000}"/>
    <cellStyle name="Normal 5 2 4 2 3 3 5" xfId="48955" xr:uid="{00000000-0005-0000-0000-00003BBF0000}"/>
    <cellStyle name="Normal 5 2 4 2 3 4" xfId="48956" xr:uid="{00000000-0005-0000-0000-00003CBF0000}"/>
    <cellStyle name="Normal 5 2 4 2 3 4 2" xfId="48957" xr:uid="{00000000-0005-0000-0000-00003DBF0000}"/>
    <cellStyle name="Normal 5 2 4 2 3 4 2 2" xfId="48958" xr:uid="{00000000-0005-0000-0000-00003EBF0000}"/>
    <cellStyle name="Normal 5 2 4 2 3 4 3" xfId="48959" xr:uid="{00000000-0005-0000-0000-00003FBF0000}"/>
    <cellStyle name="Normal 5 2 4 2 3 4 4" xfId="48960" xr:uid="{00000000-0005-0000-0000-000040BF0000}"/>
    <cellStyle name="Normal 5 2 4 2 3 5" xfId="48961" xr:uid="{00000000-0005-0000-0000-000041BF0000}"/>
    <cellStyle name="Normal 5 2 4 2 3 5 2" xfId="48962" xr:uid="{00000000-0005-0000-0000-000042BF0000}"/>
    <cellStyle name="Normal 5 2 4 2 3 6" xfId="48963" xr:uid="{00000000-0005-0000-0000-000043BF0000}"/>
    <cellStyle name="Normal 5 2 4 2 3 7" xfId="48964" xr:uid="{00000000-0005-0000-0000-000044BF0000}"/>
    <cellStyle name="Normal 5 2 4 2 4" xfId="48965" xr:uid="{00000000-0005-0000-0000-000045BF0000}"/>
    <cellStyle name="Normal 5 2 4 2 4 2" xfId="48966" xr:uid="{00000000-0005-0000-0000-000046BF0000}"/>
    <cellStyle name="Normal 5 2 4 2 4 2 2" xfId="48967" xr:uid="{00000000-0005-0000-0000-000047BF0000}"/>
    <cellStyle name="Normal 5 2 4 2 4 2 2 2" xfId="48968" xr:uid="{00000000-0005-0000-0000-000048BF0000}"/>
    <cellStyle name="Normal 5 2 4 2 4 2 3" xfId="48969" xr:uid="{00000000-0005-0000-0000-000049BF0000}"/>
    <cellStyle name="Normal 5 2 4 2 4 2 4" xfId="48970" xr:uid="{00000000-0005-0000-0000-00004ABF0000}"/>
    <cellStyle name="Normal 5 2 4 2 4 3" xfId="48971" xr:uid="{00000000-0005-0000-0000-00004BBF0000}"/>
    <cellStyle name="Normal 5 2 4 2 4 3 2" xfId="48972" xr:uid="{00000000-0005-0000-0000-00004CBF0000}"/>
    <cellStyle name="Normal 5 2 4 2 4 4" xfId="48973" xr:uid="{00000000-0005-0000-0000-00004DBF0000}"/>
    <cellStyle name="Normal 5 2 4 2 4 5" xfId="48974" xr:uid="{00000000-0005-0000-0000-00004EBF0000}"/>
    <cellStyle name="Normal 5 2 4 2 5" xfId="48975" xr:uid="{00000000-0005-0000-0000-00004FBF0000}"/>
    <cellStyle name="Normal 5 2 4 2 5 2" xfId="48976" xr:uid="{00000000-0005-0000-0000-000050BF0000}"/>
    <cellStyle name="Normal 5 2 4 2 5 2 2" xfId="48977" xr:uid="{00000000-0005-0000-0000-000051BF0000}"/>
    <cellStyle name="Normal 5 2 4 2 5 2 2 2" xfId="48978" xr:uid="{00000000-0005-0000-0000-000052BF0000}"/>
    <cellStyle name="Normal 5 2 4 2 5 2 3" xfId="48979" xr:uid="{00000000-0005-0000-0000-000053BF0000}"/>
    <cellStyle name="Normal 5 2 4 2 5 2 4" xfId="48980" xr:uid="{00000000-0005-0000-0000-000054BF0000}"/>
    <cellStyle name="Normal 5 2 4 2 5 3" xfId="48981" xr:uid="{00000000-0005-0000-0000-000055BF0000}"/>
    <cellStyle name="Normal 5 2 4 2 5 3 2" xfId="48982" xr:uid="{00000000-0005-0000-0000-000056BF0000}"/>
    <cellStyle name="Normal 5 2 4 2 5 4" xfId="48983" xr:uid="{00000000-0005-0000-0000-000057BF0000}"/>
    <cellStyle name="Normal 5 2 4 2 5 5" xfId="48984" xr:uid="{00000000-0005-0000-0000-000058BF0000}"/>
    <cellStyle name="Normal 5 2 4 2 6" xfId="48985" xr:uid="{00000000-0005-0000-0000-000059BF0000}"/>
    <cellStyle name="Normal 5 2 4 2 6 2" xfId="48986" xr:uid="{00000000-0005-0000-0000-00005ABF0000}"/>
    <cellStyle name="Normal 5 2 4 2 6 2 2" xfId="48987" xr:uid="{00000000-0005-0000-0000-00005BBF0000}"/>
    <cellStyle name="Normal 5 2 4 2 6 3" xfId="48988" xr:uid="{00000000-0005-0000-0000-00005CBF0000}"/>
    <cellStyle name="Normal 5 2 4 2 6 4" xfId="48989" xr:uid="{00000000-0005-0000-0000-00005DBF0000}"/>
    <cellStyle name="Normal 5 2 4 3" xfId="48990" xr:uid="{00000000-0005-0000-0000-00005EBF0000}"/>
    <cellStyle name="Normal 5 2 4 3 2" xfId="48991" xr:uid="{00000000-0005-0000-0000-00005FBF0000}"/>
    <cellStyle name="Normal 5 2 4 3 2 2" xfId="48992" xr:uid="{00000000-0005-0000-0000-000060BF0000}"/>
    <cellStyle name="Normal 5 2 4 3 2 2 2" xfId="48993" xr:uid="{00000000-0005-0000-0000-000061BF0000}"/>
    <cellStyle name="Normal 5 2 4 3 2 2 2 2" xfId="48994" xr:uid="{00000000-0005-0000-0000-000062BF0000}"/>
    <cellStyle name="Normal 5 2 4 3 2 2 2 2 2" xfId="48995" xr:uid="{00000000-0005-0000-0000-000063BF0000}"/>
    <cellStyle name="Normal 5 2 4 3 2 2 2 3" xfId="48996" xr:uid="{00000000-0005-0000-0000-000064BF0000}"/>
    <cellStyle name="Normal 5 2 4 3 2 2 2 4" xfId="48997" xr:uid="{00000000-0005-0000-0000-000065BF0000}"/>
    <cellStyle name="Normal 5 2 4 3 2 2 3" xfId="48998" xr:uid="{00000000-0005-0000-0000-000066BF0000}"/>
    <cellStyle name="Normal 5 2 4 3 2 2 3 2" xfId="48999" xr:uid="{00000000-0005-0000-0000-000067BF0000}"/>
    <cellStyle name="Normal 5 2 4 3 2 2 4" xfId="49000" xr:uid="{00000000-0005-0000-0000-000068BF0000}"/>
    <cellStyle name="Normal 5 2 4 3 2 2 5" xfId="49001" xr:uid="{00000000-0005-0000-0000-000069BF0000}"/>
    <cellStyle name="Normal 5 2 4 3 2 3" xfId="49002" xr:uid="{00000000-0005-0000-0000-00006ABF0000}"/>
    <cellStyle name="Normal 5 2 4 3 2 3 2" xfId="49003" xr:uid="{00000000-0005-0000-0000-00006BBF0000}"/>
    <cellStyle name="Normal 5 2 4 3 2 3 2 2" xfId="49004" xr:uid="{00000000-0005-0000-0000-00006CBF0000}"/>
    <cellStyle name="Normal 5 2 4 3 2 3 3" xfId="49005" xr:uid="{00000000-0005-0000-0000-00006DBF0000}"/>
    <cellStyle name="Normal 5 2 4 3 2 3 4" xfId="49006" xr:uid="{00000000-0005-0000-0000-00006EBF0000}"/>
    <cellStyle name="Normal 5 2 4 3 2 4" xfId="49007" xr:uid="{00000000-0005-0000-0000-00006FBF0000}"/>
    <cellStyle name="Normal 5 2 4 3 2 4 2" xfId="49008" xr:uid="{00000000-0005-0000-0000-000070BF0000}"/>
    <cellStyle name="Normal 5 2 4 3 2 5" xfId="49009" xr:uid="{00000000-0005-0000-0000-000071BF0000}"/>
    <cellStyle name="Normal 5 2 4 3 2 6" xfId="49010" xr:uid="{00000000-0005-0000-0000-000072BF0000}"/>
    <cellStyle name="Normal 5 2 4 3 3" xfId="49011" xr:uid="{00000000-0005-0000-0000-000073BF0000}"/>
    <cellStyle name="Normal 5 2 4 3 3 2" xfId="49012" xr:uid="{00000000-0005-0000-0000-000074BF0000}"/>
    <cellStyle name="Normal 5 2 4 3 3 2 2" xfId="49013" xr:uid="{00000000-0005-0000-0000-000075BF0000}"/>
    <cellStyle name="Normal 5 2 4 3 3 2 2 2" xfId="49014" xr:uid="{00000000-0005-0000-0000-000076BF0000}"/>
    <cellStyle name="Normal 5 2 4 3 3 2 3" xfId="49015" xr:uid="{00000000-0005-0000-0000-000077BF0000}"/>
    <cellStyle name="Normal 5 2 4 3 3 2 4" xfId="49016" xr:uid="{00000000-0005-0000-0000-000078BF0000}"/>
    <cellStyle name="Normal 5 2 4 3 3 3" xfId="49017" xr:uid="{00000000-0005-0000-0000-000079BF0000}"/>
    <cellStyle name="Normal 5 2 4 3 3 3 2" xfId="49018" xr:uid="{00000000-0005-0000-0000-00007ABF0000}"/>
    <cellStyle name="Normal 5 2 4 3 3 4" xfId="49019" xr:uid="{00000000-0005-0000-0000-00007BBF0000}"/>
    <cellStyle name="Normal 5 2 4 3 3 5" xfId="49020" xr:uid="{00000000-0005-0000-0000-00007CBF0000}"/>
    <cellStyle name="Normal 5 2 4 3 4" xfId="49021" xr:uid="{00000000-0005-0000-0000-00007DBF0000}"/>
    <cellStyle name="Normal 5 2 4 3 4 2" xfId="49022" xr:uid="{00000000-0005-0000-0000-00007EBF0000}"/>
    <cellStyle name="Normal 5 2 4 3 4 2 2" xfId="49023" xr:uid="{00000000-0005-0000-0000-00007FBF0000}"/>
    <cellStyle name="Normal 5 2 4 3 4 3" xfId="49024" xr:uid="{00000000-0005-0000-0000-000080BF0000}"/>
    <cellStyle name="Normal 5 2 4 3 4 4" xfId="49025" xr:uid="{00000000-0005-0000-0000-000081BF0000}"/>
    <cellStyle name="Normal 5 2 4 3 5" xfId="49026" xr:uid="{00000000-0005-0000-0000-000082BF0000}"/>
    <cellStyle name="Normal 5 2 4 3 5 2" xfId="49027" xr:uid="{00000000-0005-0000-0000-000083BF0000}"/>
    <cellStyle name="Normal 5 2 4 3 5 2 2" xfId="49028" xr:uid="{00000000-0005-0000-0000-000084BF0000}"/>
    <cellStyle name="Normal 5 2 4 3 5 3" xfId="49029" xr:uid="{00000000-0005-0000-0000-000085BF0000}"/>
    <cellStyle name="Normal 5 2 4 3 5 4" xfId="49030" xr:uid="{00000000-0005-0000-0000-000086BF0000}"/>
    <cellStyle name="Normal 5 2 4 4" xfId="49031" xr:uid="{00000000-0005-0000-0000-000087BF0000}"/>
    <cellStyle name="Normal 5 2 4 4 2" xfId="49032" xr:uid="{00000000-0005-0000-0000-000088BF0000}"/>
    <cellStyle name="Normal 5 2 4 4 2 2" xfId="49033" xr:uid="{00000000-0005-0000-0000-000089BF0000}"/>
    <cellStyle name="Normal 5 2 4 4 2 2 2" xfId="49034" xr:uid="{00000000-0005-0000-0000-00008ABF0000}"/>
    <cellStyle name="Normal 5 2 4 4 2 2 2 2" xfId="49035" xr:uid="{00000000-0005-0000-0000-00008BBF0000}"/>
    <cellStyle name="Normal 5 2 4 4 2 2 3" xfId="49036" xr:uid="{00000000-0005-0000-0000-00008CBF0000}"/>
    <cellStyle name="Normal 5 2 4 4 2 2 4" xfId="49037" xr:uid="{00000000-0005-0000-0000-00008DBF0000}"/>
    <cellStyle name="Normal 5 2 4 4 2 3" xfId="49038" xr:uid="{00000000-0005-0000-0000-00008EBF0000}"/>
    <cellStyle name="Normal 5 2 4 4 2 3 2" xfId="49039" xr:uid="{00000000-0005-0000-0000-00008FBF0000}"/>
    <cellStyle name="Normal 5 2 4 4 2 3 2 2" xfId="49040" xr:uid="{00000000-0005-0000-0000-000090BF0000}"/>
    <cellStyle name="Normal 5 2 4 4 2 3 3" xfId="49041" xr:uid="{00000000-0005-0000-0000-000091BF0000}"/>
    <cellStyle name="Normal 5 2 4 4 2 3 4" xfId="49042" xr:uid="{00000000-0005-0000-0000-000092BF0000}"/>
    <cellStyle name="Normal 5 2 4 4 2 4" xfId="49043" xr:uid="{00000000-0005-0000-0000-000093BF0000}"/>
    <cellStyle name="Normal 5 2 4 4 2 4 2" xfId="49044" xr:uid="{00000000-0005-0000-0000-000094BF0000}"/>
    <cellStyle name="Normal 5 2 4 4 2 5" xfId="49045" xr:uid="{00000000-0005-0000-0000-000095BF0000}"/>
    <cellStyle name="Normal 5 2 4 4 2 6" xfId="49046" xr:uid="{00000000-0005-0000-0000-000096BF0000}"/>
    <cellStyle name="Normal 5 2 4 4 3" xfId="49047" xr:uid="{00000000-0005-0000-0000-000097BF0000}"/>
    <cellStyle name="Normal 5 2 4 4 3 2" xfId="49048" xr:uid="{00000000-0005-0000-0000-000098BF0000}"/>
    <cellStyle name="Normal 5 2 4 4 3 2 2" xfId="49049" xr:uid="{00000000-0005-0000-0000-000099BF0000}"/>
    <cellStyle name="Normal 5 2 4 4 3 2 2 2" xfId="49050" xr:uid="{00000000-0005-0000-0000-00009ABF0000}"/>
    <cellStyle name="Normal 5 2 4 4 3 2 3" xfId="49051" xr:uid="{00000000-0005-0000-0000-00009BBF0000}"/>
    <cellStyle name="Normal 5 2 4 4 3 2 4" xfId="49052" xr:uid="{00000000-0005-0000-0000-00009CBF0000}"/>
    <cellStyle name="Normal 5 2 4 4 3 3" xfId="49053" xr:uid="{00000000-0005-0000-0000-00009DBF0000}"/>
    <cellStyle name="Normal 5 2 4 4 3 3 2" xfId="49054" xr:uid="{00000000-0005-0000-0000-00009EBF0000}"/>
    <cellStyle name="Normal 5 2 4 4 3 4" xfId="49055" xr:uid="{00000000-0005-0000-0000-00009FBF0000}"/>
    <cellStyle name="Normal 5 2 4 4 3 5" xfId="49056" xr:uid="{00000000-0005-0000-0000-0000A0BF0000}"/>
    <cellStyle name="Normal 5 2 4 4 4" xfId="49057" xr:uid="{00000000-0005-0000-0000-0000A1BF0000}"/>
    <cellStyle name="Normal 5 2 4 4 4 2" xfId="49058" xr:uid="{00000000-0005-0000-0000-0000A2BF0000}"/>
    <cellStyle name="Normal 5 2 4 4 4 2 2" xfId="49059" xr:uid="{00000000-0005-0000-0000-0000A3BF0000}"/>
    <cellStyle name="Normal 5 2 4 4 4 3" xfId="49060" xr:uid="{00000000-0005-0000-0000-0000A4BF0000}"/>
    <cellStyle name="Normal 5 2 4 4 4 4" xfId="49061" xr:uid="{00000000-0005-0000-0000-0000A5BF0000}"/>
    <cellStyle name="Normal 5 2 4 4 5" xfId="49062" xr:uid="{00000000-0005-0000-0000-0000A6BF0000}"/>
    <cellStyle name="Normal 5 2 4 4 5 2" xfId="49063" xr:uid="{00000000-0005-0000-0000-0000A7BF0000}"/>
    <cellStyle name="Normal 5 2 4 4 6" xfId="49064" xr:uid="{00000000-0005-0000-0000-0000A8BF0000}"/>
    <cellStyle name="Normal 5 2 4 4 7" xfId="49065" xr:uid="{00000000-0005-0000-0000-0000A9BF0000}"/>
    <cellStyle name="Normal 5 2 4 5" xfId="49066" xr:uid="{00000000-0005-0000-0000-0000AABF0000}"/>
    <cellStyle name="Normal 5 2 4 5 2" xfId="49067" xr:uid="{00000000-0005-0000-0000-0000ABBF0000}"/>
    <cellStyle name="Normal 5 2 4 5 2 2" xfId="49068" xr:uid="{00000000-0005-0000-0000-0000ACBF0000}"/>
    <cellStyle name="Normal 5 2 4 5 2 2 2" xfId="49069" xr:uid="{00000000-0005-0000-0000-0000ADBF0000}"/>
    <cellStyle name="Normal 5 2 4 5 2 3" xfId="49070" xr:uid="{00000000-0005-0000-0000-0000AEBF0000}"/>
    <cellStyle name="Normal 5 2 4 5 2 4" xfId="49071" xr:uid="{00000000-0005-0000-0000-0000AFBF0000}"/>
    <cellStyle name="Normal 5 2 4 5 3" xfId="49072" xr:uid="{00000000-0005-0000-0000-0000B0BF0000}"/>
    <cellStyle name="Normal 5 2 4 5 3 2" xfId="49073" xr:uid="{00000000-0005-0000-0000-0000B1BF0000}"/>
    <cellStyle name="Normal 5 2 4 5 4" xfId="49074" xr:uid="{00000000-0005-0000-0000-0000B2BF0000}"/>
    <cellStyle name="Normal 5 2 4 5 5" xfId="49075" xr:uid="{00000000-0005-0000-0000-0000B3BF0000}"/>
    <cellStyle name="Normal 5 2 4 6" xfId="49076" xr:uid="{00000000-0005-0000-0000-0000B4BF0000}"/>
    <cellStyle name="Normal 5 2 4 6 2" xfId="49077" xr:uid="{00000000-0005-0000-0000-0000B5BF0000}"/>
    <cellStyle name="Normal 5 2 4 6 2 2" xfId="49078" xr:uid="{00000000-0005-0000-0000-0000B6BF0000}"/>
    <cellStyle name="Normal 5 2 4 6 2 2 2" xfId="49079" xr:uid="{00000000-0005-0000-0000-0000B7BF0000}"/>
    <cellStyle name="Normal 5 2 4 6 2 3" xfId="49080" xr:uid="{00000000-0005-0000-0000-0000B8BF0000}"/>
    <cellStyle name="Normal 5 2 4 6 2 4" xfId="49081" xr:uid="{00000000-0005-0000-0000-0000B9BF0000}"/>
    <cellStyle name="Normal 5 2 4 6 3" xfId="49082" xr:uid="{00000000-0005-0000-0000-0000BABF0000}"/>
    <cellStyle name="Normal 5 2 4 6 3 2" xfId="49083" xr:uid="{00000000-0005-0000-0000-0000BBBF0000}"/>
    <cellStyle name="Normal 5 2 4 6 4" xfId="49084" xr:uid="{00000000-0005-0000-0000-0000BCBF0000}"/>
    <cellStyle name="Normal 5 2 4 6 5" xfId="49085" xr:uid="{00000000-0005-0000-0000-0000BDBF0000}"/>
    <cellStyle name="Normal 5 2 4 7" xfId="49086" xr:uid="{00000000-0005-0000-0000-0000BEBF0000}"/>
    <cellStyle name="Normal 5 2 4 7 2" xfId="49087" xr:uid="{00000000-0005-0000-0000-0000BFBF0000}"/>
    <cellStyle name="Normal 5 2 4 7 2 2" xfId="49088" xr:uid="{00000000-0005-0000-0000-0000C0BF0000}"/>
    <cellStyle name="Normal 5 2 4 7 3" xfId="49089" xr:uid="{00000000-0005-0000-0000-0000C1BF0000}"/>
    <cellStyle name="Normal 5 2 4 7 4" xfId="49090" xr:uid="{00000000-0005-0000-0000-0000C2BF0000}"/>
    <cellStyle name="Normal 5 2 5" xfId="49091" xr:uid="{00000000-0005-0000-0000-0000C3BF0000}"/>
    <cellStyle name="Normal 5 2 5 2" xfId="49092" xr:uid="{00000000-0005-0000-0000-0000C4BF0000}"/>
    <cellStyle name="Normal 5 2 5 2 2" xfId="49093" xr:uid="{00000000-0005-0000-0000-0000C5BF0000}"/>
    <cellStyle name="Normal 5 2 5 2 2 2" xfId="49094" xr:uid="{00000000-0005-0000-0000-0000C6BF0000}"/>
    <cellStyle name="Normal 5 2 5 2 2 2 2" xfId="49095" xr:uid="{00000000-0005-0000-0000-0000C7BF0000}"/>
    <cellStyle name="Normal 5 2 5 2 2 2 2 2" xfId="49096" xr:uid="{00000000-0005-0000-0000-0000C8BF0000}"/>
    <cellStyle name="Normal 5 2 5 2 2 2 3" xfId="49097" xr:uid="{00000000-0005-0000-0000-0000C9BF0000}"/>
    <cellStyle name="Normal 5 2 5 2 2 2 4" xfId="49098" xr:uid="{00000000-0005-0000-0000-0000CABF0000}"/>
    <cellStyle name="Normal 5 2 5 2 2 3" xfId="49099" xr:uid="{00000000-0005-0000-0000-0000CBBF0000}"/>
    <cellStyle name="Normal 5 2 5 2 2 3 2" xfId="49100" xr:uid="{00000000-0005-0000-0000-0000CCBF0000}"/>
    <cellStyle name="Normal 5 2 5 2 2 4" xfId="49101" xr:uid="{00000000-0005-0000-0000-0000CDBF0000}"/>
    <cellStyle name="Normal 5 2 5 2 2 5" xfId="49102" xr:uid="{00000000-0005-0000-0000-0000CEBF0000}"/>
    <cellStyle name="Normal 5 2 5 2 3" xfId="49103" xr:uid="{00000000-0005-0000-0000-0000CFBF0000}"/>
    <cellStyle name="Normal 5 2 5 2 3 2" xfId="49104" xr:uid="{00000000-0005-0000-0000-0000D0BF0000}"/>
    <cellStyle name="Normal 5 2 5 2 3 2 2" xfId="49105" xr:uid="{00000000-0005-0000-0000-0000D1BF0000}"/>
    <cellStyle name="Normal 5 2 5 2 3 3" xfId="49106" xr:uid="{00000000-0005-0000-0000-0000D2BF0000}"/>
    <cellStyle name="Normal 5 2 5 2 3 4" xfId="49107" xr:uid="{00000000-0005-0000-0000-0000D3BF0000}"/>
    <cellStyle name="Normal 5 2 5 2 4" xfId="49108" xr:uid="{00000000-0005-0000-0000-0000D4BF0000}"/>
    <cellStyle name="Normal 5 2 5 2 4 2" xfId="49109" xr:uid="{00000000-0005-0000-0000-0000D5BF0000}"/>
    <cellStyle name="Normal 5 2 5 2 5" xfId="49110" xr:uid="{00000000-0005-0000-0000-0000D6BF0000}"/>
    <cellStyle name="Normal 5 2 5 2 6" xfId="49111" xr:uid="{00000000-0005-0000-0000-0000D7BF0000}"/>
    <cellStyle name="Normal 5 2 5 3" xfId="49112" xr:uid="{00000000-0005-0000-0000-0000D8BF0000}"/>
    <cellStyle name="Normal 5 2 5 3 2" xfId="49113" xr:uid="{00000000-0005-0000-0000-0000D9BF0000}"/>
    <cellStyle name="Normal 5 2 5 3 2 2" xfId="49114" xr:uid="{00000000-0005-0000-0000-0000DABF0000}"/>
    <cellStyle name="Normal 5 2 5 3 2 2 2" xfId="49115" xr:uid="{00000000-0005-0000-0000-0000DBBF0000}"/>
    <cellStyle name="Normal 5 2 5 3 2 3" xfId="49116" xr:uid="{00000000-0005-0000-0000-0000DCBF0000}"/>
    <cellStyle name="Normal 5 2 5 3 2 4" xfId="49117" xr:uid="{00000000-0005-0000-0000-0000DDBF0000}"/>
    <cellStyle name="Normal 5 2 5 3 3" xfId="49118" xr:uid="{00000000-0005-0000-0000-0000DEBF0000}"/>
    <cellStyle name="Normal 5 2 5 3 3 2" xfId="49119" xr:uid="{00000000-0005-0000-0000-0000DFBF0000}"/>
    <cellStyle name="Normal 5 2 5 3 4" xfId="49120" xr:uid="{00000000-0005-0000-0000-0000E0BF0000}"/>
    <cellStyle name="Normal 5 2 5 3 5" xfId="49121" xr:uid="{00000000-0005-0000-0000-0000E1BF0000}"/>
    <cellStyle name="Normal 5 2 5 4" xfId="49122" xr:uid="{00000000-0005-0000-0000-0000E2BF0000}"/>
    <cellStyle name="Normal 5 2 5 4 2" xfId="49123" xr:uid="{00000000-0005-0000-0000-0000E3BF0000}"/>
    <cellStyle name="Normal 5 2 5 4 2 2" xfId="49124" xr:uid="{00000000-0005-0000-0000-0000E4BF0000}"/>
    <cellStyle name="Normal 5 2 5 4 3" xfId="49125" xr:uid="{00000000-0005-0000-0000-0000E5BF0000}"/>
    <cellStyle name="Normal 5 2 5 4 4" xfId="49126" xr:uid="{00000000-0005-0000-0000-0000E6BF0000}"/>
    <cellStyle name="Normal 5 2 5 5" xfId="49127" xr:uid="{00000000-0005-0000-0000-0000E7BF0000}"/>
    <cellStyle name="Normal 5 2 5 5 2" xfId="49128" xr:uid="{00000000-0005-0000-0000-0000E8BF0000}"/>
    <cellStyle name="Normal 5 2 5 5 2 2" xfId="49129" xr:uid="{00000000-0005-0000-0000-0000E9BF0000}"/>
    <cellStyle name="Normal 5 2 5 5 3" xfId="49130" xr:uid="{00000000-0005-0000-0000-0000EABF0000}"/>
    <cellStyle name="Normal 5 2 5 5 4" xfId="49131" xr:uid="{00000000-0005-0000-0000-0000EBBF0000}"/>
    <cellStyle name="Normal 5 2 6" xfId="49132" xr:uid="{00000000-0005-0000-0000-0000ECBF0000}"/>
    <cellStyle name="Normal 5 2 6 2" xfId="49133" xr:uid="{00000000-0005-0000-0000-0000EDBF0000}"/>
    <cellStyle name="Normal 5 2 6 2 2" xfId="49134" xr:uid="{00000000-0005-0000-0000-0000EEBF0000}"/>
    <cellStyle name="Normal 5 2 6 2 2 2" xfId="49135" xr:uid="{00000000-0005-0000-0000-0000EFBF0000}"/>
    <cellStyle name="Normal 5 2 6 2 2 2 2" xfId="49136" xr:uid="{00000000-0005-0000-0000-0000F0BF0000}"/>
    <cellStyle name="Normal 5 2 6 2 2 3" xfId="49137" xr:uid="{00000000-0005-0000-0000-0000F1BF0000}"/>
    <cellStyle name="Normal 5 2 6 2 2 4" xfId="49138" xr:uid="{00000000-0005-0000-0000-0000F2BF0000}"/>
    <cellStyle name="Normal 5 2 6 2 3" xfId="49139" xr:uid="{00000000-0005-0000-0000-0000F3BF0000}"/>
    <cellStyle name="Normal 5 2 6 2 3 2" xfId="49140" xr:uid="{00000000-0005-0000-0000-0000F4BF0000}"/>
    <cellStyle name="Normal 5 2 6 2 4" xfId="49141" xr:uid="{00000000-0005-0000-0000-0000F5BF0000}"/>
    <cellStyle name="Normal 5 2 6 2 5" xfId="49142" xr:uid="{00000000-0005-0000-0000-0000F6BF0000}"/>
    <cellStyle name="Normal 5 2 6 3" xfId="49143" xr:uid="{00000000-0005-0000-0000-0000F7BF0000}"/>
    <cellStyle name="Normal 5 2 6 3 2" xfId="49144" xr:uid="{00000000-0005-0000-0000-0000F8BF0000}"/>
    <cellStyle name="Normal 5 2 6 3 2 2" xfId="49145" xr:uid="{00000000-0005-0000-0000-0000F9BF0000}"/>
    <cellStyle name="Normal 5 2 6 3 3" xfId="49146" xr:uid="{00000000-0005-0000-0000-0000FABF0000}"/>
    <cellStyle name="Normal 5 2 6 3 4" xfId="49147" xr:uid="{00000000-0005-0000-0000-0000FBBF0000}"/>
    <cellStyle name="Normal 5 2 6 4" xfId="49148" xr:uid="{00000000-0005-0000-0000-0000FCBF0000}"/>
    <cellStyle name="Normal 5 2 6 4 2" xfId="49149" xr:uid="{00000000-0005-0000-0000-0000FDBF0000}"/>
    <cellStyle name="Normal 5 2 6 4 2 2" xfId="49150" xr:uid="{00000000-0005-0000-0000-0000FEBF0000}"/>
    <cellStyle name="Normal 5 2 6 4 3" xfId="49151" xr:uid="{00000000-0005-0000-0000-0000FFBF0000}"/>
    <cellStyle name="Normal 5 2 6 4 4" xfId="49152" xr:uid="{00000000-0005-0000-0000-000000C00000}"/>
    <cellStyle name="Normal 5 2 7" xfId="49153" xr:uid="{00000000-0005-0000-0000-000001C00000}"/>
    <cellStyle name="Normal 5 2 7 2" xfId="49154" xr:uid="{00000000-0005-0000-0000-000002C00000}"/>
    <cellStyle name="Normal 5 2 7 2 2" xfId="49155" xr:uid="{00000000-0005-0000-0000-000003C00000}"/>
    <cellStyle name="Normal 5 2 7 2 2 2" xfId="49156" xr:uid="{00000000-0005-0000-0000-000004C00000}"/>
    <cellStyle name="Normal 5 2 7 2 2 2 2" xfId="49157" xr:uid="{00000000-0005-0000-0000-000005C00000}"/>
    <cellStyle name="Normal 5 2 7 2 2 3" xfId="49158" xr:uid="{00000000-0005-0000-0000-000006C00000}"/>
    <cellStyle name="Normal 5 2 7 2 2 4" xfId="49159" xr:uid="{00000000-0005-0000-0000-000007C00000}"/>
    <cellStyle name="Normal 5 2 7 2 3" xfId="49160" xr:uid="{00000000-0005-0000-0000-000008C00000}"/>
    <cellStyle name="Normal 5 2 7 2 3 2" xfId="49161" xr:uid="{00000000-0005-0000-0000-000009C00000}"/>
    <cellStyle name="Normal 5 2 7 2 4" xfId="49162" xr:uid="{00000000-0005-0000-0000-00000AC00000}"/>
    <cellStyle name="Normal 5 2 7 2 5" xfId="49163" xr:uid="{00000000-0005-0000-0000-00000BC00000}"/>
    <cellStyle name="Normal 5 2 7 3" xfId="49164" xr:uid="{00000000-0005-0000-0000-00000CC00000}"/>
    <cellStyle name="Normal 5 2 7 3 2" xfId="49165" xr:uid="{00000000-0005-0000-0000-00000DC00000}"/>
    <cellStyle name="Normal 5 2 7 3 2 2" xfId="49166" xr:uid="{00000000-0005-0000-0000-00000EC00000}"/>
    <cellStyle name="Normal 5 2 7 3 3" xfId="49167" xr:uid="{00000000-0005-0000-0000-00000FC00000}"/>
    <cellStyle name="Normal 5 2 7 3 4" xfId="49168" xr:uid="{00000000-0005-0000-0000-000010C00000}"/>
    <cellStyle name="Normal 5 2 7 4" xfId="49169" xr:uid="{00000000-0005-0000-0000-000011C00000}"/>
    <cellStyle name="Normal 5 2 7 4 2" xfId="49170" xr:uid="{00000000-0005-0000-0000-000012C00000}"/>
    <cellStyle name="Normal 5 2 7 4 2 2" xfId="49171" xr:uid="{00000000-0005-0000-0000-000013C00000}"/>
    <cellStyle name="Normal 5 2 7 4 3" xfId="49172" xr:uid="{00000000-0005-0000-0000-000014C00000}"/>
    <cellStyle name="Normal 5 2 7 4 4" xfId="49173" xr:uid="{00000000-0005-0000-0000-000015C00000}"/>
    <cellStyle name="Normal 5 2 7 5" xfId="49174" xr:uid="{00000000-0005-0000-0000-000016C00000}"/>
    <cellStyle name="Normal 5 2 7 5 2" xfId="49175" xr:uid="{00000000-0005-0000-0000-000017C00000}"/>
    <cellStyle name="Normal 5 2 7 6" xfId="49176" xr:uid="{00000000-0005-0000-0000-000018C00000}"/>
    <cellStyle name="Normal 5 2 7 7" xfId="49177" xr:uid="{00000000-0005-0000-0000-000019C00000}"/>
    <cellStyle name="Normal 5 2 8" xfId="49178" xr:uid="{00000000-0005-0000-0000-00001AC00000}"/>
    <cellStyle name="Normal 5 2 8 2" xfId="49179" xr:uid="{00000000-0005-0000-0000-00001BC00000}"/>
    <cellStyle name="Normal 5 2 8 2 2" xfId="49180" xr:uid="{00000000-0005-0000-0000-00001CC00000}"/>
    <cellStyle name="Normal 5 2 8 2 2 2" xfId="49181" xr:uid="{00000000-0005-0000-0000-00001DC00000}"/>
    <cellStyle name="Normal 5 2 8 2 3" xfId="49182" xr:uid="{00000000-0005-0000-0000-00001EC00000}"/>
    <cellStyle name="Normal 5 2 8 2 4" xfId="49183" xr:uid="{00000000-0005-0000-0000-00001FC00000}"/>
    <cellStyle name="Normal 5 2 8 3" xfId="49184" xr:uid="{00000000-0005-0000-0000-000020C00000}"/>
    <cellStyle name="Normal 5 2 8 3 2" xfId="49185" xr:uid="{00000000-0005-0000-0000-000021C00000}"/>
    <cellStyle name="Normal 5 2 8 4" xfId="49186" xr:uid="{00000000-0005-0000-0000-000022C00000}"/>
    <cellStyle name="Normal 5 2 8 5" xfId="49187" xr:uid="{00000000-0005-0000-0000-000023C00000}"/>
    <cellStyle name="Normal 5 2 9" xfId="49188" xr:uid="{00000000-0005-0000-0000-000024C00000}"/>
    <cellStyle name="Normal 5 2 9 2" xfId="49189" xr:uid="{00000000-0005-0000-0000-000025C00000}"/>
    <cellStyle name="Normal 5 2 9 2 2" xfId="49190" xr:uid="{00000000-0005-0000-0000-000026C00000}"/>
    <cellStyle name="Normal 5 2 9 3" xfId="49191" xr:uid="{00000000-0005-0000-0000-000027C00000}"/>
    <cellStyle name="Normal 5 2 9 4" xfId="49192" xr:uid="{00000000-0005-0000-0000-000028C00000}"/>
    <cellStyle name="Normal 5 3" xfId="49193" xr:uid="{00000000-0005-0000-0000-000029C00000}"/>
    <cellStyle name="Normal 5 3 2" xfId="49194" xr:uid="{00000000-0005-0000-0000-00002AC00000}"/>
    <cellStyle name="Normal 5 3 2 2" xfId="49195" xr:uid="{00000000-0005-0000-0000-00002BC00000}"/>
    <cellStyle name="Normal 5 3 2 2 2" xfId="49196" xr:uid="{00000000-0005-0000-0000-00002CC00000}"/>
    <cellStyle name="Normal 5 3 2 2 2 2" xfId="49197" xr:uid="{00000000-0005-0000-0000-00002DC00000}"/>
    <cellStyle name="Normal 5 3 2 2 2 2 2" xfId="49198" xr:uid="{00000000-0005-0000-0000-00002EC00000}"/>
    <cellStyle name="Normal 5 3 2 2 2 2 2 2" xfId="49199" xr:uid="{00000000-0005-0000-0000-00002FC00000}"/>
    <cellStyle name="Normal 5 3 2 2 2 2 2 2 2" xfId="49200" xr:uid="{00000000-0005-0000-0000-000030C00000}"/>
    <cellStyle name="Normal 5 3 2 2 2 2 2 3" xfId="49201" xr:uid="{00000000-0005-0000-0000-000031C00000}"/>
    <cellStyle name="Normal 5 3 2 2 2 2 2 4" xfId="49202" xr:uid="{00000000-0005-0000-0000-000032C00000}"/>
    <cellStyle name="Normal 5 3 2 2 2 2 3" xfId="49203" xr:uid="{00000000-0005-0000-0000-000033C00000}"/>
    <cellStyle name="Normal 5 3 2 2 2 2 3 2" xfId="49204" xr:uid="{00000000-0005-0000-0000-000034C00000}"/>
    <cellStyle name="Normal 5 3 2 2 2 2 4" xfId="49205" xr:uid="{00000000-0005-0000-0000-000035C00000}"/>
    <cellStyle name="Normal 5 3 2 2 2 2 5" xfId="49206" xr:uid="{00000000-0005-0000-0000-000036C00000}"/>
    <cellStyle name="Normal 5 3 2 2 2 3" xfId="49207" xr:uid="{00000000-0005-0000-0000-000037C00000}"/>
    <cellStyle name="Normal 5 3 2 2 2 3 2" xfId="49208" xr:uid="{00000000-0005-0000-0000-000038C00000}"/>
    <cellStyle name="Normal 5 3 2 2 2 3 2 2" xfId="49209" xr:uid="{00000000-0005-0000-0000-000039C00000}"/>
    <cellStyle name="Normal 5 3 2 2 2 3 3" xfId="49210" xr:uid="{00000000-0005-0000-0000-00003AC00000}"/>
    <cellStyle name="Normal 5 3 2 2 2 3 4" xfId="49211" xr:uid="{00000000-0005-0000-0000-00003BC00000}"/>
    <cellStyle name="Normal 5 3 2 2 2 4" xfId="49212" xr:uid="{00000000-0005-0000-0000-00003CC00000}"/>
    <cellStyle name="Normal 5 3 2 2 2 4 2" xfId="49213" xr:uid="{00000000-0005-0000-0000-00003DC00000}"/>
    <cellStyle name="Normal 5 3 2 2 2 5" xfId="49214" xr:uid="{00000000-0005-0000-0000-00003EC00000}"/>
    <cellStyle name="Normal 5 3 2 2 2 6" xfId="49215" xr:uid="{00000000-0005-0000-0000-00003FC00000}"/>
    <cellStyle name="Normal 5 3 2 2 3" xfId="49216" xr:uid="{00000000-0005-0000-0000-000040C00000}"/>
    <cellStyle name="Normal 5 3 2 2 3 2" xfId="49217" xr:uid="{00000000-0005-0000-0000-000041C00000}"/>
    <cellStyle name="Normal 5 3 2 2 3 2 2" xfId="49218" xr:uid="{00000000-0005-0000-0000-000042C00000}"/>
    <cellStyle name="Normal 5 3 2 2 3 2 2 2" xfId="49219" xr:uid="{00000000-0005-0000-0000-000043C00000}"/>
    <cellStyle name="Normal 5 3 2 2 3 2 3" xfId="49220" xr:uid="{00000000-0005-0000-0000-000044C00000}"/>
    <cellStyle name="Normal 5 3 2 2 3 2 4" xfId="49221" xr:uid="{00000000-0005-0000-0000-000045C00000}"/>
    <cellStyle name="Normal 5 3 2 2 3 3" xfId="49222" xr:uid="{00000000-0005-0000-0000-000046C00000}"/>
    <cellStyle name="Normal 5 3 2 2 3 3 2" xfId="49223" xr:uid="{00000000-0005-0000-0000-000047C00000}"/>
    <cellStyle name="Normal 5 3 2 2 3 4" xfId="49224" xr:uid="{00000000-0005-0000-0000-000048C00000}"/>
    <cellStyle name="Normal 5 3 2 2 3 5" xfId="49225" xr:uid="{00000000-0005-0000-0000-000049C00000}"/>
    <cellStyle name="Normal 5 3 2 2 4" xfId="49226" xr:uid="{00000000-0005-0000-0000-00004AC00000}"/>
    <cellStyle name="Normal 5 3 2 2 4 2" xfId="49227" xr:uid="{00000000-0005-0000-0000-00004BC00000}"/>
    <cellStyle name="Normal 5 3 2 2 4 2 2" xfId="49228" xr:uid="{00000000-0005-0000-0000-00004CC00000}"/>
    <cellStyle name="Normal 5 3 2 2 4 3" xfId="49229" xr:uid="{00000000-0005-0000-0000-00004DC00000}"/>
    <cellStyle name="Normal 5 3 2 2 4 4" xfId="49230" xr:uid="{00000000-0005-0000-0000-00004EC00000}"/>
    <cellStyle name="Normal 5 3 2 2 5" xfId="49231" xr:uid="{00000000-0005-0000-0000-00004FC00000}"/>
    <cellStyle name="Normal 5 3 2 2 5 2" xfId="49232" xr:uid="{00000000-0005-0000-0000-000050C00000}"/>
    <cellStyle name="Normal 5 3 2 2 5 2 2" xfId="49233" xr:uid="{00000000-0005-0000-0000-000051C00000}"/>
    <cellStyle name="Normal 5 3 2 2 5 3" xfId="49234" xr:uid="{00000000-0005-0000-0000-000052C00000}"/>
    <cellStyle name="Normal 5 3 2 2 5 4" xfId="49235" xr:uid="{00000000-0005-0000-0000-000053C00000}"/>
    <cellStyle name="Normal 5 3 2 3" xfId="49236" xr:uid="{00000000-0005-0000-0000-000054C00000}"/>
    <cellStyle name="Normal 5 3 2 3 2" xfId="49237" xr:uid="{00000000-0005-0000-0000-000055C00000}"/>
    <cellStyle name="Normal 5 3 2 3 2 2" xfId="49238" xr:uid="{00000000-0005-0000-0000-000056C00000}"/>
    <cellStyle name="Normal 5 3 2 3 2 2 2" xfId="49239" xr:uid="{00000000-0005-0000-0000-000057C00000}"/>
    <cellStyle name="Normal 5 3 2 3 2 2 2 2" xfId="49240" xr:uid="{00000000-0005-0000-0000-000058C00000}"/>
    <cellStyle name="Normal 5 3 2 3 2 2 3" xfId="49241" xr:uid="{00000000-0005-0000-0000-000059C00000}"/>
    <cellStyle name="Normal 5 3 2 3 2 2 4" xfId="49242" xr:uid="{00000000-0005-0000-0000-00005AC00000}"/>
    <cellStyle name="Normal 5 3 2 3 2 3" xfId="49243" xr:uid="{00000000-0005-0000-0000-00005BC00000}"/>
    <cellStyle name="Normal 5 3 2 3 2 3 2" xfId="49244" xr:uid="{00000000-0005-0000-0000-00005CC00000}"/>
    <cellStyle name="Normal 5 3 2 3 2 4" xfId="49245" xr:uid="{00000000-0005-0000-0000-00005DC00000}"/>
    <cellStyle name="Normal 5 3 2 3 2 5" xfId="49246" xr:uid="{00000000-0005-0000-0000-00005EC00000}"/>
    <cellStyle name="Normal 5 3 2 3 3" xfId="49247" xr:uid="{00000000-0005-0000-0000-00005FC00000}"/>
    <cellStyle name="Normal 5 3 2 3 3 2" xfId="49248" xr:uid="{00000000-0005-0000-0000-000060C00000}"/>
    <cellStyle name="Normal 5 3 2 3 3 2 2" xfId="49249" xr:uid="{00000000-0005-0000-0000-000061C00000}"/>
    <cellStyle name="Normal 5 3 2 3 3 3" xfId="49250" xr:uid="{00000000-0005-0000-0000-000062C00000}"/>
    <cellStyle name="Normal 5 3 2 3 3 4" xfId="49251" xr:uid="{00000000-0005-0000-0000-000063C00000}"/>
    <cellStyle name="Normal 5 3 2 3 4" xfId="49252" xr:uid="{00000000-0005-0000-0000-000064C00000}"/>
    <cellStyle name="Normal 5 3 2 3 4 2" xfId="49253" xr:uid="{00000000-0005-0000-0000-000065C00000}"/>
    <cellStyle name="Normal 5 3 2 3 4 2 2" xfId="49254" xr:uid="{00000000-0005-0000-0000-000066C00000}"/>
    <cellStyle name="Normal 5 3 2 3 4 3" xfId="49255" xr:uid="{00000000-0005-0000-0000-000067C00000}"/>
    <cellStyle name="Normal 5 3 2 3 4 4" xfId="49256" xr:uid="{00000000-0005-0000-0000-000068C00000}"/>
    <cellStyle name="Normal 5 3 2 4" xfId="49257" xr:uid="{00000000-0005-0000-0000-000069C00000}"/>
    <cellStyle name="Normal 5 3 2 4 2" xfId="49258" xr:uid="{00000000-0005-0000-0000-00006AC00000}"/>
    <cellStyle name="Normal 5 3 2 4 2 2" xfId="49259" xr:uid="{00000000-0005-0000-0000-00006BC00000}"/>
    <cellStyle name="Normal 5 3 2 4 2 2 2" xfId="49260" xr:uid="{00000000-0005-0000-0000-00006CC00000}"/>
    <cellStyle name="Normal 5 3 2 4 2 2 2 2" xfId="49261" xr:uid="{00000000-0005-0000-0000-00006DC00000}"/>
    <cellStyle name="Normal 5 3 2 4 2 2 3" xfId="49262" xr:uid="{00000000-0005-0000-0000-00006EC00000}"/>
    <cellStyle name="Normal 5 3 2 4 2 2 4" xfId="49263" xr:uid="{00000000-0005-0000-0000-00006FC00000}"/>
    <cellStyle name="Normal 5 3 2 4 2 3" xfId="49264" xr:uid="{00000000-0005-0000-0000-000070C00000}"/>
    <cellStyle name="Normal 5 3 2 4 2 3 2" xfId="49265" xr:uid="{00000000-0005-0000-0000-000071C00000}"/>
    <cellStyle name="Normal 5 3 2 4 2 4" xfId="49266" xr:uid="{00000000-0005-0000-0000-000072C00000}"/>
    <cellStyle name="Normal 5 3 2 4 2 5" xfId="49267" xr:uid="{00000000-0005-0000-0000-000073C00000}"/>
    <cellStyle name="Normal 5 3 2 4 3" xfId="49268" xr:uid="{00000000-0005-0000-0000-000074C00000}"/>
    <cellStyle name="Normal 5 3 2 4 3 2" xfId="49269" xr:uid="{00000000-0005-0000-0000-000075C00000}"/>
    <cellStyle name="Normal 5 3 2 4 3 2 2" xfId="49270" xr:uid="{00000000-0005-0000-0000-000076C00000}"/>
    <cellStyle name="Normal 5 3 2 4 3 3" xfId="49271" xr:uid="{00000000-0005-0000-0000-000077C00000}"/>
    <cellStyle name="Normal 5 3 2 4 3 4" xfId="49272" xr:uid="{00000000-0005-0000-0000-000078C00000}"/>
    <cellStyle name="Normal 5 3 2 4 4" xfId="49273" xr:uid="{00000000-0005-0000-0000-000079C00000}"/>
    <cellStyle name="Normal 5 3 2 4 4 2" xfId="49274" xr:uid="{00000000-0005-0000-0000-00007AC00000}"/>
    <cellStyle name="Normal 5 3 2 4 4 2 2" xfId="49275" xr:uid="{00000000-0005-0000-0000-00007BC00000}"/>
    <cellStyle name="Normal 5 3 2 4 4 3" xfId="49276" xr:uid="{00000000-0005-0000-0000-00007CC00000}"/>
    <cellStyle name="Normal 5 3 2 4 4 4" xfId="49277" xr:uid="{00000000-0005-0000-0000-00007DC00000}"/>
    <cellStyle name="Normal 5 3 2 4 5" xfId="49278" xr:uid="{00000000-0005-0000-0000-00007EC00000}"/>
    <cellStyle name="Normal 5 3 2 4 5 2" xfId="49279" xr:uid="{00000000-0005-0000-0000-00007FC00000}"/>
    <cellStyle name="Normal 5 3 2 4 6" xfId="49280" xr:uid="{00000000-0005-0000-0000-000080C00000}"/>
    <cellStyle name="Normal 5 3 2 4 7" xfId="49281" xr:uid="{00000000-0005-0000-0000-000081C00000}"/>
    <cellStyle name="Normal 5 3 2 5" xfId="49282" xr:uid="{00000000-0005-0000-0000-000082C00000}"/>
    <cellStyle name="Normal 5 3 2 5 2" xfId="49283" xr:uid="{00000000-0005-0000-0000-000083C00000}"/>
    <cellStyle name="Normal 5 3 2 5 2 2" xfId="49284" xr:uid="{00000000-0005-0000-0000-000084C00000}"/>
    <cellStyle name="Normal 5 3 2 5 2 2 2" xfId="49285" xr:uid="{00000000-0005-0000-0000-000085C00000}"/>
    <cellStyle name="Normal 5 3 2 5 2 3" xfId="49286" xr:uid="{00000000-0005-0000-0000-000086C00000}"/>
    <cellStyle name="Normal 5 3 2 5 2 4" xfId="49287" xr:uid="{00000000-0005-0000-0000-000087C00000}"/>
    <cellStyle name="Normal 5 3 2 5 3" xfId="49288" xr:uid="{00000000-0005-0000-0000-000088C00000}"/>
    <cellStyle name="Normal 5 3 2 5 3 2" xfId="49289" xr:uid="{00000000-0005-0000-0000-000089C00000}"/>
    <cellStyle name="Normal 5 3 2 5 4" xfId="49290" xr:uid="{00000000-0005-0000-0000-00008AC00000}"/>
    <cellStyle name="Normal 5 3 2 5 5" xfId="49291" xr:uid="{00000000-0005-0000-0000-00008BC00000}"/>
    <cellStyle name="Normal 5 3 2 6" xfId="49292" xr:uid="{00000000-0005-0000-0000-00008CC00000}"/>
    <cellStyle name="Normal 5 3 2 6 2" xfId="49293" xr:uid="{00000000-0005-0000-0000-00008DC00000}"/>
    <cellStyle name="Normal 5 3 2 6 2 2" xfId="49294" xr:uid="{00000000-0005-0000-0000-00008EC00000}"/>
    <cellStyle name="Normal 5 3 2 6 3" xfId="49295" xr:uid="{00000000-0005-0000-0000-00008FC00000}"/>
    <cellStyle name="Normal 5 3 2 6 4" xfId="49296" xr:uid="{00000000-0005-0000-0000-000090C00000}"/>
    <cellStyle name="Normal 5 3 3" xfId="49297" xr:uid="{00000000-0005-0000-0000-000091C00000}"/>
    <cellStyle name="Normal 5 3 3 2" xfId="49298" xr:uid="{00000000-0005-0000-0000-000092C00000}"/>
    <cellStyle name="Normal 5 3 3 2 2" xfId="49299" xr:uid="{00000000-0005-0000-0000-000093C00000}"/>
    <cellStyle name="Normal 5 3 3 2 2 2" xfId="49300" xr:uid="{00000000-0005-0000-0000-000094C00000}"/>
    <cellStyle name="Normal 5 3 3 2 2 2 2" xfId="49301" xr:uid="{00000000-0005-0000-0000-000095C00000}"/>
    <cellStyle name="Normal 5 3 3 2 2 2 2 2" xfId="49302" xr:uid="{00000000-0005-0000-0000-000096C00000}"/>
    <cellStyle name="Normal 5 3 3 2 2 2 2 2 2" xfId="49303" xr:uid="{00000000-0005-0000-0000-000097C00000}"/>
    <cellStyle name="Normal 5 3 3 2 2 2 2 3" xfId="49304" xr:uid="{00000000-0005-0000-0000-000098C00000}"/>
    <cellStyle name="Normal 5 3 3 2 2 2 2 4" xfId="49305" xr:uid="{00000000-0005-0000-0000-000099C00000}"/>
    <cellStyle name="Normal 5 3 3 2 2 2 3" xfId="49306" xr:uid="{00000000-0005-0000-0000-00009AC00000}"/>
    <cellStyle name="Normal 5 3 3 2 2 2 3 2" xfId="49307" xr:uid="{00000000-0005-0000-0000-00009BC00000}"/>
    <cellStyle name="Normal 5 3 3 2 2 2 4" xfId="49308" xr:uid="{00000000-0005-0000-0000-00009CC00000}"/>
    <cellStyle name="Normal 5 3 3 2 2 2 5" xfId="49309" xr:uid="{00000000-0005-0000-0000-00009DC00000}"/>
    <cellStyle name="Normal 5 3 3 2 2 3" xfId="49310" xr:uid="{00000000-0005-0000-0000-00009EC00000}"/>
    <cellStyle name="Normal 5 3 3 2 2 3 2" xfId="49311" xr:uid="{00000000-0005-0000-0000-00009FC00000}"/>
    <cellStyle name="Normal 5 3 3 2 2 3 2 2" xfId="49312" xr:uid="{00000000-0005-0000-0000-0000A0C00000}"/>
    <cellStyle name="Normal 5 3 3 2 2 3 3" xfId="49313" xr:uid="{00000000-0005-0000-0000-0000A1C00000}"/>
    <cellStyle name="Normal 5 3 3 2 2 3 4" xfId="49314" xr:uid="{00000000-0005-0000-0000-0000A2C00000}"/>
    <cellStyle name="Normal 5 3 3 2 2 4" xfId="49315" xr:uid="{00000000-0005-0000-0000-0000A3C00000}"/>
    <cellStyle name="Normal 5 3 3 2 2 4 2" xfId="49316" xr:uid="{00000000-0005-0000-0000-0000A4C00000}"/>
    <cellStyle name="Normal 5 3 3 2 2 5" xfId="49317" xr:uid="{00000000-0005-0000-0000-0000A5C00000}"/>
    <cellStyle name="Normal 5 3 3 2 2 6" xfId="49318" xr:uid="{00000000-0005-0000-0000-0000A6C00000}"/>
    <cellStyle name="Normal 5 3 3 2 3" xfId="49319" xr:uid="{00000000-0005-0000-0000-0000A7C00000}"/>
    <cellStyle name="Normal 5 3 3 2 3 2" xfId="49320" xr:uid="{00000000-0005-0000-0000-0000A8C00000}"/>
    <cellStyle name="Normal 5 3 3 2 3 2 2" xfId="49321" xr:uid="{00000000-0005-0000-0000-0000A9C00000}"/>
    <cellStyle name="Normal 5 3 3 2 3 2 2 2" xfId="49322" xr:uid="{00000000-0005-0000-0000-0000AAC00000}"/>
    <cellStyle name="Normal 5 3 3 2 3 2 3" xfId="49323" xr:uid="{00000000-0005-0000-0000-0000ABC00000}"/>
    <cellStyle name="Normal 5 3 3 2 3 2 4" xfId="49324" xr:uid="{00000000-0005-0000-0000-0000ACC00000}"/>
    <cellStyle name="Normal 5 3 3 2 3 3" xfId="49325" xr:uid="{00000000-0005-0000-0000-0000ADC00000}"/>
    <cellStyle name="Normal 5 3 3 2 3 3 2" xfId="49326" xr:uid="{00000000-0005-0000-0000-0000AEC00000}"/>
    <cellStyle name="Normal 5 3 3 2 3 4" xfId="49327" xr:uid="{00000000-0005-0000-0000-0000AFC00000}"/>
    <cellStyle name="Normal 5 3 3 2 3 5" xfId="49328" xr:uid="{00000000-0005-0000-0000-0000B0C00000}"/>
    <cellStyle name="Normal 5 3 3 2 4" xfId="49329" xr:uid="{00000000-0005-0000-0000-0000B1C00000}"/>
    <cellStyle name="Normal 5 3 3 2 4 2" xfId="49330" xr:uid="{00000000-0005-0000-0000-0000B2C00000}"/>
    <cellStyle name="Normal 5 3 3 2 4 2 2" xfId="49331" xr:uid="{00000000-0005-0000-0000-0000B3C00000}"/>
    <cellStyle name="Normal 5 3 3 2 4 3" xfId="49332" xr:uid="{00000000-0005-0000-0000-0000B4C00000}"/>
    <cellStyle name="Normal 5 3 3 2 4 4" xfId="49333" xr:uid="{00000000-0005-0000-0000-0000B5C00000}"/>
    <cellStyle name="Normal 5 3 3 2 5" xfId="49334" xr:uid="{00000000-0005-0000-0000-0000B6C00000}"/>
    <cellStyle name="Normal 5 3 3 2 5 2" xfId="49335" xr:uid="{00000000-0005-0000-0000-0000B7C00000}"/>
    <cellStyle name="Normal 5 3 3 2 5 2 2" xfId="49336" xr:uid="{00000000-0005-0000-0000-0000B8C00000}"/>
    <cellStyle name="Normal 5 3 3 2 5 3" xfId="49337" xr:uid="{00000000-0005-0000-0000-0000B9C00000}"/>
    <cellStyle name="Normal 5 3 3 2 5 4" xfId="49338" xr:uid="{00000000-0005-0000-0000-0000BAC00000}"/>
    <cellStyle name="Normal 5 3 3 3" xfId="49339" xr:uid="{00000000-0005-0000-0000-0000BBC00000}"/>
    <cellStyle name="Normal 5 3 3 3 2" xfId="49340" xr:uid="{00000000-0005-0000-0000-0000BCC00000}"/>
    <cellStyle name="Normal 5 3 3 3 2 2" xfId="49341" xr:uid="{00000000-0005-0000-0000-0000BDC00000}"/>
    <cellStyle name="Normal 5 3 3 3 2 2 2" xfId="49342" xr:uid="{00000000-0005-0000-0000-0000BEC00000}"/>
    <cellStyle name="Normal 5 3 3 3 2 2 2 2" xfId="49343" xr:uid="{00000000-0005-0000-0000-0000BFC00000}"/>
    <cellStyle name="Normal 5 3 3 3 2 2 3" xfId="49344" xr:uid="{00000000-0005-0000-0000-0000C0C00000}"/>
    <cellStyle name="Normal 5 3 3 3 2 2 4" xfId="49345" xr:uid="{00000000-0005-0000-0000-0000C1C00000}"/>
    <cellStyle name="Normal 5 3 3 3 2 3" xfId="49346" xr:uid="{00000000-0005-0000-0000-0000C2C00000}"/>
    <cellStyle name="Normal 5 3 3 3 2 3 2" xfId="49347" xr:uid="{00000000-0005-0000-0000-0000C3C00000}"/>
    <cellStyle name="Normal 5 3 3 3 2 4" xfId="49348" xr:uid="{00000000-0005-0000-0000-0000C4C00000}"/>
    <cellStyle name="Normal 5 3 3 3 2 5" xfId="49349" xr:uid="{00000000-0005-0000-0000-0000C5C00000}"/>
    <cellStyle name="Normal 5 3 3 3 3" xfId="49350" xr:uid="{00000000-0005-0000-0000-0000C6C00000}"/>
    <cellStyle name="Normal 5 3 3 3 3 2" xfId="49351" xr:uid="{00000000-0005-0000-0000-0000C7C00000}"/>
    <cellStyle name="Normal 5 3 3 3 3 2 2" xfId="49352" xr:uid="{00000000-0005-0000-0000-0000C8C00000}"/>
    <cellStyle name="Normal 5 3 3 3 3 3" xfId="49353" xr:uid="{00000000-0005-0000-0000-0000C9C00000}"/>
    <cellStyle name="Normal 5 3 3 3 3 4" xfId="49354" xr:uid="{00000000-0005-0000-0000-0000CAC00000}"/>
    <cellStyle name="Normal 5 3 3 3 4" xfId="49355" xr:uid="{00000000-0005-0000-0000-0000CBC00000}"/>
    <cellStyle name="Normal 5 3 3 3 4 2" xfId="49356" xr:uid="{00000000-0005-0000-0000-0000CCC00000}"/>
    <cellStyle name="Normal 5 3 3 3 4 2 2" xfId="49357" xr:uid="{00000000-0005-0000-0000-0000CDC00000}"/>
    <cellStyle name="Normal 5 3 3 3 4 3" xfId="49358" xr:uid="{00000000-0005-0000-0000-0000CEC00000}"/>
    <cellStyle name="Normal 5 3 3 3 4 4" xfId="49359" xr:uid="{00000000-0005-0000-0000-0000CFC00000}"/>
    <cellStyle name="Normal 5 3 3 4" xfId="49360" xr:uid="{00000000-0005-0000-0000-0000D0C00000}"/>
    <cellStyle name="Normal 5 3 3 4 2" xfId="49361" xr:uid="{00000000-0005-0000-0000-0000D1C00000}"/>
    <cellStyle name="Normal 5 3 3 4 2 2" xfId="49362" xr:uid="{00000000-0005-0000-0000-0000D2C00000}"/>
    <cellStyle name="Normal 5 3 3 4 2 2 2" xfId="49363" xr:uid="{00000000-0005-0000-0000-0000D3C00000}"/>
    <cellStyle name="Normal 5 3 3 4 2 2 2 2" xfId="49364" xr:uid="{00000000-0005-0000-0000-0000D4C00000}"/>
    <cellStyle name="Normal 5 3 3 4 2 2 3" xfId="49365" xr:uid="{00000000-0005-0000-0000-0000D5C00000}"/>
    <cellStyle name="Normal 5 3 3 4 2 2 4" xfId="49366" xr:uid="{00000000-0005-0000-0000-0000D6C00000}"/>
    <cellStyle name="Normal 5 3 3 4 2 3" xfId="49367" xr:uid="{00000000-0005-0000-0000-0000D7C00000}"/>
    <cellStyle name="Normal 5 3 3 4 2 3 2" xfId="49368" xr:uid="{00000000-0005-0000-0000-0000D8C00000}"/>
    <cellStyle name="Normal 5 3 3 4 2 4" xfId="49369" xr:uid="{00000000-0005-0000-0000-0000D9C00000}"/>
    <cellStyle name="Normal 5 3 3 4 2 5" xfId="49370" xr:uid="{00000000-0005-0000-0000-0000DAC00000}"/>
    <cellStyle name="Normal 5 3 3 4 3" xfId="49371" xr:uid="{00000000-0005-0000-0000-0000DBC00000}"/>
    <cellStyle name="Normal 5 3 3 4 3 2" xfId="49372" xr:uid="{00000000-0005-0000-0000-0000DCC00000}"/>
    <cellStyle name="Normal 5 3 3 4 3 2 2" xfId="49373" xr:uid="{00000000-0005-0000-0000-0000DDC00000}"/>
    <cellStyle name="Normal 5 3 3 4 3 3" xfId="49374" xr:uid="{00000000-0005-0000-0000-0000DEC00000}"/>
    <cellStyle name="Normal 5 3 3 4 3 4" xfId="49375" xr:uid="{00000000-0005-0000-0000-0000DFC00000}"/>
    <cellStyle name="Normal 5 3 3 4 4" xfId="49376" xr:uid="{00000000-0005-0000-0000-0000E0C00000}"/>
    <cellStyle name="Normal 5 3 3 4 4 2" xfId="49377" xr:uid="{00000000-0005-0000-0000-0000E1C00000}"/>
    <cellStyle name="Normal 5 3 3 4 4 2 2" xfId="49378" xr:uid="{00000000-0005-0000-0000-0000E2C00000}"/>
    <cellStyle name="Normal 5 3 3 4 4 3" xfId="49379" xr:uid="{00000000-0005-0000-0000-0000E3C00000}"/>
    <cellStyle name="Normal 5 3 3 4 4 4" xfId="49380" xr:uid="{00000000-0005-0000-0000-0000E4C00000}"/>
    <cellStyle name="Normal 5 3 3 4 5" xfId="49381" xr:uid="{00000000-0005-0000-0000-0000E5C00000}"/>
    <cellStyle name="Normal 5 3 3 4 5 2" xfId="49382" xr:uid="{00000000-0005-0000-0000-0000E6C00000}"/>
    <cellStyle name="Normal 5 3 3 4 6" xfId="49383" xr:uid="{00000000-0005-0000-0000-0000E7C00000}"/>
    <cellStyle name="Normal 5 3 3 4 7" xfId="49384" xr:uid="{00000000-0005-0000-0000-0000E8C00000}"/>
    <cellStyle name="Normal 5 3 3 5" xfId="49385" xr:uid="{00000000-0005-0000-0000-0000E9C00000}"/>
    <cellStyle name="Normal 5 3 3 5 2" xfId="49386" xr:uid="{00000000-0005-0000-0000-0000EAC00000}"/>
    <cellStyle name="Normal 5 3 3 5 2 2" xfId="49387" xr:uid="{00000000-0005-0000-0000-0000EBC00000}"/>
    <cellStyle name="Normal 5 3 3 5 2 2 2" xfId="49388" xr:uid="{00000000-0005-0000-0000-0000ECC00000}"/>
    <cellStyle name="Normal 5 3 3 5 2 3" xfId="49389" xr:uid="{00000000-0005-0000-0000-0000EDC00000}"/>
    <cellStyle name="Normal 5 3 3 5 2 4" xfId="49390" xr:uid="{00000000-0005-0000-0000-0000EEC00000}"/>
    <cellStyle name="Normal 5 3 3 5 3" xfId="49391" xr:uid="{00000000-0005-0000-0000-0000EFC00000}"/>
    <cellStyle name="Normal 5 3 3 5 3 2" xfId="49392" xr:uid="{00000000-0005-0000-0000-0000F0C00000}"/>
    <cellStyle name="Normal 5 3 3 5 4" xfId="49393" xr:uid="{00000000-0005-0000-0000-0000F1C00000}"/>
    <cellStyle name="Normal 5 3 3 5 5" xfId="49394" xr:uid="{00000000-0005-0000-0000-0000F2C00000}"/>
    <cellStyle name="Normal 5 3 3 6" xfId="49395" xr:uid="{00000000-0005-0000-0000-0000F3C00000}"/>
    <cellStyle name="Normal 5 3 3 6 2" xfId="49396" xr:uid="{00000000-0005-0000-0000-0000F4C00000}"/>
    <cellStyle name="Normal 5 3 3 6 2 2" xfId="49397" xr:uid="{00000000-0005-0000-0000-0000F5C00000}"/>
    <cellStyle name="Normal 5 3 3 6 3" xfId="49398" xr:uid="{00000000-0005-0000-0000-0000F6C00000}"/>
    <cellStyle name="Normal 5 3 3 6 4" xfId="49399" xr:uid="{00000000-0005-0000-0000-0000F7C00000}"/>
    <cellStyle name="Normal 5 3 4" xfId="49400" xr:uid="{00000000-0005-0000-0000-0000F8C00000}"/>
    <cellStyle name="Normal 5 3 4 2" xfId="49401" xr:uid="{00000000-0005-0000-0000-0000F9C00000}"/>
    <cellStyle name="Normal 5 3 4 2 2" xfId="49402" xr:uid="{00000000-0005-0000-0000-0000FAC00000}"/>
    <cellStyle name="Normal 5 3 4 2 2 2" xfId="49403" xr:uid="{00000000-0005-0000-0000-0000FBC00000}"/>
    <cellStyle name="Normal 5 3 4 2 2 2 2" xfId="49404" xr:uid="{00000000-0005-0000-0000-0000FCC00000}"/>
    <cellStyle name="Normal 5 3 4 2 2 2 2 2" xfId="49405" xr:uid="{00000000-0005-0000-0000-0000FDC00000}"/>
    <cellStyle name="Normal 5 3 4 2 2 2 3" xfId="49406" xr:uid="{00000000-0005-0000-0000-0000FEC00000}"/>
    <cellStyle name="Normal 5 3 4 2 2 2 4" xfId="49407" xr:uid="{00000000-0005-0000-0000-0000FFC00000}"/>
    <cellStyle name="Normal 5 3 4 2 2 3" xfId="49408" xr:uid="{00000000-0005-0000-0000-000000C10000}"/>
    <cellStyle name="Normal 5 3 4 2 2 3 2" xfId="49409" xr:uid="{00000000-0005-0000-0000-000001C10000}"/>
    <cellStyle name="Normal 5 3 4 2 2 4" xfId="49410" xr:uid="{00000000-0005-0000-0000-000002C10000}"/>
    <cellStyle name="Normal 5 3 4 2 2 5" xfId="49411" xr:uid="{00000000-0005-0000-0000-000003C10000}"/>
    <cellStyle name="Normal 5 3 4 2 3" xfId="49412" xr:uid="{00000000-0005-0000-0000-000004C10000}"/>
    <cellStyle name="Normal 5 3 4 2 3 2" xfId="49413" xr:uid="{00000000-0005-0000-0000-000005C10000}"/>
    <cellStyle name="Normal 5 3 4 2 3 2 2" xfId="49414" xr:uid="{00000000-0005-0000-0000-000006C10000}"/>
    <cellStyle name="Normal 5 3 4 2 3 3" xfId="49415" xr:uid="{00000000-0005-0000-0000-000007C10000}"/>
    <cellStyle name="Normal 5 3 4 2 3 4" xfId="49416" xr:uid="{00000000-0005-0000-0000-000008C10000}"/>
    <cellStyle name="Normal 5 3 4 2 4" xfId="49417" xr:uid="{00000000-0005-0000-0000-000009C10000}"/>
    <cellStyle name="Normal 5 3 4 2 4 2" xfId="49418" xr:uid="{00000000-0005-0000-0000-00000AC10000}"/>
    <cellStyle name="Normal 5 3 4 2 4 2 2" xfId="49419" xr:uid="{00000000-0005-0000-0000-00000BC10000}"/>
    <cellStyle name="Normal 5 3 4 2 4 3" xfId="49420" xr:uid="{00000000-0005-0000-0000-00000CC10000}"/>
    <cellStyle name="Normal 5 3 4 2 4 4" xfId="49421" xr:uid="{00000000-0005-0000-0000-00000DC10000}"/>
    <cellStyle name="Normal 5 3 4 3" xfId="49422" xr:uid="{00000000-0005-0000-0000-00000EC10000}"/>
    <cellStyle name="Normal 5 3 4 3 2" xfId="49423" xr:uid="{00000000-0005-0000-0000-00000FC10000}"/>
    <cellStyle name="Normal 5 3 4 3 2 2" xfId="49424" xr:uid="{00000000-0005-0000-0000-000010C10000}"/>
    <cellStyle name="Normal 5 3 4 3 2 2 2" xfId="49425" xr:uid="{00000000-0005-0000-0000-000011C10000}"/>
    <cellStyle name="Normal 5 3 4 3 2 3" xfId="49426" xr:uid="{00000000-0005-0000-0000-000012C10000}"/>
    <cellStyle name="Normal 5 3 4 3 2 4" xfId="49427" xr:uid="{00000000-0005-0000-0000-000013C10000}"/>
    <cellStyle name="Normal 5 3 4 3 3" xfId="49428" xr:uid="{00000000-0005-0000-0000-000014C10000}"/>
    <cellStyle name="Normal 5 3 4 3 3 2" xfId="49429" xr:uid="{00000000-0005-0000-0000-000015C10000}"/>
    <cellStyle name="Normal 5 3 4 3 4" xfId="49430" xr:uid="{00000000-0005-0000-0000-000016C10000}"/>
    <cellStyle name="Normal 5 3 4 3 5" xfId="49431" xr:uid="{00000000-0005-0000-0000-000017C10000}"/>
    <cellStyle name="Normal 5 3 4 4" xfId="49432" xr:uid="{00000000-0005-0000-0000-000018C10000}"/>
    <cellStyle name="Normal 5 3 4 4 2" xfId="49433" xr:uid="{00000000-0005-0000-0000-000019C10000}"/>
    <cellStyle name="Normal 5 3 4 4 2 2" xfId="49434" xr:uid="{00000000-0005-0000-0000-00001AC10000}"/>
    <cellStyle name="Normal 5 3 4 4 3" xfId="49435" xr:uid="{00000000-0005-0000-0000-00001BC10000}"/>
    <cellStyle name="Normal 5 3 4 4 4" xfId="49436" xr:uid="{00000000-0005-0000-0000-00001CC10000}"/>
    <cellStyle name="Normal 5 3 4 5" xfId="49437" xr:uid="{00000000-0005-0000-0000-00001DC10000}"/>
    <cellStyle name="Normal 5 3 4 5 2" xfId="49438" xr:uid="{00000000-0005-0000-0000-00001EC10000}"/>
    <cellStyle name="Normal 5 3 4 5 2 2" xfId="49439" xr:uid="{00000000-0005-0000-0000-00001FC10000}"/>
    <cellStyle name="Normal 5 3 4 5 3" xfId="49440" xr:uid="{00000000-0005-0000-0000-000020C10000}"/>
    <cellStyle name="Normal 5 3 4 5 4" xfId="49441" xr:uid="{00000000-0005-0000-0000-000021C10000}"/>
    <cellStyle name="Normal 5 3 5" xfId="49442" xr:uid="{00000000-0005-0000-0000-000022C10000}"/>
    <cellStyle name="Normal 5 3 5 2" xfId="49443" xr:uid="{00000000-0005-0000-0000-000023C10000}"/>
    <cellStyle name="Normal 5 3 5 2 2" xfId="49444" xr:uid="{00000000-0005-0000-0000-000024C10000}"/>
    <cellStyle name="Normal 5 3 5 2 2 2" xfId="49445" xr:uid="{00000000-0005-0000-0000-000025C10000}"/>
    <cellStyle name="Normal 5 3 5 2 2 2 2" xfId="49446" xr:uid="{00000000-0005-0000-0000-000026C10000}"/>
    <cellStyle name="Normal 5 3 5 2 2 3" xfId="49447" xr:uid="{00000000-0005-0000-0000-000027C10000}"/>
    <cellStyle name="Normal 5 3 5 2 2 4" xfId="49448" xr:uid="{00000000-0005-0000-0000-000028C10000}"/>
    <cellStyle name="Normal 5 3 5 2 3" xfId="49449" xr:uid="{00000000-0005-0000-0000-000029C10000}"/>
    <cellStyle name="Normal 5 3 5 2 3 2" xfId="49450" xr:uid="{00000000-0005-0000-0000-00002AC10000}"/>
    <cellStyle name="Normal 5 3 5 2 4" xfId="49451" xr:uid="{00000000-0005-0000-0000-00002BC10000}"/>
    <cellStyle name="Normal 5 3 5 2 5" xfId="49452" xr:uid="{00000000-0005-0000-0000-00002CC10000}"/>
    <cellStyle name="Normal 5 3 5 3" xfId="49453" xr:uid="{00000000-0005-0000-0000-00002DC10000}"/>
    <cellStyle name="Normal 5 3 5 3 2" xfId="49454" xr:uid="{00000000-0005-0000-0000-00002EC10000}"/>
    <cellStyle name="Normal 5 3 5 3 2 2" xfId="49455" xr:uid="{00000000-0005-0000-0000-00002FC10000}"/>
    <cellStyle name="Normal 5 3 5 3 3" xfId="49456" xr:uid="{00000000-0005-0000-0000-000030C10000}"/>
    <cellStyle name="Normal 5 3 5 3 4" xfId="49457" xr:uid="{00000000-0005-0000-0000-000031C10000}"/>
    <cellStyle name="Normal 5 3 5 4" xfId="49458" xr:uid="{00000000-0005-0000-0000-000032C10000}"/>
    <cellStyle name="Normal 5 3 5 4 2" xfId="49459" xr:uid="{00000000-0005-0000-0000-000033C10000}"/>
    <cellStyle name="Normal 5 3 5 4 2 2" xfId="49460" xr:uid="{00000000-0005-0000-0000-000034C10000}"/>
    <cellStyle name="Normal 5 3 5 4 3" xfId="49461" xr:uid="{00000000-0005-0000-0000-000035C10000}"/>
    <cellStyle name="Normal 5 3 5 4 4" xfId="49462" xr:uid="{00000000-0005-0000-0000-000036C10000}"/>
    <cellStyle name="Normal 5 3 6" xfId="49463" xr:uid="{00000000-0005-0000-0000-000037C10000}"/>
    <cellStyle name="Normal 5 3 6 2" xfId="49464" xr:uid="{00000000-0005-0000-0000-000038C10000}"/>
    <cellStyle name="Normal 5 3 6 2 2" xfId="49465" xr:uid="{00000000-0005-0000-0000-000039C10000}"/>
    <cellStyle name="Normal 5 3 6 2 2 2" xfId="49466" xr:uid="{00000000-0005-0000-0000-00003AC10000}"/>
    <cellStyle name="Normal 5 3 6 2 3" xfId="49467" xr:uid="{00000000-0005-0000-0000-00003BC10000}"/>
    <cellStyle name="Normal 5 3 6 2 4" xfId="49468" xr:uid="{00000000-0005-0000-0000-00003CC10000}"/>
    <cellStyle name="Normal 5 3 6 3" xfId="49469" xr:uid="{00000000-0005-0000-0000-00003DC10000}"/>
    <cellStyle name="Normal 5 3 6 3 2" xfId="49470" xr:uid="{00000000-0005-0000-0000-00003EC10000}"/>
    <cellStyle name="Normal 5 3 6 3 2 2" xfId="49471" xr:uid="{00000000-0005-0000-0000-00003FC10000}"/>
    <cellStyle name="Normal 5 3 6 3 3" xfId="49472" xr:uid="{00000000-0005-0000-0000-000040C10000}"/>
    <cellStyle name="Normal 5 3 6 3 4" xfId="49473" xr:uid="{00000000-0005-0000-0000-000041C10000}"/>
    <cellStyle name="Normal 5 3 7" xfId="49474" xr:uid="{00000000-0005-0000-0000-000042C10000}"/>
    <cellStyle name="Normal 5 3 7 2" xfId="49475" xr:uid="{00000000-0005-0000-0000-000043C10000}"/>
    <cellStyle name="Normal 5 3 7 2 2" xfId="49476" xr:uid="{00000000-0005-0000-0000-000044C10000}"/>
    <cellStyle name="Normal 5 3 7 2 2 2" xfId="49477" xr:uid="{00000000-0005-0000-0000-000045C10000}"/>
    <cellStyle name="Normal 5 3 7 2 2 2 2" xfId="49478" xr:uid="{00000000-0005-0000-0000-000046C10000}"/>
    <cellStyle name="Normal 5 3 7 2 2 3" xfId="49479" xr:uid="{00000000-0005-0000-0000-000047C10000}"/>
    <cellStyle name="Normal 5 3 7 2 2 4" xfId="49480" xr:uid="{00000000-0005-0000-0000-000048C10000}"/>
    <cellStyle name="Normal 5 3 7 2 3" xfId="49481" xr:uid="{00000000-0005-0000-0000-000049C10000}"/>
    <cellStyle name="Normal 5 3 7 2 3 2" xfId="49482" xr:uid="{00000000-0005-0000-0000-00004AC10000}"/>
    <cellStyle name="Normal 5 3 7 2 4" xfId="49483" xr:uid="{00000000-0005-0000-0000-00004BC10000}"/>
    <cellStyle name="Normal 5 3 7 2 5" xfId="49484" xr:uid="{00000000-0005-0000-0000-00004CC10000}"/>
    <cellStyle name="Normal 5 3 7 3" xfId="49485" xr:uid="{00000000-0005-0000-0000-00004DC10000}"/>
    <cellStyle name="Normal 5 3 7 3 2" xfId="49486" xr:uid="{00000000-0005-0000-0000-00004EC10000}"/>
    <cellStyle name="Normal 5 3 7 3 2 2" xfId="49487" xr:uid="{00000000-0005-0000-0000-00004FC10000}"/>
    <cellStyle name="Normal 5 3 7 3 3" xfId="49488" xr:uid="{00000000-0005-0000-0000-000050C10000}"/>
    <cellStyle name="Normal 5 3 7 3 4" xfId="49489" xr:uid="{00000000-0005-0000-0000-000051C10000}"/>
    <cellStyle name="Normal 5 3 7 4" xfId="49490" xr:uid="{00000000-0005-0000-0000-000052C10000}"/>
    <cellStyle name="Normal 5 3 7 4 2" xfId="49491" xr:uid="{00000000-0005-0000-0000-000053C10000}"/>
    <cellStyle name="Normal 5 3 7 4 2 2" xfId="49492" xr:uid="{00000000-0005-0000-0000-000054C10000}"/>
    <cellStyle name="Normal 5 3 7 4 3" xfId="49493" xr:uid="{00000000-0005-0000-0000-000055C10000}"/>
    <cellStyle name="Normal 5 3 7 4 4" xfId="49494" xr:uid="{00000000-0005-0000-0000-000056C10000}"/>
    <cellStyle name="Normal 5 3 7 5" xfId="49495" xr:uid="{00000000-0005-0000-0000-000057C10000}"/>
    <cellStyle name="Normal 5 3 7 5 2" xfId="49496" xr:uid="{00000000-0005-0000-0000-000058C10000}"/>
    <cellStyle name="Normal 5 3 7 6" xfId="49497" xr:uid="{00000000-0005-0000-0000-000059C10000}"/>
    <cellStyle name="Normal 5 3 7 7" xfId="49498" xr:uid="{00000000-0005-0000-0000-00005AC10000}"/>
    <cellStyle name="Normal 5 3 8" xfId="49499" xr:uid="{00000000-0005-0000-0000-00005BC10000}"/>
    <cellStyle name="Normal 5 3 8 2" xfId="49500" xr:uid="{00000000-0005-0000-0000-00005CC10000}"/>
    <cellStyle name="Normal 5 3 8 2 2" xfId="49501" xr:uid="{00000000-0005-0000-0000-00005DC10000}"/>
    <cellStyle name="Normal 5 3 8 3" xfId="49502" xr:uid="{00000000-0005-0000-0000-00005EC10000}"/>
    <cellStyle name="Normal 5 3 8 4" xfId="49503" xr:uid="{00000000-0005-0000-0000-00005FC10000}"/>
    <cellStyle name="Normal 5 4" xfId="49504" xr:uid="{00000000-0005-0000-0000-000060C10000}"/>
    <cellStyle name="Normal 5 4 2" xfId="49505" xr:uid="{00000000-0005-0000-0000-000061C10000}"/>
    <cellStyle name="Normal 5 4 2 2" xfId="49506" xr:uid="{00000000-0005-0000-0000-000062C10000}"/>
    <cellStyle name="Normal 5 4 2 2 2" xfId="49507" xr:uid="{00000000-0005-0000-0000-000063C10000}"/>
    <cellStyle name="Normal 5 4 2 2 2 2" xfId="49508" xr:uid="{00000000-0005-0000-0000-000064C10000}"/>
    <cellStyle name="Normal 5 4 2 2 2 2 2" xfId="49509" xr:uid="{00000000-0005-0000-0000-000065C10000}"/>
    <cellStyle name="Normal 5 4 2 2 2 2 2 2" xfId="49510" xr:uid="{00000000-0005-0000-0000-000066C10000}"/>
    <cellStyle name="Normal 5 4 2 2 2 2 2 2 2" xfId="49511" xr:uid="{00000000-0005-0000-0000-000067C10000}"/>
    <cellStyle name="Normal 5 4 2 2 2 2 2 3" xfId="49512" xr:uid="{00000000-0005-0000-0000-000068C10000}"/>
    <cellStyle name="Normal 5 4 2 2 2 2 2 4" xfId="49513" xr:uid="{00000000-0005-0000-0000-000069C10000}"/>
    <cellStyle name="Normal 5 4 2 2 2 2 3" xfId="49514" xr:uid="{00000000-0005-0000-0000-00006AC10000}"/>
    <cellStyle name="Normal 5 4 2 2 2 2 3 2" xfId="49515" xr:uid="{00000000-0005-0000-0000-00006BC10000}"/>
    <cellStyle name="Normal 5 4 2 2 2 2 4" xfId="49516" xr:uid="{00000000-0005-0000-0000-00006CC10000}"/>
    <cellStyle name="Normal 5 4 2 2 2 2 5" xfId="49517" xr:uid="{00000000-0005-0000-0000-00006DC10000}"/>
    <cellStyle name="Normal 5 4 2 2 2 3" xfId="49518" xr:uid="{00000000-0005-0000-0000-00006EC10000}"/>
    <cellStyle name="Normal 5 4 2 2 2 3 2" xfId="49519" xr:uid="{00000000-0005-0000-0000-00006FC10000}"/>
    <cellStyle name="Normal 5 4 2 2 2 3 2 2" xfId="49520" xr:uid="{00000000-0005-0000-0000-000070C10000}"/>
    <cellStyle name="Normal 5 4 2 2 2 3 3" xfId="49521" xr:uid="{00000000-0005-0000-0000-000071C10000}"/>
    <cellStyle name="Normal 5 4 2 2 2 3 4" xfId="49522" xr:uid="{00000000-0005-0000-0000-000072C10000}"/>
    <cellStyle name="Normal 5 4 2 2 2 4" xfId="49523" xr:uid="{00000000-0005-0000-0000-000073C10000}"/>
    <cellStyle name="Normal 5 4 2 2 2 4 2" xfId="49524" xr:uid="{00000000-0005-0000-0000-000074C10000}"/>
    <cellStyle name="Normal 5 4 2 2 2 5" xfId="49525" xr:uid="{00000000-0005-0000-0000-000075C10000}"/>
    <cellStyle name="Normal 5 4 2 2 2 6" xfId="49526" xr:uid="{00000000-0005-0000-0000-000076C10000}"/>
    <cellStyle name="Normal 5 4 2 2 3" xfId="49527" xr:uid="{00000000-0005-0000-0000-000077C10000}"/>
    <cellStyle name="Normal 5 4 2 2 3 2" xfId="49528" xr:uid="{00000000-0005-0000-0000-000078C10000}"/>
    <cellStyle name="Normal 5 4 2 2 3 2 2" xfId="49529" xr:uid="{00000000-0005-0000-0000-000079C10000}"/>
    <cellStyle name="Normal 5 4 2 2 3 2 2 2" xfId="49530" xr:uid="{00000000-0005-0000-0000-00007AC10000}"/>
    <cellStyle name="Normal 5 4 2 2 3 2 3" xfId="49531" xr:uid="{00000000-0005-0000-0000-00007BC10000}"/>
    <cellStyle name="Normal 5 4 2 2 3 2 4" xfId="49532" xr:uid="{00000000-0005-0000-0000-00007CC10000}"/>
    <cellStyle name="Normal 5 4 2 2 3 3" xfId="49533" xr:uid="{00000000-0005-0000-0000-00007DC10000}"/>
    <cellStyle name="Normal 5 4 2 2 3 3 2" xfId="49534" xr:uid="{00000000-0005-0000-0000-00007EC10000}"/>
    <cellStyle name="Normal 5 4 2 2 3 4" xfId="49535" xr:uid="{00000000-0005-0000-0000-00007FC10000}"/>
    <cellStyle name="Normal 5 4 2 2 3 5" xfId="49536" xr:uid="{00000000-0005-0000-0000-000080C10000}"/>
    <cellStyle name="Normal 5 4 2 2 4" xfId="49537" xr:uid="{00000000-0005-0000-0000-000081C10000}"/>
    <cellStyle name="Normal 5 4 2 2 4 2" xfId="49538" xr:uid="{00000000-0005-0000-0000-000082C10000}"/>
    <cellStyle name="Normal 5 4 2 2 4 2 2" xfId="49539" xr:uid="{00000000-0005-0000-0000-000083C10000}"/>
    <cellStyle name="Normal 5 4 2 2 4 3" xfId="49540" xr:uid="{00000000-0005-0000-0000-000084C10000}"/>
    <cellStyle name="Normal 5 4 2 2 4 4" xfId="49541" xr:uid="{00000000-0005-0000-0000-000085C10000}"/>
    <cellStyle name="Normal 5 4 2 2 5" xfId="49542" xr:uid="{00000000-0005-0000-0000-000086C10000}"/>
    <cellStyle name="Normal 5 4 2 2 5 2" xfId="49543" xr:uid="{00000000-0005-0000-0000-000087C10000}"/>
    <cellStyle name="Normal 5 4 2 2 5 2 2" xfId="49544" xr:uid="{00000000-0005-0000-0000-000088C10000}"/>
    <cellStyle name="Normal 5 4 2 2 5 3" xfId="49545" xr:uid="{00000000-0005-0000-0000-000089C10000}"/>
    <cellStyle name="Normal 5 4 2 2 5 4" xfId="49546" xr:uid="{00000000-0005-0000-0000-00008AC10000}"/>
    <cellStyle name="Normal 5 4 2 3" xfId="49547" xr:uid="{00000000-0005-0000-0000-00008BC10000}"/>
    <cellStyle name="Normal 5 4 2 3 2" xfId="49548" xr:uid="{00000000-0005-0000-0000-00008CC10000}"/>
    <cellStyle name="Normal 5 4 2 3 2 2" xfId="49549" xr:uid="{00000000-0005-0000-0000-00008DC10000}"/>
    <cellStyle name="Normal 5 4 2 3 2 2 2" xfId="49550" xr:uid="{00000000-0005-0000-0000-00008EC10000}"/>
    <cellStyle name="Normal 5 4 2 3 2 2 2 2" xfId="49551" xr:uid="{00000000-0005-0000-0000-00008FC10000}"/>
    <cellStyle name="Normal 5 4 2 3 2 2 3" xfId="49552" xr:uid="{00000000-0005-0000-0000-000090C10000}"/>
    <cellStyle name="Normal 5 4 2 3 2 2 4" xfId="49553" xr:uid="{00000000-0005-0000-0000-000091C10000}"/>
    <cellStyle name="Normal 5 4 2 3 2 3" xfId="49554" xr:uid="{00000000-0005-0000-0000-000092C10000}"/>
    <cellStyle name="Normal 5 4 2 3 2 3 2" xfId="49555" xr:uid="{00000000-0005-0000-0000-000093C10000}"/>
    <cellStyle name="Normal 5 4 2 3 2 4" xfId="49556" xr:uid="{00000000-0005-0000-0000-000094C10000}"/>
    <cellStyle name="Normal 5 4 2 3 2 5" xfId="49557" xr:uid="{00000000-0005-0000-0000-000095C10000}"/>
    <cellStyle name="Normal 5 4 2 3 3" xfId="49558" xr:uid="{00000000-0005-0000-0000-000096C10000}"/>
    <cellStyle name="Normal 5 4 2 3 3 2" xfId="49559" xr:uid="{00000000-0005-0000-0000-000097C10000}"/>
    <cellStyle name="Normal 5 4 2 3 3 2 2" xfId="49560" xr:uid="{00000000-0005-0000-0000-000098C10000}"/>
    <cellStyle name="Normal 5 4 2 3 3 3" xfId="49561" xr:uid="{00000000-0005-0000-0000-000099C10000}"/>
    <cellStyle name="Normal 5 4 2 3 3 4" xfId="49562" xr:uid="{00000000-0005-0000-0000-00009AC10000}"/>
    <cellStyle name="Normal 5 4 2 3 4" xfId="49563" xr:uid="{00000000-0005-0000-0000-00009BC10000}"/>
    <cellStyle name="Normal 5 4 2 3 4 2" xfId="49564" xr:uid="{00000000-0005-0000-0000-00009CC10000}"/>
    <cellStyle name="Normal 5 4 2 3 4 2 2" xfId="49565" xr:uid="{00000000-0005-0000-0000-00009DC10000}"/>
    <cellStyle name="Normal 5 4 2 3 4 3" xfId="49566" xr:uid="{00000000-0005-0000-0000-00009EC10000}"/>
    <cellStyle name="Normal 5 4 2 3 4 4" xfId="49567" xr:uid="{00000000-0005-0000-0000-00009FC10000}"/>
    <cellStyle name="Normal 5 4 2 4" xfId="49568" xr:uid="{00000000-0005-0000-0000-0000A0C10000}"/>
    <cellStyle name="Normal 5 4 2 4 2" xfId="49569" xr:uid="{00000000-0005-0000-0000-0000A1C10000}"/>
    <cellStyle name="Normal 5 4 2 4 2 2" xfId="49570" xr:uid="{00000000-0005-0000-0000-0000A2C10000}"/>
    <cellStyle name="Normal 5 4 2 4 2 2 2" xfId="49571" xr:uid="{00000000-0005-0000-0000-0000A3C10000}"/>
    <cellStyle name="Normal 5 4 2 4 2 2 2 2" xfId="49572" xr:uid="{00000000-0005-0000-0000-0000A4C10000}"/>
    <cellStyle name="Normal 5 4 2 4 2 2 3" xfId="49573" xr:uid="{00000000-0005-0000-0000-0000A5C10000}"/>
    <cellStyle name="Normal 5 4 2 4 2 2 4" xfId="49574" xr:uid="{00000000-0005-0000-0000-0000A6C10000}"/>
    <cellStyle name="Normal 5 4 2 4 2 3" xfId="49575" xr:uid="{00000000-0005-0000-0000-0000A7C10000}"/>
    <cellStyle name="Normal 5 4 2 4 2 3 2" xfId="49576" xr:uid="{00000000-0005-0000-0000-0000A8C10000}"/>
    <cellStyle name="Normal 5 4 2 4 2 4" xfId="49577" xr:uid="{00000000-0005-0000-0000-0000A9C10000}"/>
    <cellStyle name="Normal 5 4 2 4 2 5" xfId="49578" xr:uid="{00000000-0005-0000-0000-0000AAC10000}"/>
    <cellStyle name="Normal 5 4 2 4 3" xfId="49579" xr:uid="{00000000-0005-0000-0000-0000ABC10000}"/>
    <cellStyle name="Normal 5 4 2 4 3 2" xfId="49580" xr:uid="{00000000-0005-0000-0000-0000ACC10000}"/>
    <cellStyle name="Normal 5 4 2 4 3 2 2" xfId="49581" xr:uid="{00000000-0005-0000-0000-0000ADC10000}"/>
    <cellStyle name="Normal 5 4 2 4 3 3" xfId="49582" xr:uid="{00000000-0005-0000-0000-0000AEC10000}"/>
    <cellStyle name="Normal 5 4 2 4 3 4" xfId="49583" xr:uid="{00000000-0005-0000-0000-0000AFC10000}"/>
    <cellStyle name="Normal 5 4 2 4 4" xfId="49584" xr:uid="{00000000-0005-0000-0000-0000B0C10000}"/>
    <cellStyle name="Normal 5 4 2 4 4 2" xfId="49585" xr:uid="{00000000-0005-0000-0000-0000B1C10000}"/>
    <cellStyle name="Normal 5 4 2 4 4 2 2" xfId="49586" xr:uid="{00000000-0005-0000-0000-0000B2C10000}"/>
    <cellStyle name="Normal 5 4 2 4 4 3" xfId="49587" xr:uid="{00000000-0005-0000-0000-0000B3C10000}"/>
    <cellStyle name="Normal 5 4 2 4 4 4" xfId="49588" xr:uid="{00000000-0005-0000-0000-0000B4C10000}"/>
    <cellStyle name="Normal 5 4 2 4 5" xfId="49589" xr:uid="{00000000-0005-0000-0000-0000B5C10000}"/>
    <cellStyle name="Normal 5 4 2 4 5 2" xfId="49590" xr:uid="{00000000-0005-0000-0000-0000B6C10000}"/>
    <cellStyle name="Normal 5 4 2 4 6" xfId="49591" xr:uid="{00000000-0005-0000-0000-0000B7C10000}"/>
    <cellStyle name="Normal 5 4 2 4 7" xfId="49592" xr:uid="{00000000-0005-0000-0000-0000B8C10000}"/>
    <cellStyle name="Normal 5 4 2 5" xfId="49593" xr:uid="{00000000-0005-0000-0000-0000B9C10000}"/>
    <cellStyle name="Normal 5 4 2 5 2" xfId="49594" xr:uid="{00000000-0005-0000-0000-0000BAC10000}"/>
    <cellStyle name="Normal 5 4 2 5 2 2" xfId="49595" xr:uid="{00000000-0005-0000-0000-0000BBC10000}"/>
    <cellStyle name="Normal 5 4 2 5 2 2 2" xfId="49596" xr:uid="{00000000-0005-0000-0000-0000BCC10000}"/>
    <cellStyle name="Normal 5 4 2 5 2 3" xfId="49597" xr:uid="{00000000-0005-0000-0000-0000BDC10000}"/>
    <cellStyle name="Normal 5 4 2 5 2 4" xfId="49598" xr:uid="{00000000-0005-0000-0000-0000BEC10000}"/>
    <cellStyle name="Normal 5 4 2 5 3" xfId="49599" xr:uid="{00000000-0005-0000-0000-0000BFC10000}"/>
    <cellStyle name="Normal 5 4 2 5 3 2" xfId="49600" xr:uid="{00000000-0005-0000-0000-0000C0C10000}"/>
    <cellStyle name="Normal 5 4 2 5 4" xfId="49601" xr:uid="{00000000-0005-0000-0000-0000C1C10000}"/>
    <cellStyle name="Normal 5 4 2 5 5" xfId="49602" xr:uid="{00000000-0005-0000-0000-0000C2C10000}"/>
    <cellStyle name="Normal 5 4 2 6" xfId="49603" xr:uid="{00000000-0005-0000-0000-0000C3C10000}"/>
    <cellStyle name="Normal 5 4 2 6 2" xfId="49604" xr:uid="{00000000-0005-0000-0000-0000C4C10000}"/>
    <cellStyle name="Normal 5 4 2 6 2 2" xfId="49605" xr:uid="{00000000-0005-0000-0000-0000C5C10000}"/>
    <cellStyle name="Normal 5 4 2 6 3" xfId="49606" xr:uid="{00000000-0005-0000-0000-0000C6C10000}"/>
    <cellStyle name="Normal 5 4 2 6 4" xfId="49607" xr:uid="{00000000-0005-0000-0000-0000C7C10000}"/>
    <cellStyle name="Normal 5 4 3" xfId="49608" xr:uid="{00000000-0005-0000-0000-0000C8C10000}"/>
    <cellStyle name="Normal 5 4 3 2" xfId="49609" xr:uid="{00000000-0005-0000-0000-0000C9C10000}"/>
    <cellStyle name="Normal 5 4 3 2 2" xfId="49610" xr:uid="{00000000-0005-0000-0000-0000CAC10000}"/>
    <cellStyle name="Normal 5 4 3 2 2 2" xfId="49611" xr:uid="{00000000-0005-0000-0000-0000CBC10000}"/>
    <cellStyle name="Normal 5 4 3 2 2 2 2" xfId="49612" xr:uid="{00000000-0005-0000-0000-0000CCC10000}"/>
    <cellStyle name="Normal 5 4 3 2 2 2 2 2" xfId="49613" xr:uid="{00000000-0005-0000-0000-0000CDC10000}"/>
    <cellStyle name="Normal 5 4 3 2 2 2 3" xfId="49614" xr:uid="{00000000-0005-0000-0000-0000CEC10000}"/>
    <cellStyle name="Normal 5 4 3 2 2 2 4" xfId="49615" xr:uid="{00000000-0005-0000-0000-0000CFC10000}"/>
    <cellStyle name="Normal 5 4 3 2 2 3" xfId="49616" xr:uid="{00000000-0005-0000-0000-0000D0C10000}"/>
    <cellStyle name="Normal 5 4 3 2 2 3 2" xfId="49617" xr:uid="{00000000-0005-0000-0000-0000D1C10000}"/>
    <cellStyle name="Normal 5 4 3 2 2 4" xfId="49618" xr:uid="{00000000-0005-0000-0000-0000D2C10000}"/>
    <cellStyle name="Normal 5 4 3 2 2 5" xfId="49619" xr:uid="{00000000-0005-0000-0000-0000D3C10000}"/>
    <cellStyle name="Normal 5 4 3 2 3" xfId="49620" xr:uid="{00000000-0005-0000-0000-0000D4C10000}"/>
    <cellStyle name="Normal 5 4 3 2 3 2" xfId="49621" xr:uid="{00000000-0005-0000-0000-0000D5C10000}"/>
    <cellStyle name="Normal 5 4 3 2 3 2 2" xfId="49622" xr:uid="{00000000-0005-0000-0000-0000D6C10000}"/>
    <cellStyle name="Normal 5 4 3 2 3 3" xfId="49623" xr:uid="{00000000-0005-0000-0000-0000D7C10000}"/>
    <cellStyle name="Normal 5 4 3 2 3 4" xfId="49624" xr:uid="{00000000-0005-0000-0000-0000D8C10000}"/>
    <cellStyle name="Normal 5 4 3 2 4" xfId="49625" xr:uid="{00000000-0005-0000-0000-0000D9C10000}"/>
    <cellStyle name="Normal 5 4 3 2 4 2" xfId="49626" xr:uid="{00000000-0005-0000-0000-0000DAC10000}"/>
    <cellStyle name="Normal 5 4 3 2 4 2 2" xfId="49627" xr:uid="{00000000-0005-0000-0000-0000DBC10000}"/>
    <cellStyle name="Normal 5 4 3 2 4 3" xfId="49628" xr:uid="{00000000-0005-0000-0000-0000DCC10000}"/>
    <cellStyle name="Normal 5 4 3 2 4 4" xfId="49629" xr:uid="{00000000-0005-0000-0000-0000DDC10000}"/>
    <cellStyle name="Normal 5 4 3 3" xfId="49630" xr:uid="{00000000-0005-0000-0000-0000DEC10000}"/>
    <cellStyle name="Normal 5 4 3 3 2" xfId="49631" xr:uid="{00000000-0005-0000-0000-0000DFC10000}"/>
    <cellStyle name="Normal 5 4 3 3 2 2" xfId="49632" xr:uid="{00000000-0005-0000-0000-0000E0C10000}"/>
    <cellStyle name="Normal 5 4 3 3 2 2 2" xfId="49633" xr:uid="{00000000-0005-0000-0000-0000E1C10000}"/>
    <cellStyle name="Normal 5 4 3 3 2 3" xfId="49634" xr:uid="{00000000-0005-0000-0000-0000E2C10000}"/>
    <cellStyle name="Normal 5 4 3 3 2 4" xfId="49635" xr:uid="{00000000-0005-0000-0000-0000E3C10000}"/>
    <cellStyle name="Normal 5 4 3 3 3" xfId="49636" xr:uid="{00000000-0005-0000-0000-0000E4C10000}"/>
    <cellStyle name="Normal 5 4 3 3 3 2" xfId="49637" xr:uid="{00000000-0005-0000-0000-0000E5C10000}"/>
    <cellStyle name="Normal 5 4 3 3 4" xfId="49638" xr:uid="{00000000-0005-0000-0000-0000E6C10000}"/>
    <cellStyle name="Normal 5 4 3 3 5" xfId="49639" xr:uid="{00000000-0005-0000-0000-0000E7C10000}"/>
    <cellStyle name="Normal 5 4 3 4" xfId="49640" xr:uid="{00000000-0005-0000-0000-0000E8C10000}"/>
    <cellStyle name="Normal 5 4 3 4 2" xfId="49641" xr:uid="{00000000-0005-0000-0000-0000E9C10000}"/>
    <cellStyle name="Normal 5 4 3 4 2 2" xfId="49642" xr:uid="{00000000-0005-0000-0000-0000EAC10000}"/>
    <cellStyle name="Normal 5 4 3 4 3" xfId="49643" xr:uid="{00000000-0005-0000-0000-0000EBC10000}"/>
    <cellStyle name="Normal 5 4 3 4 4" xfId="49644" xr:uid="{00000000-0005-0000-0000-0000ECC10000}"/>
    <cellStyle name="Normal 5 4 3 5" xfId="49645" xr:uid="{00000000-0005-0000-0000-0000EDC10000}"/>
    <cellStyle name="Normal 5 4 3 5 2" xfId="49646" xr:uid="{00000000-0005-0000-0000-0000EEC10000}"/>
    <cellStyle name="Normal 5 4 3 5 2 2" xfId="49647" xr:uid="{00000000-0005-0000-0000-0000EFC10000}"/>
    <cellStyle name="Normal 5 4 3 5 3" xfId="49648" xr:uid="{00000000-0005-0000-0000-0000F0C10000}"/>
    <cellStyle name="Normal 5 4 3 5 4" xfId="49649" xr:uid="{00000000-0005-0000-0000-0000F1C10000}"/>
    <cellStyle name="Normal 5 4 4" xfId="49650" xr:uid="{00000000-0005-0000-0000-0000F2C10000}"/>
    <cellStyle name="Normal 5 4 4 2" xfId="49651" xr:uid="{00000000-0005-0000-0000-0000F3C10000}"/>
    <cellStyle name="Normal 5 4 4 2 2" xfId="49652" xr:uid="{00000000-0005-0000-0000-0000F4C10000}"/>
    <cellStyle name="Normal 5 4 4 2 2 2" xfId="49653" xr:uid="{00000000-0005-0000-0000-0000F5C10000}"/>
    <cellStyle name="Normal 5 4 4 2 2 2 2" xfId="49654" xr:uid="{00000000-0005-0000-0000-0000F6C10000}"/>
    <cellStyle name="Normal 5 4 4 2 2 3" xfId="49655" xr:uid="{00000000-0005-0000-0000-0000F7C10000}"/>
    <cellStyle name="Normal 5 4 4 2 2 4" xfId="49656" xr:uid="{00000000-0005-0000-0000-0000F8C10000}"/>
    <cellStyle name="Normal 5 4 4 2 3" xfId="49657" xr:uid="{00000000-0005-0000-0000-0000F9C10000}"/>
    <cellStyle name="Normal 5 4 4 2 3 2" xfId="49658" xr:uid="{00000000-0005-0000-0000-0000FAC10000}"/>
    <cellStyle name="Normal 5 4 4 2 3 2 2" xfId="49659" xr:uid="{00000000-0005-0000-0000-0000FBC10000}"/>
    <cellStyle name="Normal 5 4 4 2 3 3" xfId="49660" xr:uid="{00000000-0005-0000-0000-0000FCC10000}"/>
    <cellStyle name="Normal 5 4 4 2 3 4" xfId="49661" xr:uid="{00000000-0005-0000-0000-0000FDC10000}"/>
    <cellStyle name="Normal 5 4 4 3" xfId="49662" xr:uid="{00000000-0005-0000-0000-0000FEC10000}"/>
    <cellStyle name="Normal 5 4 4 3 2" xfId="49663" xr:uid="{00000000-0005-0000-0000-0000FFC10000}"/>
    <cellStyle name="Normal 5 4 4 3 2 2" xfId="49664" xr:uid="{00000000-0005-0000-0000-000000C20000}"/>
    <cellStyle name="Normal 5 4 4 3 3" xfId="49665" xr:uid="{00000000-0005-0000-0000-000001C20000}"/>
    <cellStyle name="Normal 5 4 4 3 4" xfId="49666" xr:uid="{00000000-0005-0000-0000-000002C20000}"/>
    <cellStyle name="Normal 5 4 4 4" xfId="49667" xr:uid="{00000000-0005-0000-0000-000003C20000}"/>
    <cellStyle name="Normal 5 4 4 4 2" xfId="49668" xr:uid="{00000000-0005-0000-0000-000004C20000}"/>
    <cellStyle name="Normal 5 4 4 4 2 2" xfId="49669" xr:uid="{00000000-0005-0000-0000-000005C20000}"/>
    <cellStyle name="Normal 5 4 4 4 3" xfId="49670" xr:uid="{00000000-0005-0000-0000-000006C20000}"/>
    <cellStyle name="Normal 5 4 4 4 4" xfId="49671" xr:uid="{00000000-0005-0000-0000-000007C20000}"/>
    <cellStyle name="Normal 5 4 5" xfId="49672" xr:uid="{00000000-0005-0000-0000-000008C20000}"/>
    <cellStyle name="Normal 5 4 5 2" xfId="49673" xr:uid="{00000000-0005-0000-0000-000009C20000}"/>
    <cellStyle name="Normal 5 4 5 2 2" xfId="49674" xr:uid="{00000000-0005-0000-0000-00000AC20000}"/>
    <cellStyle name="Normal 5 4 5 2 2 2" xfId="49675" xr:uid="{00000000-0005-0000-0000-00000BC20000}"/>
    <cellStyle name="Normal 5 4 5 2 3" xfId="49676" xr:uid="{00000000-0005-0000-0000-00000CC20000}"/>
    <cellStyle name="Normal 5 4 5 2 4" xfId="49677" xr:uid="{00000000-0005-0000-0000-00000DC20000}"/>
    <cellStyle name="Normal 5 4 5 3" xfId="49678" xr:uid="{00000000-0005-0000-0000-00000EC20000}"/>
    <cellStyle name="Normal 5 4 5 3 2" xfId="49679" xr:uid="{00000000-0005-0000-0000-00000FC20000}"/>
    <cellStyle name="Normal 5 4 5 3 2 2" xfId="49680" xr:uid="{00000000-0005-0000-0000-000010C20000}"/>
    <cellStyle name="Normal 5 4 5 3 3" xfId="49681" xr:uid="{00000000-0005-0000-0000-000011C20000}"/>
    <cellStyle name="Normal 5 4 5 3 4" xfId="49682" xr:uid="{00000000-0005-0000-0000-000012C20000}"/>
    <cellStyle name="Normal 5 4 6" xfId="49683" xr:uid="{00000000-0005-0000-0000-000013C20000}"/>
    <cellStyle name="Normal 5 4 6 2" xfId="49684" xr:uid="{00000000-0005-0000-0000-000014C20000}"/>
    <cellStyle name="Normal 5 4 6 2 2" xfId="49685" xr:uid="{00000000-0005-0000-0000-000015C20000}"/>
    <cellStyle name="Normal 5 4 6 2 2 2" xfId="49686" xr:uid="{00000000-0005-0000-0000-000016C20000}"/>
    <cellStyle name="Normal 5 4 6 2 3" xfId="49687" xr:uid="{00000000-0005-0000-0000-000017C20000}"/>
    <cellStyle name="Normal 5 4 6 2 4" xfId="49688" xr:uid="{00000000-0005-0000-0000-000018C20000}"/>
    <cellStyle name="Normal 5 4 6 3" xfId="49689" xr:uid="{00000000-0005-0000-0000-000019C20000}"/>
    <cellStyle name="Normal 5 4 6 3 2" xfId="49690" xr:uid="{00000000-0005-0000-0000-00001AC20000}"/>
    <cellStyle name="Normal 5 4 6 3 2 2" xfId="49691" xr:uid="{00000000-0005-0000-0000-00001BC20000}"/>
    <cellStyle name="Normal 5 4 6 3 3" xfId="49692" xr:uid="{00000000-0005-0000-0000-00001CC20000}"/>
    <cellStyle name="Normal 5 4 6 3 4" xfId="49693" xr:uid="{00000000-0005-0000-0000-00001DC20000}"/>
    <cellStyle name="Normal 5 4 7" xfId="49694" xr:uid="{00000000-0005-0000-0000-00001EC20000}"/>
    <cellStyle name="Normal 5 4 7 2" xfId="49695" xr:uid="{00000000-0005-0000-0000-00001FC20000}"/>
    <cellStyle name="Normal 5 4 7 2 2" xfId="49696" xr:uid="{00000000-0005-0000-0000-000020C20000}"/>
    <cellStyle name="Normal 5 4 7 2 2 2" xfId="49697" xr:uid="{00000000-0005-0000-0000-000021C20000}"/>
    <cellStyle name="Normal 5 4 7 2 3" xfId="49698" xr:uid="{00000000-0005-0000-0000-000022C20000}"/>
    <cellStyle name="Normal 5 4 7 2 4" xfId="49699" xr:uid="{00000000-0005-0000-0000-000023C20000}"/>
    <cellStyle name="Normal 5 4 7 3" xfId="49700" xr:uid="{00000000-0005-0000-0000-000024C20000}"/>
    <cellStyle name="Normal 5 4 7 3 2" xfId="49701" xr:uid="{00000000-0005-0000-0000-000025C20000}"/>
    <cellStyle name="Normal 5 4 7 3 2 2" xfId="49702" xr:uid="{00000000-0005-0000-0000-000026C20000}"/>
    <cellStyle name="Normal 5 4 7 3 3" xfId="49703" xr:uid="{00000000-0005-0000-0000-000027C20000}"/>
    <cellStyle name="Normal 5 4 7 3 4" xfId="49704" xr:uid="{00000000-0005-0000-0000-000028C20000}"/>
    <cellStyle name="Normal 5 4 7 4" xfId="49705" xr:uid="{00000000-0005-0000-0000-000029C20000}"/>
    <cellStyle name="Normal 5 4 7 4 2" xfId="49706" xr:uid="{00000000-0005-0000-0000-00002AC20000}"/>
    <cellStyle name="Normal 5 4 7 4 2 2" xfId="49707" xr:uid="{00000000-0005-0000-0000-00002BC20000}"/>
    <cellStyle name="Normal 5 4 7 4 3" xfId="49708" xr:uid="{00000000-0005-0000-0000-00002CC20000}"/>
    <cellStyle name="Normal 5 4 7 4 4" xfId="49709" xr:uid="{00000000-0005-0000-0000-00002DC20000}"/>
    <cellStyle name="Normal 5 4 7 5" xfId="49710" xr:uid="{00000000-0005-0000-0000-00002EC20000}"/>
    <cellStyle name="Normal 5 4 7 5 2" xfId="49711" xr:uid="{00000000-0005-0000-0000-00002FC20000}"/>
    <cellStyle name="Normal 5 4 7 6" xfId="49712" xr:uid="{00000000-0005-0000-0000-000030C20000}"/>
    <cellStyle name="Normal 5 4 7 7" xfId="49713" xr:uid="{00000000-0005-0000-0000-000031C20000}"/>
    <cellStyle name="Normal 5 5" xfId="49714" xr:uid="{00000000-0005-0000-0000-000032C20000}"/>
    <cellStyle name="Normal 5 5 2" xfId="49715" xr:uid="{00000000-0005-0000-0000-000033C20000}"/>
    <cellStyle name="Normal 5 5 2 2" xfId="49716" xr:uid="{00000000-0005-0000-0000-000034C20000}"/>
    <cellStyle name="Normal 5 5 2 2 2" xfId="49717" xr:uid="{00000000-0005-0000-0000-000035C20000}"/>
    <cellStyle name="Normal 5 5 2 2 2 2" xfId="49718" xr:uid="{00000000-0005-0000-0000-000036C20000}"/>
    <cellStyle name="Normal 5 5 2 2 2 2 2" xfId="49719" xr:uid="{00000000-0005-0000-0000-000037C20000}"/>
    <cellStyle name="Normal 5 5 2 2 2 2 2 2" xfId="49720" xr:uid="{00000000-0005-0000-0000-000038C20000}"/>
    <cellStyle name="Normal 5 5 2 2 2 2 3" xfId="49721" xr:uid="{00000000-0005-0000-0000-000039C20000}"/>
    <cellStyle name="Normal 5 5 2 2 2 2 4" xfId="49722" xr:uid="{00000000-0005-0000-0000-00003AC20000}"/>
    <cellStyle name="Normal 5 5 2 2 2 3" xfId="49723" xr:uid="{00000000-0005-0000-0000-00003BC20000}"/>
    <cellStyle name="Normal 5 5 2 2 2 3 2" xfId="49724" xr:uid="{00000000-0005-0000-0000-00003CC20000}"/>
    <cellStyle name="Normal 5 5 2 2 2 4" xfId="49725" xr:uid="{00000000-0005-0000-0000-00003DC20000}"/>
    <cellStyle name="Normal 5 5 2 2 2 5" xfId="49726" xr:uid="{00000000-0005-0000-0000-00003EC20000}"/>
    <cellStyle name="Normal 5 5 2 2 3" xfId="49727" xr:uid="{00000000-0005-0000-0000-00003FC20000}"/>
    <cellStyle name="Normal 5 5 2 2 3 2" xfId="49728" xr:uid="{00000000-0005-0000-0000-000040C20000}"/>
    <cellStyle name="Normal 5 5 2 2 3 2 2" xfId="49729" xr:uid="{00000000-0005-0000-0000-000041C20000}"/>
    <cellStyle name="Normal 5 5 2 2 3 3" xfId="49730" xr:uid="{00000000-0005-0000-0000-000042C20000}"/>
    <cellStyle name="Normal 5 5 2 2 3 4" xfId="49731" xr:uid="{00000000-0005-0000-0000-000043C20000}"/>
    <cellStyle name="Normal 5 5 2 2 4" xfId="49732" xr:uid="{00000000-0005-0000-0000-000044C20000}"/>
    <cellStyle name="Normal 5 5 2 2 4 2" xfId="49733" xr:uid="{00000000-0005-0000-0000-000045C20000}"/>
    <cellStyle name="Normal 5 5 2 2 4 2 2" xfId="49734" xr:uid="{00000000-0005-0000-0000-000046C20000}"/>
    <cellStyle name="Normal 5 5 2 2 4 3" xfId="49735" xr:uid="{00000000-0005-0000-0000-000047C20000}"/>
    <cellStyle name="Normal 5 5 2 2 4 4" xfId="49736" xr:uid="{00000000-0005-0000-0000-000048C20000}"/>
    <cellStyle name="Normal 5 5 2 3" xfId="49737" xr:uid="{00000000-0005-0000-0000-000049C20000}"/>
    <cellStyle name="Normal 5 5 2 3 2" xfId="49738" xr:uid="{00000000-0005-0000-0000-00004AC20000}"/>
    <cellStyle name="Normal 5 5 2 3 2 2" xfId="49739" xr:uid="{00000000-0005-0000-0000-00004BC20000}"/>
    <cellStyle name="Normal 5 5 2 3 2 2 2" xfId="49740" xr:uid="{00000000-0005-0000-0000-00004CC20000}"/>
    <cellStyle name="Normal 5 5 2 3 2 3" xfId="49741" xr:uid="{00000000-0005-0000-0000-00004DC20000}"/>
    <cellStyle name="Normal 5 5 2 3 2 4" xfId="49742" xr:uid="{00000000-0005-0000-0000-00004EC20000}"/>
    <cellStyle name="Normal 5 5 2 3 3" xfId="49743" xr:uid="{00000000-0005-0000-0000-00004FC20000}"/>
    <cellStyle name="Normal 5 5 2 3 3 2" xfId="49744" xr:uid="{00000000-0005-0000-0000-000050C20000}"/>
    <cellStyle name="Normal 5 5 2 3 4" xfId="49745" xr:uid="{00000000-0005-0000-0000-000051C20000}"/>
    <cellStyle name="Normal 5 5 2 3 5" xfId="49746" xr:uid="{00000000-0005-0000-0000-000052C20000}"/>
    <cellStyle name="Normal 5 5 2 4" xfId="49747" xr:uid="{00000000-0005-0000-0000-000053C20000}"/>
    <cellStyle name="Normal 5 5 2 4 2" xfId="49748" xr:uid="{00000000-0005-0000-0000-000054C20000}"/>
    <cellStyle name="Normal 5 5 2 4 2 2" xfId="49749" xr:uid="{00000000-0005-0000-0000-000055C20000}"/>
    <cellStyle name="Normal 5 5 2 4 3" xfId="49750" xr:uid="{00000000-0005-0000-0000-000056C20000}"/>
    <cellStyle name="Normal 5 5 2 4 4" xfId="49751" xr:uid="{00000000-0005-0000-0000-000057C20000}"/>
    <cellStyle name="Normal 5 5 2 5" xfId="49752" xr:uid="{00000000-0005-0000-0000-000058C20000}"/>
    <cellStyle name="Normal 5 5 2 5 2" xfId="49753" xr:uid="{00000000-0005-0000-0000-000059C20000}"/>
    <cellStyle name="Normal 5 5 2 5 2 2" xfId="49754" xr:uid="{00000000-0005-0000-0000-00005AC20000}"/>
    <cellStyle name="Normal 5 5 2 5 3" xfId="49755" xr:uid="{00000000-0005-0000-0000-00005BC20000}"/>
    <cellStyle name="Normal 5 5 2 5 4" xfId="49756" xr:uid="{00000000-0005-0000-0000-00005CC20000}"/>
    <cellStyle name="Normal 5 5 3" xfId="49757" xr:uid="{00000000-0005-0000-0000-00005DC20000}"/>
    <cellStyle name="Normal 5 5 3 2" xfId="49758" xr:uid="{00000000-0005-0000-0000-00005EC20000}"/>
    <cellStyle name="Normal 5 5 3 2 2" xfId="49759" xr:uid="{00000000-0005-0000-0000-00005FC20000}"/>
    <cellStyle name="Normal 5 5 3 2 2 2" xfId="49760" xr:uid="{00000000-0005-0000-0000-000060C20000}"/>
    <cellStyle name="Normal 5 5 3 2 2 2 2" xfId="49761" xr:uid="{00000000-0005-0000-0000-000061C20000}"/>
    <cellStyle name="Normal 5 5 3 2 2 3" xfId="49762" xr:uid="{00000000-0005-0000-0000-000062C20000}"/>
    <cellStyle name="Normal 5 5 3 2 2 4" xfId="49763" xr:uid="{00000000-0005-0000-0000-000063C20000}"/>
    <cellStyle name="Normal 5 5 3 2 3" xfId="49764" xr:uid="{00000000-0005-0000-0000-000064C20000}"/>
    <cellStyle name="Normal 5 5 3 2 3 2" xfId="49765" xr:uid="{00000000-0005-0000-0000-000065C20000}"/>
    <cellStyle name="Normal 5 5 3 2 3 2 2" xfId="49766" xr:uid="{00000000-0005-0000-0000-000066C20000}"/>
    <cellStyle name="Normal 5 5 3 2 3 3" xfId="49767" xr:uid="{00000000-0005-0000-0000-000067C20000}"/>
    <cellStyle name="Normal 5 5 3 2 3 4" xfId="49768" xr:uid="{00000000-0005-0000-0000-000068C20000}"/>
    <cellStyle name="Normal 5 5 3 3" xfId="49769" xr:uid="{00000000-0005-0000-0000-000069C20000}"/>
    <cellStyle name="Normal 5 5 3 3 2" xfId="49770" xr:uid="{00000000-0005-0000-0000-00006AC20000}"/>
    <cellStyle name="Normal 5 5 3 3 2 2" xfId="49771" xr:uid="{00000000-0005-0000-0000-00006BC20000}"/>
    <cellStyle name="Normal 5 5 3 3 3" xfId="49772" xr:uid="{00000000-0005-0000-0000-00006CC20000}"/>
    <cellStyle name="Normal 5 5 3 3 4" xfId="49773" xr:uid="{00000000-0005-0000-0000-00006DC20000}"/>
    <cellStyle name="Normal 5 5 3 4" xfId="49774" xr:uid="{00000000-0005-0000-0000-00006EC20000}"/>
    <cellStyle name="Normal 5 5 3 4 2" xfId="49775" xr:uid="{00000000-0005-0000-0000-00006FC20000}"/>
    <cellStyle name="Normal 5 5 3 4 2 2" xfId="49776" xr:uid="{00000000-0005-0000-0000-000070C20000}"/>
    <cellStyle name="Normal 5 5 3 4 3" xfId="49777" xr:uid="{00000000-0005-0000-0000-000071C20000}"/>
    <cellStyle name="Normal 5 5 3 4 4" xfId="49778" xr:uid="{00000000-0005-0000-0000-000072C20000}"/>
    <cellStyle name="Normal 5 5 4" xfId="49779" xr:uid="{00000000-0005-0000-0000-000073C20000}"/>
    <cellStyle name="Normal 5 5 4 2" xfId="49780" xr:uid="{00000000-0005-0000-0000-000074C20000}"/>
    <cellStyle name="Normal 5 5 4 2 2" xfId="49781" xr:uid="{00000000-0005-0000-0000-000075C20000}"/>
    <cellStyle name="Normal 5 5 4 2 2 2" xfId="49782" xr:uid="{00000000-0005-0000-0000-000076C20000}"/>
    <cellStyle name="Normal 5 5 4 2 2 2 2" xfId="49783" xr:uid="{00000000-0005-0000-0000-000077C20000}"/>
    <cellStyle name="Normal 5 5 4 2 2 3" xfId="49784" xr:uid="{00000000-0005-0000-0000-000078C20000}"/>
    <cellStyle name="Normal 5 5 4 2 2 4" xfId="49785" xr:uid="{00000000-0005-0000-0000-000079C20000}"/>
    <cellStyle name="Normal 5 5 4 3" xfId="49786" xr:uid="{00000000-0005-0000-0000-00007AC20000}"/>
    <cellStyle name="Normal 5 5 4 3 2" xfId="49787" xr:uid="{00000000-0005-0000-0000-00007BC20000}"/>
    <cellStyle name="Normal 5 5 4 3 2 2" xfId="49788" xr:uid="{00000000-0005-0000-0000-00007CC20000}"/>
    <cellStyle name="Normal 5 5 4 3 3" xfId="49789" xr:uid="{00000000-0005-0000-0000-00007DC20000}"/>
    <cellStyle name="Normal 5 5 4 3 4" xfId="49790" xr:uid="{00000000-0005-0000-0000-00007EC20000}"/>
    <cellStyle name="Normal 5 5 5" xfId="49791" xr:uid="{00000000-0005-0000-0000-00007FC20000}"/>
    <cellStyle name="Normal 5 5 5 2" xfId="49792" xr:uid="{00000000-0005-0000-0000-000080C20000}"/>
    <cellStyle name="Normal 5 5 5 2 2" xfId="49793" xr:uid="{00000000-0005-0000-0000-000081C20000}"/>
    <cellStyle name="Normal 5 5 5 2 2 2" xfId="49794" xr:uid="{00000000-0005-0000-0000-000082C20000}"/>
    <cellStyle name="Normal 5 5 5 2 3" xfId="49795" xr:uid="{00000000-0005-0000-0000-000083C20000}"/>
    <cellStyle name="Normal 5 5 5 2 4" xfId="49796" xr:uid="{00000000-0005-0000-0000-000084C20000}"/>
    <cellStyle name="Normal 5 5 5 3" xfId="49797" xr:uid="{00000000-0005-0000-0000-000085C20000}"/>
    <cellStyle name="Normal 5 5 5 3 2" xfId="49798" xr:uid="{00000000-0005-0000-0000-000086C20000}"/>
    <cellStyle name="Normal 5 5 5 3 2 2" xfId="49799" xr:uid="{00000000-0005-0000-0000-000087C20000}"/>
    <cellStyle name="Normal 5 5 5 3 3" xfId="49800" xr:uid="{00000000-0005-0000-0000-000088C20000}"/>
    <cellStyle name="Normal 5 5 5 3 4" xfId="49801" xr:uid="{00000000-0005-0000-0000-000089C20000}"/>
    <cellStyle name="Normal 5 5 6" xfId="49802" xr:uid="{00000000-0005-0000-0000-00008AC20000}"/>
    <cellStyle name="Normal 5 5 6 2" xfId="49803" xr:uid="{00000000-0005-0000-0000-00008BC20000}"/>
    <cellStyle name="Normal 5 5 6 2 2" xfId="49804" xr:uid="{00000000-0005-0000-0000-00008CC20000}"/>
    <cellStyle name="Normal 5 5 6 2 2 2" xfId="49805" xr:uid="{00000000-0005-0000-0000-00008DC20000}"/>
    <cellStyle name="Normal 5 5 6 2 3" xfId="49806" xr:uid="{00000000-0005-0000-0000-00008EC20000}"/>
    <cellStyle name="Normal 5 5 6 2 4" xfId="49807" xr:uid="{00000000-0005-0000-0000-00008FC20000}"/>
    <cellStyle name="Normal 5 5 7" xfId="49808" xr:uid="{00000000-0005-0000-0000-000090C20000}"/>
    <cellStyle name="Normal 5 5 7 2" xfId="49809" xr:uid="{00000000-0005-0000-0000-000091C20000}"/>
    <cellStyle name="Normal 5 5 7 2 2" xfId="49810" xr:uid="{00000000-0005-0000-0000-000092C20000}"/>
    <cellStyle name="Normal 5 5 7 2 2 2" xfId="49811" xr:uid="{00000000-0005-0000-0000-000093C20000}"/>
    <cellStyle name="Normal 5 5 7 2 3" xfId="49812" xr:uid="{00000000-0005-0000-0000-000094C20000}"/>
    <cellStyle name="Normal 5 5 7 2 4" xfId="49813" xr:uid="{00000000-0005-0000-0000-000095C20000}"/>
    <cellStyle name="Normal 5 5 7 3" xfId="49814" xr:uid="{00000000-0005-0000-0000-000096C20000}"/>
    <cellStyle name="Normal 5 5 7 3 2" xfId="49815" xr:uid="{00000000-0005-0000-0000-000097C20000}"/>
    <cellStyle name="Normal 5 5 7 3 2 2" xfId="49816" xr:uid="{00000000-0005-0000-0000-000098C20000}"/>
    <cellStyle name="Normal 5 5 7 3 3" xfId="49817" xr:uid="{00000000-0005-0000-0000-000099C20000}"/>
    <cellStyle name="Normal 5 5 7 3 4" xfId="49818" xr:uid="{00000000-0005-0000-0000-00009AC20000}"/>
    <cellStyle name="Normal 5 5 7 4" xfId="49819" xr:uid="{00000000-0005-0000-0000-00009BC20000}"/>
    <cellStyle name="Normal 5 5 7 4 2" xfId="49820" xr:uid="{00000000-0005-0000-0000-00009CC20000}"/>
    <cellStyle name="Normal 5 5 7 4 2 2" xfId="49821" xr:uid="{00000000-0005-0000-0000-00009DC20000}"/>
    <cellStyle name="Normal 5 5 7 4 3" xfId="49822" xr:uid="{00000000-0005-0000-0000-00009EC20000}"/>
    <cellStyle name="Normal 5 5 7 4 4" xfId="49823" xr:uid="{00000000-0005-0000-0000-00009FC20000}"/>
    <cellStyle name="Normal 5 5 7 5" xfId="49824" xr:uid="{00000000-0005-0000-0000-0000A0C20000}"/>
    <cellStyle name="Normal 5 5 7 5 2" xfId="49825" xr:uid="{00000000-0005-0000-0000-0000A1C20000}"/>
    <cellStyle name="Normal 5 5 7 6" xfId="49826" xr:uid="{00000000-0005-0000-0000-0000A2C20000}"/>
    <cellStyle name="Normal 5 5 7 7" xfId="49827" xr:uid="{00000000-0005-0000-0000-0000A3C20000}"/>
    <cellStyle name="Normal 5 6" xfId="49828" xr:uid="{00000000-0005-0000-0000-0000A4C20000}"/>
    <cellStyle name="Normal 5 6 2" xfId="49829" xr:uid="{00000000-0005-0000-0000-0000A5C20000}"/>
    <cellStyle name="Normal 5 6 2 2" xfId="49830" xr:uid="{00000000-0005-0000-0000-0000A6C20000}"/>
    <cellStyle name="Normal 5 6 2 2 2" xfId="49831" xr:uid="{00000000-0005-0000-0000-0000A7C20000}"/>
    <cellStyle name="Normal 5 6 2 2 2 2" xfId="49832" xr:uid="{00000000-0005-0000-0000-0000A8C20000}"/>
    <cellStyle name="Normal 5 6 2 2 2 2 2" xfId="49833" xr:uid="{00000000-0005-0000-0000-0000A9C20000}"/>
    <cellStyle name="Normal 5 6 2 2 2 2 2 2" xfId="49834" xr:uid="{00000000-0005-0000-0000-0000AAC20000}"/>
    <cellStyle name="Normal 5 6 2 2 2 2 3" xfId="49835" xr:uid="{00000000-0005-0000-0000-0000ABC20000}"/>
    <cellStyle name="Normal 5 6 2 2 2 2 4" xfId="49836" xr:uid="{00000000-0005-0000-0000-0000ACC20000}"/>
    <cellStyle name="Normal 5 6 2 2 2 3" xfId="49837" xr:uid="{00000000-0005-0000-0000-0000ADC20000}"/>
    <cellStyle name="Normal 5 6 2 2 2 3 2" xfId="49838" xr:uid="{00000000-0005-0000-0000-0000AEC20000}"/>
    <cellStyle name="Normal 5 6 2 2 2 4" xfId="49839" xr:uid="{00000000-0005-0000-0000-0000AFC20000}"/>
    <cellStyle name="Normal 5 6 2 2 2 5" xfId="49840" xr:uid="{00000000-0005-0000-0000-0000B0C20000}"/>
    <cellStyle name="Normal 5 6 2 2 3" xfId="49841" xr:uid="{00000000-0005-0000-0000-0000B1C20000}"/>
    <cellStyle name="Normal 5 6 2 2 3 2" xfId="49842" xr:uid="{00000000-0005-0000-0000-0000B2C20000}"/>
    <cellStyle name="Normal 5 6 2 2 3 2 2" xfId="49843" xr:uid="{00000000-0005-0000-0000-0000B3C20000}"/>
    <cellStyle name="Normal 5 6 2 2 3 3" xfId="49844" xr:uid="{00000000-0005-0000-0000-0000B4C20000}"/>
    <cellStyle name="Normal 5 6 2 2 3 4" xfId="49845" xr:uid="{00000000-0005-0000-0000-0000B5C20000}"/>
    <cellStyle name="Normal 5 6 2 2 4" xfId="49846" xr:uid="{00000000-0005-0000-0000-0000B6C20000}"/>
    <cellStyle name="Normal 5 6 2 2 4 2" xfId="49847" xr:uid="{00000000-0005-0000-0000-0000B7C20000}"/>
    <cellStyle name="Normal 5 6 2 2 5" xfId="49848" xr:uid="{00000000-0005-0000-0000-0000B8C20000}"/>
    <cellStyle name="Normal 5 6 2 2 6" xfId="49849" xr:uid="{00000000-0005-0000-0000-0000B9C20000}"/>
    <cellStyle name="Normal 5 6 2 3" xfId="49850" xr:uid="{00000000-0005-0000-0000-0000BAC20000}"/>
    <cellStyle name="Normal 5 6 2 3 2" xfId="49851" xr:uid="{00000000-0005-0000-0000-0000BBC20000}"/>
    <cellStyle name="Normal 5 6 2 3 2 2" xfId="49852" xr:uid="{00000000-0005-0000-0000-0000BCC20000}"/>
    <cellStyle name="Normal 5 6 2 3 2 2 2" xfId="49853" xr:uid="{00000000-0005-0000-0000-0000BDC20000}"/>
    <cellStyle name="Normal 5 6 2 3 2 3" xfId="49854" xr:uid="{00000000-0005-0000-0000-0000BEC20000}"/>
    <cellStyle name="Normal 5 6 2 3 2 4" xfId="49855" xr:uid="{00000000-0005-0000-0000-0000BFC20000}"/>
    <cellStyle name="Normal 5 6 2 3 3" xfId="49856" xr:uid="{00000000-0005-0000-0000-0000C0C20000}"/>
    <cellStyle name="Normal 5 6 2 3 3 2" xfId="49857" xr:uid="{00000000-0005-0000-0000-0000C1C20000}"/>
    <cellStyle name="Normal 5 6 2 3 4" xfId="49858" xr:uid="{00000000-0005-0000-0000-0000C2C20000}"/>
    <cellStyle name="Normal 5 6 2 3 5" xfId="49859" xr:uid="{00000000-0005-0000-0000-0000C3C20000}"/>
    <cellStyle name="Normal 5 6 2 4" xfId="49860" xr:uid="{00000000-0005-0000-0000-0000C4C20000}"/>
    <cellStyle name="Normal 5 6 2 4 2" xfId="49861" xr:uid="{00000000-0005-0000-0000-0000C5C20000}"/>
    <cellStyle name="Normal 5 6 2 4 2 2" xfId="49862" xr:uid="{00000000-0005-0000-0000-0000C6C20000}"/>
    <cellStyle name="Normal 5 6 2 4 3" xfId="49863" xr:uid="{00000000-0005-0000-0000-0000C7C20000}"/>
    <cellStyle name="Normal 5 6 2 4 4" xfId="49864" xr:uid="{00000000-0005-0000-0000-0000C8C20000}"/>
    <cellStyle name="Normal 5 6 2 5" xfId="49865" xr:uid="{00000000-0005-0000-0000-0000C9C20000}"/>
    <cellStyle name="Normal 5 6 2 5 2" xfId="49866" xr:uid="{00000000-0005-0000-0000-0000CAC20000}"/>
    <cellStyle name="Normal 5 6 2 5 2 2" xfId="49867" xr:uid="{00000000-0005-0000-0000-0000CBC20000}"/>
    <cellStyle name="Normal 5 6 2 5 3" xfId="49868" xr:uid="{00000000-0005-0000-0000-0000CCC20000}"/>
    <cellStyle name="Normal 5 6 2 5 4" xfId="49869" xr:uid="{00000000-0005-0000-0000-0000CDC20000}"/>
    <cellStyle name="Normal 5 6 3" xfId="49870" xr:uid="{00000000-0005-0000-0000-0000CEC20000}"/>
    <cellStyle name="Normal 5 6 3 2" xfId="49871" xr:uid="{00000000-0005-0000-0000-0000CFC20000}"/>
    <cellStyle name="Normal 5 6 3 2 2" xfId="49872" xr:uid="{00000000-0005-0000-0000-0000D0C20000}"/>
    <cellStyle name="Normal 5 6 3 2 2 2" xfId="49873" xr:uid="{00000000-0005-0000-0000-0000D1C20000}"/>
    <cellStyle name="Normal 5 6 3 2 2 2 2" xfId="49874" xr:uid="{00000000-0005-0000-0000-0000D2C20000}"/>
    <cellStyle name="Normal 5 6 3 2 2 3" xfId="49875" xr:uid="{00000000-0005-0000-0000-0000D3C20000}"/>
    <cellStyle name="Normal 5 6 3 2 2 4" xfId="49876" xr:uid="{00000000-0005-0000-0000-0000D4C20000}"/>
    <cellStyle name="Normal 5 6 3 2 3" xfId="49877" xr:uid="{00000000-0005-0000-0000-0000D5C20000}"/>
    <cellStyle name="Normal 5 6 3 2 3 2" xfId="49878" xr:uid="{00000000-0005-0000-0000-0000D6C20000}"/>
    <cellStyle name="Normal 5 6 3 2 4" xfId="49879" xr:uid="{00000000-0005-0000-0000-0000D7C20000}"/>
    <cellStyle name="Normal 5 6 3 2 5" xfId="49880" xr:uid="{00000000-0005-0000-0000-0000D8C20000}"/>
    <cellStyle name="Normal 5 6 3 3" xfId="49881" xr:uid="{00000000-0005-0000-0000-0000D9C20000}"/>
    <cellStyle name="Normal 5 6 3 3 2" xfId="49882" xr:uid="{00000000-0005-0000-0000-0000DAC20000}"/>
    <cellStyle name="Normal 5 6 3 3 2 2" xfId="49883" xr:uid="{00000000-0005-0000-0000-0000DBC20000}"/>
    <cellStyle name="Normal 5 6 3 3 3" xfId="49884" xr:uid="{00000000-0005-0000-0000-0000DCC20000}"/>
    <cellStyle name="Normal 5 6 3 3 4" xfId="49885" xr:uid="{00000000-0005-0000-0000-0000DDC20000}"/>
    <cellStyle name="Normal 5 6 3 4" xfId="49886" xr:uid="{00000000-0005-0000-0000-0000DEC20000}"/>
    <cellStyle name="Normal 5 6 3 4 2" xfId="49887" xr:uid="{00000000-0005-0000-0000-0000DFC20000}"/>
    <cellStyle name="Normal 5 6 3 4 2 2" xfId="49888" xr:uid="{00000000-0005-0000-0000-0000E0C20000}"/>
    <cellStyle name="Normal 5 6 3 4 3" xfId="49889" xr:uid="{00000000-0005-0000-0000-0000E1C20000}"/>
    <cellStyle name="Normal 5 6 3 4 4" xfId="49890" xr:uid="{00000000-0005-0000-0000-0000E2C20000}"/>
    <cellStyle name="Normal 5 6 4" xfId="49891" xr:uid="{00000000-0005-0000-0000-0000E3C20000}"/>
    <cellStyle name="Normal 5 6 4 2" xfId="49892" xr:uid="{00000000-0005-0000-0000-0000E4C20000}"/>
    <cellStyle name="Normal 5 6 4 2 2" xfId="49893" xr:uid="{00000000-0005-0000-0000-0000E5C20000}"/>
    <cellStyle name="Normal 5 6 4 2 2 2" xfId="49894" xr:uid="{00000000-0005-0000-0000-0000E6C20000}"/>
    <cellStyle name="Normal 5 6 4 2 2 2 2" xfId="49895" xr:uid="{00000000-0005-0000-0000-0000E7C20000}"/>
    <cellStyle name="Normal 5 6 4 2 2 3" xfId="49896" xr:uid="{00000000-0005-0000-0000-0000E8C20000}"/>
    <cellStyle name="Normal 5 6 4 2 2 4" xfId="49897" xr:uid="{00000000-0005-0000-0000-0000E9C20000}"/>
    <cellStyle name="Normal 5 6 4 2 3" xfId="49898" xr:uid="{00000000-0005-0000-0000-0000EAC20000}"/>
    <cellStyle name="Normal 5 6 4 2 3 2" xfId="49899" xr:uid="{00000000-0005-0000-0000-0000EBC20000}"/>
    <cellStyle name="Normal 5 6 4 2 4" xfId="49900" xr:uid="{00000000-0005-0000-0000-0000ECC20000}"/>
    <cellStyle name="Normal 5 6 4 2 5" xfId="49901" xr:uid="{00000000-0005-0000-0000-0000EDC20000}"/>
    <cellStyle name="Normal 5 6 4 3" xfId="49902" xr:uid="{00000000-0005-0000-0000-0000EEC20000}"/>
    <cellStyle name="Normal 5 6 4 3 2" xfId="49903" xr:uid="{00000000-0005-0000-0000-0000EFC20000}"/>
    <cellStyle name="Normal 5 6 4 3 2 2" xfId="49904" xr:uid="{00000000-0005-0000-0000-0000F0C20000}"/>
    <cellStyle name="Normal 5 6 4 3 3" xfId="49905" xr:uid="{00000000-0005-0000-0000-0000F1C20000}"/>
    <cellStyle name="Normal 5 6 4 3 4" xfId="49906" xr:uid="{00000000-0005-0000-0000-0000F2C20000}"/>
    <cellStyle name="Normal 5 6 4 4" xfId="49907" xr:uid="{00000000-0005-0000-0000-0000F3C20000}"/>
    <cellStyle name="Normal 5 6 4 4 2" xfId="49908" xr:uid="{00000000-0005-0000-0000-0000F4C20000}"/>
    <cellStyle name="Normal 5 6 4 4 2 2" xfId="49909" xr:uid="{00000000-0005-0000-0000-0000F5C20000}"/>
    <cellStyle name="Normal 5 6 4 4 3" xfId="49910" xr:uid="{00000000-0005-0000-0000-0000F6C20000}"/>
    <cellStyle name="Normal 5 6 4 4 4" xfId="49911" xr:uid="{00000000-0005-0000-0000-0000F7C20000}"/>
    <cellStyle name="Normal 5 6 4 5" xfId="49912" xr:uid="{00000000-0005-0000-0000-0000F8C20000}"/>
    <cellStyle name="Normal 5 6 4 5 2" xfId="49913" xr:uid="{00000000-0005-0000-0000-0000F9C20000}"/>
    <cellStyle name="Normal 5 6 4 6" xfId="49914" xr:uid="{00000000-0005-0000-0000-0000FAC20000}"/>
    <cellStyle name="Normal 5 6 4 7" xfId="49915" xr:uid="{00000000-0005-0000-0000-0000FBC20000}"/>
    <cellStyle name="Normal 5 6 5" xfId="49916" xr:uid="{00000000-0005-0000-0000-0000FCC20000}"/>
    <cellStyle name="Normal 5 6 5 2" xfId="49917" xr:uid="{00000000-0005-0000-0000-0000FDC20000}"/>
    <cellStyle name="Normal 5 6 5 2 2" xfId="49918" xr:uid="{00000000-0005-0000-0000-0000FEC20000}"/>
    <cellStyle name="Normal 5 6 5 2 2 2" xfId="49919" xr:uid="{00000000-0005-0000-0000-0000FFC20000}"/>
    <cellStyle name="Normal 5 6 5 2 3" xfId="49920" xr:uid="{00000000-0005-0000-0000-000000C30000}"/>
    <cellStyle name="Normal 5 6 5 2 4" xfId="49921" xr:uid="{00000000-0005-0000-0000-000001C30000}"/>
    <cellStyle name="Normal 5 6 5 3" xfId="49922" xr:uid="{00000000-0005-0000-0000-000002C30000}"/>
    <cellStyle name="Normal 5 6 5 3 2" xfId="49923" xr:uid="{00000000-0005-0000-0000-000003C30000}"/>
    <cellStyle name="Normal 5 6 5 4" xfId="49924" xr:uid="{00000000-0005-0000-0000-000004C30000}"/>
    <cellStyle name="Normal 5 6 5 5" xfId="49925" xr:uid="{00000000-0005-0000-0000-000005C30000}"/>
    <cellStyle name="Normal 5 6 6" xfId="49926" xr:uid="{00000000-0005-0000-0000-000006C30000}"/>
    <cellStyle name="Normal 5 6 6 2" xfId="49927" xr:uid="{00000000-0005-0000-0000-000007C30000}"/>
    <cellStyle name="Normal 5 6 6 2 2" xfId="49928" xr:uid="{00000000-0005-0000-0000-000008C30000}"/>
    <cellStyle name="Normal 5 6 6 3" xfId="49929" xr:uid="{00000000-0005-0000-0000-000009C30000}"/>
    <cellStyle name="Normal 5 6 6 4" xfId="49930" xr:uid="{00000000-0005-0000-0000-00000AC30000}"/>
    <cellStyle name="Normal 5 7" xfId="49931" xr:uid="{00000000-0005-0000-0000-00000BC30000}"/>
    <cellStyle name="Normal 5 7 2" xfId="49932" xr:uid="{00000000-0005-0000-0000-00000CC30000}"/>
    <cellStyle name="Normal 5 7 2 2" xfId="49933" xr:uid="{00000000-0005-0000-0000-00000DC30000}"/>
    <cellStyle name="Normal 5 7 2 2 2" xfId="49934" xr:uid="{00000000-0005-0000-0000-00000EC30000}"/>
    <cellStyle name="Normal 5 7 2 2 2 2" xfId="49935" xr:uid="{00000000-0005-0000-0000-00000FC30000}"/>
    <cellStyle name="Normal 5 7 2 2 2 2 2" xfId="49936" xr:uid="{00000000-0005-0000-0000-000010C30000}"/>
    <cellStyle name="Normal 5 7 2 2 2 3" xfId="49937" xr:uid="{00000000-0005-0000-0000-000011C30000}"/>
    <cellStyle name="Normal 5 7 2 2 2 4" xfId="49938" xr:uid="{00000000-0005-0000-0000-000012C30000}"/>
    <cellStyle name="Normal 5 7 2 2 3" xfId="49939" xr:uid="{00000000-0005-0000-0000-000013C30000}"/>
    <cellStyle name="Normal 5 7 2 2 3 2" xfId="49940" xr:uid="{00000000-0005-0000-0000-000014C30000}"/>
    <cellStyle name="Normal 5 7 2 2 4" xfId="49941" xr:uid="{00000000-0005-0000-0000-000015C30000}"/>
    <cellStyle name="Normal 5 7 2 2 5" xfId="49942" xr:uid="{00000000-0005-0000-0000-000016C30000}"/>
    <cellStyle name="Normal 5 7 2 3" xfId="49943" xr:uid="{00000000-0005-0000-0000-000017C30000}"/>
    <cellStyle name="Normal 5 7 2 3 2" xfId="49944" xr:uid="{00000000-0005-0000-0000-000018C30000}"/>
    <cellStyle name="Normal 5 7 2 3 2 2" xfId="49945" xr:uid="{00000000-0005-0000-0000-000019C30000}"/>
    <cellStyle name="Normal 5 7 2 3 3" xfId="49946" xr:uid="{00000000-0005-0000-0000-00001AC30000}"/>
    <cellStyle name="Normal 5 7 2 3 4" xfId="49947" xr:uid="{00000000-0005-0000-0000-00001BC30000}"/>
    <cellStyle name="Normal 5 7 2 4" xfId="49948" xr:uid="{00000000-0005-0000-0000-00001CC30000}"/>
    <cellStyle name="Normal 5 7 2 4 2" xfId="49949" xr:uid="{00000000-0005-0000-0000-00001DC30000}"/>
    <cellStyle name="Normal 5 7 2 4 2 2" xfId="49950" xr:uid="{00000000-0005-0000-0000-00001EC30000}"/>
    <cellStyle name="Normal 5 7 2 4 3" xfId="49951" xr:uid="{00000000-0005-0000-0000-00001FC30000}"/>
    <cellStyle name="Normal 5 7 2 4 4" xfId="49952" xr:uid="{00000000-0005-0000-0000-000020C30000}"/>
    <cellStyle name="Normal 5 7 3" xfId="49953" xr:uid="{00000000-0005-0000-0000-000021C30000}"/>
    <cellStyle name="Normal 5 7 3 2" xfId="49954" xr:uid="{00000000-0005-0000-0000-000022C30000}"/>
    <cellStyle name="Normal 5 7 3 2 2" xfId="49955" xr:uid="{00000000-0005-0000-0000-000023C30000}"/>
    <cellStyle name="Normal 5 7 3 2 2 2" xfId="49956" xr:uid="{00000000-0005-0000-0000-000024C30000}"/>
    <cellStyle name="Normal 5 7 3 2 3" xfId="49957" xr:uid="{00000000-0005-0000-0000-000025C30000}"/>
    <cellStyle name="Normal 5 7 3 2 4" xfId="49958" xr:uid="{00000000-0005-0000-0000-000026C30000}"/>
    <cellStyle name="Normal 5 7 3 3" xfId="49959" xr:uid="{00000000-0005-0000-0000-000027C30000}"/>
    <cellStyle name="Normal 5 7 3 3 2" xfId="49960" xr:uid="{00000000-0005-0000-0000-000028C30000}"/>
    <cellStyle name="Normal 5 7 3 4" xfId="49961" xr:uid="{00000000-0005-0000-0000-000029C30000}"/>
    <cellStyle name="Normal 5 7 3 5" xfId="49962" xr:uid="{00000000-0005-0000-0000-00002AC30000}"/>
    <cellStyle name="Normal 5 7 4" xfId="49963" xr:uid="{00000000-0005-0000-0000-00002BC30000}"/>
    <cellStyle name="Normal 5 7 4 2" xfId="49964" xr:uid="{00000000-0005-0000-0000-00002CC30000}"/>
    <cellStyle name="Normal 5 7 4 2 2" xfId="49965" xr:uid="{00000000-0005-0000-0000-00002DC30000}"/>
    <cellStyle name="Normal 5 7 4 3" xfId="49966" xr:uid="{00000000-0005-0000-0000-00002EC30000}"/>
    <cellStyle name="Normal 5 7 4 4" xfId="49967" xr:uid="{00000000-0005-0000-0000-00002FC30000}"/>
    <cellStyle name="Normal 5 7 5" xfId="49968" xr:uid="{00000000-0005-0000-0000-000030C30000}"/>
    <cellStyle name="Normal 5 7 5 2" xfId="49969" xr:uid="{00000000-0005-0000-0000-000031C30000}"/>
    <cellStyle name="Normal 5 7 5 2 2" xfId="49970" xr:uid="{00000000-0005-0000-0000-000032C30000}"/>
    <cellStyle name="Normal 5 7 5 3" xfId="49971" xr:uid="{00000000-0005-0000-0000-000033C30000}"/>
    <cellStyle name="Normal 5 7 5 4" xfId="49972" xr:uid="{00000000-0005-0000-0000-000034C30000}"/>
    <cellStyle name="Normal 5 8" xfId="49973" xr:uid="{00000000-0005-0000-0000-000035C30000}"/>
    <cellStyle name="Normal 5 8 2" xfId="49974" xr:uid="{00000000-0005-0000-0000-000036C30000}"/>
    <cellStyle name="Normal 5 8 2 2" xfId="49975" xr:uid="{00000000-0005-0000-0000-000037C30000}"/>
    <cellStyle name="Normal 5 8 2 2 2" xfId="49976" xr:uid="{00000000-0005-0000-0000-000038C30000}"/>
    <cellStyle name="Normal 5 8 2 2 2 2" xfId="49977" xr:uid="{00000000-0005-0000-0000-000039C30000}"/>
    <cellStyle name="Normal 5 8 2 2 3" xfId="49978" xr:uid="{00000000-0005-0000-0000-00003AC30000}"/>
    <cellStyle name="Normal 5 8 2 2 4" xfId="49979" xr:uid="{00000000-0005-0000-0000-00003BC30000}"/>
    <cellStyle name="Normal 5 8 2 3" xfId="49980" xr:uid="{00000000-0005-0000-0000-00003CC30000}"/>
    <cellStyle name="Normal 5 8 2 3 2" xfId="49981" xr:uid="{00000000-0005-0000-0000-00003DC30000}"/>
    <cellStyle name="Normal 5 8 2 3 2 2" xfId="49982" xr:uid="{00000000-0005-0000-0000-00003EC30000}"/>
    <cellStyle name="Normal 5 8 2 3 3" xfId="49983" xr:uid="{00000000-0005-0000-0000-00003FC30000}"/>
    <cellStyle name="Normal 5 8 2 3 4" xfId="49984" xr:uid="{00000000-0005-0000-0000-000040C30000}"/>
    <cellStyle name="Normal 5 8 3" xfId="49985" xr:uid="{00000000-0005-0000-0000-000041C30000}"/>
    <cellStyle name="Normal 5 8 3 2" xfId="49986" xr:uid="{00000000-0005-0000-0000-000042C30000}"/>
    <cellStyle name="Normal 5 8 3 2 2" xfId="49987" xr:uid="{00000000-0005-0000-0000-000043C30000}"/>
    <cellStyle name="Normal 5 8 3 3" xfId="49988" xr:uid="{00000000-0005-0000-0000-000044C30000}"/>
    <cellStyle name="Normal 5 8 3 4" xfId="49989" xr:uid="{00000000-0005-0000-0000-000045C30000}"/>
    <cellStyle name="Normal 5 8 4" xfId="49990" xr:uid="{00000000-0005-0000-0000-000046C30000}"/>
    <cellStyle name="Normal 5 8 4 2" xfId="49991" xr:uid="{00000000-0005-0000-0000-000047C30000}"/>
    <cellStyle name="Normal 5 8 4 2 2" xfId="49992" xr:uid="{00000000-0005-0000-0000-000048C30000}"/>
    <cellStyle name="Normal 5 8 4 3" xfId="49993" xr:uid="{00000000-0005-0000-0000-000049C30000}"/>
    <cellStyle name="Normal 5 8 4 4" xfId="49994" xr:uid="{00000000-0005-0000-0000-00004AC30000}"/>
    <cellStyle name="Normal 5 9" xfId="49995" xr:uid="{00000000-0005-0000-0000-00004BC30000}"/>
    <cellStyle name="Normal 5 9 2" xfId="49996" xr:uid="{00000000-0005-0000-0000-00004CC30000}"/>
    <cellStyle name="Normal 5 9 2 2" xfId="49997" xr:uid="{00000000-0005-0000-0000-00004DC30000}"/>
    <cellStyle name="Normal 5 9 2 2 2" xfId="49998" xr:uid="{00000000-0005-0000-0000-00004EC30000}"/>
    <cellStyle name="Normal 5 9 2 3" xfId="49999" xr:uid="{00000000-0005-0000-0000-00004FC30000}"/>
    <cellStyle name="Normal 5 9 2 4" xfId="50000" xr:uid="{00000000-0005-0000-0000-000050C30000}"/>
    <cellStyle name="Normal 5 9 3" xfId="50001" xr:uid="{00000000-0005-0000-0000-000051C30000}"/>
    <cellStyle name="Normal 5 9 3 2" xfId="50002" xr:uid="{00000000-0005-0000-0000-000052C30000}"/>
    <cellStyle name="Normal 5 9 3 2 2" xfId="50003" xr:uid="{00000000-0005-0000-0000-000053C30000}"/>
    <cellStyle name="Normal 5 9 3 3" xfId="50004" xr:uid="{00000000-0005-0000-0000-000054C30000}"/>
    <cellStyle name="Normal 5 9 3 4" xfId="50005" xr:uid="{00000000-0005-0000-0000-000055C30000}"/>
    <cellStyle name="Normal 50" xfId="50006" xr:uid="{00000000-0005-0000-0000-000056C30000}"/>
    <cellStyle name="Normal 50 2" xfId="50007" xr:uid="{00000000-0005-0000-0000-000057C30000}"/>
    <cellStyle name="Normal 50 2 2" xfId="50008" xr:uid="{00000000-0005-0000-0000-000058C30000}"/>
    <cellStyle name="Normal 50 2 3" xfId="50009" xr:uid="{00000000-0005-0000-0000-000059C30000}"/>
    <cellStyle name="Normal 50 2 4" xfId="50010" xr:uid="{00000000-0005-0000-0000-00005AC30000}"/>
    <cellStyle name="Normal 50 3" xfId="50011" xr:uid="{00000000-0005-0000-0000-00005BC30000}"/>
    <cellStyle name="Normal 50 4" xfId="50012" xr:uid="{00000000-0005-0000-0000-00005CC30000}"/>
    <cellStyle name="Normal 50 5" xfId="50013" xr:uid="{00000000-0005-0000-0000-00005DC30000}"/>
    <cellStyle name="Normal 51" xfId="50014" xr:uid="{00000000-0005-0000-0000-00005EC30000}"/>
    <cellStyle name="Normal 51 10" xfId="50015" xr:uid="{00000000-0005-0000-0000-00005FC30000}"/>
    <cellStyle name="Normal 51 2" xfId="50016" xr:uid="{00000000-0005-0000-0000-000060C30000}"/>
    <cellStyle name="Normal 51 3" xfId="50017" xr:uid="{00000000-0005-0000-0000-000061C30000}"/>
    <cellStyle name="Normal 51 4" xfId="50018" xr:uid="{00000000-0005-0000-0000-000062C30000}"/>
    <cellStyle name="Normal 51 5" xfId="50019" xr:uid="{00000000-0005-0000-0000-000063C30000}"/>
    <cellStyle name="Normal 51 6" xfId="50020" xr:uid="{00000000-0005-0000-0000-000064C30000}"/>
    <cellStyle name="Normal 51 7" xfId="50021" xr:uid="{00000000-0005-0000-0000-000065C30000}"/>
    <cellStyle name="Normal 51 8" xfId="50022" xr:uid="{00000000-0005-0000-0000-000066C30000}"/>
    <cellStyle name="Normal 51 9" xfId="50023" xr:uid="{00000000-0005-0000-0000-000067C30000}"/>
    <cellStyle name="Normal 52" xfId="50024" xr:uid="{00000000-0005-0000-0000-000068C30000}"/>
    <cellStyle name="Normal 52 2" xfId="50025" xr:uid="{00000000-0005-0000-0000-000069C30000}"/>
    <cellStyle name="Normal 53" xfId="50026" xr:uid="{00000000-0005-0000-0000-00006AC30000}"/>
    <cellStyle name="Normal 53 2" xfId="50027" xr:uid="{00000000-0005-0000-0000-00006BC30000}"/>
    <cellStyle name="Normal 53 2 2" xfId="50028" xr:uid="{00000000-0005-0000-0000-00006CC30000}"/>
    <cellStyle name="Normal 53 3" xfId="50029" xr:uid="{00000000-0005-0000-0000-00006DC30000}"/>
    <cellStyle name="Normal 53 4" xfId="50030" xr:uid="{00000000-0005-0000-0000-00006EC30000}"/>
    <cellStyle name="Normal 53 5" xfId="50031" xr:uid="{00000000-0005-0000-0000-00006FC30000}"/>
    <cellStyle name="Normal 53 6" xfId="50032" xr:uid="{00000000-0005-0000-0000-000070C30000}"/>
    <cellStyle name="Normal 53 6 2" xfId="50033" xr:uid="{00000000-0005-0000-0000-000071C30000}"/>
    <cellStyle name="Normal 53 7" xfId="50034" xr:uid="{00000000-0005-0000-0000-000072C30000}"/>
    <cellStyle name="Normal 53 7 2" xfId="50035" xr:uid="{00000000-0005-0000-0000-000073C30000}"/>
    <cellStyle name="Normal 53 7 3" xfId="50036" xr:uid="{00000000-0005-0000-0000-000074C30000}"/>
    <cellStyle name="Normal 53 7 4" xfId="50037" xr:uid="{00000000-0005-0000-0000-000075C30000}"/>
    <cellStyle name="Normal 54" xfId="50038" xr:uid="{00000000-0005-0000-0000-000076C30000}"/>
    <cellStyle name="Normal 54 2" xfId="50039" xr:uid="{00000000-0005-0000-0000-000077C30000}"/>
    <cellStyle name="Normal 54 2 2" xfId="50040" xr:uid="{00000000-0005-0000-0000-000078C30000}"/>
    <cellStyle name="Normal 54 3" xfId="50041" xr:uid="{00000000-0005-0000-0000-000079C30000}"/>
    <cellStyle name="Normal 54 4" xfId="50042" xr:uid="{00000000-0005-0000-0000-00007AC30000}"/>
    <cellStyle name="Normal 54 5" xfId="50043" xr:uid="{00000000-0005-0000-0000-00007BC30000}"/>
    <cellStyle name="Normal 54 6" xfId="50044" xr:uid="{00000000-0005-0000-0000-00007CC30000}"/>
    <cellStyle name="Normal 54 6 2" xfId="50045" xr:uid="{00000000-0005-0000-0000-00007DC30000}"/>
    <cellStyle name="Normal 54 7" xfId="50046" xr:uid="{00000000-0005-0000-0000-00007EC30000}"/>
    <cellStyle name="Normal 54 7 2" xfId="50047" xr:uid="{00000000-0005-0000-0000-00007FC30000}"/>
    <cellStyle name="Normal 54 7 3" xfId="50048" xr:uid="{00000000-0005-0000-0000-000080C30000}"/>
    <cellStyle name="Normal 54 7 4" xfId="50049" xr:uid="{00000000-0005-0000-0000-000081C30000}"/>
    <cellStyle name="Normal 55" xfId="50050" xr:uid="{00000000-0005-0000-0000-000082C30000}"/>
    <cellStyle name="Normal 55 2" xfId="50051" xr:uid="{00000000-0005-0000-0000-000083C30000}"/>
    <cellStyle name="Normal 55 2 2" xfId="50052" xr:uid="{00000000-0005-0000-0000-000084C30000}"/>
    <cellStyle name="Normal 55 3" xfId="50053" xr:uid="{00000000-0005-0000-0000-000085C30000}"/>
    <cellStyle name="Normal 55 4" xfId="50054" xr:uid="{00000000-0005-0000-0000-000086C30000}"/>
    <cellStyle name="Normal 56" xfId="50055" xr:uid="{00000000-0005-0000-0000-000087C30000}"/>
    <cellStyle name="Normal 56 2" xfId="50056" xr:uid="{00000000-0005-0000-0000-000088C30000}"/>
    <cellStyle name="Normal 56 2 2" xfId="50057" xr:uid="{00000000-0005-0000-0000-000089C30000}"/>
    <cellStyle name="Normal 56 3" xfId="50058" xr:uid="{00000000-0005-0000-0000-00008AC30000}"/>
    <cellStyle name="Normal 57" xfId="50059" xr:uid="{00000000-0005-0000-0000-00008BC30000}"/>
    <cellStyle name="Normal 57 2" xfId="50060" xr:uid="{00000000-0005-0000-0000-00008CC30000}"/>
    <cellStyle name="Normal 57 2 2" xfId="50061" xr:uid="{00000000-0005-0000-0000-00008DC30000}"/>
    <cellStyle name="Normal 57 3" xfId="50062" xr:uid="{00000000-0005-0000-0000-00008EC30000}"/>
    <cellStyle name="Normal 57 4" xfId="50063" xr:uid="{00000000-0005-0000-0000-00008FC30000}"/>
    <cellStyle name="Normal 58" xfId="50064" xr:uid="{00000000-0005-0000-0000-000090C30000}"/>
    <cellStyle name="Normal 58 2" xfId="50065" xr:uid="{00000000-0005-0000-0000-000091C30000}"/>
    <cellStyle name="Normal 58 2 2" xfId="50066" xr:uid="{00000000-0005-0000-0000-000092C30000}"/>
    <cellStyle name="Normal 58 3" xfId="50067" xr:uid="{00000000-0005-0000-0000-000093C30000}"/>
    <cellStyle name="Normal 59" xfId="50068" xr:uid="{00000000-0005-0000-0000-000094C30000}"/>
    <cellStyle name="Normal 59 2" xfId="50069" xr:uid="{00000000-0005-0000-0000-000095C30000}"/>
    <cellStyle name="Normal 59 2 2" xfId="50070" xr:uid="{00000000-0005-0000-0000-000096C30000}"/>
    <cellStyle name="Normal 59 3" xfId="50071" xr:uid="{00000000-0005-0000-0000-000097C30000}"/>
    <cellStyle name="Normal 6" xfId="50072" xr:uid="{00000000-0005-0000-0000-000098C30000}"/>
    <cellStyle name="Normal 6 10" xfId="50073" xr:uid="{00000000-0005-0000-0000-000099C30000}"/>
    <cellStyle name="Normal 6 11" xfId="50074" xr:uid="{00000000-0005-0000-0000-00009AC30000}"/>
    <cellStyle name="Normal 6 12" xfId="50075" xr:uid="{00000000-0005-0000-0000-00009BC30000}"/>
    <cellStyle name="Normal 6 13" xfId="50076" xr:uid="{00000000-0005-0000-0000-00009CC30000}"/>
    <cellStyle name="Normal 6 14" xfId="50077" xr:uid="{00000000-0005-0000-0000-00009DC30000}"/>
    <cellStyle name="Normal 6 15" xfId="50078" xr:uid="{00000000-0005-0000-0000-00009EC30000}"/>
    <cellStyle name="Normal 6 15 2" xfId="50079" xr:uid="{00000000-0005-0000-0000-00009FC30000}"/>
    <cellStyle name="Normal 6 15_Control Caps" xfId="50080" xr:uid="{00000000-0005-0000-0000-0000A0C30000}"/>
    <cellStyle name="Normal 6 16" xfId="50081" xr:uid="{00000000-0005-0000-0000-0000A1C30000}"/>
    <cellStyle name="Normal 6 17" xfId="50082" xr:uid="{00000000-0005-0000-0000-0000A2C30000}"/>
    <cellStyle name="Normal 6 18" xfId="50083" xr:uid="{00000000-0005-0000-0000-0000A3C30000}"/>
    <cellStyle name="Normal 6 2" xfId="50084" xr:uid="{00000000-0005-0000-0000-0000A4C30000}"/>
    <cellStyle name="Normal 6 2 2" xfId="50085" xr:uid="{00000000-0005-0000-0000-0000A5C30000}"/>
    <cellStyle name="Normal 6 2 2 2" xfId="50086" xr:uid="{00000000-0005-0000-0000-0000A6C30000}"/>
    <cellStyle name="Normal 6 2 2 2 2" xfId="50087" xr:uid="{00000000-0005-0000-0000-0000A7C30000}"/>
    <cellStyle name="Normal 6 2 2 2 2 2" xfId="50088" xr:uid="{00000000-0005-0000-0000-0000A8C30000}"/>
    <cellStyle name="Normal 6 2 2 2 2 2 2" xfId="50089" xr:uid="{00000000-0005-0000-0000-0000A9C30000}"/>
    <cellStyle name="Normal 6 2 2 2 2 2 2 2" xfId="50090" xr:uid="{00000000-0005-0000-0000-0000AAC30000}"/>
    <cellStyle name="Normal 6 2 2 2 2 2 2 2 2" xfId="50091" xr:uid="{00000000-0005-0000-0000-0000ABC30000}"/>
    <cellStyle name="Normal 6 2 2 2 2 2 2 2 2 2" xfId="50092" xr:uid="{00000000-0005-0000-0000-0000ACC30000}"/>
    <cellStyle name="Normal 6 2 2 2 2 2 2 2 3" xfId="50093" xr:uid="{00000000-0005-0000-0000-0000ADC30000}"/>
    <cellStyle name="Normal 6 2 2 2 2 2 2 2 4" xfId="50094" xr:uid="{00000000-0005-0000-0000-0000AEC30000}"/>
    <cellStyle name="Normal 6 2 2 2 2 2 2 3" xfId="50095" xr:uid="{00000000-0005-0000-0000-0000AFC30000}"/>
    <cellStyle name="Normal 6 2 2 2 2 2 2 3 2" xfId="50096" xr:uid="{00000000-0005-0000-0000-0000B0C30000}"/>
    <cellStyle name="Normal 6 2 2 2 2 2 2 4" xfId="50097" xr:uid="{00000000-0005-0000-0000-0000B1C30000}"/>
    <cellStyle name="Normal 6 2 2 2 2 2 2 5" xfId="50098" xr:uid="{00000000-0005-0000-0000-0000B2C30000}"/>
    <cellStyle name="Normal 6 2 2 2 2 2 3" xfId="50099" xr:uid="{00000000-0005-0000-0000-0000B3C30000}"/>
    <cellStyle name="Normal 6 2 2 2 2 2 3 2" xfId="50100" xr:uid="{00000000-0005-0000-0000-0000B4C30000}"/>
    <cellStyle name="Normal 6 2 2 2 2 2 3 2 2" xfId="50101" xr:uid="{00000000-0005-0000-0000-0000B5C30000}"/>
    <cellStyle name="Normal 6 2 2 2 2 2 3 3" xfId="50102" xr:uid="{00000000-0005-0000-0000-0000B6C30000}"/>
    <cellStyle name="Normal 6 2 2 2 2 2 3 4" xfId="50103" xr:uid="{00000000-0005-0000-0000-0000B7C30000}"/>
    <cellStyle name="Normal 6 2 2 2 2 2 4" xfId="50104" xr:uid="{00000000-0005-0000-0000-0000B8C30000}"/>
    <cellStyle name="Normal 6 2 2 2 2 2 4 2" xfId="50105" xr:uid="{00000000-0005-0000-0000-0000B9C30000}"/>
    <cellStyle name="Normal 6 2 2 2 2 2 5" xfId="50106" xr:uid="{00000000-0005-0000-0000-0000BAC30000}"/>
    <cellStyle name="Normal 6 2 2 2 2 2 6" xfId="50107" xr:uid="{00000000-0005-0000-0000-0000BBC30000}"/>
    <cellStyle name="Normal 6 2 2 2 2 3" xfId="50108" xr:uid="{00000000-0005-0000-0000-0000BCC30000}"/>
    <cellStyle name="Normal 6 2 2 2 2 3 2" xfId="50109" xr:uid="{00000000-0005-0000-0000-0000BDC30000}"/>
    <cellStyle name="Normal 6 2 2 2 2 3 2 2" xfId="50110" xr:uid="{00000000-0005-0000-0000-0000BEC30000}"/>
    <cellStyle name="Normal 6 2 2 2 2 3 2 2 2" xfId="50111" xr:uid="{00000000-0005-0000-0000-0000BFC30000}"/>
    <cellStyle name="Normal 6 2 2 2 2 3 2 3" xfId="50112" xr:uid="{00000000-0005-0000-0000-0000C0C30000}"/>
    <cellStyle name="Normal 6 2 2 2 2 3 2 4" xfId="50113" xr:uid="{00000000-0005-0000-0000-0000C1C30000}"/>
    <cellStyle name="Normal 6 2 2 2 2 3 3" xfId="50114" xr:uid="{00000000-0005-0000-0000-0000C2C30000}"/>
    <cellStyle name="Normal 6 2 2 2 2 3 3 2" xfId="50115" xr:uid="{00000000-0005-0000-0000-0000C3C30000}"/>
    <cellStyle name="Normal 6 2 2 2 2 3 4" xfId="50116" xr:uid="{00000000-0005-0000-0000-0000C4C30000}"/>
    <cellStyle name="Normal 6 2 2 2 2 3 5" xfId="50117" xr:uid="{00000000-0005-0000-0000-0000C5C30000}"/>
    <cellStyle name="Normal 6 2 2 2 2 4" xfId="50118" xr:uid="{00000000-0005-0000-0000-0000C6C30000}"/>
    <cellStyle name="Normal 6 2 2 2 2 4 2" xfId="50119" xr:uid="{00000000-0005-0000-0000-0000C7C30000}"/>
    <cellStyle name="Normal 6 2 2 2 2 4 2 2" xfId="50120" xr:uid="{00000000-0005-0000-0000-0000C8C30000}"/>
    <cellStyle name="Normal 6 2 2 2 2 4 3" xfId="50121" xr:uid="{00000000-0005-0000-0000-0000C9C30000}"/>
    <cellStyle name="Normal 6 2 2 2 2 4 4" xfId="50122" xr:uid="{00000000-0005-0000-0000-0000CAC30000}"/>
    <cellStyle name="Normal 6 2 2 2 2 5" xfId="50123" xr:uid="{00000000-0005-0000-0000-0000CBC30000}"/>
    <cellStyle name="Normal 6 2 2 2 2 5 2" xfId="50124" xr:uid="{00000000-0005-0000-0000-0000CCC30000}"/>
    <cellStyle name="Normal 6 2 2 2 2 5 2 2" xfId="50125" xr:uid="{00000000-0005-0000-0000-0000CDC30000}"/>
    <cellStyle name="Normal 6 2 2 2 2 5 3" xfId="50126" xr:uid="{00000000-0005-0000-0000-0000CEC30000}"/>
    <cellStyle name="Normal 6 2 2 2 2 5 4" xfId="50127" xr:uid="{00000000-0005-0000-0000-0000CFC30000}"/>
    <cellStyle name="Normal 6 2 2 2 2 6" xfId="50128" xr:uid="{00000000-0005-0000-0000-0000D0C30000}"/>
    <cellStyle name="Normal 6 2 2 2 2 6 2" xfId="50129" xr:uid="{00000000-0005-0000-0000-0000D1C30000}"/>
    <cellStyle name="Normal 6 2 2 2 2 7" xfId="50130" xr:uid="{00000000-0005-0000-0000-0000D2C30000}"/>
    <cellStyle name="Normal 6 2 2 2 2 8" xfId="50131" xr:uid="{00000000-0005-0000-0000-0000D3C30000}"/>
    <cellStyle name="Normal 6 2 2 2 3" xfId="50132" xr:uid="{00000000-0005-0000-0000-0000D4C30000}"/>
    <cellStyle name="Normal 6 2 2 2 3 2" xfId="50133" xr:uid="{00000000-0005-0000-0000-0000D5C30000}"/>
    <cellStyle name="Normal 6 2 2 2 3 2 2" xfId="50134" xr:uid="{00000000-0005-0000-0000-0000D6C30000}"/>
    <cellStyle name="Normal 6 2 2 2 3 2 2 2" xfId="50135" xr:uid="{00000000-0005-0000-0000-0000D7C30000}"/>
    <cellStyle name="Normal 6 2 2 2 3 2 2 2 2" xfId="50136" xr:uid="{00000000-0005-0000-0000-0000D8C30000}"/>
    <cellStyle name="Normal 6 2 2 2 3 2 2 3" xfId="50137" xr:uid="{00000000-0005-0000-0000-0000D9C30000}"/>
    <cellStyle name="Normal 6 2 2 2 3 2 2 4" xfId="50138" xr:uid="{00000000-0005-0000-0000-0000DAC30000}"/>
    <cellStyle name="Normal 6 2 2 2 3 2 3" xfId="50139" xr:uid="{00000000-0005-0000-0000-0000DBC30000}"/>
    <cellStyle name="Normal 6 2 2 2 3 2 3 2" xfId="50140" xr:uid="{00000000-0005-0000-0000-0000DCC30000}"/>
    <cellStyle name="Normal 6 2 2 2 3 2 4" xfId="50141" xr:uid="{00000000-0005-0000-0000-0000DDC30000}"/>
    <cellStyle name="Normal 6 2 2 2 3 2 5" xfId="50142" xr:uid="{00000000-0005-0000-0000-0000DEC30000}"/>
    <cellStyle name="Normal 6 2 2 2 3 3" xfId="50143" xr:uid="{00000000-0005-0000-0000-0000DFC30000}"/>
    <cellStyle name="Normal 6 2 2 2 3 3 2" xfId="50144" xr:uid="{00000000-0005-0000-0000-0000E0C30000}"/>
    <cellStyle name="Normal 6 2 2 2 3 3 2 2" xfId="50145" xr:uid="{00000000-0005-0000-0000-0000E1C30000}"/>
    <cellStyle name="Normal 6 2 2 2 3 3 3" xfId="50146" xr:uid="{00000000-0005-0000-0000-0000E2C30000}"/>
    <cellStyle name="Normal 6 2 2 2 3 3 4" xfId="50147" xr:uid="{00000000-0005-0000-0000-0000E3C30000}"/>
    <cellStyle name="Normal 6 2 2 2 3 4" xfId="50148" xr:uid="{00000000-0005-0000-0000-0000E4C30000}"/>
    <cellStyle name="Normal 6 2 2 2 3 4 2" xfId="50149" xr:uid="{00000000-0005-0000-0000-0000E5C30000}"/>
    <cellStyle name="Normal 6 2 2 2 3 4 2 2" xfId="50150" xr:uid="{00000000-0005-0000-0000-0000E6C30000}"/>
    <cellStyle name="Normal 6 2 2 2 3 4 3" xfId="50151" xr:uid="{00000000-0005-0000-0000-0000E7C30000}"/>
    <cellStyle name="Normal 6 2 2 2 3 4 4" xfId="50152" xr:uid="{00000000-0005-0000-0000-0000E8C30000}"/>
    <cellStyle name="Normal 6 2 2 2 3 5" xfId="50153" xr:uid="{00000000-0005-0000-0000-0000E9C30000}"/>
    <cellStyle name="Normal 6 2 2 2 3 5 2" xfId="50154" xr:uid="{00000000-0005-0000-0000-0000EAC30000}"/>
    <cellStyle name="Normal 6 2 2 2 3 6" xfId="50155" xr:uid="{00000000-0005-0000-0000-0000EBC30000}"/>
    <cellStyle name="Normal 6 2 2 2 3 7" xfId="50156" xr:uid="{00000000-0005-0000-0000-0000ECC30000}"/>
    <cellStyle name="Normal 6 2 2 2 4" xfId="50157" xr:uid="{00000000-0005-0000-0000-0000EDC30000}"/>
    <cellStyle name="Normal 6 2 2 2 4 2" xfId="50158" xr:uid="{00000000-0005-0000-0000-0000EEC30000}"/>
    <cellStyle name="Normal 6 2 2 2 4 2 2" xfId="50159" xr:uid="{00000000-0005-0000-0000-0000EFC30000}"/>
    <cellStyle name="Normal 6 2 2 2 4 2 2 2" xfId="50160" xr:uid="{00000000-0005-0000-0000-0000F0C30000}"/>
    <cellStyle name="Normal 6 2 2 2 4 2 3" xfId="50161" xr:uid="{00000000-0005-0000-0000-0000F1C30000}"/>
    <cellStyle name="Normal 6 2 2 2 4 2 4" xfId="50162" xr:uid="{00000000-0005-0000-0000-0000F2C30000}"/>
    <cellStyle name="Normal 6 2 2 2 4 3" xfId="50163" xr:uid="{00000000-0005-0000-0000-0000F3C30000}"/>
    <cellStyle name="Normal 6 2 2 2 4 3 2" xfId="50164" xr:uid="{00000000-0005-0000-0000-0000F4C30000}"/>
    <cellStyle name="Normal 6 2 2 2 4 3 2 2" xfId="50165" xr:uid="{00000000-0005-0000-0000-0000F5C30000}"/>
    <cellStyle name="Normal 6 2 2 2 4 3 3" xfId="50166" xr:uid="{00000000-0005-0000-0000-0000F6C30000}"/>
    <cellStyle name="Normal 6 2 2 2 4 3 4" xfId="50167" xr:uid="{00000000-0005-0000-0000-0000F7C30000}"/>
    <cellStyle name="Normal 6 2 2 2 4 4" xfId="50168" xr:uid="{00000000-0005-0000-0000-0000F8C30000}"/>
    <cellStyle name="Normal 6 2 2 2 4 4 2" xfId="50169" xr:uid="{00000000-0005-0000-0000-0000F9C30000}"/>
    <cellStyle name="Normal 6 2 2 2 4 5" xfId="50170" xr:uid="{00000000-0005-0000-0000-0000FAC30000}"/>
    <cellStyle name="Normal 6 2 2 2 4 6" xfId="50171" xr:uid="{00000000-0005-0000-0000-0000FBC30000}"/>
    <cellStyle name="Normal 6 2 2 2 5" xfId="50172" xr:uid="{00000000-0005-0000-0000-0000FCC30000}"/>
    <cellStyle name="Normal 6 2 2 2 5 2" xfId="50173" xr:uid="{00000000-0005-0000-0000-0000FDC30000}"/>
    <cellStyle name="Normal 6 2 2 2 5 2 2" xfId="50174" xr:uid="{00000000-0005-0000-0000-0000FEC30000}"/>
    <cellStyle name="Normal 6 2 2 2 5 2 2 2" xfId="50175" xr:uid="{00000000-0005-0000-0000-0000FFC30000}"/>
    <cellStyle name="Normal 6 2 2 2 5 2 3" xfId="50176" xr:uid="{00000000-0005-0000-0000-000000C40000}"/>
    <cellStyle name="Normal 6 2 2 2 5 2 4" xfId="50177" xr:uid="{00000000-0005-0000-0000-000001C40000}"/>
    <cellStyle name="Normal 6 2 2 2 5 3" xfId="50178" xr:uid="{00000000-0005-0000-0000-000002C40000}"/>
    <cellStyle name="Normal 6 2 2 2 5 3 2" xfId="50179" xr:uid="{00000000-0005-0000-0000-000003C40000}"/>
    <cellStyle name="Normal 6 2 2 2 5 4" xfId="50180" xr:uid="{00000000-0005-0000-0000-000004C40000}"/>
    <cellStyle name="Normal 6 2 2 2 5 5" xfId="50181" xr:uid="{00000000-0005-0000-0000-000005C40000}"/>
    <cellStyle name="Normal 6 2 2 2 6" xfId="50182" xr:uid="{00000000-0005-0000-0000-000006C40000}"/>
    <cellStyle name="Normal 6 2 2 2 6 2" xfId="50183" xr:uid="{00000000-0005-0000-0000-000007C40000}"/>
    <cellStyle name="Normal 6 2 2 2 6 2 2" xfId="50184" xr:uid="{00000000-0005-0000-0000-000008C40000}"/>
    <cellStyle name="Normal 6 2 2 2 6 3" xfId="50185" xr:uid="{00000000-0005-0000-0000-000009C40000}"/>
    <cellStyle name="Normal 6 2 2 2 6 4" xfId="50186" xr:uid="{00000000-0005-0000-0000-00000AC40000}"/>
    <cellStyle name="Normal 6 2 2 2 7" xfId="50187" xr:uid="{00000000-0005-0000-0000-00000BC40000}"/>
    <cellStyle name="Normal 6 2 2 2 7 2" xfId="50188" xr:uid="{00000000-0005-0000-0000-00000CC40000}"/>
    <cellStyle name="Normal 6 2 2 2 8" xfId="50189" xr:uid="{00000000-0005-0000-0000-00000DC40000}"/>
    <cellStyle name="Normal 6 2 2 2 9" xfId="50190" xr:uid="{00000000-0005-0000-0000-00000EC40000}"/>
    <cellStyle name="Normal 6 2 2 3" xfId="50191" xr:uid="{00000000-0005-0000-0000-00000FC40000}"/>
    <cellStyle name="Normal 6 2 2 3 2" xfId="50192" xr:uid="{00000000-0005-0000-0000-000010C40000}"/>
    <cellStyle name="Normal 6 2 2 3 2 2" xfId="50193" xr:uid="{00000000-0005-0000-0000-000011C40000}"/>
    <cellStyle name="Normal 6 2 2 3 2 2 2" xfId="50194" xr:uid="{00000000-0005-0000-0000-000012C40000}"/>
    <cellStyle name="Normal 6 2 2 3 2 2 2 2" xfId="50195" xr:uid="{00000000-0005-0000-0000-000013C40000}"/>
    <cellStyle name="Normal 6 2 2 3 2 2 2 2 2" xfId="50196" xr:uid="{00000000-0005-0000-0000-000014C40000}"/>
    <cellStyle name="Normal 6 2 2 3 2 2 2 3" xfId="50197" xr:uid="{00000000-0005-0000-0000-000015C40000}"/>
    <cellStyle name="Normal 6 2 2 3 2 2 2 4" xfId="50198" xr:uid="{00000000-0005-0000-0000-000016C40000}"/>
    <cellStyle name="Normal 6 2 2 3 2 2 3" xfId="50199" xr:uid="{00000000-0005-0000-0000-000017C40000}"/>
    <cellStyle name="Normal 6 2 2 3 2 2 3 2" xfId="50200" xr:uid="{00000000-0005-0000-0000-000018C40000}"/>
    <cellStyle name="Normal 6 2 2 3 2 2 4" xfId="50201" xr:uid="{00000000-0005-0000-0000-000019C40000}"/>
    <cellStyle name="Normal 6 2 2 3 2 2 5" xfId="50202" xr:uid="{00000000-0005-0000-0000-00001AC40000}"/>
    <cellStyle name="Normal 6 2 2 3 2 3" xfId="50203" xr:uid="{00000000-0005-0000-0000-00001BC40000}"/>
    <cellStyle name="Normal 6 2 2 3 2 3 2" xfId="50204" xr:uid="{00000000-0005-0000-0000-00001CC40000}"/>
    <cellStyle name="Normal 6 2 2 3 2 3 2 2" xfId="50205" xr:uid="{00000000-0005-0000-0000-00001DC40000}"/>
    <cellStyle name="Normal 6 2 2 3 2 3 3" xfId="50206" xr:uid="{00000000-0005-0000-0000-00001EC40000}"/>
    <cellStyle name="Normal 6 2 2 3 2 3 4" xfId="50207" xr:uid="{00000000-0005-0000-0000-00001FC40000}"/>
    <cellStyle name="Normal 6 2 2 3 2 4" xfId="50208" xr:uid="{00000000-0005-0000-0000-000020C40000}"/>
    <cellStyle name="Normal 6 2 2 3 2 4 2" xfId="50209" xr:uid="{00000000-0005-0000-0000-000021C40000}"/>
    <cellStyle name="Normal 6 2 2 3 2 5" xfId="50210" xr:uid="{00000000-0005-0000-0000-000022C40000}"/>
    <cellStyle name="Normal 6 2 2 3 2 6" xfId="50211" xr:uid="{00000000-0005-0000-0000-000023C40000}"/>
    <cellStyle name="Normal 6 2 2 3 3" xfId="50212" xr:uid="{00000000-0005-0000-0000-000024C40000}"/>
    <cellStyle name="Normal 6 2 2 3 3 2" xfId="50213" xr:uid="{00000000-0005-0000-0000-000025C40000}"/>
    <cellStyle name="Normal 6 2 2 3 3 2 2" xfId="50214" xr:uid="{00000000-0005-0000-0000-000026C40000}"/>
    <cellStyle name="Normal 6 2 2 3 3 2 2 2" xfId="50215" xr:uid="{00000000-0005-0000-0000-000027C40000}"/>
    <cellStyle name="Normal 6 2 2 3 3 2 3" xfId="50216" xr:uid="{00000000-0005-0000-0000-000028C40000}"/>
    <cellStyle name="Normal 6 2 2 3 3 2 4" xfId="50217" xr:uid="{00000000-0005-0000-0000-000029C40000}"/>
    <cellStyle name="Normal 6 2 2 3 3 3" xfId="50218" xr:uid="{00000000-0005-0000-0000-00002AC40000}"/>
    <cellStyle name="Normal 6 2 2 3 3 3 2" xfId="50219" xr:uid="{00000000-0005-0000-0000-00002BC40000}"/>
    <cellStyle name="Normal 6 2 2 3 3 4" xfId="50220" xr:uid="{00000000-0005-0000-0000-00002CC40000}"/>
    <cellStyle name="Normal 6 2 2 3 3 5" xfId="50221" xr:uid="{00000000-0005-0000-0000-00002DC40000}"/>
    <cellStyle name="Normal 6 2 2 3 4" xfId="50222" xr:uid="{00000000-0005-0000-0000-00002EC40000}"/>
    <cellStyle name="Normal 6 2 2 3 4 2" xfId="50223" xr:uid="{00000000-0005-0000-0000-00002FC40000}"/>
    <cellStyle name="Normal 6 2 2 3 4 2 2" xfId="50224" xr:uid="{00000000-0005-0000-0000-000030C40000}"/>
    <cellStyle name="Normal 6 2 2 3 4 3" xfId="50225" xr:uid="{00000000-0005-0000-0000-000031C40000}"/>
    <cellStyle name="Normal 6 2 2 3 4 4" xfId="50226" xr:uid="{00000000-0005-0000-0000-000032C40000}"/>
    <cellStyle name="Normal 6 2 2 3 5" xfId="50227" xr:uid="{00000000-0005-0000-0000-000033C40000}"/>
    <cellStyle name="Normal 6 2 2 3 5 2" xfId="50228" xr:uid="{00000000-0005-0000-0000-000034C40000}"/>
    <cellStyle name="Normal 6 2 2 3 5 2 2" xfId="50229" xr:uid="{00000000-0005-0000-0000-000035C40000}"/>
    <cellStyle name="Normal 6 2 2 3 5 3" xfId="50230" xr:uid="{00000000-0005-0000-0000-000036C40000}"/>
    <cellStyle name="Normal 6 2 2 3 5 4" xfId="50231" xr:uid="{00000000-0005-0000-0000-000037C40000}"/>
    <cellStyle name="Normal 6 2 2 4" xfId="50232" xr:uid="{00000000-0005-0000-0000-000038C40000}"/>
    <cellStyle name="Normal 6 2 2 4 2" xfId="50233" xr:uid="{00000000-0005-0000-0000-000039C40000}"/>
    <cellStyle name="Normal 6 2 2 4 2 2" xfId="50234" xr:uid="{00000000-0005-0000-0000-00003AC40000}"/>
    <cellStyle name="Normal 6 2 2 4 2 2 2" xfId="50235" xr:uid="{00000000-0005-0000-0000-00003BC40000}"/>
    <cellStyle name="Normal 6 2 2 4 2 2 2 2" xfId="50236" xr:uid="{00000000-0005-0000-0000-00003CC40000}"/>
    <cellStyle name="Normal 6 2 2 4 2 2 3" xfId="50237" xr:uid="{00000000-0005-0000-0000-00003DC40000}"/>
    <cellStyle name="Normal 6 2 2 4 2 2 4" xfId="50238" xr:uid="{00000000-0005-0000-0000-00003EC40000}"/>
    <cellStyle name="Normal 6 2 2 4 2 3" xfId="50239" xr:uid="{00000000-0005-0000-0000-00003FC40000}"/>
    <cellStyle name="Normal 6 2 2 4 2 3 2" xfId="50240" xr:uid="{00000000-0005-0000-0000-000040C40000}"/>
    <cellStyle name="Normal 6 2 2 4 2 3 2 2" xfId="50241" xr:uid="{00000000-0005-0000-0000-000041C40000}"/>
    <cellStyle name="Normal 6 2 2 4 2 3 3" xfId="50242" xr:uid="{00000000-0005-0000-0000-000042C40000}"/>
    <cellStyle name="Normal 6 2 2 4 2 3 4" xfId="50243" xr:uid="{00000000-0005-0000-0000-000043C40000}"/>
    <cellStyle name="Normal 6 2 2 4 2 4" xfId="50244" xr:uid="{00000000-0005-0000-0000-000044C40000}"/>
    <cellStyle name="Normal 6 2 2 4 2 4 2" xfId="50245" xr:uid="{00000000-0005-0000-0000-000045C40000}"/>
    <cellStyle name="Normal 6 2 2 4 2 5" xfId="50246" xr:uid="{00000000-0005-0000-0000-000046C40000}"/>
    <cellStyle name="Normal 6 2 2 4 2 6" xfId="50247" xr:uid="{00000000-0005-0000-0000-000047C40000}"/>
    <cellStyle name="Normal 6 2 2 4 3" xfId="50248" xr:uid="{00000000-0005-0000-0000-000048C40000}"/>
    <cellStyle name="Normal 6 2 2 4 3 2" xfId="50249" xr:uid="{00000000-0005-0000-0000-000049C40000}"/>
    <cellStyle name="Normal 6 2 2 4 3 2 2" xfId="50250" xr:uid="{00000000-0005-0000-0000-00004AC40000}"/>
    <cellStyle name="Normal 6 2 2 4 3 2 2 2" xfId="50251" xr:uid="{00000000-0005-0000-0000-00004BC40000}"/>
    <cellStyle name="Normal 6 2 2 4 3 2 3" xfId="50252" xr:uid="{00000000-0005-0000-0000-00004CC40000}"/>
    <cellStyle name="Normal 6 2 2 4 3 2 4" xfId="50253" xr:uid="{00000000-0005-0000-0000-00004DC40000}"/>
    <cellStyle name="Normal 6 2 2 4 3 3" xfId="50254" xr:uid="{00000000-0005-0000-0000-00004EC40000}"/>
    <cellStyle name="Normal 6 2 2 4 3 3 2" xfId="50255" xr:uid="{00000000-0005-0000-0000-00004FC40000}"/>
    <cellStyle name="Normal 6 2 2 4 3 4" xfId="50256" xr:uid="{00000000-0005-0000-0000-000050C40000}"/>
    <cellStyle name="Normal 6 2 2 4 3 5" xfId="50257" xr:uid="{00000000-0005-0000-0000-000051C40000}"/>
    <cellStyle name="Normal 6 2 2 4 4" xfId="50258" xr:uid="{00000000-0005-0000-0000-000052C40000}"/>
    <cellStyle name="Normal 6 2 2 4 4 2" xfId="50259" xr:uid="{00000000-0005-0000-0000-000053C40000}"/>
    <cellStyle name="Normal 6 2 2 4 4 2 2" xfId="50260" xr:uid="{00000000-0005-0000-0000-000054C40000}"/>
    <cellStyle name="Normal 6 2 2 4 4 3" xfId="50261" xr:uid="{00000000-0005-0000-0000-000055C40000}"/>
    <cellStyle name="Normal 6 2 2 4 4 4" xfId="50262" xr:uid="{00000000-0005-0000-0000-000056C40000}"/>
    <cellStyle name="Normal 6 2 2 4 5" xfId="50263" xr:uid="{00000000-0005-0000-0000-000057C40000}"/>
    <cellStyle name="Normal 6 2 2 4 5 2" xfId="50264" xr:uid="{00000000-0005-0000-0000-000058C40000}"/>
    <cellStyle name="Normal 6 2 2 4 6" xfId="50265" xr:uid="{00000000-0005-0000-0000-000059C40000}"/>
    <cellStyle name="Normal 6 2 2 4 7" xfId="50266" xr:uid="{00000000-0005-0000-0000-00005AC40000}"/>
    <cellStyle name="Normal 6 2 2 5" xfId="50267" xr:uid="{00000000-0005-0000-0000-00005BC40000}"/>
    <cellStyle name="Normal 6 2 2 5 2" xfId="50268" xr:uid="{00000000-0005-0000-0000-00005CC40000}"/>
    <cellStyle name="Normal 6 2 2 5 2 2" xfId="50269" xr:uid="{00000000-0005-0000-0000-00005DC40000}"/>
    <cellStyle name="Normal 6 2 2 5 2 2 2" xfId="50270" xr:uid="{00000000-0005-0000-0000-00005EC40000}"/>
    <cellStyle name="Normal 6 2 2 5 2 3" xfId="50271" xr:uid="{00000000-0005-0000-0000-00005FC40000}"/>
    <cellStyle name="Normal 6 2 2 5 2 4" xfId="50272" xr:uid="{00000000-0005-0000-0000-000060C40000}"/>
    <cellStyle name="Normal 6 2 2 5 3" xfId="50273" xr:uid="{00000000-0005-0000-0000-000061C40000}"/>
    <cellStyle name="Normal 6 2 2 5 3 2" xfId="50274" xr:uid="{00000000-0005-0000-0000-000062C40000}"/>
    <cellStyle name="Normal 6 2 2 5 4" xfId="50275" xr:uid="{00000000-0005-0000-0000-000063C40000}"/>
    <cellStyle name="Normal 6 2 2 5 5" xfId="50276" xr:uid="{00000000-0005-0000-0000-000064C40000}"/>
    <cellStyle name="Normal 6 2 2 6" xfId="50277" xr:uid="{00000000-0005-0000-0000-000065C40000}"/>
    <cellStyle name="Normal 6 2 2 6 2" xfId="50278" xr:uid="{00000000-0005-0000-0000-000066C40000}"/>
    <cellStyle name="Normal 6 2 2 6 2 2" xfId="50279" xr:uid="{00000000-0005-0000-0000-000067C40000}"/>
    <cellStyle name="Normal 6 2 2 6 2 2 2" xfId="50280" xr:uid="{00000000-0005-0000-0000-000068C40000}"/>
    <cellStyle name="Normal 6 2 2 6 2 3" xfId="50281" xr:uid="{00000000-0005-0000-0000-000069C40000}"/>
    <cellStyle name="Normal 6 2 2 6 2 4" xfId="50282" xr:uid="{00000000-0005-0000-0000-00006AC40000}"/>
    <cellStyle name="Normal 6 2 2 6 3" xfId="50283" xr:uid="{00000000-0005-0000-0000-00006BC40000}"/>
    <cellStyle name="Normal 6 2 2 6 3 2" xfId="50284" xr:uid="{00000000-0005-0000-0000-00006CC40000}"/>
    <cellStyle name="Normal 6 2 2 6 4" xfId="50285" xr:uid="{00000000-0005-0000-0000-00006DC40000}"/>
    <cellStyle name="Normal 6 2 2 6 5" xfId="50286" xr:uid="{00000000-0005-0000-0000-00006EC40000}"/>
    <cellStyle name="Normal 6 2 2 7" xfId="50287" xr:uid="{00000000-0005-0000-0000-00006FC40000}"/>
    <cellStyle name="Normal 6 2 2 7 2" xfId="50288" xr:uid="{00000000-0005-0000-0000-000070C40000}"/>
    <cellStyle name="Normal 6 2 2 7 2 2" xfId="50289" xr:uid="{00000000-0005-0000-0000-000071C40000}"/>
    <cellStyle name="Normal 6 2 2 7 3" xfId="50290" xr:uid="{00000000-0005-0000-0000-000072C40000}"/>
    <cellStyle name="Normal 6 2 2 7 4" xfId="50291" xr:uid="{00000000-0005-0000-0000-000073C40000}"/>
    <cellStyle name="Normal 6 2 3" xfId="50292" xr:uid="{00000000-0005-0000-0000-000074C40000}"/>
    <cellStyle name="Normal 6 2 3 10" xfId="50293" xr:uid="{00000000-0005-0000-0000-000075C40000}"/>
    <cellStyle name="Normal 6 2 3 2" xfId="50294" xr:uid="{00000000-0005-0000-0000-000076C40000}"/>
    <cellStyle name="Normal 6 2 3 2 2" xfId="50295" xr:uid="{00000000-0005-0000-0000-000077C40000}"/>
    <cellStyle name="Normal 6 2 3 2 2 2" xfId="50296" xr:uid="{00000000-0005-0000-0000-000078C40000}"/>
    <cellStyle name="Normal 6 2 3 2 2 2 2" xfId="50297" xr:uid="{00000000-0005-0000-0000-000079C40000}"/>
    <cellStyle name="Normal 6 2 3 2 2 2 2 2" xfId="50298" xr:uid="{00000000-0005-0000-0000-00007AC40000}"/>
    <cellStyle name="Normal 6 2 3 2 2 2 2 2 2" xfId="50299" xr:uid="{00000000-0005-0000-0000-00007BC40000}"/>
    <cellStyle name="Normal 6 2 3 2 2 2 2 2 2 2" xfId="50300" xr:uid="{00000000-0005-0000-0000-00007CC40000}"/>
    <cellStyle name="Normal 6 2 3 2 2 2 2 2 3" xfId="50301" xr:uid="{00000000-0005-0000-0000-00007DC40000}"/>
    <cellStyle name="Normal 6 2 3 2 2 2 2 2 4" xfId="50302" xr:uid="{00000000-0005-0000-0000-00007EC40000}"/>
    <cellStyle name="Normal 6 2 3 2 2 2 2 3" xfId="50303" xr:uid="{00000000-0005-0000-0000-00007FC40000}"/>
    <cellStyle name="Normal 6 2 3 2 2 2 2 3 2" xfId="50304" xr:uid="{00000000-0005-0000-0000-000080C40000}"/>
    <cellStyle name="Normal 6 2 3 2 2 2 2 4" xfId="50305" xr:uid="{00000000-0005-0000-0000-000081C40000}"/>
    <cellStyle name="Normal 6 2 3 2 2 2 2 5" xfId="50306" xr:uid="{00000000-0005-0000-0000-000082C40000}"/>
    <cellStyle name="Normal 6 2 3 2 2 2 3" xfId="50307" xr:uid="{00000000-0005-0000-0000-000083C40000}"/>
    <cellStyle name="Normal 6 2 3 2 2 2 3 2" xfId="50308" xr:uid="{00000000-0005-0000-0000-000084C40000}"/>
    <cellStyle name="Normal 6 2 3 2 2 2 3 2 2" xfId="50309" xr:uid="{00000000-0005-0000-0000-000085C40000}"/>
    <cellStyle name="Normal 6 2 3 2 2 2 3 3" xfId="50310" xr:uid="{00000000-0005-0000-0000-000086C40000}"/>
    <cellStyle name="Normal 6 2 3 2 2 2 3 4" xfId="50311" xr:uid="{00000000-0005-0000-0000-000087C40000}"/>
    <cellStyle name="Normal 6 2 3 2 2 2 4" xfId="50312" xr:uid="{00000000-0005-0000-0000-000088C40000}"/>
    <cellStyle name="Normal 6 2 3 2 2 2 4 2" xfId="50313" xr:uid="{00000000-0005-0000-0000-000089C40000}"/>
    <cellStyle name="Normal 6 2 3 2 2 2 5" xfId="50314" xr:uid="{00000000-0005-0000-0000-00008AC40000}"/>
    <cellStyle name="Normal 6 2 3 2 2 2 6" xfId="50315" xr:uid="{00000000-0005-0000-0000-00008BC40000}"/>
    <cellStyle name="Normal 6 2 3 2 2 3" xfId="50316" xr:uid="{00000000-0005-0000-0000-00008CC40000}"/>
    <cellStyle name="Normal 6 2 3 2 2 3 2" xfId="50317" xr:uid="{00000000-0005-0000-0000-00008DC40000}"/>
    <cellStyle name="Normal 6 2 3 2 2 3 2 2" xfId="50318" xr:uid="{00000000-0005-0000-0000-00008EC40000}"/>
    <cellStyle name="Normal 6 2 3 2 2 3 2 2 2" xfId="50319" xr:uid="{00000000-0005-0000-0000-00008FC40000}"/>
    <cellStyle name="Normal 6 2 3 2 2 3 2 3" xfId="50320" xr:uid="{00000000-0005-0000-0000-000090C40000}"/>
    <cellStyle name="Normal 6 2 3 2 2 3 2 4" xfId="50321" xr:uid="{00000000-0005-0000-0000-000091C40000}"/>
    <cellStyle name="Normal 6 2 3 2 2 3 3" xfId="50322" xr:uid="{00000000-0005-0000-0000-000092C40000}"/>
    <cellStyle name="Normal 6 2 3 2 2 3 3 2" xfId="50323" xr:uid="{00000000-0005-0000-0000-000093C40000}"/>
    <cellStyle name="Normal 6 2 3 2 2 3 4" xfId="50324" xr:uid="{00000000-0005-0000-0000-000094C40000}"/>
    <cellStyle name="Normal 6 2 3 2 2 3 5" xfId="50325" xr:uid="{00000000-0005-0000-0000-000095C40000}"/>
    <cellStyle name="Normal 6 2 3 2 2 4" xfId="50326" xr:uid="{00000000-0005-0000-0000-000096C40000}"/>
    <cellStyle name="Normal 6 2 3 2 2 4 2" xfId="50327" xr:uid="{00000000-0005-0000-0000-000097C40000}"/>
    <cellStyle name="Normal 6 2 3 2 2 4 2 2" xfId="50328" xr:uid="{00000000-0005-0000-0000-000098C40000}"/>
    <cellStyle name="Normal 6 2 3 2 2 4 3" xfId="50329" xr:uid="{00000000-0005-0000-0000-000099C40000}"/>
    <cellStyle name="Normal 6 2 3 2 2 4 4" xfId="50330" xr:uid="{00000000-0005-0000-0000-00009AC40000}"/>
    <cellStyle name="Normal 6 2 3 2 2 5" xfId="50331" xr:uid="{00000000-0005-0000-0000-00009BC40000}"/>
    <cellStyle name="Normal 6 2 3 2 2 5 2" xfId="50332" xr:uid="{00000000-0005-0000-0000-00009CC40000}"/>
    <cellStyle name="Normal 6 2 3 2 2 5 2 2" xfId="50333" xr:uid="{00000000-0005-0000-0000-00009DC40000}"/>
    <cellStyle name="Normal 6 2 3 2 2 5 3" xfId="50334" xr:uid="{00000000-0005-0000-0000-00009EC40000}"/>
    <cellStyle name="Normal 6 2 3 2 2 5 4" xfId="50335" xr:uid="{00000000-0005-0000-0000-00009FC40000}"/>
    <cellStyle name="Normal 6 2 3 2 2 6" xfId="50336" xr:uid="{00000000-0005-0000-0000-0000A0C40000}"/>
    <cellStyle name="Normal 6 2 3 2 2 6 2" xfId="50337" xr:uid="{00000000-0005-0000-0000-0000A1C40000}"/>
    <cellStyle name="Normal 6 2 3 2 2 7" xfId="50338" xr:uid="{00000000-0005-0000-0000-0000A2C40000}"/>
    <cellStyle name="Normal 6 2 3 2 2 8" xfId="50339" xr:uid="{00000000-0005-0000-0000-0000A3C40000}"/>
    <cellStyle name="Normal 6 2 3 2 3" xfId="50340" xr:uid="{00000000-0005-0000-0000-0000A4C40000}"/>
    <cellStyle name="Normal 6 2 3 2 3 2" xfId="50341" xr:uid="{00000000-0005-0000-0000-0000A5C40000}"/>
    <cellStyle name="Normal 6 2 3 2 3 2 2" xfId="50342" xr:uid="{00000000-0005-0000-0000-0000A6C40000}"/>
    <cellStyle name="Normal 6 2 3 2 3 2 2 2" xfId="50343" xr:uid="{00000000-0005-0000-0000-0000A7C40000}"/>
    <cellStyle name="Normal 6 2 3 2 3 2 2 2 2" xfId="50344" xr:uid="{00000000-0005-0000-0000-0000A8C40000}"/>
    <cellStyle name="Normal 6 2 3 2 3 2 2 3" xfId="50345" xr:uid="{00000000-0005-0000-0000-0000A9C40000}"/>
    <cellStyle name="Normal 6 2 3 2 3 2 2 4" xfId="50346" xr:uid="{00000000-0005-0000-0000-0000AAC40000}"/>
    <cellStyle name="Normal 6 2 3 2 3 2 3" xfId="50347" xr:uid="{00000000-0005-0000-0000-0000ABC40000}"/>
    <cellStyle name="Normal 6 2 3 2 3 2 3 2" xfId="50348" xr:uid="{00000000-0005-0000-0000-0000ACC40000}"/>
    <cellStyle name="Normal 6 2 3 2 3 2 4" xfId="50349" xr:uid="{00000000-0005-0000-0000-0000ADC40000}"/>
    <cellStyle name="Normal 6 2 3 2 3 2 5" xfId="50350" xr:uid="{00000000-0005-0000-0000-0000AEC40000}"/>
    <cellStyle name="Normal 6 2 3 2 3 3" xfId="50351" xr:uid="{00000000-0005-0000-0000-0000AFC40000}"/>
    <cellStyle name="Normal 6 2 3 2 3 3 2" xfId="50352" xr:uid="{00000000-0005-0000-0000-0000B0C40000}"/>
    <cellStyle name="Normal 6 2 3 2 3 3 2 2" xfId="50353" xr:uid="{00000000-0005-0000-0000-0000B1C40000}"/>
    <cellStyle name="Normal 6 2 3 2 3 3 3" xfId="50354" xr:uid="{00000000-0005-0000-0000-0000B2C40000}"/>
    <cellStyle name="Normal 6 2 3 2 3 3 4" xfId="50355" xr:uid="{00000000-0005-0000-0000-0000B3C40000}"/>
    <cellStyle name="Normal 6 2 3 2 3 4" xfId="50356" xr:uid="{00000000-0005-0000-0000-0000B4C40000}"/>
    <cellStyle name="Normal 6 2 3 2 3 4 2" xfId="50357" xr:uid="{00000000-0005-0000-0000-0000B5C40000}"/>
    <cellStyle name="Normal 6 2 3 2 3 4 2 2" xfId="50358" xr:uid="{00000000-0005-0000-0000-0000B6C40000}"/>
    <cellStyle name="Normal 6 2 3 2 3 4 3" xfId="50359" xr:uid="{00000000-0005-0000-0000-0000B7C40000}"/>
    <cellStyle name="Normal 6 2 3 2 3 4 4" xfId="50360" xr:uid="{00000000-0005-0000-0000-0000B8C40000}"/>
    <cellStyle name="Normal 6 2 3 2 3 5" xfId="50361" xr:uid="{00000000-0005-0000-0000-0000B9C40000}"/>
    <cellStyle name="Normal 6 2 3 2 3 5 2" xfId="50362" xr:uid="{00000000-0005-0000-0000-0000BAC40000}"/>
    <cellStyle name="Normal 6 2 3 2 3 6" xfId="50363" xr:uid="{00000000-0005-0000-0000-0000BBC40000}"/>
    <cellStyle name="Normal 6 2 3 2 3 7" xfId="50364" xr:uid="{00000000-0005-0000-0000-0000BCC40000}"/>
    <cellStyle name="Normal 6 2 3 2 4" xfId="50365" xr:uid="{00000000-0005-0000-0000-0000BDC40000}"/>
    <cellStyle name="Normal 6 2 3 2 4 2" xfId="50366" xr:uid="{00000000-0005-0000-0000-0000BEC40000}"/>
    <cellStyle name="Normal 6 2 3 2 4 2 2" xfId="50367" xr:uid="{00000000-0005-0000-0000-0000BFC40000}"/>
    <cellStyle name="Normal 6 2 3 2 4 2 2 2" xfId="50368" xr:uid="{00000000-0005-0000-0000-0000C0C40000}"/>
    <cellStyle name="Normal 6 2 3 2 4 2 3" xfId="50369" xr:uid="{00000000-0005-0000-0000-0000C1C40000}"/>
    <cellStyle name="Normal 6 2 3 2 4 2 4" xfId="50370" xr:uid="{00000000-0005-0000-0000-0000C2C40000}"/>
    <cellStyle name="Normal 6 2 3 2 4 3" xfId="50371" xr:uid="{00000000-0005-0000-0000-0000C3C40000}"/>
    <cellStyle name="Normal 6 2 3 2 4 3 2" xfId="50372" xr:uid="{00000000-0005-0000-0000-0000C4C40000}"/>
    <cellStyle name="Normal 6 2 3 2 4 3 2 2" xfId="50373" xr:uid="{00000000-0005-0000-0000-0000C5C40000}"/>
    <cellStyle name="Normal 6 2 3 2 4 3 3" xfId="50374" xr:uid="{00000000-0005-0000-0000-0000C6C40000}"/>
    <cellStyle name="Normal 6 2 3 2 4 3 4" xfId="50375" xr:uid="{00000000-0005-0000-0000-0000C7C40000}"/>
    <cellStyle name="Normal 6 2 3 2 4 4" xfId="50376" xr:uid="{00000000-0005-0000-0000-0000C8C40000}"/>
    <cellStyle name="Normal 6 2 3 2 4 4 2" xfId="50377" xr:uid="{00000000-0005-0000-0000-0000C9C40000}"/>
    <cellStyle name="Normal 6 2 3 2 4 5" xfId="50378" xr:uid="{00000000-0005-0000-0000-0000CAC40000}"/>
    <cellStyle name="Normal 6 2 3 2 4 6" xfId="50379" xr:uid="{00000000-0005-0000-0000-0000CBC40000}"/>
    <cellStyle name="Normal 6 2 3 2 5" xfId="50380" xr:uid="{00000000-0005-0000-0000-0000CCC40000}"/>
    <cellStyle name="Normal 6 2 3 2 5 2" xfId="50381" xr:uid="{00000000-0005-0000-0000-0000CDC40000}"/>
    <cellStyle name="Normal 6 2 3 2 5 2 2" xfId="50382" xr:uid="{00000000-0005-0000-0000-0000CEC40000}"/>
    <cellStyle name="Normal 6 2 3 2 5 2 2 2" xfId="50383" xr:uid="{00000000-0005-0000-0000-0000CFC40000}"/>
    <cellStyle name="Normal 6 2 3 2 5 2 3" xfId="50384" xr:uid="{00000000-0005-0000-0000-0000D0C40000}"/>
    <cellStyle name="Normal 6 2 3 2 5 2 4" xfId="50385" xr:uid="{00000000-0005-0000-0000-0000D1C40000}"/>
    <cellStyle name="Normal 6 2 3 2 5 3" xfId="50386" xr:uid="{00000000-0005-0000-0000-0000D2C40000}"/>
    <cellStyle name="Normal 6 2 3 2 5 3 2" xfId="50387" xr:uid="{00000000-0005-0000-0000-0000D3C40000}"/>
    <cellStyle name="Normal 6 2 3 2 5 4" xfId="50388" xr:uid="{00000000-0005-0000-0000-0000D4C40000}"/>
    <cellStyle name="Normal 6 2 3 2 5 5" xfId="50389" xr:uid="{00000000-0005-0000-0000-0000D5C40000}"/>
    <cellStyle name="Normal 6 2 3 2 6" xfId="50390" xr:uid="{00000000-0005-0000-0000-0000D6C40000}"/>
    <cellStyle name="Normal 6 2 3 2 6 2" xfId="50391" xr:uid="{00000000-0005-0000-0000-0000D7C40000}"/>
    <cellStyle name="Normal 6 2 3 2 6 2 2" xfId="50392" xr:uid="{00000000-0005-0000-0000-0000D8C40000}"/>
    <cellStyle name="Normal 6 2 3 2 6 3" xfId="50393" xr:uid="{00000000-0005-0000-0000-0000D9C40000}"/>
    <cellStyle name="Normal 6 2 3 2 6 4" xfId="50394" xr:uid="{00000000-0005-0000-0000-0000DAC40000}"/>
    <cellStyle name="Normal 6 2 3 2 7" xfId="50395" xr:uid="{00000000-0005-0000-0000-0000DBC40000}"/>
    <cellStyle name="Normal 6 2 3 2 7 2" xfId="50396" xr:uid="{00000000-0005-0000-0000-0000DCC40000}"/>
    <cellStyle name="Normal 6 2 3 2 8" xfId="50397" xr:uid="{00000000-0005-0000-0000-0000DDC40000}"/>
    <cellStyle name="Normal 6 2 3 2 9" xfId="50398" xr:uid="{00000000-0005-0000-0000-0000DEC40000}"/>
    <cellStyle name="Normal 6 2 3 3" xfId="50399" xr:uid="{00000000-0005-0000-0000-0000DFC40000}"/>
    <cellStyle name="Normal 6 2 3 3 2" xfId="50400" xr:uid="{00000000-0005-0000-0000-0000E0C40000}"/>
    <cellStyle name="Normal 6 2 3 3 2 2" xfId="50401" xr:uid="{00000000-0005-0000-0000-0000E1C40000}"/>
    <cellStyle name="Normal 6 2 3 3 2 2 2" xfId="50402" xr:uid="{00000000-0005-0000-0000-0000E2C40000}"/>
    <cellStyle name="Normal 6 2 3 3 2 2 2 2" xfId="50403" xr:uid="{00000000-0005-0000-0000-0000E3C40000}"/>
    <cellStyle name="Normal 6 2 3 3 2 2 2 2 2" xfId="50404" xr:uid="{00000000-0005-0000-0000-0000E4C40000}"/>
    <cellStyle name="Normal 6 2 3 3 2 2 2 3" xfId="50405" xr:uid="{00000000-0005-0000-0000-0000E5C40000}"/>
    <cellStyle name="Normal 6 2 3 3 2 2 2 4" xfId="50406" xr:uid="{00000000-0005-0000-0000-0000E6C40000}"/>
    <cellStyle name="Normal 6 2 3 3 2 2 3" xfId="50407" xr:uid="{00000000-0005-0000-0000-0000E7C40000}"/>
    <cellStyle name="Normal 6 2 3 3 2 2 3 2" xfId="50408" xr:uid="{00000000-0005-0000-0000-0000E8C40000}"/>
    <cellStyle name="Normal 6 2 3 3 2 2 4" xfId="50409" xr:uid="{00000000-0005-0000-0000-0000E9C40000}"/>
    <cellStyle name="Normal 6 2 3 3 2 2 5" xfId="50410" xr:uid="{00000000-0005-0000-0000-0000EAC40000}"/>
    <cellStyle name="Normal 6 2 3 3 2 3" xfId="50411" xr:uid="{00000000-0005-0000-0000-0000EBC40000}"/>
    <cellStyle name="Normal 6 2 3 3 2 3 2" xfId="50412" xr:uid="{00000000-0005-0000-0000-0000ECC40000}"/>
    <cellStyle name="Normal 6 2 3 3 2 3 2 2" xfId="50413" xr:uid="{00000000-0005-0000-0000-0000EDC40000}"/>
    <cellStyle name="Normal 6 2 3 3 2 3 3" xfId="50414" xr:uid="{00000000-0005-0000-0000-0000EEC40000}"/>
    <cellStyle name="Normal 6 2 3 3 2 3 4" xfId="50415" xr:uid="{00000000-0005-0000-0000-0000EFC40000}"/>
    <cellStyle name="Normal 6 2 3 3 2 4" xfId="50416" xr:uid="{00000000-0005-0000-0000-0000F0C40000}"/>
    <cellStyle name="Normal 6 2 3 3 2 4 2" xfId="50417" xr:uid="{00000000-0005-0000-0000-0000F1C40000}"/>
    <cellStyle name="Normal 6 2 3 3 2 5" xfId="50418" xr:uid="{00000000-0005-0000-0000-0000F2C40000}"/>
    <cellStyle name="Normal 6 2 3 3 2 6" xfId="50419" xr:uid="{00000000-0005-0000-0000-0000F3C40000}"/>
    <cellStyle name="Normal 6 2 3 3 3" xfId="50420" xr:uid="{00000000-0005-0000-0000-0000F4C40000}"/>
    <cellStyle name="Normal 6 2 3 3 3 2" xfId="50421" xr:uid="{00000000-0005-0000-0000-0000F5C40000}"/>
    <cellStyle name="Normal 6 2 3 3 3 2 2" xfId="50422" xr:uid="{00000000-0005-0000-0000-0000F6C40000}"/>
    <cellStyle name="Normal 6 2 3 3 3 2 2 2" xfId="50423" xr:uid="{00000000-0005-0000-0000-0000F7C40000}"/>
    <cellStyle name="Normal 6 2 3 3 3 2 3" xfId="50424" xr:uid="{00000000-0005-0000-0000-0000F8C40000}"/>
    <cellStyle name="Normal 6 2 3 3 3 2 4" xfId="50425" xr:uid="{00000000-0005-0000-0000-0000F9C40000}"/>
    <cellStyle name="Normal 6 2 3 3 3 3" xfId="50426" xr:uid="{00000000-0005-0000-0000-0000FAC40000}"/>
    <cellStyle name="Normal 6 2 3 3 3 3 2" xfId="50427" xr:uid="{00000000-0005-0000-0000-0000FBC40000}"/>
    <cellStyle name="Normal 6 2 3 3 3 4" xfId="50428" xr:uid="{00000000-0005-0000-0000-0000FCC40000}"/>
    <cellStyle name="Normal 6 2 3 3 3 5" xfId="50429" xr:uid="{00000000-0005-0000-0000-0000FDC40000}"/>
    <cellStyle name="Normal 6 2 3 3 4" xfId="50430" xr:uid="{00000000-0005-0000-0000-0000FEC40000}"/>
    <cellStyle name="Normal 6 2 3 3 4 2" xfId="50431" xr:uid="{00000000-0005-0000-0000-0000FFC40000}"/>
    <cellStyle name="Normal 6 2 3 3 4 2 2" xfId="50432" xr:uid="{00000000-0005-0000-0000-000000C50000}"/>
    <cellStyle name="Normal 6 2 3 3 4 3" xfId="50433" xr:uid="{00000000-0005-0000-0000-000001C50000}"/>
    <cellStyle name="Normal 6 2 3 3 4 4" xfId="50434" xr:uid="{00000000-0005-0000-0000-000002C50000}"/>
    <cellStyle name="Normal 6 2 3 3 5" xfId="50435" xr:uid="{00000000-0005-0000-0000-000003C50000}"/>
    <cellStyle name="Normal 6 2 3 3 5 2" xfId="50436" xr:uid="{00000000-0005-0000-0000-000004C50000}"/>
    <cellStyle name="Normal 6 2 3 3 5 2 2" xfId="50437" xr:uid="{00000000-0005-0000-0000-000005C50000}"/>
    <cellStyle name="Normal 6 2 3 3 5 3" xfId="50438" xr:uid="{00000000-0005-0000-0000-000006C50000}"/>
    <cellStyle name="Normal 6 2 3 3 5 4" xfId="50439" xr:uid="{00000000-0005-0000-0000-000007C50000}"/>
    <cellStyle name="Normal 6 2 3 3 6" xfId="50440" xr:uid="{00000000-0005-0000-0000-000008C50000}"/>
    <cellStyle name="Normal 6 2 3 3 6 2" xfId="50441" xr:uid="{00000000-0005-0000-0000-000009C50000}"/>
    <cellStyle name="Normal 6 2 3 3 7" xfId="50442" xr:uid="{00000000-0005-0000-0000-00000AC50000}"/>
    <cellStyle name="Normal 6 2 3 3 8" xfId="50443" xr:uid="{00000000-0005-0000-0000-00000BC50000}"/>
    <cellStyle name="Normal 6 2 3 4" xfId="50444" xr:uid="{00000000-0005-0000-0000-00000CC50000}"/>
    <cellStyle name="Normal 6 2 3 4 2" xfId="50445" xr:uid="{00000000-0005-0000-0000-00000DC50000}"/>
    <cellStyle name="Normal 6 2 3 4 2 2" xfId="50446" xr:uid="{00000000-0005-0000-0000-00000EC50000}"/>
    <cellStyle name="Normal 6 2 3 4 2 2 2" xfId="50447" xr:uid="{00000000-0005-0000-0000-00000FC50000}"/>
    <cellStyle name="Normal 6 2 3 4 2 2 2 2" xfId="50448" xr:uid="{00000000-0005-0000-0000-000010C50000}"/>
    <cellStyle name="Normal 6 2 3 4 2 2 3" xfId="50449" xr:uid="{00000000-0005-0000-0000-000011C50000}"/>
    <cellStyle name="Normal 6 2 3 4 2 2 4" xfId="50450" xr:uid="{00000000-0005-0000-0000-000012C50000}"/>
    <cellStyle name="Normal 6 2 3 4 2 3" xfId="50451" xr:uid="{00000000-0005-0000-0000-000013C50000}"/>
    <cellStyle name="Normal 6 2 3 4 2 3 2" xfId="50452" xr:uid="{00000000-0005-0000-0000-000014C50000}"/>
    <cellStyle name="Normal 6 2 3 4 2 4" xfId="50453" xr:uid="{00000000-0005-0000-0000-000015C50000}"/>
    <cellStyle name="Normal 6 2 3 4 2 5" xfId="50454" xr:uid="{00000000-0005-0000-0000-000016C50000}"/>
    <cellStyle name="Normal 6 2 3 4 3" xfId="50455" xr:uid="{00000000-0005-0000-0000-000017C50000}"/>
    <cellStyle name="Normal 6 2 3 4 3 2" xfId="50456" xr:uid="{00000000-0005-0000-0000-000018C50000}"/>
    <cellStyle name="Normal 6 2 3 4 3 2 2" xfId="50457" xr:uid="{00000000-0005-0000-0000-000019C50000}"/>
    <cellStyle name="Normal 6 2 3 4 3 3" xfId="50458" xr:uid="{00000000-0005-0000-0000-00001AC50000}"/>
    <cellStyle name="Normal 6 2 3 4 3 4" xfId="50459" xr:uid="{00000000-0005-0000-0000-00001BC50000}"/>
    <cellStyle name="Normal 6 2 3 4 4" xfId="50460" xr:uid="{00000000-0005-0000-0000-00001CC50000}"/>
    <cellStyle name="Normal 6 2 3 4 4 2" xfId="50461" xr:uid="{00000000-0005-0000-0000-00001DC50000}"/>
    <cellStyle name="Normal 6 2 3 4 4 2 2" xfId="50462" xr:uid="{00000000-0005-0000-0000-00001EC50000}"/>
    <cellStyle name="Normal 6 2 3 4 4 3" xfId="50463" xr:uid="{00000000-0005-0000-0000-00001FC50000}"/>
    <cellStyle name="Normal 6 2 3 4 4 4" xfId="50464" xr:uid="{00000000-0005-0000-0000-000020C50000}"/>
    <cellStyle name="Normal 6 2 3 4 5" xfId="50465" xr:uid="{00000000-0005-0000-0000-000021C50000}"/>
    <cellStyle name="Normal 6 2 3 4 5 2" xfId="50466" xr:uid="{00000000-0005-0000-0000-000022C50000}"/>
    <cellStyle name="Normal 6 2 3 4 6" xfId="50467" xr:uid="{00000000-0005-0000-0000-000023C50000}"/>
    <cellStyle name="Normal 6 2 3 4 7" xfId="50468" xr:uid="{00000000-0005-0000-0000-000024C50000}"/>
    <cellStyle name="Normal 6 2 3 5" xfId="50469" xr:uid="{00000000-0005-0000-0000-000025C50000}"/>
    <cellStyle name="Normal 6 2 3 5 2" xfId="50470" xr:uid="{00000000-0005-0000-0000-000026C50000}"/>
    <cellStyle name="Normal 6 2 3 5 2 2" xfId="50471" xr:uid="{00000000-0005-0000-0000-000027C50000}"/>
    <cellStyle name="Normal 6 2 3 5 2 2 2" xfId="50472" xr:uid="{00000000-0005-0000-0000-000028C50000}"/>
    <cellStyle name="Normal 6 2 3 5 2 3" xfId="50473" xr:uid="{00000000-0005-0000-0000-000029C50000}"/>
    <cellStyle name="Normal 6 2 3 5 2 4" xfId="50474" xr:uid="{00000000-0005-0000-0000-00002AC50000}"/>
    <cellStyle name="Normal 6 2 3 5 3" xfId="50475" xr:uid="{00000000-0005-0000-0000-00002BC50000}"/>
    <cellStyle name="Normal 6 2 3 5 3 2" xfId="50476" xr:uid="{00000000-0005-0000-0000-00002CC50000}"/>
    <cellStyle name="Normal 6 2 3 5 3 2 2" xfId="50477" xr:uid="{00000000-0005-0000-0000-00002DC50000}"/>
    <cellStyle name="Normal 6 2 3 5 3 3" xfId="50478" xr:uid="{00000000-0005-0000-0000-00002EC50000}"/>
    <cellStyle name="Normal 6 2 3 5 3 4" xfId="50479" xr:uid="{00000000-0005-0000-0000-00002FC50000}"/>
    <cellStyle name="Normal 6 2 3 5 4" xfId="50480" xr:uid="{00000000-0005-0000-0000-000030C50000}"/>
    <cellStyle name="Normal 6 2 3 5 4 2" xfId="50481" xr:uid="{00000000-0005-0000-0000-000031C50000}"/>
    <cellStyle name="Normal 6 2 3 5 5" xfId="50482" xr:uid="{00000000-0005-0000-0000-000032C50000}"/>
    <cellStyle name="Normal 6 2 3 5 6" xfId="50483" xr:uid="{00000000-0005-0000-0000-000033C50000}"/>
    <cellStyle name="Normal 6 2 3 6" xfId="50484" xr:uid="{00000000-0005-0000-0000-000034C50000}"/>
    <cellStyle name="Normal 6 2 3 6 2" xfId="50485" xr:uid="{00000000-0005-0000-0000-000035C50000}"/>
    <cellStyle name="Normal 6 2 3 6 2 2" xfId="50486" xr:uid="{00000000-0005-0000-0000-000036C50000}"/>
    <cellStyle name="Normal 6 2 3 6 2 2 2" xfId="50487" xr:uid="{00000000-0005-0000-0000-000037C50000}"/>
    <cellStyle name="Normal 6 2 3 6 2 3" xfId="50488" xr:uid="{00000000-0005-0000-0000-000038C50000}"/>
    <cellStyle name="Normal 6 2 3 6 2 4" xfId="50489" xr:uid="{00000000-0005-0000-0000-000039C50000}"/>
    <cellStyle name="Normal 6 2 3 6 3" xfId="50490" xr:uid="{00000000-0005-0000-0000-00003AC50000}"/>
    <cellStyle name="Normal 6 2 3 6 3 2" xfId="50491" xr:uid="{00000000-0005-0000-0000-00003BC50000}"/>
    <cellStyle name="Normal 6 2 3 6 4" xfId="50492" xr:uid="{00000000-0005-0000-0000-00003CC50000}"/>
    <cellStyle name="Normal 6 2 3 6 5" xfId="50493" xr:uid="{00000000-0005-0000-0000-00003DC50000}"/>
    <cellStyle name="Normal 6 2 3 7" xfId="50494" xr:uid="{00000000-0005-0000-0000-00003EC50000}"/>
    <cellStyle name="Normal 6 2 3 7 2" xfId="50495" xr:uid="{00000000-0005-0000-0000-00003FC50000}"/>
    <cellStyle name="Normal 6 2 3 7 2 2" xfId="50496" xr:uid="{00000000-0005-0000-0000-000040C50000}"/>
    <cellStyle name="Normal 6 2 3 7 3" xfId="50497" xr:uid="{00000000-0005-0000-0000-000041C50000}"/>
    <cellStyle name="Normal 6 2 3 7 4" xfId="50498" xr:uid="{00000000-0005-0000-0000-000042C50000}"/>
    <cellStyle name="Normal 6 2 3 8" xfId="50499" xr:uid="{00000000-0005-0000-0000-000043C50000}"/>
    <cellStyle name="Normal 6 2 3 8 2" xfId="50500" xr:uid="{00000000-0005-0000-0000-000044C50000}"/>
    <cellStyle name="Normal 6 2 3 9" xfId="50501" xr:uid="{00000000-0005-0000-0000-000045C50000}"/>
    <cellStyle name="Normal 6 2 4" xfId="50502" xr:uid="{00000000-0005-0000-0000-000046C50000}"/>
    <cellStyle name="Normal 6 2 5" xfId="50503" xr:uid="{00000000-0005-0000-0000-000047C50000}"/>
    <cellStyle name="Normal 6 2 5 2" xfId="50504" xr:uid="{00000000-0005-0000-0000-000048C50000}"/>
    <cellStyle name="Normal 6 2 5 2 2" xfId="50505" xr:uid="{00000000-0005-0000-0000-000049C50000}"/>
    <cellStyle name="Normal 6 2 5 2 2 2" xfId="50506" xr:uid="{00000000-0005-0000-0000-00004AC50000}"/>
    <cellStyle name="Normal 6 2 5 2 2 2 2" xfId="50507" xr:uid="{00000000-0005-0000-0000-00004BC50000}"/>
    <cellStyle name="Normal 6 2 5 2 2 2 2 2" xfId="50508" xr:uid="{00000000-0005-0000-0000-00004CC50000}"/>
    <cellStyle name="Normal 6 2 5 2 2 2 2 2 2" xfId="50509" xr:uid="{00000000-0005-0000-0000-00004DC50000}"/>
    <cellStyle name="Normal 6 2 5 2 2 2 2 3" xfId="50510" xr:uid="{00000000-0005-0000-0000-00004EC50000}"/>
    <cellStyle name="Normal 6 2 5 2 2 2 2 4" xfId="50511" xr:uid="{00000000-0005-0000-0000-00004FC50000}"/>
    <cellStyle name="Normal 6 2 5 2 2 2 3" xfId="50512" xr:uid="{00000000-0005-0000-0000-000050C50000}"/>
    <cellStyle name="Normal 6 2 5 2 2 2 3 2" xfId="50513" xr:uid="{00000000-0005-0000-0000-000051C50000}"/>
    <cellStyle name="Normal 6 2 5 2 2 2 4" xfId="50514" xr:uid="{00000000-0005-0000-0000-000052C50000}"/>
    <cellStyle name="Normal 6 2 5 2 2 2 5" xfId="50515" xr:uid="{00000000-0005-0000-0000-000053C50000}"/>
    <cellStyle name="Normal 6 2 5 2 2 3" xfId="50516" xr:uid="{00000000-0005-0000-0000-000054C50000}"/>
    <cellStyle name="Normal 6 2 5 2 2 3 2" xfId="50517" xr:uid="{00000000-0005-0000-0000-000055C50000}"/>
    <cellStyle name="Normal 6 2 5 2 2 3 2 2" xfId="50518" xr:uid="{00000000-0005-0000-0000-000056C50000}"/>
    <cellStyle name="Normal 6 2 5 2 2 3 3" xfId="50519" xr:uid="{00000000-0005-0000-0000-000057C50000}"/>
    <cellStyle name="Normal 6 2 5 2 2 3 4" xfId="50520" xr:uid="{00000000-0005-0000-0000-000058C50000}"/>
    <cellStyle name="Normal 6 2 5 2 2 4" xfId="50521" xr:uid="{00000000-0005-0000-0000-000059C50000}"/>
    <cellStyle name="Normal 6 2 5 2 2 4 2" xfId="50522" xr:uid="{00000000-0005-0000-0000-00005AC50000}"/>
    <cellStyle name="Normal 6 2 5 2 2 5" xfId="50523" xr:uid="{00000000-0005-0000-0000-00005BC50000}"/>
    <cellStyle name="Normal 6 2 5 2 2 6" xfId="50524" xr:uid="{00000000-0005-0000-0000-00005CC50000}"/>
    <cellStyle name="Normal 6 2 5 2 3" xfId="50525" xr:uid="{00000000-0005-0000-0000-00005DC50000}"/>
    <cellStyle name="Normal 6 2 5 2 3 2" xfId="50526" xr:uid="{00000000-0005-0000-0000-00005EC50000}"/>
    <cellStyle name="Normal 6 2 5 2 3 2 2" xfId="50527" xr:uid="{00000000-0005-0000-0000-00005FC50000}"/>
    <cellStyle name="Normal 6 2 5 2 3 2 2 2" xfId="50528" xr:uid="{00000000-0005-0000-0000-000060C50000}"/>
    <cellStyle name="Normal 6 2 5 2 3 2 3" xfId="50529" xr:uid="{00000000-0005-0000-0000-000061C50000}"/>
    <cellStyle name="Normal 6 2 5 2 3 2 4" xfId="50530" xr:uid="{00000000-0005-0000-0000-000062C50000}"/>
    <cellStyle name="Normal 6 2 5 2 3 3" xfId="50531" xr:uid="{00000000-0005-0000-0000-000063C50000}"/>
    <cellStyle name="Normal 6 2 5 2 3 3 2" xfId="50532" xr:uid="{00000000-0005-0000-0000-000064C50000}"/>
    <cellStyle name="Normal 6 2 5 2 3 4" xfId="50533" xr:uid="{00000000-0005-0000-0000-000065C50000}"/>
    <cellStyle name="Normal 6 2 5 2 3 5" xfId="50534" xr:uid="{00000000-0005-0000-0000-000066C50000}"/>
    <cellStyle name="Normal 6 2 5 2 4" xfId="50535" xr:uid="{00000000-0005-0000-0000-000067C50000}"/>
    <cellStyle name="Normal 6 2 5 2 4 2" xfId="50536" xr:uid="{00000000-0005-0000-0000-000068C50000}"/>
    <cellStyle name="Normal 6 2 5 2 4 2 2" xfId="50537" xr:uid="{00000000-0005-0000-0000-000069C50000}"/>
    <cellStyle name="Normal 6 2 5 2 4 3" xfId="50538" xr:uid="{00000000-0005-0000-0000-00006AC50000}"/>
    <cellStyle name="Normal 6 2 5 2 4 4" xfId="50539" xr:uid="{00000000-0005-0000-0000-00006BC50000}"/>
    <cellStyle name="Normal 6 2 5 2 5" xfId="50540" xr:uid="{00000000-0005-0000-0000-00006CC50000}"/>
    <cellStyle name="Normal 6 2 5 2 5 2" xfId="50541" xr:uid="{00000000-0005-0000-0000-00006DC50000}"/>
    <cellStyle name="Normal 6 2 5 2 5 2 2" xfId="50542" xr:uid="{00000000-0005-0000-0000-00006EC50000}"/>
    <cellStyle name="Normal 6 2 5 2 5 3" xfId="50543" xr:uid="{00000000-0005-0000-0000-00006FC50000}"/>
    <cellStyle name="Normal 6 2 5 2 5 4" xfId="50544" xr:uid="{00000000-0005-0000-0000-000070C50000}"/>
    <cellStyle name="Normal 6 2 5 2 6" xfId="50545" xr:uid="{00000000-0005-0000-0000-000071C50000}"/>
    <cellStyle name="Normal 6 2 5 2 6 2" xfId="50546" xr:uid="{00000000-0005-0000-0000-000072C50000}"/>
    <cellStyle name="Normal 6 2 5 2 7" xfId="50547" xr:uid="{00000000-0005-0000-0000-000073C50000}"/>
    <cellStyle name="Normal 6 2 5 2 8" xfId="50548" xr:uid="{00000000-0005-0000-0000-000074C50000}"/>
    <cellStyle name="Normal 6 2 5 3" xfId="50549" xr:uid="{00000000-0005-0000-0000-000075C50000}"/>
    <cellStyle name="Normal 6 2 5 3 2" xfId="50550" xr:uid="{00000000-0005-0000-0000-000076C50000}"/>
    <cellStyle name="Normal 6 2 5 3 2 2" xfId="50551" xr:uid="{00000000-0005-0000-0000-000077C50000}"/>
    <cellStyle name="Normal 6 2 5 3 2 2 2" xfId="50552" xr:uid="{00000000-0005-0000-0000-000078C50000}"/>
    <cellStyle name="Normal 6 2 5 3 2 2 2 2" xfId="50553" xr:uid="{00000000-0005-0000-0000-000079C50000}"/>
    <cellStyle name="Normal 6 2 5 3 2 2 3" xfId="50554" xr:uid="{00000000-0005-0000-0000-00007AC50000}"/>
    <cellStyle name="Normal 6 2 5 3 2 2 4" xfId="50555" xr:uid="{00000000-0005-0000-0000-00007BC50000}"/>
    <cellStyle name="Normal 6 2 5 3 2 3" xfId="50556" xr:uid="{00000000-0005-0000-0000-00007CC50000}"/>
    <cellStyle name="Normal 6 2 5 3 2 3 2" xfId="50557" xr:uid="{00000000-0005-0000-0000-00007DC50000}"/>
    <cellStyle name="Normal 6 2 5 3 2 4" xfId="50558" xr:uid="{00000000-0005-0000-0000-00007EC50000}"/>
    <cellStyle name="Normal 6 2 5 3 2 5" xfId="50559" xr:uid="{00000000-0005-0000-0000-00007FC50000}"/>
    <cellStyle name="Normal 6 2 5 3 3" xfId="50560" xr:uid="{00000000-0005-0000-0000-000080C50000}"/>
    <cellStyle name="Normal 6 2 5 3 3 2" xfId="50561" xr:uid="{00000000-0005-0000-0000-000081C50000}"/>
    <cellStyle name="Normal 6 2 5 3 3 2 2" xfId="50562" xr:uid="{00000000-0005-0000-0000-000082C50000}"/>
    <cellStyle name="Normal 6 2 5 3 3 3" xfId="50563" xr:uid="{00000000-0005-0000-0000-000083C50000}"/>
    <cellStyle name="Normal 6 2 5 3 3 4" xfId="50564" xr:uid="{00000000-0005-0000-0000-000084C50000}"/>
    <cellStyle name="Normal 6 2 5 3 4" xfId="50565" xr:uid="{00000000-0005-0000-0000-000085C50000}"/>
    <cellStyle name="Normal 6 2 5 3 4 2" xfId="50566" xr:uid="{00000000-0005-0000-0000-000086C50000}"/>
    <cellStyle name="Normal 6 2 5 3 4 2 2" xfId="50567" xr:uid="{00000000-0005-0000-0000-000087C50000}"/>
    <cellStyle name="Normal 6 2 5 3 4 3" xfId="50568" xr:uid="{00000000-0005-0000-0000-000088C50000}"/>
    <cellStyle name="Normal 6 2 5 3 4 4" xfId="50569" xr:uid="{00000000-0005-0000-0000-000089C50000}"/>
    <cellStyle name="Normal 6 2 5 3 5" xfId="50570" xr:uid="{00000000-0005-0000-0000-00008AC50000}"/>
    <cellStyle name="Normal 6 2 5 3 5 2" xfId="50571" xr:uid="{00000000-0005-0000-0000-00008BC50000}"/>
    <cellStyle name="Normal 6 2 5 3 6" xfId="50572" xr:uid="{00000000-0005-0000-0000-00008CC50000}"/>
    <cellStyle name="Normal 6 2 5 3 7" xfId="50573" xr:uid="{00000000-0005-0000-0000-00008DC50000}"/>
    <cellStyle name="Normal 6 2 5 4" xfId="50574" xr:uid="{00000000-0005-0000-0000-00008EC50000}"/>
    <cellStyle name="Normal 6 2 5 4 2" xfId="50575" xr:uid="{00000000-0005-0000-0000-00008FC50000}"/>
    <cellStyle name="Normal 6 2 5 4 2 2" xfId="50576" xr:uid="{00000000-0005-0000-0000-000090C50000}"/>
    <cellStyle name="Normal 6 2 5 4 2 2 2" xfId="50577" xr:uid="{00000000-0005-0000-0000-000091C50000}"/>
    <cellStyle name="Normal 6 2 5 4 2 3" xfId="50578" xr:uid="{00000000-0005-0000-0000-000092C50000}"/>
    <cellStyle name="Normal 6 2 5 4 2 4" xfId="50579" xr:uid="{00000000-0005-0000-0000-000093C50000}"/>
    <cellStyle name="Normal 6 2 5 4 3" xfId="50580" xr:uid="{00000000-0005-0000-0000-000094C50000}"/>
    <cellStyle name="Normal 6 2 5 4 3 2" xfId="50581" xr:uid="{00000000-0005-0000-0000-000095C50000}"/>
    <cellStyle name="Normal 6 2 5 4 3 2 2" xfId="50582" xr:uid="{00000000-0005-0000-0000-000096C50000}"/>
    <cellStyle name="Normal 6 2 5 4 3 3" xfId="50583" xr:uid="{00000000-0005-0000-0000-000097C50000}"/>
    <cellStyle name="Normal 6 2 5 4 3 4" xfId="50584" xr:uid="{00000000-0005-0000-0000-000098C50000}"/>
    <cellStyle name="Normal 6 2 5 4 4" xfId="50585" xr:uid="{00000000-0005-0000-0000-000099C50000}"/>
    <cellStyle name="Normal 6 2 5 4 4 2" xfId="50586" xr:uid="{00000000-0005-0000-0000-00009AC50000}"/>
    <cellStyle name="Normal 6 2 5 4 5" xfId="50587" xr:uid="{00000000-0005-0000-0000-00009BC50000}"/>
    <cellStyle name="Normal 6 2 5 4 6" xfId="50588" xr:uid="{00000000-0005-0000-0000-00009CC50000}"/>
    <cellStyle name="Normal 6 2 5 5" xfId="50589" xr:uid="{00000000-0005-0000-0000-00009DC50000}"/>
    <cellStyle name="Normal 6 2 5 5 2" xfId="50590" xr:uid="{00000000-0005-0000-0000-00009EC50000}"/>
    <cellStyle name="Normal 6 2 5 5 2 2" xfId="50591" xr:uid="{00000000-0005-0000-0000-00009FC50000}"/>
    <cellStyle name="Normal 6 2 5 5 2 2 2" xfId="50592" xr:uid="{00000000-0005-0000-0000-0000A0C50000}"/>
    <cellStyle name="Normal 6 2 5 5 2 3" xfId="50593" xr:uid="{00000000-0005-0000-0000-0000A1C50000}"/>
    <cellStyle name="Normal 6 2 5 5 2 4" xfId="50594" xr:uid="{00000000-0005-0000-0000-0000A2C50000}"/>
    <cellStyle name="Normal 6 2 5 5 3" xfId="50595" xr:uid="{00000000-0005-0000-0000-0000A3C50000}"/>
    <cellStyle name="Normal 6 2 5 5 3 2" xfId="50596" xr:uid="{00000000-0005-0000-0000-0000A4C50000}"/>
    <cellStyle name="Normal 6 2 5 5 4" xfId="50597" xr:uid="{00000000-0005-0000-0000-0000A5C50000}"/>
    <cellStyle name="Normal 6 2 5 5 5" xfId="50598" xr:uid="{00000000-0005-0000-0000-0000A6C50000}"/>
    <cellStyle name="Normal 6 2 5 6" xfId="50599" xr:uid="{00000000-0005-0000-0000-0000A7C50000}"/>
    <cellStyle name="Normal 6 2 5 6 2" xfId="50600" xr:uid="{00000000-0005-0000-0000-0000A8C50000}"/>
    <cellStyle name="Normal 6 2 5 6 2 2" xfId="50601" xr:uid="{00000000-0005-0000-0000-0000A9C50000}"/>
    <cellStyle name="Normal 6 2 5 6 3" xfId="50602" xr:uid="{00000000-0005-0000-0000-0000AAC50000}"/>
    <cellStyle name="Normal 6 2 5 6 4" xfId="50603" xr:uid="{00000000-0005-0000-0000-0000ABC50000}"/>
    <cellStyle name="Normal 6 2 5 7" xfId="50604" xr:uid="{00000000-0005-0000-0000-0000ACC50000}"/>
    <cellStyle name="Normal 6 2 5 7 2" xfId="50605" xr:uid="{00000000-0005-0000-0000-0000ADC50000}"/>
    <cellStyle name="Normal 6 2 5 8" xfId="50606" xr:uid="{00000000-0005-0000-0000-0000AEC50000}"/>
    <cellStyle name="Normal 6 2 5 9" xfId="50607" xr:uid="{00000000-0005-0000-0000-0000AFC50000}"/>
    <cellStyle name="Normal 6 2 6" xfId="50608" xr:uid="{00000000-0005-0000-0000-0000B0C50000}"/>
    <cellStyle name="Normal 6 2 6 2" xfId="50609" xr:uid="{00000000-0005-0000-0000-0000B1C50000}"/>
    <cellStyle name="Normal 6 2 6 2 2" xfId="50610" xr:uid="{00000000-0005-0000-0000-0000B2C50000}"/>
    <cellStyle name="Normal 6 2 6 2 2 2" xfId="50611" xr:uid="{00000000-0005-0000-0000-0000B3C50000}"/>
    <cellStyle name="Normal 6 2 6 2 2 2 2" xfId="50612" xr:uid="{00000000-0005-0000-0000-0000B4C50000}"/>
    <cellStyle name="Normal 6 2 6 2 2 2 2 2" xfId="50613" xr:uid="{00000000-0005-0000-0000-0000B5C50000}"/>
    <cellStyle name="Normal 6 2 6 2 2 2 2 2 2" xfId="50614" xr:uid="{00000000-0005-0000-0000-0000B6C50000}"/>
    <cellStyle name="Normal 6 2 6 2 2 2 2 3" xfId="50615" xr:uid="{00000000-0005-0000-0000-0000B7C50000}"/>
    <cellStyle name="Normal 6 2 6 2 2 2 2 4" xfId="50616" xr:uid="{00000000-0005-0000-0000-0000B8C50000}"/>
    <cellStyle name="Normal 6 2 6 2 2 2 3" xfId="50617" xr:uid="{00000000-0005-0000-0000-0000B9C50000}"/>
    <cellStyle name="Normal 6 2 6 2 2 2 3 2" xfId="50618" xr:uid="{00000000-0005-0000-0000-0000BAC50000}"/>
    <cellStyle name="Normal 6 2 6 2 2 2 4" xfId="50619" xr:uid="{00000000-0005-0000-0000-0000BBC50000}"/>
    <cellStyle name="Normal 6 2 6 2 2 2 5" xfId="50620" xr:uid="{00000000-0005-0000-0000-0000BCC50000}"/>
    <cellStyle name="Normal 6 2 6 2 2 3" xfId="50621" xr:uid="{00000000-0005-0000-0000-0000BDC50000}"/>
    <cellStyle name="Normal 6 2 6 2 2 3 2" xfId="50622" xr:uid="{00000000-0005-0000-0000-0000BEC50000}"/>
    <cellStyle name="Normal 6 2 6 2 2 3 2 2" xfId="50623" xr:uid="{00000000-0005-0000-0000-0000BFC50000}"/>
    <cellStyle name="Normal 6 2 6 2 2 3 3" xfId="50624" xr:uid="{00000000-0005-0000-0000-0000C0C50000}"/>
    <cellStyle name="Normal 6 2 6 2 2 3 4" xfId="50625" xr:uid="{00000000-0005-0000-0000-0000C1C50000}"/>
    <cellStyle name="Normal 6 2 6 2 2 4" xfId="50626" xr:uid="{00000000-0005-0000-0000-0000C2C50000}"/>
    <cellStyle name="Normal 6 2 6 2 2 4 2" xfId="50627" xr:uid="{00000000-0005-0000-0000-0000C3C50000}"/>
    <cellStyle name="Normal 6 2 6 2 2 5" xfId="50628" xr:uid="{00000000-0005-0000-0000-0000C4C50000}"/>
    <cellStyle name="Normal 6 2 6 2 2 6" xfId="50629" xr:uid="{00000000-0005-0000-0000-0000C5C50000}"/>
    <cellStyle name="Normal 6 2 6 2 3" xfId="50630" xr:uid="{00000000-0005-0000-0000-0000C6C50000}"/>
    <cellStyle name="Normal 6 2 6 2 3 2" xfId="50631" xr:uid="{00000000-0005-0000-0000-0000C7C50000}"/>
    <cellStyle name="Normal 6 2 6 2 3 2 2" xfId="50632" xr:uid="{00000000-0005-0000-0000-0000C8C50000}"/>
    <cellStyle name="Normal 6 2 6 2 3 2 2 2" xfId="50633" xr:uid="{00000000-0005-0000-0000-0000C9C50000}"/>
    <cellStyle name="Normal 6 2 6 2 3 2 3" xfId="50634" xr:uid="{00000000-0005-0000-0000-0000CAC50000}"/>
    <cellStyle name="Normal 6 2 6 2 3 2 4" xfId="50635" xr:uid="{00000000-0005-0000-0000-0000CBC50000}"/>
    <cellStyle name="Normal 6 2 6 2 3 3" xfId="50636" xr:uid="{00000000-0005-0000-0000-0000CCC50000}"/>
    <cellStyle name="Normal 6 2 6 2 3 3 2" xfId="50637" xr:uid="{00000000-0005-0000-0000-0000CDC50000}"/>
    <cellStyle name="Normal 6 2 6 2 3 4" xfId="50638" xr:uid="{00000000-0005-0000-0000-0000CEC50000}"/>
    <cellStyle name="Normal 6 2 6 2 3 5" xfId="50639" xr:uid="{00000000-0005-0000-0000-0000CFC50000}"/>
    <cellStyle name="Normal 6 2 6 2 4" xfId="50640" xr:uid="{00000000-0005-0000-0000-0000D0C50000}"/>
    <cellStyle name="Normal 6 2 6 2 4 2" xfId="50641" xr:uid="{00000000-0005-0000-0000-0000D1C50000}"/>
    <cellStyle name="Normal 6 2 6 2 4 2 2" xfId="50642" xr:uid="{00000000-0005-0000-0000-0000D2C50000}"/>
    <cellStyle name="Normal 6 2 6 2 4 3" xfId="50643" xr:uid="{00000000-0005-0000-0000-0000D3C50000}"/>
    <cellStyle name="Normal 6 2 6 2 4 4" xfId="50644" xr:uid="{00000000-0005-0000-0000-0000D4C50000}"/>
    <cellStyle name="Normal 6 2 6 2 5" xfId="50645" xr:uid="{00000000-0005-0000-0000-0000D5C50000}"/>
    <cellStyle name="Normal 6 2 6 2 5 2" xfId="50646" xr:uid="{00000000-0005-0000-0000-0000D6C50000}"/>
    <cellStyle name="Normal 6 2 6 2 5 2 2" xfId="50647" xr:uid="{00000000-0005-0000-0000-0000D7C50000}"/>
    <cellStyle name="Normal 6 2 6 2 5 3" xfId="50648" xr:uid="{00000000-0005-0000-0000-0000D8C50000}"/>
    <cellStyle name="Normal 6 2 6 2 5 4" xfId="50649" xr:uid="{00000000-0005-0000-0000-0000D9C50000}"/>
    <cellStyle name="Normal 6 2 6 2 6" xfId="50650" xr:uid="{00000000-0005-0000-0000-0000DAC50000}"/>
    <cellStyle name="Normal 6 2 6 2 6 2" xfId="50651" xr:uid="{00000000-0005-0000-0000-0000DBC50000}"/>
    <cellStyle name="Normal 6 2 6 2 7" xfId="50652" xr:uid="{00000000-0005-0000-0000-0000DCC50000}"/>
    <cellStyle name="Normal 6 2 6 2 8" xfId="50653" xr:uid="{00000000-0005-0000-0000-0000DDC50000}"/>
    <cellStyle name="Normal 6 2 6 3" xfId="50654" xr:uid="{00000000-0005-0000-0000-0000DEC50000}"/>
    <cellStyle name="Normal 6 2 6 3 2" xfId="50655" xr:uid="{00000000-0005-0000-0000-0000DFC50000}"/>
    <cellStyle name="Normal 6 2 6 3 2 2" xfId="50656" xr:uid="{00000000-0005-0000-0000-0000E0C50000}"/>
    <cellStyle name="Normal 6 2 6 3 2 2 2" xfId="50657" xr:uid="{00000000-0005-0000-0000-0000E1C50000}"/>
    <cellStyle name="Normal 6 2 6 3 2 2 2 2" xfId="50658" xr:uid="{00000000-0005-0000-0000-0000E2C50000}"/>
    <cellStyle name="Normal 6 2 6 3 2 2 3" xfId="50659" xr:uid="{00000000-0005-0000-0000-0000E3C50000}"/>
    <cellStyle name="Normal 6 2 6 3 2 2 4" xfId="50660" xr:uid="{00000000-0005-0000-0000-0000E4C50000}"/>
    <cellStyle name="Normal 6 2 6 3 2 3" xfId="50661" xr:uid="{00000000-0005-0000-0000-0000E5C50000}"/>
    <cellStyle name="Normal 6 2 6 3 2 3 2" xfId="50662" xr:uid="{00000000-0005-0000-0000-0000E6C50000}"/>
    <cellStyle name="Normal 6 2 6 3 2 4" xfId="50663" xr:uid="{00000000-0005-0000-0000-0000E7C50000}"/>
    <cellStyle name="Normal 6 2 6 3 2 5" xfId="50664" xr:uid="{00000000-0005-0000-0000-0000E8C50000}"/>
    <cellStyle name="Normal 6 2 6 3 3" xfId="50665" xr:uid="{00000000-0005-0000-0000-0000E9C50000}"/>
    <cellStyle name="Normal 6 2 6 3 3 2" xfId="50666" xr:uid="{00000000-0005-0000-0000-0000EAC50000}"/>
    <cellStyle name="Normal 6 2 6 3 3 2 2" xfId="50667" xr:uid="{00000000-0005-0000-0000-0000EBC50000}"/>
    <cellStyle name="Normal 6 2 6 3 3 3" xfId="50668" xr:uid="{00000000-0005-0000-0000-0000ECC50000}"/>
    <cellStyle name="Normal 6 2 6 3 3 4" xfId="50669" xr:uid="{00000000-0005-0000-0000-0000EDC50000}"/>
    <cellStyle name="Normal 6 2 6 3 4" xfId="50670" xr:uid="{00000000-0005-0000-0000-0000EEC50000}"/>
    <cellStyle name="Normal 6 2 6 3 4 2" xfId="50671" xr:uid="{00000000-0005-0000-0000-0000EFC50000}"/>
    <cellStyle name="Normal 6 2 6 3 4 2 2" xfId="50672" xr:uid="{00000000-0005-0000-0000-0000F0C50000}"/>
    <cellStyle name="Normal 6 2 6 3 4 3" xfId="50673" xr:uid="{00000000-0005-0000-0000-0000F1C50000}"/>
    <cellStyle name="Normal 6 2 6 3 4 4" xfId="50674" xr:uid="{00000000-0005-0000-0000-0000F2C50000}"/>
    <cellStyle name="Normal 6 2 6 3 5" xfId="50675" xr:uid="{00000000-0005-0000-0000-0000F3C50000}"/>
    <cellStyle name="Normal 6 2 6 3 5 2" xfId="50676" xr:uid="{00000000-0005-0000-0000-0000F4C50000}"/>
    <cellStyle name="Normal 6 2 6 3 6" xfId="50677" xr:uid="{00000000-0005-0000-0000-0000F5C50000}"/>
    <cellStyle name="Normal 6 2 6 3 7" xfId="50678" xr:uid="{00000000-0005-0000-0000-0000F6C50000}"/>
    <cellStyle name="Normal 6 2 6 4" xfId="50679" xr:uid="{00000000-0005-0000-0000-0000F7C50000}"/>
    <cellStyle name="Normal 6 2 6 4 2" xfId="50680" xr:uid="{00000000-0005-0000-0000-0000F8C50000}"/>
    <cellStyle name="Normal 6 2 6 4 2 2" xfId="50681" xr:uid="{00000000-0005-0000-0000-0000F9C50000}"/>
    <cellStyle name="Normal 6 2 6 4 2 2 2" xfId="50682" xr:uid="{00000000-0005-0000-0000-0000FAC50000}"/>
    <cellStyle name="Normal 6 2 6 4 2 3" xfId="50683" xr:uid="{00000000-0005-0000-0000-0000FBC50000}"/>
    <cellStyle name="Normal 6 2 6 4 2 4" xfId="50684" xr:uid="{00000000-0005-0000-0000-0000FCC50000}"/>
    <cellStyle name="Normal 6 2 6 4 3" xfId="50685" xr:uid="{00000000-0005-0000-0000-0000FDC50000}"/>
    <cellStyle name="Normal 6 2 6 4 3 2" xfId="50686" xr:uid="{00000000-0005-0000-0000-0000FEC50000}"/>
    <cellStyle name="Normal 6 2 6 4 3 2 2" xfId="50687" xr:uid="{00000000-0005-0000-0000-0000FFC50000}"/>
    <cellStyle name="Normal 6 2 6 4 3 3" xfId="50688" xr:uid="{00000000-0005-0000-0000-000000C60000}"/>
    <cellStyle name="Normal 6 2 6 4 3 4" xfId="50689" xr:uid="{00000000-0005-0000-0000-000001C60000}"/>
    <cellStyle name="Normal 6 2 6 4 4" xfId="50690" xr:uid="{00000000-0005-0000-0000-000002C60000}"/>
    <cellStyle name="Normal 6 2 6 4 4 2" xfId="50691" xr:uid="{00000000-0005-0000-0000-000003C60000}"/>
    <cellStyle name="Normal 6 2 6 4 5" xfId="50692" xr:uid="{00000000-0005-0000-0000-000004C60000}"/>
    <cellStyle name="Normal 6 2 6 4 6" xfId="50693" xr:uid="{00000000-0005-0000-0000-000005C60000}"/>
    <cellStyle name="Normal 6 2 6 5" xfId="50694" xr:uid="{00000000-0005-0000-0000-000006C60000}"/>
    <cellStyle name="Normal 6 2 6 5 2" xfId="50695" xr:uid="{00000000-0005-0000-0000-000007C60000}"/>
    <cellStyle name="Normal 6 2 6 5 2 2" xfId="50696" xr:uid="{00000000-0005-0000-0000-000008C60000}"/>
    <cellStyle name="Normal 6 2 6 5 2 2 2" xfId="50697" xr:uid="{00000000-0005-0000-0000-000009C60000}"/>
    <cellStyle name="Normal 6 2 6 5 2 3" xfId="50698" xr:uid="{00000000-0005-0000-0000-00000AC60000}"/>
    <cellStyle name="Normal 6 2 6 5 2 4" xfId="50699" xr:uid="{00000000-0005-0000-0000-00000BC60000}"/>
    <cellStyle name="Normal 6 2 6 5 3" xfId="50700" xr:uid="{00000000-0005-0000-0000-00000CC60000}"/>
    <cellStyle name="Normal 6 2 6 5 3 2" xfId="50701" xr:uid="{00000000-0005-0000-0000-00000DC60000}"/>
    <cellStyle name="Normal 6 2 6 5 4" xfId="50702" xr:uid="{00000000-0005-0000-0000-00000EC60000}"/>
    <cellStyle name="Normal 6 2 6 5 5" xfId="50703" xr:uid="{00000000-0005-0000-0000-00000FC60000}"/>
    <cellStyle name="Normal 6 2 6 6" xfId="50704" xr:uid="{00000000-0005-0000-0000-000010C60000}"/>
    <cellStyle name="Normal 6 2 6 6 2" xfId="50705" xr:uid="{00000000-0005-0000-0000-000011C60000}"/>
    <cellStyle name="Normal 6 2 6 6 2 2" xfId="50706" xr:uid="{00000000-0005-0000-0000-000012C60000}"/>
    <cellStyle name="Normal 6 2 6 6 3" xfId="50707" xr:uid="{00000000-0005-0000-0000-000013C60000}"/>
    <cellStyle name="Normal 6 2 6 6 4" xfId="50708" xr:uid="{00000000-0005-0000-0000-000014C60000}"/>
    <cellStyle name="Normal 6 2 6 7" xfId="50709" xr:uid="{00000000-0005-0000-0000-000015C60000}"/>
    <cellStyle name="Normal 6 2 6 7 2" xfId="50710" xr:uid="{00000000-0005-0000-0000-000016C60000}"/>
    <cellStyle name="Normal 6 2 6 8" xfId="50711" xr:uid="{00000000-0005-0000-0000-000017C60000}"/>
    <cellStyle name="Normal 6 2 6 9" xfId="50712" xr:uid="{00000000-0005-0000-0000-000018C60000}"/>
    <cellStyle name="Normal 6 2 7" xfId="50713" xr:uid="{00000000-0005-0000-0000-000019C60000}"/>
    <cellStyle name="Normal 6 2 8" xfId="50714" xr:uid="{00000000-0005-0000-0000-00001AC60000}"/>
    <cellStyle name="Normal 6 3" xfId="50715" xr:uid="{00000000-0005-0000-0000-00001BC60000}"/>
    <cellStyle name="Normal 6 3 2" xfId="50716" xr:uid="{00000000-0005-0000-0000-00001CC60000}"/>
    <cellStyle name="Normal 6 3 2 2" xfId="50717" xr:uid="{00000000-0005-0000-0000-00001DC60000}"/>
    <cellStyle name="Normal 6 3 2 3" xfId="50718" xr:uid="{00000000-0005-0000-0000-00001EC60000}"/>
    <cellStyle name="Normal 6 3 3" xfId="50719" xr:uid="{00000000-0005-0000-0000-00001FC60000}"/>
    <cellStyle name="Normal 6 3 3 2" xfId="50720" xr:uid="{00000000-0005-0000-0000-000020C60000}"/>
    <cellStyle name="Normal 6 3 4" xfId="50721" xr:uid="{00000000-0005-0000-0000-000021C60000}"/>
    <cellStyle name="Normal 6 4" xfId="50722" xr:uid="{00000000-0005-0000-0000-000022C60000}"/>
    <cellStyle name="Normal 6 4 2" xfId="50723" xr:uid="{00000000-0005-0000-0000-000023C60000}"/>
    <cellStyle name="Normal 6 4 3" xfId="50724" xr:uid="{00000000-0005-0000-0000-000024C60000}"/>
    <cellStyle name="Normal 6 4 4" xfId="50725" xr:uid="{00000000-0005-0000-0000-000025C60000}"/>
    <cellStyle name="Normal 6 5" xfId="50726" xr:uid="{00000000-0005-0000-0000-000026C60000}"/>
    <cellStyle name="Normal 6 5 2" xfId="50727" xr:uid="{00000000-0005-0000-0000-000027C60000}"/>
    <cellStyle name="Normal 6 5 2 2" xfId="50728" xr:uid="{00000000-0005-0000-0000-000028C60000}"/>
    <cellStyle name="Normal 6 5 2 3" xfId="50729" xr:uid="{00000000-0005-0000-0000-000029C60000}"/>
    <cellStyle name="Normal 6 5 3" xfId="50730" xr:uid="{00000000-0005-0000-0000-00002AC60000}"/>
    <cellStyle name="Normal 6 6" xfId="50731" xr:uid="{00000000-0005-0000-0000-00002BC60000}"/>
    <cellStyle name="Normal 6 6 2" xfId="50732" xr:uid="{00000000-0005-0000-0000-00002CC60000}"/>
    <cellStyle name="Normal 6 6 3" xfId="50733" xr:uid="{00000000-0005-0000-0000-00002DC60000}"/>
    <cellStyle name="Normal 6 7" xfId="50734" xr:uid="{00000000-0005-0000-0000-00002EC60000}"/>
    <cellStyle name="Normal 6 8" xfId="50735" xr:uid="{00000000-0005-0000-0000-00002FC60000}"/>
    <cellStyle name="Normal 6 9" xfId="50736" xr:uid="{00000000-0005-0000-0000-000030C60000}"/>
    <cellStyle name="Normal 60" xfId="50737" xr:uid="{00000000-0005-0000-0000-000031C60000}"/>
    <cellStyle name="Normal 60 2" xfId="50738" xr:uid="{00000000-0005-0000-0000-000032C60000}"/>
    <cellStyle name="Normal 60 2 2" xfId="50739" xr:uid="{00000000-0005-0000-0000-000033C60000}"/>
    <cellStyle name="Normal 60 2 2 2" xfId="50740" xr:uid="{00000000-0005-0000-0000-000034C60000}"/>
    <cellStyle name="Normal 60 2 2 2 2" xfId="50741" xr:uid="{00000000-0005-0000-0000-000035C60000}"/>
    <cellStyle name="Normal 60 2 2 3" xfId="50742" xr:uid="{00000000-0005-0000-0000-000036C60000}"/>
    <cellStyle name="Normal 60 2 2 4" xfId="50743" xr:uid="{00000000-0005-0000-0000-000037C60000}"/>
    <cellStyle name="Normal 60 3" xfId="50744" xr:uid="{00000000-0005-0000-0000-000038C60000}"/>
    <cellStyle name="Normal 61" xfId="50745" xr:uid="{00000000-0005-0000-0000-000039C60000}"/>
    <cellStyle name="Normal 61 2" xfId="50746" xr:uid="{00000000-0005-0000-0000-00003AC60000}"/>
    <cellStyle name="Normal 61 2 2" xfId="50747" xr:uid="{00000000-0005-0000-0000-00003BC60000}"/>
    <cellStyle name="Normal 61 3" xfId="50748" xr:uid="{00000000-0005-0000-0000-00003CC60000}"/>
    <cellStyle name="Normal 62" xfId="50749" xr:uid="{00000000-0005-0000-0000-00003DC60000}"/>
    <cellStyle name="Normal 62 2" xfId="50750" xr:uid="{00000000-0005-0000-0000-00003EC60000}"/>
    <cellStyle name="Normal 62 3" xfId="50751" xr:uid="{00000000-0005-0000-0000-00003FC60000}"/>
    <cellStyle name="Normal 63" xfId="50752" xr:uid="{00000000-0005-0000-0000-000040C60000}"/>
    <cellStyle name="Normal 63 2" xfId="50753" xr:uid="{00000000-0005-0000-0000-000041C60000}"/>
    <cellStyle name="Normal 63 3" xfId="50754" xr:uid="{00000000-0005-0000-0000-000042C60000}"/>
    <cellStyle name="Normal 64" xfId="50755" xr:uid="{00000000-0005-0000-0000-000043C60000}"/>
    <cellStyle name="Normal 64 2" xfId="50756" xr:uid="{00000000-0005-0000-0000-000044C60000}"/>
    <cellStyle name="Normal 64 2 2" xfId="50757" xr:uid="{00000000-0005-0000-0000-000045C60000}"/>
    <cellStyle name="Normal 64 2 3" xfId="50758" xr:uid="{00000000-0005-0000-0000-000046C60000}"/>
    <cellStyle name="Normal 64 3" xfId="50759" xr:uid="{00000000-0005-0000-0000-000047C60000}"/>
    <cellStyle name="Normal 64 4" xfId="50760" xr:uid="{00000000-0005-0000-0000-000048C60000}"/>
    <cellStyle name="Normal 64 5" xfId="50761" xr:uid="{00000000-0005-0000-0000-000049C60000}"/>
    <cellStyle name="Normal 65" xfId="50762" xr:uid="{00000000-0005-0000-0000-00004AC60000}"/>
    <cellStyle name="Normal 65 2" xfId="50763" xr:uid="{00000000-0005-0000-0000-00004BC60000}"/>
    <cellStyle name="Normal 65 2 2" xfId="50764" xr:uid="{00000000-0005-0000-0000-00004CC60000}"/>
    <cellStyle name="Normal 65 3" xfId="50765" xr:uid="{00000000-0005-0000-0000-00004DC60000}"/>
    <cellStyle name="Normal 65 3 2" xfId="50766" xr:uid="{00000000-0005-0000-0000-00004EC60000}"/>
    <cellStyle name="Normal 65 4" xfId="50767" xr:uid="{00000000-0005-0000-0000-00004FC60000}"/>
    <cellStyle name="Normal 66" xfId="50768" xr:uid="{00000000-0005-0000-0000-000050C60000}"/>
    <cellStyle name="Normal 66 2" xfId="50769" xr:uid="{00000000-0005-0000-0000-000051C60000}"/>
    <cellStyle name="Normal 66 2 2" xfId="50770" xr:uid="{00000000-0005-0000-0000-000052C60000}"/>
    <cellStyle name="Normal 66 3" xfId="50771" xr:uid="{00000000-0005-0000-0000-000053C60000}"/>
    <cellStyle name="Normal 66 3 2" xfId="50772" xr:uid="{00000000-0005-0000-0000-000054C60000}"/>
    <cellStyle name="Normal 66 4" xfId="50773" xr:uid="{00000000-0005-0000-0000-000055C60000}"/>
    <cellStyle name="Normal 67" xfId="50774" xr:uid="{00000000-0005-0000-0000-000056C60000}"/>
    <cellStyle name="Normal 67 2" xfId="50775" xr:uid="{00000000-0005-0000-0000-000057C60000}"/>
    <cellStyle name="Normal 67 2 2" xfId="50776" xr:uid="{00000000-0005-0000-0000-000058C60000}"/>
    <cellStyle name="Normal 67 3" xfId="50777" xr:uid="{00000000-0005-0000-0000-000059C60000}"/>
    <cellStyle name="Normal 67 3 2" xfId="50778" xr:uid="{00000000-0005-0000-0000-00005AC60000}"/>
    <cellStyle name="Normal 67 4" xfId="50779" xr:uid="{00000000-0005-0000-0000-00005BC60000}"/>
    <cellStyle name="Normal 68" xfId="50780" xr:uid="{00000000-0005-0000-0000-00005CC60000}"/>
    <cellStyle name="Normal 68 2" xfId="50781" xr:uid="{00000000-0005-0000-0000-00005DC60000}"/>
    <cellStyle name="Normal 68 2 2" xfId="50782" xr:uid="{00000000-0005-0000-0000-00005EC60000}"/>
    <cellStyle name="Normal 68 3" xfId="50783" xr:uid="{00000000-0005-0000-0000-00005FC60000}"/>
    <cellStyle name="Normal 68 3 2" xfId="50784" xr:uid="{00000000-0005-0000-0000-000060C60000}"/>
    <cellStyle name="Normal 68 4" xfId="50785" xr:uid="{00000000-0005-0000-0000-000061C60000}"/>
    <cellStyle name="Normal 68 5" xfId="50786" xr:uid="{00000000-0005-0000-0000-000062C60000}"/>
    <cellStyle name="Normal 68 6" xfId="50787" xr:uid="{00000000-0005-0000-0000-000063C60000}"/>
    <cellStyle name="Normal 69" xfId="50788" xr:uid="{00000000-0005-0000-0000-000064C60000}"/>
    <cellStyle name="Normal 69 2" xfId="50789" xr:uid="{00000000-0005-0000-0000-000065C60000}"/>
    <cellStyle name="Normal 69 2 2" xfId="50790" xr:uid="{00000000-0005-0000-0000-000066C60000}"/>
    <cellStyle name="Normal 69 3" xfId="50791" xr:uid="{00000000-0005-0000-0000-000067C60000}"/>
    <cellStyle name="Normal 69 4" xfId="50792" xr:uid="{00000000-0005-0000-0000-000068C60000}"/>
    <cellStyle name="Normal 7" xfId="50793" xr:uid="{00000000-0005-0000-0000-000069C60000}"/>
    <cellStyle name="Normal 7 10" xfId="50794" xr:uid="{00000000-0005-0000-0000-00006AC60000}"/>
    <cellStyle name="Normal 7 10 2" xfId="50795" xr:uid="{00000000-0005-0000-0000-00006BC60000}"/>
    <cellStyle name="Normal 7 10 2 2" xfId="50796" xr:uid="{00000000-0005-0000-0000-00006CC60000}"/>
    <cellStyle name="Normal 7 10 2 2 2" xfId="50797" xr:uid="{00000000-0005-0000-0000-00006DC60000}"/>
    <cellStyle name="Normal 7 10 2 3" xfId="50798" xr:uid="{00000000-0005-0000-0000-00006EC60000}"/>
    <cellStyle name="Normal 7 10 2 4" xfId="50799" xr:uid="{00000000-0005-0000-0000-00006FC60000}"/>
    <cellStyle name="Normal 7 10 3" xfId="50800" xr:uid="{00000000-0005-0000-0000-000070C60000}"/>
    <cellStyle name="Normal 7 10 3 2" xfId="50801" xr:uid="{00000000-0005-0000-0000-000071C60000}"/>
    <cellStyle name="Normal 7 10 4" xfId="50802" xr:uid="{00000000-0005-0000-0000-000072C60000}"/>
    <cellStyle name="Normal 7 10 5" xfId="50803" xr:uid="{00000000-0005-0000-0000-000073C60000}"/>
    <cellStyle name="Normal 7 10_Control Caps" xfId="50804" xr:uid="{00000000-0005-0000-0000-000074C60000}"/>
    <cellStyle name="Normal 7 11" xfId="50805" xr:uid="{00000000-0005-0000-0000-000075C60000}"/>
    <cellStyle name="Normal 7 11 2" xfId="50806" xr:uid="{00000000-0005-0000-0000-000076C60000}"/>
    <cellStyle name="Normal 7 11 2 2" xfId="50807" xr:uid="{00000000-0005-0000-0000-000077C60000}"/>
    <cellStyle name="Normal 7 11 3" xfId="50808" xr:uid="{00000000-0005-0000-0000-000078C60000}"/>
    <cellStyle name="Normal 7 11 4" xfId="50809" xr:uid="{00000000-0005-0000-0000-000079C60000}"/>
    <cellStyle name="Normal 7 12" xfId="50810" xr:uid="{00000000-0005-0000-0000-00007AC60000}"/>
    <cellStyle name="Normal 7 13" xfId="50811" xr:uid="{00000000-0005-0000-0000-00007BC60000}"/>
    <cellStyle name="Normal 7 14" xfId="50812" xr:uid="{00000000-0005-0000-0000-00007CC60000}"/>
    <cellStyle name="Normal 7 15" xfId="50813" xr:uid="{00000000-0005-0000-0000-00007DC60000}"/>
    <cellStyle name="Normal 7 16" xfId="50814" xr:uid="{00000000-0005-0000-0000-00007EC60000}"/>
    <cellStyle name="Normal 7 17" xfId="50815" xr:uid="{00000000-0005-0000-0000-00007FC60000}"/>
    <cellStyle name="Normal 7 18" xfId="50816" xr:uid="{00000000-0005-0000-0000-000080C60000}"/>
    <cellStyle name="Normal 7 19" xfId="50817" xr:uid="{00000000-0005-0000-0000-000081C60000}"/>
    <cellStyle name="Normal 7 2" xfId="50818" xr:uid="{00000000-0005-0000-0000-000082C60000}"/>
    <cellStyle name="Normal 7 2 2" xfId="50819" xr:uid="{00000000-0005-0000-0000-000083C60000}"/>
    <cellStyle name="Normal 7 2 2 2" xfId="50820" xr:uid="{00000000-0005-0000-0000-000084C60000}"/>
    <cellStyle name="Normal 7 2 2 2 2" xfId="50821" xr:uid="{00000000-0005-0000-0000-000085C60000}"/>
    <cellStyle name="Normal 7 2 2 2 2 2" xfId="50822" xr:uid="{00000000-0005-0000-0000-000086C60000}"/>
    <cellStyle name="Normal 7 2 2 2 2 2 2" xfId="50823" xr:uid="{00000000-0005-0000-0000-000087C60000}"/>
    <cellStyle name="Normal 7 2 2 2 2 2 2 2" xfId="50824" xr:uid="{00000000-0005-0000-0000-000088C60000}"/>
    <cellStyle name="Normal 7 2 2 2 2 2 2 2 2" xfId="50825" xr:uid="{00000000-0005-0000-0000-000089C60000}"/>
    <cellStyle name="Normal 7 2 2 2 2 2 2 2 2 2" xfId="50826" xr:uid="{00000000-0005-0000-0000-00008AC60000}"/>
    <cellStyle name="Normal 7 2 2 2 2 2 2 2 3" xfId="50827" xr:uid="{00000000-0005-0000-0000-00008BC60000}"/>
    <cellStyle name="Normal 7 2 2 2 2 2 2 2 4" xfId="50828" xr:uid="{00000000-0005-0000-0000-00008CC60000}"/>
    <cellStyle name="Normal 7 2 2 2 2 2 2 3" xfId="50829" xr:uid="{00000000-0005-0000-0000-00008DC60000}"/>
    <cellStyle name="Normal 7 2 2 2 2 2 2 3 2" xfId="50830" xr:uid="{00000000-0005-0000-0000-00008EC60000}"/>
    <cellStyle name="Normal 7 2 2 2 2 2 2 4" xfId="50831" xr:uid="{00000000-0005-0000-0000-00008FC60000}"/>
    <cellStyle name="Normal 7 2 2 2 2 2 2 5" xfId="50832" xr:uid="{00000000-0005-0000-0000-000090C60000}"/>
    <cellStyle name="Normal 7 2 2 2 2 2 3" xfId="50833" xr:uid="{00000000-0005-0000-0000-000091C60000}"/>
    <cellStyle name="Normal 7 2 2 2 2 2 3 2" xfId="50834" xr:uid="{00000000-0005-0000-0000-000092C60000}"/>
    <cellStyle name="Normal 7 2 2 2 2 2 3 2 2" xfId="50835" xr:uid="{00000000-0005-0000-0000-000093C60000}"/>
    <cellStyle name="Normal 7 2 2 2 2 2 3 3" xfId="50836" xr:uid="{00000000-0005-0000-0000-000094C60000}"/>
    <cellStyle name="Normal 7 2 2 2 2 2 3 4" xfId="50837" xr:uid="{00000000-0005-0000-0000-000095C60000}"/>
    <cellStyle name="Normal 7 2 2 2 2 2 4" xfId="50838" xr:uid="{00000000-0005-0000-0000-000096C60000}"/>
    <cellStyle name="Normal 7 2 2 2 2 2 4 2" xfId="50839" xr:uid="{00000000-0005-0000-0000-000097C60000}"/>
    <cellStyle name="Normal 7 2 2 2 2 2 5" xfId="50840" xr:uid="{00000000-0005-0000-0000-000098C60000}"/>
    <cellStyle name="Normal 7 2 2 2 2 2 6" xfId="50841" xr:uid="{00000000-0005-0000-0000-000099C60000}"/>
    <cellStyle name="Normal 7 2 2 2 2 3" xfId="50842" xr:uid="{00000000-0005-0000-0000-00009AC60000}"/>
    <cellStyle name="Normal 7 2 2 2 2 3 2" xfId="50843" xr:uid="{00000000-0005-0000-0000-00009BC60000}"/>
    <cellStyle name="Normal 7 2 2 2 2 3 2 2" xfId="50844" xr:uid="{00000000-0005-0000-0000-00009CC60000}"/>
    <cellStyle name="Normal 7 2 2 2 2 3 2 2 2" xfId="50845" xr:uid="{00000000-0005-0000-0000-00009DC60000}"/>
    <cellStyle name="Normal 7 2 2 2 2 3 2 3" xfId="50846" xr:uid="{00000000-0005-0000-0000-00009EC60000}"/>
    <cellStyle name="Normal 7 2 2 2 2 3 2 4" xfId="50847" xr:uid="{00000000-0005-0000-0000-00009FC60000}"/>
    <cellStyle name="Normal 7 2 2 2 2 3 3" xfId="50848" xr:uid="{00000000-0005-0000-0000-0000A0C60000}"/>
    <cellStyle name="Normal 7 2 2 2 2 3 3 2" xfId="50849" xr:uid="{00000000-0005-0000-0000-0000A1C60000}"/>
    <cellStyle name="Normal 7 2 2 2 2 3 4" xfId="50850" xr:uid="{00000000-0005-0000-0000-0000A2C60000}"/>
    <cellStyle name="Normal 7 2 2 2 2 3 5" xfId="50851" xr:uid="{00000000-0005-0000-0000-0000A3C60000}"/>
    <cellStyle name="Normal 7 2 2 2 2 4" xfId="50852" xr:uid="{00000000-0005-0000-0000-0000A4C60000}"/>
    <cellStyle name="Normal 7 2 2 2 2 4 2" xfId="50853" xr:uid="{00000000-0005-0000-0000-0000A5C60000}"/>
    <cellStyle name="Normal 7 2 2 2 2 4 2 2" xfId="50854" xr:uid="{00000000-0005-0000-0000-0000A6C60000}"/>
    <cellStyle name="Normal 7 2 2 2 2 4 3" xfId="50855" xr:uid="{00000000-0005-0000-0000-0000A7C60000}"/>
    <cellStyle name="Normal 7 2 2 2 2 4 4" xfId="50856" xr:uid="{00000000-0005-0000-0000-0000A8C60000}"/>
    <cellStyle name="Normal 7 2 2 2 2 5" xfId="50857" xr:uid="{00000000-0005-0000-0000-0000A9C60000}"/>
    <cellStyle name="Normal 7 2 2 2 2 5 2" xfId="50858" xr:uid="{00000000-0005-0000-0000-0000AAC60000}"/>
    <cellStyle name="Normal 7 2 2 2 2 5 2 2" xfId="50859" xr:uid="{00000000-0005-0000-0000-0000ABC60000}"/>
    <cellStyle name="Normal 7 2 2 2 2 5 3" xfId="50860" xr:uid="{00000000-0005-0000-0000-0000ACC60000}"/>
    <cellStyle name="Normal 7 2 2 2 2 5 4" xfId="50861" xr:uid="{00000000-0005-0000-0000-0000ADC60000}"/>
    <cellStyle name="Normal 7 2 2 2 2 6" xfId="50862" xr:uid="{00000000-0005-0000-0000-0000AEC60000}"/>
    <cellStyle name="Normal 7 2 2 2 2 6 2" xfId="50863" xr:uid="{00000000-0005-0000-0000-0000AFC60000}"/>
    <cellStyle name="Normal 7 2 2 2 2 7" xfId="50864" xr:uid="{00000000-0005-0000-0000-0000B0C60000}"/>
    <cellStyle name="Normal 7 2 2 2 2 8" xfId="50865" xr:uid="{00000000-0005-0000-0000-0000B1C60000}"/>
    <cellStyle name="Normal 7 2 2 2 3" xfId="50866" xr:uid="{00000000-0005-0000-0000-0000B2C60000}"/>
    <cellStyle name="Normal 7 2 2 2 3 2" xfId="50867" xr:uid="{00000000-0005-0000-0000-0000B3C60000}"/>
    <cellStyle name="Normal 7 2 2 2 3 2 2" xfId="50868" xr:uid="{00000000-0005-0000-0000-0000B4C60000}"/>
    <cellStyle name="Normal 7 2 2 2 3 2 2 2" xfId="50869" xr:uid="{00000000-0005-0000-0000-0000B5C60000}"/>
    <cellStyle name="Normal 7 2 2 2 3 2 2 2 2" xfId="50870" xr:uid="{00000000-0005-0000-0000-0000B6C60000}"/>
    <cellStyle name="Normal 7 2 2 2 3 2 2 3" xfId="50871" xr:uid="{00000000-0005-0000-0000-0000B7C60000}"/>
    <cellStyle name="Normal 7 2 2 2 3 2 2 4" xfId="50872" xr:uid="{00000000-0005-0000-0000-0000B8C60000}"/>
    <cellStyle name="Normal 7 2 2 2 3 2 3" xfId="50873" xr:uid="{00000000-0005-0000-0000-0000B9C60000}"/>
    <cellStyle name="Normal 7 2 2 2 3 2 3 2" xfId="50874" xr:uid="{00000000-0005-0000-0000-0000BAC60000}"/>
    <cellStyle name="Normal 7 2 2 2 3 2 4" xfId="50875" xr:uid="{00000000-0005-0000-0000-0000BBC60000}"/>
    <cellStyle name="Normal 7 2 2 2 3 2 5" xfId="50876" xr:uid="{00000000-0005-0000-0000-0000BCC60000}"/>
    <cellStyle name="Normal 7 2 2 2 3 3" xfId="50877" xr:uid="{00000000-0005-0000-0000-0000BDC60000}"/>
    <cellStyle name="Normal 7 2 2 2 3 3 2" xfId="50878" xr:uid="{00000000-0005-0000-0000-0000BEC60000}"/>
    <cellStyle name="Normal 7 2 2 2 3 3 2 2" xfId="50879" xr:uid="{00000000-0005-0000-0000-0000BFC60000}"/>
    <cellStyle name="Normal 7 2 2 2 3 3 3" xfId="50880" xr:uid="{00000000-0005-0000-0000-0000C0C60000}"/>
    <cellStyle name="Normal 7 2 2 2 3 3 4" xfId="50881" xr:uid="{00000000-0005-0000-0000-0000C1C60000}"/>
    <cellStyle name="Normal 7 2 2 2 3 4" xfId="50882" xr:uid="{00000000-0005-0000-0000-0000C2C60000}"/>
    <cellStyle name="Normal 7 2 2 2 3 4 2" xfId="50883" xr:uid="{00000000-0005-0000-0000-0000C3C60000}"/>
    <cellStyle name="Normal 7 2 2 2 3 4 2 2" xfId="50884" xr:uid="{00000000-0005-0000-0000-0000C4C60000}"/>
    <cellStyle name="Normal 7 2 2 2 3 4 3" xfId="50885" xr:uid="{00000000-0005-0000-0000-0000C5C60000}"/>
    <cellStyle name="Normal 7 2 2 2 3 4 4" xfId="50886" xr:uid="{00000000-0005-0000-0000-0000C6C60000}"/>
    <cellStyle name="Normal 7 2 2 2 3 5" xfId="50887" xr:uid="{00000000-0005-0000-0000-0000C7C60000}"/>
    <cellStyle name="Normal 7 2 2 2 3 5 2" xfId="50888" xr:uid="{00000000-0005-0000-0000-0000C8C60000}"/>
    <cellStyle name="Normal 7 2 2 2 3 6" xfId="50889" xr:uid="{00000000-0005-0000-0000-0000C9C60000}"/>
    <cellStyle name="Normal 7 2 2 2 3 7" xfId="50890" xr:uid="{00000000-0005-0000-0000-0000CAC60000}"/>
    <cellStyle name="Normal 7 2 2 2 4" xfId="50891" xr:uid="{00000000-0005-0000-0000-0000CBC60000}"/>
    <cellStyle name="Normal 7 2 2 2 4 2" xfId="50892" xr:uid="{00000000-0005-0000-0000-0000CCC60000}"/>
    <cellStyle name="Normal 7 2 2 2 4 2 2" xfId="50893" xr:uid="{00000000-0005-0000-0000-0000CDC60000}"/>
    <cellStyle name="Normal 7 2 2 2 4 2 2 2" xfId="50894" xr:uid="{00000000-0005-0000-0000-0000CEC60000}"/>
    <cellStyle name="Normal 7 2 2 2 4 2 3" xfId="50895" xr:uid="{00000000-0005-0000-0000-0000CFC60000}"/>
    <cellStyle name="Normal 7 2 2 2 4 2 4" xfId="50896" xr:uid="{00000000-0005-0000-0000-0000D0C60000}"/>
    <cellStyle name="Normal 7 2 2 2 4 3" xfId="50897" xr:uid="{00000000-0005-0000-0000-0000D1C60000}"/>
    <cellStyle name="Normal 7 2 2 2 4 3 2" xfId="50898" xr:uid="{00000000-0005-0000-0000-0000D2C60000}"/>
    <cellStyle name="Normal 7 2 2 2 4 3 2 2" xfId="50899" xr:uid="{00000000-0005-0000-0000-0000D3C60000}"/>
    <cellStyle name="Normal 7 2 2 2 4 3 3" xfId="50900" xr:uid="{00000000-0005-0000-0000-0000D4C60000}"/>
    <cellStyle name="Normal 7 2 2 2 4 3 4" xfId="50901" xr:uid="{00000000-0005-0000-0000-0000D5C60000}"/>
    <cellStyle name="Normal 7 2 2 2 4 4" xfId="50902" xr:uid="{00000000-0005-0000-0000-0000D6C60000}"/>
    <cellStyle name="Normal 7 2 2 2 4 4 2" xfId="50903" xr:uid="{00000000-0005-0000-0000-0000D7C60000}"/>
    <cellStyle name="Normal 7 2 2 2 4 5" xfId="50904" xr:uid="{00000000-0005-0000-0000-0000D8C60000}"/>
    <cellStyle name="Normal 7 2 2 2 4 6" xfId="50905" xr:uid="{00000000-0005-0000-0000-0000D9C60000}"/>
    <cellStyle name="Normal 7 2 2 2 5" xfId="50906" xr:uid="{00000000-0005-0000-0000-0000DAC60000}"/>
    <cellStyle name="Normal 7 2 2 2 5 2" xfId="50907" xr:uid="{00000000-0005-0000-0000-0000DBC60000}"/>
    <cellStyle name="Normal 7 2 2 2 5 2 2" xfId="50908" xr:uid="{00000000-0005-0000-0000-0000DCC60000}"/>
    <cellStyle name="Normal 7 2 2 2 5 2 2 2" xfId="50909" xr:uid="{00000000-0005-0000-0000-0000DDC60000}"/>
    <cellStyle name="Normal 7 2 2 2 5 2 3" xfId="50910" xr:uid="{00000000-0005-0000-0000-0000DEC60000}"/>
    <cellStyle name="Normal 7 2 2 2 5 2 4" xfId="50911" xr:uid="{00000000-0005-0000-0000-0000DFC60000}"/>
    <cellStyle name="Normal 7 2 2 2 5 3" xfId="50912" xr:uid="{00000000-0005-0000-0000-0000E0C60000}"/>
    <cellStyle name="Normal 7 2 2 2 5 3 2" xfId="50913" xr:uid="{00000000-0005-0000-0000-0000E1C60000}"/>
    <cellStyle name="Normal 7 2 2 2 5 4" xfId="50914" xr:uid="{00000000-0005-0000-0000-0000E2C60000}"/>
    <cellStyle name="Normal 7 2 2 2 5 5" xfId="50915" xr:uid="{00000000-0005-0000-0000-0000E3C60000}"/>
    <cellStyle name="Normal 7 2 2 2 6" xfId="50916" xr:uid="{00000000-0005-0000-0000-0000E4C60000}"/>
    <cellStyle name="Normal 7 2 2 2 6 2" xfId="50917" xr:uid="{00000000-0005-0000-0000-0000E5C60000}"/>
    <cellStyle name="Normal 7 2 2 2 6 2 2" xfId="50918" xr:uid="{00000000-0005-0000-0000-0000E6C60000}"/>
    <cellStyle name="Normal 7 2 2 2 6 3" xfId="50919" xr:uid="{00000000-0005-0000-0000-0000E7C60000}"/>
    <cellStyle name="Normal 7 2 2 2 6 4" xfId="50920" xr:uid="{00000000-0005-0000-0000-0000E8C60000}"/>
    <cellStyle name="Normal 7 2 2 2 7" xfId="50921" xr:uid="{00000000-0005-0000-0000-0000E9C60000}"/>
    <cellStyle name="Normal 7 2 2 2 7 2" xfId="50922" xr:uid="{00000000-0005-0000-0000-0000EAC60000}"/>
    <cellStyle name="Normal 7 2 2 2 8" xfId="50923" xr:uid="{00000000-0005-0000-0000-0000EBC60000}"/>
    <cellStyle name="Normal 7 2 2 2 9" xfId="50924" xr:uid="{00000000-0005-0000-0000-0000ECC60000}"/>
    <cellStyle name="Normal 7 2 2 3" xfId="50925" xr:uid="{00000000-0005-0000-0000-0000EDC60000}"/>
    <cellStyle name="Normal 7 2 2 3 2" xfId="50926" xr:uid="{00000000-0005-0000-0000-0000EEC60000}"/>
    <cellStyle name="Normal 7 2 2 3 2 2" xfId="50927" xr:uid="{00000000-0005-0000-0000-0000EFC60000}"/>
    <cellStyle name="Normal 7 2 2 3 2 2 2" xfId="50928" xr:uid="{00000000-0005-0000-0000-0000F0C60000}"/>
    <cellStyle name="Normal 7 2 2 3 2 2 2 2" xfId="50929" xr:uid="{00000000-0005-0000-0000-0000F1C60000}"/>
    <cellStyle name="Normal 7 2 2 3 2 2 2 2 2" xfId="50930" xr:uid="{00000000-0005-0000-0000-0000F2C60000}"/>
    <cellStyle name="Normal 7 2 2 3 2 2 2 3" xfId="50931" xr:uid="{00000000-0005-0000-0000-0000F3C60000}"/>
    <cellStyle name="Normal 7 2 2 3 2 2 2 4" xfId="50932" xr:uid="{00000000-0005-0000-0000-0000F4C60000}"/>
    <cellStyle name="Normal 7 2 2 3 2 2 3" xfId="50933" xr:uid="{00000000-0005-0000-0000-0000F5C60000}"/>
    <cellStyle name="Normal 7 2 2 3 2 2 3 2" xfId="50934" xr:uid="{00000000-0005-0000-0000-0000F6C60000}"/>
    <cellStyle name="Normal 7 2 2 3 2 2 4" xfId="50935" xr:uid="{00000000-0005-0000-0000-0000F7C60000}"/>
    <cellStyle name="Normal 7 2 2 3 2 2 5" xfId="50936" xr:uid="{00000000-0005-0000-0000-0000F8C60000}"/>
    <cellStyle name="Normal 7 2 2 3 2 3" xfId="50937" xr:uid="{00000000-0005-0000-0000-0000F9C60000}"/>
    <cellStyle name="Normal 7 2 2 3 2 3 2" xfId="50938" xr:uid="{00000000-0005-0000-0000-0000FAC60000}"/>
    <cellStyle name="Normal 7 2 2 3 2 3 2 2" xfId="50939" xr:uid="{00000000-0005-0000-0000-0000FBC60000}"/>
    <cellStyle name="Normal 7 2 2 3 2 3 3" xfId="50940" xr:uid="{00000000-0005-0000-0000-0000FCC60000}"/>
    <cellStyle name="Normal 7 2 2 3 2 3 4" xfId="50941" xr:uid="{00000000-0005-0000-0000-0000FDC60000}"/>
    <cellStyle name="Normal 7 2 2 3 2 4" xfId="50942" xr:uid="{00000000-0005-0000-0000-0000FEC60000}"/>
    <cellStyle name="Normal 7 2 2 3 2 4 2" xfId="50943" xr:uid="{00000000-0005-0000-0000-0000FFC60000}"/>
    <cellStyle name="Normal 7 2 2 3 2 5" xfId="50944" xr:uid="{00000000-0005-0000-0000-000000C70000}"/>
    <cellStyle name="Normal 7 2 2 3 2 6" xfId="50945" xr:uid="{00000000-0005-0000-0000-000001C70000}"/>
    <cellStyle name="Normal 7 2 2 3 3" xfId="50946" xr:uid="{00000000-0005-0000-0000-000002C70000}"/>
    <cellStyle name="Normal 7 2 2 3 3 2" xfId="50947" xr:uid="{00000000-0005-0000-0000-000003C70000}"/>
    <cellStyle name="Normal 7 2 2 3 3 2 2" xfId="50948" xr:uid="{00000000-0005-0000-0000-000004C70000}"/>
    <cellStyle name="Normal 7 2 2 3 3 2 2 2" xfId="50949" xr:uid="{00000000-0005-0000-0000-000005C70000}"/>
    <cellStyle name="Normal 7 2 2 3 3 2 3" xfId="50950" xr:uid="{00000000-0005-0000-0000-000006C70000}"/>
    <cellStyle name="Normal 7 2 2 3 3 2 4" xfId="50951" xr:uid="{00000000-0005-0000-0000-000007C70000}"/>
    <cellStyle name="Normal 7 2 2 3 3 3" xfId="50952" xr:uid="{00000000-0005-0000-0000-000008C70000}"/>
    <cellStyle name="Normal 7 2 2 3 3 3 2" xfId="50953" xr:uid="{00000000-0005-0000-0000-000009C70000}"/>
    <cellStyle name="Normal 7 2 2 3 3 4" xfId="50954" xr:uid="{00000000-0005-0000-0000-00000AC70000}"/>
    <cellStyle name="Normal 7 2 2 3 3 5" xfId="50955" xr:uid="{00000000-0005-0000-0000-00000BC70000}"/>
    <cellStyle name="Normal 7 2 2 3 4" xfId="50956" xr:uid="{00000000-0005-0000-0000-00000CC70000}"/>
    <cellStyle name="Normal 7 2 2 3 4 2" xfId="50957" xr:uid="{00000000-0005-0000-0000-00000DC70000}"/>
    <cellStyle name="Normal 7 2 2 3 4 2 2" xfId="50958" xr:uid="{00000000-0005-0000-0000-00000EC70000}"/>
    <cellStyle name="Normal 7 2 2 3 4 3" xfId="50959" xr:uid="{00000000-0005-0000-0000-00000FC70000}"/>
    <cellStyle name="Normal 7 2 2 3 4 4" xfId="50960" xr:uid="{00000000-0005-0000-0000-000010C70000}"/>
    <cellStyle name="Normal 7 2 2 3 5" xfId="50961" xr:uid="{00000000-0005-0000-0000-000011C70000}"/>
    <cellStyle name="Normal 7 2 2 3 5 2" xfId="50962" xr:uid="{00000000-0005-0000-0000-000012C70000}"/>
    <cellStyle name="Normal 7 2 2 3 5 2 2" xfId="50963" xr:uid="{00000000-0005-0000-0000-000013C70000}"/>
    <cellStyle name="Normal 7 2 2 3 5 3" xfId="50964" xr:uid="{00000000-0005-0000-0000-000014C70000}"/>
    <cellStyle name="Normal 7 2 2 3 5 4" xfId="50965" xr:uid="{00000000-0005-0000-0000-000015C70000}"/>
    <cellStyle name="Normal 7 2 2 4" xfId="50966" xr:uid="{00000000-0005-0000-0000-000016C70000}"/>
    <cellStyle name="Normal 7 2 2 4 2" xfId="50967" xr:uid="{00000000-0005-0000-0000-000017C70000}"/>
    <cellStyle name="Normal 7 2 2 4 2 2" xfId="50968" xr:uid="{00000000-0005-0000-0000-000018C70000}"/>
    <cellStyle name="Normal 7 2 2 4 2 2 2" xfId="50969" xr:uid="{00000000-0005-0000-0000-000019C70000}"/>
    <cellStyle name="Normal 7 2 2 4 2 2 2 2" xfId="50970" xr:uid="{00000000-0005-0000-0000-00001AC70000}"/>
    <cellStyle name="Normal 7 2 2 4 2 2 3" xfId="50971" xr:uid="{00000000-0005-0000-0000-00001BC70000}"/>
    <cellStyle name="Normal 7 2 2 4 2 2 4" xfId="50972" xr:uid="{00000000-0005-0000-0000-00001CC70000}"/>
    <cellStyle name="Normal 7 2 2 4 2 3" xfId="50973" xr:uid="{00000000-0005-0000-0000-00001DC70000}"/>
    <cellStyle name="Normal 7 2 2 4 2 3 2" xfId="50974" xr:uid="{00000000-0005-0000-0000-00001EC70000}"/>
    <cellStyle name="Normal 7 2 2 4 2 3 2 2" xfId="50975" xr:uid="{00000000-0005-0000-0000-00001FC70000}"/>
    <cellStyle name="Normal 7 2 2 4 2 3 3" xfId="50976" xr:uid="{00000000-0005-0000-0000-000020C70000}"/>
    <cellStyle name="Normal 7 2 2 4 2 3 4" xfId="50977" xr:uid="{00000000-0005-0000-0000-000021C70000}"/>
    <cellStyle name="Normal 7 2 2 4 2 4" xfId="50978" xr:uid="{00000000-0005-0000-0000-000022C70000}"/>
    <cellStyle name="Normal 7 2 2 4 2 4 2" xfId="50979" xr:uid="{00000000-0005-0000-0000-000023C70000}"/>
    <cellStyle name="Normal 7 2 2 4 2 5" xfId="50980" xr:uid="{00000000-0005-0000-0000-000024C70000}"/>
    <cellStyle name="Normal 7 2 2 4 2 6" xfId="50981" xr:uid="{00000000-0005-0000-0000-000025C70000}"/>
    <cellStyle name="Normal 7 2 2 4 3" xfId="50982" xr:uid="{00000000-0005-0000-0000-000026C70000}"/>
    <cellStyle name="Normal 7 2 2 4 3 2" xfId="50983" xr:uid="{00000000-0005-0000-0000-000027C70000}"/>
    <cellStyle name="Normal 7 2 2 4 3 2 2" xfId="50984" xr:uid="{00000000-0005-0000-0000-000028C70000}"/>
    <cellStyle name="Normal 7 2 2 4 3 2 2 2" xfId="50985" xr:uid="{00000000-0005-0000-0000-000029C70000}"/>
    <cellStyle name="Normal 7 2 2 4 3 2 3" xfId="50986" xr:uid="{00000000-0005-0000-0000-00002AC70000}"/>
    <cellStyle name="Normal 7 2 2 4 3 2 4" xfId="50987" xr:uid="{00000000-0005-0000-0000-00002BC70000}"/>
    <cellStyle name="Normal 7 2 2 4 3 3" xfId="50988" xr:uid="{00000000-0005-0000-0000-00002CC70000}"/>
    <cellStyle name="Normal 7 2 2 4 3 3 2" xfId="50989" xr:uid="{00000000-0005-0000-0000-00002DC70000}"/>
    <cellStyle name="Normal 7 2 2 4 3 4" xfId="50990" xr:uid="{00000000-0005-0000-0000-00002EC70000}"/>
    <cellStyle name="Normal 7 2 2 4 3 5" xfId="50991" xr:uid="{00000000-0005-0000-0000-00002FC70000}"/>
    <cellStyle name="Normal 7 2 2 4 4" xfId="50992" xr:uid="{00000000-0005-0000-0000-000030C70000}"/>
    <cellStyle name="Normal 7 2 2 4 4 2" xfId="50993" xr:uid="{00000000-0005-0000-0000-000031C70000}"/>
    <cellStyle name="Normal 7 2 2 4 4 2 2" xfId="50994" xr:uid="{00000000-0005-0000-0000-000032C70000}"/>
    <cellStyle name="Normal 7 2 2 4 4 3" xfId="50995" xr:uid="{00000000-0005-0000-0000-000033C70000}"/>
    <cellStyle name="Normal 7 2 2 4 4 4" xfId="50996" xr:uid="{00000000-0005-0000-0000-000034C70000}"/>
    <cellStyle name="Normal 7 2 2 4 5" xfId="50997" xr:uid="{00000000-0005-0000-0000-000035C70000}"/>
    <cellStyle name="Normal 7 2 2 4 5 2" xfId="50998" xr:uid="{00000000-0005-0000-0000-000036C70000}"/>
    <cellStyle name="Normal 7 2 2 4 6" xfId="50999" xr:uid="{00000000-0005-0000-0000-000037C70000}"/>
    <cellStyle name="Normal 7 2 2 4 7" xfId="51000" xr:uid="{00000000-0005-0000-0000-000038C70000}"/>
    <cellStyle name="Normal 7 2 2 5" xfId="51001" xr:uid="{00000000-0005-0000-0000-000039C70000}"/>
    <cellStyle name="Normal 7 2 2 5 2" xfId="51002" xr:uid="{00000000-0005-0000-0000-00003AC70000}"/>
    <cellStyle name="Normal 7 2 2 5 2 2" xfId="51003" xr:uid="{00000000-0005-0000-0000-00003BC70000}"/>
    <cellStyle name="Normal 7 2 2 5 2 2 2" xfId="51004" xr:uid="{00000000-0005-0000-0000-00003CC70000}"/>
    <cellStyle name="Normal 7 2 2 5 2 3" xfId="51005" xr:uid="{00000000-0005-0000-0000-00003DC70000}"/>
    <cellStyle name="Normal 7 2 2 5 2 4" xfId="51006" xr:uid="{00000000-0005-0000-0000-00003EC70000}"/>
    <cellStyle name="Normal 7 2 2 5 3" xfId="51007" xr:uid="{00000000-0005-0000-0000-00003FC70000}"/>
    <cellStyle name="Normal 7 2 2 5 3 2" xfId="51008" xr:uid="{00000000-0005-0000-0000-000040C70000}"/>
    <cellStyle name="Normal 7 2 2 5 4" xfId="51009" xr:uid="{00000000-0005-0000-0000-000041C70000}"/>
    <cellStyle name="Normal 7 2 2 5 5" xfId="51010" xr:uid="{00000000-0005-0000-0000-000042C70000}"/>
    <cellStyle name="Normal 7 2 2 6" xfId="51011" xr:uid="{00000000-0005-0000-0000-000043C70000}"/>
    <cellStyle name="Normal 7 2 2 6 2" xfId="51012" xr:uid="{00000000-0005-0000-0000-000044C70000}"/>
    <cellStyle name="Normal 7 2 2 6 2 2" xfId="51013" xr:uid="{00000000-0005-0000-0000-000045C70000}"/>
    <cellStyle name="Normal 7 2 2 6 2 2 2" xfId="51014" xr:uid="{00000000-0005-0000-0000-000046C70000}"/>
    <cellStyle name="Normal 7 2 2 6 2 3" xfId="51015" xr:uid="{00000000-0005-0000-0000-000047C70000}"/>
    <cellStyle name="Normal 7 2 2 6 2 4" xfId="51016" xr:uid="{00000000-0005-0000-0000-000048C70000}"/>
    <cellStyle name="Normal 7 2 2 6 3" xfId="51017" xr:uid="{00000000-0005-0000-0000-000049C70000}"/>
    <cellStyle name="Normal 7 2 2 6 3 2" xfId="51018" xr:uid="{00000000-0005-0000-0000-00004AC70000}"/>
    <cellStyle name="Normal 7 2 2 6 4" xfId="51019" xr:uid="{00000000-0005-0000-0000-00004BC70000}"/>
    <cellStyle name="Normal 7 2 2 6 5" xfId="51020" xr:uid="{00000000-0005-0000-0000-00004CC70000}"/>
    <cellStyle name="Normal 7 2 2 7" xfId="51021" xr:uid="{00000000-0005-0000-0000-00004DC70000}"/>
    <cellStyle name="Normal 7 2 2 7 2" xfId="51022" xr:uid="{00000000-0005-0000-0000-00004EC70000}"/>
    <cellStyle name="Normal 7 2 2 7 2 2" xfId="51023" xr:uid="{00000000-0005-0000-0000-00004FC70000}"/>
    <cellStyle name="Normal 7 2 2 7 3" xfId="51024" xr:uid="{00000000-0005-0000-0000-000050C70000}"/>
    <cellStyle name="Normal 7 2 2 7 4" xfId="51025" xr:uid="{00000000-0005-0000-0000-000051C70000}"/>
    <cellStyle name="Normal 7 2 3" xfId="51026" xr:uid="{00000000-0005-0000-0000-000052C70000}"/>
    <cellStyle name="Normal 7 2 3 2" xfId="51027" xr:uid="{00000000-0005-0000-0000-000053C70000}"/>
    <cellStyle name="Normal 7 2 3 2 2" xfId="51028" xr:uid="{00000000-0005-0000-0000-000054C70000}"/>
    <cellStyle name="Normal 7 2 3 2 2 2" xfId="51029" xr:uid="{00000000-0005-0000-0000-000055C70000}"/>
    <cellStyle name="Normal 7 2 3 2 2 2 2" xfId="51030" xr:uid="{00000000-0005-0000-0000-000056C70000}"/>
    <cellStyle name="Normal 7 2 3 2 2 2 2 2" xfId="51031" xr:uid="{00000000-0005-0000-0000-000057C70000}"/>
    <cellStyle name="Normal 7 2 3 2 2 2 2 2 2" xfId="51032" xr:uid="{00000000-0005-0000-0000-000058C70000}"/>
    <cellStyle name="Normal 7 2 3 2 2 2 2 3" xfId="51033" xr:uid="{00000000-0005-0000-0000-000059C70000}"/>
    <cellStyle name="Normal 7 2 3 2 2 2 2 4" xfId="51034" xr:uid="{00000000-0005-0000-0000-00005AC70000}"/>
    <cellStyle name="Normal 7 2 3 2 2 2 3" xfId="51035" xr:uid="{00000000-0005-0000-0000-00005BC70000}"/>
    <cellStyle name="Normal 7 2 3 2 2 2 3 2" xfId="51036" xr:uid="{00000000-0005-0000-0000-00005CC70000}"/>
    <cellStyle name="Normal 7 2 3 2 2 2 4" xfId="51037" xr:uid="{00000000-0005-0000-0000-00005DC70000}"/>
    <cellStyle name="Normal 7 2 3 2 2 2 5" xfId="51038" xr:uid="{00000000-0005-0000-0000-00005EC70000}"/>
    <cellStyle name="Normal 7 2 3 2 2 3" xfId="51039" xr:uid="{00000000-0005-0000-0000-00005FC70000}"/>
    <cellStyle name="Normal 7 2 3 2 2 3 2" xfId="51040" xr:uid="{00000000-0005-0000-0000-000060C70000}"/>
    <cellStyle name="Normal 7 2 3 2 2 3 2 2" xfId="51041" xr:uid="{00000000-0005-0000-0000-000061C70000}"/>
    <cellStyle name="Normal 7 2 3 2 2 3 3" xfId="51042" xr:uid="{00000000-0005-0000-0000-000062C70000}"/>
    <cellStyle name="Normal 7 2 3 2 2 3 4" xfId="51043" xr:uid="{00000000-0005-0000-0000-000063C70000}"/>
    <cellStyle name="Normal 7 2 3 2 2 4" xfId="51044" xr:uid="{00000000-0005-0000-0000-000064C70000}"/>
    <cellStyle name="Normal 7 2 3 2 2 4 2" xfId="51045" xr:uid="{00000000-0005-0000-0000-000065C70000}"/>
    <cellStyle name="Normal 7 2 3 2 2 5" xfId="51046" xr:uid="{00000000-0005-0000-0000-000066C70000}"/>
    <cellStyle name="Normal 7 2 3 2 2 6" xfId="51047" xr:uid="{00000000-0005-0000-0000-000067C70000}"/>
    <cellStyle name="Normal 7 2 3 2 3" xfId="51048" xr:uid="{00000000-0005-0000-0000-000068C70000}"/>
    <cellStyle name="Normal 7 2 3 2 3 2" xfId="51049" xr:uid="{00000000-0005-0000-0000-000069C70000}"/>
    <cellStyle name="Normal 7 2 3 2 3 2 2" xfId="51050" xr:uid="{00000000-0005-0000-0000-00006AC70000}"/>
    <cellStyle name="Normal 7 2 3 2 3 2 2 2" xfId="51051" xr:uid="{00000000-0005-0000-0000-00006BC70000}"/>
    <cellStyle name="Normal 7 2 3 2 3 2 3" xfId="51052" xr:uid="{00000000-0005-0000-0000-00006CC70000}"/>
    <cellStyle name="Normal 7 2 3 2 3 2 4" xfId="51053" xr:uid="{00000000-0005-0000-0000-00006DC70000}"/>
    <cellStyle name="Normal 7 2 3 2 3 3" xfId="51054" xr:uid="{00000000-0005-0000-0000-00006EC70000}"/>
    <cellStyle name="Normal 7 2 3 2 3 3 2" xfId="51055" xr:uid="{00000000-0005-0000-0000-00006FC70000}"/>
    <cellStyle name="Normal 7 2 3 2 3 4" xfId="51056" xr:uid="{00000000-0005-0000-0000-000070C70000}"/>
    <cellStyle name="Normal 7 2 3 2 3 5" xfId="51057" xr:uid="{00000000-0005-0000-0000-000071C70000}"/>
    <cellStyle name="Normal 7 2 3 2 4" xfId="51058" xr:uid="{00000000-0005-0000-0000-000072C70000}"/>
    <cellStyle name="Normal 7 2 3 2 4 2" xfId="51059" xr:uid="{00000000-0005-0000-0000-000073C70000}"/>
    <cellStyle name="Normal 7 2 3 2 4 2 2" xfId="51060" xr:uid="{00000000-0005-0000-0000-000074C70000}"/>
    <cellStyle name="Normal 7 2 3 2 4 3" xfId="51061" xr:uid="{00000000-0005-0000-0000-000075C70000}"/>
    <cellStyle name="Normal 7 2 3 2 4 4" xfId="51062" xr:uid="{00000000-0005-0000-0000-000076C70000}"/>
    <cellStyle name="Normal 7 2 3 2 5" xfId="51063" xr:uid="{00000000-0005-0000-0000-000077C70000}"/>
    <cellStyle name="Normal 7 2 3 2 5 2" xfId="51064" xr:uid="{00000000-0005-0000-0000-000078C70000}"/>
    <cellStyle name="Normal 7 2 3 2 5 2 2" xfId="51065" xr:uid="{00000000-0005-0000-0000-000079C70000}"/>
    <cellStyle name="Normal 7 2 3 2 5 3" xfId="51066" xr:uid="{00000000-0005-0000-0000-00007AC70000}"/>
    <cellStyle name="Normal 7 2 3 2 5 4" xfId="51067" xr:uid="{00000000-0005-0000-0000-00007BC70000}"/>
    <cellStyle name="Normal 7 2 3 2 6" xfId="51068" xr:uid="{00000000-0005-0000-0000-00007CC70000}"/>
    <cellStyle name="Normal 7 2 3 2 6 2" xfId="51069" xr:uid="{00000000-0005-0000-0000-00007DC70000}"/>
    <cellStyle name="Normal 7 2 3 2 7" xfId="51070" xr:uid="{00000000-0005-0000-0000-00007EC70000}"/>
    <cellStyle name="Normal 7 2 3 2 8" xfId="51071" xr:uid="{00000000-0005-0000-0000-00007FC70000}"/>
    <cellStyle name="Normal 7 2 3 3" xfId="51072" xr:uid="{00000000-0005-0000-0000-000080C70000}"/>
    <cellStyle name="Normal 7 2 3 3 2" xfId="51073" xr:uid="{00000000-0005-0000-0000-000081C70000}"/>
    <cellStyle name="Normal 7 2 3 3 2 2" xfId="51074" xr:uid="{00000000-0005-0000-0000-000082C70000}"/>
    <cellStyle name="Normal 7 2 3 3 2 2 2" xfId="51075" xr:uid="{00000000-0005-0000-0000-000083C70000}"/>
    <cellStyle name="Normal 7 2 3 3 2 2 2 2" xfId="51076" xr:uid="{00000000-0005-0000-0000-000084C70000}"/>
    <cellStyle name="Normal 7 2 3 3 2 2 3" xfId="51077" xr:uid="{00000000-0005-0000-0000-000085C70000}"/>
    <cellStyle name="Normal 7 2 3 3 2 2 4" xfId="51078" xr:uid="{00000000-0005-0000-0000-000086C70000}"/>
    <cellStyle name="Normal 7 2 3 3 2 3" xfId="51079" xr:uid="{00000000-0005-0000-0000-000087C70000}"/>
    <cellStyle name="Normal 7 2 3 3 2 3 2" xfId="51080" xr:uid="{00000000-0005-0000-0000-000088C70000}"/>
    <cellStyle name="Normal 7 2 3 3 2 4" xfId="51081" xr:uid="{00000000-0005-0000-0000-000089C70000}"/>
    <cellStyle name="Normal 7 2 3 3 2 5" xfId="51082" xr:uid="{00000000-0005-0000-0000-00008AC70000}"/>
    <cellStyle name="Normal 7 2 3 3 3" xfId="51083" xr:uid="{00000000-0005-0000-0000-00008BC70000}"/>
    <cellStyle name="Normal 7 2 3 3 3 2" xfId="51084" xr:uid="{00000000-0005-0000-0000-00008CC70000}"/>
    <cellStyle name="Normal 7 2 3 3 3 2 2" xfId="51085" xr:uid="{00000000-0005-0000-0000-00008DC70000}"/>
    <cellStyle name="Normal 7 2 3 3 3 3" xfId="51086" xr:uid="{00000000-0005-0000-0000-00008EC70000}"/>
    <cellStyle name="Normal 7 2 3 3 3 4" xfId="51087" xr:uid="{00000000-0005-0000-0000-00008FC70000}"/>
    <cellStyle name="Normal 7 2 3 3 4" xfId="51088" xr:uid="{00000000-0005-0000-0000-000090C70000}"/>
    <cellStyle name="Normal 7 2 3 3 4 2" xfId="51089" xr:uid="{00000000-0005-0000-0000-000091C70000}"/>
    <cellStyle name="Normal 7 2 3 3 4 2 2" xfId="51090" xr:uid="{00000000-0005-0000-0000-000092C70000}"/>
    <cellStyle name="Normal 7 2 3 3 4 3" xfId="51091" xr:uid="{00000000-0005-0000-0000-000093C70000}"/>
    <cellStyle name="Normal 7 2 3 3 4 4" xfId="51092" xr:uid="{00000000-0005-0000-0000-000094C70000}"/>
    <cellStyle name="Normal 7 2 3 3 5" xfId="51093" xr:uid="{00000000-0005-0000-0000-000095C70000}"/>
    <cellStyle name="Normal 7 2 3 3 5 2" xfId="51094" xr:uid="{00000000-0005-0000-0000-000096C70000}"/>
    <cellStyle name="Normal 7 2 3 3 6" xfId="51095" xr:uid="{00000000-0005-0000-0000-000097C70000}"/>
    <cellStyle name="Normal 7 2 3 3 7" xfId="51096" xr:uid="{00000000-0005-0000-0000-000098C70000}"/>
    <cellStyle name="Normal 7 2 3 4" xfId="51097" xr:uid="{00000000-0005-0000-0000-000099C70000}"/>
    <cellStyle name="Normal 7 2 3 4 2" xfId="51098" xr:uid="{00000000-0005-0000-0000-00009AC70000}"/>
    <cellStyle name="Normal 7 2 3 4 2 2" xfId="51099" xr:uid="{00000000-0005-0000-0000-00009BC70000}"/>
    <cellStyle name="Normal 7 2 3 4 2 2 2" xfId="51100" xr:uid="{00000000-0005-0000-0000-00009CC70000}"/>
    <cellStyle name="Normal 7 2 3 4 2 3" xfId="51101" xr:uid="{00000000-0005-0000-0000-00009DC70000}"/>
    <cellStyle name="Normal 7 2 3 4 2 4" xfId="51102" xr:uid="{00000000-0005-0000-0000-00009EC70000}"/>
    <cellStyle name="Normal 7 2 3 4 3" xfId="51103" xr:uid="{00000000-0005-0000-0000-00009FC70000}"/>
    <cellStyle name="Normal 7 2 3 4 3 2" xfId="51104" xr:uid="{00000000-0005-0000-0000-0000A0C70000}"/>
    <cellStyle name="Normal 7 2 3 4 3 2 2" xfId="51105" xr:uid="{00000000-0005-0000-0000-0000A1C70000}"/>
    <cellStyle name="Normal 7 2 3 4 3 3" xfId="51106" xr:uid="{00000000-0005-0000-0000-0000A2C70000}"/>
    <cellStyle name="Normal 7 2 3 4 3 4" xfId="51107" xr:uid="{00000000-0005-0000-0000-0000A3C70000}"/>
    <cellStyle name="Normal 7 2 3 4 4" xfId="51108" xr:uid="{00000000-0005-0000-0000-0000A4C70000}"/>
    <cellStyle name="Normal 7 2 3 4 4 2" xfId="51109" xr:uid="{00000000-0005-0000-0000-0000A5C70000}"/>
    <cellStyle name="Normal 7 2 3 4 5" xfId="51110" xr:uid="{00000000-0005-0000-0000-0000A6C70000}"/>
    <cellStyle name="Normal 7 2 3 4 6" xfId="51111" xr:uid="{00000000-0005-0000-0000-0000A7C70000}"/>
    <cellStyle name="Normal 7 2 3 5" xfId="51112" xr:uid="{00000000-0005-0000-0000-0000A8C70000}"/>
    <cellStyle name="Normal 7 2 3 5 2" xfId="51113" xr:uid="{00000000-0005-0000-0000-0000A9C70000}"/>
    <cellStyle name="Normal 7 2 3 5 2 2" xfId="51114" xr:uid="{00000000-0005-0000-0000-0000AAC70000}"/>
    <cellStyle name="Normal 7 2 3 5 2 2 2" xfId="51115" xr:uid="{00000000-0005-0000-0000-0000ABC70000}"/>
    <cellStyle name="Normal 7 2 3 5 2 3" xfId="51116" xr:uid="{00000000-0005-0000-0000-0000ACC70000}"/>
    <cellStyle name="Normal 7 2 3 5 2 4" xfId="51117" xr:uid="{00000000-0005-0000-0000-0000ADC70000}"/>
    <cellStyle name="Normal 7 2 3 5 3" xfId="51118" xr:uid="{00000000-0005-0000-0000-0000AEC70000}"/>
    <cellStyle name="Normal 7 2 3 5 3 2" xfId="51119" xr:uid="{00000000-0005-0000-0000-0000AFC70000}"/>
    <cellStyle name="Normal 7 2 3 5 4" xfId="51120" xr:uid="{00000000-0005-0000-0000-0000B0C70000}"/>
    <cellStyle name="Normal 7 2 3 5 5" xfId="51121" xr:uid="{00000000-0005-0000-0000-0000B1C70000}"/>
    <cellStyle name="Normal 7 2 3 6" xfId="51122" xr:uid="{00000000-0005-0000-0000-0000B2C70000}"/>
    <cellStyle name="Normal 7 2 3 6 2" xfId="51123" xr:uid="{00000000-0005-0000-0000-0000B3C70000}"/>
    <cellStyle name="Normal 7 2 3 6 2 2" xfId="51124" xr:uid="{00000000-0005-0000-0000-0000B4C70000}"/>
    <cellStyle name="Normal 7 2 3 6 3" xfId="51125" xr:uid="{00000000-0005-0000-0000-0000B5C70000}"/>
    <cellStyle name="Normal 7 2 3 6 4" xfId="51126" xr:uid="{00000000-0005-0000-0000-0000B6C70000}"/>
    <cellStyle name="Normal 7 2 3 7" xfId="51127" xr:uid="{00000000-0005-0000-0000-0000B7C70000}"/>
    <cellStyle name="Normal 7 2 3 7 2" xfId="51128" xr:uid="{00000000-0005-0000-0000-0000B8C70000}"/>
    <cellStyle name="Normal 7 2 3 8" xfId="51129" xr:uid="{00000000-0005-0000-0000-0000B9C70000}"/>
    <cellStyle name="Normal 7 2 3 9" xfId="51130" xr:uid="{00000000-0005-0000-0000-0000BAC70000}"/>
    <cellStyle name="Normal 7 2 4" xfId="51131" xr:uid="{00000000-0005-0000-0000-0000BBC70000}"/>
    <cellStyle name="Normal 7 2 4 2" xfId="51132" xr:uid="{00000000-0005-0000-0000-0000BCC70000}"/>
    <cellStyle name="Normal 7 2 4 2 2" xfId="51133" xr:uid="{00000000-0005-0000-0000-0000BDC70000}"/>
    <cellStyle name="Normal 7 2 4 2 2 2" xfId="51134" xr:uid="{00000000-0005-0000-0000-0000BEC70000}"/>
    <cellStyle name="Normal 7 2 4 2 2 2 2" xfId="51135" xr:uid="{00000000-0005-0000-0000-0000BFC70000}"/>
    <cellStyle name="Normal 7 2 4 2 2 2 2 2" xfId="51136" xr:uid="{00000000-0005-0000-0000-0000C0C70000}"/>
    <cellStyle name="Normal 7 2 4 2 2 2 2 2 2" xfId="51137" xr:uid="{00000000-0005-0000-0000-0000C1C70000}"/>
    <cellStyle name="Normal 7 2 4 2 2 2 2 3" xfId="51138" xr:uid="{00000000-0005-0000-0000-0000C2C70000}"/>
    <cellStyle name="Normal 7 2 4 2 2 2 2 4" xfId="51139" xr:uid="{00000000-0005-0000-0000-0000C3C70000}"/>
    <cellStyle name="Normal 7 2 4 2 2 2 3" xfId="51140" xr:uid="{00000000-0005-0000-0000-0000C4C70000}"/>
    <cellStyle name="Normal 7 2 4 2 2 2 3 2" xfId="51141" xr:uid="{00000000-0005-0000-0000-0000C5C70000}"/>
    <cellStyle name="Normal 7 2 4 2 2 2 4" xfId="51142" xr:uid="{00000000-0005-0000-0000-0000C6C70000}"/>
    <cellStyle name="Normal 7 2 4 2 2 2 5" xfId="51143" xr:uid="{00000000-0005-0000-0000-0000C7C70000}"/>
    <cellStyle name="Normal 7 2 4 2 2 3" xfId="51144" xr:uid="{00000000-0005-0000-0000-0000C8C70000}"/>
    <cellStyle name="Normal 7 2 4 2 2 3 2" xfId="51145" xr:uid="{00000000-0005-0000-0000-0000C9C70000}"/>
    <cellStyle name="Normal 7 2 4 2 2 3 2 2" xfId="51146" xr:uid="{00000000-0005-0000-0000-0000CAC70000}"/>
    <cellStyle name="Normal 7 2 4 2 2 3 3" xfId="51147" xr:uid="{00000000-0005-0000-0000-0000CBC70000}"/>
    <cellStyle name="Normal 7 2 4 2 2 3 4" xfId="51148" xr:uid="{00000000-0005-0000-0000-0000CCC70000}"/>
    <cellStyle name="Normal 7 2 4 2 2 4" xfId="51149" xr:uid="{00000000-0005-0000-0000-0000CDC70000}"/>
    <cellStyle name="Normal 7 2 4 2 2 4 2" xfId="51150" xr:uid="{00000000-0005-0000-0000-0000CEC70000}"/>
    <cellStyle name="Normal 7 2 4 2 2 5" xfId="51151" xr:uid="{00000000-0005-0000-0000-0000CFC70000}"/>
    <cellStyle name="Normal 7 2 4 2 2 6" xfId="51152" xr:uid="{00000000-0005-0000-0000-0000D0C70000}"/>
    <cellStyle name="Normal 7 2 4 2 3" xfId="51153" xr:uid="{00000000-0005-0000-0000-0000D1C70000}"/>
    <cellStyle name="Normal 7 2 4 2 3 2" xfId="51154" xr:uid="{00000000-0005-0000-0000-0000D2C70000}"/>
    <cellStyle name="Normal 7 2 4 2 3 2 2" xfId="51155" xr:uid="{00000000-0005-0000-0000-0000D3C70000}"/>
    <cellStyle name="Normal 7 2 4 2 3 2 2 2" xfId="51156" xr:uid="{00000000-0005-0000-0000-0000D4C70000}"/>
    <cellStyle name="Normal 7 2 4 2 3 2 3" xfId="51157" xr:uid="{00000000-0005-0000-0000-0000D5C70000}"/>
    <cellStyle name="Normal 7 2 4 2 3 2 4" xfId="51158" xr:uid="{00000000-0005-0000-0000-0000D6C70000}"/>
    <cellStyle name="Normal 7 2 4 2 3 3" xfId="51159" xr:uid="{00000000-0005-0000-0000-0000D7C70000}"/>
    <cellStyle name="Normal 7 2 4 2 3 3 2" xfId="51160" xr:uid="{00000000-0005-0000-0000-0000D8C70000}"/>
    <cellStyle name="Normal 7 2 4 2 3 4" xfId="51161" xr:uid="{00000000-0005-0000-0000-0000D9C70000}"/>
    <cellStyle name="Normal 7 2 4 2 3 5" xfId="51162" xr:uid="{00000000-0005-0000-0000-0000DAC70000}"/>
    <cellStyle name="Normal 7 2 4 2 4" xfId="51163" xr:uid="{00000000-0005-0000-0000-0000DBC70000}"/>
    <cellStyle name="Normal 7 2 4 2 4 2" xfId="51164" xr:uid="{00000000-0005-0000-0000-0000DCC70000}"/>
    <cellStyle name="Normal 7 2 4 2 4 2 2" xfId="51165" xr:uid="{00000000-0005-0000-0000-0000DDC70000}"/>
    <cellStyle name="Normal 7 2 4 2 4 3" xfId="51166" xr:uid="{00000000-0005-0000-0000-0000DEC70000}"/>
    <cellStyle name="Normal 7 2 4 2 4 4" xfId="51167" xr:uid="{00000000-0005-0000-0000-0000DFC70000}"/>
    <cellStyle name="Normal 7 2 4 2 5" xfId="51168" xr:uid="{00000000-0005-0000-0000-0000E0C70000}"/>
    <cellStyle name="Normal 7 2 4 2 5 2" xfId="51169" xr:uid="{00000000-0005-0000-0000-0000E1C70000}"/>
    <cellStyle name="Normal 7 2 4 2 5 2 2" xfId="51170" xr:uid="{00000000-0005-0000-0000-0000E2C70000}"/>
    <cellStyle name="Normal 7 2 4 2 5 3" xfId="51171" xr:uid="{00000000-0005-0000-0000-0000E3C70000}"/>
    <cellStyle name="Normal 7 2 4 2 5 4" xfId="51172" xr:uid="{00000000-0005-0000-0000-0000E4C70000}"/>
    <cellStyle name="Normal 7 2 4 2 6" xfId="51173" xr:uid="{00000000-0005-0000-0000-0000E5C70000}"/>
    <cellStyle name="Normal 7 2 4 2 6 2" xfId="51174" xr:uid="{00000000-0005-0000-0000-0000E6C70000}"/>
    <cellStyle name="Normal 7 2 4 2 7" xfId="51175" xr:uid="{00000000-0005-0000-0000-0000E7C70000}"/>
    <cellStyle name="Normal 7 2 4 2 8" xfId="51176" xr:uid="{00000000-0005-0000-0000-0000E8C70000}"/>
    <cellStyle name="Normal 7 2 4 3" xfId="51177" xr:uid="{00000000-0005-0000-0000-0000E9C70000}"/>
    <cellStyle name="Normal 7 2 4 3 2" xfId="51178" xr:uid="{00000000-0005-0000-0000-0000EAC70000}"/>
    <cellStyle name="Normal 7 2 4 3 2 2" xfId="51179" xr:uid="{00000000-0005-0000-0000-0000EBC70000}"/>
    <cellStyle name="Normal 7 2 4 3 2 2 2" xfId="51180" xr:uid="{00000000-0005-0000-0000-0000ECC70000}"/>
    <cellStyle name="Normal 7 2 4 3 2 2 2 2" xfId="51181" xr:uid="{00000000-0005-0000-0000-0000EDC70000}"/>
    <cellStyle name="Normal 7 2 4 3 2 2 3" xfId="51182" xr:uid="{00000000-0005-0000-0000-0000EEC70000}"/>
    <cellStyle name="Normal 7 2 4 3 2 2 4" xfId="51183" xr:uid="{00000000-0005-0000-0000-0000EFC70000}"/>
    <cellStyle name="Normal 7 2 4 3 2 3" xfId="51184" xr:uid="{00000000-0005-0000-0000-0000F0C70000}"/>
    <cellStyle name="Normal 7 2 4 3 2 3 2" xfId="51185" xr:uid="{00000000-0005-0000-0000-0000F1C70000}"/>
    <cellStyle name="Normal 7 2 4 3 2 4" xfId="51186" xr:uid="{00000000-0005-0000-0000-0000F2C70000}"/>
    <cellStyle name="Normal 7 2 4 3 2 5" xfId="51187" xr:uid="{00000000-0005-0000-0000-0000F3C70000}"/>
    <cellStyle name="Normal 7 2 4 3 3" xfId="51188" xr:uid="{00000000-0005-0000-0000-0000F4C70000}"/>
    <cellStyle name="Normal 7 2 4 3 3 2" xfId="51189" xr:uid="{00000000-0005-0000-0000-0000F5C70000}"/>
    <cellStyle name="Normal 7 2 4 3 3 2 2" xfId="51190" xr:uid="{00000000-0005-0000-0000-0000F6C70000}"/>
    <cellStyle name="Normal 7 2 4 3 3 3" xfId="51191" xr:uid="{00000000-0005-0000-0000-0000F7C70000}"/>
    <cellStyle name="Normal 7 2 4 3 3 4" xfId="51192" xr:uid="{00000000-0005-0000-0000-0000F8C70000}"/>
    <cellStyle name="Normal 7 2 4 3 4" xfId="51193" xr:uid="{00000000-0005-0000-0000-0000F9C70000}"/>
    <cellStyle name="Normal 7 2 4 3 4 2" xfId="51194" xr:uid="{00000000-0005-0000-0000-0000FAC70000}"/>
    <cellStyle name="Normal 7 2 4 3 4 2 2" xfId="51195" xr:uid="{00000000-0005-0000-0000-0000FBC70000}"/>
    <cellStyle name="Normal 7 2 4 3 4 3" xfId="51196" xr:uid="{00000000-0005-0000-0000-0000FCC70000}"/>
    <cellStyle name="Normal 7 2 4 3 4 4" xfId="51197" xr:uid="{00000000-0005-0000-0000-0000FDC70000}"/>
    <cellStyle name="Normal 7 2 4 3 5" xfId="51198" xr:uid="{00000000-0005-0000-0000-0000FEC70000}"/>
    <cellStyle name="Normal 7 2 4 3 5 2" xfId="51199" xr:uid="{00000000-0005-0000-0000-0000FFC70000}"/>
    <cellStyle name="Normal 7 2 4 3 6" xfId="51200" xr:uid="{00000000-0005-0000-0000-000000C80000}"/>
    <cellStyle name="Normal 7 2 4 3 7" xfId="51201" xr:uid="{00000000-0005-0000-0000-000001C80000}"/>
    <cellStyle name="Normal 7 2 4 4" xfId="51202" xr:uid="{00000000-0005-0000-0000-000002C80000}"/>
    <cellStyle name="Normal 7 2 4 4 2" xfId="51203" xr:uid="{00000000-0005-0000-0000-000003C80000}"/>
    <cellStyle name="Normal 7 2 4 4 2 2" xfId="51204" xr:uid="{00000000-0005-0000-0000-000004C80000}"/>
    <cellStyle name="Normal 7 2 4 4 2 2 2" xfId="51205" xr:uid="{00000000-0005-0000-0000-000005C80000}"/>
    <cellStyle name="Normal 7 2 4 4 2 3" xfId="51206" xr:uid="{00000000-0005-0000-0000-000006C80000}"/>
    <cellStyle name="Normal 7 2 4 4 2 4" xfId="51207" xr:uid="{00000000-0005-0000-0000-000007C80000}"/>
    <cellStyle name="Normal 7 2 4 4 3" xfId="51208" xr:uid="{00000000-0005-0000-0000-000008C80000}"/>
    <cellStyle name="Normal 7 2 4 4 3 2" xfId="51209" xr:uid="{00000000-0005-0000-0000-000009C80000}"/>
    <cellStyle name="Normal 7 2 4 4 3 2 2" xfId="51210" xr:uid="{00000000-0005-0000-0000-00000AC80000}"/>
    <cellStyle name="Normal 7 2 4 4 3 3" xfId="51211" xr:uid="{00000000-0005-0000-0000-00000BC80000}"/>
    <cellStyle name="Normal 7 2 4 4 3 4" xfId="51212" xr:uid="{00000000-0005-0000-0000-00000CC80000}"/>
    <cellStyle name="Normal 7 2 4 4 4" xfId="51213" xr:uid="{00000000-0005-0000-0000-00000DC80000}"/>
    <cellStyle name="Normal 7 2 4 4 4 2" xfId="51214" xr:uid="{00000000-0005-0000-0000-00000EC80000}"/>
    <cellStyle name="Normal 7 2 4 4 5" xfId="51215" xr:uid="{00000000-0005-0000-0000-00000FC80000}"/>
    <cellStyle name="Normal 7 2 4 4 6" xfId="51216" xr:uid="{00000000-0005-0000-0000-000010C80000}"/>
    <cellStyle name="Normal 7 2 4 5" xfId="51217" xr:uid="{00000000-0005-0000-0000-000011C80000}"/>
    <cellStyle name="Normal 7 2 4 5 2" xfId="51218" xr:uid="{00000000-0005-0000-0000-000012C80000}"/>
    <cellStyle name="Normal 7 2 4 5 2 2" xfId="51219" xr:uid="{00000000-0005-0000-0000-000013C80000}"/>
    <cellStyle name="Normal 7 2 4 5 2 2 2" xfId="51220" xr:uid="{00000000-0005-0000-0000-000014C80000}"/>
    <cellStyle name="Normal 7 2 4 5 2 3" xfId="51221" xr:uid="{00000000-0005-0000-0000-000015C80000}"/>
    <cellStyle name="Normal 7 2 4 5 2 4" xfId="51222" xr:uid="{00000000-0005-0000-0000-000016C80000}"/>
    <cellStyle name="Normal 7 2 4 5 3" xfId="51223" xr:uid="{00000000-0005-0000-0000-000017C80000}"/>
    <cellStyle name="Normal 7 2 4 5 3 2" xfId="51224" xr:uid="{00000000-0005-0000-0000-000018C80000}"/>
    <cellStyle name="Normal 7 2 4 5 4" xfId="51225" xr:uid="{00000000-0005-0000-0000-000019C80000}"/>
    <cellStyle name="Normal 7 2 4 5 5" xfId="51226" xr:uid="{00000000-0005-0000-0000-00001AC80000}"/>
    <cellStyle name="Normal 7 2 4 6" xfId="51227" xr:uid="{00000000-0005-0000-0000-00001BC80000}"/>
    <cellStyle name="Normal 7 2 4 6 2" xfId="51228" xr:uid="{00000000-0005-0000-0000-00001CC80000}"/>
    <cellStyle name="Normal 7 2 4 6 2 2" xfId="51229" xr:uid="{00000000-0005-0000-0000-00001DC80000}"/>
    <cellStyle name="Normal 7 2 4 6 3" xfId="51230" xr:uid="{00000000-0005-0000-0000-00001EC80000}"/>
    <cellStyle name="Normal 7 2 4 6 4" xfId="51231" xr:uid="{00000000-0005-0000-0000-00001FC80000}"/>
    <cellStyle name="Normal 7 2 4 7" xfId="51232" xr:uid="{00000000-0005-0000-0000-000020C80000}"/>
    <cellStyle name="Normal 7 2 4 7 2" xfId="51233" xr:uid="{00000000-0005-0000-0000-000021C80000}"/>
    <cellStyle name="Normal 7 2 4 8" xfId="51234" xr:uid="{00000000-0005-0000-0000-000022C80000}"/>
    <cellStyle name="Normal 7 2 4 9" xfId="51235" xr:uid="{00000000-0005-0000-0000-000023C80000}"/>
    <cellStyle name="Normal 7 2 5" xfId="51236" xr:uid="{00000000-0005-0000-0000-000024C80000}"/>
    <cellStyle name="Normal 7 2 5 2" xfId="51237" xr:uid="{00000000-0005-0000-0000-000025C80000}"/>
    <cellStyle name="Normal 7 2 5 2 2" xfId="51238" xr:uid="{00000000-0005-0000-0000-000026C80000}"/>
    <cellStyle name="Normal 7 2 5 2 2 2" xfId="51239" xr:uid="{00000000-0005-0000-0000-000027C80000}"/>
    <cellStyle name="Normal 7 2 5 2 2 2 2" xfId="51240" xr:uid="{00000000-0005-0000-0000-000028C80000}"/>
    <cellStyle name="Normal 7 2 5 2 2 2 2 2" xfId="51241" xr:uid="{00000000-0005-0000-0000-000029C80000}"/>
    <cellStyle name="Normal 7 2 5 2 2 2 3" xfId="51242" xr:uid="{00000000-0005-0000-0000-00002AC80000}"/>
    <cellStyle name="Normal 7 2 5 2 2 2 4" xfId="51243" xr:uid="{00000000-0005-0000-0000-00002BC80000}"/>
    <cellStyle name="Normal 7 2 5 2 2 3" xfId="51244" xr:uid="{00000000-0005-0000-0000-00002CC80000}"/>
    <cellStyle name="Normal 7 2 5 2 2 3 2" xfId="51245" xr:uid="{00000000-0005-0000-0000-00002DC80000}"/>
    <cellStyle name="Normal 7 2 5 2 2 4" xfId="51246" xr:uid="{00000000-0005-0000-0000-00002EC80000}"/>
    <cellStyle name="Normal 7 2 5 2 2 5" xfId="51247" xr:uid="{00000000-0005-0000-0000-00002FC80000}"/>
    <cellStyle name="Normal 7 2 5 2 3" xfId="51248" xr:uid="{00000000-0005-0000-0000-000030C80000}"/>
    <cellStyle name="Normal 7 2 5 2 3 2" xfId="51249" xr:uid="{00000000-0005-0000-0000-000031C80000}"/>
    <cellStyle name="Normal 7 2 5 2 3 2 2" xfId="51250" xr:uid="{00000000-0005-0000-0000-000032C80000}"/>
    <cellStyle name="Normal 7 2 5 2 3 3" xfId="51251" xr:uid="{00000000-0005-0000-0000-000033C80000}"/>
    <cellStyle name="Normal 7 2 5 2 3 4" xfId="51252" xr:uid="{00000000-0005-0000-0000-000034C80000}"/>
    <cellStyle name="Normal 7 2 5 2 4" xfId="51253" xr:uid="{00000000-0005-0000-0000-000035C80000}"/>
    <cellStyle name="Normal 7 2 5 2 4 2" xfId="51254" xr:uid="{00000000-0005-0000-0000-000036C80000}"/>
    <cellStyle name="Normal 7 2 5 2 5" xfId="51255" xr:uid="{00000000-0005-0000-0000-000037C80000}"/>
    <cellStyle name="Normal 7 2 5 2 6" xfId="51256" xr:uid="{00000000-0005-0000-0000-000038C80000}"/>
    <cellStyle name="Normal 7 2 5 3" xfId="51257" xr:uid="{00000000-0005-0000-0000-000039C80000}"/>
    <cellStyle name="Normal 7 2 5 3 2" xfId="51258" xr:uid="{00000000-0005-0000-0000-00003AC80000}"/>
    <cellStyle name="Normal 7 2 5 3 2 2" xfId="51259" xr:uid="{00000000-0005-0000-0000-00003BC80000}"/>
    <cellStyle name="Normal 7 2 5 3 2 2 2" xfId="51260" xr:uid="{00000000-0005-0000-0000-00003CC80000}"/>
    <cellStyle name="Normal 7 2 5 3 2 3" xfId="51261" xr:uid="{00000000-0005-0000-0000-00003DC80000}"/>
    <cellStyle name="Normal 7 2 5 3 2 4" xfId="51262" xr:uid="{00000000-0005-0000-0000-00003EC80000}"/>
    <cellStyle name="Normal 7 2 5 3 3" xfId="51263" xr:uid="{00000000-0005-0000-0000-00003FC80000}"/>
    <cellStyle name="Normal 7 2 5 3 3 2" xfId="51264" xr:uid="{00000000-0005-0000-0000-000040C80000}"/>
    <cellStyle name="Normal 7 2 5 3 4" xfId="51265" xr:uid="{00000000-0005-0000-0000-000041C80000}"/>
    <cellStyle name="Normal 7 2 5 3 5" xfId="51266" xr:uid="{00000000-0005-0000-0000-000042C80000}"/>
    <cellStyle name="Normal 7 2 5 4" xfId="51267" xr:uid="{00000000-0005-0000-0000-000043C80000}"/>
    <cellStyle name="Normal 7 2 5 4 2" xfId="51268" xr:uid="{00000000-0005-0000-0000-000044C80000}"/>
    <cellStyle name="Normal 7 2 5 4 2 2" xfId="51269" xr:uid="{00000000-0005-0000-0000-000045C80000}"/>
    <cellStyle name="Normal 7 2 5 4 3" xfId="51270" xr:uid="{00000000-0005-0000-0000-000046C80000}"/>
    <cellStyle name="Normal 7 2 5 4 4" xfId="51271" xr:uid="{00000000-0005-0000-0000-000047C80000}"/>
    <cellStyle name="Normal 7 2 5 5" xfId="51272" xr:uid="{00000000-0005-0000-0000-000048C80000}"/>
    <cellStyle name="Normal 7 2 5 5 2" xfId="51273" xr:uid="{00000000-0005-0000-0000-000049C80000}"/>
    <cellStyle name="Normal 7 2 5 5 2 2" xfId="51274" xr:uid="{00000000-0005-0000-0000-00004AC80000}"/>
    <cellStyle name="Normal 7 2 5 5 3" xfId="51275" xr:uid="{00000000-0005-0000-0000-00004BC80000}"/>
    <cellStyle name="Normal 7 2 5 5 4" xfId="51276" xr:uid="{00000000-0005-0000-0000-00004CC80000}"/>
    <cellStyle name="Normal 7 2 6" xfId="51277" xr:uid="{00000000-0005-0000-0000-00004DC80000}"/>
    <cellStyle name="Normal 7 2 6 2" xfId="51278" xr:uid="{00000000-0005-0000-0000-00004EC80000}"/>
    <cellStyle name="Normal 7 2 6 2 2" xfId="51279" xr:uid="{00000000-0005-0000-0000-00004FC80000}"/>
    <cellStyle name="Normal 7 2 6 2 2 2" xfId="51280" xr:uid="{00000000-0005-0000-0000-000050C80000}"/>
    <cellStyle name="Normal 7 2 6 2 2 2 2" xfId="51281" xr:uid="{00000000-0005-0000-0000-000051C80000}"/>
    <cellStyle name="Normal 7 2 6 2 2 3" xfId="51282" xr:uid="{00000000-0005-0000-0000-000052C80000}"/>
    <cellStyle name="Normal 7 2 6 2 2 4" xfId="51283" xr:uid="{00000000-0005-0000-0000-000053C80000}"/>
    <cellStyle name="Normal 7 2 6 2 3" xfId="51284" xr:uid="{00000000-0005-0000-0000-000054C80000}"/>
    <cellStyle name="Normal 7 2 6 2 3 2" xfId="51285" xr:uid="{00000000-0005-0000-0000-000055C80000}"/>
    <cellStyle name="Normal 7 2 6 2 3 2 2" xfId="51286" xr:uid="{00000000-0005-0000-0000-000056C80000}"/>
    <cellStyle name="Normal 7 2 6 2 3 3" xfId="51287" xr:uid="{00000000-0005-0000-0000-000057C80000}"/>
    <cellStyle name="Normal 7 2 6 2 3 4" xfId="51288" xr:uid="{00000000-0005-0000-0000-000058C80000}"/>
    <cellStyle name="Normal 7 2 6 2 4" xfId="51289" xr:uid="{00000000-0005-0000-0000-000059C80000}"/>
    <cellStyle name="Normal 7 2 6 2 4 2" xfId="51290" xr:uid="{00000000-0005-0000-0000-00005AC80000}"/>
    <cellStyle name="Normal 7 2 6 2 5" xfId="51291" xr:uid="{00000000-0005-0000-0000-00005BC80000}"/>
    <cellStyle name="Normal 7 2 6 2 6" xfId="51292" xr:uid="{00000000-0005-0000-0000-00005CC80000}"/>
    <cellStyle name="Normal 7 2 6 3" xfId="51293" xr:uid="{00000000-0005-0000-0000-00005DC80000}"/>
    <cellStyle name="Normal 7 2 6 3 2" xfId="51294" xr:uid="{00000000-0005-0000-0000-00005EC80000}"/>
    <cellStyle name="Normal 7 2 6 3 2 2" xfId="51295" xr:uid="{00000000-0005-0000-0000-00005FC80000}"/>
    <cellStyle name="Normal 7 2 6 3 2 2 2" xfId="51296" xr:uid="{00000000-0005-0000-0000-000060C80000}"/>
    <cellStyle name="Normal 7 2 6 3 2 3" xfId="51297" xr:uid="{00000000-0005-0000-0000-000061C80000}"/>
    <cellStyle name="Normal 7 2 6 3 2 4" xfId="51298" xr:uid="{00000000-0005-0000-0000-000062C80000}"/>
    <cellStyle name="Normal 7 2 6 3 3" xfId="51299" xr:uid="{00000000-0005-0000-0000-000063C80000}"/>
    <cellStyle name="Normal 7 2 6 3 3 2" xfId="51300" xr:uid="{00000000-0005-0000-0000-000064C80000}"/>
    <cellStyle name="Normal 7 2 6 3 4" xfId="51301" xr:uid="{00000000-0005-0000-0000-000065C80000}"/>
    <cellStyle name="Normal 7 2 6 3 5" xfId="51302" xr:uid="{00000000-0005-0000-0000-000066C80000}"/>
    <cellStyle name="Normal 7 2 6 4" xfId="51303" xr:uid="{00000000-0005-0000-0000-000067C80000}"/>
    <cellStyle name="Normal 7 2 6 4 2" xfId="51304" xr:uid="{00000000-0005-0000-0000-000068C80000}"/>
    <cellStyle name="Normal 7 2 6 4 2 2" xfId="51305" xr:uid="{00000000-0005-0000-0000-000069C80000}"/>
    <cellStyle name="Normal 7 2 6 4 3" xfId="51306" xr:uid="{00000000-0005-0000-0000-00006AC80000}"/>
    <cellStyle name="Normal 7 2 6 4 4" xfId="51307" xr:uid="{00000000-0005-0000-0000-00006BC80000}"/>
    <cellStyle name="Normal 7 2 6 5" xfId="51308" xr:uid="{00000000-0005-0000-0000-00006CC80000}"/>
    <cellStyle name="Normal 7 2 6 5 2" xfId="51309" xr:uid="{00000000-0005-0000-0000-00006DC80000}"/>
    <cellStyle name="Normal 7 2 6 6" xfId="51310" xr:uid="{00000000-0005-0000-0000-00006EC80000}"/>
    <cellStyle name="Normal 7 2 6 7" xfId="51311" xr:uid="{00000000-0005-0000-0000-00006FC80000}"/>
    <cellStyle name="Normal 7 2 7" xfId="51312" xr:uid="{00000000-0005-0000-0000-000070C80000}"/>
    <cellStyle name="Normal 7 2 7 2" xfId="51313" xr:uid="{00000000-0005-0000-0000-000071C80000}"/>
    <cellStyle name="Normal 7 2 7 2 2" xfId="51314" xr:uid="{00000000-0005-0000-0000-000072C80000}"/>
    <cellStyle name="Normal 7 2 7 2 2 2" xfId="51315" xr:uid="{00000000-0005-0000-0000-000073C80000}"/>
    <cellStyle name="Normal 7 2 7 2 3" xfId="51316" xr:uid="{00000000-0005-0000-0000-000074C80000}"/>
    <cellStyle name="Normal 7 2 7 2 4" xfId="51317" xr:uid="{00000000-0005-0000-0000-000075C80000}"/>
    <cellStyle name="Normal 7 2 7 3" xfId="51318" xr:uid="{00000000-0005-0000-0000-000076C80000}"/>
    <cellStyle name="Normal 7 2 7 3 2" xfId="51319" xr:uid="{00000000-0005-0000-0000-000077C80000}"/>
    <cellStyle name="Normal 7 2 7 4" xfId="51320" xr:uid="{00000000-0005-0000-0000-000078C80000}"/>
    <cellStyle name="Normal 7 2 7 5" xfId="51321" xr:uid="{00000000-0005-0000-0000-000079C80000}"/>
    <cellStyle name="Normal 7 2 8" xfId="51322" xr:uid="{00000000-0005-0000-0000-00007AC80000}"/>
    <cellStyle name="Normal 7 2 8 2" xfId="51323" xr:uid="{00000000-0005-0000-0000-00007BC80000}"/>
    <cellStyle name="Normal 7 2 8 2 2" xfId="51324" xr:uid="{00000000-0005-0000-0000-00007CC80000}"/>
    <cellStyle name="Normal 7 2 8 2 2 2" xfId="51325" xr:uid="{00000000-0005-0000-0000-00007DC80000}"/>
    <cellStyle name="Normal 7 2 8 2 3" xfId="51326" xr:uid="{00000000-0005-0000-0000-00007EC80000}"/>
    <cellStyle name="Normal 7 2 8 2 4" xfId="51327" xr:uid="{00000000-0005-0000-0000-00007FC80000}"/>
    <cellStyle name="Normal 7 2 8 3" xfId="51328" xr:uid="{00000000-0005-0000-0000-000080C80000}"/>
    <cellStyle name="Normal 7 2 8 3 2" xfId="51329" xr:uid="{00000000-0005-0000-0000-000081C80000}"/>
    <cellStyle name="Normal 7 2 8 4" xfId="51330" xr:uid="{00000000-0005-0000-0000-000082C80000}"/>
    <cellStyle name="Normal 7 2 8 5" xfId="51331" xr:uid="{00000000-0005-0000-0000-000083C80000}"/>
    <cellStyle name="Normal 7 2 9" xfId="51332" xr:uid="{00000000-0005-0000-0000-000084C80000}"/>
    <cellStyle name="Normal 7 2 9 2" xfId="51333" xr:uid="{00000000-0005-0000-0000-000085C80000}"/>
    <cellStyle name="Normal 7 2 9 2 2" xfId="51334" xr:uid="{00000000-0005-0000-0000-000086C80000}"/>
    <cellStyle name="Normal 7 2 9 3" xfId="51335" xr:uid="{00000000-0005-0000-0000-000087C80000}"/>
    <cellStyle name="Normal 7 2 9 4" xfId="51336" xr:uid="{00000000-0005-0000-0000-000088C80000}"/>
    <cellStyle name="Normal 7 2_Control Caps" xfId="51337" xr:uid="{00000000-0005-0000-0000-000089C80000}"/>
    <cellStyle name="Normal 7 26" xfId="51338" xr:uid="{00000000-0005-0000-0000-00008AC80000}"/>
    <cellStyle name="Normal 7 26 2" xfId="51339" xr:uid="{00000000-0005-0000-0000-00008BC80000}"/>
    <cellStyle name="Normal 7 3" xfId="51340" xr:uid="{00000000-0005-0000-0000-00008CC80000}"/>
    <cellStyle name="Normal 7 3 2" xfId="51341" xr:uid="{00000000-0005-0000-0000-00008DC80000}"/>
    <cellStyle name="Normal 7 3 2 2" xfId="51342" xr:uid="{00000000-0005-0000-0000-00008EC80000}"/>
    <cellStyle name="Normal 7 3 2 2 2" xfId="51343" xr:uid="{00000000-0005-0000-0000-00008FC80000}"/>
    <cellStyle name="Normal 7 3 2 2 2 2" xfId="51344" xr:uid="{00000000-0005-0000-0000-000090C80000}"/>
    <cellStyle name="Normal 7 3 2 2 2 2 2" xfId="51345" xr:uid="{00000000-0005-0000-0000-000091C80000}"/>
    <cellStyle name="Normal 7 3 2 2 2 2 2 2" xfId="51346" xr:uid="{00000000-0005-0000-0000-000092C80000}"/>
    <cellStyle name="Normal 7 3 2 2 2 2 2 2 2" xfId="51347" xr:uid="{00000000-0005-0000-0000-000093C80000}"/>
    <cellStyle name="Normal 7 3 2 2 2 2 2 3" xfId="51348" xr:uid="{00000000-0005-0000-0000-000094C80000}"/>
    <cellStyle name="Normal 7 3 2 2 2 2 2 4" xfId="51349" xr:uid="{00000000-0005-0000-0000-000095C80000}"/>
    <cellStyle name="Normal 7 3 2 2 2 2 3" xfId="51350" xr:uid="{00000000-0005-0000-0000-000096C80000}"/>
    <cellStyle name="Normal 7 3 2 2 2 2 3 2" xfId="51351" xr:uid="{00000000-0005-0000-0000-000097C80000}"/>
    <cellStyle name="Normal 7 3 2 2 2 2 4" xfId="51352" xr:uid="{00000000-0005-0000-0000-000098C80000}"/>
    <cellStyle name="Normal 7 3 2 2 2 2 5" xfId="51353" xr:uid="{00000000-0005-0000-0000-000099C80000}"/>
    <cellStyle name="Normal 7 3 2 2 2 3" xfId="51354" xr:uid="{00000000-0005-0000-0000-00009AC80000}"/>
    <cellStyle name="Normal 7 3 2 2 2 3 2" xfId="51355" xr:uid="{00000000-0005-0000-0000-00009BC80000}"/>
    <cellStyle name="Normal 7 3 2 2 2 3 2 2" xfId="51356" xr:uid="{00000000-0005-0000-0000-00009CC80000}"/>
    <cellStyle name="Normal 7 3 2 2 2 3 3" xfId="51357" xr:uid="{00000000-0005-0000-0000-00009DC80000}"/>
    <cellStyle name="Normal 7 3 2 2 2 3 4" xfId="51358" xr:uid="{00000000-0005-0000-0000-00009EC80000}"/>
    <cellStyle name="Normal 7 3 2 2 2 4" xfId="51359" xr:uid="{00000000-0005-0000-0000-00009FC80000}"/>
    <cellStyle name="Normal 7 3 2 2 2 4 2" xfId="51360" xr:uid="{00000000-0005-0000-0000-0000A0C80000}"/>
    <cellStyle name="Normal 7 3 2 2 2 5" xfId="51361" xr:uid="{00000000-0005-0000-0000-0000A1C80000}"/>
    <cellStyle name="Normal 7 3 2 2 2 6" xfId="51362" xr:uid="{00000000-0005-0000-0000-0000A2C80000}"/>
    <cellStyle name="Normal 7 3 2 2 3" xfId="51363" xr:uid="{00000000-0005-0000-0000-0000A3C80000}"/>
    <cellStyle name="Normal 7 3 2 2 3 2" xfId="51364" xr:uid="{00000000-0005-0000-0000-0000A4C80000}"/>
    <cellStyle name="Normal 7 3 2 2 3 2 2" xfId="51365" xr:uid="{00000000-0005-0000-0000-0000A5C80000}"/>
    <cellStyle name="Normal 7 3 2 2 3 2 2 2" xfId="51366" xr:uid="{00000000-0005-0000-0000-0000A6C80000}"/>
    <cellStyle name="Normal 7 3 2 2 3 2 3" xfId="51367" xr:uid="{00000000-0005-0000-0000-0000A7C80000}"/>
    <cellStyle name="Normal 7 3 2 2 3 2 4" xfId="51368" xr:uid="{00000000-0005-0000-0000-0000A8C80000}"/>
    <cellStyle name="Normal 7 3 2 2 3 3" xfId="51369" xr:uid="{00000000-0005-0000-0000-0000A9C80000}"/>
    <cellStyle name="Normal 7 3 2 2 3 3 2" xfId="51370" xr:uid="{00000000-0005-0000-0000-0000AAC80000}"/>
    <cellStyle name="Normal 7 3 2 2 3 4" xfId="51371" xr:uid="{00000000-0005-0000-0000-0000ABC80000}"/>
    <cellStyle name="Normal 7 3 2 2 3 5" xfId="51372" xr:uid="{00000000-0005-0000-0000-0000ACC80000}"/>
    <cellStyle name="Normal 7 3 2 2 4" xfId="51373" xr:uid="{00000000-0005-0000-0000-0000ADC80000}"/>
    <cellStyle name="Normal 7 3 2 2 4 2" xfId="51374" xr:uid="{00000000-0005-0000-0000-0000AEC80000}"/>
    <cellStyle name="Normal 7 3 2 2 4 2 2" xfId="51375" xr:uid="{00000000-0005-0000-0000-0000AFC80000}"/>
    <cellStyle name="Normal 7 3 2 2 4 3" xfId="51376" xr:uid="{00000000-0005-0000-0000-0000B0C80000}"/>
    <cellStyle name="Normal 7 3 2 2 4 4" xfId="51377" xr:uid="{00000000-0005-0000-0000-0000B1C80000}"/>
    <cellStyle name="Normal 7 3 2 2 5" xfId="51378" xr:uid="{00000000-0005-0000-0000-0000B2C80000}"/>
    <cellStyle name="Normal 7 3 2 2 5 2" xfId="51379" xr:uid="{00000000-0005-0000-0000-0000B3C80000}"/>
    <cellStyle name="Normal 7 3 2 2 5 2 2" xfId="51380" xr:uid="{00000000-0005-0000-0000-0000B4C80000}"/>
    <cellStyle name="Normal 7 3 2 2 5 3" xfId="51381" xr:uid="{00000000-0005-0000-0000-0000B5C80000}"/>
    <cellStyle name="Normal 7 3 2 2 5 4" xfId="51382" xr:uid="{00000000-0005-0000-0000-0000B6C80000}"/>
    <cellStyle name="Normal 7 3 2 3" xfId="51383" xr:uid="{00000000-0005-0000-0000-0000B7C80000}"/>
    <cellStyle name="Normal 7 3 2 3 2" xfId="51384" xr:uid="{00000000-0005-0000-0000-0000B8C80000}"/>
    <cellStyle name="Normal 7 3 2 3 2 2" xfId="51385" xr:uid="{00000000-0005-0000-0000-0000B9C80000}"/>
    <cellStyle name="Normal 7 3 2 3 2 2 2" xfId="51386" xr:uid="{00000000-0005-0000-0000-0000BAC80000}"/>
    <cellStyle name="Normal 7 3 2 3 2 2 2 2" xfId="51387" xr:uid="{00000000-0005-0000-0000-0000BBC80000}"/>
    <cellStyle name="Normal 7 3 2 3 2 2 3" xfId="51388" xr:uid="{00000000-0005-0000-0000-0000BCC80000}"/>
    <cellStyle name="Normal 7 3 2 3 2 2 4" xfId="51389" xr:uid="{00000000-0005-0000-0000-0000BDC80000}"/>
    <cellStyle name="Normal 7 3 2 3 2 3" xfId="51390" xr:uid="{00000000-0005-0000-0000-0000BEC80000}"/>
    <cellStyle name="Normal 7 3 2 3 2 3 2" xfId="51391" xr:uid="{00000000-0005-0000-0000-0000BFC80000}"/>
    <cellStyle name="Normal 7 3 2 3 2 3 2 2" xfId="51392" xr:uid="{00000000-0005-0000-0000-0000C0C80000}"/>
    <cellStyle name="Normal 7 3 2 3 2 3 3" xfId="51393" xr:uid="{00000000-0005-0000-0000-0000C1C80000}"/>
    <cellStyle name="Normal 7 3 2 3 2 3 4" xfId="51394" xr:uid="{00000000-0005-0000-0000-0000C2C80000}"/>
    <cellStyle name="Normal 7 3 2 3 2 4" xfId="51395" xr:uid="{00000000-0005-0000-0000-0000C3C80000}"/>
    <cellStyle name="Normal 7 3 2 3 2 4 2" xfId="51396" xr:uid="{00000000-0005-0000-0000-0000C4C80000}"/>
    <cellStyle name="Normal 7 3 2 3 2 5" xfId="51397" xr:uid="{00000000-0005-0000-0000-0000C5C80000}"/>
    <cellStyle name="Normal 7 3 2 3 2 6" xfId="51398" xr:uid="{00000000-0005-0000-0000-0000C6C80000}"/>
    <cellStyle name="Normal 7 3 2 3 3" xfId="51399" xr:uid="{00000000-0005-0000-0000-0000C7C80000}"/>
    <cellStyle name="Normal 7 3 2 3 3 2" xfId="51400" xr:uid="{00000000-0005-0000-0000-0000C8C80000}"/>
    <cellStyle name="Normal 7 3 2 3 3 2 2" xfId="51401" xr:uid="{00000000-0005-0000-0000-0000C9C80000}"/>
    <cellStyle name="Normal 7 3 2 3 3 2 2 2" xfId="51402" xr:uid="{00000000-0005-0000-0000-0000CAC80000}"/>
    <cellStyle name="Normal 7 3 2 3 3 2 3" xfId="51403" xr:uid="{00000000-0005-0000-0000-0000CBC80000}"/>
    <cellStyle name="Normal 7 3 2 3 3 2 4" xfId="51404" xr:uid="{00000000-0005-0000-0000-0000CCC80000}"/>
    <cellStyle name="Normal 7 3 2 3 3 3" xfId="51405" xr:uid="{00000000-0005-0000-0000-0000CDC80000}"/>
    <cellStyle name="Normal 7 3 2 3 3 3 2" xfId="51406" xr:uid="{00000000-0005-0000-0000-0000CEC80000}"/>
    <cellStyle name="Normal 7 3 2 3 3 4" xfId="51407" xr:uid="{00000000-0005-0000-0000-0000CFC80000}"/>
    <cellStyle name="Normal 7 3 2 3 3 5" xfId="51408" xr:uid="{00000000-0005-0000-0000-0000D0C80000}"/>
    <cellStyle name="Normal 7 3 2 3 4" xfId="51409" xr:uid="{00000000-0005-0000-0000-0000D1C80000}"/>
    <cellStyle name="Normal 7 3 2 3 4 2" xfId="51410" xr:uid="{00000000-0005-0000-0000-0000D2C80000}"/>
    <cellStyle name="Normal 7 3 2 3 4 2 2" xfId="51411" xr:uid="{00000000-0005-0000-0000-0000D3C80000}"/>
    <cellStyle name="Normal 7 3 2 3 4 3" xfId="51412" xr:uid="{00000000-0005-0000-0000-0000D4C80000}"/>
    <cellStyle name="Normal 7 3 2 3 4 4" xfId="51413" xr:uid="{00000000-0005-0000-0000-0000D5C80000}"/>
    <cellStyle name="Normal 7 3 2 3 5" xfId="51414" xr:uid="{00000000-0005-0000-0000-0000D6C80000}"/>
    <cellStyle name="Normal 7 3 2 3 5 2" xfId="51415" xr:uid="{00000000-0005-0000-0000-0000D7C80000}"/>
    <cellStyle name="Normal 7 3 2 3 6" xfId="51416" xr:uid="{00000000-0005-0000-0000-0000D8C80000}"/>
    <cellStyle name="Normal 7 3 2 3 7" xfId="51417" xr:uid="{00000000-0005-0000-0000-0000D9C80000}"/>
    <cellStyle name="Normal 7 3 2 4" xfId="51418" xr:uid="{00000000-0005-0000-0000-0000DAC80000}"/>
    <cellStyle name="Normal 7 3 2 4 2" xfId="51419" xr:uid="{00000000-0005-0000-0000-0000DBC80000}"/>
    <cellStyle name="Normal 7 3 2 4 2 2" xfId="51420" xr:uid="{00000000-0005-0000-0000-0000DCC80000}"/>
    <cellStyle name="Normal 7 3 2 4 2 2 2" xfId="51421" xr:uid="{00000000-0005-0000-0000-0000DDC80000}"/>
    <cellStyle name="Normal 7 3 2 4 2 3" xfId="51422" xr:uid="{00000000-0005-0000-0000-0000DEC80000}"/>
    <cellStyle name="Normal 7 3 2 4 2 4" xfId="51423" xr:uid="{00000000-0005-0000-0000-0000DFC80000}"/>
    <cellStyle name="Normal 7 3 2 4 3" xfId="51424" xr:uid="{00000000-0005-0000-0000-0000E0C80000}"/>
    <cellStyle name="Normal 7 3 2 4 3 2" xfId="51425" xr:uid="{00000000-0005-0000-0000-0000E1C80000}"/>
    <cellStyle name="Normal 7 3 2 4 4" xfId="51426" xr:uid="{00000000-0005-0000-0000-0000E2C80000}"/>
    <cellStyle name="Normal 7 3 2 4 5" xfId="51427" xr:uid="{00000000-0005-0000-0000-0000E3C80000}"/>
    <cellStyle name="Normal 7 3 2 5" xfId="51428" xr:uid="{00000000-0005-0000-0000-0000E4C80000}"/>
    <cellStyle name="Normal 7 3 2 5 2" xfId="51429" xr:uid="{00000000-0005-0000-0000-0000E5C80000}"/>
    <cellStyle name="Normal 7 3 2 5 2 2" xfId="51430" xr:uid="{00000000-0005-0000-0000-0000E6C80000}"/>
    <cellStyle name="Normal 7 3 2 5 2 2 2" xfId="51431" xr:uid="{00000000-0005-0000-0000-0000E7C80000}"/>
    <cellStyle name="Normal 7 3 2 5 2 3" xfId="51432" xr:uid="{00000000-0005-0000-0000-0000E8C80000}"/>
    <cellStyle name="Normal 7 3 2 5 2 4" xfId="51433" xr:uid="{00000000-0005-0000-0000-0000E9C80000}"/>
    <cellStyle name="Normal 7 3 2 5 3" xfId="51434" xr:uid="{00000000-0005-0000-0000-0000EAC80000}"/>
    <cellStyle name="Normal 7 3 2 5 3 2" xfId="51435" xr:uid="{00000000-0005-0000-0000-0000EBC80000}"/>
    <cellStyle name="Normal 7 3 2 5 4" xfId="51436" xr:uid="{00000000-0005-0000-0000-0000ECC80000}"/>
    <cellStyle name="Normal 7 3 2 5 5" xfId="51437" xr:uid="{00000000-0005-0000-0000-0000EDC80000}"/>
    <cellStyle name="Normal 7 3 2 6" xfId="51438" xr:uid="{00000000-0005-0000-0000-0000EEC80000}"/>
    <cellStyle name="Normal 7 3 2 6 2" xfId="51439" xr:uid="{00000000-0005-0000-0000-0000EFC80000}"/>
    <cellStyle name="Normal 7 3 2 6 2 2" xfId="51440" xr:uid="{00000000-0005-0000-0000-0000F0C80000}"/>
    <cellStyle name="Normal 7 3 2 6 3" xfId="51441" xr:uid="{00000000-0005-0000-0000-0000F1C80000}"/>
    <cellStyle name="Normal 7 3 2 6 4" xfId="51442" xr:uid="{00000000-0005-0000-0000-0000F2C80000}"/>
    <cellStyle name="Normal 7 3 3" xfId="51443" xr:uid="{00000000-0005-0000-0000-0000F3C80000}"/>
    <cellStyle name="Normal 7 3 3 2" xfId="51444" xr:uid="{00000000-0005-0000-0000-0000F4C80000}"/>
    <cellStyle name="Normal 7 3 3 2 2" xfId="51445" xr:uid="{00000000-0005-0000-0000-0000F5C80000}"/>
    <cellStyle name="Normal 7 3 3 2 2 2" xfId="51446" xr:uid="{00000000-0005-0000-0000-0000F6C80000}"/>
    <cellStyle name="Normal 7 3 3 2 2 2 2" xfId="51447" xr:uid="{00000000-0005-0000-0000-0000F7C80000}"/>
    <cellStyle name="Normal 7 3 3 2 2 2 2 2" xfId="51448" xr:uid="{00000000-0005-0000-0000-0000F8C80000}"/>
    <cellStyle name="Normal 7 3 3 2 2 2 2 2 2" xfId="51449" xr:uid="{00000000-0005-0000-0000-0000F9C80000}"/>
    <cellStyle name="Normal 7 3 3 2 2 2 2 3" xfId="51450" xr:uid="{00000000-0005-0000-0000-0000FAC80000}"/>
    <cellStyle name="Normal 7 3 3 2 2 2 2 4" xfId="51451" xr:uid="{00000000-0005-0000-0000-0000FBC80000}"/>
    <cellStyle name="Normal 7 3 3 2 2 2 3" xfId="51452" xr:uid="{00000000-0005-0000-0000-0000FCC80000}"/>
    <cellStyle name="Normal 7 3 3 2 2 2 3 2" xfId="51453" xr:uid="{00000000-0005-0000-0000-0000FDC80000}"/>
    <cellStyle name="Normal 7 3 3 2 2 2 4" xfId="51454" xr:uid="{00000000-0005-0000-0000-0000FEC80000}"/>
    <cellStyle name="Normal 7 3 3 2 2 2 5" xfId="51455" xr:uid="{00000000-0005-0000-0000-0000FFC80000}"/>
    <cellStyle name="Normal 7 3 3 2 2 3" xfId="51456" xr:uid="{00000000-0005-0000-0000-000000C90000}"/>
    <cellStyle name="Normal 7 3 3 2 2 3 2" xfId="51457" xr:uid="{00000000-0005-0000-0000-000001C90000}"/>
    <cellStyle name="Normal 7 3 3 2 2 3 2 2" xfId="51458" xr:uid="{00000000-0005-0000-0000-000002C90000}"/>
    <cellStyle name="Normal 7 3 3 2 2 3 3" xfId="51459" xr:uid="{00000000-0005-0000-0000-000003C90000}"/>
    <cellStyle name="Normal 7 3 3 2 2 3 4" xfId="51460" xr:uid="{00000000-0005-0000-0000-000004C90000}"/>
    <cellStyle name="Normal 7 3 3 2 2 4" xfId="51461" xr:uid="{00000000-0005-0000-0000-000005C90000}"/>
    <cellStyle name="Normal 7 3 3 2 2 4 2" xfId="51462" xr:uid="{00000000-0005-0000-0000-000006C90000}"/>
    <cellStyle name="Normal 7 3 3 2 2 5" xfId="51463" xr:uid="{00000000-0005-0000-0000-000007C90000}"/>
    <cellStyle name="Normal 7 3 3 2 2 6" xfId="51464" xr:uid="{00000000-0005-0000-0000-000008C90000}"/>
    <cellStyle name="Normal 7 3 3 2 3" xfId="51465" xr:uid="{00000000-0005-0000-0000-000009C90000}"/>
    <cellStyle name="Normal 7 3 3 2 3 2" xfId="51466" xr:uid="{00000000-0005-0000-0000-00000AC90000}"/>
    <cellStyle name="Normal 7 3 3 2 3 2 2" xfId="51467" xr:uid="{00000000-0005-0000-0000-00000BC90000}"/>
    <cellStyle name="Normal 7 3 3 2 3 2 2 2" xfId="51468" xr:uid="{00000000-0005-0000-0000-00000CC90000}"/>
    <cellStyle name="Normal 7 3 3 2 3 2 3" xfId="51469" xr:uid="{00000000-0005-0000-0000-00000DC90000}"/>
    <cellStyle name="Normal 7 3 3 2 3 2 4" xfId="51470" xr:uid="{00000000-0005-0000-0000-00000EC90000}"/>
    <cellStyle name="Normal 7 3 3 2 3 3" xfId="51471" xr:uid="{00000000-0005-0000-0000-00000FC90000}"/>
    <cellStyle name="Normal 7 3 3 2 3 3 2" xfId="51472" xr:uid="{00000000-0005-0000-0000-000010C90000}"/>
    <cellStyle name="Normal 7 3 3 2 3 4" xfId="51473" xr:uid="{00000000-0005-0000-0000-000011C90000}"/>
    <cellStyle name="Normal 7 3 3 2 3 5" xfId="51474" xr:uid="{00000000-0005-0000-0000-000012C90000}"/>
    <cellStyle name="Normal 7 3 3 2 4" xfId="51475" xr:uid="{00000000-0005-0000-0000-000013C90000}"/>
    <cellStyle name="Normal 7 3 3 2 4 2" xfId="51476" xr:uid="{00000000-0005-0000-0000-000014C90000}"/>
    <cellStyle name="Normal 7 3 3 2 4 2 2" xfId="51477" xr:uid="{00000000-0005-0000-0000-000015C90000}"/>
    <cellStyle name="Normal 7 3 3 2 4 3" xfId="51478" xr:uid="{00000000-0005-0000-0000-000016C90000}"/>
    <cellStyle name="Normal 7 3 3 2 4 4" xfId="51479" xr:uid="{00000000-0005-0000-0000-000017C90000}"/>
    <cellStyle name="Normal 7 3 3 2 5" xfId="51480" xr:uid="{00000000-0005-0000-0000-000018C90000}"/>
    <cellStyle name="Normal 7 3 3 2 5 2" xfId="51481" xr:uid="{00000000-0005-0000-0000-000019C90000}"/>
    <cellStyle name="Normal 7 3 3 2 5 2 2" xfId="51482" xr:uid="{00000000-0005-0000-0000-00001AC90000}"/>
    <cellStyle name="Normal 7 3 3 2 5 3" xfId="51483" xr:uid="{00000000-0005-0000-0000-00001BC90000}"/>
    <cellStyle name="Normal 7 3 3 2 5 4" xfId="51484" xr:uid="{00000000-0005-0000-0000-00001CC90000}"/>
    <cellStyle name="Normal 7 3 3 2 6" xfId="51485" xr:uid="{00000000-0005-0000-0000-00001DC90000}"/>
    <cellStyle name="Normal 7 3 3 2 6 2" xfId="51486" xr:uid="{00000000-0005-0000-0000-00001EC90000}"/>
    <cellStyle name="Normal 7 3 3 2 7" xfId="51487" xr:uid="{00000000-0005-0000-0000-00001FC90000}"/>
    <cellStyle name="Normal 7 3 3 2 8" xfId="51488" xr:uid="{00000000-0005-0000-0000-000020C90000}"/>
    <cellStyle name="Normal 7 3 3 3" xfId="51489" xr:uid="{00000000-0005-0000-0000-000021C90000}"/>
    <cellStyle name="Normal 7 3 3 3 2" xfId="51490" xr:uid="{00000000-0005-0000-0000-000022C90000}"/>
    <cellStyle name="Normal 7 3 3 3 2 2" xfId="51491" xr:uid="{00000000-0005-0000-0000-000023C90000}"/>
    <cellStyle name="Normal 7 3 3 3 2 2 2" xfId="51492" xr:uid="{00000000-0005-0000-0000-000024C90000}"/>
    <cellStyle name="Normal 7 3 3 3 2 2 2 2" xfId="51493" xr:uid="{00000000-0005-0000-0000-000025C90000}"/>
    <cellStyle name="Normal 7 3 3 3 2 2 3" xfId="51494" xr:uid="{00000000-0005-0000-0000-000026C90000}"/>
    <cellStyle name="Normal 7 3 3 3 2 2 4" xfId="51495" xr:uid="{00000000-0005-0000-0000-000027C90000}"/>
    <cellStyle name="Normal 7 3 3 3 2 3" xfId="51496" xr:uid="{00000000-0005-0000-0000-000028C90000}"/>
    <cellStyle name="Normal 7 3 3 3 2 3 2" xfId="51497" xr:uid="{00000000-0005-0000-0000-000029C90000}"/>
    <cellStyle name="Normal 7 3 3 3 2 4" xfId="51498" xr:uid="{00000000-0005-0000-0000-00002AC90000}"/>
    <cellStyle name="Normal 7 3 3 3 2 5" xfId="51499" xr:uid="{00000000-0005-0000-0000-00002BC90000}"/>
    <cellStyle name="Normal 7 3 3 3 3" xfId="51500" xr:uid="{00000000-0005-0000-0000-00002CC90000}"/>
    <cellStyle name="Normal 7 3 3 3 3 2" xfId="51501" xr:uid="{00000000-0005-0000-0000-00002DC90000}"/>
    <cellStyle name="Normal 7 3 3 3 3 2 2" xfId="51502" xr:uid="{00000000-0005-0000-0000-00002EC90000}"/>
    <cellStyle name="Normal 7 3 3 3 3 3" xfId="51503" xr:uid="{00000000-0005-0000-0000-00002FC90000}"/>
    <cellStyle name="Normal 7 3 3 3 3 4" xfId="51504" xr:uid="{00000000-0005-0000-0000-000030C90000}"/>
    <cellStyle name="Normal 7 3 3 3 4" xfId="51505" xr:uid="{00000000-0005-0000-0000-000031C90000}"/>
    <cellStyle name="Normal 7 3 3 3 4 2" xfId="51506" xr:uid="{00000000-0005-0000-0000-000032C90000}"/>
    <cellStyle name="Normal 7 3 3 3 4 2 2" xfId="51507" xr:uid="{00000000-0005-0000-0000-000033C90000}"/>
    <cellStyle name="Normal 7 3 3 3 4 3" xfId="51508" xr:uid="{00000000-0005-0000-0000-000034C90000}"/>
    <cellStyle name="Normal 7 3 3 3 4 4" xfId="51509" xr:uid="{00000000-0005-0000-0000-000035C90000}"/>
    <cellStyle name="Normal 7 3 3 3 5" xfId="51510" xr:uid="{00000000-0005-0000-0000-000036C90000}"/>
    <cellStyle name="Normal 7 3 3 3 5 2" xfId="51511" xr:uid="{00000000-0005-0000-0000-000037C90000}"/>
    <cellStyle name="Normal 7 3 3 3 6" xfId="51512" xr:uid="{00000000-0005-0000-0000-000038C90000}"/>
    <cellStyle name="Normal 7 3 3 3 7" xfId="51513" xr:uid="{00000000-0005-0000-0000-000039C90000}"/>
    <cellStyle name="Normal 7 3 3 4" xfId="51514" xr:uid="{00000000-0005-0000-0000-00003AC90000}"/>
    <cellStyle name="Normal 7 3 3 4 2" xfId="51515" xr:uid="{00000000-0005-0000-0000-00003BC90000}"/>
    <cellStyle name="Normal 7 3 3 4 2 2" xfId="51516" xr:uid="{00000000-0005-0000-0000-00003CC90000}"/>
    <cellStyle name="Normal 7 3 3 4 2 2 2" xfId="51517" xr:uid="{00000000-0005-0000-0000-00003DC90000}"/>
    <cellStyle name="Normal 7 3 3 4 2 3" xfId="51518" xr:uid="{00000000-0005-0000-0000-00003EC90000}"/>
    <cellStyle name="Normal 7 3 3 4 2 4" xfId="51519" xr:uid="{00000000-0005-0000-0000-00003FC90000}"/>
    <cellStyle name="Normal 7 3 3 4 3" xfId="51520" xr:uid="{00000000-0005-0000-0000-000040C90000}"/>
    <cellStyle name="Normal 7 3 3 4 3 2" xfId="51521" xr:uid="{00000000-0005-0000-0000-000041C90000}"/>
    <cellStyle name="Normal 7 3 3 4 3 2 2" xfId="51522" xr:uid="{00000000-0005-0000-0000-000042C90000}"/>
    <cellStyle name="Normal 7 3 3 4 3 3" xfId="51523" xr:uid="{00000000-0005-0000-0000-000043C90000}"/>
    <cellStyle name="Normal 7 3 3 4 3 4" xfId="51524" xr:uid="{00000000-0005-0000-0000-000044C90000}"/>
    <cellStyle name="Normal 7 3 3 4 4" xfId="51525" xr:uid="{00000000-0005-0000-0000-000045C90000}"/>
    <cellStyle name="Normal 7 3 3 4 4 2" xfId="51526" xr:uid="{00000000-0005-0000-0000-000046C90000}"/>
    <cellStyle name="Normal 7 3 3 4 5" xfId="51527" xr:uid="{00000000-0005-0000-0000-000047C90000}"/>
    <cellStyle name="Normal 7 3 3 4 6" xfId="51528" xr:uid="{00000000-0005-0000-0000-000048C90000}"/>
    <cellStyle name="Normal 7 3 3 5" xfId="51529" xr:uid="{00000000-0005-0000-0000-000049C90000}"/>
    <cellStyle name="Normal 7 3 3 5 2" xfId="51530" xr:uid="{00000000-0005-0000-0000-00004AC90000}"/>
    <cellStyle name="Normal 7 3 3 5 2 2" xfId="51531" xr:uid="{00000000-0005-0000-0000-00004BC90000}"/>
    <cellStyle name="Normal 7 3 3 5 2 2 2" xfId="51532" xr:uid="{00000000-0005-0000-0000-00004CC90000}"/>
    <cellStyle name="Normal 7 3 3 5 2 3" xfId="51533" xr:uid="{00000000-0005-0000-0000-00004DC90000}"/>
    <cellStyle name="Normal 7 3 3 5 2 4" xfId="51534" xr:uid="{00000000-0005-0000-0000-00004EC90000}"/>
    <cellStyle name="Normal 7 3 3 5 3" xfId="51535" xr:uid="{00000000-0005-0000-0000-00004FC90000}"/>
    <cellStyle name="Normal 7 3 3 5 3 2" xfId="51536" xr:uid="{00000000-0005-0000-0000-000050C90000}"/>
    <cellStyle name="Normal 7 3 3 5 4" xfId="51537" xr:uid="{00000000-0005-0000-0000-000051C90000}"/>
    <cellStyle name="Normal 7 3 3 5 5" xfId="51538" xr:uid="{00000000-0005-0000-0000-000052C90000}"/>
    <cellStyle name="Normal 7 3 3 6" xfId="51539" xr:uid="{00000000-0005-0000-0000-000053C90000}"/>
    <cellStyle name="Normal 7 3 3 6 2" xfId="51540" xr:uid="{00000000-0005-0000-0000-000054C90000}"/>
    <cellStyle name="Normal 7 3 3 6 2 2" xfId="51541" xr:uid="{00000000-0005-0000-0000-000055C90000}"/>
    <cellStyle name="Normal 7 3 3 6 3" xfId="51542" xr:uid="{00000000-0005-0000-0000-000056C90000}"/>
    <cellStyle name="Normal 7 3 3 6 4" xfId="51543" xr:uid="{00000000-0005-0000-0000-000057C90000}"/>
    <cellStyle name="Normal 7 3 3 7" xfId="51544" xr:uid="{00000000-0005-0000-0000-000058C90000}"/>
    <cellStyle name="Normal 7 3 3 7 2" xfId="51545" xr:uid="{00000000-0005-0000-0000-000059C90000}"/>
    <cellStyle name="Normal 7 3 3 8" xfId="51546" xr:uid="{00000000-0005-0000-0000-00005AC90000}"/>
    <cellStyle name="Normal 7 3 3 9" xfId="51547" xr:uid="{00000000-0005-0000-0000-00005BC90000}"/>
    <cellStyle name="Normal 7 3 4" xfId="51548" xr:uid="{00000000-0005-0000-0000-00005CC90000}"/>
    <cellStyle name="Normal 7 3 4 2" xfId="51549" xr:uid="{00000000-0005-0000-0000-00005DC90000}"/>
    <cellStyle name="Normal 7 3 4 2 2" xfId="51550" xr:uid="{00000000-0005-0000-0000-00005EC90000}"/>
    <cellStyle name="Normal 7 3 4 2 2 2" xfId="51551" xr:uid="{00000000-0005-0000-0000-00005FC90000}"/>
    <cellStyle name="Normal 7 3 4 2 2 2 2" xfId="51552" xr:uid="{00000000-0005-0000-0000-000060C90000}"/>
    <cellStyle name="Normal 7 3 4 2 2 2 2 2" xfId="51553" xr:uid="{00000000-0005-0000-0000-000061C90000}"/>
    <cellStyle name="Normal 7 3 4 2 2 2 3" xfId="51554" xr:uid="{00000000-0005-0000-0000-000062C90000}"/>
    <cellStyle name="Normal 7 3 4 2 2 2 4" xfId="51555" xr:uid="{00000000-0005-0000-0000-000063C90000}"/>
    <cellStyle name="Normal 7 3 4 2 2 3" xfId="51556" xr:uid="{00000000-0005-0000-0000-000064C90000}"/>
    <cellStyle name="Normal 7 3 4 2 2 3 2" xfId="51557" xr:uid="{00000000-0005-0000-0000-000065C90000}"/>
    <cellStyle name="Normal 7 3 4 2 2 4" xfId="51558" xr:uid="{00000000-0005-0000-0000-000066C90000}"/>
    <cellStyle name="Normal 7 3 4 2 2 5" xfId="51559" xr:uid="{00000000-0005-0000-0000-000067C90000}"/>
    <cellStyle name="Normal 7 3 4 2 3" xfId="51560" xr:uid="{00000000-0005-0000-0000-000068C90000}"/>
    <cellStyle name="Normal 7 3 4 2 3 2" xfId="51561" xr:uid="{00000000-0005-0000-0000-000069C90000}"/>
    <cellStyle name="Normal 7 3 4 2 3 2 2" xfId="51562" xr:uid="{00000000-0005-0000-0000-00006AC90000}"/>
    <cellStyle name="Normal 7 3 4 2 3 3" xfId="51563" xr:uid="{00000000-0005-0000-0000-00006BC90000}"/>
    <cellStyle name="Normal 7 3 4 2 3 4" xfId="51564" xr:uid="{00000000-0005-0000-0000-00006CC90000}"/>
    <cellStyle name="Normal 7 3 4 2 4" xfId="51565" xr:uid="{00000000-0005-0000-0000-00006DC90000}"/>
    <cellStyle name="Normal 7 3 4 2 4 2" xfId="51566" xr:uid="{00000000-0005-0000-0000-00006EC90000}"/>
    <cellStyle name="Normal 7 3 4 2 5" xfId="51567" xr:uid="{00000000-0005-0000-0000-00006FC90000}"/>
    <cellStyle name="Normal 7 3 4 2 6" xfId="51568" xr:uid="{00000000-0005-0000-0000-000070C90000}"/>
    <cellStyle name="Normal 7 3 4 3" xfId="51569" xr:uid="{00000000-0005-0000-0000-000071C90000}"/>
    <cellStyle name="Normal 7 3 4 3 2" xfId="51570" xr:uid="{00000000-0005-0000-0000-000072C90000}"/>
    <cellStyle name="Normal 7 3 4 3 2 2" xfId="51571" xr:uid="{00000000-0005-0000-0000-000073C90000}"/>
    <cellStyle name="Normal 7 3 4 3 2 2 2" xfId="51572" xr:uid="{00000000-0005-0000-0000-000074C90000}"/>
    <cellStyle name="Normal 7 3 4 3 2 3" xfId="51573" xr:uid="{00000000-0005-0000-0000-000075C90000}"/>
    <cellStyle name="Normal 7 3 4 3 2 4" xfId="51574" xr:uid="{00000000-0005-0000-0000-000076C90000}"/>
    <cellStyle name="Normal 7 3 4 3 3" xfId="51575" xr:uid="{00000000-0005-0000-0000-000077C90000}"/>
    <cellStyle name="Normal 7 3 4 3 3 2" xfId="51576" xr:uid="{00000000-0005-0000-0000-000078C90000}"/>
    <cellStyle name="Normal 7 3 4 3 4" xfId="51577" xr:uid="{00000000-0005-0000-0000-000079C90000}"/>
    <cellStyle name="Normal 7 3 4 3 5" xfId="51578" xr:uid="{00000000-0005-0000-0000-00007AC90000}"/>
    <cellStyle name="Normal 7 3 4 4" xfId="51579" xr:uid="{00000000-0005-0000-0000-00007BC90000}"/>
    <cellStyle name="Normal 7 3 4 4 2" xfId="51580" xr:uid="{00000000-0005-0000-0000-00007CC90000}"/>
    <cellStyle name="Normal 7 3 4 4 2 2" xfId="51581" xr:uid="{00000000-0005-0000-0000-00007DC90000}"/>
    <cellStyle name="Normal 7 3 4 4 3" xfId="51582" xr:uid="{00000000-0005-0000-0000-00007EC90000}"/>
    <cellStyle name="Normal 7 3 4 4 4" xfId="51583" xr:uid="{00000000-0005-0000-0000-00007FC90000}"/>
    <cellStyle name="Normal 7 3 4 5" xfId="51584" xr:uid="{00000000-0005-0000-0000-000080C90000}"/>
    <cellStyle name="Normal 7 3 4 5 2" xfId="51585" xr:uid="{00000000-0005-0000-0000-000081C90000}"/>
    <cellStyle name="Normal 7 3 4 5 2 2" xfId="51586" xr:uid="{00000000-0005-0000-0000-000082C90000}"/>
    <cellStyle name="Normal 7 3 4 5 3" xfId="51587" xr:uid="{00000000-0005-0000-0000-000083C90000}"/>
    <cellStyle name="Normal 7 3 4 5 4" xfId="51588" xr:uid="{00000000-0005-0000-0000-000084C90000}"/>
    <cellStyle name="Normal 7 3 5" xfId="51589" xr:uid="{00000000-0005-0000-0000-000085C90000}"/>
    <cellStyle name="Normal 7 3 5 2" xfId="51590" xr:uid="{00000000-0005-0000-0000-000086C90000}"/>
    <cellStyle name="Normal 7 3 5 2 2" xfId="51591" xr:uid="{00000000-0005-0000-0000-000087C90000}"/>
    <cellStyle name="Normal 7 3 5 2 2 2" xfId="51592" xr:uid="{00000000-0005-0000-0000-000088C90000}"/>
    <cellStyle name="Normal 7 3 5 2 2 2 2" xfId="51593" xr:uid="{00000000-0005-0000-0000-000089C90000}"/>
    <cellStyle name="Normal 7 3 5 2 2 3" xfId="51594" xr:uid="{00000000-0005-0000-0000-00008AC90000}"/>
    <cellStyle name="Normal 7 3 5 2 2 4" xfId="51595" xr:uid="{00000000-0005-0000-0000-00008BC90000}"/>
    <cellStyle name="Normal 7 3 5 2 3" xfId="51596" xr:uid="{00000000-0005-0000-0000-00008CC90000}"/>
    <cellStyle name="Normal 7 3 5 2 3 2" xfId="51597" xr:uid="{00000000-0005-0000-0000-00008DC90000}"/>
    <cellStyle name="Normal 7 3 5 2 3 2 2" xfId="51598" xr:uid="{00000000-0005-0000-0000-00008EC90000}"/>
    <cellStyle name="Normal 7 3 5 2 3 3" xfId="51599" xr:uid="{00000000-0005-0000-0000-00008FC90000}"/>
    <cellStyle name="Normal 7 3 5 2 3 4" xfId="51600" xr:uid="{00000000-0005-0000-0000-000090C90000}"/>
    <cellStyle name="Normal 7 3 5 2 4" xfId="51601" xr:uid="{00000000-0005-0000-0000-000091C90000}"/>
    <cellStyle name="Normal 7 3 5 2 4 2" xfId="51602" xr:uid="{00000000-0005-0000-0000-000092C90000}"/>
    <cellStyle name="Normal 7 3 5 2 5" xfId="51603" xr:uid="{00000000-0005-0000-0000-000093C90000}"/>
    <cellStyle name="Normal 7 3 5 2 6" xfId="51604" xr:uid="{00000000-0005-0000-0000-000094C90000}"/>
    <cellStyle name="Normal 7 3 5 3" xfId="51605" xr:uid="{00000000-0005-0000-0000-000095C90000}"/>
    <cellStyle name="Normal 7 3 5 3 2" xfId="51606" xr:uid="{00000000-0005-0000-0000-000096C90000}"/>
    <cellStyle name="Normal 7 3 5 3 2 2" xfId="51607" xr:uid="{00000000-0005-0000-0000-000097C90000}"/>
    <cellStyle name="Normal 7 3 5 3 2 2 2" xfId="51608" xr:uid="{00000000-0005-0000-0000-000098C90000}"/>
    <cellStyle name="Normal 7 3 5 3 2 3" xfId="51609" xr:uid="{00000000-0005-0000-0000-000099C90000}"/>
    <cellStyle name="Normal 7 3 5 3 2 4" xfId="51610" xr:uid="{00000000-0005-0000-0000-00009AC90000}"/>
    <cellStyle name="Normal 7 3 5 3 3" xfId="51611" xr:uid="{00000000-0005-0000-0000-00009BC90000}"/>
    <cellStyle name="Normal 7 3 5 3 3 2" xfId="51612" xr:uid="{00000000-0005-0000-0000-00009CC90000}"/>
    <cellStyle name="Normal 7 3 5 3 4" xfId="51613" xr:uid="{00000000-0005-0000-0000-00009DC90000}"/>
    <cellStyle name="Normal 7 3 5 3 5" xfId="51614" xr:uid="{00000000-0005-0000-0000-00009EC90000}"/>
    <cellStyle name="Normal 7 3 5 4" xfId="51615" xr:uid="{00000000-0005-0000-0000-00009FC90000}"/>
    <cellStyle name="Normal 7 3 5 4 2" xfId="51616" xr:uid="{00000000-0005-0000-0000-0000A0C90000}"/>
    <cellStyle name="Normal 7 3 5 4 2 2" xfId="51617" xr:uid="{00000000-0005-0000-0000-0000A1C90000}"/>
    <cellStyle name="Normal 7 3 5 4 3" xfId="51618" xr:uid="{00000000-0005-0000-0000-0000A2C90000}"/>
    <cellStyle name="Normal 7 3 5 4 4" xfId="51619" xr:uid="{00000000-0005-0000-0000-0000A3C90000}"/>
    <cellStyle name="Normal 7 3 5 5" xfId="51620" xr:uid="{00000000-0005-0000-0000-0000A4C90000}"/>
    <cellStyle name="Normal 7 3 5 5 2" xfId="51621" xr:uid="{00000000-0005-0000-0000-0000A5C90000}"/>
    <cellStyle name="Normal 7 3 5 6" xfId="51622" xr:uid="{00000000-0005-0000-0000-0000A6C90000}"/>
    <cellStyle name="Normal 7 3 5 7" xfId="51623" xr:uid="{00000000-0005-0000-0000-0000A7C90000}"/>
    <cellStyle name="Normal 7 3 6" xfId="51624" xr:uid="{00000000-0005-0000-0000-0000A8C90000}"/>
    <cellStyle name="Normal 7 3 6 2" xfId="51625" xr:uid="{00000000-0005-0000-0000-0000A9C90000}"/>
    <cellStyle name="Normal 7 3 6 2 2" xfId="51626" xr:uid="{00000000-0005-0000-0000-0000AAC90000}"/>
    <cellStyle name="Normal 7 3 6 2 2 2" xfId="51627" xr:uid="{00000000-0005-0000-0000-0000ABC90000}"/>
    <cellStyle name="Normal 7 3 6 2 3" xfId="51628" xr:uid="{00000000-0005-0000-0000-0000ACC90000}"/>
    <cellStyle name="Normal 7 3 6 2 4" xfId="51629" xr:uid="{00000000-0005-0000-0000-0000ADC90000}"/>
    <cellStyle name="Normal 7 3 6 3" xfId="51630" xr:uid="{00000000-0005-0000-0000-0000AEC90000}"/>
    <cellStyle name="Normal 7 3 6 3 2" xfId="51631" xr:uid="{00000000-0005-0000-0000-0000AFC90000}"/>
    <cellStyle name="Normal 7 3 6 4" xfId="51632" xr:uid="{00000000-0005-0000-0000-0000B0C90000}"/>
    <cellStyle name="Normal 7 3 6 5" xfId="51633" xr:uid="{00000000-0005-0000-0000-0000B1C90000}"/>
    <cellStyle name="Normal 7 3 7" xfId="51634" xr:uid="{00000000-0005-0000-0000-0000B2C90000}"/>
    <cellStyle name="Normal 7 3 7 2" xfId="51635" xr:uid="{00000000-0005-0000-0000-0000B3C90000}"/>
    <cellStyle name="Normal 7 3 7 2 2" xfId="51636" xr:uid="{00000000-0005-0000-0000-0000B4C90000}"/>
    <cellStyle name="Normal 7 3 7 2 2 2" xfId="51637" xr:uid="{00000000-0005-0000-0000-0000B5C90000}"/>
    <cellStyle name="Normal 7 3 7 2 3" xfId="51638" xr:uid="{00000000-0005-0000-0000-0000B6C90000}"/>
    <cellStyle name="Normal 7 3 7 2 4" xfId="51639" xr:uid="{00000000-0005-0000-0000-0000B7C90000}"/>
    <cellStyle name="Normal 7 3 7 3" xfId="51640" xr:uid="{00000000-0005-0000-0000-0000B8C90000}"/>
    <cellStyle name="Normal 7 3 7 3 2" xfId="51641" xr:uid="{00000000-0005-0000-0000-0000B9C90000}"/>
    <cellStyle name="Normal 7 3 7 4" xfId="51642" xr:uid="{00000000-0005-0000-0000-0000BAC90000}"/>
    <cellStyle name="Normal 7 3 7 5" xfId="51643" xr:uid="{00000000-0005-0000-0000-0000BBC90000}"/>
    <cellStyle name="Normal 7 3 8" xfId="51644" xr:uid="{00000000-0005-0000-0000-0000BCC90000}"/>
    <cellStyle name="Normal 7 3 8 2" xfId="51645" xr:uid="{00000000-0005-0000-0000-0000BDC90000}"/>
    <cellStyle name="Normal 7 3 8 2 2" xfId="51646" xr:uid="{00000000-0005-0000-0000-0000BEC90000}"/>
    <cellStyle name="Normal 7 3 8 3" xfId="51647" xr:uid="{00000000-0005-0000-0000-0000BFC90000}"/>
    <cellStyle name="Normal 7 3 8 4" xfId="51648" xr:uid="{00000000-0005-0000-0000-0000C0C90000}"/>
    <cellStyle name="Normal 7 3_Control Caps" xfId="51649" xr:uid="{00000000-0005-0000-0000-0000C1C90000}"/>
    <cellStyle name="Normal 7 4" xfId="51650" xr:uid="{00000000-0005-0000-0000-0000C2C90000}"/>
    <cellStyle name="Normal 7 4 2" xfId="51651" xr:uid="{00000000-0005-0000-0000-0000C3C90000}"/>
    <cellStyle name="Normal 7 4 2 2" xfId="51652" xr:uid="{00000000-0005-0000-0000-0000C4C90000}"/>
    <cellStyle name="Normal 7 4 2 2 2" xfId="51653" xr:uid="{00000000-0005-0000-0000-0000C5C90000}"/>
    <cellStyle name="Normal 7 4 2 2 2 2" xfId="51654" xr:uid="{00000000-0005-0000-0000-0000C6C90000}"/>
    <cellStyle name="Normal 7 4 2 2 2 2 2" xfId="51655" xr:uid="{00000000-0005-0000-0000-0000C7C90000}"/>
    <cellStyle name="Normal 7 4 2 2 2 2 2 2" xfId="51656" xr:uid="{00000000-0005-0000-0000-0000C8C90000}"/>
    <cellStyle name="Normal 7 4 2 2 2 2 2 2 2" xfId="51657" xr:uid="{00000000-0005-0000-0000-0000C9C90000}"/>
    <cellStyle name="Normal 7 4 2 2 2 2 2 3" xfId="51658" xr:uid="{00000000-0005-0000-0000-0000CAC90000}"/>
    <cellStyle name="Normal 7 4 2 2 2 2 2 4" xfId="51659" xr:uid="{00000000-0005-0000-0000-0000CBC90000}"/>
    <cellStyle name="Normal 7 4 2 2 2 2 3" xfId="51660" xr:uid="{00000000-0005-0000-0000-0000CCC90000}"/>
    <cellStyle name="Normal 7 4 2 2 2 2 3 2" xfId="51661" xr:uid="{00000000-0005-0000-0000-0000CDC90000}"/>
    <cellStyle name="Normal 7 4 2 2 2 2 4" xfId="51662" xr:uid="{00000000-0005-0000-0000-0000CEC90000}"/>
    <cellStyle name="Normal 7 4 2 2 2 2 5" xfId="51663" xr:uid="{00000000-0005-0000-0000-0000CFC90000}"/>
    <cellStyle name="Normal 7 4 2 2 2 3" xfId="51664" xr:uid="{00000000-0005-0000-0000-0000D0C90000}"/>
    <cellStyle name="Normal 7 4 2 2 2 3 2" xfId="51665" xr:uid="{00000000-0005-0000-0000-0000D1C90000}"/>
    <cellStyle name="Normal 7 4 2 2 2 3 2 2" xfId="51666" xr:uid="{00000000-0005-0000-0000-0000D2C90000}"/>
    <cellStyle name="Normal 7 4 2 2 2 3 3" xfId="51667" xr:uid="{00000000-0005-0000-0000-0000D3C90000}"/>
    <cellStyle name="Normal 7 4 2 2 2 3 4" xfId="51668" xr:uid="{00000000-0005-0000-0000-0000D4C90000}"/>
    <cellStyle name="Normal 7 4 2 2 2 4" xfId="51669" xr:uid="{00000000-0005-0000-0000-0000D5C90000}"/>
    <cellStyle name="Normal 7 4 2 2 2 4 2" xfId="51670" xr:uid="{00000000-0005-0000-0000-0000D6C90000}"/>
    <cellStyle name="Normal 7 4 2 2 2 5" xfId="51671" xr:uid="{00000000-0005-0000-0000-0000D7C90000}"/>
    <cellStyle name="Normal 7 4 2 2 2 6" xfId="51672" xr:uid="{00000000-0005-0000-0000-0000D8C90000}"/>
    <cellStyle name="Normal 7 4 2 2 3" xfId="51673" xr:uid="{00000000-0005-0000-0000-0000D9C90000}"/>
    <cellStyle name="Normal 7 4 2 2 3 2" xfId="51674" xr:uid="{00000000-0005-0000-0000-0000DAC90000}"/>
    <cellStyle name="Normal 7 4 2 2 3 2 2" xfId="51675" xr:uid="{00000000-0005-0000-0000-0000DBC90000}"/>
    <cellStyle name="Normal 7 4 2 2 3 2 2 2" xfId="51676" xr:uid="{00000000-0005-0000-0000-0000DCC90000}"/>
    <cellStyle name="Normal 7 4 2 2 3 2 3" xfId="51677" xr:uid="{00000000-0005-0000-0000-0000DDC90000}"/>
    <cellStyle name="Normal 7 4 2 2 3 2 4" xfId="51678" xr:uid="{00000000-0005-0000-0000-0000DEC90000}"/>
    <cellStyle name="Normal 7 4 2 2 3 3" xfId="51679" xr:uid="{00000000-0005-0000-0000-0000DFC90000}"/>
    <cellStyle name="Normal 7 4 2 2 3 3 2" xfId="51680" xr:uid="{00000000-0005-0000-0000-0000E0C90000}"/>
    <cellStyle name="Normal 7 4 2 2 3 4" xfId="51681" xr:uid="{00000000-0005-0000-0000-0000E1C90000}"/>
    <cellStyle name="Normal 7 4 2 2 3 5" xfId="51682" xr:uid="{00000000-0005-0000-0000-0000E2C90000}"/>
    <cellStyle name="Normal 7 4 2 2 4" xfId="51683" xr:uid="{00000000-0005-0000-0000-0000E3C90000}"/>
    <cellStyle name="Normal 7 4 2 2 4 2" xfId="51684" xr:uid="{00000000-0005-0000-0000-0000E4C90000}"/>
    <cellStyle name="Normal 7 4 2 2 4 2 2" xfId="51685" xr:uid="{00000000-0005-0000-0000-0000E5C90000}"/>
    <cellStyle name="Normal 7 4 2 2 4 3" xfId="51686" xr:uid="{00000000-0005-0000-0000-0000E6C90000}"/>
    <cellStyle name="Normal 7 4 2 2 4 4" xfId="51687" xr:uid="{00000000-0005-0000-0000-0000E7C90000}"/>
    <cellStyle name="Normal 7 4 2 2 5" xfId="51688" xr:uid="{00000000-0005-0000-0000-0000E8C90000}"/>
    <cellStyle name="Normal 7 4 2 2 5 2" xfId="51689" xr:uid="{00000000-0005-0000-0000-0000E9C90000}"/>
    <cellStyle name="Normal 7 4 2 2 5 2 2" xfId="51690" xr:uid="{00000000-0005-0000-0000-0000EAC90000}"/>
    <cellStyle name="Normal 7 4 2 2 5 3" xfId="51691" xr:uid="{00000000-0005-0000-0000-0000EBC90000}"/>
    <cellStyle name="Normal 7 4 2 2 5 4" xfId="51692" xr:uid="{00000000-0005-0000-0000-0000ECC90000}"/>
    <cellStyle name="Normal 7 4 2 3" xfId="51693" xr:uid="{00000000-0005-0000-0000-0000EDC90000}"/>
    <cellStyle name="Normal 7 4 2 3 2" xfId="51694" xr:uid="{00000000-0005-0000-0000-0000EEC90000}"/>
    <cellStyle name="Normal 7 4 2 3 2 2" xfId="51695" xr:uid="{00000000-0005-0000-0000-0000EFC90000}"/>
    <cellStyle name="Normal 7 4 2 3 2 2 2" xfId="51696" xr:uid="{00000000-0005-0000-0000-0000F0C90000}"/>
    <cellStyle name="Normal 7 4 2 3 2 2 2 2" xfId="51697" xr:uid="{00000000-0005-0000-0000-0000F1C90000}"/>
    <cellStyle name="Normal 7 4 2 3 2 2 3" xfId="51698" xr:uid="{00000000-0005-0000-0000-0000F2C90000}"/>
    <cellStyle name="Normal 7 4 2 3 2 2 4" xfId="51699" xr:uid="{00000000-0005-0000-0000-0000F3C90000}"/>
    <cellStyle name="Normal 7 4 2 3 2 3" xfId="51700" xr:uid="{00000000-0005-0000-0000-0000F4C90000}"/>
    <cellStyle name="Normal 7 4 2 3 2 3 2" xfId="51701" xr:uid="{00000000-0005-0000-0000-0000F5C90000}"/>
    <cellStyle name="Normal 7 4 2 3 2 3 2 2" xfId="51702" xr:uid="{00000000-0005-0000-0000-0000F6C90000}"/>
    <cellStyle name="Normal 7 4 2 3 2 3 3" xfId="51703" xr:uid="{00000000-0005-0000-0000-0000F7C90000}"/>
    <cellStyle name="Normal 7 4 2 3 2 3 4" xfId="51704" xr:uid="{00000000-0005-0000-0000-0000F8C90000}"/>
    <cellStyle name="Normal 7 4 2 3 2 4" xfId="51705" xr:uid="{00000000-0005-0000-0000-0000F9C90000}"/>
    <cellStyle name="Normal 7 4 2 3 2 4 2" xfId="51706" xr:uid="{00000000-0005-0000-0000-0000FAC90000}"/>
    <cellStyle name="Normal 7 4 2 3 2 5" xfId="51707" xr:uid="{00000000-0005-0000-0000-0000FBC90000}"/>
    <cellStyle name="Normal 7 4 2 3 2 6" xfId="51708" xr:uid="{00000000-0005-0000-0000-0000FCC90000}"/>
    <cellStyle name="Normal 7 4 2 3 3" xfId="51709" xr:uid="{00000000-0005-0000-0000-0000FDC90000}"/>
    <cellStyle name="Normal 7 4 2 3 3 2" xfId="51710" xr:uid="{00000000-0005-0000-0000-0000FEC90000}"/>
    <cellStyle name="Normal 7 4 2 3 3 2 2" xfId="51711" xr:uid="{00000000-0005-0000-0000-0000FFC90000}"/>
    <cellStyle name="Normal 7 4 2 3 3 2 2 2" xfId="51712" xr:uid="{00000000-0005-0000-0000-000000CA0000}"/>
    <cellStyle name="Normal 7 4 2 3 3 2 3" xfId="51713" xr:uid="{00000000-0005-0000-0000-000001CA0000}"/>
    <cellStyle name="Normal 7 4 2 3 3 2 4" xfId="51714" xr:uid="{00000000-0005-0000-0000-000002CA0000}"/>
    <cellStyle name="Normal 7 4 2 3 3 3" xfId="51715" xr:uid="{00000000-0005-0000-0000-000003CA0000}"/>
    <cellStyle name="Normal 7 4 2 3 3 3 2" xfId="51716" xr:uid="{00000000-0005-0000-0000-000004CA0000}"/>
    <cellStyle name="Normal 7 4 2 3 3 4" xfId="51717" xr:uid="{00000000-0005-0000-0000-000005CA0000}"/>
    <cellStyle name="Normal 7 4 2 3 3 5" xfId="51718" xr:uid="{00000000-0005-0000-0000-000006CA0000}"/>
    <cellStyle name="Normal 7 4 2 3 4" xfId="51719" xr:uid="{00000000-0005-0000-0000-000007CA0000}"/>
    <cellStyle name="Normal 7 4 2 3 4 2" xfId="51720" xr:uid="{00000000-0005-0000-0000-000008CA0000}"/>
    <cellStyle name="Normal 7 4 2 3 4 2 2" xfId="51721" xr:uid="{00000000-0005-0000-0000-000009CA0000}"/>
    <cellStyle name="Normal 7 4 2 3 4 3" xfId="51722" xr:uid="{00000000-0005-0000-0000-00000ACA0000}"/>
    <cellStyle name="Normal 7 4 2 3 4 4" xfId="51723" xr:uid="{00000000-0005-0000-0000-00000BCA0000}"/>
    <cellStyle name="Normal 7 4 2 3 5" xfId="51724" xr:uid="{00000000-0005-0000-0000-00000CCA0000}"/>
    <cellStyle name="Normal 7 4 2 3 5 2" xfId="51725" xr:uid="{00000000-0005-0000-0000-00000DCA0000}"/>
    <cellStyle name="Normal 7 4 2 3 6" xfId="51726" xr:uid="{00000000-0005-0000-0000-00000ECA0000}"/>
    <cellStyle name="Normal 7 4 2 3 7" xfId="51727" xr:uid="{00000000-0005-0000-0000-00000FCA0000}"/>
    <cellStyle name="Normal 7 4 2 4" xfId="51728" xr:uid="{00000000-0005-0000-0000-000010CA0000}"/>
    <cellStyle name="Normal 7 4 2 4 2" xfId="51729" xr:uid="{00000000-0005-0000-0000-000011CA0000}"/>
    <cellStyle name="Normal 7 4 2 4 2 2" xfId="51730" xr:uid="{00000000-0005-0000-0000-000012CA0000}"/>
    <cellStyle name="Normal 7 4 2 4 2 2 2" xfId="51731" xr:uid="{00000000-0005-0000-0000-000013CA0000}"/>
    <cellStyle name="Normal 7 4 2 4 2 3" xfId="51732" xr:uid="{00000000-0005-0000-0000-000014CA0000}"/>
    <cellStyle name="Normal 7 4 2 4 2 4" xfId="51733" xr:uid="{00000000-0005-0000-0000-000015CA0000}"/>
    <cellStyle name="Normal 7 4 2 4 3" xfId="51734" xr:uid="{00000000-0005-0000-0000-000016CA0000}"/>
    <cellStyle name="Normal 7 4 2 4 3 2" xfId="51735" xr:uid="{00000000-0005-0000-0000-000017CA0000}"/>
    <cellStyle name="Normal 7 4 2 4 4" xfId="51736" xr:uid="{00000000-0005-0000-0000-000018CA0000}"/>
    <cellStyle name="Normal 7 4 2 4 5" xfId="51737" xr:uid="{00000000-0005-0000-0000-000019CA0000}"/>
    <cellStyle name="Normal 7 4 2 5" xfId="51738" xr:uid="{00000000-0005-0000-0000-00001ACA0000}"/>
    <cellStyle name="Normal 7 4 2 5 2" xfId="51739" xr:uid="{00000000-0005-0000-0000-00001BCA0000}"/>
    <cellStyle name="Normal 7 4 2 5 2 2" xfId="51740" xr:uid="{00000000-0005-0000-0000-00001CCA0000}"/>
    <cellStyle name="Normal 7 4 2 5 2 2 2" xfId="51741" xr:uid="{00000000-0005-0000-0000-00001DCA0000}"/>
    <cellStyle name="Normal 7 4 2 5 2 3" xfId="51742" xr:uid="{00000000-0005-0000-0000-00001ECA0000}"/>
    <cellStyle name="Normal 7 4 2 5 2 4" xfId="51743" xr:uid="{00000000-0005-0000-0000-00001FCA0000}"/>
    <cellStyle name="Normal 7 4 2 5 3" xfId="51744" xr:uid="{00000000-0005-0000-0000-000020CA0000}"/>
    <cellStyle name="Normal 7 4 2 5 3 2" xfId="51745" xr:uid="{00000000-0005-0000-0000-000021CA0000}"/>
    <cellStyle name="Normal 7 4 2 5 4" xfId="51746" xr:uid="{00000000-0005-0000-0000-000022CA0000}"/>
    <cellStyle name="Normal 7 4 2 5 5" xfId="51747" xr:uid="{00000000-0005-0000-0000-000023CA0000}"/>
    <cellStyle name="Normal 7 4 2 6" xfId="51748" xr:uid="{00000000-0005-0000-0000-000024CA0000}"/>
    <cellStyle name="Normal 7 4 2 6 2" xfId="51749" xr:uid="{00000000-0005-0000-0000-000025CA0000}"/>
    <cellStyle name="Normal 7 4 2 6 2 2" xfId="51750" xr:uid="{00000000-0005-0000-0000-000026CA0000}"/>
    <cellStyle name="Normal 7 4 2 6 3" xfId="51751" xr:uid="{00000000-0005-0000-0000-000027CA0000}"/>
    <cellStyle name="Normal 7 4 2 6 4" xfId="51752" xr:uid="{00000000-0005-0000-0000-000028CA0000}"/>
    <cellStyle name="Normal 7 4 3" xfId="51753" xr:uid="{00000000-0005-0000-0000-000029CA0000}"/>
    <cellStyle name="Normal 7 4 3 2" xfId="51754" xr:uid="{00000000-0005-0000-0000-00002ACA0000}"/>
    <cellStyle name="Normal 7 4 3 2 2" xfId="51755" xr:uid="{00000000-0005-0000-0000-00002BCA0000}"/>
    <cellStyle name="Normal 7 4 3 2 2 2" xfId="51756" xr:uid="{00000000-0005-0000-0000-00002CCA0000}"/>
    <cellStyle name="Normal 7 4 3 2 2 2 2" xfId="51757" xr:uid="{00000000-0005-0000-0000-00002DCA0000}"/>
    <cellStyle name="Normal 7 4 3 2 2 2 2 2" xfId="51758" xr:uid="{00000000-0005-0000-0000-00002ECA0000}"/>
    <cellStyle name="Normal 7 4 3 2 2 2 3" xfId="51759" xr:uid="{00000000-0005-0000-0000-00002FCA0000}"/>
    <cellStyle name="Normal 7 4 3 2 2 2 4" xfId="51760" xr:uid="{00000000-0005-0000-0000-000030CA0000}"/>
    <cellStyle name="Normal 7 4 3 2 2 3" xfId="51761" xr:uid="{00000000-0005-0000-0000-000031CA0000}"/>
    <cellStyle name="Normal 7 4 3 2 2 3 2" xfId="51762" xr:uid="{00000000-0005-0000-0000-000032CA0000}"/>
    <cellStyle name="Normal 7 4 3 2 2 4" xfId="51763" xr:uid="{00000000-0005-0000-0000-000033CA0000}"/>
    <cellStyle name="Normal 7 4 3 2 2 5" xfId="51764" xr:uid="{00000000-0005-0000-0000-000034CA0000}"/>
    <cellStyle name="Normal 7 4 3 2 3" xfId="51765" xr:uid="{00000000-0005-0000-0000-000035CA0000}"/>
    <cellStyle name="Normal 7 4 3 2 3 2" xfId="51766" xr:uid="{00000000-0005-0000-0000-000036CA0000}"/>
    <cellStyle name="Normal 7 4 3 2 3 2 2" xfId="51767" xr:uid="{00000000-0005-0000-0000-000037CA0000}"/>
    <cellStyle name="Normal 7 4 3 2 3 3" xfId="51768" xr:uid="{00000000-0005-0000-0000-000038CA0000}"/>
    <cellStyle name="Normal 7 4 3 2 3 4" xfId="51769" xr:uid="{00000000-0005-0000-0000-000039CA0000}"/>
    <cellStyle name="Normal 7 4 3 2 4" xfId="51770" xr:uid="{00000000-0005-0000-0000-00003ACA0000}"/>
    <cellStyle name="Normal 7 4 3 2 4 2" xfId="51771" xr:uid="{00000000-0005-0000-0000-00003BCA0000}"/>
    <cellStyle name="Normal 7 4 3 2 5" xfId="51772" xr:uid="{00000000-0005-0000-0000-00003CCA0000}"/>
    <cellStyle name="Normal 7 4 3 2 6" xfId="51773" xr:uid="{00000000-0005-0000-0000-00003DCA0000}"/>
    <cellStyle name="Normal 7 4 3 3" xfId="51774" xr:uid="{00000000-0005-0000-0000-00003ECA0000}"/>
    <cellStyle name="Normal 7 4 3 3 2" xfId="51775" xr:uid="{00000000-0005-0000-0000-00003FCA0000}"/>
    <cellStyle name="Normal 7 4 3 3 2 2" xfId="51776" xr:uid="{00000000-0005-0000-0000-000040CA0000}"/>
    <cellStyle name="Normal 7 4 3 3 2 2 2" xfId="51777" xr:uid="{00000000-0005-0000-0000-000041CA0000}"/>
    <cellStyle name="Normal 7 4 3 3 2 3" xfId="51778" xr:uid="{00000000-0005-0000-0000-000042CA0000}"/>
    <cellStyle name="Normal 7 4 3 3 2 4" xfId="51779" xr:uid="{00000000-0005-0000-0000-000043CA0000}"/>
    <cellStyle name="Normal 7 4 3 3 3" xfId="51780" xr:uid="{00000000-0005-0000-0000-000044CA0000}"/>
    <cellStyle name="Normal 7 4 3 3 3 2" xfId="51781" xr:uid="{00000000-0005-0000-0000-000045CA0000}"/>
    <cellStyle name="Normal 7 4 3 3 4" xfId="51782" xr:uid="{00000000-0005-0000-0000-000046CA0000}"/>
    <cellStyle name="Normal 7 4 3 3 5" xfId="51783" xr:uid="{00000000-0005-0000-0000-000047CA0000}"/>
    <cellStyle name="Normal 7 4 3 4" xfId="51784" xr:uid="{00000000-0005-0000-0000-000048CA0000}"/>
    <cellStyle name="Normal 7 4 3 4 2" xfId="51785" xr:uid="{00000000-0005-0000-0000-000049CA0000}"/>
    <cellStyle name="Normal 7 4 3 4 2 2" xfId="51786" xr:uid="{00000000-0005-0000-0000-00004ACA0000}"/>
    <cellStyle name="Normal 7 4 3 4 3" xfId="51787" xr:uid="{00000000-0005-0000-0000-00004BCA0000}"/>
    <cellStyle name="Normal 7 4 3 4 4" xfId="51788" xr:uid="{00000000-0005-0000-0000-00004CCA0000}"/>
    <cellStyle name="Normal 7 4 3 5" xfId="51789" xr:uid="{00000000-0005-0000-0000-00004DCA0000}"/>
    <cellStyle name="Normal 7 4 3 5 2" xfId="51790" xr:uid="{00000000-0005-0000-0000-00004ECA0000}"/>
    <cellStyle name="Normal 7 4 3 5 2 2" xfId="51791" xr:uid="{00000000-0005-0000-0000-00004FCA0000}"/>
    <cellStyle name="Normal 7 4 3 5 3" xfId="51792" xr:uid="{00000000-0005-0000-0000-000050CA0000}"/>
    <cellStyle name="Normal 7 4 3 5 4" xfId="51793" xr:uid="{00000000-0005-0000-0000-000051CA0000}"/>
    <cellStyle name="Normal 7 4 4" xfId="51794" xr:uid="{00000000-0005-0000-0000-000052CA0000}"/>
    <cellStyle name="Normal 7 4 4 2" xfId="51795" xr:uid="{00000000-0005-0000-0000-000053CA0000}"/>
    <cellStyle name="Normal 7 4 4 2 2" xfId="51796" xr:uid="{00000000-0005-0000-0000-000054CA0000}"/>
    <cellStyle name="Normal 7 4 4 2 2 2" xfId="51797" xr:uid="{00000000-0005-0000-0000-000055CA0000}"/>
    <cellStyle name="Normal 7 4 4 2 2 2 2" xfId="51798" xr:uid="{00000000-0005-0000-0000-000056CA0000}"/>
    <cellStyle name="Normal 7 4 4 2 2 3" xfId="51799" xr:uid="{00000000-0005-0000-0000-000057CA0000}"/>
    <cellStyle name="Normal 7 4 4 2 2 4" xfId="51800" xr:uid="{00000000-0005-0000-0000-000058CA0000}"/>
    <cellStyle name="Normal 7 4 4 2 3" xfId="51801" xr:uid="{00000000-0005-0000-0000-000059CA0000}"/>
    <cellStyle name="Normal 7 4 4 2 3 2" xfId="51802" xr:uid="{00000000-0005-0000-0000-00005ACA0000}"/>
    <cellStyle name="Normal 7 4 4 2 3 2 2" xfId="51803" xr:uid="{00000000-0005-0000-0000-00005BCA0000}"/>
    <cellStyle name="Normal 7 4 4 2 3 3" xfId="51804" xr:uid="{00000000-0005-0000-0000-00005CCA0000}"/>
    <cellStyle name="Normal 7 4 4 2 3 4" xfId="51805" xr:uid="{00000000-0005-0000-0000-00005DCA0000}"/>
    <cellStyle name="Normal 7 4 4 2 4" xfId="51806" xr:uid="{00000000-0005-0000-0000-00005ECA0000}"/>
    <cellStyle name="Normal 7 4 4 2 4 2" xfId="51807" xr:uid="{00000000-0005-0000-0000-00005FCA0000}"/>
    <cellStyle name="Normal 7 4 4 2 5" xfId="51808" xr:uid="{00000000-0005-0000-0000-000060CA0000}"/>
    <cellStyle name="Normal 7 4 4 2 6" xfId="51809" xr:uid="{00000000-0005-0000-0000-000061CA0000}"/>
    <cellStyle name="Normal 7 4 4 3" xfId="51810" xr:uid="{00000000-0005-0000-0000-000062CA0000}"/>
    <cellStyle name="Normal 7 4 4 3 2" xfId="51811" xr:uid="{00000000-0005-0000-0000-000063CA0000}"/>
    <cellStyle name="Normal 7 4 4 3 2 2" xfId="51812" xr:uid="{00000000-0005-0000-0000-000064CA0000}"/>
    <cellStyle name="Normal 7 4 4 3 2 2 2" xfId="51813" xr:uid="{00000000-0005-0000-0000-000065CA0000}"/>
    <cellStyle name="Normal 7 4 4 3 2 3" xfId="51814" xr:uid="{00000000-0005-0000-0000-000066CA0000}"/>
    <cellStyle name="Normal 7 4 4 3 2 4" xfId="51815" xr:uid="{00000000-0005-0000-0000-000067CA0000}"/>
    <cellStyle name="Normal 7 4 4 3 3" xfId="51816" xr:uid="{00000000-0005-0000-0000-000068CA0000}"/>
    <cellStyle name="Normal 7 4 4 3 3 2" xfId="51817" xr:uid="{00000000-0005-0000-0000-000069CA0000}"/>
    <cellStyle name="Normal 7 4 4 3 4" xfId="51818" xr:uid="{00000000-0005-0000-0000-00006ACA0000}"/>
    <cellStyle name="Normal 7 4 4 3 5" xfId="51819" xr:uid="{00000000-0005-0000-0000-00006BCA0000}"/>
    <cellStyle name="Normal 7 4 4 4" xfId="51820" xr:uid="{00000000-0005-0000-0000-00006CCA0000}"/>
    <cellStyle name="Normal 7 4 4 4 2" xfId="51821" xr:uid="{00000000-0005-0000-0000-00006DCA0000}"/>
    <cellStyle name="Normal 7 4 4 4 2 2" xfId="51822" xr:uid="{00000000-0005-0000-0000-00006ECA0000}"/>
    <cellStyle name="Normal 7 4 4 4 3" xfId="51823" xr:uid="{00000000-0005-0000-0000-00006FCA0000}"/>
    <cellStyle name="Normal 7 4 4 4 4" xfId="51824" xr:uid="{00000000-0005-0000-0000-000070CA0000}"/>
    <cellStyle name="Normal 7 4 4 5" xfId="51825" xr:uid="{00000000-0005-0000-0000-000071CA0000}"/>
    <cellStyle name="Normal 7 4 4 5 2" xfId="51826" xr:uid="{00000000-0005-0000-0000-000072CA0000}"/>
    <cellStyle name="Normal 7 4 4 6" xfId="51827" xr:uid="{00000000-0005-0000-0000-000073CA0000}"/>
    <cellStyle name="Normal 7 4 4 7" xfId="51828" xr:uid="{00000000-0005-0000-0000-000074CA0000}"/>
    <cellStyle name="Normal 7 4 5" xfId="51829" xr:uid="{00000000-0005-0000-0000-000075CA0000}"/>
    <cellStyle name="Normal 7 4 5 2" xfId="51830" xr:uid="{00000000-0005-0000-0000-000076CA0000}"/>
    <cellStyle name="Normal 7 4 5 2 2" xfId="51831" xr:uid="{00000000-0005-0000-0000-000077CA0000}"/>
    <cellStyle name="Normal 7 4 5 2 2 2" xfId="51832" xr:uid="{00000000-0005-0000-0000-000078CA0000}"/>
    <cellStyle name="Normal 7 4 5 2 3" xfId="51833" xr:uid="{00000000-0005-0000-0000-000079CA0000}"/>
    <cellStyle name="Normal 7 4 5 2 4" xfId="51834" xr:uid="{00000000-0005-0000-0000-00007ACA0000}"/>
    <cellStyle name="Normal 7 4 5 3" xfId="51835" xr:uid="{00000000-0005-0000-0000-00007BCA0000}"/>
    <cellStyle name="Normal 7 4 5 3 2" xfId="51836" xr:uid="{00000000-0005-0000-0000-00007CCA0000}"/>
    <cellStyle name="Normal 7 4 5 4" xfId="51837" xr:uid="{00000000-0005-0000-0000-00007DCA0000}"/>
    <cellStyle name="Normal 7 4 5 5" xfId="51838" xr:uid="{00000000-0005-0000-0000-00007ECA0000}"/>
    <cellStyle name="Normal 7 4 6" xfId="51839" xr:uid="{00000000-0005-0000-0000-00007FCA0000}"/>
    <cellStyle name="Normal 7 4 6 2" xfId="51840" xr:uid="{00000000-0005-0000-0000-000080CA0000}"/>
    <cellStyle name="Normal 7 4 6 2 2" xfId="51841" xr:uid="{00000000-0005-0000-0000-000081CA0000}"/>
    <cellStyle name="Normal 7 4 6 2 2 2" xfId="51842" xr:uid="{00000000-0005-0000-0000-000082CA0000}"/>
    <cellStyle name="Normal 7 4 6 2 3" xfId="51843" xr:uid="{00000000-0005-0000-0000-000083CA0000}"/>
    <cellStyle name="Normal 7 4 6 2 4" xfId="51844" xr:uid="{00000000-0005-0000-0000-000084CA0000}"/>
    <cellStyle name="Normal 7 4 6 3" xfId="51845" xr:uid="{00000000-0005-0000-0000-000085CA0000}"/>
    <cellStyle name="Normal 7 4 6 3 2" xfId="51846" xr:uid="{00000000-0005-0000-0000-000086CA0000}"/>
    <cellStyle name="Normal 7 4 6 4" xfId="51847" xr:uid="{00000000-0005-0000-0000-000087CA0000}"/>
    <cellStyle name="Normal 7 4 6 5" xfId="51848" xr:uid="{00000000-0005-0000-0000-000088CA0000}"/>
    <cellStyle name="Normal 7 4 7" xfId="51849" xr:uid="{00000000-0005-0000-0000-000089CA0000}"/>
    <cellStyle name="Normal 7 4 7 2" xfId="51850" xr:uid="{00000000-0005-0000-0000-00008ACA0000}"/>
    <cellStyle name="Normal 7 4 7 2 2" xfId="51851" xr:uid="{00000000-0005-0000-0000-00008BCA0000}"/>
    <cellStyle name="Normal 7 4 7 3" xfId="51852" xr:uid="{00000000-0005-0000-0000-00008CCA0000}"/>
    <cellStyle name="Normal 7 4 7 4" xfId="51853" xr:uid="{00000000-0005-0000-0000-00008DCA0000}"/>
    <cellStyle name="Normal 7 4_Control Caps" xfId="51854" xr:uid="{00000000-0005-0000-0000-00008ECA0000}"/>
    <cellStyle name="Normal 7 5" xfId="51855" xr:uid="{00000000-0005-0000-0000-00008FCA0000}"/>
    <cellStyle name="Normal 7 5 2" xfId="51856" xr:uid="{00000000-0005-0000-0000-000090CA0000}"/>
    <cellStyle name="Normal 7 5 2 2" xfId="51857" xr:uid="{00000000-0005-0000-0000-000091CA0000}"/>
    <cellStyle name="Normal 7 5 2 2 2" xfId="51858" xr:uid="{00000000-0005-0000-0000-000092CA0000}"/>
    <cellStyle name="Normal 7 5 2 2 2 2" xfId="51859" xr:uid="{00000000-0005-0000-0000-000093CA0000}"/>
    <cellStyle name="Normal 7 5 2 2 2 2 2" xfId="51860" xr:uid="{00000000-0005-0000-0000-000094CA0000}"/>
    <cellStyle name="Normal 7 5 2 2 2 2 2 2" xfId="51861" xr:uid="{00000000-0005-0000-0000-000095CA0000}"/>
    <cellStyle name="Normal 7 5 2 2 2 2 3" xfId="51862" xr:uid="{00000000-0005-0000-0000-000096CA0000}"/>
    <cellStyle name="Normal 7 5 2 2 2 2 4" xfId="51863" xr:uid="{00000000-0005-0000-0000-000097CA0000}"/>
    <cellStyle name="Normal 7 5 2 2 2 3" xfId="51864" xr:uid="{00000000-0005-0000-0000-000098CA0000}"/>
    <cellStyle name="Normal 7 5 2 2 2 3 2" xfId="51865" xr:uid="{00000000-0005-0000-0000-000099CA0000}"/>
    <cellStyle name="Normal 7 5 2 2 2 4" xfId="51866" xr:uid="{00000000-0005-0000-0000-00009ACA0000}"/>
    <cellStyle name="Normal 7 5 2 2 2 5" xfId="51867" xr:uid="{00000000-0005-0000-0000-00009BCA0000}"/>
    <cellStyle name="Normal 7 5 2 2 3" xfId="51868" xr:uid="{00000000-0005-0000-0000-00009CCA0000}"/>
    <cellStyle name="Normal 7 5 2 2 3 2" xfId="51869" xr:uid="{00000000-0005-0000-0000-00009DCA0000}"/>
    <cellStyle name="Normal 7 5 2 2 3 2 2" xfId="51870" xr:uid="{00000000-0005-0000-0000-00009ECA0000}"/>
    <cellStyle name="Normal 7 5 2 2 3 3" xfId="51871" xr:uid="{00000000-0005-0000-0000-00009FCA0000}"/>
    <cellStyle name="Normal 7 5 2 2 3 4" xfId="51872" xr:uid="{00000000-0005-0000-0000-0000A0CA0000}"/>
    <cellStyle name="Normal 7 5 2 2 4" xfId="51873" xr:uid="{00000000-0005-0000-0000-0000A1CA0000}"/>
    <cellStyle name="Normal 7 5 2 2 4 2" xfId="51874" xr:uid="{00000000-0005-0000-0000-0000A2CA0000}"/>
    <cellStyle name="Normal 7 5 2 2 5" xfId="51875" xr:uid="{00000000-0005-0000-0000-0000A3CA0000}"/>
    <cellStyle name="Normal 7 5 2 2 6" xfId="51876" xr:uid="{00000000-0005-0000-0000-0000A4CA0000}"/>
    <cellStyle name="Normal 7 5 2 3" xfId="51877" xr:uid="{00000000-0005-0000-0000-0000A5CA0000}"/>
    <cellStyle name="Normal 7 5 2 3 2" xfId="51878" xr:uid="{00000000-0005-0000-0000-0000A6CA0000}"/>
    <cellStyle name="Normal 7 5 2 3 2 2" xfId="51879" xr:uid="{00000000-0005-0000-0000-0000A7CA0000}"/>
    <cellStyle name="Normal 7 5 2 3 2 2 2" xfId="51880" xr:uid="{00000000-0005-0000-0000-0000A8CA0000}"/>
    <cellStyle name="Normal 7 5 2 3 2 3" xfId="51881" xr:uid="{00000000-0005-0000-0000-0000A9CA0000}"/>
    <cellStyle name="Normal 7 5 2 3 2 4" xfId="51882" xr:uid="{00000000-0005-0000-0000-0000AACA0000}"/>
    <cellStyle name="Normal 7 5 2 3 3" xfId="51883" xr:uid="{00000000-0005-0000-0000-0000ABCA0000}"/>
    <cellStyle name="Normal 7 5 2 3 3 2" xfId="51884" xr:uid="{00000000-0005-0000-0000-0000ACCA0000}"/>
    <cellStyle name="Normal 7 5 2 3 4" xfId="51885" xr:uid="{00000000-0005-0000-0000-0000ADCA0000}"/>
    <cellStyle name="Normal 7 5 2 3 5" xfId="51886" xr:uid="{00000000-0005-0000-0000-0000AECA0000}"/>
    <cellStyle name="Normal 7 5 2 4" xfId="51887" xr:uid="{00000000-0005-0000-0000-0000AFCA0000}"/>
    <cellStyle name="Normal 7 5 2 4 2" xfId="51888" xr:uid="{00000000-0005-0000-0000-0000B0CA0000}"/>
    <cellStyle name="Normal 7 5 2 4 2 2" xfId="51889" xr:uid="{00000000-0005-0000-0000-0000B1CA0000}"/>
    <cellStyle name="Normal 7 5 2 4 3" xfId="51890" xr:uid="{00000000-0005-0000-0000-0000B2CA0000}"/>
    <cellStyle name="Normal 7 5 2 4 4" xfId="51891" xr:uid="{00000000-0005-0000-0000-0000B3CA0000}"/>
    <cellStyle name="Normal 7 5 2 5" xfId="51892" xr:uid="{00000000-0005-0000-0000-0000B4CA0000}"/>
    <cellStyle name="Normal 7 5 2 5 2" xfId="51893" xr:uid="{00000000-0005-0000-0000-0000B5CA0000}"/>
    <cellStyle name="Normal 7 5 2 5 2 2" xfId="51894" xr:uid="{00000000-0005-0000-0000-0000B6CA0000}"/>
    <cellStyle name="Normal 7 5 2 5 3" xfId="51895" xr:uid="{00000000-0005-0000-0000-0000B7CA0000}"/>
    <cellStyle name="Normal 7 5 2 5 4" xfId="51896" xr:uid="{00000000-0005-0000-0000-0000B8CA0000}"/>
    <cellStyle name="Normal 7 5 3" xfId="51897" xr:uid="{00000000-0005-0000-0000-0000B9CA0000}"/>
    <cellStyle name="Normal 7 5 3 2" xfId="51898" xr:uid="{00000000-0005-0000-0000-0000BACA0000}"/>
    <cellStyle name="Normal 7 5 3 2 2" xfId="51899" xr:uid="{00000000-0005-0000-0000-0000BBCA0000}"/>
    <cellStyle name="Normal 7 5 3 2 2 2" xfId="51900" xr:uid="{00000000-0005-0000-0000-0000BCCA0000}"/>
    <cellStyle name="Normal 7 5 3 2 2 2 2" xfId="51901" xr:uid="{00000000-0005-0000-0000-0000BDCA0000}"/>
    <cellStyle name="Normal 7 5 3 2 2 3" xfId="51902" xr:uid="{00000000-0005-0000-0000-0000BECA0000}"/>
    <cellStyle name="Normal 7 5 3 2 2 4" xfId="51903" xr:uid="{00000000-0005-0000-0000-0000BFCA0000}"/>
    <cellStyle name="Normal 7 5 3 2 3" xfId="51904" xr:uid="{00000000-0005-0000-0000-0000C0CA0000}"/>
    <cellStyle name="Normal 7 5 3 2 3 2" xfId="51905" xr:uid="{00000000-0005-0000-0000-0000C1CA0000}"/>
    <cellStyle name="Normal 7 5 3 2 3 2 2" xfId="51906" xr:uid="{00000000-0005-0000-0000-0000C2CA0000}"/>
    <cellStyle name="Normal 7 5 3 2 3 3" xfId="51907" xr:uid="{00000000-0005-0000-0000-0000C3CA0000}"/>
    <cellStyle name="Normal 7 5 3 2 3 4" xfId="51908" xr:uid="{00000000-0005-0000-0000-0000C4CA0000}"/>
    <cellStyle name="Normal 7 5 3 2 4" xfId="51909" xr:uid="{00000000-0005-0000-0000-0000C5CA0000}"/>
    <cellStyle name="Normal 7 5 3 2 4 2" xfId="51910" xr:uid="{00000000-0005-0000-0000-0000C6CA0000}"/>
    <cellStyle name="Normal 7 5 3 2 5" xfId="51911" xr:uid="{00000000-0005-0000-0000-0000C7CA0000}"/>
    <cellStyle name="Normal 7 5 3 2 6" xfId="51912" xr:uid="{00000000-0005-0000-0000-0000C8CA0000}"/>
    <cellStyle name="Normal 7 5 3 3" xfId="51913" xr:uid="{00000000-0005-0000-0000-0000C9CA0000}"/>
    <cellStyle name="Normal 7 5 3 3 2" xfId="51914" xr:uid="{00000000-0005-0000-0000-0000CACA0000}"/>
    <cellStyle name="Normal 7 5 3 3 2 2" xfId="51915" xr:uid="{00000000-0005-0000-0000-0000CBCA0000}"/>
    <cellStyle name="Normal 7 5 3 3 2 2 2" xfId="51916" xr:uid="{00000000-0005-0000-0000-0000CCCA0000}"/>
    <cellStyle name="Normal 7 5 3 3 2 3" xfId="51917" xr:uid="{00000000-0005-0000-0000-0000CDCA0000}"/>
    <cellStyle name="Normal 7 5 3 3 2 4" xfId="51918" xr:uid="{00000000-0005-0000-0000-0000CECA0000}"/>
    <cellStyle name="Normal 7 5 3 3 3" xfId="51919" xr:uid="{00000000-0005-0000-0000-0000CFCA0000}"/>
    <cellStyle name="Normal 7 5 3 3 3 2" xfId="51920" xr:uid="{00000000-0005-0000-0000-0000D0CA0000}"/>
    <cellStyle name="Normal 7 5 3 3 4" xfId="51921" xr:uid="{00000000-0005-0000-0000-0000D1CA0000}"/>
    <cellStyle name="Normal 7 5 3 3 5" xfId="51922" xr:uid="{00000000-0005-0000-0000-0000D2CA0000}"/>
    <cellStyle name="Normal 7 5 3 4" xfId="51923" xr:uid="{00000000-0005-0000-0000-0000D3CA0000}"/>
    <cellStyle name="Normal 7 5 3 4 2" xfId="51924" xr:uid="{00000000-0005-0000-0000-0000D4CA0000}"/>
    <cellStyle name="Normal 7 5 3 4 2 2" xfId="51925" xr:uid="{00000000-0005-0000-0000-0000D5CA0000}"/>
    <cellStyle name="Normal 7 5 3 4 3" xfId="51926" xr:uid="{00000000-0005-0000-0000-0000D6CA0000}"/>
    <cellStyle name="Normal 7 5 3 4 4" xfId="51927" xr:uid="{00000000-0005-0000-0000-0000D7CA0000}"/>
    <cellStyle name="Normal 7 5 3 5" xfId="51928" xr:uid="{00000000-0005-0000-0000-0000D8CA0000}"/>
    <cellStyle name="Normal 7 5 3 5 2" xfId="51929" xr:uid="{00000000-0005-0000-0000-0000D9CA0000}"/>
    <cellStyle name="Normal 7 5 3 6" xfId="51930" xr:uid="{00000000-0005-0000-0000-0000DACA0000}"/>
    <cellStyle name="Normal 7 5 3 7" xfId="51931" xr:uid="{00000000-0005-0000-0000-0000DBCA0000}"/>
    <cellStyle name="Normal 7 5 4" xfId="51932" xr:uid="{00000000-0005-0000-0000-0000DCCA0000}"/>
    <cellStyle name="Normal 7 5 4 2" xfId="51933" xr:uid="{00000000-0005-0000-0000-0000DDCA0000}"/>
    <cellStyle name="Normal 7 5 4 2 2" xfId="51934" xr:uid="{00000000-0005-0000-0000-0000DECA0000}"/>
    <cellStyle name="Normal 7 5 4 2 2 2" xfId="51935" xr:uid="{00000000-0005-0000-0000-0000DFCA0000}"/>
    <cellStyle name="Normal 7 5 4 2 3" xfId="51936" xr:uid="{00000000-0005-0000-0000-0000E0CA0000}"/>
    <cellStyle name="Normal 7 5 4 2 4" xfId="51937" xr:uid="{00000000-0005-0000-0000-0000E1CA0000}"/>
    <cellStyle name="Normal 7 5 4 3" xfId="51938" xr:uid="{00000000-0005-0000-0000-0000E2CA0000}"/>
    <cellStyle name="Normal 7 5 4 3 2" xfId="51939" xr:uid="{00000000-0005-0000-0000-0000E3CA0000}"/>
    <cellStyle name="Normal 7 5 4 4" xfId="51940" xr:uid="{00000000-0005-0000-0000-0000E4CA0000}"/>
    <cellStyle name="Normal 7 5 4 5" xfId="51941" xr:uid="{00000000-0005-0000-0000-0000E5CA0000}"/>
    <cellStyle name="Normal 7 5 5" xfId="51942" xr:uid="{00000000-0005-0000-0000-0000E6CA0000}"/>
    <cellStyle name="Normal 7 5 5 2" xfId="51943" xr:uid="{00000000-0005-0000-0000-0000E7CA0000}"/>
    <cellStyle name="Normal 7 5 5 2 2" xfId="51944" xr:uid="{00000000-0005-0000-0000-0000E8CA0000}"/>
    <cellStyle name="Normal 7 5 5 2 2 2" xfId="51945" xr:uid="{00000000-0005-0000-0000-0000E9CA0000}"/>
    <cellStyle name="Normal 7 5 5 2 3" xfId="51946" xr:uid="{00000000-0005-0000-0000-0000EACA0000}"/>
    <cellStyle name="Normal 7 5 5 2 4" xfId="51947" xr:uid="{00000000-0005-0000-0000-0000EBCA0000}"/>
    <cellStyle name="Normal 7 5 5 3" xfId="51948" xr:uid="{00000000-0005-0000-0000-0000ECCA0000}"/>
    <cellStyle name="Normal 7 5 5 3 2" xfId="51949" xr:uid="{00000000-0005-0000-0000-0000EDCA0000}"/>
    <cellStyle name="Normal 7 5 5 4" xfId="51950" xr:uid="{00000000-0005-0000-0000-0000EECA0000}"/>
    <cellStyle name="Normal 7 5 5 5" xfId="51951" xr:uid="{00000000-0005-0000-0000-0000EFCA0000}"/>
    <cellStyle name="Normal 7 5 6" xfId="51952" xr:uid="{00000000-0005-0000-0000-0000F0CA0000}"/>
    <cellStyle name="Normal 7 5 6 2" xfId="51953" xr:uid="{00000000-0005-0000-0000-0000F1CA0000}"/>
    <cellStyle name="Normal 7 5 6 2 2" xfId="51954" xr:uid="{00000000-0005-0000-0000-0000F2CA0000}"/>
    <cellStyle name="Normal 7 5 6 3" xfId="51955" xr:uid="{00000000-0005-0000-0000-0000F3CA0000}"/>
    <cellStyle name="Normal 7 5 6 4" xfId="51956" xr:uid="{00000000-0005-0000-0000-0000F4CA0000}"/>
    <cellStyle name="Normal 7 5_Control Caps" xfId="51957" xr:uid="{00000000-0005-0000-0000-0000F5CA0000}"/>
    <cellStyle name="Normal 7 6" xfId="51958" xr:uid="{00000000-0005-0000-0000-0000F6CA0000}"/>
    <cellStyle name="Normal 7 6 2" xfId="51959" xr:uid="{00000000-0005-0000-0000-0000F7CA0000}"/>
    <cellStyle name="Normal 7 6 2 2" xfId="51960" xr:uid="{00000000-0005-0000-0000-0000F8CA0000}"/>
    <cellStyle name="Normal 7 6 2 2 2" xfId="51961" xr:uid="{00000000-0005-0000-0000-0000F9CA0000}"/>
    <cellStyle name="Normal 7 6 2 2 2 2" xfId="51962" xr:uid="{00000000-0005-0000-0000-0000FACA0000}"/>
    <cellStyle name="Normal 7 6 2 2 2 2 2" xfId="51963" xr:uid="{00000000-0005-0000-0000-0000FBCA0000}"/>
    <cellStyle name="Normal 7 6 2 2 2 2 2 2" xfId="51964" xr:uid="{00000000-0005-0000-0000-0000FCCA0000}"/>
    <cellStyle name="Normal 7 6 2 2 2 2 3" xfId="51965" xr:uid="{00000000-0005-0000-0000-0000FDCA0000}"/>
    <cellStyle name="Normal 7 6 2 2 2 2 4" xfId="51966" xr:uid="{00000000-0005-0000-0000-0000FECA0000}"/>
    <cellStyle name="Normal 7 6 2 2 2 3" xfId="51967" xr:uid="{00000000-0005-0000-0000-0000FFCA0000}"/>
    <cellStyle name="Normal 7 6 2 2 2 3 2" xfId="51968" xr:uid="{00000000-0005-0000-0000-000000CB0000}"/>
    <cellStyle name="Normal 7 6 2 2 2 4" xfId="51969" xr:uid="{00000000-0005-0000-0000-000001CB0000}"/>
    <cellStyle name="Normal 7 6 2 2 2 5" xfId="51970" xr:uid="{00000000-0005-0000-0000-000002CB0000}"/>
    <cellStyle name="Normal 7 6 2 2 3" xfId="51971" xr:uid="{00000000-0005-0000-0000-000003CB0000}"/>
    <cellStyle name="Normal 7 6 2 2 3 2" xfId="51972" xr:uid="{00000000-0005-0000-0000-000004CB0000}"/>
    <cellStyle name="Normal 7 6 2 2 3 2 2" xfId="51973" xr:uid="{00000000-0005-0000-0000-000005CB0000}"/>
    <cellStyle name="Normal 7 6 2 2 3 3" xfId="51974" xr:uid="{00000000-0005-0000-0000-000006CB0000}"/>
    <cellStyle name="Normal 7 6 2 2 3 4" xfId="51975" xr:uid="{00000000-0005-0000-0000-000007CB0000}"/>
    <cellStyle name="Normal 7 6 2 2 4" xfId="51976" xr:uid="{00000000-0005-0000-0000-000008CB0000}"/>
    <cellStyle name="Normal 7 6 2 2 4 2" xfId="51977" xr:uid="{00000000-0005-0000-0000-000009CB0000}"/>
    <cellStyle name="Normal 7 6 2 2 5" xfId="51978" xr:uid="{00000000-0005-0000-0000-00000ACB0000}"/>
    <cellStyle name="Normal 7 6 2 2 6" xfId="51979" xr:uid="{00000000-0005-0000-0000-00000BCB0000}"/>
    <cellStyle name="Normal 7 6 2 3" xfId="51980" xr:uid="{00000000-0005-0000-0000-00000CCB0000}"/>
    <cellStyle name="Normal 7 6 2 3 2" xfId="51981" xr:uid="{00000000-0005-0000-0000-00000DCB0000}"/>
    <cellStyle name="Normal 7 6 2 3 2 2" xfId="51982" xr:uid="{00000000-0005-0000-0000-00000ECB0000}"/>
    <cellStyle name="Normal 7 6 2 3 2 2 2" xfId="51983" xr:uid="{00000000-0005-0000-0000-00000FCB0000}"/>
    <cellStyle name="Normal 7 6 2 3 2 3" xfId="51984" xr:uid="{00000000-0005-0000-0000-000010CB0000}"/>
    <cellStyle name="Normal 7 6 2 3 2 4" xfId="51985" xr:uid="{00000000-0005-0000-0000-000011CB0000}"/>
    <cellStyle name="Normal 7 6 2 3 3" xfId="51986" xr:uid="{00000000-0005-0000-0000-000012CB0000}"/>
    <cellStyle name="Normal 7 6 2 3 3 2" xfId="51987" xr:uid="{00000000-0005-0000-0000-000013CB0000}"/>
    <cellStyle name="Normal 7 6 2 3 4" xfId="51988" xr:uid="{00000000-0005-0000-0000-000014CB0000}"/>
    <cellStyle name="Normal 7 6 2 3 5" xfId="51989" xr:uid="{00000000-0005-0000-0000-000015CB0000}"/>
    <cellStyle name="Normal 7 6 2 4" xfId="51990" xr:uid="{00000000-0005-0000-0000-000016CB0000}"/>
    <cellStyle name="Normal 7 6 2 4 2" xfId="51991" xr:uid="{00000000-0005-0000-0000-000017CB0000}"/>
    <cellStyle name="Normal 7 6 2 4 2 2" xfId="51992" xr:uid="{00000000-0005-0000-0000-000018CB0000}"/>
    <cellStyle name="Normal 7 6 2 4 3" xfId="51993" xr:uid="{00000000-0005-0000-0000-000019CB0000}"/>
    <cellStyle name="Normal 7 6 2 4 4" xfId="51994" xr:uid="{00000000-0005-0000-0000-00001ACB0000}"/>
    <cellStyle name="Normal 7 6 2 5" xfId="51995" xr:uid="{00000000-0005-0000-0000-00001BCB0000}"/>
    <cellStyle name="Normal 7 6 2 5 2" xfId="51996" xr:uid="{00000000-0005-0000-0000-00001CCB0000}"/>
    <cellStyle name="Normal 7 6 2 5 2 2" xfId="51997" xr:uid="{00000000-0005-0000-0000-00001DCB0000}"/>
    <cellStyle name="Normal 7 6 2 5 3" xfId="51998" xr:uid="{00000000-0005-0000-0000-00001ECB0000}"/>
    <cellStyle name="Normal 7 6 2 5 4" xfId="51999" xr:uid="{00000000-0005-0000-0000-00001FCB0000}"/>
    <cellStyle name="Normal 7 6 2 6" xfId="52000" xr:uid="{00000000-0005-0000-0000-000020CB0000}"/>
    <cellStyle name="Normal 7 6 2 6 2" xfId="52001" xr:uid="{00000000-0005-0000-0000-000021CB0000}"/>
    <cellStyle name="Normal 7 6 2 7" xfId="52002" xr:uid="{00000000-0005-0000-0000-000022CB0000}"/>
    <cellStyle name="Normal 7 6 2 8" xfId="52003" xr:uid="{00000000-0005-0000-0000-000023CB0000}"/>
    <cellStyle name="Normal 7 6 3" xfId="52004" xr:uid="{00000000-0005-0000-0000-000024CB0000}"/>
    <cellStyle name="Normal 7 6 3 2" xfId="52005" xr:uid="{00000000-0005-0000-0000-000025CB0000}"/>
    <cellStyle name="Normal 7 6 3 2 2" xfId="52006" xr:uid="{00000000-0005-0000-0000-000026CB0000}"/>
    <cellStyle name="Normal 7 6 3 2 2 2" xfId="52007" xr:uid="{00000000-0005-0000-0000-000027CB0000}"/>
    <cellStyle name="Normal 7 6 3 2 2 2 2" xfId="52008" xr:uid="{00000000-0005-0000-0000-000028CB0000}"/>
    <cellStyle name="Normal 7 6 3 2 2 3" xfId="52009" xr:uid="{00000000-0005-0000-0000-000029CB0000}"/>
    <cellStyle name="Normal 7 6 3 2 2 4" xfId="52010" xr:uid="{00000000-0005-0000-0000-00002ACB0000}"/>
    <cellStyle name="Normal 7 6 3 2 3" xfId="52011" xr:uid="{00000000-0005-0000-0000-00002BCB0000}"/>
    <cellStyle name="Normal 7 6 3 2 3 2" xfId="52012" xr:uid="{00000000-0005-0000-0000-00002CCB0000}"/>
    <cellStyle name="Normal 7 6 3 2 4" xfId="52013" xr:uid="{00000000-0005-0000-0000-00002DCB0000}"/>
    <cellStyle name="Normal 7 6 3 2 5" xfId="52014" xr:uid="{00000000-0005-0000-0000-00002ECB0000}"/>
    <cellStyle name="Normal 7 6 3 3" xfId="52015" xr:uid="{00000000-0005-0000-0000-00002FCB0000}"/>
    <cellStyle name="Normal 7 6 3 3 2" xfId="52016" xr:uid="{00000000-0005-0000-0000-000030CB0000}"/>
    <cellStyle name="Normal 7 6 3 3 2 2" xfId="52017" xr:uid="{00000000-0005-0000-0000-000031CB0000}"/>
    <cellStyle name="Normal 7 6 3 3 3" xfId="52018" xr:uid="{00000000-0005-0000-0000-000032CB0000}"/>
    <cellStyle name="Normal 7 6 3 3 4" xfId="52019" xr:uid="{00000000-0005-0000-0000-000033CB0000}"/>
    <cellStyle name="Normal 7 6 3 4" xfId="52020" xr:uid="{00000000-0005-0000-0000-000034CB0000}"/>
    <cellStyle name="Normal 7 6 3 4 2" xfId="52021" xr:uid="{00000000-0005-0000-0000-000035CB0000}"/>
    <cellStyle name="Normal 7 6 3 4 2 2" xfId="52022" xr:uid="{00000000-0005-0000-0000-000036CB0000}"/>
    <cellStyle name="Normal 7 6 3 4 3" xfId="52023" xr:uid="{00000000-0005-0000-0000-000037CB0000}"/>
    <cellStyle name="Normal 7 6 3 4 4" xfId="52024" xr:uid="{00000000-0005-0000-0000-000038CB0000}"/>
    <cellStyle name="Normal 7 6 3 5" xfId="52025" xr:uid="{00000000-0005-0000-0000-000039CB0000}"/>
    <cellStyle name="Normal 7 6 3 5 2" xfId="52026" xr:uid="{00000000-0005-0000-0000-00003ACB0000}"/>
    <cellStyle name="Normal 7 6 3 6" xfId="52027" xr:uid="{00000000-0005-0000-0000-00003BCB0000}"/>
    <cellStyle name="Normal 7 6 3 7" xfId="52028" xr:uid="{00000000-0005-0000-0000-00003CCB0000}"/>
    <cellStyle name="Normal 7 6 4" xfId="52029" xr:uid="{00000000-0005-0000-0000-00003DCB0000}"/>
    <cellStyle name="Normal 7 6 4 2" xfId="52030" xr:uid="{00000000-0005-0000-0000-00003ECB0000}"/>
    <cellStyle name="Normal 7 6 4 2 2" xfId="52031" xr:uid="{00000000-0005-0000-0000-00003FCB0000}"/>
    <cellStyle name="Normal 7 6 4 2 2 2" xfId="52032" xr:uid="{00000000-0005-0000-0000-000040CB0000}"/>
    <cellStyle name="Normal 7 6 4 2 3" xfId="52033" xr:uid="{00000000-0005-0000-0000-000041CB0000}"/>
    <cellStyle name="Normal 7 6 4 2 4" xfId="52034" xr:uid="{00000000-0005-0000-0000-000042CB0000}"/>
    <cellStyle name="Normal 7 6 4 3" xfId="52035" xr:uid="{00000000-0005-0000-0000-000043CB0000}"/>
    <cellStyle name="Normal 7 6 4 3 2" xfId="52036" xr:uid="{00000000-0005-0000-0000-000044CB0000}"/>
    <cellStyle name="Normal 7 6 4 3 2 2" xfId="52037" xr:uid="{00000000-0005-0000-0000-000045CB0000}"/>
    <cellStyle name="Normal 7 6 4 3 3" xfId="52038" xr:uid="{00000000-0005-0000-0000-000046CB0000}"/>
    <cellStyle name="Normal 7 6 4 3 4" xfId="52039" xr:uid="{00000000-0005-0000-0000-000047CB0000}"/>
    <cellStyle name="Normal 7 6 4 4" xfId="52040" xr:uid="{00000000-0005-0000-0000-000048CB0000}"/>
    <cellStyle name="Normal 7 6 4 4 2" xfId="52041" xr:uid="{00000000-0005-0000-0000-000049CB0000}"/>
    <cellStyle name="Normal 7 6 4 5" xfId="52042" xr:uid="{00000000-0005-0000-0000-00004ACB0000}"/>
    <cellStyle name="Normal 7 6 4 6" xfId="52043" xr:uid="{00000000-0005-0000-0000-00004BCB0000}"/>
    <cellStyle name="Normal 7 6 5" xfId="52044" xr:uid="{00000000-0005-0000-0000-00004CCB0000}"/>
    <cellStyle name="Normal 7 6 5 2" xfId="52045" xr:uid="{00000000-0005-0000-0000-00004DCB0000}"/>
    <cellStyle name="Normal 7 6 5 2 2" xfId="52046" xr:uid="{00000000-0005-0000-0000-00004ECB0000}"/>
    <cellStyle name="Normal 7 6 5 2 2 2" xfId="52047" xr:uid="{00000000-0005-0000-0000-00004FCB0000}"/>
    <cellStyle name="Normal 7 6 5 2 3" xfId="52048" xr:uid="{00000000-0005-0000-0000-000050CB0000}"/>
    <cellStyle name="Normal 7 6 5 2 4" xfId="52049" xr:uid="{00000000-0005-0000-0000-000051CB0000}"/>
    <cellStyle name="Normal 7 6 5 3" xfId="52050" xr:uid="{00000000-0005-0000-0000-000052CB0000}"/>
    <cellStyle name="Normal 7 6 5 3 2" xfId="52051" xr:uid="{00000000-0005-0000-0000-000053CB0000}"/>
    <cellStyle name="Normal 7 6 5 4" xfId="52052" xr:uid="{00000000-0005-0000-0000-000054CB0000}"/>
    <cellStyle name="Normal 7 6 5 5" xfId="52053" xr:uid="{00000000-0005-0000-0000-000055CB0000}"/>
    <cellStyle name="Normal 7 6 6" xfId="52054" xr:uid="{00000000-0005-0000-0000-000056CB0000}"/>
    <cellStyle name="Normal 7 6 6 2" xfId="52055" xr:uid="{00000000-0005-0000-0000-000057CB0000}"/>
    <cellStyle name="Normal 7 6 6 2 2" xfId="52056" xr:uid="{00000000-0005-0000-0000-000058CB0000}"/>
    <cellStyle name="Normal 7 6 6 3" xfId="52057" xr:uid="{00000000-0005-0000-0000-000059CB0000}"/>
    <cellStyle name="Normal 7 6 6 4" xfId="52058" xr:uid="{00000000-0005-0000-0000-00005ACB0000}"/>
    <cellStyle name="Normal 7 6 7" xfId="52059" xr:uid="{00000000-0005-0000-0000-00005BCB0000}"/>
    <cellStyle name="Normal 7 6 7 2" xfId="52060" xr:uid="{00000000-0005-0000-0000-00005CCB0000}"/>
    <cellStyle name="Normal 7 6 8" xfId="52061" xr:uid="{00000000-0005-0000-0000-00005DCB0000}"/>
    <cellStyle name="Normal 7 6 9" xfId="52062" xr:uid="{00000000-0005-0000-0000-00005ECB0000}"/>
    <cellStyle name="Normal 7 6_Control Caps" xfId="52063" xr:uid="{00000000-0005-0000-0000-00005FCB0000}"/>
    <cellStyle name="Normal 7 7" xfId="52064" xr:uid="{00000000-0005-0000-0000-000060CB0000}"/>
    <cellStyle name="Normal 7 7 2" xfId="52065" xr:uid="{00000000-0005-0000-0000-000061CB0000}"/>
    <cellStyle name="Normal 7 7 2 2" xfId="52066" xr:uid="{00000000-0005-0000-0000-000062CB0000}"/>
    <cellStyle name="Normal 7 7 2 2 2" xfId="52067" xr:uid="{00000000-0005-0000-0000-000063CB0000}"/>
    <cellStyle name="Normal 7 7 2 2 2 2" xfId="52068" xr:uid="{00000000-0005-0000-0000-000064CB0000}"/>
    <cellStyle name="Normal 7 7 2 2 2 2 2" xfId="52069" xr:uid="{00000000-0005-0000-0000-000065CB0000}"/>
    <cellStyle name="Normal 7 7 2 2 2 3" xfId="52070" xr:uid="{00000000-0005-0000-0000-000066CB0000}"/>
    <cellStyle name="Normal 7 7 2 2 2 4" xfId="52071" xr:uid="{00000000-0005-0000-0000-000067CB0000}"/>
    <cellStyle name="Normal 7 7 2 2 3" xfId="52072" xr:uid="{00000000-0005-0000-0000-000068CB0000}"/>
    <cellStyle name="Normal 7 7 2 2 3 2" xfId="52073" xr:uid="{00000000-0005-0000-0000-000069CB0000}"/>
    <cellStyle name="Normal 7 7 2 2 4" xfId="52074" xr:uid="{00000000-0005-0000-0000-00006ACB0000}"/>
    <cellStyle name="Normal 7 7 2 2 5" xfId="52075" xr:uid="{00000000-0005-0000-0000-00006BCB0000}"/>
    <cellStyle name="Normal 7 7 2 3" xfId="52076" xr:uid="{00000000-0005-0000-0000-00006CCB0000}"/>
    <cellStyle name="Normal 7 7 2 3 2" xfId="52077" xr:uid="{00000000-0005-0000-0000-00006DCB0000}"/>
    <cellStyle name="Normal 7 7 2 3 2 2" xfId="52078" xr:uid="{00000000-0005-0000-0000-00006ECB0000}"/>
    <cellStyle name="Normal 7 7 2 3 3" xfId="52079" xr:uid="{00000000-0005-0000-0000-00006FCB0000}"/>
    <cellStyle name="Normal 7 7 2 3 4" xfId="52080" xr:uid="{00000000-0005-0000-0000-000070CB0000}"/>
    <cellStyle name="Normal 7 7 2 4" xfId="52081" xr:uid="{00000000-0005-0000-0000-000071CB0000}"/>
    <cellStyle name="Normal 7 7 2 4 2" xfId="52082" xr:uid="{00000000-0005-0000-0000-000072CB0000}"/>
    <cellStyle name="Normal 7 7 2 5" xfId="52083" xr:uid="{00000000-0005-0000-0000-000073CB0000}"/>
    <cellStyle name="Normal 7 7 2 6" xfId="52084" xr:uid="{00000000-0005-0000-0000-000074CB0000}"/>
    <cellStyle name="Normal 7 7 3" xfId="52085" xr:uid="{00000000-0005-0000-0000-000075CB0000}"/>
    <cellStyle name="Normal 7 7 3 2" xfId="52086" xr:uid="{00000000-0005-0000-0000-000076CB0000}"/>
    <cellStyle name="Normal 7 7 3 2 2" xfId="52087" xr:uid="{00000000-0005-0000-0000-000077CB0000}"/>
    <cellStyle name="Normal 7 7 3 2 2 2" xfId="52088" xr:uid="{00000000-0005-0000-0000-000078CB0000}"/>
    <cellStyle name="Normal 7 7 3 2 3" xfId="52089" xr:uid="{00000000-0005-0000-0000-000079CB0000}"/>
    <cellStyle name="Normal 7 7 3 2 4" xfId="52090" xr:uid="{00000000-0005-0000-0000-00007ACB0000}"/>
    <cellStyle name="Normal 7 7 3 3" xfId="52091" xr:uid="{00000000-0005-0000-0000-00007BCB0000}"/>
    <cellStyle name="Normal 7 7 3 3 2" xfId="52092" xr:uid="{00000000-0005-0000-0000-00007CCB0000}"/>
    <cellStyle name="Normal 7 7 3 4" xfId="52093" xr:uid="{00000000-0005-0000-0000-00007DCB0000}"/>
    <cellStyle name="Normal 7 7 3 5" xfId="52094" xr:uid="{00000000-0005-0000-0000-00007ECB0000}"/>
    <cellStyle name="Normal 7 7 4" xfId="52095" xr:uid="{00000000-0005-0000-0000-00007FCB0000}"/>
    <cellStyle name="Normal 7 7 4 2" xfId="52096" xr:uid="{00000000-0005-0000-0000-000080CB0000}"/>
    <cellStyle name="Normal 7 7 4 2 2" xfId="52097" xr:uid="{00000000-0005-0000-0000-000081CB0000}"/>
    <cellStyle name="Normal 7 7 4 3" xfId="52098" xr:uid="{00000000-0005-0000-0000-000082CB0000}"/>
    <cellStyle name="Normal 7 7 4 4" xfId="52099" xr:uid="{00000000-0005-0000-0000-000083CB0000}"/>
    <cellStyle name="Normal 7 7 5" xfId="52100" xr:uid="{00000000-0005-0000-0000-000084CB0000}"/>
    <cellStyle name="Normal 7 7 5 2" xfId="52101" xr:uid="{00000000-0005-0000-0000-000085CB0000}"/>
    <cellStyle name="Normal 7 7 5 2 2" xfId="52102" xr:uid="{00000000-0005-0000-0000-000086CB0000}"/>
    <cellStyle name="Normal 7 7 5 3" xfId="52103" xr:uid="{00000000-0005-0000-0000-000087CB0000}"/>
    <cellStyle name="Normal 7 7 5 4" xfId="52104" xr:uid="{00000000-0005-0000-0000-000088CB0000}"/>
    <cellStyle name="Normal 7 7 6" xfId="52105" xr:uid="{00000000-0005-0000-0000-000089CB0000}"/>
    <cellStyle name="Normal 7 7_Control Caps" xfId="52106" xr:uid="{00000000-0005-0000-0000-00008ACB0000}"/>
    <cellStyle name="Normal 7 8" xfId="52107" xr:uid="{00000000-0005-0000-0000-00008BCB0000}"/>
    <cellStyle name="Normal 7 8 2" xfId="52108" xr:uid="{00000000-0005-0000-0000-00008CCB0000}"/>
    <cellStyle name="Normal 7 8 2 2" xfId="52109" xr:uid="{00000000-0005-0000-0000-00008DCB0000}"/>
    <cellStyle name="Normal 7 8 2 2 2" xfId="52110" xr:uid="{00000000-0005-0000-0000-00008ECB0000}"/>
    <cellStyle name="Normal 7 8 2 2 2 2" xfId="52111" xr:uid="{00000000-0005-0000-0000-00008FCB0000}"/>
    <cellStyle name="Normal 7 8 2 2 3" xfId="52112" xr:uid="{00000000-0005-0000-0000-000090CB0000}"/>
    <cellStyle name="Normal 7 8 2 2 4" xfId="52113" xr:uid="{00000000-0005-0000-0000-000091CB0000}"/>
    <cellStyle name="Normal 7 8 2 3" xfId="52114" xr:uid="{00000000-0005-0000-0000-000092CB0000}"/>
    <cellStyle name="Normal 7 8 2 3 2" xfId="52115" xr:uid="{00000000-0005-0000-0000-000093CB0000}"/>
    <cellStyle name="Normal 7 8 2 3 2 2" xfId="52116" xr:uid="{00000000-0005-0000-0000-000094CB0000}"/>
    <cellStyle name="Normal 7 8 2 3 3" xfId="52117" xr:uid="{00000000-0005-0000-0000-000095CB0000}"/>
    <cellStyle name="Normal 7 8 2 3 4" xfId="52118" xr:uid="{00000000-0005-0000-0000-000096CB0000}"/>
    <cellStyle name="Normal 7 8 2 4" xfId="52119" xr:uid="{00000000-0005-0000-0000-000097CB0000}"/>
    <cellStyle name="Normal 7 8 2 4 2" xfId="52120" xr:uid="{00000000-0005-0000-0000-000098CB0000}"/>
    <cellStyle name="Normal 7 8 2 5" xfId="52121" xr:uid="{00000000-0005-0000-0000-000099CB0000}"/>
    <cellStyle name="Normal 7 8 2 6" xfId="52122" xr:uid="{00000000-0005-0000-0000-00009ACB0000}"/>
    <cellStyle name="Normal 7 8 3" xfId="52123" xr:uid="{00000000-0005-0000-0000-00009BCB0000}"/>
    <cellStyle name="Normal 7 8 3 2" xfId="52124" xr:uid="{00000000-0005-0000-0000-00009CCB0000}"/>
    <cellStyle name="Normal 7 8 3 2 2" xfId="52125" xr:uid="{00000000-0005-0000-0000-00009DCB0000}"/>
    <cellStyle name="Normal 7 8 3 2 2 2" xfId="52126" xr:uid="{00000000-0005-0000-0000-00009ECB0000}"/>
    <cellStyle name="Normal 7 8 3 2 3" xfId="52127" xr:uid="{00000000-0005-0000-0000-00009FCB0000}"/>
    <cellStyle name="Normal 7 8 3 2 4" xfId="52128" xr:uid="{00000000-0005-0000-0000-0000A0CB0000}"/>
    <cellStyle name="Normal 7 8 3 3" xfId="52129" xr:uid="{00000000-0005-0000-0000-0000A1CB0000}"/>
    <cellStyle name="Normal 7 8 3 3 2" xfId="52130" xr:uid="{00000000-0005-0000-0000-0000A2CB0000}"/>
    <cellStyle name="Normal 7 8 3 4" xfId="52131" xr:uid="{00000000-0005-0000-0000-0000A3CB0000}"/>
    <cellStyle name="Normal 7 8 3 5" xfId="52132" xr:uid="{00000000-0005-0000-0000-0000A4CB0000}"/>
    <cellStyle name="Normal 7 8 4" xfId="52133" xr:uid="{00000000-0005-0000-0000-0000A5CB0000}"/>
    <cellStyle name="Normal 7 8 4 2" xfId="52134" xr:uid="{00000000-0005-0000-0000-0000A6CB0000}"/>
    <cellStyle name="Normal 7 8 4 2 2" xfId="52135" xr:uid="{00000000-0005-0000-0000-0000A7CB0000}"/>
    <cellStyle name="Normal 7 8 4 3" xfId="52136" xr:uid="{00000000-0005-0000-0000-0000A8CB0000}"/>
    <cellStyle name="Normal 7 8 4 4" xfId="52137" xr:uid="{00000000-0005-0000-0000-0000A9CB0000}"/>
    <cellStyle name="Normal 7 8 5" xfId="52138" xr:uid="{00000000-0005-0000-0000-0000AACB0000}"/>
    <cellStyle name="Normal 7 8 5 2" xfId="52139" xr:uid="{00000000-0005-0000-0000-0000ABCB0000}"/>
    <cellStyle name="Normal 7 8 6" xfId="52140" xr:uid="{00000000-0005-0000-0000-0000ACCB0000}"/>
    <cellStyle name="Normal 7 8 7" xfId="52141" xr:uid="{00000000-0005-0000-0000-0000ADCB0000}"/>
    <cellStyle name="Normal 7 8_Control Caps" xfId="52142" xr:uid="{00000000-0005-0000-0000-0000AECB0000}"/>
    <cellStyle name="Normal 7 9" xfId="52143" xr:uid="{00000000-0005-0000-0000-0000AFCB0000}"/>
    <cellStyle name="Normal 7 9 2" xfId="52144" xr:uid="{00000000-0005-0000-0000-0000B0CB0000}"/>
    <cellStyle name="Normal 7 9 2 2" xfId="52145" xr:uid="{00000000-0005-0000-0000-0000B1CB0000}"/>
    <cellStyle name="Normal 7 9 2 2 2" xfId="52146" xr:uid="{00000000-0005-0000-0000-0000B2CB0000}"/>
    <cellStyle name="Normal 7 9 2 3" xfId="52147" xr:uid="{00000000-0005-0000-0000-0000B3CB0000}"/>
    <cellStyle name="Normal 7 9 2 4" xfId="52148" xr:uid="{00000000-0005-0000-0000-0000B4CB0000}"/>
    <cellStyle name="Normal 7 9 3" xfId="52149" xr:uid="{00000000-0005-0000-0000-0000B5CB0000}"/>
    <cellStyle name="Normal 7 9 3 2" xfId="52150" xr:uid="{00000000-0005-0000-0000-0000B6CB0000}"/>
    <cellStyle name="Normal 7 9 4" xfId="52151" xr:uid="{00000000-0005-0000-0000-0000B7CB0000}"/>
    <cellStyle name="Normal 7 9 5" xfId="52152" xr:uid="{00000000-0005-0000-0000-0000B8CB0000}"/>
    <cellStyle name="Normal 7 9_Control Caps" xfId="52153" xr:uid="{00000000-0005-0000-0000-0000B9CB0000}"/>
    <cellStyle name="Normal 70" xfId="52154" xr:uid="{00000000-0005-0000-0000-0000BACB0000}"/>
    <cellStyle name="Normal 70 2" xfId="52155" xr:uid="{00000000-0005-0000-0000-0000BBCB0000}"/>
    <cellStyle name="Normal 70 3" xfId="52156" xr:uid="{00000000-0005-0000-0000-0000BCCB0000}"/>
    <cellStyle name="Normal 70 4" xfId="52157" xr:uid="{00000000-0005-0000-0000-0000BDCB0000}"/>
    <cellStyle name="Normal 71" xfId="52158" xr:uid="{00000000-0005-0000-0000-0000BECB0000}"/>
    <cellStyle name="Normal 71 2" xfId="52159" xr:uid="{00000000-0005-0000-0000-0000BFCB0000}"/>
    <cellStyle name="Normal 72" xfId="52160" xr:uid="{00000000-0005-0000-0000-0000C0CB0000}"/>
    <cellStyle name="Normal 72 2" xfId="52161" xr:uid="{00000000-0005-0000-0000-0000C1CB0000}"/>
    <cellStyle name="Normal 73" xfId="52162" xr:uid="{00000000-0005-0000-0000-0000C2CB0000}"/>
    <cellStyle name="Normal 73 2" xfId="52163" xr:uid="{00000000-0005-0000-0000-0000C3CB0000}"/>
    <cellStyle name="Normal 74" xfId="52164" xr:uid="{00000000-0005-0000-0000-0000C4CB0000}"/>
    <cellStyle name="Normal 74 2" xfId="52165" xr:uid="{00000000-0005-0000-0000-0000C5CB0000}"/>
    <cellStyle name="Normal 75" xfId="52166" xr:uid="{00000000-0005-0000-0000-0000C6CB0000}"/>
    <cellStyle name="Normal 75 2" xfId="52167" xr:uid="{00000000-0005-0000-0000-0000C7CB0000}"/>
    <cellStyle name="Normal 76" xfId="52168" xr:uid="{00000000-0005-0000-0000-0000C8CB0000}"/>
    <cellStyle name="Normal 76 2" xfId="52169" xr:uid="{00000000-0005-0000-0000-0000C9CB0000}"/>
    <cellStyle name="Normal 77" xfId="52170" xr:uid="{00000000-0005-0000-0000-0000CACB0000}"/>
    <cellStyle name="Normal 77 2" xfId="52171" xr:uid="{00000000-0005-0000-0000-0000CBCB0000}"/>
    <cellStyle name="Normal 78" xfId="52172" xr:uid="{00000000-0005-0000-0000-0000CCCB0000}"/>
    <cellStyle name="Normal 78 2" xfId="52173" xr:uid="{00000000-0005-0000-0000-0000CDCB0000}"/>
    <cellStyle name="Normal 79" xfId="52174" xr:uid="{00000000-0005-0000-0000-0000CECB0000}"/>
    <cellStyle name="Normal 79 2" xfId="52175" xr:uid="{00000000-0005-0000-0000-0000CFCB0000}"/>
    <cellStyle name="Normal 8" xfId="52176" xr:uid="{00000000-0005-0000-0000-0000D0CB0000}"/>
    <cellStyle name="Normal 8 10" xfId="52177" xr:uid="{00000000-0005-0000-0000-0000D1CB0000}"/>
    <cellStyle name="Normal 8 10 2" xfId="52178" xr:uid="{00000000-0005-0000-0000-0000D2CB0000}"/>
    <cellStyle name="Normal 8 10 2 2" xfId="52179" xr:uid="{00000000-0005-0000-0000-0000D3CB0000}"/>
    <cellStyle name="Normal 8 10 2 2 2" xfId="52180" xr:uid="{00000000-0005-0000-0000-0000D4CB0000}"/>
    <cellStyle name="Normal 8 10 2 3" xfId="52181" xr:uid="{00000000-0005-0000-0000-0000D5CB0000}"/>
    <cellStyle name="Normal 8 10 2 4" xfId="52182" xr:uid="{00000000-0005-0000-0000-0000D6CB0000}"/>
    <cellStyle name="Normal 8 10 3" xfId="52183" xr:uid="{00000000-0005-0000-0000-0000D7CB0000}"/>
    <cellStyle name="Normal 8 10 3 2" xfId="52184" xr:uid="{00000000-0005-0000-0000-0000D8CB0000}"/>
    <cellStyle name="Normal 8 10 4" xfId="52185" xr:uid="{00000000-0005-0000-0000-0000D9CB0000}"/>
    <cellStyle name="Normal 8 10 5" xfId="52186" xr:uid="{00000000-0005-0000-0000-0000DACB0000}"/>
    <cellStyle name="Normal 8 11" xfId="52187" xr:uid="{00000000-0005-0000-0000-0000DBCB0000}"/>
    <cellStyle name="Normal 8 11 2" xfId="52188" xr:uid="{00000000-0005-0000-0000-0000DCCB0000}"/>
    <cellStyle name="Normal 8 11 2 2" xfId="52189" xr:uid="{00000000-0005-0000-0000-0000DDCB0000}"/>
    <cellStyle name="Normal 8 11 3" xfId="52190" xr:uid="{00000000-0005-0000-0000-0000DECB0000}"/>
    <cellStyle name="Normal 8 11 4" xfId="52191" xr:uid="{00000000-0005-0000-0000-0000DFCB0000}"/>
    <cellStyle name="Normal 8 12" xfId="52192" xr:uid="{00000000-0005-0000-0000-0000E0CB0000}"/>
    <cellStyle name="Normal 8 12 2" xfId="52193" xr:uid="{00000000-0005-0000-0000-0000E1CB0000}"/>
    <cellStyle name="Normal 8 13" xfId="52194" xr:uid="{00000000-0005-0000-0000-0000E2CB0000}"/>
    <cellStyle name="Normal 8 13 2" xfId="52195" xr:uid="{00000000-0005-0000-0000-0000E3CB0000}"/>
    <cellStyle name="Normal 8 14" xfId="52196" xr:uid="{00000000-0005-0000-0000-0000E4CB0000}"/>
    <cellStyle name="Normal 8 14 2" xfId="52197" xr:uid="{00000000-0005-0000-0000-0000E5CB0000}"/>
    <cellStyle name="Normal 8 15" xfId="52198" xr:uid="{00000000-0005-0000-0000-0000E6CB0000}"/>
    <cellStyle name="Normal 8 2" xfId="52199" xr:uid="{00000000-0005-0000-0000-0000E7CB0000}"/>
    <cellStyle name="Normal 8 2 2" xfId="52200" xr:uid="{00000000-0005-0000-0000-0000E8CB0000}"/>
    <cellStyle name="Normal 8 2 2 10" xfId="52201" xr:uid="{00000000-0005-0000-0000-0000E9CB0000}"/>
    <cellStyle name="Normal 8 2 2 2" xfId="52202" xr:uid="{00000000-0005-0000-0000-0000EACB0000}"/>
    <cellStyle name="Normal 8 2 2 2 2" xfId="52203" xr:uid="{00000000-0005-0000-0000-0000EBCB0000}"/>
    <cellStyle name="Normal 8 2 2 2 2 2" xfId="52204" xr:uid="{00000000-0005-0000-0000-0000ECCB0000}"/>
    <cellStyle name="Normal 8 2 2 2 2 2 2" xfId="52205" xr:uid="{00000000-0005-0000-0000-0000EDCB0000}"/>
    <cellStyle name="Normal 8 2 2 2 2 2 2 2" xfId="52206" xr:uid="{00000000-0005-0000-0000-0000EECB0000}"/>
    <cellStyle name="Normal 8 2 2 2 2 2 2 2 2" xfId="52207" xr:uid="{00000000-0005-0000-0000-0000EFCB0000}"/>
    <cellStyle name="Normal 8 2 2 2 2 2 2 2 2 2" xfId="52208" xr:uid="{00000000-0005-0000-0000-0000F0CB0000}"/>
    <cellStyle name="Normal 8 2 2 2 2 2 2 2 3" xfId="52209" xr:uid="{00000000-0005-0000-0000-0000F1CB0000}"/>
    <cellStyle name="Normal 8 2 2 2 2 2 2 2 4" xfId="52210" xr:uid="{00000000-0005-0000-0000-0000F2CB0000}"/>
    <cellStyle name="Normal 8 2 2 2 2 2 2 3" xfId="52211" xr:uid="{00000000-0005-0000-0000-0000F3CB0000}"/>
    <cellStyle name="Normal 8 2 2 2 2 2 2 3 2" xfId="52212" xr:uid="{00000000-0005-0000-0000-0000F4CB0000}"/>
    <cellStyle name="Normal 8 2 2 2 2 2 2 4" xfId="52213" xr:uid="{00000000-0005-0000-0000-0000F5CB0000}"/>
    <cellStyle name="Normal 8 2 2 2 2 2 2 5" xfId="52214" xr:uid="{00000000-0005-0000-0000-0000F6CB0000}"/>
    <cellStyle name="Normal 8 2 2 2 2 2 3" xfId="52215" xr:uid="{00000000-0005-0000-0000-0000F7CB0000}"/>
    <cellStyle name="Normal 8 2 2 2 2 2 3 2" xfId="52216" xr:uid="{00000000-0005-0000-0000-0000F8CB0000}"/>
    <cellStyle name="Normal 8 2 2 2 2 2 3 2 2" xfId="52217" xr:uid="{00000000-0005-0000-0000-0000F9CB0000}"/>
    <cellStyle name="Normal 8 2 2 2 2 2 3 3" xfId="52218" xr:uid="{00000000-0005-0000-0000-0000FACB0000}"/>
    <cellStyle name="Normal 8 2 2 2 2 2 3 4" xfId="52219" xr:uid="{00000000-0005-0000-0000-0000FBCB0000}"/>
    <cellStyle name="Normal 8 2 2 2 2 2 4" xfId="52220" xr:uid="{00000000-0005-0000-0000-0000FCCB0000}"/>
    <cellStyle name="Normal 8 2 2 2 2 2 4 2" xfId="52221" xr:uid="{00000000-0005-0000-0000-0000FDCB0000}"/>
    <cellStyle name="Normal 8 2 2 2 2 2 5" xfId="52222" xr:uid="{00000000-0005-0000-0000-0000FECB0000}"/>
    <cellStyle name="Normal 8 2 2 2 2 2 6" xfId="52223" xr:uid="{00000000-0005-0000-0000-0000FFCB0000}"/>
    <cellStyle name="Normal 8 2 2 2 2 3" xfId="52224" xr:uid="{00000000-0005-0000-0000-000000CC0000}"/>
    <cellStyle name="Normal 8 2 2 2 2 3 2" xfId="52225" xr:uid="{00000000-0005-0000-0000-000001CC0000}"/>
    <cellStyle name="Normal 8 2 2 2 2 3 2 2" xfId="52226" xr:uid="{00000000-0005-0000-0000-000002CC0000}"/>
    <cellStyle name="Normal 8 2 2 2 2 3 2 2 2" xfId="52227" xr:uid="{00000000-0005-0000-0000-000003CC0000}"/>
    <cellStyle name="Normal 8 2 2 2 2 3 2 3" xfId="52228" xr:uid="{00000000-0005-0000-0000-000004CC0000}"/>
    <cellStyle name="Normal 8 2 2 2 2 3 2 4" xfId="52229" xr:uid="{00000000-0005-0000-0000-000005CC0000}"/>
    <cellStyle name="Normal 8 2 2 2 2 3 3" xfId="52230" xr:uid="{00000000-0005-0000-0000-000006CC0000}"/>
    <cellStyle name="Normal 8 2 2 2 2 3 3 2" xfId="52231" xr:uid="{00000000-0005-0000-0000-000007CC0000}"/>
    <cellStyle name="Normal 8 2 2 2 2 3 4" xfId="52232" xr:uid="{00000000-0005-0000-0000-000008CC0000}"/>
    <cellStyle name="Normal 8 2 2 2 2 3 5" xfId="52233" xr:uid="{00000000-0005-0000-0000-000009CC0000}"/>
    <cellStyle name="Normal 8 2 2 2 2 4" xfId="52234" xr:uid="{00000000-0005-0000-0000-00000ACC0000}"/>
    <cellStyle name="Normal 8 2 2 2 2 4 2" xfId="52235" xr:uid="{00000000-0005-0000-0000-00000BCC0000}"/>
    <cellStyle name="Normal 8 2 2 2 2 4 2 2" xfId="52236" xr:uid="{00000000-0005-0000-0000-00000CCC0000}"/>
    <cellStyle name="Normal 8 2 2 2 2 4 3" xfId="52237" xr:uid="{00000000-0005-0000-0000-00000DCC0000}"/>
    <cellStyle name="Normal 8 2 2 2 2 4 4" xfId="52238" xr:uid="{00000000-0005-0000-0000-00000ECC0000}"/>
    <cellStyle name="Normal 8 2 2 2 2 5" xfId="52239" xr:uid="{00000000-0005-0000-0000-00000FCC0000}"/>
    <cellStyle name="Normal 8 2 2 2 2 5 2" xfId="52240" xr:uid="{00000000-0005-0000-0000-000010CC0000}"/>
    <cellStyle name="Normal 8 2 2 2 2 5 2 2" xfId="52241" xr:uid="{00000000-0005-0000-0000-000011CC0000}"/>
    <cellStyle name="Normal 8 2 2 2 2 5 3" xfId="52242" xr:uid="{00000000-0005-0000-0000-000012CC0000}"/>
    <cellStyle name="Normal 8 2 2 2 2 5 4" xfId="52243" xr:uid="{00000000-0005-0000-0000-000013CC0000}"/>
    <cellStyle name="Normal 8 2 2 2 2 6" xfId="52244" xr:uid="{00000000-0005-0000-0000-000014CC0000}"/>
    <cellStyle name="Normal 8 2 2 2 2 6 2" xfId="52245" xr:uid="{00000000-0005-0000-0000-000015CC0000}"/>
    <cellStyle name="Normal 8 2 2 2 2 7" xfId="52246" xr:uid="{00000000-0005-0000-0000-000016CC0000}"/>
    <cellStyle name="Normal 8 2 2 2 2 8" xfId="52247" xr:uid="{00000000-0005-0000-0000-000017CC0000}"/>
    <cellStyle name="Normal 8 2 2 2 3" xfId="52248" xr:uid="{00000000-0005-0000-0000-000018CC0000}"/>
    <cellStyle name="Normal 8 2 2 2 3 2" xfId="52249" xr:uid="{00000000-0005-0000-0000-000019CC0000}"/>
    <cellStyle name="Normal 8 2 2 2 3 2 2" xfId="52250" xr:uid="{00000000-0005-0000-0000-00001ACC0000}"/>
    <cellStyle name="Normal 8 2 2 2 3 2 2 2" xfId="52251" xr:uid="{00000000-0005-0000-0000-00001BCC0000}"/>
    <cellStyle name="Normal 8 2 2 2 3 2 2 2 2" xfId="52252" xr:uid="{00000000-0005-0000-0000-00001CCC0000}"/>
    <cellStyle name="Normal 8 2 2 2 3 2 2 3" xfId="52253" xr:uid="{00000000-0005-0000-0000-00001DCC0000}"/>
    <cellStyle name="Normal 8 2 2 2 3 2 2 4" xfId="52254" xr:uid="{00000000-0005-0000-0000-00001ECC0000}"/>
    <cellStyle name="Normal 8 2 2 2 3 2 3" xfId="52255" xr:uid="{00000000-0005-0000-0000-00001FCC0000}"/>
    <cellStyle name="Normal 8 2 2 2 3 2 3 2" xfId="52256" xr:uid="{00000000-0005-0000-0000-000020CC0000}"/>
    <cellStyle name="Normal 8 2 2 2 3 2 4" xfId="52257" xr:uid="{00000000-0005-0000-0000-000021CC0000}"/>
    <cellStyle name="Normal 8 2 2 2 3 2 5" xfId="52258" xr:uid="{00000000-0005-0000-0000-000022CC0000}"/>
    <cellStyle name="Normal 8 2 2 2 3 3" xfId="52259" xr:uid="{00000000-0005-0000-0000-000023CC0000}"/>
    <cellStyle name="Normal 8 2 2 2 3 3 2" xfId="52260" xr:uid="{00000000-0005-0000-0000-000024CC0000}"/>
    <cellStyle name="Normal 8 2 2 2 3 3 2 2" xfId="52261" xr:uid="{00000000-0005-0000-0000-000025CC0000}"/>
    <cellStyle name="Normal 8 2 2 2 3 3 3" xfId="52262" xr:uid="{00000000-0005-0000-0000-000026CC0000}"/>
    <cellStyle name="Normal 8 2 2 2 3 3 4" xfId="52263" xr:uid="{00000000-0005-0000-0000-000027CC0000}"/>
    <cellStyle name="Normal 8 2 2 2 3 4" xfId="52264" xr:uid="{00000000-0005-0000-0000-000028CC0000}"/>
    <cellStyle name="Normal 8 2 2 2 3 4 2" xfId="52265" xr:uid="{00000000-0005-0000-0000-000029CC0000}"/>
    <cellStyle name="Normal 8 2 2 2 3 4 2 2" xfId="52266" xr:uid="{00000000-0005-0000-0000-00002ACC0000}"/>
    <cellStyle name="Normal 8 2 2 2 3 4 3" xfId="52267" xr:uid="{00000000-0005-0000-0000-00002BCC0000}"/>
    <cellStyle name="Normal 8 2 2 2 3 4 4" xfId="52268" xr:uid="{00000000-0005-0000-0000-00002CCC0000}"/>
    <cellStyle name="Normal 8 2 2 2 3 5" xfId="52269" xr:uid="{00000000-0005-0000-0000-00002DCC0000}"/>
    <cellStyle name="Normal 8 2 2 2 3 5 2" xfId="52270" xr:uid="{00000000-0005-0000-0000-00002ECC0000}"/>
    <cellStyle name="Normal 8 2 2 2 3 6" xfId="52271" xr:uid="{00000000-0005-0000-0000-00002FCC0000}"/>
    <cellStyle name="Normal 8 2 2 2 3 7" xfId="52272" xr:uid="{00000000-0005-0000-0000-000030CC0000}"/>
    <cellStyle name="Normal 8 2 2 2 4" xfId="52273" xr:uid="{00000000-0005-0000-0000-000031CC0000}"/>
    <cellStyle name="Normal 8 2 2 2 4 2" xfId="52274" xr:uid="{00000000-0005-0000-0000-000032CC0000}"/>
    <cellStyle name="Normal 8 2 2 2 4 2 2" xfId="52275" xr:uid="{00000000-0005-0000-0000-000033CC0000}"/>
    <cellStyle name="Normal 8 2 2 2 4 2 2 2" xfId="52276" xr:uid="{00000000-0005-0000-0000-000034CC0000}"/>
    <cellStyle name="Normal 8 2 2 2 4 2 3" xfId="52277" xr:uid="{00000000-0005-0000-0000-000035CC0000}"/>
    <cellStyle name="Normal 8 2 2 2 4 2 4" xfId="52278" xr:uid="{00000000-0005-0000-0000-000036CC0000}"/>
    <cellStyle name="Normal 8 2 2 2 4 3" xfId="52279" xr:uid="{00000000-0005-0000-0000-000037CC0000}"/>
    <cellStyle name="Normal 8 2 2 2 4 3 2" xfId="52280" xr:uid="{00000000-0005-0000-0000-000038CC0000}"/>
    <cellStyle name="Normal 8 2 2 2 4 3 2 2" xfId="52281" xr:uid="{00000000-0005-0000-0000-000039CC0000}"/>
    <cellStyle name="Normal 8 2 2 2 4 3 3" xfId="52282" xr:uid="{00000000-0005-0000-0000-00003ACC0000}"/>
    <cellStyle name="Normal 8 2 2 2 4 3 4" xfId="52283" xr:uid="{00000000-0005-0000-0000-00003BCC0000}"/>
    <cellStyle name="Normal 8 2 2 2 4 4" xfId="52284" xr:uid="{00000000-0005-0000-0000-00003CCC0000}"/>
    <cellStyle name="Normal 8 2 2 2 4 4 2" xfId="52285" xr:uid="{00000000-0005-0000-0000-00003DCC0000}"/>
    <cellStyle name="Normal 8 2 2 2 4 5" xfId="52286" xr:uid="{00000000-0005-0000-0000-00003ECC0000}"/>
    <cellStyle name="Normal 8 2 2 2 4 6" xfId="52287" xr:uid="{00000000-0005-0000-0000-00003FCC0000}"/>
    <cellStyle name="Normal 8 2 2 2 5" xfId="52288" xr:uid="{00000000-0005-0000-0000-000040CC0000}"/>
    <cellStyle name="Normal 8 2 2 2 5 2" xfId="52289" xr:uid="{00000000-0005-0000-0000-000041CC0000}"/>
    <cellStyle name="Normal 8 2 2 2 5 2 2" xfId="52290" xr:uid="{00000000-0005-0000-0000-000042CC0000}"/>
    <cellStyle name="Normal 8 2 2 2 5 2 2 2" xfId="52291" xr:uid="{00000000-0005-0000-0000-000043CC0000}"/>
    <cellStyle name="Normal 8 2 2 2 5 2 3" xfId="52292" xr:uid="{00000000-0005-0000-0000-000044CC0000}"/>
    <cellStyle name="Normal 8 2 2 2 5 2 4" xfId="52293" xr:uid="{00000000-0005-0000-0000-000045CC0000}"/>
    <cellStyle name="Normal 8 2 2 2 5 3" xfId="52294" xr:uid="{00000000-0005-0000-0000-000046CC0000}"/>
    <cellStyle name="Normal 8 2 2 2 5 3 2" xfId="52295" xr:uid="{00000000-0005-0000-0000-000047CC0000}"/>
    <cellStyle name="Normal 8 2 2 2 5 4" xfId="52296" xr:uid="{00000000-0005-0000-0000-000048CC0000}"/>
    <cellStyle name="Normal 8 2 2 2 5 5" xfId="52297" xr:uid="{00000000-0005-0000-0000-000049CC0000}"/>
    <cellStyle name="Normal 8 2 2 2 6" xfId="52298" xr:uid="{00000000-0005-0000-0000-00004ACC0000}"/>
    <cellStyle name="Normal 8 2 2 2 6 2" xfId="52299" xr:uid="{00000000-0005-0000-0000-00004BCC0000}"/>
    <cellStyle name="Normal 8 2 2 2 6 2 2" xfId="52300" xr:uid="{00000000-0005-0000-0000-00004CCC0000}"/>
    <cellStyle name="Normal 8 2 2 2 6 3" xfId="52301" xr:uid="{00000000-0005-0000-0000-00004DCC0000}"/>
    <cellStyle name="Normal 8 2 2 2 6 4" xfId="52302" xr:uid="{00000000-0005-0000-0000-00004ECC0000}"/>
    <cellStyle name="Normal 8 2 2 2 7" xfId="52303" xr:uid="{00000000-0005-0000-0000-00004FCC0000}"/>
    <cellStyle name="Normal 8 2 2 2 7 2" xfId="52304" xr:uid="{00000000-0005-0000-0000-000050CC0000}"/>
    <cellStyle name="Normal 8 2 2 2 8" xfId="52305" xr:uid="{00000000-0005-0000-0000-000051CC0000}"/>
    <cellStyle name="Normal 8 2 2 2 9" xfId="52306" xr:uid="{00000000-0005-0000-0000-000052CC0000}"/>
    <cellStyle name="Normal 8 2 2 3" xfId="52307" xr:uid="{00000000-0005-0000-0000-000053CC0000}"/>
    <cellStyle name="Normal 8 2 2 3 2" xfId="52308" xr:uid="{00000000-0005-0000-0000-000054CC0000}"/>
    <cellStyle name="Normal 8 2 2 3 2 2" xfId="52309" xr:uid="{00000000-0005-0000-0000-000055CC0000}"/>
    <cellStyle name="Normal 8 2 2 3 2 2 2" xfId="52310" xr:uid="{00000000-0005-0000-0000-000056CC0000}"/>
    <cellStyle name="Normal 8 2 2 3 2 2 2 2" xfId="52311" xr:uid="{00000000-0005-0000-0000-000057CC0000}"/>
    <cellStyle name="Normal 8 2 2 3 2 2 2 2 2" xfId="52312" xr:uid="{00000000-0005-0000-0000-000058CC0000}"/>
    <cellStyle name="Normal 8 2 2 3 2 2 2 3" xfId="52313" xr:uid="{00000000-0005-0000-0000-000059CC0000}"/>
    <cellStyle name="Normal 8 2 2 3 2 2 2 4" xfId="52314" xr:uid="{00000000-0005-0000-0000-00005ACC0000}"/>
    <cellStyle name="Normal 8 2 2 3 2 2 3" xfId="52315" xr:uid="{00000000-0005-0000-0000-00005BCC0000}"/>
    <cellStyle name="Normal 8 2 2 3 2 2 3 2" xfId="52316" xr:uid="{00000000-0005-0000-0000-00005CCC0000}"/>
    <cellStyle name="Normal 8 2 2 3 2 2 4" xfId="52317" xr:uid="{00000000-0005-0000-0000-00005DCC0000}"/>
    <cellStyle name="Normal 8 2 2 3 2 2 5" xfId="52318" xr:uid="{00000000-0005-0000-0000-00005ECC0000}"/>
    <cellStyle name="Normal 8 2 2 3 2 3" xfId="52319" xr:uid="{00000000-0005-0000-0000-00005FCC0000}"/>
    <cellStyle name="Normal 8 2 2 3 2 3 2" xfId="52320" xr:uid="{00000000-0005-0000-0000-000060CC0000}"/>
    <cellStyle name="Normal 8 2 2 3 2 3 2 2" xfId="52321" xr:uid="{00000000-0005-0000-0000-000061CC0000}"/>
    <cellStyle name="Normal 8 2 2 3 2 3 3" xfId="52322" xr:uid="{00000000-0005-0000-0000-000062CC0000}"/>
    <cellStyle name="Normal 8 2 2 3 2 3 4" xfId="52323" xr:uid="{00000000-0005-0000-0000-000063CC0000}"/>
    <cellStyle name="Normal 8 2 2 3 2 4" xfId="52324" xr:uid="{00000000-0005-0000-0000-000064CC0000}"/>
    <cellStyle name="Normal 8 2 2 3 2 4 2" xfId="52325" xr:uid="{00000000-0005-0000-0000-000065CC0000}"/>
    <cellStyle name="Normal 8 2 2 3 2 5" xfId="52326" xr:uid="{00000000-0005-0000-0000-000066CC0000}"/>
    <cellStyle name="Normal 8 2 2 3 2 6" xfId="52327" xr:uid="{00000000-0005-0000-0000-000067CC0000}"/>
    <cellStyle name="Normal 8 2 2 3 3" xfId="52328" xr:uid="{00000000-0005-0000-0000-000068CC0000}"/>
    <cellStyle name="Normal 8 2 2 3 3 2" xfId="52329" xr:uid="{00000000-0005-0000-0000-000069CC0000}"/>
    <cellStyle name="Normal 8 2 2 3 3 2 2" xfId="52330" xr:uid="{00000000-0005-0000-0000-00006ACC0000}"/>
    <cellStyle name="Normal 8 2 2 3 3 2 2 2" xfId="52331" xr:uid="{00000000-0005-0000-0000-00006BCC0000}"/>
    <cellStyle name="Normal 8 2 2 3 3 2 3" xfId="52332" xr:uid="{00000000-0005-0000-0000-00006CCC0000}"/>
    <cellStyle name="Normal 8 2 2 3 3 2 4" xfId="52333" xr:uid="{00000000-0005-0000-0000-00006DCC0000}"/>
    <cellStyle name="Normal 8 2 2 3 3 3" xfId="52334" xr:uid="{00000000-0005-0000-0000-00006ECC0000}"/>
    <cellStyle name="Normal 8 2 2 3 3 3 2" xfId="52335" xr:uid="{00000000-0005-0000-0000-00006FCC0000}"/>
    <cellStyle name="Normal 8 2 2 3 3 4" xfId="52336" xr:uid="{00000000-0005-0000-0000-000070CC0000}"/>
    <cellStyle name="Normal 8 2 2 3 3 5" xfId="52337" xr:uid="{00000000-0005-0000-0000-000071CC0000}"/>
    <cellStyle name="Normal 8 2 2 3 4" xfId="52338" xr:uid="{00000000-0005-0000-0000-000072CC0000}"/>
    <cellStyle name="Normal 8 2 2 3 4 2" xfId="52339" xr:uid="{00000000-0005-0000-0000-000073CC0000}"/>
    <cellStyle name="Normal 8 2 2 3 4 2 2" xfId="52340" xr:uid="{00000000-0005-0000-0000-000074CC0000}"/>
    <cellStyle name="Normal 8 2 2 3 4 3" xfId="52341" xr:uid="{00000000-0005-0000-0000-000075CC0000}"/>
    <cellStyle name="Normal 8 2 2 3 4 4" xfId="52342" xr:uid="{00000000-0005-0000-0000-000076CC0000}"/>
    <cellStyle name="Normal 8 2 2 3 5" xfId="52343" xr:uid="{00000000-0005-0000-0000-000077CC0000}"/>
    <cellStyle name="Normal 8 2 2 3 5 2" xfId="52344" xr:uid="{00000000-0005-0000-0000-000078CC0000}"/>
    <cellStyle name="Normal 8 2 2 3 5 2 2" xfId="52345" xr:uid="{00000000-0005-0000-0000-000079CC0000}"/>
    <cellStyle name="Normal 8 2 2 3 5 3" xfId="52346" xr:uid="{00000000-0005-0000-0000-00007ACC0000}"/>
    <cellStyle name="Normal 8 2 2 3 5 4" xfId="52347" xr:uid="{00000000-0005-0000-0000-00007BCC0000}"/>
    <cellStyle name="Normal 8 2 2 3 6" xfId="52348" xr:uid="{00000000-0005-0000-0000-00007CCC0000}"/>
    <cellStyle name="Normal 8 2 2 3 6 2" xfId="52349" xr:uid="{00000000-0005-0000-0000-00007DCC0000}"/>
    <cellStyle name="Normal 8 2 2 3 7" xfId="52350" xr:uid="{00000000-0005-0000-0000-00007ECC0000}"/>
    <cellStyle name="Normal 8 2 2 3 8" xfId="52351" xr:uid="{00000000-0005-0000-0000-00007FCC0000}"/>
    <cellStyle name="Normal 8 2 2 4" xfId="52352" xr:uid="{00000000-0005-0000-0000-000080CC0000}"/>
    <cellStyle name="Normal 8 2 2 4 2" xfId="52353" xr:uid="{00000000-0005-0000-0000-000081CC0000}"/>
    <cellStyle name="Normal 8 2 2 4 2 2" xfId="52354" xr:uid="{00000000-0005-0000-0000-000082CC0000}"/>
    <cellStyle name="Normal 8 2 2 4 2 2 2" xfId="52355" xr:uid="{00000000-0005-0000-0000-000083CC0000}"/>
    <cellStyle name="Normal 8 2 2 4 2 2 2 2" xfId="52356" xr:uid="{00000000-0005-0000-0000-000084CC0000}"/>
    <cellStyle name="Normal 8 2 2 4 2 2 3" xfId="52357" xr:uid="{00000000-0005-0000-0000-000085CC0000}"/>
    <cellStyle name="Normal 8 2 2 4 2 2 4" xfId="52358" xr:uid="{00000000-0005-0000-0000-000086CC0000}"/>
    <cellStyle name="Normal 8 2 2 4 2 3" xfId="52359" xr:uid="{00000000-0005-0000-0000-000087CC0000}"/>
    <cellStyle name="Normal 8 2 2 4 2 3 2" xfId="52360" xr:uid="{00000000-0005-0000-0000-000088CC0000}"/>
    <cellStyle name="Normal 8 2 2 4 2 4" xfId="52361" xr:uid="{00000000-0005-0000-0000-000089CC0000}"/>
    <cellStyle name="Normal 8 2 2 4 2 5" xfId="52362" xr:uid="{00000000-0005-0000-0000-00008ACC0000}"/>
    <cellStyle name="Normal 8 2 2 4 3" xfId="52363" xr:uid="{00000000-0005-0000-0000-00008BCC0000}"/>
    <cellStyle name="Normal 8 2 2 4 3 2" xfId="52364" xr:uid="{00000000-0005-0000-0000-00008CCC0000}"/>
    <cellStyle name="Normal 8 2 2 4 3 2 2" xfId="52365" xr:uid="{00000000-0005-0000-0000-00008DCC0000}"/>
    <cellStyle name="Normal 8 2 2 4 3 3" xfId="52366" xr:uid="{00000000-0005-0000-0000-00008ECC0000}"/>
    <cellStyle name="Normal 8 2 2 4 3 4" xfId="52367" xr:uid="{00000000-0005-0000-0000-00008FCC0000}"/>
    <cellStyle name="Normal 8 2 2 4 4" xfId="52368" xr:uid="{00000000-0005-0000-0000-000090CC0000}"/>
    <cellStyle name="Normal 8 2 2 4 4 2" xfId="52369" xr:uid="{00000000-0005-0000-0000-000091CC0000}"/>
    <cellStyle name="Normal 8 2 2 4 4 2 2" xfId="52370" xr:uid="{00000000-0005-0000-0000-000092CC0000}"/>
    <cellStyle name="Normal 8 2 2 4 4 3" xfId="52371" xr:uid="{00000000-0005-0000-0000-000093CC0000}"/>
    <cellStyle name="Normal 8 2 2 4 4 4" xfId="52372" xr:uid="{00000000-0005-0000-0000-000094CC0000}"/>
    <cellStyle name="Normal 8 2 2 4 5" xfId="52373" xr:uid="{00000000-0005-0000-0000-000095CC0000}"/>
    <cellStyle name="Normal 8 2 2 4 5 2" xfId="52374" xr:uid="{00000000-0005-0000-0000-000096CC0000}"/>
    <cellStyle name="Normal 8 2 2 4 6" xfId="52375" xr:uid="{00000000-0005-0000-0000-000097CC0000}"/>
    <cellStyle name="Normal 8 2 2 4 7" xfId="52376" xr:uid="{00000000-0005-0000-0000-000098CC0000}"/>
    <cellStyle name="Normal 8 2 2 5" xfId="52377" xr:uid="{00000000-0005-0000-0000-000099CC0000}"/>
    <cellStyle name="Normal 8 2 2 5 2" xfId="52378" xr:uid="{00000000-0005-0000-0000-00009ACC0000}"/>
    <cellStyle name="Normal 8 2 2 5 2 2" xfId="52379" xr:uid="{00000000-0005-0000-0000-00009BCC0000}"/>
    <cellStyle name="Normal 8 2 2 5 2 2 2" xfId="52380" xr:uid="{00000000-0005-0000-0000-00009CCC0000}"/>
    <cellStyle name="Normal 8 2 2 5 2 3" xfId="52381" xr:uid="{00000000-0005-0000-0000-00009DCC0000}"/>
    <cellStyle name="Normal 8 2 2 5 2 4" xfId="52382" xr:uid="{00000000-0005-0000-0000-00009ECC0000}"/>
    <cellStyle name="Normal 8 2 2 5 3" xfId="52383" xr:uid="{00000000-0005-0000-0000-00009FCC0000}"/>
    <cellStyle name="Normal 8 2 2 5 3 2" xfId="52384" xr:uid="{00000000-0005-0000-0000-0000A0CC0000}"/>
    <cellStyle name="Normal 8 2 2 5 3 2 2" xfId="52385" xr:uid="{00000000-0005-0000-0000-0000A1CC0000}"/>
    <cellStyle name="Normal 8 2 2 5 3 3" xfId="52386" xr:uid="{00000000-0005-0000-0000-0000A2CC0000}"/>
    <cellStyle name="Normal 8 2 2 5 3 4" xfId="52387" xr:uid="{00000000-0005-0000-0000-0000A3CC0000}"/>
    <cellStyle name="Normal 8 2 2 5 4" xfId="52388" xr:uid="{00000000-0005-0000-0000-0000A4CC0000}"/>
    <cellStyle name="Normal 8 2 2 5 4 2" xfId="52389" xr:uid="{00000000-0005-0000-0000-0000A5CC0000}"/>
    <cellStyle name="Normal 8 2 2 5 5" xfId="52390" xr:uid="{00000000-0005-0000-0000-0000A6CC0000}"/>
    <cellStyle name="Normal 8 2 2 5 6" xfId="52391" xr:uid="{00000000-0005-0000-0000-0000A7CC0000}"/>
    <cellStyle name="Normal 8 2 2 6" xfId="52392" xr:uid="{00000000-0005-0000-0000-0000A8CC0000}"/>
    <cellStyle name="Normal 8 2 2 6 2" xfId="52393" xr:uid="{00000000-0005-0000-0000-0000A9CC0000}"/>
    <cellStyle name="Normal 8 2 2 6 2 2" xfId="52394" xr:uid="{00000000-0005-0000-0000-0000AACC0000}"/>
    <cellStyle name="Normal 8 2 2 6 2 2 2" xfId="52395" xr:uid="{00000000-0005-0000-0000-0000ABCC0000}"/>
    <cellStyle name="Normal 8 2 2 6 2 3" xfId="52396" xr:uid="{00000000-0005-0000-0000-0000ACCC0000}"/>
    <cellStyle name="Normal 8 2 2 6 2 4" xfId="52397" xr:uid="{00000000-0005-0000-0000-0000ADCC0000}"/>
    <cellStyle name="Normal 8 2 2 6 3" xfId="52398" xr:uid="{00000000-0005-0000-0000-0000AECC0000}"/>
    <cellStyle name="Normal 8 2 2 6 3 2" xfId="52399" xr:uid="{00000000-0005-0000-0000-0000AFCC0000}"/>
    <cellStyle name="Normal 8 2 2 6 4" xfId="52400" xr:uid="{00000000-0005-0000-0000-0000B0CC0000}"/>
    <cellStyle name="Normal 8 2 2 6 5" xfId="52401" xr:uid="{00000000-0005-0000-0000-0000B1CC0000}"/>
    <cellStyle name="Normal 8 2 2 7" xfId="52402" xr:uid="{00000000-0005-0000-0000-0000B2CC0000}"/>
    <cellStyle name="Normal 8 2 2 7 2" xfId="52403" xr:uid="{00000000-0005-0000-0000-0000B3CC0000}"/>
    <cellStyle name="Normal 8 2 2 7 2 2" xfId="52404" xr:uid="{00000000-0005-0000-0000-0000B4CC0000}"/>
    <cellStyle name="Normal 8 2 2 7 3" xfId="52405" xr:uid="{00000000-0005-0000-0000-0000B5CC0000}"/>
    <cellStyle name="Normal 8 2 2 7 4" xfId="52406" xr:uid="{00000000-0005-0000-0000-0000B6CC0000}"/>
    <cellStyle name="Normal 8 2 2 8" xfId="52407" xr:uid="{00000000-0005-0000-0000-0000B7CC0000}"/>
    <cellStyle name="Normal 8 2 2 8 2" xfId="52408" xr:uid="{00000000-0005-0000-0000-0000B8CC0000}"/>
    <cellStyle name="Normal 8 2 2 9" xfId="52409" xr:uid="{00000000-0005-0000-0000-0000B9CC0000}"/>
    <cellStyle name="Normal 8 2 3" xfId="52410" xr:uid="{00000000-0005-0000-0000-0000BACC0000}"/>
    <cellStyle name="Normal 8 2 3 2" xfId="52411" xr:uid="{00000000-0005-0000-0000-0000BBCC0000}"/>
    <cellStyle name="Normal 8 2 3 2 2" xfId="52412" xr:uid="{00000000-0005-0000-0000-0000BCCC0000}"/>
    <cellStyle name="Normal 8 2 3 2 2 2" xfId="52413" xr:uid="{00000000-0005-0000-0000-0000BDCC0000}"/>
    <cellStyle name="Normal 8 2 3 2 2 2 2" xfId="52414" xr:uid="{00000000-0005-0000-0000-0000BECC0000}"/>
    <cellStyle name="Normal 8 2 3 2 2 2 2 2" xfId="52415" xr:uid="{00000000-0005-0000-0000-0000BFCC0000}"/>
    <cellStyle name="Normal 8 2 3 2 2 2 2 2 2" xfId="52416" xr:uid="{00000000-0005-0000-0000-0000C0CC0000}"/>
    <cellStyle name="Normal 8 2 3 2 2 2 2 3" xfId="52417" xr:uid="{00000000-0005-0000-0000-0000C1CC0000}"/>
    <cellStyle name="Normal 8 2 3 2 2 2 2 4" xfId="52418" xr:uid="{00000000-0005-0000-0000-0000C2CC0000}"/>
    <cellStyle name="Normal 8 2 3 2 2 2 3" xfId="52419" xr:uid="{00000000-0005-0000-0000-0000C3CC0000}"/>
    <cellStyle name="Normal 8 2 3 2 2 2 3 2" xfId="52420" xr:uid="{00000000-0005-0000-0000-0000C4CC0000}"/>
    <cellStyle name="Normal 8 2 3 2 2 2 4" xfId="52421" xr:uid="{00000000-0005-0000-0000-0000C5CC0000}"/>
    <cellStyle name="Normal 8 2 3 2 2 2 5" xfId="52422" xr:uid="{00000000-0005-0000-0000-0000C6CC0000}"/>
    <cellStyle name="Normal 8 2 3 2 2 3" xfId="52423" xr:uid="{00000000-0005-0000-0000-0000C7CC0000}"/>
    <cellStyle name="Normal 8 2 3 2 2 3 2" xfId="52424" xr:uid="{00000000-0005-0000-0000-0000C8CC0000}"/>
    <cellStyle name="Normal 8 2 3 2 2 3 2 2" xfId="52425" xr:uid="{00000000-0005-0000-0000-0000C9CC0000}"/>
    <cellStyle name="Normal 8 2 3 2 2 3 3" xfId="52426" xr:uid="{00000000-0005-0000-0000-0000CACC0000}"/>
    <cellStyle name="Normal 8 2 3 2 2 3 4" xfId="52427" xr:uid="{00000000-0005-0000-0000-0000CBCC0000}"/>
    <cellStyle name="Normal 8 2 3 2 2 4" xfId="52428" xr:uid="{00000000-0005-0000-0000-0000CCCC0000}"/>
    <cellStyle name="Normal 8 2 3 2 2 4 2" xfId="52429" xr:uid="{00000000-0005-0000-0000-0000CDCC0000}"/>
    <cellStyle name="Normal 8 2 3 2 2 5" xfId="52430" xr:uid="{00000000-0005-0000-0000-0000CECC0000}"/>
    <cellStyle name="Normal 8 2 3 2 2 6" xfId="52431" xr:uid="{00000000-0005-0000-0000-0000CFCC0000}"/>
    <cellStyle name="Normal 8 2 3 2 3" xfId="52432" xr:uid="{00000000-0005-0000-0000-0000D0CC0000}"/>
    <cellStyle name="Normal 8 2 3 2 3 2" xfId="52433" xr:uid="{00000000-0005-0000-0000-0000D1CC0000}"/>
    <cellStyle name="Normal 8 2 3 2 3 2 2" xfId="52434" xr:uid="{00000000-0005-0000-0000-0000D2CC0000}"/>
    <cellStyle name="Normal 8 2 3 2 3 2 2 2" xfId="52435" xr:uid="{00000000-0005-0000-0000-0000D3CC0000}"/>
    <cellStyle name="Normal 8 2 3 2 3 2 3" xfId="52436" xr:uid="{00000000-0005-0000-0000-0000D4CC0000}"/>
    <cellStyle name="Normal 8 2 3 2 3 2 4" xfId="52437" xr:uid="{00000000-0005-0000-0000-0000D5CC0000}"/>
    <cellStyle name="Normal 8 2 3 2 3 3" xfId="52438" xr:uid="{00000000-0005-0000-0000-0000D6CC0000}"/>
    <cellStyle name="Normal 8 2 3 2 3 3 2" xfId="52439" xr:uid="{00000000-0005-0000-0000-0000D7CC0000}"/>
    <cellStyle name="Normal 8 2 3 2 3 4" xfId="52440" xr:uid="{00000000-0005-0000-0000-0000D8CC0000}"/>
    <cellStyle name="Normal 8 2 3 2 3 5" xfId="52441" xr:uid="{00000000-0005-0000-0000-0000D9CC0000}"/>
    <cellStyle name="Normal 8 2 3 2 4" xfId="52442" xr:uid="{00000000-0005-0000-0000-0000DACC0000}"/>
    <cellStyle name="Normal 8 2 3 2 4 2" xfId="52443" xr:uid="{00000000-0005-0000-0000-0000DBCC0000}"/>
    <cellStyle name="Normal 8 2 3 2 4 2 2" xfId="52444" xr:uid="{00000000-0005-0000-0000-0000DCCC0000}"/>
    <cellStyle name="Normal 8 2 3 2 4 3" xfId="52445" xr:uid="{00000000-0005-0000-0000-0000DDCC0000}"/>
    <cellStyle name="Normal 8 2 3 2 4 4" xfId="52446" xr:uid="{00000000-0005-0000-0000-0000DECC0000}"/>
    <cellStyle name="Normal 8 2 3 2 5" xfId="52447" xr:uid="{00000000-0005-0000-0000-0000DFCC0000}"/>
    <cellStyle name="Normal 8 2 3 2 5 2" xfId="52448" xr:uid="{00000000-0005-0000-0000-0000E0CC0000}"/>
    <cellStyle name="Normal 8 2 3 2 5 2 2" xfId="52449" xr:uid="{00000000-0005-0000-0000-0000E1CC0000}"/>
    <cellStyle name="Normal 8 2 3 2 5 3" xfId="52450" xr:uid="{00000000-0005-0000-0000-0000E2CC0000}"/>
    <cellStyle name="Normal 8 2 3 2 5 4" xfId="52451" xr:uid="{00000000-0005-0000-0000-0000E3CC0000}"/>
    <cellStyle name="Normal 8 2 3 2 6" xfId="52452" xr:uid="{00000000-0005-0000-0000-0000E4CC0000}"/>
    <cellStyle name="Normal 8 2 3 2 6 2" xfId="52453" xr:uid="{00000000-0005-0000-0000-0000E5CC0000}"/>
    <cellStyle name="Normal 8 2 3 2 7" xfId="52454" xr:uid="{00000000-0005-0000-0000-0000E6CC0000}"/>
    <cellStyle name="Normal 8 2 3 2 8" xfId="52455" xr:uid="{00000000-0005-0000-0000-0000E7CC0000}"/>
    <cellStyle name="Normal 8 2 3 3" xfId="52456" xr:uid="{00000000-0005-0000-0000-0000E8CC0000}"/>
    <cellStyle name="Normal 8 2 3 3 2" xfId="52457" xr:uid="{00000000-0005-0000-0000-0000E9CC0000}"/>
    <cellStyle name="Normal 8 2 3 3 2 2" xfId="52458" xr:uid="{00000000-0005-0000-0000-0000EACC0000}"/>
    <cellStyle name="Normal 8 2 3 3 2 2 2" xfId="52459" xr:uid="{00000000-0005-0000-0000-0000EBCC0000}"/>
    <cellStyle name="Normal 8 2 3 3 2 2 2 2" xfId="52460" xr:uid="{00000000-0005-0000-0000-0000ECCC0000}"/>
    <cellStyle name="Normal 8 2 3 3 2 2 3" xfId="52461" xr:uid="{00000000-0005-0000-0000-0000EDCC0000}"/>
    <cellStyle name="Normal 8 2 3 3 2 2 4" xfId="52462" xr:uid="{00000000-0005-0000-0000-0000EECC0000}"/>
    <cellStyle name="Normal 8 2 3 3 2 3" xfId="52463" xr:uid="{00000000-0005-0000-0000-0000EFCC0000}"/>
    <cellStyle name="Normal 8 2 3 3 2 3 2" xfId="52464" xr:uid="{00000000-0005-0000-0000-0000F0CC0000}"/>
    <cellStyle name="Normal 8 2 3 3 2 4" xfId="52465" xr:uid="{00000000-0005-0000-0000-0000F1CC0000}"/>
    <cellStyle name="Normal 8 2 3 3 2 5" xfId="52466" xr:uid="{00000000-0005-0000-0000-0000F2CC0000}"/>
    <cellStyle name="Normal 8 2 3 3 3" xfId="52467" xr:uid="{00000000-0005-0000-0000-0000F3CC0000}"/>
    <cellStyle name="Normal 8 2 3 3 3 2" xfId="52468" xr:uid="{00000000-0005-0000-0000-0000F4CC0000}"/>
    <cellStyle name="Normal 8 2 3 3 3 2 2" xfId="52469" xr:uid="{00000000-0005-0000-0000-0000F5CC0000}"/>
    <cellStyle name="Normal 8 2 3 3 3 3" xfId="52470" xr:uid="{00000000-0005-0000-0000-0000F6CC0000}"/>
    <cellStyle name="Normal 8 2 3 3 3 4" xfId="52471" xr:uid="{00000000-0005-0000-0000-0000F7CC0000}"/>
    <cellStyle name="Normal 8 2 3 3 4" xfId="52472" xr:uid="{00000000-0005-0000-0000-0000F8CC0000}"/>
    <cellStyle name="Normal 8 2 3 3 4 2" xfId="52473" xr:uid="{00000000-0005-0000-0000-0000F9CC0000}"/>
    <cellStyle name="Normal 8 2 3 3 4 2 2" xfId="52474" xr:uid="{00000000-0005-0000-0000-0000FACC0000}"/>
    <cellStyle name="Normal 8 2 3 3 4 3" xfId="52475" xr:uid="{00000000-0005-0000-0000-0000FBCC0000}"/>
    <cellStyle name="Normal 8 2 3 3 4 4" xfId="52476" xr:uid="{00000000-0005-0000-0000-0000FCCC0000}"/>
    <cellStyle name="Normal 8 2 3 3 5" xfId="52477" xr:uid="{00000000-0005-0000-0000-0000FDCC0000}"/>
    <cellStyle name="Normal 8 2 3 3 5 2" xfId="52478" xr:uid="{00000000-0005-0000-0000-0000FECC0000}"/>
    <cellStyle name="Normal 8 2 3 3 6" xfId="52479" xr:uid="{00000000-0005-0000-0000-0000FFCC0000}"/>
    <cellStyle name="Normal 8 2 3 3 7" xfId="52480" xr:uid="{00000000-0005-0000-0000-000000CD0000}"/>
    <cellStyle name="Normal 8 2 3 4" xfId="52481" xr:uid="{00000000-0005-0000-0000-000001CD0000}"/>
    <cellStyle name="Normal 8 2 3 4 2" xfId="52482" xr:uid="{00000000-0005-0000-0000-000002CD0000}"/>
    <cellStyle name="Normal 8 2 3 4 2 2" xfId="52483" xr:uid="{00000000-0005-0000-0000-000003CD0000}"/>
    <cellStyle name="Normal 8 2 3 4 2 2 2" xfId="52484" xr:uid="{00000000-0005-0000-0000-000004CD0000}"/>
    <cellStyle name="Normal 8 2 3 4 2 3" xfId="52485" xr:uid="{00000000-0005-0000-0000-000005CD0000}"/>
    <cellStyle name="Normal 8 2 3 4 2 4" xfId="52486" xr:uid="{00000000-0005-0000-0000-000006CD0000}"/>
    <cellStyle name="Normal 8 2 3 4 3" xfId="52487" xr:uid="{00000000-0005-0000-0000-000007CD0000}"/>
    <cellStyle name="Normal 8 2 3 4 3 2" xfId="52488" xr:uid="{00000000-0005-0000-0000-000008CD0000}"/>
    <cellStyle name="Normal 8 2 3 4 3 2 2" xfId="52489" xr:uid="{00000000-0005-0000-0000-000009CD0000}"/>
    <cellStyle name="Normal 8 2 3 4 3 3" xfId="52490" xr:uid="{00000000-0005-0000-0000-00000ACD0000}"/>
    <cellStyle name="Normal 8 2 3 4 3 4" xfId="52491" xr:uid="{00000000-0005-0000-0000-00000BCD0000}"/>
    <cellStyle name="Normal 8 2 3 4 4" xfId="52492" xr:uid="{00000000-0005-0000-0000-00000CCD0000}"/>
    <cellStyle name="Normal 8 2 3 4 4 2" xfId="52493" xr:uid="{00000000-0005-0000-0000-00000DCD0000}"/>
    <cellStyle name="Normal 8 2 3 4 5" xfId="52494" xr:uid="{00000000-0005-0000-0000-00000ECD0000}"/>
    <cellStyle name="Normal 8 2 3 4 6" xfId="52495" xr:uid="{00000000-0005-0000-0000-00000FCD0000}"/>
    <cellStyle name="Normal 8 2 3 5" xfId="52496" xr:uid="{00000000-0005-0000-0000-000010CD0000}"/>
    <cellStyle name="Normal 8 2 3 5 2" xfId="52497" xr:uid="{00000000-0005-0000-0000-000011CD0000}"/>
    <cellStyle name="Normal 8 2 3 5 2 2" xfId="52498" xr:uid="{00000000-0005-0000-0000-000012CD0000}"/>
    <cellStyle name="Normal 8 2 3 5 2 2 2" xfId="52499" xr:uid="{00000000-0005-0000-0000-000013CD0000}"/>
    <cellStyle name="Normal 8 2 3 5 2 3" xfId="52500" xr:uid="{00000000-0005-0000-0000-000014CD0000}"/>
    <cellStyle name="Normal 8 2 3 5 2 4" xfId="52501" xr:uid="{00000000-0005-0000-0000-000015CD0000}"/>
    <cellStyle name="Normal 8 2 3 5 3" xfId="52502" xr:uid="{00000000-0005-0000-0000-000016CD0000}"/>
    <cellStyle name="Normal 8 2 3 5 3 2" xfId="52503" xr:uid="{00000000-0005-0000-0000-000017CD0000}"/>
    <cellStyle name="Normal 8 2 3 5 4" xfId="52504" xr:uid="{00000000-0005-0000-0000-000018CD0000}"/>
    <cellStyle name="Normal 8 2 3 5 5" xfId="52505" xr:uid="{00000000-0005-0000-0000-000019CD0000}"/>
    <cellStyle name="Normal 8 2 3 6" xfId="52506" xr:uid="{00000000-0005-0000-0000-00001ACD0000}"/>
    <cellStyle name="Normal 8 2 3 6 2" xfId="52507" xr:uid="{00000000-0005-0000-0000-00001BCD0000}"/>
    <cellStyle name="Normal 8 2 3 6 2 2" xfId="52508" xr:uid="{00000000-0005-0000-0000-00001CCD0000}"/>
    <cellStyle name="Normal 8 2 3 6 3" xfId="52509" xr:uid="{00000000-0005-0000-0000-00001DCD0000}"/>
    <cellStyle name="Normal 8 2 3 6 4" xfId="52510" xr:uid="{00000000-0005-0000-0000-00001ECD0000}"/>
    <cellStyle name="Normal 8 2 3 7" xfId="52511" xr:uid="{00000000-0005-0000-0000-00001FCD0000}"/>
    <cellStyle name="Normal 8 2 3 7 2" xfId="52512" xr:uid="{00000000-0005-0000-0000-000020CD0000}"/>
    <cellStyle name="Normal 8 2 3 8" xfId="52513" xr:uid="{00000000-0005-0000-0000-000021CD0000}"/>
    <cellStyle name="Normal 8 2 3 9" xfId="52514" xr:uid="{00000000-0005-0000-0000-000022CD0000}"/>
    <cellStyle name="Normal 8 2 4" xfId="52515" xr:uid="{00000000-0005-0000-0000-000023CD0000}"/>
    <cellStyle name="Normal 8 2 4 2" xfId="52516" xr:uid="{00000000-0005-0000-0000-000024CD0000}"/>
    <cellStyle name="Normal 8 2 4 2 2" xfId="52517" xr:uid="{00000000-0005-0000-0000-000025CD0000}"/>
    <cellStyle name="Normal 8 2 4 2 2 2" xfId="52518" xr:uid="{00000000-0005-0000-0000-000026CD0000}"/>
    <cellStyle name="Normal 8 2 4 2 2 2 2" xfId="52519" xr:uid="{00000000-0005-0000-0000-000027CD0000}"/>
    <cellStyle name="Normal 8 2 4 2 2 2 2 2" xfId="52520" xr:uid="{00000000-0005-0000-0000-000028CD0000}"/>
    <cellStyle name="Normal 8 2 4 2 2 2 2 2 2" xfId="52521" xr:uid="{00000000-0005-0000-0000-000029CD0000}"/>
    <cellStyle name="Normal 8 2 4 2 2 2 2 3" xfId="52522" xr:uid="{00000000-0005-0000-0000-00002ACD0000}"/>
    <cellStyle name="Normal 8 2 4 2 2 2 2 4" xfId="52523" xr:uid="{00000000-0005-0000-0000-00002BCD0000}"/>
    <cellStyle name="Normal 8 2 4 2 2 2 3" xfId="52524" xr:uid="{00000000-0005-0000-0000-00002CCD0000}"/>
    <cellStyle name="Normal 8 2 4 2 2 2 3 2" xfId="52525" xr:uid="{00000000-0005-0000-0000-00002DCD0000}"/>
    <cellStyle name="Normal 8 2 4 2 2 2 4" xfId="52526" xr:uid="{00000000-0005-0000-0000-00002ECD0000}"/>
    <cellStyle name="Normal 8 2 4 2 2 2 5" xfId="52527" xr:uid="{00000000-0005-0000-0000-00002FCD0000}"/>
    <cellStyle name="Normal 8 2 4 2 2 3" xfId="52528" xr:uid="{00000000-0005-0000-0000-000030CD0000}"/>
    <cellStyle name="Normal 8 2 4 2 2 3 2" xfId="52529" xr:uid="{00000000-0005-0000-0000-000031CD0000}"/>
    <cellStyle name="Normal 8 2 4 2 2 3 2 2" xfId="52530" xr:uid="{00000000-0005-0000-0000-000032CD0000}"/>
    <cellStyle name="Normal 8 2 4 2 2 3 3" xfId="52531" xr:uid="{00000000-0005-0000-0000-000033CD0000}"/>
    <cellStyle name="Normal 8 2 4 2 2 3 4" xfId="52532" xr:uid="{00000000-0005-0000-0000-000034CD0000}"/>
    <cellStyle name="Normal 8 2 4 2 2 4" xfId="52533" xr:uid="{00000000-0005-0000-0000-000035CD0000}"/>
    <cellStyle name="Normal 8 2 4 2 2 4 2" xfId="52534" xr:uid="{00000000-0005-0000-0000-000036CD0000}"/>
    <cellStyle name="Normal 8 2 4 2 2 5" xfId="52535" xr:uid="{00000000-0005-0000-0000-000037CD0000}"/>
    <cellStyle name="Normal 8 2 4 2 2 6" xfId="52536" xr:uid="{00000000-0005-0000-0000-000038CD0000}"/>
    <cellStyle name="Normal 8 2 4 2 3" xfId="52537" xr:uid="{00000000-0005-0000-0000-000039CD0000}"/>
    <cellStyle name="Normal 8 2 4 2 3 2" xfId="52538" xr:uid="{00000000-0005-0000-0000-00003ACD0000}"/>
    <cellStyle name="Normal 8 2 4 2 3 2 2" xfId="52539" xr:uid="{00000000-0005-0000-0000-00003BCD0000}"/>
    <cellStyle name="Normal 8 2 4 2 3 2 2 2" xfId="52540" xr:uid="{00000000-0005-0000-0000-00003CCD0000}"/>
    <cellStyle name="Normal 8 2 4 2 3 2 3" xfId="52541" xr:uid="{00000000-0005-0000-0000-00003DCD0000}"/>
    <cellStyle name="Normal 8 2 4 2 3 2 4" xfId="52542" xr:uid="{00000000-0005-0000-0000-00003ECD0000}"/>
    <cellStyle name="Normal 8 2 4 2 3 3" xfId="52543" xr:uid="{00000000-0005-0000-0000-00003FCD0000}"/>
    <cellStyle name="Normal 8 2 4 2 3 3 2" xfId="52544" xr:uid="{00000000-0005-0000-0000-000040CD0000}"/>
    <cellStyle name="Normal 8 2 4 2 3 4" xfId="52545" xr:uid="{00000000-0005-0000-0000-000041CD0000}"/>
    <cellStyle name="Normal 8 2 4 2 3 5" xfId="52546" xr:uid="{00000000-0005-0000-0000-000042CD0000}"/>
    <cellStyle name="Normal 8 2 4 2 4" xfId="52547" xr:uid="{00000000-0005-0000-0000-000043CD0000}"/>
    <cellStyle name="Normal 8 2 4 2 4 2" xfId="52548" xr:uid="{00000000-0005-0000-0000-000044CD0000}"/>
    <cellStyle name="Normal 8 2 4 2 4 2 2" xfId="52549" xr:uid="{00000000-0005-0000-0000-000045CD0000}"/>
    <cellStyle name="Normal 8 2 4 2 4 3" xfId="52550" xr:uid="{00000000-0005-0000-0000-000046CD0000}"/>
    <cellStyle name="Normal 8 2 4 2 4 4" xfId="52551" xr:uid="{00000000-0005-0000-0000-000047CD0000}"/>
    <cellStyle name="Normal 8 2 4 2 5" xfId="52552" xr:uid="{00000000-0005-0000-0000-000048CD0000}"/>
    <cellStyle name="Normal 8 2 4 2 5 2" xfId="52553" xr:uid="{00000000-0005-0000-0000-000049CD0000}"/>
    <cellStyle name="Normal 8 2 4 2 5 2 2" xfId="52554" xr:uid="{00000000-0005-0000-0000-00004ACD0000}"/>
    <cellStyle name="Normal 8 2 4 2 5 3" xfId="52555" xr:uid="{00000000-0005-0000-0000-00004BCD0000}"/>
    <cellStyle name="Normal 8 2 4 2 5 4" xfId="52556" xr:uid="{00000000-0005-0000-0000-00004CCD0000}"/>
    <cellStyle name="Normal 8 2 4 2 6" xfId="52557" xr:uid="{00000000-0005-0000-0000-00004DCD0000}"/>
    <cellStyle name="Normal 8 2 4 2 6 2" xfId="52558" xr:uid="{00000000-0005-0000-0000-00004ECD0000}"/>
    <cellStyle name="Normal 8 2 4 2 7" xfId="52559" xr:uid="{00000000-0005-0000-0000-00004FCD0000}"/>
    <cellStyle name="Normal 8 2 4 2 8" xfId="52560" xr:uid="{00000000-0005-0000-0000-000050CD0000}"/>
    <cellStyle name="Normal 8 2 4 3" xfId="52561" xr:uid="{00000000-0005-0000-0000-000051CD0000}"/>
    <cellStyle name="Normal 8 2 4 3 2" xfId="52562" xr:uid="{00000000-0005-0000-0000-000052CD0000}"/>
    <cellStyle name="Normal 8 2 4 3 2 2" xfId="52563" xr:uid="{00000000-0005-0000-0000-000053CD0000}"/>
    <cellStyle name="Normal 8 2 4 3 2 2 2" xfId="52564" xr:uid="{00000000-0005-0000-0000-000054CD0000}"/>
    <cellStyle name="Normal 8 2 4 3 2 2 2 2" xfId="52565" xr:uid="{00000000-0005-0000-0000-000055CD0000}"/>
    <cellStyle name="Normal 8 2 4 3 2 2 3" xfId="52566" xr:uid="{00000000-0005-0000-0000-000056CD0000}"/>
    <cellStyle name="Normal 8 2 4 3 2 2 4" xfId="52567" xr:uid="{00000000-0005-0000-0000-000057CD0000}"/>
    <cellStyle name="Normal 8 2 4 3 2 3" xfId="52568" xr:uid="{00000000-0005-0000-0000-000058CD0000}"/>
    <cellStyle name="Normal 8 2 4 3 2 3 2" xfId="52569" xr:uid="{00000000-0005-0000-0000-000059CD0000}"/>
    <cellStyle name="Normal 8 2 4 3 2 4" xfId="52570" xr:uid="{00000000-0005-0000-0000-00005ACD0000}"/>
    <cellStyle name="Normal 8 2 4 3 2 5" xfId="52571" xr:uid="{00000000-0005-0000-0000-00005BCD0000}"/>
    <cellStyle name="Normal 8 2 4 3 3" xfId="52572" xr:uid="{00000000-0005-0000-0000-00005CCD0000}"/>
    <cellStyle name="Normal 8 2 4 3 3 2" xfId="52573" xr:uid="{00000000-0005-0000-0000-00005DCD0000}"/>
    <cellStyle name="Normal 8 2 4 3 3 2 2" xfId="52574" xr:uid="{00000000-0005-0000-0000-00005ECD0000}"/>
    <cellStyle name="Normal 8 2 4 3 3 3" xfId="52575" xr:uid="{00000000-0005-0000-0000-00005FCD0000}"/>
    <cellStyle name="Normal 8 2 4 3 3 4" xfId="52576" xr:uid="{00000000-0005-0000-0000-000060CD0000}"/>
    <cellStyle name="Normal 8 2 4 3 4" xfId="52577" xr:uid="{00000000-0005-0000-0000-000061CD0000}"/>
    <cellStyle name="Normal 8 2 4 3 4 2" xfId="52578" xr:uid="{00000000-0005-0000-0000-000062CD0000}"/>
    <cellStyle name="Normal 8 2 4 3 4 2 2" xfId="52579" xr:uid="{00000000-0005-0000-0000-000063CD0000}"/>
    <cellStyle name="Normal 8 2 4 3 4 3" xfId="52580" xr:uid="{00000000-0005-0000-0000-000064CD0000}"/>
    <cellStyle name="Normal 8 2 4 3 4 4" xfId="52581" xr:uid="{00000000-0005-0000-0000-000065CD0000}"/>
    <cellStyle name="Normal 8 2 4 3 5" xfId="52582" xr:uid="{00000000-0005-0000-0000-000066CD0000}"/>
    <cellStyle name="Normal 8 2 4 3 5 2" xfId="52583" xr:uid="{00000000-0005-0000-0000-000067CD0000}"/>
    <cellStyle name="Normal 8 2 4 3 6" xfId="52584" xr:uid="{00000000-0005-0000-0000-000068CD0000}"/>
    <cellStyle name="Normal 8 2 4 3 7" xfId="52585" xr:uid="{00000000-0005-0000-0000-000069CD0000}"/>
    <cellStyle name="Normal 8 2 4 4" xfId="52586" xr:uid="{00000000-0005-0000-0000-00006ACD0000}"/>
    <cellStyle name="Normal 8 2 4 4 2" xfId="52587" xr:uid="{00000000-0005-0000-0000-00006BCD0000}"/>
    <cellStyle name="Normal 8 2 4 4 2 2" xfId="52588" xr:uid="{00000000-0005-0000-0000-00006CCD0000}"/>
    <cellStyle name="Normal 8 2 4 4 2 2 2" xfId="52589" xr:uid="{00000000-0005-0000-0000-00006DCD0000}"/>
    <cellStyle name="Normal 8 2 4 4 2 3" xfId="52590" xr:uid="{00000000-0005-0000-0000-00006ECD0000}"/>
    <cellStyle name="Normal 8 2 4 4 2 4" xfId="52591" xr:uid="{00000000-0005-0000-0000-00006FCD0000}"/>
    <cellStyle name="Normal 8 2 4 4 3" xfId="52592" xr:uid="{00000000-0005-0000-0000-000070CD0000}"/>
    <cellStyle name="Normal 8 2 4 4 3 2" xfId="52593" xr:uid="{00000000-0005-0000-0000-000071CD0000}"/>
    <cellStyle name="Normal 8 2 4 4 3 2 2" xfId="52594" xr:uid="{00000000-0005-0000-0000-000072CD0000}"/>
    <cellStyle name="Normal 8 2 4 4 3 3" xfId="52595" xr:uid="{00000000-0005-0000-0000-000073CD0000}"/>
    <cellStyle name="Normal 8 2 4 4 3 4" xfId="52596" xr:uid="{00000000-0005-0000-0000-000074CD0000}"/>
    <cellStyle name="Normal 8 2 4 4 4" xfId="52597" xr:uid="{00000000-0005-0000-0000-000075CD0000}"/>
    <cellStyle name="Normal 8 2 4 4 4 2" xfId="52598" xr:uid="{00000000-0005-0000-0000-000076CD0000}"/>
    <cellStyle name="Normal 8 2 4 4 5" xfId="52599" xr:uid="{00000000-0005-0000-0000-000077CD0000}"/>
    <cellStyle name="Normal 8 2 4 4 6" xfId="52600" xr:uid="{00000000-0005-0000-0000-000078CD0000}"/>
    <cellStyle name="Normal 8 2 4 5" xfId="52601" xr:uid="{00000000-0005-0000-0000-000079CD0000}"/>
    <cellStyle name="Normal 8 2 4 5 2" xfId="52602" xr:uid="{00000000-0005-0000-0000-00007ACD0000}"/>
    <cellStyle name="Normal 8 2 4 5 2 2" xfId="52603" xr:uid="{00000000-0005-0000-0000-00007BCD0000}"/>
    <cellStyle name="Normal 8 2 4 5 2 2 2" xfId="52604" xr:uid="{00000000-0005-0000-0000-00007CCD0000}"/>
    <cellStyle name="Normal 8 2 4 5 2 3" xfId="52605" xr:uid="{00000000-0005-0000-0000-00007DCD0000}"/>
    <cellStyle name="Normal 8 2 4 5 2 4" xfId="52606" xr:uid="{00000000-0005-0000-0000-00007ECD0000}"/>
    <cellStyle name="Normal 8 2 4 5 3" xfId="52607" xr:uid="{00000000-0005-0000-0000-00007FCD0000}"/>
    <cellStyle name="Normal 8 2 4 5 3 2" xfId="52608" xr:uid="{00000000-0005-0000-0000-000080CD0000}"/>
    <cellStyle name="Normal 8 2 4 5 4" xfId="52609" xr:uid="{00000000-0005-0000-0000-000081CD0000}"/>
    <cellStyle name="Normal 8 2 4 5 5" xfId="52610" xr:uid="{00000000-0005-0000-0000-000082CD0000}"/>
    <cellStyle name="Normal 8 2 4 6" xfId="52611" xr:uid="{00000000-0005-0000-0000-000083CD0000}"/>
    <cellStyle name="Normal 8 2 4 6 2" xfId="52612" xr:uid="{00000000-0005-0000-0000-000084CD0000}"/>
    <cellStyle name="Normal 8 2 4 6 2 2" xfId="52613" xr:uid="{00000000-0005-0000-0000-000085CD0000}"/>
    <cellStyle name="Normal 8 2 4 6 3" xfId="52614" xr:uid="{00000000-0005-0000-0000-000086CD0000}"/>
    <cellStyle name="Normal 8 2 4 6 4" xfId="52615" xr:uid="{00000000-0005-0000-0000-000087CD0000}"/>
    <cellStyle name="Normal 8 2 4 7" xfId="52616" xr:uid="{00000000-0005-0000-0000-000088CD0000}"/>
    <cellStyle name="Normal 8 2 4 7 2" xfId="52617" xr:uid="{00000000-0005-0000-0000-000089CD0000}"/>
    <cellStyle name="Normal 8 2 4 8" xfId="52618" xr:uid="{00000000-0005-0000-0000-00008ACD0000}"/>
    <cellStyle name="Normal 8 2 4 9" xfId="52619" xr:uid="{00000000-0005-0000-0000-00008BCD0000}"/>
    <cellStyle name="Normal 8 2 5" xfId="52620" xr:uid="{00000000-0005-0000-0000-00008CCD0000}"/>
    <cellStyle name="Normal 8 2 5 2" xfId="52621" xr:uid="{00000000-0005-0000-0000-00008DCD0000}"/>
    <cellStyle name="Normal 8 2 5 2 2" xfId="52622" xr:uid="{00000000-0005-0000-0000-00008ECD0000}"/>
    <cellStyle name="Normal 8 2 5 2 2 2" xfId="52623" xr:uid="{00000000-0005-0000-0000-00008FCD0000}"/>
    <cellStyle name="Normal 8 2 5 2 2 2 2" xfId="52624" xr:uid="{00000000-0005-0000-0000-000090CD0000}"/>
    <cellStyle name="Normal 8 2 5 2 2 2 2 2" xfId="52625" xr:uid="{00000000-0005-0000-0000-000091CD0000}"/>
    <cellStyle name="Normal 8 2 5 2 2 2 3" xfId="52626" xr:uid="{00000000-0005-0000-0000-000092CD0000}"/>
    <cellStyle name="Normal 8 2 5 2 2 2 4" xfId="52627" xr:uid="{00000000-0005-0000-0000-000093CD0000}"/>
    <cellStyle name="Normal 8 2 5 2 2 3" xfId="52628" xr:uid="{00000000-0005-0000-0000-000094CD0000}"/>
    <cellStyle name="Normal 8 2 5 2 2 3 2" xfId="52629" xr:uid="{00000000-0005-0000-0000-000095CD0000}"/>
    <cellStyle name="Normal 8 2 5 2 2 4" xfId="52630" xr:uid="{00000000-0005-0000-0000-000096CD0000}"/>
    <cellStyle name="Normal 8 2 5 2 2 5" xfId="52631" xr:uid="{00000000-0005-0000-0000-000097CD0000}"/>
    <cellStyle name="Normal 8 2 5 2 3" xfId="52632" xr:uid="{00000000-0005-0000-0000-000098CD0000}"/>
    <cellStyle name="Normal 8 2 5 2 3 2" xfId="52633" xr:uid="{00000000-0005-0000-0000-000099CD0000}"/>
    <cellStyle name="Normal 8 2 5 2 3 2 2" xfId="52634" xr:uid="{00000000-0005-0000-0000-00009ACD0000}"/>
    <cellStyle name="Normal 8 2 5 2 3 3" xfId="52635" xr:uid="{00000000-0005-0000-0000-00009BCD0000}"/>
    <cellStyle name="Normal 8 2 5 2 3 4" xfId="52636" xr:uid="{00000000-0005-0000-0000-00009CCD0000}"/>
    <cellStyle name="Normal 8 2 5 2 4" xfId="52637" xr:uid="{00000000-0005-0000-0000-00009DCD0000}"/>
    <cellStyle name="Normal 8 2 5 2 4 2" xfId="52638" xr:uid="{00000000-0005-0000-0000-00009ECD0000}"/>
    <cellStyle name="Normal 8 2 5 2 5" xfId="52639" xr:uid="{00000000-0005-0000-0000-00009FCD0000}"/>
    <cellStyle name="Normal 8 2 5 2 6" xfId="52640" xr:uid="{00000000-0005-0000-0000-0000A0CD0000}"/>
    <cellStyle name="Normal 8 2 5 3" xfId="52641" xr:uid="{00000000-0005-0000-0000-0000A1CD0000}"/>
    <cellStyle name="Normal 8 2 5 3 2" xfId="52642" xr:uid="{00000000-0005-0000-0000-0000A2CD0000}"/>
    <cellStyle name="Normal 8 2 5 3 2 2" xfId="52643" xr:uid="{00000000-0005-0000-0000-0000A3CD0000}"/>
    <cellStyle name="Normal 8 2 5 3 2 2 2" xfId="52644" xr:uid="{00000000-0005-0000-0000-0000A4CD0000}"/>
    <cellStyle name="Normal 8 2 5 3 2 3" xfId="52645" xr:uid="{00000000-0005-0000-0000-0000A5CD0000}"/>
    <cellStyle name="Normal 8 2 5 3 2 4" xfId="52646" xr:uid="{00000000-0005-0000-0000-0000A6CD0000}"/>
    <cellStyle name="Normal 8 2 5 3 3" xfId="52647" xr:uid="{00000000-0005-0000-0000-0000A7CD0000}"/>
    <cellStyle name="Normal 8 2 5 3 3 2" xfId="52648" xr:uid="{00000000-0005-0000-0000-0000A8CD0000}"/>
    <cellStyle name="Normal 8 2 5 3 4" xfId="52649" xr:uid="{00000000-0005-0000-0000-0000A9CD0000}"/>
    <cellStyle name="Normal 8 2 5 3 5" xfId="52650" xr:uid="{00000000-0005-0000-0000-0000AACD0000}"/>
    <cellStyle name="Normal 8 2 5 4" xfId="52651" xr:uid="{00000000-0005-0000-0000-0000ABCD0000}"/>
    <cellStyle name="Normal 8 2 5 4 2" xfId="52652" xr:uid="{00000000-0005-0000-0000-0000ACCD0000}"/>
    <cellStyle name="Normal 8 2 5 4 2 2" xfId="52653" xr:uid="{00000000-0005-0000-0000-0000ADCD0000}"/>
    <cellStyle name="Normal 8 2 5 4 3" xfId="52654" xr:uid="{00000000-0005-0000-0000-0000AECD0000}"/>
    <cellStyle name="Normal 8 2 5 4 4" xfId="52655" xr:uid="{00000000-0005-0000-0000-0000AFCD0000}"/>
    <cellStyle name="Normal 8 2 5 5" xfId="52656" xr:uid="{00000000-0005-0000-0000-0000B0CD0000}"/>
    <cellStyle name="Normal 8 2 5 5 2" xfId="52657" xr:uid="{00000000-0005-0000-0000-0000B1CD0000}"/>
    <cellStyle name="Normal 8 2 5 5 2 2" xfId="52658" xr:uid="{00000000-0005-0000-0000-0000B2CD0000}"/>
    <cellStyle name="Normal 8 2 5 5 3" xfId="52659" xr:uid="{00000000-0005-0000-0000-0000B3CD0000}"/>
    <cellStyle name="Normal 8 2 5 5 4" xfId="52660" xr:uid="{00000000-0005-0000-0000-0000B4CD0000}"/>
    <cellStyle name="Normal 8 2 6" xfId="52661" xr:uid="{00000000-0005-0000-0000-0000B5CD0000}"/>
    <cellStyle name="Normal 8 2 6 2" xfId="52662" xr:uid="{00000000-0005-0000-0000-0000B6CD0000}"/>
    <cellStyle name="Normal 8 2 6 2 2" xfId="52663" xr:uid="{00000000-0005-0000-0000-0000B7CD0000}"/>
    <cellStyle name="Normal 8 2 6 2 2 2" xfId="52664" xr:uid="{00000000-0005-0000-0000-0000B8CD0000}"/>
    <cellStyle name="Normal 8 2 6 2 2 2 2" xfId="52665" xr:uid="{00000000-0005-0000-0000-0000B9CD0000}"/>
    <cellStyle name="Normal 8 2 6 2 2 3" xfId="52666" xr:uid="{00000000-0005-0000-0000-0000BACD0000}"/>
    <cellStyle name="Normal 8 2 6 2 2 4" xfId="52667" xr:uid="{00000000-0005-0000-0000-0000BBCD0000}"/>
    <cellStyle name="Normal 8 2 6 2 3" xfId="52668" xr:uid="{00000000-0005-0000-0000-0000BCCD0000}"/>
    <cellStyle name="Normal 8 2 6 2 3 2" xfId="52669" xr:uid="{00000000-0005-0000-0000-0000BDCD0000}"/>
    <cellStyle name="Normal 8 2 6 2 3 2 2" xfId="52670" xr:uid="{00000000-0005-0000-0000-0000BECD0000}"/>
    <cellStyle name="Normal 8 2 6 2 3 3" xfId="52671" xr:uid="{00000000-0005-0000-0000-0000BFCD0000}"/>
    <cellStyle name="Normal 8 2 6 2 3 4" xfId="52672" xr:uid="{00000000-0005-0000-0000-0000C0CD0000}"/>
    <cellStyle name="Normal 8 2 6 2 4" xfId="52673" xr:uid="{00000000-0005-0000-0000-0000C1CD0000}"/>
    <cellStyle name="Normal 8 2 6 2 4 2" xfId="52674" xr:uid="{00000000-0005-0000-0000-0000C2CD0000}"/>
    <cellStyle name="Normal 8 2 6 2 5" xfId="52675" xr:uid="{00000000-0005-0000-0000-0000C3CD0000}"/>
    <cellStyle name="Normal 8 2 6 2 6" xfId="52676" xr:uid="{00000000-0005-0000-0000-0000C4CD0000}"/>
    <cellStyle name="Normal 8 2 6 3" xfId="52677" xr:uid="{00000000-0005-0000-0000-0000C5CD0000}"/>
    <cellStyle name="Normal 8 2 6 3 2" xfId="52678" xr:uid="{00000000-0005-0000-0000-0000C6CD0000}"/>
    <cellStyle name="Normal 8 2 6 3 2 2" xfId="52679" xr:uid="{00000000-0005-0000-0000-0000C7CD0000}"/>
    <cellStyle name="Normal 8 2 6 3 2 2 2" xfId="52680" xr:uid="{00000000-0005-0000-0000-0000C8CD0000}"/>
    <cellStyle name="Normal 8 2 6 3 2 3" xfId="52681" xr:uid="{00000000-0005-0000-0000-0000C9CD0000}"/>
    <cellStyle name="Normal 8 2 6 3 2 4" xfId="52682" xr:uid="{00000000-0005-0000-0000-0000CACD0000}"/>
    <cellStyle name="Normal 8 2 6 3 3" xfId="52683" xr:uid="{00000000-0005-0000-0000-0000CBCD0000}"/>
    <cellStyle name="Normal 8 2 6 3 3 2" xfId="52684" xr:uid="{00000000-0005-0000-0000-0000CCCD0000}"/>
    <cellStyle name="Normal 8 2 6 3 4" xfId="52685" xr:uid="{00000000-0005-0000-0000-0000CDCD0000}"/>
    <cellStyle name="Normal 8 2 6 3 5" xfId="52686" xr:uid="{00000000-0005-0000-0000-0000CECD0000}"/>
    <cellStyle name="Normal 8 2 6 4" xfId="52687" xr:uid="{00000000-0005-0000-0000-0000CFCD0000}"/>
    <cellStyle name="Normal 8 2 6 4 2" xfId="52688" xr:uid="{00000000-0005-0000-0000-0000D0CD0000}"/>
    <cellStyle name="Normal 8 2 6 4 2 2" xfId="52689" xr:uid="{00000000-0005-0000-0000-0000D1CD0000}"/>
    <cellStyle name="Normal 8 2 6 4 3" xfId="52690" xr:uid="{00000000-0005-0000-0000-0000D2CD0000}"/>
    <cellStyle name="Normal 8 2 6 4 4" xfId="52691" xr:uid="{00000000-0005-0000-0000-0000D3CD0000}"/>
    <cellStyle name="Normal 8 2 6 5" xfId="52692" xr:uid="{00000000-0005-0000-0000-0000D4CD0000}"/>
    <cellStyle name="Normal 8 2 6 5 2" xfId="52693" xr:uid="{00000000-0005-0000-0000-0000D5CD0000}"/>
    <cellStyle name="Normal 8 2 6 6" xfId="52694" xr:uid="{00000000-0005-0000-0000-0000D6CD0000}"/>
    <cellStyle name="Normal 8 2 6 7" xfId="52695" xr:uid="{00000000-0005-0000-0000-0000D7CD0000}"/>
    <cellStyle name="Normal 8 2 7" xfId="52696" xr:uid="{00000000-0005-0000-0000-0000D8CD0000}"/>
    <cellStyle name="Normal 8 2 7 2" xfId="52697" xr:uid="{00000000-0005-0000-0000-0000D9CD0000}"/>
    <cellStyle name="Normal 8 2 7 2 2" xfId="52698" xr:uid="{00000000-0005-0000-0000-0000DACD0000}"/>
    <cellStyle name="Normal 8 2 7 2 2 2" xfId="52699" xr:uid="{00000000-0005-0000-0000-0000DBCD0000}"/>
    <cellStyle name="Normal 8 2 7 2 3" xfId="52700" xr:uid="{00000000-0005-0000-0000-0000DCCD0000}"/>
    <cellStyle name="Normal 8 2 7 2 4" xfId="52701" xr:uid="{00000000-0005-0000-0000-0000DDCD0000}"/>
    <cellStyle name="Normal 8 2 7 3" xfId="52702" xr:uid="{00000000-0005-0000-0000-0000DECD0000}"/>
    <cellStyle name="Normal 8 2 7 3 2" xfId="52703" xr:uid="{00000000-0005-0000-0000-0000DFCD0000}"/>
    <cellStyle name="Normal 8 2 7 4" xfId="52704" xr:uid="{00000000-0005-0000-0000-0000E0CD0000}"/>
    <cellStyle name="Normal 8 2 7 5" xfId="52705" xr:uid="{00000000-0005-0000-0000-0000E1CD0000}"/>
    <cellStyle name="Normal 8 2 8" xfId="52706" xr:uid="{00000000-0005-0000-0000-0000E2CD0000}"/>
    <cellStyle name="Normal 8 2 8 2" xfId="52707" xr:uid="{00000000-0005-0000-0000-0000E3CD0000}"/>
    <cellStyle name="Normal 8 2 8 2 2" xfId="52708" xr:uid="{00000000-0005-0000-0000-0000E4CD0000}"/>
    <cellStyle name="Normal 8 2 8 2 2 2" xfId="52709" xr:uid="{00000000-0005-0000-0000-0000E5CD0000}"/>
    <cellStyle name="Normal 8 2 8 2 3" xfId="52710" xr:uid="{00000000-0005-0000-0000-0000E6CD0000}"/>
    <cellStyle name="Normal 8 2 8 2 4" xfId="52711" xr:uid="{00000000-0005-0000-0000-0000E7CD0000}"/>
    <cellStyle name="Normal 8 2 8 3" xfId="52712" xr:uid="{00000000-0005-0000-0000-0000E8CD0000}"/>
    <cellStyle name="Normal 8 2 8 3 2" xfId="52713" xr:uid="{00000000-0005-0000-0000-0000E9CD0000}"/>
    <cellStyle name="Normal 8 2 8 4" xfId="52714" xr:uid="{00000000-0005-0000-0000-0000EACD0000}"/>
    <cellStyle name="Normal 8 2 8 5" xfId="52715" xr:uid="{00000000-0005-0000-0000-0000EBCD0000}"/>
    <cellStyle name="Normal 8 2 9" xfId="52716" xr:uid="{00000000-0005-0000-0000-0000ECCD0000}"/>
    <cellStyle name="Normal 8 2 9 2" xfId="52717" xr:uid="{00000000-0005-0000-0000-0000EDCD0000}"/>
    <cellStyle name="Normal 8 2 9 2 2" xfId="52718" xr:uid="{00000000-0005-0000-0000-0000EECD0000}"/>
    <cellStyle name="Normal 8 2 9 3" xfId="52719" xr:uid="{00000000-0005-0000-0000-0000EFCD0000}"/>
    <cellStyle name="Normal 8 2 9 4" xfId="52720" xr:uid="{00000000-0005-0000-0000-0000F0CD0000}"/>
    <cellStyle name="Normal 8 3" xfId="52721" xr:uid="{00000000-0005-0000-0000-0000F1CD0000}"/>
    <cellStyle name="Normal 8 3 10" xfId="52722" xr:uid="{00000000-0005-0000-0000-0000F2CD0000}"/>
    <cellStyle name="Normal 8 3 11" xfId="52723" xr:uid="{00000000-0005-0000-0000-0000F3CD0000}"/>
    <cellStyle name="Normal 8 3 2" xfId="52724" xr:uid="{00000000-0005-0000-0000-0000F4CD0000}"/>
    <cellStyle name="Normal 8 3 2 2" xfId="52725" xr:uid="{00000000-0005-0000-0000-0000F5CD0000}"/>
    <cellStyle name="Normal 8 3 2 2 2" xfId="52726" xr:uid="{00000000-0005-0000-0000-0000F6CD0000}"/>
    <cellStyle name="Normal 8 3 2 2 2 2" xfId="52727" xr:uid="{00000000-0005-0000-0000-0000F7CD0000}"/>
    <cellStyle name="Normal 8 3 2 2 2 2 2" xfId="52728" xr:uid="{00000000-0005-0000-0000-0000F8CD0000}"/>
    <cellStyle name="Normal 8 3 2 2 2 2 2 2" xfId="52729" xr:uid="{00000000-0005-0000-0000-0000F9CD0000}"/>
    <cellStyle name="Normal 8 3 2 2 2 2 2 2 2" xfId="52730" xr:uid="{00000000-0005-0000-0000-0000FACD0000}"/>
    <cellStyle name="Normal 8 3 2 2 2 2 2 3" xfId="52731" xr:uid="{00000000-0005-0000-0000-0000FBCD0000}"/>
    <cellStyle name="Normal 8 3 2 2 2 2 2 4" xfId="52732" xr:uid="{00000000-0005-0000-0000-0000FCCD0000}"/>
    <cellStyle name="Normal 8 3 2 2 2 2 3" xfId="52733" xr:uid="{00000000-0005-0000-0000-0000FDCD0000}"/>
    <cellStyle name="Normal 8 3 2 2 2 2 3 2" xfId="52734" xr:uid="{00000000-0005-0000-0000-0000FECD0000}"/>
    <cellStyle name="Normal 8 3 2 2 2 2 4" xfId="52735" xr:uid="{00000000-0005-0000-0000-0000FFCD0000}"/>
    <cellStyle name="Normal 8 3 2 2 2 2 5" xfId="52736" xr:uid="{00000000-0005-0000-0000-000000CE0000}"/>
    <cellStyle name="Normal 8 3 2 2 2 3" xfId="52737" xr:uid="{00000000-0005-0000-0000-000001CE0000}"/>
    <cellStyle name="Normal 8 3 2 2 2 3 2" xfId="52738" xr:uid="{00000000-0005-0000-0000-000002CE0000}"/>
    <cellStyle name="Normal 8 3 2 2 2 3 2 2" xfId="52739" xr:uid="{00000000-0005-0000-0000-000003CE0000}"/>
    <cellStyle name="Normal 8 3 2 2 2 3 3" xfId="52740" xr:uid="{00000000-0005-0000-0000-000004CE0000}"/>
    <cellStyle name="Normal 8 3 2 2 2 3 4" xfId="52741" xr:uid="{00000000-0005-0000-0000-000005CE0000}"/>
    <cellStyle name="Normal 8 3 2 2 2 4" xfId="52742" xr:uid="{00000000-0005-0000-0000-000006CE0000}"/>
    <cellStyle name="Normal 8 3 2 2 2 4 2" xfId="52743" xr:uid="{00000000-0005-0000-0000-000007CE0000}"/>
    <cellStyle name="Normal 8 3 2 2 2 5" xfId="52744" xr:uid="{00000000-0005-0000-0000-000008CE0000}"/>
    <cellStyle name="Normal 8 3 2 2 2 6" xfId="52745" xr:uid="{00000000-0005-0000-0000-000009CE0000}"/>
    <cellStyle name="Normal 8 3 2 2 3" xfId="52746" xr:uid="{00000000-0005-0000-0000-00000ACE0000}"/>
    <cellStyle name="Normal 8 3 2 2 3 2" xfId="52747" xr:uid="{00000000-0005-0000-0000-00000BCE0000}"/>
    <cellStyle name="Normal 8 3 2 2 3 2 2" xfId="52748" xr:uid="{00000000-0005-0000-0000-00000CCE0000}"/>
    <cellStyle name="Normal 8 3 2 2 3 2 2 2" xfId="52749" xr:uid="{00000000-0005-0000-0000-00000DCE0000}"/>
    <cellStyle name="Normal 8 3 2 2 3 2 3" xfId="52750" xr:uid="{00000000-0005-0000-0000-00000ECE0000}"/>
    <cellStyle name="Normal 8 3 2 2 3 2 4" xfId="52751" xr:uid="{00000000-0005-0000-0000-00000FCE0000}"/>
    <cellStyle name="Normal 8 3 2 2 3 3" xfId="52752" xr:uid="{00000000-0005-0000-0000-000010CE0000}"/>
    <cellStyle name="Normal 8 3 2 2 3 3 2" xfId="52753" xr:uid="{00000000-0005-0000-0000-000011CE0000}"/>
    <cellStyle name="Normal 8 3 2 2 3 4" xfId="52754" xr:uid="{00000000-0005-0000-0000-000012CE0000}"/>
    <cellStyle name="Normal 8 3 2 2 3 5" xfId="52755" xr:uid="{00000000-0005-0000-0000-000013CE0000}"/>
    <cellStyle name="Normal 8 3 2 2 4" xfId="52756" xr:uid="{00000000-0005-0000-0000-000014CE0000}"/>
    <cellStyle name="Normal 8 3 2 2 4 2" xfId="52757" xr:uid="{00000000-0005-0000-0000-000015CE0000}"/>
    <cellStyle name="Normal 8 3 2 2 4 2 2" xfId="52758" xr:uid="{00000000-0005-0000-0000-000016CE0000}"/>
    <cellStyle name="Normal 8 3 2 2 4 3" xfId="52759" xr:uid="{00000000-0005-0000-0000-000017CE0000}"/>
    <cellStyle name="Normal 8 3 2 2 4 4" xfId="52760" xr:uid="{00000000-0005-0000-0000-000018CE0000}"/>
    <cellStyle name="Normal 8 3 2 2 5" xfId="52761" xr:uid="{00000000-0005-0000-0000-000019CE0000}"/>
    <cellStyle name="Normal 8 3 2 2 5 2" xfId="52762" xr:uid="{00000000-0005-0000-0000-00001ACE0000}"/>
    <cellStyle name="Normal 8 3 2 2 5 2 2" xfId="52763" xr:uid="{00000000-0005-0000-0000-00001BCE0000}"/>
    <cellStyle name="Normal 8 3 2 2 5 3" xfId="52764" xr:uid="{00000000-0005-0000-0000-00001CCE0000}"/>
    <cellStyle name="Normal 8 3 2 2 5 4" xfId="52765" xr:uid="{00000000-0005-0000-0000-00001DCE0000}"/>
    <cellStyle name="Normal 8 3 2 2 6" xfId="52766" xr:uid="{00000000-0005-0000-0000-00001ECE0000}"/>
    <cellStyle name="Normal 8 3 2 2 6 2" xfId="52767" xr:uid="{00000000-0005-0000-0000-00001FCE0000}"/>
    <cellStyle name="Normal 8 3 2 2 7" xfId="52768" xr:uid="{00000000-0005-0000-0000-000020CE0000}"/>
    <cellStyle name="Normal 8 3 2 2 8" xfId="52769" xr:uid="{00000000-0005-0000-0000-000021CE0000}"/>
    <cellStyle name="Normal 8 3 2 3" xfId="52770" xr:uid="{00000000-0005-0000-0000-000022CE0000}"/>
    <cellStyle name="Normal 8 3 2 3 2" xfId="52771" xr:uid="{00000000-0005-0000-0000-000023CE0000}"/>
    <cellStyle name="Normal 8 3 2 3 2 2" xfId="52772" xr:uid="{00000000-0005-0000-0000-000024CE0000}"/>
    <cellStyle name="Normal 8 3 2 3 2 2 2" xfId="52773" xr:uid="{00000000-0005-0000-0000-000025CE0000}"/>
    <cellStyle name="Normal 8 3 2 3 2 2 2 2" xfId="52774" xr:uid="{00000000-0005-0000-0000-000026CE0000}"/>
    <cellStyle name="Normal 8 3 2 3 2 2 3" xfId="52775" xr:uid="{00000000-0005-0000-0000-000027CE0000}"/>
    <cellStyle name="Normal 8 3 2 3 2 2 4" xfId="52776" xr:uid="{00000000-0005-0000-0000-000028CE0000}"/>
    <cellStyle name="Normal 8 3 2 3 2 3" xfId="52777" xr:uid="{00000000-0005-0000-0000-000029CE0000}"/>
    <cellStyle name="Normal 8 3 2 3 2 3 2" xfId="52778" xr:uid="{00000000-0005-0000-0000-00002ACE0000}"/>
    <cellStyle name="Normal 8 3 2 3 2 4" xfId="52779" xr:uid="{00000000-0005-0000-0000-00002BCE0000}"/>
    <cellStyle name="Normal 8 3 2 3 2 5" xfId="52780" xr:uid="{00000000-0005-0000-0000-00002CCE0000}"/>
    <cellStyle name="Normal 8 3 2 3 3" xfId="52781" xr:uid="{00000000-0005-0000-0000-00002DCE0000}"/>
    <cellStyle name="Normal 8 3 2 3 3 2" xfId="52782" xr:uid="{00000000-0005-0000-0000-00002ECE0000}"/>
    <cellStyle name="Normal 8 3 2 3 3 2 2" xfId="52783" xr:uid="{00000000-0005-0000-0000-00002FCE0000}"/>
    <cellStyle name="Normal 8 3 2 3 3 3" xfId="52784" xr:uid="{00000000-0005-0000-0000-000030CE0000}"/>
    <cellStyle name="Normal 8 3 2 3 3 4" xfId="52785" xr:uid="{00000000-0005-0000-0000-000031CE0000}"/>
    <cellStyle name="Normal 8 3 2 3 4" xfId="52786" xr:uid="{00000000-0005-0000-0000-000032CE0000}"/>
    <cellStyle name="Normal 8 3 2 3 4 2" xfId="52787" xr:uid="{00000000-0005-0000-0000-000033CE0000}"/>
    <cellStyle name="Normal 8 3 2 3 4 2 2" xfId="52788" xr:uid="{00000000-0005-0000-0000-000034CE0000}"/>
    <cellStyle name="Normal 8 3 2 3 4 3" xfId="52789" xr:uid="{00000000-0005-0000-0000-000035CE0000}"/>
    <cellStyle name="Normal 8 3 2 3 4 4" xfId="52790" xr:uid="{00000000-0005-0000-0000-000036CE0000}"/>
    <cellStyle name="Normal 8 3 2 3 5" xfId="52791" xr:uid="{00000000-0005-0000-0000-000037CE0000}"/>
    <cellStyle name="Normal 8 3 2 3 5 2" xfId="52792" xr:uid="{00000000-0005-0000-0000-000038CE0000}"/>
    <cellStyle name="Normal 8 3 2 3 6" xfId="52793" xr:uid="{00000000-0005-0000-0000-000039CE0000}"/>
    <cellStyle name="Normal 8 3 2 3 7" xfId="52794" xr:uid="{00000000-0005-0000-0000-00003ACE0000}"/>
    <cellStyle name="Normal 8 3 2 4" xfId="52795" xr:uid="{00000000-0005-0000-0000-00003BCE0000}"/>
    <cellStyle name="Normal 8 3 2 4 2" xfId="52796" xr:uid="{00000000-0005-0000-0000-00003CCE0000}"/>
    <cellStyle name="Normal 8 3 2 4 2 2" xfId="52797" xr:uid="{00000000-0005-0000-0000-00003DCE0000}"/>
    <cellStyle name="Normal 8 3 2 4 2 2 2" xfId="52798" xr:uid="{00000000-0005-0000-0000-00003ECE0000}"/>
    <cellStyle name="Normal 8 3 2 4 2 3" xfId="52799" xr:uid="{00000000-0005-0000-0000-00003FCE0000}"/>
    <cellStyle name="Normal 8 3 2 4 2 4" xfId="52800" xr:uid="{00000000-0005-0000-0000-000040CE0000}"/>
    <cellStyle name="Normal 8 3 2 4 3" xfId="52801" xr:uid="{00000000-0005-0000-0000-000041CE0000}"/>
    <cellStyle name="Normal 8 3 2 4 3 2" xfId="52802" xr:uid="{00000000-0005-0000-0000-000042CE0000}"/>
    <cellStyle name="Normal 8 3 2 4 3 2 2" xfId="52803" xr:uid="{00000000-0005-0000-0000-000043CE0000}"/>
    <cellStyle name="Normal 8 3 2 4 3 3" xfId="52804" xr:uid="{00000000-0005-0000-0000-000044CE0000}"/>
    <cellStyle name="Normal 8 3 2 4 3 4" xfId="52805" xr:uid="{00000000-0005-0000-0000-000045CE0000}"/>
    <cellStyle name="Normal 8 3 2 4 4" xfId="52806" xr:uid="{00000000-0005-0000-0000-000046CE0000}"/>
    <cellStyle name="Normal 8 3 2 4 4 2" xfId="52807" xr:uid="{00000000-0005-0000-0000-000047CE0000}"/>
    <cellStyle name="Normal 8 3 2 4 5" xfId="52808" xr:uid="{00000000-0005-0000-0000-000048CE0000}"/>
    <cellStyle name="Normal 8 3 2 4 6" xfId="52809" xr:uid="{00000000-0005-0000-0000-000049CE0000}"/>
    <cellStyle name="Normal 8 3 2 5" xfId="52810" xr:uid="{00000000-0005-0000-0000-00004ACE0000}"/>
    <cellStyle name="Normal 8 3 2 5 2" xfId="52811" xr:uid="{00000000-0005-0000-0000-00004BCE0000}"/>
    <cellStyle name="Normal 8 3 2 5 2 2" xfId="52812" xr:uid="{00000000-0005-0000-0000-00004CCE0000}"/>
    <cellStyle name="Normal 8 3 2 5 2 2 2" xfId="52813" xr:uid="{00000000-0005-0000-0000-00004DCE0000}"/>
    <cellStyle name="Normal 8 3 2 5 2 3" xfId="52814" xr:uid="{00000000-0005-0000-0000-00004ECE0000}"/>
    <cellStyle name="Normal 8 3 2 5 2 4" xfId="52815" xr:uid="{00000000-0005-0000-0000-00004FCE0000}"/>
    <cellStyle name="Normal 8 3 2 5 3" xfId="52816" xr:uid="{00000000-0005-0000-0000-000050CE0000}"/>
    <cellStyle name="Normal 8 3 2 5 3 2" xfId="52817" xr:uid="{00000000-0005-0000-0000-000051CE0000}"/>
    <cellStyle name="Normal 8 3 2 5 4" xfId="52818" xr:uid="{00000000-0005-0000-0000-000052CE0000}"/>
    <cellStyle name="Normal 8 3 2 5 5" xfId="52819" xr:uid="{00000000-0005-0000-0000-000053CE0000}"/>
    <cellStyle name="Normal 8 3 2 6" xfId="52820" xr:uid="{00000000-0005-0000-0000-000054CE0000}"/>
    <cellStyle name="Normal 8 3 2 6 2" xfId="52821" xr:uid="{00000000-0005-0000-0000-000055CE0000}"/>
    <cellStyle name="Normal 8 3 2 6 2 2" xfId="52822" xr:uid="{00000000-0005-0000-0000-000056CE0000}"/>
    <cellStyle name="Normal 8 3 2 6 3" xfId="52823" xr:uid="{00000000-0005-0000-0000-000057CE0000}"/>
    <cellStyle name="Normal 8 3 2 6 4" xfId="52824" xr:uid="{00000000-0005-0000-0000-000058CE0000}"/>
    <cellStyle name="Normal 8 3 2 7" xfId="52825" xr:uid="{00000000-0005-0000-0000-000059CE0000}"/>
    <cellStyle name="Normal 8 3 2 7 2" xfId="52826" xr:uid="{00000000-0005-0000-0000-00005ACE0000}"/>
    <cellStyle name="Normal 8 3 2 8" xfId="52827" xr:uid="{00000000-0005-0000-0000-00005BCE0000}"/>
    <cellStyle name="Normal 8 3 2 9" xfId="52828" xr:uid="{00000000-0005-0000-0000-00005CCE0000}"/>
    <cellStyle name="Normal 8 3 3" xfId="52829" xr:uid="{00000000-0005-0000-0000-00005DCE0000}"/>
    <cellStyle name="Normal 8 3 3 2" xfId="52830" xr:uid="{00000000-0005-0000-0000-00005ECE0000}"/>
    <cellStyle name="Normal 8 3 3 2 2" xfId="52831" xr:uid="{00000000-0005-0000-0000-00005FCE0000}"/>
    <cellStyle name="Normal 8 3 3 2 2 2" xfId="52832" xr:uid="{00000000-0005-0000-0000-000060CE0000}"/>
    <cellStyle name="Normal 8 3 3 2 2 2 2" xfId="52833" xr:uid="{00000000-0005-0000-0000-000061CE0000}"/>
    <cellStyle name="Normal 8 3 3 2 2 2 2 2" xfId="52834" xr:uid="{00000000-0005-0000-0000-000062CE0000}"/>
    <cellStyle name="Normal 8 3 3 2 2 2 2 2 2" xfId="52835" xr:uid="{00000000-0005-0000-0000-000063CE0000}"/>
    <cellStyle name="Normal 8 3 3 2 2 2 2 3" xfId="52836" xr:uid="{00000000-0005-0000-0000-000064CE0000}"/>
    <cellStyle name="Normal 8 3 3 2 2 2 2 4" xfId="52837" xr:uid="{00000000-0005-0000-0000-000065CE0000}"/>
    <cellStyle name="Normal 8 3 3 2 2 2 3" xfId="52838" xr:uid="{00000000-0005-0000-0000-000066CE0000}"/>
    <cellStyle name="Normal 8 3 3 2 2 2 3 2" xfId="52839" xr:uid="{00000000-0005-0000-0000-000067CE0000}"/>
    <cellStyle name="Normal 8 3 3 2 2 2 4" xfId="52840" xr:uid="{00000000-0005-0000-0000-000068CE0000}"/>
    <cellStyle name="Normal 8 3 3 2 2 2 5" xfId="52841" xr:uid="{00000000-0005-0000-0000-000069CE0000}"/>
    <cellStyle name="Normal 8 3 3 2 2 3" xfId="52842" xr:uid="{00000000-0005-0000-0000-00006ACE0000}"/>
    <cellStyle name="Normal 8 3 3 2 2 3 2" xfId="52843" xr:uid="{00000000-0005-0000-0000-00006BCE0000}"/>
    <cellStyle name="Normal 8 3 3 2 2 3 2 2" xfId="52844" xr:uid="{00000000-0005-0000-0000-00006CCE0000}"/>
    <cellStyle name="Normal 8 3 3 2 2 3 3" xfId="52845" xr:uid="{00000000-0005-0000-0000-00006DCE0000}"/>
    <cellStyle name="Normal 8 3 3 2 2 3 4" xfId="52846" xr:uid="{00000000-0005-0000-0000-00006ECE0000}"/>
    <cellStyle name="Normal 8 3 3 2 2 4" xfId="52847" xr:uid="{00000000-0005-0000-0000-00006FCE0000}"/>
    <cellStyle name="Normal 8 3 3 2 2 4 2" xfId="52848" xr:uid="{00000000-0005-0000-0000-000070CE0000}"/>
    <cellStyle name="Normal 8 3 3 2 2 5" xfId="52849" xr:uid="{00000000-0005-0000-0000-000071CE0000}"/>
    <cellStyle name="Normal 8 3 3 2 2 6" xfId="52850" xr:uid="{00000000-0005-0000-0000-000072CE0000}"/>
    <cellStyle name="Normal 8 3 3 2 3" xfId="52851" xr:uid="{00000000-0005-0000-0000-000073CE0000}"/>
    <cellStyle name="Normal 8 3 3 2 3 2" xfId="52852" xr:uid="{00000000-0005-0000-0000-000074CE0000}"/>
    <cellStyle name="Normal 8 3 3 2 3 2 2" xfId="52853" xr:uid="{00000000-0005-0000-0000-000075CE0000}"/>
    <cellStyle name="Normal 8 3 3 2 3 2 2 2" xfId="52854" xr:uid="{00000000-0005-0000-0000-000076CE0000}"/>
    <cellStyle name="Normal 8 3 3 2 3 2 3" xfId="52855" xr:uid="{00000000-0005-0000-0000-000077CE0000}"/>
    <cellStyle name="Normal 8 3 3 2 3 2 4" xfId="52856" xr:uid="{00000000-0005-0000-0000-000078CE0000}"/>
    <cellStyle name="Normal 8 3 3 2 3 3" xfId="52857" xr:uid="{00000000-0005-0000-0000-000079CE0000}"/>
    <cellStyle name="Normal 8 3 3 2 3 3 2" xfId="52858" xr:uid="{00000000-0005-0000-0000-00007ACE0000}"/>
    <cellStyle name="Normal 8 3 3 2 3 4" xfId="52859" xr:uid="{00000000-0005-0000-0000-00007BCE0000}"/>
    <cellStyle name="Normal 8 3 3 2 3 5" xfId="52860" xr:uid="{00000000-0005-0000-0000-00007CCE0000}"/>
    <cellStyle name="Normal 8 3 3 2 4" xfId="52861" xr:uid="{00000000-0005-0000-0000-00007DCE0000}"/>
    <cellStyle name="Normal 8 3 3 2 4 2" xfId="52862" xr:uid="{00000000-0005-0000-0000-00007ECE0000}"/>
    <cellStyle name="Normal 8 3 3 2 4 2 2" xfId="52863" xr:uid="{00000000-0005-0000-0000-00007FCE0000}"/>
    <cellStyle name="Normal 8 3 3 2 4 3" xfId="52864" xr:uid="{00000000-0005-0000-0000-000080CE0000}"/>
    <cellStyle name="Normal 8 3 3 2 4 4" xfId="52865" xr:uid="{00000000-0005-0000-0000-000081CE0000}"/>
    <cellStyle name="Normal 8 3 3 2 5" xfId="52866" xr:uid="{00000000-0005-0000-0000-000082CE0000}"/>
    <cellStyle name="Normal 8 3 3 2 5 2" xfId="52867" xr:uid="{00000000-0005-0000-0000-000083CE0000}"/>
    <cellStyle name="Normal 8 3 3 2 5 2 2" xfId="52868" xr:uid="{00000000-0005-0000-0000-000084CE0000}"/>
    <cellStyle name="Normal 8 3 3 2 5 3" xfId="52869" xr:uid="{00000000-0005-0000-0000-000085CE0000}"/>
    <cellStyle name="Normal 8 3 3 2 5 4" xfId="52870" xr:uid="{00000000-0005-0000-0000-000086CE0000}"/>
    <cellStyle name="Normal 8 3 3 2 6" xfId="52871" xr:uid="{00000000-0005-0000-0000-000087CE0000}"/>
    <cellStyle name="Normal 8 3 3 2 6 2" xfId="52872" xr:uid="{00000000-0005-0000-0000-000088CE0000}"/>
    <cellStyle name="Normal 8 3 3 2 7" xfId="52873" xr:uid="{00000000-0005-0000-0000-000089CE0000}"/>
    <cellStyle name="Normal 8 3 3 2 8" xfId="52874" xr:uid="{00000000-0005-0000-0000-00008ACE0000}"/>
    <cellStyle name="Normal 8 3 3 3" xfId="52875" xr:uid="{00000000-0005-0000-0000-00008BCE0000}"/>
    <cellStyle name="Normal 8 3 3 3 2" xfId="52876" xr:uid="{00000000-0005-0000-0000-00008CCE0000}"/>
    <cellStyle name="Normal 8 3 3 3 2 2" xfId="52877" xr:uid="{00000000-0005-0000-0000-00008DCE0000}"/>
    <cellStyle name="Normal 8 3 3 3 2 2 2" xfId="52878" xr:uid="{00000000-0005-0000-0000-00008ECE0000}"/>
    <cellStyle name="Normal 8 3 3 3 2 2 2 2" xfId="52879" xr:uid="{00000000-0005-0000-0000-00008FCE0000}"/>
    <cellStyle name="Normal 8 3 3 3 2 2 3" xfId="52880" xr:uid="{00000000-0005-0000-0000-000090CE0000}"/>
    <cellStyle name="Normal 8 3 3 3 2 2 4" xfId="52881" xr:uid="{00000000-0005-0000-0000-000091CE0000}"/>
    <cellStyle name="Normal 8 3 3 3 2 3" xfId="52882" xr:uid="{00000000-0005-0000-0000-000092CE0000}"/>
    <cellStyle name="Normal 8 3 3 3 2 3 2" xfId="52883" xr:uid="{00000000-0005-0000-0000-000093CE0000}"/>
    <cellStyle name="Normal 8 3 3 3 2 4" xfId="52884" xr:uid="{00000000-0005-0000-0000-000094CE0000}"/>
    <cellStyle name="Normal 8 3 3 3 2 5" xfId="52885" xr:uid="{00000000-0005-0000-0000-000095CE0000}"/>
    <cellStyle name="Normal 8 3 3 3 3" xfId="52886" xr:uid="{00000000-0005-0000-0000-000096CE0000}"/>
    <cellStyle name="Normal 8 3 3 3 3 2" xfId="52887" xr:uid="{00000000-0005-0000-0000-000097CE0000}"/>
    <cellStyle name="Normal 8 3 3 3 3 2 2" xfId="52888" xr:uid="{00000000-0005-0000-0000-000098CE0000}"/>
    <cellStyle name="Normal 8 3 3 3 3 3" xfId="52889" xr:uid="{00000000-0005-0000-0000-000099CE0000}"/>
    <cellStyle name="Normal 8 3 3 3 3 4" xfId="52890" xr:uid="{00000000-0005-0000-0000-00009ACE0000}"/>
    <cellStyle name="Normal 8 3 3 3 4" xfId="52891" xr:uid="{00000000-0005-0000-0000-00009BCE0000}"/>
    <cellStyle name="Normal 8 3 3 3 4 2" xfId="52892" xr:uid="{00000000-0005-0000-0000-00009CCE0000}"/>
    <cellStyle name="Normal 8 3 3 3 4 2 2" xfId="52893" xr:uid="{00000000-0005-0000-0000-00009DCE0000}"/>
    <cellStyle name="Normal 8 3 3 3 4 3" xfId="52894" xr:uid="{00000000-0005-0000-0000-00009ECE0000}"/>
    <cellStyle name="Normal 8 3 3 3 4 4" xfId="52895" xr:uid="{00000000-0005-0000-0000-00009FCE0000}"/>
    <cellStyle name="Normal 8 3 3 3 5" xfId="52896" xr:uid="{00000000-0005-0000-0000-0000A0CE0000}"/>
    <cellStyle name="Normal 8 3 3 3 5 2" xfId="52897" xr:uid="{00000000-0005-0000-0000-0000A1CE0000}"/>
    <cellStyle name="Normal 8 3 3 3 6" xfId="52898" xr:uid="{00000000-0005-0000-0000-0000A2CE0000}"/>
    <cellStyle name="Normal 8 3 3 3 7" xfId="52899" xr:uid="{00000000-0005-0000-0000-0000A3CE0000}"/>
    <cellStyle name="Normal 8 3 3 4" xfId="52900" xr:uid="{00000000-0005-0000-0000-0000A4CE0000}"/>
    <cellStyle name="Normal 8 3 3 4 2" xfId="52901" xr:uid="{00000000-0005-0000-0000-0000A5CE0000}"/>
    <cellStyle name="Normal 8 3 3 4 2 2" xfId="52902" xr:uid="{00000000-0005-0000-0000-0000A6CE0000}"/>
    <cellStyle name="Normal 8 3 3 4 2 2 2" xfId="52903" xr:uid="{00000000-0005-0000-0000-0000A7CE0000}"/>
    <cellStyle name="Normal 8 3 3 4 2 3" xfId="52904" xr:uid="{00000000-0005-0000-0000-0000A8CE0000}"/>
    <cellStyle name="Normal 8 3 3 4 2 4" xfId="52905" xr:uid="{00000000-0005-0000-0000-0000A9CE0000}"/>
    <cellStyle name="Normal 8 3 3 4 3" xfId="52906" xr:uid="{00000000-0005-0000-0000-0000AACE0000}"/>
    <cellStyle name="Normal 8 3 3 4 3 2" xfId="52907" xr:uid="{00000000-0005-0000-0000-0000ABCE0000}"/>
    <cellStyle name="Normal 8 3 3 4 3 2 2" xfId="52908" xr:uid="{00000000-0005-0000-0000-0000ACCE0000}"/>
    <cellStyle name="Normal 8 3 3 4 3 3" xfId="52909" xr:uid="{00000000-0005-0000-0000-0000ADCE0000}"/>
    <cellStyle name="Normal 8 3 3 4 3 4" xfId="52910" xr:uid="{00000000-0005-0000-0000-0000AECE0000}"/>
    <cellStyle name="Normal 8 3 3 4 4" xfId="52911" xr:uid="{00000000-0005-0000-0000-0000AFCE0000}"/>
    <cellStyle name="Normal 8 3 3 4 4 2" xfId="52912" xr:uid="{00000000-0005-0000-0000-0000B0CE0000}"/>
    <cellStyle name="Normal 8 3 3 4 5" xfId="52913" xr:uid="{00000000-0005-0000-0000-0000B1CE0000}"/>
    <cellStyle name="Normal 8 3 3 4 6" xfId="52914" xr:uid="{00000000-0005-0000-0000-0000B2CE0000}"/>
    <cellStyle name="Normal 8 3 3 5" xfId="52915" xr:uid="{00000000-0005-0000-0000-0000B3CE0000}"/>
    <cellStyle name="Normal 8 3 3 5 2" xfId="52916" xr:uid="{00000000-0005-0000-0000-0000B4CE0000}"/>
    <cellStyle name="Normal 8 3 3 5 2 2" xfId="52917" xr:uid="{00000000-0005-0000-0000-0000B5CE0000}"/>
    <cellStyle name="Normal 8 3 3 5 2 2 2" xfId="52918" xr:uid="{00000000-0005-0000-0000-0000B6CE0000}"/>
    <cellStyle name="Normal 8 3 3 5 2 3" xfId="52919" xr:uid="{00000000-0005-0000-0000-0000B7CE0000}"/>
    <cellStyle name="Normal 8 3 3 5 2 4" xfId="52920" xr:uid="{00000000-0005-0000-0000-0000B8CE0000}"/>
    <cellStyle name="Normal 8 3 3 5 3" xfId="52921" xr:uid="{00000000-0005-0000-0000-0000B9CE0000}"/>
    <cellStyle name="Normal 8 3 3 5 3 2" xfId="52922" xr:uid="{00000000-0005-0000-0000-0000BACE0000}"/>
    <cellStyle name="Normal 8 3 3 5 4" xfId="52923" xr:uid="{00000000-0005-0000-0000-0000BBCE0000}"/>
    <cellStyle name="Normal 8 3 3 5 5" xfId="52924" xr:uid="{00000000-0005-0000-0000-0000BCCE0000}"/>
    <cellStyle name="Normal 8 3 3 6" xfId="52925" xr:uid="{00000000-0005-0000-0000-0000BDCE0000}"/>
    <cellStyle name="Normal 8 3 3 6 2" xfId="52926" xr:uid="{00000000-0005-0000-0000-0000BECE0000}"/>
    <cellStyle name="Normal 8 3 3 6 2 2" xfId="52927" xr:uid="{00000000-0005-0000-0000-0000BFCE0000}"/>
    <cellStyle name="Normal 8 3 3 6 3" xfId="52928" xr:uid="{00000000-0005-0000-0000-0000C0CE0000}"/>
    <cellStyle name="Normal 8 3 3 6 4" xfId="52929" xr:uid="{00000000-0005-0000-0000-0000C1CE0000}"/>
    <cellStyle name="Normal 8 3 3 7" xfId="52930" xr:uid="{00000000-0005-0000-0000-0000C2CE0000}"/>
    <cellStyle name="Normal 8 3 3 7 2" xfId="52931" xr:uid="{00000000-0005-0000-0000-0000C3CE0000}"/>
    <cellStyle name="Normal 8 3 3 8" xfId="52932" xr:uid="{00000000-0005-0000-0000-0000C4CE0000}"/>
    <cellStyle name="Normal 8 3 3 9" xfId="52933" xr:uid="{00000000-0005-0000-0000-0000C5CE0000}"/>
    <cellStyle name="Normal 8 3 4" xfId="52934" xr:uid="{00000000-0005-0000-0000-0000C6CE0000}"/>
    <cellStyle name="Normal 8 3 4 2" xfId="52935" xr:uid="{00000000-0005-0000-0000-0000C7CE0000}"/>
    <cellStyle name="Normal 8 3 4 2 2" xfId="52936" xr:uid="{00000000-0005-0000-0000-0000C8CE0000}"/>
    <cellStyle name="Normal 8 3 4 2 2 2" xfId="52937" xr:uid="{00000000-0005-0000-0000-0000C9CE0000}"/>
    <cellStyle name="Normal 8 3 4 2 2 2 2" xfId="52938" xr:uid="{00000000-0005-0000-0000-0000CACE0000}"/>
    <cellStyle name="Normal 8 3 4 2 2 2 2 2" xfId="52939" xr:uid="{00000000-0005-0000-0000-0000CBCE0000}"/>
    <cellStyle name="Normal 8 3 4 2 2 2 3" xfId="52940" xr:uid="{00000000-0005-0000-0000-0000CCCE0000}"/>
    <cellStyle name="Normal 8 3 4 2 2 2 4" xfId="52941" xr:uid="{00000000-0005-0000-0000-0000CDCE0000}"/>
    <cellStyle name="Normal 8 3 4 2 2 3" xfId="52942" xr:uid="{00000000-0005-0000-0000-0000CECE0000}"/>
    <cellStyle name="Normal 8 3 4 2 2 3 2" xfId="52943" xr:uid="{00000000-0005-0000-0000-0000CFCE0000}"/>
    <cellStyle name="Normal 8 3 4 2 2 4" xfId="52944" xr:uid="{00000000-0005-0000-0000-0000D0CE0000}"/>
    <cellStyle name="Normal 8 3 4 2 2 5" xfId="52945" xr:uid="{00000000-0005-0000-0000-0000D1CE0000}"/>
    <cellStyle name="Normal 8 3 4 2 3" xfId="52946" xr:uid="{00000000-0005-0000-0000-0000D2CE0000}"/>
    <cellStyle name="Normal 8 3 4 2 3 2" xfId="52947" xr:uid="{00000000-0005-0000-0000-0000D3CE0000}"/>
    <cellStyle name="Normal 8 3 4 2 3 2 2" xfId="52948" xr:uid="{00000000-0005-0000-0000-0000D4CE0000}"/>
    <cellStyle name="Normal 8 3 4 2 3 3" xfId="52949" xr:uid="{00000000-0005-0000-0000-0000D5CE0000}"/>
    <cellStyle name="Normal 8 3 4 2 3 4" xfId="52950" xr:uid="{00000000-0005-0000-0000-0000D6CE0000}"/>
    <cellStyle name="Normal 8 3 4 2 4" xfId="52951" xr:uid="{00000000-0005-0000-0000-0000D7CE0000}"/>
    <cellStyle name="Normal 8 3 4 2 4 2" xfId="52952" xr:uid="{00000000-0005-0000-0000-0000D8CE0000}"/>
    <cellStyle name="Normal 8 3 4 2 5" xfId="52953" xr:uid="{00000000-0005-0000-0000-0000D9CE0000}"/>
    <cellStyle name="Normal 8 3 4 2 6" xfId="52954" xr:uid="{00000000-0005-0000-0000-0000DACE0000}"/>
    <cellStyle name="Normal 8 3 4 3" xfId="52955" xr:uid="{00000000-0005-0000-0000-0000DBCE0000}"/>
    <cellStyle name="Normal 8 3 4 3 2" xfId="52956" xr:uid="{00000000-0005-0000-0000-0000DCCE0000}"/>
    <cellStyle name="Normal 8 3 4 3 2 2" xfId="52957" xr:uid="{00000000-0005-0000-0000-0000DDCE0000}"/>
    <cellStyle name="Normal 8 3 4 3 2 2 2" xfId="52958" xr:uid="{00000000-0005-0000-0000-0000DECE0000}"/>
    <cellStyle name="Normal 8 3 4 3 2 3" xfId="52959" xr:uid="{00000000-0005-0000-0000-0000DFCE0000}"/>
    <cellStyle name="Normal 8 3 4 3 2 4" xfId="52960" xr:uid="{00000000-0005-0000-0000-0000E0CE0000}"/>
    <cellStyle name="Normal 8 3 4 3 3" xfId="52961" xr:uid="{00000000-0005-0000-0000-0000E1CE0000}"/>
    <cellStyle name="Normal 8 3 4 3 3 2" xfId="52962" xr:uid="{00000000-0005-0000-0000-0000E2CE0000}"/>
    <cellStyle name="Normal 8 3 4 3 4" xfId="52963" xr:uid="{00000000-0005-0000-0000-0000E3CE0000}"/>
    <cellStyle name="Normal 8 3 4 3 5" xfId="52964" xr:uid="{00000000-0005-0000-0000-0000E4CE0000}"/>
    <cellStyle name="Normal 8 3 4 4" xfId="52965" xr:uid="{00000000-0005-0000-0000-0000E5CE0000}"/>
    <cellStyle name="Normal 8 3 4 4 2" xfId="52966" xr:uid="{00000000-0005-0000-0000-0000E6CE0000}"/>
    <cellStyle name="Normal 8 3 4 4 2 2" xfId="52967" xr:uid="{00000000-0005-0000-0000-0000E7CE0000}"/>
    <cellStyle name="Normal 8 3 4 4 3" xfId="52968" xr:uid="{00000000-0005-0000-0000-0000E8CE0000}"/>
    <cellStyle name="Normal 8 3 4 4 4" xfId="52969" xr:uid="{00000000-0005-0000-0000-0000E9CE0000}"/>
    <cellStyle name="Normal 8 3 4 5" xfId="52970" xr:uid="{00000000-0005-0000-0000-0000EACE0000}"/>
    <cellStyle name="Normal 8 3 4 5 2" xfId="52971" xr:uid="{00000000-0005-0000-0000-0000EBCE0000}"/>
    <cellStyle name="Normal 8 3 4 5 2 2" xfId="52972" xr:uid="{00000000-0005-0000-0000-0000ECCE0000}"/>
    <cellStyle name="Normal 8 3 4 5 3" xfId="52973" xr:uid="{00000000-0005-0000-0000-0000EDCE0000}"/>
    <cellStyle name="Normal 8 3 4 5 4" xfId="52974" xr:uid="{00000000-0005-0000-0000-0000EECE0000}"/>
    <cellStyle name="Normal 8 3 4 6" xfId="52975" xr:uid="{00000000-0005-0000-0000-0000EFCE0000}"/>
    <cellStyle name="Normal 8 3 4 6 2" xfId="52976" xr:uid="{00000000-0005-0000-0000-0000F0CE0000}"/>
    <cellStyle name="Normal 8 3 4 7" xfId="52977" xr:uid="{00000000-0005-0000-0000-0000F1CE0000}"/>
    <cellStyle name="Normal 8 3 4 8" xfId="52978" xr:uid="{00000000-0005-0000-0000-0000F2CE0000}"/>
    <cellStyle name="Normal 8 3 5" xfId="52979" xr:uid="{00000000-0005-0000-0000-0000F3CE0000}"/>
    <cellStyle name="Normal 8 3 5 2" xfId="52980" xr:uid="{00000000-0005-0000-0000-0000F4CE0000}"/>
    <cellStyle name="Normal 8 3 5 2 2" xfId="52981" xr:uid="{00000000-0005-0000-0000-0000F5CE0000}"/>
    <cellStyle name="Normal 8 3 5 2 2 2" xfId="52982" xr:uid="{00000000-0005-0000-0000-0000F6CE0000}"/>
    <cellStyle name="Normal 8 3 5 2 2 2 2" xfId="52983" xr:uid="{00000000-0005-0000-0000-0000F7CE0000}"/>
    <cellStyle name="Normal 8 3 5 2 2 3" xfId="52984" xr:uid="{00000000-0005-0000-0000-0000F8CE0000}"/>
    <cellStyle name="Normal 8 3 5 2 2 4" xfId="52985" xr:uid="{00000000-0005-0000-0000-0000F9CE0000}"/>
    <cellStyle name="Normal 8 3 5 2 3" xfId="52986" xr:uid="{00000000-0005-0000-0000-0000FACE0000}"/>
    <cellStyle name="Normal 8 3 5 2 3 2" xfId="52987" xr:uid="{00000000-0005-0000-0000-0000FBCE0000}"/>
    <cellStyle name="Normal 8 3 5 2 4" xfId="52988" xr:uid="{00000000-0005-0000-0000-0000FCCE0000}"/>
    <cellStyle name="Normal 8 3 5 2 5" xfId="52989" xr:uid="{00000000-0005-0000-0000-0000FDCE0000}"/>
    <cellStyle name="Normal 8 3 5 3" xfId="52990" xr:uid="{00000000-0005-0000-0000-0000FECE0000}"/>
    <cellStyle name="Normal 8 3 5 3 2" xfId="52991" xr:uid="{00000000-0005-0000-0000-0000FFCE0000}"/>
    <cellStyle name="Normal 8 3 5 3 2 2" xfId="52992" xr:uid="{00000000-0005-0000-0000-000000CF0000}"/>
    <cellStyle name="Normal 8 3 5 3 3" xfId="52993" xr:uid="{00000000-0005-0000-0000-000001CF0000}"/>
    <cellStyle name="Normal 8 3 5 3 4" xfId="52994" xr:uid="{00000000-0005-0000-0000-000002CF0000}"/>
    <cellStyle name="Normal 8 3 5 4" xfId="52995" xr:uid="{00000000-0005-0000-0000-000003CF0000}"/>
    <cellStyle name="Normal 8 3 5 4 2" xfId="52996" xr:uid="{00000000-0005-0000-0000-000004CF0000}"/>
    <cellStyle name="Normal 8 3 5 4 2 2" xfId="52997" xr:uid="{00000000-0005-0000-0000-000005CF0000}"/>
    <cellStyle name="Normal 8 3 5 4 3" xfId="52998" xr:uid="{00000000-0005-0000-0000-000006CF0000}"/>
    <cellStyle name="Normal 8 3 5 4 4" xfId="52999" xr:uid="{00000000-0005-0000-0000-000007CF0000}"/>
    <cellStyle name="Normal 8 3 5 5" xfId="53000" xr:uid="{00000000-0005-0000-0000-000008CF0000}"/>
    <cellStyle name="Normal 8 3 5 5 2" xfId="53001" xr:uid="{00000000-0005-0000-0000-000009CF0000}"/>
    <cellStyle name="Normal 8 3 5 6" xfId="53002" xr:uid="{00000000-0005-0000-0000-00000ACF0000}"/>
    <cellStyle name="Normal 8 3 5 7" xfId="53003" xr:uid="{00000000-0005-0000-0000-00000BCF0000}"/>
    <cellStyle name="Normal 8 3 6" xfId="53004" xr:uid="{00000000-0005-0000-0000-00000CCF0000}"/>
    <cellStyle name="Normal 8 3 6 2" xfId="53005" xr:uid="{00000000-0005-0000-0000-00000DCF0000}"/>
    <cellStyle name="Normal 8 3 6 2 2" xfId="53006" xr:uid="{00000000-0005-0000-0000-00000ECF0000}"/>
    <cellStyle name="Normal 8 3 6 2 2 2" xfId="53007" xr:uid="{00000000-0005-0000-0000-00000FCF0000}"/>
    <cellStyle name="Normal 8 3 6 2 3" xfId="53008" xr:uid="{00000000-0005-0000-0000-000010CF0000}"/>
    <cellStyle name="Normal 8 3 6 2 4" xfId="53009" xr:uid="{00000000-0005-0000-0000-000011CF0000}"/>
    <cellStyle name="Normal 8 3 6 3" xfId="53010" xr:uid="{00000000-0005-0000-0000-000012CF0000}"/>
    <cellStyle name="Normal 8 3 6 3 2" xfId="53011" xr:uid="{00000000-0005-0000-0000-000013CF0000}"/>
    <cellStyle name="Normal 8 3 6 3 2 2" xfId="53012" xr:uid="{00000000-0005-0000-0000-000014CF0000}"/>
    <cellStyle name="Normal 8 3 6 3 3" xfId="53013" xr:uid="{00000000-0005-0000-0000-000015CF0000}"/>
    <cellStyle name="Normal 8 3 6 3 4" xfId="53014" xr:uid="{00000000-0005-0000-0000-000016CF0000}"/>
    <cellStyle name="Normal 8 3 6 4" xfId="53015" xr:uid="{00000000-0005-0000-0000-000017CF0000}"/>
    <cellStyle name="Normal 8 3 6 4 2" xfId="53016" xr:uid="{00000000-0005-0000-0000-000018CF0000}"/>
    <cellStyle name="Normal 8 3 6 5" xfId="53017" xr:uid="{00000000-0005-0000-0000-000019CF0000}"/>
    <cellStyle name="Normal 8 3 6 6" xfId="53018" xr:uid="{00000000-0005-0000-0000-00001ACF0000}"/>
    <cellStyle name="Normal 8 3 7" xfId="53019" xr:uid="{00000000-0005-0000-0000-00001BCF0000}"/>
    <cellStyle name="Normal 8 3 7 2" xfId="53020" xr:uid="{00000000-0005-0000-0000-00001CCF0000}"/>
    <cellStyle name="Normal 8 3 7 2 2" xfId="53021" xr:uid="{00000000-0005-0000-0000-00001DCF0000}"/>
    <cellStyle name="Normal 8 3 7 2 2 2" xfId="53022" xr:uid="{00000000-0005-0000-0000-00001ECF0000}"/>
    <cellStyle name="Normal 8 3 7 2 3" xfId="53023" xr:uid="{00000000-0005-0000-0000-00001FCF0000}"/>
    <cellStyle name="Normal 8 3 7 2 4" xfId="53024" xr:uid="{00000000-0005-0000-0000-000020CF0000}"/>
    <cellStyle name="Normal 8 3 7 3" xfId="53025" xr:uid="{00000000-0005-0000-0000-000021CF0000}"/>
    <cellStyle name="Normal 8 3 7 3 2" xfId="53026" xr:uid="{00000000-0005-0000-0000-000022CF0000}"/>
    <cellStyle name="Normal 8 3 7 4" xfId="53027" xr:uid="{00000000-0005-0000-0000-000023CF0000}"/>
    <cellStyle name="Normal 8 3 7 5" xfId="53028" xr:uid="{00000000-0005-0000-0000-000024CF0000}"/>
    <cellStyle name="Normal 8 3 8" xfId="53029" xr:uid="{00000000-0005-0000-0000-000025CF0000}"/>
    <cellStyle name="Normal 8 3 8 2" xfId="53030" xr:uid="{00000000-0005-0000-0000-000026CF0000}"/>
    <cellStyle name="Normal 8 3 8 2 2" xfId="53031" xr:uid="{00000000-0005-0000-0000-000027CF0000}"/>
    <cellStyle name="Normal 8 3 8 3" xfId="53032" xr:uid="{00000000-0005-0000-0000-000028CF0000}"/>
    <cellStyle name="Normal 8 3 8 4" xfId="53033" xr:uid="{00000000-0005-0000-0000-000029CF0000}"/>
    <cellStyle name="Normal 8 3 9" xfId="53034" xr:uid="{00000000-0005-0000-0000-00002ACF0000}"/>
    <cellStyle name="Normal 8 3 9 2" xfId="53035" xr:uid="{00000000-0005-0000-0000-00002BCF0000}"/>
    <cellStyle name="Normal 8 4" xfId="53036" xr:uid="{00000000-0005-0000-0000-00002CCF0000}"/>
    <cellStyle name="Normal 8 4 10" xfId="53037" xr:uid="{00000000-0005-0000-0000-00002DCF0000}"/>
    <cellStyle name="Normal 8 4 2" xfId="53038" xr:uid="{00000000-0005-0000-0000-00002ECF0000}"/>
    <cellStyle name="Normal 8 4 2 2" xfId="53039" xr:uid="{00000000-0005-0000-0000-00002FCF0000}"/>
    <cellStyle name="Normal 8 4 2 2 2" xfId="53040" xr:uid="{00000000-0005-0000-0000-000030CF0000}"/>
    <cellStyle name="Normal 8 4 2 2 2 2" xfId="53041" xr:uid="{00000000-0005-0000-0000-000031CF0000}"/>
    <cellStyle name="Normal 8 4 2 2 2 2 2" xfId="53042" xr:uid="{00000000-0005-0000-0000-000032CF0000}"/>
    <cellStyle name="Normal 8 4 2 2 2 2 2 2" xfId="53043" xr:uid="{00000000-0005-0000-0000-000033CF0000}"/>
    <cellStyle name="Normal 8 4 2 2 2 2 2 2 2" xfId="53044" xr:uid="{00000000-0005-0000-0000-000034CF0000}"/>
    <cellStyle name="Normal 8 4 2 2 2 2 2 3" xfId="53045" xr:uid="{00000000-0005-0000-0000-000035CF0000}"/>
    <cellStyle name="Normal 8 4 2 2 2 2 2 4" xfId="53046" xr:uid="{00000000-0005-0000-0000-000036CF0000}"/>
    <cellStyle name="Normal 8 4 2 2 2 2 3" xfId="53047" xr:uid="{00000000-0005-0000-0000-000037CF0000}"/>
    <cellStyle name="Normal 8 4 2 2 2 2 3 2" xfId="53048" xr:uid="{00000000-0005-0000-0000-000038CF0000}"/>
    <cellStyle name="Normal 8 4 2 2 2 2 4" xfId="53049" xr:uid="{00000000-0005-0000-0000-000039CF0000}"/>
    <cellStyle name="Normal 8 4 2 2 2 2 5" xfId="53050" xr:uid="{00000000-0005-0000-0000-00003ACF0000}"/>
    <cellStyle name="Normal 8 4 2 2 2 3" xfId="53051" xr:uid="{00000000-0005-0000-0000-00003BCF0000}"/>
    <cellStyle name="Normal 8 4 2 2 2 3 2" xfId="53052" xr:uid="{00000000-0005-0000-0000-00003CCF0000}"/>
    <cellStyle name="Normal 8 4 2 2 2 3 2 2" xfId="53053" xr:uid="{00000000-0005-0000-0000-00003DCF0000}"/>
    <cellStyle name="Normal 8 4 2 2 2 3 3" xfId="53054" xr:uid="{00000000-0005-0000-0000-00003ECF0000}"/>
    <cellStyle name="Normal 8 4 2 2 2 3 4" xfId="53055" xr:uid="{00000000-0005-0000-0000-00003FCF0000}"/>
    <cellStyle name="Normal 8 4 2 2 2 4" xfId="53056" xr:uid="{00000000-0005-0000-0000-000040CF0000}"/>
    <cellStyle name="Normal 8 4 2 2 2 4 2" xfId="53057" xr:uid="{00000000-0005-0000-0000-000041CF0000}"/>
    <cellStyle name="Normal 8 4 2 2 2 5" xfId="53058" xr:uid="{00000000-0005-0000-0000-000042CF0000}"/>
    <cellStyle name="Normal 8 4 2 2 2 6" xfId="53059" xr:uid="{00000000-0005-0000-0000-000043CF0000}"/>
    <cellStyle name="Normal 8 4 2 2 3" xfId="53060" xr:uid="{00000000-0005-0000-0000-000044CF0000}"/>
    <cellStyle name="Normal 8 4 2 2 3 2" xfId="53061" xr:uid="{00000000-0005-0000-0000-000045CF0000}"/>
    <cellStyle name="Normal 8 4 2 2 3 2 2" xfId="53062" xr:uid="{00000000-0005-0000-0000-000046CF0000}"/>
    <cellStyle name="Normal 8 4 2 2 3 2 2 2" xfId="53063" xr:uid="{00000000-0005-0000-0000-000047CF0000}"/>
    <cellStyle name="Normal 8 4 2 2 3 2 3" xfId="53064" xr:uid="{00000000-0005-0000-0000-000048CF0000}"/>
    <cellStyle name="Normal 8 4 2 2 3 2 4" xfId="53065" xr:uid="{00000000-0005-0000-0000-000049CF0000}"/>
    <cellStyle name="Normal 8 4 2 2 3 3" xfId="53066" xr:uid="{00000000-0005-0000-0000-00004ACF0000}"/>
    <cellStyle name="Normal 8 4 2 2 3 3 2" xfId="53067" xr:uid="{00000000-0005-0000-0000-00004BCF0000}"/>
    <cellStyle name="Normal 8 4 2 2 3 4" xfId="53068" xr:uid="{00000000-0005-0000-0000-00004CCF0000}"/>
    <cellStyle name="Normal 8 4 2 2 3 5" xfId="53069" xr:uid="{00000000-0005-0000-0000-00004DCF0000}"/>
    <cellStyle name="Normal 8 4 2 2 4" xfId="53070" xr:uid="{00000000-0005-0000-0000-00004ECF0000}"/>
    <cellStyle name="Normal 8 4 2 2 4 2" xfId="53071" xr:uid="{00000000-0005-0000-0000-00004FCF0000}"/>
    <cellStyle name="Normal 8 4 2 2 4 2 2" xfId="53072" xr:uid="{00000000-0005-0000-0000-000050CF0000}"/>
    <cellStyle name="Normal 8 4 2 2 4 3" xfId="53073" xr:uid="{00000000-0005-0000-0000-000051CF0000}"/>
    <cellStyle name="Normal 8 4 2 2 4 4" xfId="53074" xr:uid="{00000000-0005-0000-0000-000052CF0000}"/>
    <cellStyle name="Normal 8 4 2 2 5" xfId="53075" xr:uid="{00000000-0005-0000-0000-000053CF0000}"/>
    <cellStyle name="Normal 8 4 2 2 5 2" xfId="53076" xr:uid="{00000000-0005-0000-0000-000054CF0000}"/>
    <cellStyle name="Normal 8 4 2 2 5 2 2" xfId="53077" xr:uid="{00000000-0005-0000-0000-000055CF0000}"/>
    <cellStyle name="Normal 8 4 2 2 5 3" xfId="53078" xr:uid="{00000000-0005-0000-0000-000056CF0000}"/>
    <cellStyle name="Normal 8 4 2 2 5 4" xfId="53079" xr:uid="{00000000-0005-0000-0000-000057CF0000}"/>
    <cellStyle name="Normal 8 4 2 2 6" xfId="53080" xr:uid="{00000000-0005-0000-0000-000058CF0000}"/>
    <cellStyle name="Normal 8 4 2 2 6 2" xfId="53081" xr:uid="{00000000-0005-0000-0000-000059CF0000}"/>
    <cellStyle name="Normal 8 4 2 2 7" xfId="53082" xr:uid="{00000000-0005-0000-0000-00005ACF0000}"/>
    <cellStyle name="Normal 8 4 2 2 8" xfId="53083" xr:uid="{00000000-0005-0000-0000-00005BCF0000}"/>
    <cellStyle name="Normal 8 4 2 3" xfId="53084" xr:uid="{00000000-0005-0000-0000-00005CCF0000}"/>
    <cellStyle name="Normal 8 4 2 3 2" xfId="53085" xr:uid="{00000000-0005-0000-0000-00005DCF0000}"/>
    <cellStyle name="Normal 8 4 2 3 2 2" xfId="53086" xr:uid="{00000000-0005-0000-0000-00005ECF0000}"/>
    <cellStyle name="Normal 8 4 2 3 2 2 2" xfId="53087" xr:uid="{00000000-0005-0000-0000-00005FCF0000}"/>
    <cellStyle name="Normal 8 4 2 3 2 2 2 2" xfId="53088" xr:uid="{00000000-0005-0000-0000-000060CF0000}"/>
    <cellStyle name="Normal 8 4 2 3 2 2 3" xfId="53089" xr:uid="{00000000-0005-0000-0000-000061CF0000}"/>
    <cellStyle name="Normal 8 4 2 3 2 2 4" xfId="53090" xr:uid="{00000000-0005-0000-0000-000062CF0000}"/>
    <cellStyle name="Normal 8 4 2 3 2 3" xfId="53091" xr:uid="{00000000-0005-0000-0000-000063CF0000}"/>
    <cellStyle name="Normal 8 4 2 3 2 3 2" xfId="53092" xr:uid="{00000000-0005-0000-0000-000064CF0000}"/>
    <cellStyle name="Normal 8 4 2 3 2 4" xfId="53093" xr:uid="{00000000-0005-0000-0000-000065CF0000}"/>
    <cellStyle name="Normal 8 4 2 3 2 5" xfId="53094" xr:uid="{00000000-0005-0000-0000-000066CF0000}"/>
    <cellStyle name="Normal 8 4 2 3 3" xfId="53095" xr:uid="{00000000-0005-0000-0000-000067CF0000}"/>
    <cellStyle name="Normal 8 4 2 3 3 2" xfId="53096" xr:uid="{00000000-0005-0000-0000-000068CF0000}"/>
    <cellStyle name="Normal 8 4 2 3 3 2 2" xfId="53097" xr:uid="{00000000-0005-0000-0000-000069CF0000}"/>
    <cellStyle name="Normal 8 4 2 3 3 3" xfId="53098" xr:uid="{00000000-0005-0000-0000-00006ACF0000}"/>
    <cellStyle name="Normal 8 4 2 3 3 4" xfId="53099" xr:uid="{00000000-0005-0000-0000-00006BCF0000}"/>
    <cellStyle name="Normal 8 4 2 3 4" xfId="53100" xr:uid="{00000000-0005-0000-0000-00006CCF0000}"/>
    <cellStyle name="Normal 8 4 2 3 4 2" xfId="53101" xr:uid="{00000000-0005-0000-0000-00006DCF0000}"/>
    <cellStyle name="Normal 8 4 2 3 4 2 2" xfId="53102" xr:uid="{00000000-0005-0000-0000-00006ECF0000}"/>
    <cellStyle name="Normal 8 4 2 3 4 3" xfId="53103" xr:uid="{00000000-0005-0000-0000-00006FCF0000}"/>
    <cellStyle name="Normal 8 4 2 3 4 4" xfId="53104" xr:uid="{00000000-0005-0000-0000-000070CF0000}"/>
    <cellStyle name="Normal 8 4 2 3 5" xfId="53105" xr:uid="{00000000-0005-0000-0000-000071CF0000}"/>
    <cellStyle name="Normal 8 4 2 3 5 2" xfId="53106" xr:uid="{00000000-0005-0000-0000-000072CF0000}"/>
    <cellStyle name="Normal 8 4 2 3 6" xfId="53107" xr:uid="{00000000-0005-0000-0000-000073CF0000}"/>
    <cellStyle name="Normal 8 4 2 3 7" xfId="53108" xr:uid="{00000000-0005-0000-0000-000074CF0000}"/>
    <cellStyle name="Normal 8 4 2 4" xfId="53109" xr:uid="{00000000-0005-0000-0000-000075CF0000}"/>
    <cellStyle name="Normal 8 4 2 4 2" xfId="53110" xr:uid="{00000000-0005-0000-0000-000076CF0000}"/>
    <cellStyle name="Normal 8 4 2 4 2 2" xfId="53111" xr:uid="{00000000-0005-0000-0000-000077CF0000}"/>
    <cellStyle name="Normal 8 4 2 4 2 2 2" xfId="53112" xr:uid="{00000000-0005-0000-0000-000078CF0000}"/>
    <cellStyle name="Normal 8 4 2 4 2 3" xfId="53113" xr:uid="{00000000-0005-0000-0000-000079CF0000}"/>
    <cellStyle name="Normal 8 4 2 4 2 4" xfId="53114" xr:uid="{00000000-0005-0000-0000-00007ACF0000}"/>
    <cellStyle name="Normal 8 4 2 4 3" xfId="53115" xr:uid="{00000000-0005-0000-0000-00007BCF0000}"/>
    <cellStyle name="Normal 8 4 2 4 3 2" xfId="53116" xr:uid="{00000000-0005-0000-0000-00007CCF0000}"/>
    <cellStyle name="Normal 8 4 2 4 3 2 2" xfId="53117" xr:uid="{00000000-0005-0000-0000-00007DCF0000}"/>
    <cellStyle name="Normal 8 4 2 4 3 3" xfId="53118" xr:uid="{00000000-0005-0000-0000-00007ECF0000}"/>
    <cellStyle name="Normal 8 4 2 4 3 4" xfId="53119" xr:uid="{00000000-0005-0000-0000-00007FCF0000}"/>
    <cellStyle name="Normal 8 4 2 4 4" xfId="53120" xr:uid="{00000000-0005-0000-0000-000080CF0000}"/>
    <cellStyle name="Normal 8 4 2 4 4 2" xfId="53121" xr:uid="{00000000-0005-0000-0000-000081CF0000}"/>
    <cellStyle name="Normal 8 4 2 4 5" xfId="53122" xr:uid="{00000000-0005-0000-0000-000082CF0000}"/>
    <cellStyle name="Normal 8 4 2 4 6" xfId="53123" xr:uid="{00000000-0005-0000-0000-000083CF0000}"/>
    <cellStyle name="Normal 8 4 2 5" xfId="53124" xr:uid="{00000000-0005-0000-0000-000084CF0000}"/>
    <cellStyle name="Normal 8 4 2 5 2" xfId="53125" xr:uid="{00000000-0005-0000-0000-000085CF0000}"/>
    <cellStyle name="Normal 8 4 2 5 2 2" xfId="53126" xr:uid="{00000000-0005-0000-0000-000086CF0000}"/>
    <cellStyle name="Normal 8 4 2 5 2 2 2" xfId="53127" xr:uid="{00000000-0005-0000-0000-000087CF0000}"/>
    <cellStyle name="Normal 8 4 2 5 2 3" xfId="53128" xr:uid="{00000000-0005-0000-0000-000088CF0000}"/>
    <cellStyle name="Normal 8 4 2 5 2 4" xfId="53129" xr:uid="{00000000-0005-0000-0000-000089CF0000}"/>
    <cellStyle name="Normal 8 4 2 5 3" xfId="53130" xr:uid="{00000000-0005-0000-0000-00008ACF0000}"/>
    <cellStyle name="Normal 8 4 2 5 3 2" xfId="53131" xr:uid="{00000000-0005-0000-0000-00008BCF0000}"/>
    <cellStyle name="Normal 8 4 2 5 4" xfId="53132" xr:uid="{00000000-0005-0000-0000-00008CCF0000}"/>
    <cellStyle name="Normal 8 4 2 5 5" xfId="53133" xr:uid="{00000000-0005-0000-0000-00008DCF0000}"/>
    <cellStyle name="Normal 8 4 2 6" xfId="53134" xr:uid="{00000000-0005-0000-0000-00008ECF0000}"/>
    <cellStyle name="Normal 8 4 2 6 2" xfId="53135" xr:uid="{00000000-0005-0000-0000-00008FCF0000}"/>
    <cellStyle name="Normal 8 4 2 6 2 2" xfId="53136" xr:uid="{00000000-0005-0000-0000-000090CF0000}"/>
    <cellStyle name="Normal 8 4 2 6 3" xfId="53137" xr:uid="{00000000-0005-0000-0000-000091CF0000}"/>
    <cellStyle name="Normal 8 4 2 6 4" xfId="53138" xr:uid="{00000000-0005-0000-0000-000092CF0000}"/>
    <cellStyle name="Normal 8 4 2 7" xfId="53139" xr:uid="{00000000-0005-0000-0000-000093CF0000}"/>
    <cellStyle name="Normal 8 4 2 7 2" xfId="53140" xr:uid="{00000000-0005-0000-0000-000094CF0000}"/>
    <cellStyle name="Normal 8 4 2 8" xfId="53141" xr:uid="{00000000-0005-0000-0000-000095CF0000}"/>
    <cellStyle name="Normal 8 4 2 9" xfId="53142" xr:uid="{00000000-0005-0000-0000-000096CF0000}"/>
    <cellStyle name="Normal 8 4 3" xfId="53143" xr:uid="{00000000-0005-0000-0000-000097CF0000}"/>
    <cellStyle name="Normal 8 4 3 2" xfId="53144" xr:uid="{00000000-0005-0000-0000-000098CF0000}"/>
    <cellStyle name="Normal 8 4 3 2 2" xfId="53145" xr:uid="{00000000-0005-0000-0000-000099CF0000}"/>
    <cellStyle name="Normal 8 4 3 2 2 2" xfId="53146" xr:uid="{00000000-0005-0000-0000-00009ACF0000}"/>
    <cellStyle name="Normal 8 4 3 2 2 2 2" xfId="53147" xr:uid="{00000000-0005-0000-0000-00009BCF0000}"/>
    <cellStyle name="Normal 8 4 3 2 2 2 2 2" xfId="53148" xr:uid="{00000000-0005-0000-0000-00009CCF0000}"/>
    <cellStyle name="Normal 8 4 3 2 2 2 3" xfId="53149" xr:uid="{00000000-0005-0000-0000-00009DCF0000}"/>
    <cellStyle name="Normal 8 4 3 2 2 2 4" xfId="53150" xr:uid="{00000000-0005-0000-0000-00009ECF0000}"/>
    <cellStyle name="Normal 8 4 3 2 2 3" xfId="53151" xr:uid="{00000000-0005-0000-0000-00009FCF0000}"/>
    <cellStyle name="Normal 8 4 3 2 2 3 2" xfId="53152" xr:uid="{00000000-0005-0000-0000-0000A0CF0000}"/>
    <cellStyle name="Normal 8 4 3 2 2 4" xfId="53153" xr:uid="{00000000-0005-0000-0000-0000A1CF0000}"/>
    <cellStyle name="Normal 8 4 3 2 2 5" xfId="53154" xr:uid="{00000000-0005-0000-0000-0000A2CF0000}"/>
    <cellStyle name="Normal 8 4 3 2 3" xfId="53155" xr:uid="{00000000-0005-0000-0000-0000A3CF0000}"/>
    <cellStyle name="Normal 8 4 3 2 3 2" xfId="53156" xr:uid="{00000000-0005-0000-0000-0000A4CF0000}"/>
    <cellStyle name="Normal 8 4 3 2 3 2 2" xfId="53157" xr:uid="{00000000-0005-0000-0000-0000A5CF0000}"/>
    <cellStyle name="Normal 8 4 3 2 3 3" xfId="53158" xr:uid="{00000000-0005-0000-0000-0000A6CF0000}"/>
    <cellStyle name="Normal 8 4 3 2 3 4" xfId="53159" xr:uid="{00000000-0005-0000-0000-0000A7CF0000}"/>
    <cellStyle name="Normal 8 4 3 2 4" xfId="53160" xr:uid="{00000000-0005-0000-0000-0000A8CF0000}"/>
    <cellStyle name="Normal 8 4 3 2 4 2" xfId="53161" xr:uid="{00000000-0005-0000-0000-0000A9CF0000}"/>
    <cellStyle name="Normal 8 4 3 2 5" xfId="53162" xr:uid="{00000000-0005-0000-0000-0000AACF0000}"/>
    <cellStyle name="Normal 8 4 3 2 6" xfId="53163" xr:uid="{00000000-0005-0000-0000-0000ABCF0000}"/>
    <cellStyle name="Normal 8 4 3 3" xfId="53164" xr:uid="{00000000-0005-0000-0000-0000ACCF0000}"/>
    <cellStyle name="Normal 8 4 3 3 2" xfId="53165" xr:uid="{00000000-0005-0000-0000-0000ADCF0000}"/>
    <cellStyle name="Normal 8 4 3 3 2 2" xfId="53166" xr:uid="{00000000-0005-0000-0000-0000AECF0000}"/>
    <cellStyle name="Normal 8 4 3 3 2 2 2" xfId="53167" xr:uid="{00000000-0005-0000-0000-0000AFCF0000}"/>
    <cellStyle name="Normal 8 4 3 3 2 3" xfId="53168" xr:uid="{00000000-0005-0000-0000-0000B0CF0000}"/>
    <cellStyle name="Normal 8 4 3 3 2 4" xfId="53169" xr:uid="{00000000-0005-0000-0000-0000B1CF0000}"/>
    <cellStyle name="Normal 8 4 3 3 3" xfId="53170" xr:uid="{00000000-0005-0000-0000-0000B2CF0000}"/>
    <cellStyle name="Normal 8 4 3 3 3 2" xfId="53171" xr:uid="{00000000-0005-0000-0000-0000B3CF0000}"/>
    <cellStyle name="Normal 8 4 3 3 4" xfId="53172" xr:uid="{00000000-0005-0000-0000-0000B4CF0000}"/>
    <cellStyle name="Normal 8 4 3 3 5" xfId="53173" xr:uid="{00000000-0005-0000-0000-0000B5CF0000}"/>
    <cellStyle name="Normal 8 4 3 4" xfId="53174" xr:uid="{00000000-0005-0000-0000-0000B6CF0000}"/>
    <cellStyle name="Normal 8 4 3 4 2" xfId="53175" xr:uid="{00000000-0005-0000-0000-0000B7CF0000}"/>
    <cellStyle name="Normal 8 4 3 4 2 2" xfId="53176" xr:uid="{00000000-0005-0000-0000-0000B8CF0000}"/>
    <cellStyle name="Normal 8 4 3 4 3" xfId="53177" xr:uid="{00000000-0005-0000-0000-0000B9CF0000}"/>
    <cellStyle name="Normal 8 4 3 4 4" xfId="53178" xr:uid="{00000000-0005-0000-0000-0000BACF0000}"/>
    <cellStyle name="Normal 8 4 3 5" xfId="53179" xr:uid="{00000000-0005-0000-0000-0000BBCF0000}"/>
    <cellStyle name="Normal 8 4 3 5 2" xfId="53180" xr:uid="{00000000-0005-0000-0000-0000BCCF0000}"/>
    <cellStyle name="Normal 8 4 3 5 2 2" xfId="53181" xr:uid="{00000000-0005-0000-0000-0000BDCF0000}"/>
    <cellStyle name="Normal 8 4 3 5 3" xfId="53182" xr:uid="{00000000-0005-0000-0000-0000BECF0000}"/>
    <cellStyle name="Normal 8 4 3 5 4" xfId="53183" xr:uid="{00000000-0005-0000-0000-0000BFCF0000}"/>
    <cellStyle name="Normal 8 4 3 6" xfId="53184" xr:uid="{00000000-0005-0000-0000-0000C0CF0000}"/>
    <cellStyle name="Normal 8 4 3 6 2" xfId="53185" xr:uid="{00000000-0005-0000-0000-0000C1CF0000}"/>
    <cellStyle name="Normal 8 4 3 7" xfId="53186" xr:uid="{00000000-0005-0000-0000-0000C2CF0000}"/>
    <cellStyle name="Normal 8 4 3 8" xfId="53187" xr:uid="{00000000-0005-0000-0000-0000C3CF0000}"/>
    <cellStyle name="Normal 8 4 4" xfId="53188" xr:uid="{00000000-0005-0000-0000-0000C4CF0000}"/>
    <cellStyle name="Normal 8 4 4 2" xfId="53189" xr:uid="{00000000-0005-0000-0000-0000C5CF0000}"/>
    <cellStyle name="Normal 8 4 4 2 2" xfId="53190" xr:uid="{00000000-0005-0000-0000-0000C6CF0000}"/>
    <cellStyle name="Normal 8 4 4 2 2 2" xfId="53191" xr:uid="{00000000-0005-0000-0000-0000C7CF0000}"/>
    <cellStyle name="Normal 8 4 4 2 2 2 2" xfId="53192" xr:uid="{00000000-0005-0000-0000-0000C8CF0000}"/>
    <cellStyle name="Normal 8 4 4 2 2 3" xfId="53193" xr:uid="{00000000-0005-0000-0000-0000C9CF0000}"/>
    <cellStyle name="Normal 8 4 4 2 2 4" xfId="53194" xr:uid="{00000000-0005-0000-0000-0000CACF0000}"/>
    <cellStyle name="Normal 8 4 4 2 3" xfId="53195" xr:uid="{00000000-0005-0000-0000-0000CBCF0000}"/>
    <cellStyle name="Normal 8 4 4 2 3 2" xfId="53196" xr:uid="{00000000-0005-0000-0000-0000CCCF0000}"/>
    <cellStyle name="Normal 8 4 4 2 4" xfId="53197" xr:uid="{00000000-0005-0000-0000-0000CDCF0000}"/>
    <cellStyle name="Normal 8 4 4 2 5" xfId="53198" xr:uid="{00000000-0005-0000-0000-0000CECF0000}"/>
    <cellStyle name="Normal 8 4 4 3" xfId="53199" xr:uid="{00000000-0005-0000-0000-0000CFCF0000}"/>
    <cellStyle name="Normal 8 4 4 3 2" xfId="53200" xr:uid="{00000000-0005-0000-0000-0000D0CF0000}"/>
    <cellStyle name="Normal 8 4 4 3 2 2" xfId="53201" xr:uid="{00000000-0005-0000-0000-0000D1CF0000}"/>
    <cellStyle name="Normal 8 4 4 3 3" xfId="53202" xr:uid="{00000000-0005-0000-0000-0000D2CF0000}"/>
    <cellStyle name="Normal 8 4 4 3 4" xfId="53203" xr:uid="{00000000-0005-0000-0000-0000D3CF0000}"/>
    <cellStyle name="Normal 8 4 4 4" xfId="53204" xr:uid="{00000000-0005-0000-0000-0000D4CF0000}"/>
    <cellStyle name="Normal 8 4 4 4 2" xfId="53205" xr:uid="{00000000-0005-0000-0000-0000D5CF0000}"/>
    <cellStyle name="Normal 8 4 4 4 2 2" xfId="53206" xr:uid="{00000000-0005-0000-0000-0000D6CF0000}"/>
    <cellStyle name="Normal 8 4 4 4 3" xfId="53207" xr:uid="{00000000-0005-0000-0000-0000D7CF0000}"/>
    <cellStyle name="Normal 8 4 4 4 4" xfId="53208" xr:uid="{00000000-0005-0000-0000-0000D8CF0000}"/>
    <cellStyle name="Normal 8 4 4 5" xfId="53209" xr:uid="{00000000-0005-0000-0000-0000D9CF0000}"/>
    <cellStyle name="Normal 8 4 4 5 2" xfId="53210" xr:uid="{00000000-0005-0000-0000-0000DACF0000}"/>
    <cellStyle name="Normal 8 4 4 6" xfId="53211" xr:uid="{00000000-0005-0000-0000-0000DBCF0000}"/>
    <cellStyle name="Normal 8 4 4 7" xfId="53212" xr:uid="{00000000-0005-0000-0000-0000DCCF0000}"/>
    <cellStyle name="Normal 8 4 5" xfId="53213" xr:uid="{00000000-0005-0000-0000-0000DDCF0000}"/>
    <cellStyle name="Normal 8 4 5 2" xfId="53214" xr:uid="{00000000-0005-0000-0000-0000DECF0000}"/>
    <cellStyle name="Normal 8 4 5 2 2" xfId="53215" xr:uid="{00000000-0005-0000-0000-0000DFCF0000}"/>
    <cellStyle name="Normal 8 4 5 2 2 2" xfId="53216" xr:uid="{00000000-0005-0000-0000-0000E0CF0000}"/>
    <cellStyle name="Normal 8 4 5 2 3" xfId="53217" xr:uid="{00000000-0005-0000-0000-0000E1CF0000}"/>
    <cellStyle name="Normal 8 4 5 2 4" xfId="53218" xr:uid="{00000000-0005-0000-0000-0000E2CF0000}"/>
    <cellStyle name="Normal 8 4 5 3" xfId="53219" xr:uid="{00000000-0005-0000-0000-0000E3CF0000}"/>
    <cellStyle name="Normal 8 4 5 3 2" xfId="53220" xr:uid="{00000000-0005-0000-0000-0000E4CF0000}"/>
    <cellStyle name="Normal 8 4 5 3 2 2" xfId="53221" xr:uid="{00000000-0005-0000-0000-0000E5CF0000}"/>
    <cellStyle name="Normal 8 4 5 3 3" xfId="53222" xr:uid="{00000000-0005-0000-0000-0000E6CF0000}"/>
    <cellStyle name="Normal 8 4 5 3 4" xfId="53223" xr:uid="{00000000-0005-0000-0000-0000E7CF0000}"/>
    <cellStyle name="Normal 8 4 5 4" xfId="53224" xr:uid="{00000000-0005-0000-0000-0000E8CF0000}"/>
    <cellStyle name="Normal 8 4 5 4 2" xfId="53225" xr:uid="{00000000-0005-0000-0000-0000E9CF0000}"/>
    <cellStyle name="Normal 8 4 5 5" xfId="53226" xr:uid="{00000000-0005-0000-0000-0000EACF0000}"/>
    <cellStyle name="Normal 8 4 5 6" xfId="53227" xr:uid="{00000000-0005-0000-0000-0000EBCF0000}"/>
    <cellStyle name="Normal 8 4 6" xfId="53228" xr:uid="{00000000-0005-0000-0000-0000ECCF0000}"/>
    <cellStyle name="Normal 8 4 6 2" xfId="53229" xr:uid="{00000000-0005-0000-0000-0000EDCF0000}"/>
    <cellStyle name="Normal 8 4 6 2 2" xfId="53230" xr:uid="{00000000-0005-0000-0000-0000EECF0000}"/>
    <cellStyle name="Normal 8 4 6 2 2 2" xfId="53231" xr:uid="{00000000-0005-0000-0000-0000EFCF0000}"/>
    <cellStyle name="Normal 8 4 6 2 3" xfId="53232" xr:uid="{00000000-0005-0000-0000-0000F0CF0000}"/>
    <cellStyle name="Normal 8 4 6 2 4" xfId="53233" xr:uid="{00000000-0005-0000-0000-0000F1CF0000}"/>
    <cellStyle name="Normal 8 4 6 3" xfId="53234" xr:uid="{00000000-0005-0000-0000-0000F2CF0000}"/>
    <cellStyle name="Normal 8 4 6 3 2" xfId="53235" xr:uid="{00000000-0005-0000-0000-0000F3CF0000}"/>
    <cellStyle name="Normal 8 4 6 4" xfId="53236" xr:uid="{00000000-0005-0000-0000-0000F4CF0000}"/>
    <cellStyle name="Normal 8 4 6 5" xfId="53237" xr:uid="{00000000-0005-0000-0000-0000F5CF0000}"/>
    <cellStyle name="Normal 8 4 7" xfId="53238" xr:uid="{00000000-0005-0000-0000-0000F6CF0000}"/>
    <cellStyle name="Normal 8 4 7 2" xfId="53239" xr:uid="{00000000-0005-0000-0000-0000F7CF0000}"/>
    <cellStyle name="Normal 8 4 7 2 2" xfId="53240" xr:uid="{00000000-0005-0000-0000-0000F8CF0000}"/>
    <cellStyle name="Normal 8 4 7 3" xfId="53241" xr:uid="{00000000-0005-0000-0000-0000F9CF0000}"/>
    <cellStyle name="Normal 8 4 7 4" xfId="53242" xr:uid="{00000000-0005-0000-0000-0000FACF0000}"/>
    <cellStyle name="Normal 8 4 8" xfId="53243" xr:uid="{00000000-0005-0000-0000-0000FBCF0000}"/>
    <cellStyle name="Normal 8 4 8 2" xfId="53244" xr:uid="{00000000-0005-0000-0000-0000FCCF0000}"/>
    <cellStyle name="Normal 8 4 9" xfId="53245" xr:uid="{00000000-0005-0000-0000-0000FDCF0000}"/>
    <cellStyle name="Normal 8 5" xfId="53246" xr:uid="{00000000-0005-0000-0000-0000FECF0000}"/>
    <cellStyle name="Normal 8 5 2" xfId="53247" xr:uid="{00000000-0005-0000-0000-0000FFCF0000}"/>
    <cellStyle name="Normal 8 5 2 2" xfId="53248" xr:uid="{00000000-0005-0000-0000-000000D00000}"/>
    <cellStyle name="Normal 8 5 2 2 2" xfId="53249" xr:uid="{00000000-0005-0000-0000-000001D00000}"/>
    <cellStyle name="Normal 8 5 2 2 2 2" xfId="53250" xr:uid="{00000000-0005-0000-0000-000002D00000}"/>
    <cellStyle name="Normal 8 5 2 2 2 2 2" xfId="53251" xr:uid="{00000000-0005-0000-0000-000003D00000}"/>
    <cellStyle name="Normal 8 5 2 2 2 2 2 2" xfId="53252" xr:uid="{00000000-0005-0000-0000-000004D00000}"/>
    <cellStyle name="Normal 8 5 2 2 2 2 3" xfId="53253" xr:uid="{00000000-0005-0000-0000-000005D00000}"/>
    <cellStyle name="Normal 8 5 2 2 2 2 4" xfId="53254" xr:uid="{00000000-0005-0000-0000-000006D00000}"/>
    <cellStyle name="Normal 8 5 2 2 2 3" xfId="53255" xr:uid="{00000000-0005-0000-0000-000007D00000}"/>
    <cellStyle name="Normal 8 5 2 2 2 3 2" xfId="53256" xr:uid="{00000000-0005-0000-0000-000008D00000}"/>
    <cellStyle name="Normal 8 5 2 2 2 4" xfId="53257" xr:uid="{00000000-0005-0000-0000-000009D00000}"/>
    <cellStyle name="Normal 8 5 2 2 2 5" xfId="53258" xr:uid="{00000000-0005-0000-0000-00000AD00000}"/>
    <cellStyle name="Normal 8 5 2 2 3" xfId="53259" xr:uid="{00000000-0005-0000-0000-00000BD00000}"/>
    <cellStyle name="Normal 8 5 2 2 3 2" xfId="53260" xr:uid="{00000000-0005-0000-0000-00000CD00000}"/>
    <cellStyle name="Normal 8 5 2 2 3 2 2" xfId="53261" xr:uid="{00000000-0005-0000-0000-00000DD00000}"/>
    <cellStyle name="Normal 8 5 2 2 3 3" xfId="53262" xr:uid="{00000000-0005-0000-0000-00000ED00000}"/>
    <cellStyle name="Normal 8 5 2 2 3 4" xfId="53263" xr:uid="{00000000-0005-0000-0000-00000FD00000}"/>
    <cellStyle name="Normal 8 5 2 2 4" xfId="53264" xr:uid="{00000000-0005-0000-0000-000010D00000}"/>
    <cellStyle name="Normal 8 5 2 2 4 2" xfId="53265" xr:uid="{00000000-0005-0000-0000-000011D00000}"/>
    <cellStyle name="Normal 8 5 2 2 5" xfId="53266" xr:uid="{00000000-0005-0000-0000-000012D00000}"/>
    <cellStyle name="Normal 8 5 2 2 6" xfId="53267" xr:uid="{00000000-0005-0000-0000-000013D00000}"/>
    <cellStyle name="Normal 8 5 2 3" xfId="53268" xr:uid="{00000000-0005-0000-0000-000014D00000}"/>
    <cellStyle name="Normal 8 5 2 3 2" xfId="53269" xr:uid="{00000000-0005-0000-0000-000015D00000}"/>
    <cellStyle name="Normal 8 5 2 3 2 2" xfId="53270" xr:uid="{00000000-0005-0000-0000-000016D00000}"/>
    <cellStyle name="Normal 8 5 2 3 2 2 2" xfId="53271" xr:uid="{00000000-0005-0000-0000-000017D00000}"/>
    <cellStyle name="Normal 8 5 2 3 2 3" xfId="53272" xr:uid="{00000000-0005-0000-0000-000018D00000}"/>
    <cellStyle name="Normal 8 5 2 3 2 4" xfId="53273" xr:uid="{00000000-0005-0000-0000-000019D00000}"/>
    <cellStyle name="Normal 8 5 2 3 3" xfId="53274" xr:uid="{00000000-0005-0000-0000-00001AD00000}"/>
    <cellStyle name="Normal 8 5 2 3 3 2" xfId="53275" xr:uid="{00000000-0005-0000-0000-00001BD00000}"/>
    <cellStyle name="Normal 8 5 2 3 4" xfId="53276" xr:uid="{00000000-0005-0000-0000-00001CD00000}"/>
    <cellStyle name="Normal 8 5 2 3 5" xfId="53277" xr:uid="{00000000-0005-0000-0000-00001DD00000}"/>
    <cellStyle name="Normal 8 5 2 4" xfId="53278" xr:uid="{00000000-0005-0000-0000-00001ED00000}"/>
    <cellStyle name="Normal 8 5 2 4 2" xfId="53279" xr:uid="{00000000-0005-0000-0000-00001FD00000}"/>
    <cellStyle name="Normal 8 5 2 4 2 2" xfId="53280" xr:uid="{00000000-0005-0000-0000-000020D00000}"/>
    <cellStyle name="Normal 8 5 2 4 3" xfId="53281" xr:uid="{00000000-0005-0000-0000-000021D00000}"/>
    <cellStyle name="Normal 8 5 2 4 4" xfId="53282" xr:uid="{00000000-0005-0000-0000-000022D00000}"/>
    <cellStyle name="Normal 8 5 2 5" xfId="53283" xr:uid="{00000000-0005-0000-0000-000023D00000}"/>
    <cellStyle name="Normal 8 5 2 5 2" xfId="53284" xr:uid="{00000000-0005-0000-0000-000024D00000}"/>
    <cellStyle name="Normal 8 5 2 5 2 2" xfId="53285" xr:uid="{00000000-0005-0000-0000-000025D00000}"/>
    <cellStyle name="Normal 8 5 2 5 3" xfId="53286" xr:uid="{00000000-0005-0000-0000-000026D00000}"/>
    <cellStyle name="Normal 8 5 2 5 4" xfId="53287" xr:uid="{00000000-0005-0000-0000-000027D00000}"/>
    <cellStyle name="Normal 8 5 2 6" xfId="53288" xr:uid="{00000000-0005-0000-0000-000028D00000}"/>
    <cellStyle name="Normal 8 5 2 6 2" xfId="53289" xr:uid="{00000000-0005-0000-0000-000029D00000}"/>
    <cellStyle name="Normal 8 5 2 7" xfId="53290" xr:uid="{00000000-0005-0000-0000-00002AD00000}"/>
    <cellStyle name="Normal 8 5 2 8" xfId="53291" xr:uid="{00000000-0005-0000-0000-00002BD00000}"/>
    <cellStyle name="Normal 8 5 3" xfId="53292" xr:uid="{00000000-0005-0000-0000-00002CD00000}"/>
    <cellStyle name="Normal 8 5 3 2" xfId="53293" xr:uid="{00000000-0005-0000-0000-00002DD00000}"/>
    <cellStyle name="Normal 8 5 3 2 2" xfId="53294" xr:uid="{00000000-0005-0000-0000-00002ED00000}"/>
    <cellStyle name="Normal 8 5 3 2 2 2" xfId="53295" xr:uid="{00000000-0005-0000-0000-00002FD00000}"/>
    <cellStyle name="Normal 8 5 3 2 2 2 2" xfId="53296" xr:uid="{00000000-0005-0000-0000-000030D00000}"/>
    <cellStyle name="Normal 8 5 3 2 2 3" xfId="53297" xr:uid="{00000000-0005-0000-0000-000031D00000}"/>
    <cellStyle name="Normal 8 5 3 2 2 4" xfId="53298" xr:uid="{00000000-0005-0000-0000-000032D00000}"/>
    <cellStyle name="Normal 8 5 3 2 3" xfId="53299" xr:uid="{00000000-0005-0000-0000-000033D00000}"/>
    <cellStyle name="Normal 8 5 3 2 3 2" xfId="53300" xr:uid="{00000000-0005-0000-0000-000034D00000}"/>
    <cellStyle name="Normal 8 5 3 2 4" xfId="53301" xr:uid="{00000000-0005-0000-0000-000035D00000}"/>
    <cellStyle name="Normal 8 5 3 2 5" xfId="53302" xr:uid="{00000000-0005-0000-0000-000036D00000}"/>
    <cellStyle name="Normal 8 5 3 3" xfId="53303" xr:uid="{00000000-0005-0000-0000-000037D00000}"/>
    <cellStyle name="Normal 8 5 3 3 2" xfId="53304" xr:uid="{00000000-0005-0000-0000-000038D00000}"/>
    <cellStyle name="Normal 8 5 3 3 2 2" xfId="53305" xr:uid="{00000000-0005-0000-0000-000039D00000}"/>
    <cellStyle name="Normal 8 5 3 3 3" xfId="53306" xr:uid="{00000000-0005-0000-0000-00003AD00000}"/>
    <cellStyle name="Normal 8 5 3 3 4" xfId="53307" xr:uid="{00000000-0005-0000-0000-00003BD00000}"/>
    <cellStyle name="Normal 8 5 3 4" xfId="53308" xr:uid="{00000000-0005-0000-0000-00003CD00000}"/>
    <cellStyle name="Normal 8 5 3 4 2" xfId="53309" xr:uid="{00000000-0005-0000-0000-00003DD00000}"/>
    <cellStyle name="Normal 8 5 3 4 2 2" xfId="53310" xr:uid="{00000000-0005-0000-0000-00003ED00000}"/>
    <cellStyle name="Normal 8 5 3 4 3" xfId="53311" xr:uid="{00000000-0005-0000-0000-00003FD00000}"/>
    <cellStyle name="Normal 8 5 3 4 4" xfId="53312" xr:uid="{00000000-0005-0000-0000-000040D00000}"/>
    <cellStyle name="Normal 8 5 3 5" xfId="53313" xr:uid="{00000000-0005-0000-0000-000041D00000}"/>
    <cellStyle name="Normal 8 5 3 5 2" xfId="53314" xr:uid="{00000000-0005-0000-0000-000042D00000}"/>
    <cellStyle name="Normal 8 5 3 6" xfId="53315" xr:uid="{00000000-0005-0000-0000-000043D00000}"/>
    <cellStyle name="Normal 8 5 3 7" xfId="53316" xr:uid="{00000000-0005-0000-0000-000044D00000}"/>
    <cellStyle name="Normal 8 5 4" xfId="53317" xr:uid="{00000000-0005-0000-0000-000045D00000}"/>
    <cellStyle name="Normal 8 5 4 2" xfId="53318" xr:uid="{00000000-0005-0000-0000-000046D00000}"/>
    <cellStyle name="Normal 8 5 4 2 2" xfId="53319" xr:uid="{00000000-0005-0000-0000-000047D00000}"/>
    <cellStyle name="Normal 8 5 4 2 2 2" xfId="53320" xr:uid="{00000000-0005-0000-0000-000048D00000}"/>
    <cellStyle name="Normal 8 5 4 2 3" xfId="53321" xr:uid="{00000000-0005-0000-0000-000049D00000}"/>
    <cellStyle name="Normal 8 5 4 2 4" xfId="53322" xr:uid="{00000000-0005-0000-0000-00004AD00000}"/>
    <cellStyle name="Normal 8 5 4 3" xfId="53323" xr:uid="{00000000-0005-0000-0000-00004BD00000}"/>
    <cellStyle name="Normal 8 5 4 3 2" xfId="53324" xr:uid="{00000000-0005-0000-0000-00004CD00000}"/>
    <cellStyle name="Normal 8 5 4 3 2 2" xfId="53325" xr:uid="{00000000-0005-0000-0000-00004DD00000}"/>
    <cellStyle name="Normal 8 5 4 3 3" xfId="53326" xr:uid="{00000000-0005-0000-0000-00004ED00000}"/>
    <cellStyle name="Normal 8 5 4 3 4" xfId="53327" xr:uid="{00000000-0005-0000-0000-00004FD00000}"/>
    <cellStyle name="Normal 8 5 4 4" xfId="53328" xr:uid="{00000000-0005-0000-0000-000050D00000}"/>
    <cellStyle name="Normal 8 5 4 4 2" xfId="53329" xr:uid="{00000000-0005-0000-0000-000051D00000}"/>
    <cellStyle name="Normal 8 5 4 5" xfId="53330" xr:uid="{00000000-0005-0000-0000-000052D00000}"/>
    <cellStyle name="Normal 8 5 4 6" xfId="53331" xr:uid="{00000000-0005-0000-0000-000053D00000}"/>
    <cellStyle name="Normal 8 5 5" xfId="53332" xr:uid="{00000000-0005-0000-0000-000054D00000}"/>
    <cellStyle name="Normal 8 5 5 2" xfId="53333" xr:uid="{00000000-0005-0000-0000-000055D00000}"/>
    <cellStyle name="Normal 8 5 5 2 2" xfId="53334" xr:uid="{00000000-0005-0000-0000-000056D00000}"/>
    <cellStyle name="Normal 8 5 5 2 2 2" xfId="53335" xr:uid="{00000000-0005-0000-0000-000057D00000}"/>
    <cellStyle name="Normal 8 5 5 2 3" xfId="53336" xr:uid="{00000000-0005-0000-0000-000058D00000}"/>
    <cellStyle name="Normal 8 5 5 2 4" xfId="53337" xr:uid="{00000000-0005-0000-0000-000059D00000}"/>
    <cellStyle name="Normal 8 5 5 3" xfId="53338" xr:uid="{00000000-0005-0000-0000-00005AD00000}"/>
    <cellStyle name="Normal 8 5 5 3 2" xfId="53339" xr:uid="{00000000-0005-0000-0000-00005BD00000}"/>
    <cellStyle name="Normal 8 5 5 4" xfId="53340" xr:uid="{00000000-0005-0000-0000-00005CD00000}"/>
    <cellStyle name="Normal 8 5 5 5" xfId="53341" xr:uid="{00000000-0005-0000-0000-00005DD00000}"/>
    <cellStyle name="Normal 8 5 6" xfId="53342" xr:uid="{00000000-0005-0000-0000-00005ED00000}"/>
    <cellStyle name="Normal 8 5 6 2" xfId="53343" xr:uid="{00000000-0005-0000-0000-00005FD00000}"/>
    <cellStyle name="Normal 8 5 6 2 2" xfId="53344" xr:uid="{00000000-0005-0000-0000-000060D00000}"/>
    <cellStyle name="Normal 8 5 6 3" xfId="53345" xr:uid="{00000000-0005-0000-0000-000061D00000}"/>
    <cellStyle name="Normal 8 5 6 4" xfId="53346" xr:uid="{00000000-0005-0000-0000-000062D00000}"/>
    <cellStyle name="Normal 8 5 7" xfId="53347" xr:uid="{00000000-0005-0000-0000-000063D00000}"/>
    <cellStyle name="Normal 8 5 7 2" xfId="53348" xr:uid="{00000000-0005-0000-0000-000064D00000}"/>
    <cellStyle name="Normal 8 5 8" xfId="53349" xr:uid="{00000000-0005-0000-0000-000065D00000}"/>
    <cellStyle name="Normal 8 5 9" xfId="53350" xr:uid="{00000000-0005-0000-0000-000066D00000}"/>
    <cellStyle name="Normal 8 6" xfId="53351" xr:uid="{00000000-0005-0000-0000-000067D00000}"/>
    <cellStyle name="Normal 8 6 2" xfId="53352" xr:uid="{00000000-0005-0000-0000-000068D00000}"/>
    <cellStyle name="Normal 8 6 2 2" xfId="53353" xr:uid="{00000000-0005-0000-0000-000069D00000}"/>
    <cellStyle name="Normal 8 6 2 2 2" xfId="53354" xr:uid="{00000000-0005-0000-0000-00006AD00000}"/>
    <cellStyle name="Normal 8 6 2 2 2 2" xfId="53355" xr:uid="{00000000-0005-0000-0000-00006BD00000}"/>
    <cellStyle name="Normal 8 6 2 2 2 2 2" xfId="53356" xr:uid="{00000000-0005-0000-0000-00006CD00000}"/>
    <cellStyle name="Normal 8 6 2 2 2 2 2 2" xfId="53357" xr:uid="{00000000-0005-0000-0000-00006DD00000}"/>
    <cellStyle name="Normal 8 6 2 2 2 2 3" xfId="53358" xr:uid="{00000000-0005-0000-0000-00006ED00000}"/>
    <cellStyle name="Normal 8 6 2 2 2 2 4" xfId="53359" xr:uid="{00000000-0005-0000-0000-00006FD00000}"/>
    <cellStyle name="Normal 8 6 2 2 2 3" xfId="53360" xr:uid="{00000000-0005-0000-0000-000070D00000}"/>
    <cellStyle name="Normal 8 6 2 2 2 3 2" xfId="53361" xr:uid="{00000000-0005-0000-0000-000071D00000}"/>
    <cellStyle name="Normal 8 6 2 2 2 4" xfId="53362" xr:uid="{00000000-0005-0000-0000-000072D00000}"/>
    <cellStyle name="Normal 8 6 2 2 2 5" xfId="53363" xr:uid="{00000000-0005-0000-0000-000073D00000}"/>
    <cellStyle name="Normal 8 6 2 2 3" xfId="53364" xr:uid="{00000000-0005-0000-0000-000074D00000}"/>
    <cellStyle name="Normal 8 6 2 2 3 2" xfId="53365" xr:uid="{00000000-0005-0000-0000-000075D00000}"/>
    <cellStyle name="Normal 8 6 2 2 3 2 2" xfId="53366" xr:uid="{00000000-0005-0000-0000-000076D00000}"/>
    <cellStyle name="Normal 8 6 2 2 3 3" xfId="53367" xr:uid="{00000000-0005-0000-0000-000077D00000}"/>
    <cellStyle name="Normal 8 6 2 2 3 4" xfId="53368" xr:uid="{00000000-0005-0000-0000-000078D00000}"/>
    <cellStyle name="Normal 8 6 2 2 4" xfId="53369" xr:uid="{00000000-0005-0000-0000-000079D00000}"/>
    <cellStyle name="Normal 8 6 2 2 4 2" xfId="53370" xr:uid="{00000000-0005-0000-0000-00007AD00000}"/>
    <cellStyle name="Normal 8 6 2 2 5" xfId="53371" xr:uid="{00000000-0005-0000-0000-00007BD00000}"/>
    <cellStyle name="Normal 8 6 2 2 6" xfId="53372" xr:uid="{00000000-0005-0000-0000-00007CD00000}"/>
    <cellStyle name="Normal 8 6 2 3" xfId="53373" xr:uid="{00000000-0005-0000-0000-00007DD00000}"/>
    <cellStyle name="Normal 8 6 2 3 2" xfId="53374" xr:uid="{00000000-0005-0000-0000-00007ED00000}"/>
    <cellStyle name="Normal 8 6 2 3 2 2" xfId="53375" xr:uid="{00000000-0005-0000-0000-00007FD00000}"/>
    <cellStyle name="Normal 8 6 2 3 2 2 2" xfId="53376" xr:uid="{00000000-0005-0000-0000-000080D00000}"/>
    <cellStyle name="Normal 8 6 2 3 2 3" xfId="53377" xr:uid="{00000000-0005-0000-0000-000081D00000}"/>
    <cellStyle name="Normal 8 6 2 3 2 4" xfId="53378" xr:uid="{00000000-0005-0000-0000-000082D00000}"/>
    <cellStyle name="Normal 8 6 2 3 3" xfId="53379" xr:uid="{00000000-0005-0000-0000-000083D00000}"/>
    <cellStyle name="Normal 8 6 2 3 3 2" xfId="53380" xr:uid="{00000000-0005-0000-0000-000084D00000}"/>
    <cellStyle name="Normal 8 6 2 3 4" xfId="53381" xr:uid="{00000000-0005-0000-0000-000085D00000}"/>
    <cellStyle name="Normal 8 6 2 3 5" xfId="53382" xr:uid="{00000000-0005-0000-0000-000086D00000}"/>
    <cellStyle name="Normal 8 6 2 4" xfId="53383" xr:uid="{00000000-0005-0000-0000-000087D00000}"/>
    <cellStyle name="Normal 8 6 2 4 2" xfId="53384" xr:uid="{00000000-0005-0000-0000-000088D00000}"/>
    <cellStyle name="Normal 8 6 2 4 2 2" xfId="53385" xr:uid="{00000000-0005-0000-0000-000089D00000}"/>
    <cellStyle name="Normal 8 6 2 4 3" xfId="53386" xr:uid="{00000000-0005-0000-0000-00008AD00000}"/>
    <cellStyle name="Normal 8 6 2 4 4" xfId="53387" xr:uid="{00000000-0005-0000-0000-00008BD00000}"/>
    <cellStyle name="Normal 8 6 2 5" xfId="53388" xr:uid="{00000000-0005-0000-0000-00008CD00000}"/>
    <cellStyle name="Normal 8 6 2 5 2" xfId="53389" xr:uid="{00000000-0005-0000-0000-00008DD00000}"/>
    <cellStyle name="Normal 8 6 2 5 2 2" xfId="53390" xr:uid="{00000000-0005-0000-0000-00008ED00000}"/>
    <cellStyle name="Normal 8 6 2 5 3" xfId="53391" xr:uid="{00000000-0005-0000-0000-00008FD00000}"/>
    <cellStyle name="Normal 8 6 2 5 4" xfId="53392" xr:uid="{00000000-0005-0000-0000-000090D00000}"/>
    <cellStyle name="Normal 8 6 2 6" xfId="53393" xr:uid="{00000000-0005-0000-0000-000091D00000}"/>
    <cellStyle name="Normal 8 6 2 6 2" xfId="53394" xr:uid="{00000000-0005-0000-0000-000092D00000}"/>
    <cellStyle name="Normal 8 6 2 7" xfId="53395" xr:uid="{00000000-0005-0000-0000-000093D00000}"/>
    <cellStyle name="Normal 8 6 2 8" xfId="53396" xr:uid="{00000000-0005-0000-0000-000094D00000}"/>
    <cellStyle name="Normal 8 6 3" xfId="53397" xr:uid="{00000000-0005-0000-0000-000095D00000}"/>
    <cellStyle name="Normal 8 6 3 2" xfId="53398" xr:uid="{00000000-0005-0000-0000-000096D00000}"/>
    <cellStyle name="Normal 8 6 3 2 2" xfId="53399" xr:uid="{00000000-0005-0000-0000-000097D00000}"/>
    <cellStyle name="Normal 8 6 3 2 2 2" xfId="53400" xr:uid="{00000000-0005-0000-0000-000098D00000}"/>
    <cellStyle name="Normal 8 6 3 2 2 2 2" xfId="53401" xr:uid="{00000000-0005-0000-0000-000099D00000}"/>
    <cellStyle name="Normal 8 6 3 2 2 3" xfId="53402" xr:uid="{00000000-0005-0000-0000-00009AD00000}"/>
    <cellStyle name="Normal 8 6 3 2 2 4" xfId="53403" xr:uid="{00000000-0005-0000-0000-00009BD00000}"/>
    <cellStyle name="Normal 8 6 3 2 3" xfId="53404" xr:uid="{00000000-0005-0000-0000-00009CD00000}"/>
    <cellStyle name="Normal 8 6 3 2 3 2" xfId="53405" xr:uid="{00000000-0005-0000-0000-00009DD00000}"/>
    <cellStyle name="Normal 8 6 3 2 4" xfId="53406" xr:uid="{00000000-0005-0000-0000-00009ED00000}"/>
    <cellStyle name="Normal 8 6 3 2 5" xfId="53407" xr:uid="{00000000-0005-0000-0000-00009FD00000}"/>
    <cellStyle name="Normal 8 6 3 3" xfId="53408" xr:uid="{00000000-0005-0000-0000-0000A0D00000}"/>
    <cellStyle name="Normal 8 6 3 3 2" xfId="53409" xr:uid="{00000000-0005-0000-0000-0000A1D00000}"/>
    <cellStyle name="Normal 8 6 3 3 2 2" xfId="53410" xr:uid="{00000000-0005-0000-0000-0000A2D00000}"/>
    <cellStyle name="Normal 8 6 3 3 3" xfId="53411" xr:uid="{00000000-0005-0000-0000-0000A3D00000}"/>
    <cellStyle name="Normal 8 6 3 3 4" xfId="53412" xr:uid="{00000000-0005-0000-0000-0000A4D00000}"/>
    <cellStyle name="Normal 8 6 3 4" xfId="53413" xr:uid="{00000000-0005-0000-0000-0000A5D00000}"/>
    <cellStyle name="Normal 8 6 3 4 2" xfId="53414" xr:uid="{00000000-0005-0000-0000-0000A6D00000}"/>
    <cellStyle name="Normal 8 6 3 4 2 2" xfId="53415" xr:uid="{00000000-0005-0000-0000-0000A7D00000}"/>
    <cellStyle name="Normal 8 6 3 4 3" xfId="53416" xr:uid="{00000000-0005-0000-0000-0000A8D00000}"/>
    <cellStyle name="Normal 8 6 3 4 4" xfId="53417" xr:uid="{00000000-0005-0000-0000-0000A9D00000}"/>
    <cellStyle name="Normal 8 6 3 5" xfId="53418" xr:uid="{00000000-0005-0000-0000-0000AAD00000}"/>
    <cellStyle name="Normal 8 6 3 5 2" xfId="53419" xr:uid="{00000000-0005-0000-0000-0000ABD00000}"/>
    <cellStyle name="Normal 8 6 3 6" xfId="53420" xr:uid="{00000000-0005-0000-0000-0000ACD00000}"/>
    <cellStyle name="Normal 8 6 3 7" xfId="53421" xr:uid="{00000000-0005-0000-0000-0000ADD00000}"/>
    <cellStyle name="Normal 8 6 4" xfId="53422" xr:uid="{00000000-0005-0000-0000-0000AED00000}"/>
    <cellStyle name="Normal 8 6 4 2" xfId="53423" xr:uid="{00000000-0005-0000-0000-0000AFD00000}"/>
    <cellStyle name="Normal 8 6 4 2 2" xfId="53424" xr:uid="{00000000-0005-0000-0000-0000B0D00000}"/>
    <cellStyle name="Normal 8 6 4 2 2 2" xfId="53425" xr:uid="{00000000-0005-0000-0000-0000B1D00000}"/>
    <cellStyle name="Normal 8 6 4 2 3" xfId="53426" xr:uid="{00000000-0005-0000-0000-0000B2D00000}"/>
    <cellStyle name="Normal 8 6 4 2 4" xfId="53427" xr:uid="{00000000-0005-0000-0000-0000B3D00000}"/>
    <cellStyle name="Normal 8 6 4 3" xfId="53428" xr:uid="{00000000-0005-0000-0000-0000B4D00000}"/>
    <cellStyle name="Normal 8 6 4 3 2" xfId="53429" xr:uid="{00000000-0005-0000-0000-0000B5D00000}"/>
    <cellStyle name="Normal 8 6 4 3 2 2" xfId="53430" xr:uid="{00000000-0005-0000-0000-0000B6D00000}"/>
    <cellStyle name="Normal 8 6 4 3 3" xfId="53431" xr:uid="{00000000-0005-0000-0000-0000B7D00000}"/>
    <cellStyle name="Normal 8 6 4 3 4" xfId="53432" xr:uid="{00000000-0005-0000-0000-0000B8D00000}"/>
    <cellStyle name="Normal 8 6 4 4" xfId="53433" xr:uid="{00000000-0005-0000-0000-0000B9D00000}"/>
    <cellStyle name="Normal 8 6 4 4 2" xfId="53434" xr:uid="{00000000-0005-0000-0000-0000BAD00000}"/>
    <cellStyle name="Normal 8 6 4 5" xfId="53435" xr:uid="{00000000-0005-0000-0000-0000BBD00000}"/>
    <cellStyle name="Normal 8 6 4 6" xfId="53436" xr:uid="{00000000-0005-0000-0000-0000BCD00000}"/>
    <cellStyle name="Normal 8 6 5" xfId="53437" xr:uid="{00000000-0005-0000-0000-0000BDD00000}"/>
    <cellStyle name="Normal 8 6 5 2" xfId="53438" xr:uid="{00000000-0005-0000-0000-0000BED00000}"/>
    <cellStyle name="Normal 8 6 5 2 2" xfId="53439" xr:uid="{00000000-0005-0000-0000-0000BFD00000}"/>
    <cellStyle name="Normal 8 6 5 2 2 2" xfId="53440" xr:uid="{00000000-0005-0000-0000-0000C0D00000}"/>
    <cellStyle name="Normal 8 6 5 2 3" xfId="53441" xr:uid="{00000000-0005-0000-0000-0000C1D00000}"/>
    <cellStyle name="Normal 8 6 5 2 4" xfId="53442" xr:uid="{00000000-0005-0000-0000-0000C2D00000}"/>
    <cellStyle name="Normal 8 6 5 3" xfId="53443" xr:uid="{00000000-0005-0000-0000-0000C3D00000}"/>
    <cellStyle name="Normal 8 6 5 3 2" xfId="53444" xr:uid="{00000000-0005-0000-0000-0000C4D00000}"/>
    <cellStyle name="Normal 8 6 5 4" xfId="53445" xr:uid="{00000000-0005-0000-0000-0000C5D00000}"/>
    <cellStyle name="Normal 8 6 5 5" xfId="53446" xr:uid="{00000000-0005-0000-0000-0000C6D00000}"/>
    <cellStyle name="Normal 8 6 6" xfId="53447" xr:uid="{00000000-0005-0000-0000-0000C7D00000}"/>
    <cellStyle name="Normal 8 6 6 2" xfId="53448" xr:uid="{00000000-0005-0000-0000-0000C8D00000}"/>
    <cellStyle name="Normal 8 6 6 2 2" xfId="53449" xr:uid="{00000000-0005-0000-0000-0000C9D00000}"/>
    <cellStyle name="Normal 8 6 6 3" xfId="53450" xr:uid="{00000000-0005-0000-0000-0000CAD00000}"/>
    <cellStyle name="Normal 8 6 6 4" xfId="53451" xr:uid="{00000000-0005-0000-0000-0000CBD00000}"/>
    <cellStyle name="Normal 8 6 7" xfId="53452" xr:uid="{00000000-0005-0000-0000-0000CCD00000}"/>
    <cellStyle name="Normal 8 6 7 2" xfId="53453" xr:uid="{00000000-0005-0000-0000-0000CDD00000}"/>
    <cellStyle name="Normal 8 6 8" xfId="53454" xr:uid="{00000000-0005-0000-0000-0000CED00000}"/>
    <cellStyle name="Normal 8 6 9" xfId="53455" xr:uid="{00000000-0005-0000-0000-0000CFD00000}"/>
    <cellStyle name="Normal 8 7" xfId="53456" xr:uid="{00000000-0005-0000-0000-0000D0D00000}"/>
    <cellStyle name="Normal 8 7 2" xfId="53457" xr:uid="{00000000-0005-0000-0000-0000D1D00000}"/>
    <cellStyle name="Normal 8 7 2 2" xfId="53458" xr:uid="{00000000-0005-0000-0000-0000D2D00000}"/>
    <cellStyle name="Normal 8 7 2 2 2" xfId="53459" xr:uid="{00000000-0005-0000-0000-0000D3D00000}"/>
    <cellStyle name="Normal 8 7 2 2 2 2" xfId="53460" xr:uid="{00000000-0005-0000-0000-0000D4D00000}"/>
    <cellStyle name="Normal 8 7 2 2 2 2 2" xfId="53461" xr:uid="{00000000-0005-0000-0000-0000D5D00000}"/>
    <cellStyle name="Normal 8 7 2 2 2 3" xfId="53462" xr:uid="{00000000-0005-0000-0000-0000D6D00000}"/>
    <cellStyle name="Normal 8 7 2 2 2 4" xfId="53463" xr:uid="{00000000-0005-0000-0000-0000D7D00000}"/>
    <cellStyle name="Normal 8 7 2 2 3" xfId="53464" xr:uid="{00000000-0005-0000-0000-0000D8D00000}"/>
    <cellStyle name="Normal 8 7 2 2 3 2" xfId="53465" xr:uid="{00000000-0005-0000-0000-0000D9D00000}"/>
    <cellStyle name="Normal 8 7 2 2 4" xfId="53466" xr:uid="{00000000-0005-0000-0000-0000DAD00000}"/>
    <cellStyle name="Normal 8 7 2 2 5" xfId="53467" xr:uid="{00000000-0005-0000-0000-0000DBD00000}"/>
    <cellStyle name="Normal 8 7 2 3" xfId="53468" xr:uid="{00000000-0005-0000-0000-0000DCD00000}"/>
    <cellStyle name="Normal 8 7 2 3 2" xfId="53469" xr:uid="{00000000-0005-0000-0000-0000DDD00000}"/>
    <cellStyle name="Normal 8 7 2 3 2 2" xfId="53470" xr:uid="{00000000-0005-0000-0000-0000DED00000}"/>
    <cellStyle name="Normal 8 7 2 3 3" xfId="53471" xr:uid="{00000000-0005-0000-0000-0000DFD00000}"/>
    <cellStyle name="Normal 8 7 2 3 4" xfId="53472" xr:uid="{00000000-0005-0000-0000-0000E0D00000}"/>
    <cellStyle name="Normal 8 7 2 4" xfId="53473" xr:uid="{00000000-0005-0000-0000-0000E1D00000}"/>
    <cellStyle name="Normal 8 7 2 4 2" xfId="53474" xr:uid="{00000000-0005-0000-0000-0000E2D00000}"/>
    <cellStyle name="Normal 8 7 2 5" xfId="53475" xr:uid="{00000000-0005-0000-0000-0000E3D00000}"/>
    <cellStyle name="Normal 8 7 2 6" xfId="53476" xr:uid="{00000000-0005-0000-0000-0000E4D00000}"/>
    <cellStyle name="Normal 8 7 3" xfId="53477" xr:uid="{00000000-0005-0000-0000-0000E5D00000}"/>
    <cellStyle name="Normal 8 7 3 2" xfId="53478" xr:uid="{00000000-0005-0000-0000-0000E6D00000}"/>
    <cellStyle name="Normal 8 7 3 2 2" xfId="53479" xr:uid="{00000000-0005-0000-0000-0000E7D00000}"/>
    <cellStyle name="Normal 8 7 3 2 2 2" xfId="53480" xr:uid="{00000000-0005-0000-0000-0000E8D00000}"/>
    <cellStyle name="Normal 8 7 3 2 3" xfId="53481" xr:uid="{00000000-0005-0000-0000-0000E9D00000}"/>
    <cellStyle name="Normal 8 7 3 2 4" xfId="53482" xr:uid="{00000000-0005-0000-0000-0000EAD00000}"/>
    <cellStyle name="Normal 8 7 3 3" xfId="53483" xr:uid="{00000000-0005-0000-0000-0000EBD00000}"/>
    <cellStyle name="Normal 8 7 3 3 2" xfId="53484" xr:uid="{00000000-0005-0000-0000-0000ECD00000}"/>
    <cellStyle name="Normal 8 7 3 4" xfId="53485" xr:uid="{00000000-0005-0000-0000-0000EDD00000}"/>
    <cellStyle name="Normal 8 7 3 5" xfId="53486" xr:uid="{00000000-0005-0000-0000-0000EED00000}"/>
    <cellStyle name="Normal 8 7 4" xfId="53487" xr:uid="{00000000-0005-0000-0000-0000EFD00000}"/>
    <cellStyle name="Normal 8 7 4 2" xfId="53488" xr:uid="{00000000-0005-0000-0000-0000F0D00000}"/>
    <cellStyle name="Normal 8 7 4 2 2" xfId="53489" xr:uid="{00000000-0005-0000-0000-0000F1D00000}"/>
    <cellStyle name="Normal 8 7 4 3" xfId="53490" xr:uid="{00000000-0005-0000-0000-0000F2D00000}"/>
    <cellStyle name="Normal 8 7 4 4" xfId="53491" xr:uid="{00000000-0005-0000-0000-0000F3D00000}"/>
    <cellStyle name="Normal 8 7 5" xfId="53492" xr:uid="{00000000-0005-0000-0000-0000F4D00000}"/>
    <cellStyle name="Normal 8 7 5 2" xfId="53493" xr:uid="{00000000-0005-0000-0000-0000F5D00000}"/>
    <cellStyle name="Normal 8 7 5 2 2" xfId="53494" xr:uid="{00000000-0005-0000-0000-0000F6D00000}"/>
    <cellStyle name="Normal 8 7 5 3" xfId="53495" xr:uid="{00000000-0005-0000-0000-0000F7D00000}"/>
    <cellStyle name="Normal 8 7 5 4" xfId="53496" xr:uid="{00000000-0005-0000-0000-0000F8D00000}"/>
    <cellStyle name="Normal 8 7 6" xfId="53497" xr:uid="{00000000-0005-0000-0000-0000F9D00000}"/>
    <cellStyle name="Normal 8 8" xfId="53498" xr:uid="{00000000-0005-0000-0000-0000FAD00000}"/>
    <cellStyle name="Normal 8 8 2" xfId="53499" xr:uid="{00000000-0005-0000-0000-0000FBD00000}"/>
    <cellStyle name="Normal 8 8 2 2" xfId="53500" xr:uid="{00000000-0005-0000-0000-0000FCD00000}"/>
    <cellStyle name="Normal 8 8 2 2 2" xfId="53501" xr:uid="{00000000-0005-0000-0000-0000FDD00000}"/>
    <cellStyle name="Normal 8 8 2 2 2 2" xfId="53502" xr:uid="{00000000-0005-0000-0000-0000FED00000}"/>
    <cellStyle name="Normal 8 8 2 2 3" xfId="53503" xr:uid="{00000000-0005-0000-0000-0000FFD00000}"/>
    <cellStyle name="Normal 8 8 2 2 4" xfId="53504" xr:uid="{00000000-0005-0000-0000-000000D10000}"/>
    <cellStyle name="Normal 8 8 2 3" xfId="53505" xr:uid="{00000000-0005-0000-0000-000001D10000}"/>
    <cellStyle name="Normal 8 8 2 3 2" xfId="53506" xr:uid="{00000000-0005-0000-0000-000002D10000}"/>
    <cellStyle name="Normal 8 8 2 3 2 2" xfId="53507" xr:uid="{00000000-0005-0000-0000-000003D10000}"/>
    <cellStyle name="Normal 8 8 2 3 3" xfId="53508" xr:uid="{00000000-0005-0000-0000-000004D10000}"/>
    <cellStyle name="Normal 8 8 2 3 4" xfId="53509" xr:uid="{00000000-0005-0000-0000-000005D10000}"/>
    <cellStyle name="Normal 8 8 2 4" xfId="53510" xr:uid="{00000000-0005-0000-0000-000006D10000}"/>
    <cellStyle name="Normal 8 8 2 4 2" xfId="53511" xr:uid="{00000000-0005-0000-0000-000007D10000}"/>
    <cellStyle name="Normal 8 8 2 5" xfId="53512" xr:uid="{00000000-0005-0000-0000-000008D10000}"/>
    <cellStyle name="Normal 8 8 2 6" xfId="53513" xr:uid="{00000000-0005-0000-0000-000009D10000}"/>
    <cellStyle name="Normal 8 8 3" xfId="53514" xr:uid="{00000000-0005-0000-0000-00000AD10000}"/>
    <cellStyle name="Normal 8 8 3 2" xfId="53515" xr:uid="{00000000-0005-0000-0000-00000BD10000}"/>
    <cellStyle name="Normal 8 8 3 2 2" xfId="53516" xr:uid="{00000000-0005-0000-0000-00000CD10000}"/>
    <cellStyle name="Normal 8 8 3 2 2 2" xfId="53517" xr:uid="{00000000-0005-0000-0000-00000DD10000}"/>
    <cellStyle name="Normal 8 8 3 2 3" xfId="53518" xr:uid="{00000000-0005-0000-0000-00000ED10000}"/>
    <cellStyle name="Normal 8 8 3 2 4" xfId="53519" xr:uid="{00000000-0005-0000-0000-00000FD10000}"/>
    <cellStyle name="Normal 8 8 3 3" xfId="53520" xr:uid="{00000000-0005-0000-0000-000010D10000}"/>
    <cellStyle name="Normal 8 8 3 3 2" xfId="53521" xr:uid="{00000000-0005-0000-0000-000011D10000}"/>
    <cellStyle name="Normal 8 8 3 4" xfId="53522" xr:uid="{00000000-0005-0000-0000-000012D10000}"/>
    <cellStyle name="Normal 8 8 3 5" xfId="53523" xr:uid="{00000000-0005-0000-0000-000013D10000}"/>
    <cellStyle name="Normal 8 8 4" xfId="53524" xr:uid="{00000000-0005-0000-0000-000014D10000}"/>
    <cellStyle name="Normal 8 8 4 2" xfId="53525" xr:uid="{00000000-0005-0000-0000-000015D10000}"/>
    <cellStyle name="Normal 8 8 4 2 2" xfId="53526" xr:uid="{00000000-0005-0000-0000-000016D10000}"/>
    <cellStyle name="Normal 8 8 4 3" xfId="53527" xr:uid="{00000000-0005-0000-0000-000017D10000}"/>
    <cellStyle name="Normal 8 8 4 4" xfId="53528" xr:uid="{00000000-0005-0000-0000-000018D10000}"/>
    <cellStyle name="Normal 8 8 5" xfId="53529" xr:uid="{00000000-0005-0000-0000-000019D10000}"/>
    <cellStyle name="Normal 8 8 5 2" xfId="53530" xr:uid="{00000000-0005-0000-0000-00001AD10000}"/>
    <cellStyle name="Normal 8 8 6" xfId="53531" xr:uid="{00000000-0005-0000-0000-00001BD10000}"/>
    <cellStyle name="Normal 8 8 7" xfId="53532" xr:uid="{00000000-0005-0000-0000-00001CD10000}"/>
    <cellStyle name="Normal 8 9" xfId="53533" xr:uid="{00000000-0005-0000-0000-00001DD10000}"/>
    <cellStyle name="Normal 8 9 2" xfId="53534" xr:uid="{00000000-0005-0000-0000-00001ED10000}"/>
    <cellStyle name="Normal 8 9 2 2" xfId="53535" xr:uid="{00000000-0005-0000-0000-00001FD10000}"/>
    <cellStyle name="Normal 8 9 2 2 2" xfId="53536" xr:uid="{00000000-0005-0000-0000-000020D10000}"/>
    <cellStyle name="Normal 8 9 2 3" xfId="53537" xr:uid="{00000000-0005-0000-0000-000021D10000}"/>
    <cellStyle name="Normal 8 9 2 4" xfId="53538" xr:uid="{00000000-0005-0000-0000-000022D10000}"/>
    <cellStyle name="Normal 8 9 3" xfId="53539" xr:uid="{00000000-0005-0000-0000-000023D10000}"/>
    <cellStyle name="Normal 8 9 3 2" xfId="53540" xr:uid="{00000000-0005-0000-0000-000024D10000}"/>
    <cellStyle name="Normal 8 9 4" xfId="53541" xr:uid="{00000000-0005-0000-0000-000025D10000}"/>
    <cellStyle name="Normal 8 9 5" xfId="53542" xr:uid="{00000000-0005-0000-0000-000026D10000}"/>
    <cellStyle name="Normal 80" xfId="53543" xr:uid="{00000000-0005-0000-0000-000027D10000}"/>
    <cellStyle name="Normal 80 2" xfId="53544" xr:uid="{00000000-0005-0000-0000-000028D10000}"/>
    <cellStyle name="Normal 81" xfId="53545" xr:uid="{00000000-0005-0000-0000-000029D10000}"/>
    <cellStyle name="Normal 81 2" xfId="53546" xr:uid="{00000000-0005-0000-0000-00002AD10000}"/>
    <cellStyle name="Normal 82" xfId="53547" xr:uid="{00000000-0005-0000-0000-00002BD10000}"/>
    <cellStyle name="Normal 82 2" xfId="53548" xr:uid="{00000000-0005-0000-0000-00002CD10000}"/>
    <cellStyle name="Normal 83" xfId="53549" xr:uid="{00000000-0005-0000-0000-00002DD10000}"/>
    <cellStyle name="Normal 83 2" xfId="53550" xr:uid="{00000000-0005-0000-0000-00002ED10000}"/>
    <cellStyle name="Normal 84" xfId="53551" xr:uid="{00000000-0005-0000-0000-00002FD10000}"/>
    <cellStyle name="Normal 84 2" xfId="53552" xr:uid="{00000000-0005-0000-0000-000030D10000}"/>
    <cellStyle name="Normal 85" xfId="53553" xr:uid="{00000000-0005-0000-0000-000031D10000}"/>
    <cellStyle name="Normal 85 2" xfId="53554" xr:uid="{00000000-0005-0000-0000-000032D10000}"/>
    <cellStyle name="Normal 86" xfId="53555" xr:uid="{00000000-0005-0000-0000-000033D10000}"/>
    <cellStyle name="Normal 86 2" xfId="53556" xr:uid="{00000000-0005-0000-0000-000034D10000}"/>
    <cellStyle name="Normal 87" xfId="53557" xr:uid="{00000000-0005-0000-0000-000035D10000}"/>
    <cellStyle name="Normal 87 2" xfId="53558" xr:uid="{00000000-0005-0000-0000-000036D10000}"/>
    <cellStyle name="Normal 88" xfId="53559" xr:uid="{00000000-0005-0000-0000-000037D10000}"/>
    <cellStyle name="Normal 88 2" xfId="53560" xr:uid="{00000000-0005-0000-0000-000038D10000}"/>
    <cellStyle name="Normal 89" xfId="53561" xr:uid="{00000000-0005-0000-0000-000039D10000}"/>
    <cellStyle name="Normal 89 2" xfId="53562" xr:uid="{00000000-0005-0000-0000-00003AD10000}"/>
    <cellStyle name="Normal 9" xfId="53563" xr:uid="{00000000-0005-0000-0000-00003BD10000}"/>
    <cellStyle name="Normal 9 10" xfId="53564" xr:uid="{00000000-0005-0000-0000-00003CD10000}"/>
    <cellStyle name="Normal 9 11" xfId="53565" xr:uid="{00000000-0005-0000-0000-00003DD10000}"/>
    <cellStyle name="Normal 9 11 2" xfId="53566" xr:uid="{00000000-0005-0000-0000-00003ED10000}"/>
    <cellStyle name="Normal 9 12" xfId="53567" xr:uid="{00000000-0005-0000-0000-00003FD10000}"/>
    <cellStyle name="Normal 9 12 2" xfId="53568" xr:uid="{00000000-0005-0000-0000-000040D10000}"/>
    <cellStyle name="Normal 9 13" xfId="53569" xr:uid="{00000000-0005-0000-0000-000041D10000}"/>
    <cellStyle name="Normal 9 13 2" xfId="53570" xr:uid="{00000000-0005-0000-0000-000042D10000}"/>
    <cellStyle name="Normal 9 14" xfId="53571" xr:uid="{00000000-0005-0000-0000-000043D10000}"/>
    <cellStyle name="Normal 9 14 2" xfId="53572" xr:uid="{00000000-0005-0000-0000-000044D10000}"/>
    <cellStyle name="Normal 9 15" xfId="53573" xr:uid="{00000000-0005-0000-0000-000045D10000}"/>
    <cellStyle name="Normal 9 16" xfId="53574" xr:uid="{00000000-0005-0000-0000-000046D10000}"/>
    <cellStyle name="Normal 9 17" xfId="53575" xr:uid="{00000000-0005-0000-0000-000047D10000}"/>
    <cellStyle name="Normal 9 18" xfId="53576" xr:uid="{00000000-0005-0000-0000-000048D10000}"/>
    <cellStyle name="Normal 9 19" xfId="53577" xr:uid="{00000000-0005-0000-0000-000049D10000}"/>
    <cellStyle name="Normal 9 2" xfId="53578" xr:uid="{00000000-0005-0000-0000-00004AD10000}"/>
    <cellStyle name="Normal 9 2 2" xfId="53579" xr:uid="{00000000-0005-0000-0000-00004BD10000}"/>
    <cellStyle name="Normal 9 2 2 10" xfId="53580" xr:uid="{00000000-0005-0000-0000-00004CD10000}"/>
    <cellStyle name="Normal 9 2 2 2" xfId="53581" xr:uid="{00000000-0005-0000-0000-00004DD10000}"/>
    <cellStyle name="Normal 9 2 2 2 2" xfId="53582" xr:uid="{00000000-0005-0000-0000-00004ED10000}"/>
    <cellStyle name="Normal 9 2 2 2 2 2" xfId="53583" xr:uid="{00000000-0005-0000-0000-00004FD10000}"/>
    <cellStyle name="Normal 9 2 2 2 2 2 2" xfId="53584" xr:uid="{00000000-0005-0000-0000-000050D10000}"/>
    <cellStyle name="Normal 9 2 2 2 2 2 2 2" xfId="53585" xr:uid="{00000000-0005-0000-0000-000051D10000}"/>
    <cellStyle name="Normal 9 2 2 2 2 2 2 2 2" xfId="53586" xr:uid="{00000000-0005-0000-0000-000052D10000}"/>
    <cellStyle name="Normal 9 2 2 2 2 2 2 2 2 2" xfId="53587" xr:uid="{00000000-0005-0000-0000-000053D10000}"/>
    <cellStyle name="Normal 9 2 2 2 2 2 2 2 3" xfId="53588" xr:uid="{00000000-0005-0000-0000-000054D10000}"/>
    <cellStyle name="Normal 9 2 2 2 2 2 2 2 4" xfId="53589" xr:uid="{00000000-0005-0000-0000-000055D10000}"/>
    <cellStyle name="Normal 9 2 2 2 2 2 2 3" xfId="53590" xr:uid="{00000000-0005-0000-0000-000056D10000}"/>
    <cellStyle name="Normal 9 2 2 2 2 2 2 3 2" xfId="53591" xr:uid="{00000000-0005-0000-0000-000057D10000}"/>
    <cellStyle name="Normal 9 2 2 2 2 2 2 4" xfId="53592" xr:uid="{00000000-0005-0000-0000-000058D10000}"/>
    <cellStyle name="Normal 9 2 2 2 2 2 2 5" xfId="53593" xr:uid="{00000000-0005-0000-0000-000059D10000}"/>
    <cellStyle name="Normal 9 2 2 2 2 2 3" xfId="53594" xr:uid="{00000000-0005-0000-0000-00005AD10000}"/>
    <cellStyle name="Normal 9 2 2 2 2 2 3 2" xfId="53595" xr:uid="{00000000-0005-0000-0000-00005BD10000}"/>
    <cellStyle name="Normal 9 2 2 2 2 2 3 2 2" xfId="53596" xr:uid="{00000000-0005-0000-0000-00005CD10000}"/>
    <cellStyle name="Normal 9 2 2 2 2 2 3 3" xfId="53597" xr:uid="{00000000-0005-0000-0000-00005DD10000}"/>
    <cellStyle name="Normal 9 2 2 2 2 2 3 4" xfId="53598" xr:uid="{00000000-0005-0000-0000-00005ED10000}"/>
    <cellStyle name="Normal 9 2 2 2 2 2 4" xfId="53599" xr:uid="{00000000-0005-0000-0000-00005FD10000}"/>
    <cellStyle name="Normal 9 2 2 2 2 2 4 2" xfId="53600" xr:uid="{00000000-0005-0000-0000-000060D10000}"/>
    <cellStyle name="Normal 9 2 2 2 2 2 5" xfId="53601" xr:uid="{00000000-0005-0000-0000-000061D10000}"/>
    <cellStyle name="Normal 9 2 2 2 2 2 6" xfId="53602" xr:uid="{00000000-0005-0000-0000-000062D10000}"/>
    <cellStyle name="Normal 9 2 2 2 2 3" xfId="53603" xr:uid="{00000000-0005-0000-0000-000063D10000}"/>
    <cellStyle name="Normal 9 2 2 2 2 3 2" xfId="53604" xr:uid="{00000000-0005-0000-0000-000064D10000}"/>
    <cellStyle name="Normal 9 2 2 2 2 3 2 2" xfId="53605" xr:uid="{00000000-0005-0000-0000-000065D10000}"/>
    <cellStyle name="Normal 9 2 2 2 2 3 2 2 2" xfId="53606" xr:uid="{00000000-0005-0000-0000-000066D10000}"/>
    <cellStyle name="Normal 9 2 2 2 2 3 2 3" xfId="53607" xr:uid="{00000000-0005-0000-0000-000067D10000}"/>
    <cellStyle name="Normal 9 2 2 2 2 3 2 4" xfId="53608" xr:uid="{00000000-0005-0000-0000-000068D10000}"/>
    <cellStyle name="Normal 9 2 2 2 2 3 3" xfId="53609" xr:uid="{00000000-0005-0000-0000-000069D10000}"/>
    <cellStyle name="Normal 9 2 2 2 2 3 3 2" xfId="53610" xr:uid="{00000000-0005-0000-0000-00006AD10000}"/>
    <cellStyle name="Normal 9 2 2 2 2 3 4" xfId="53611" xr:uid="{00000000-0005-0000-0000-00006BD10000}"/>
    <cellStyle name="Normal 9 2 2 2 2 3 5" xfId="53612" xr:uid="{00000000-0005-0000-0000-00006CD10000}"/>
    <cellStyle name="Normal 9 2 2 2 2 4" xfId="53613" xr:uid="{00000000-0005-0000-0000-00006DD10000}"/>
    <cellStyle name="Normal 9 2 2 2 2 4 2" xfId="53614" xr:uid="{00000000-0005-0000-0000-00006ED10000}"/>
    <cellStyle name="Normal 9 2 2 2 2 4 2 2" xfId="53615" xr:uid="{00000000-0005-0000-0000-00006FD10000}"/>
    <cellStyle name="Normal 9 2 2 2 2 4 3" xfId="53616" xr:uid="{00000000-0005-0000-0000-000070D10000}"/>
    <cellStyle name="Normal 9 2 2 2 2 4 4" xfId="53617" xr:uid="{00000000-0005-0000-0000-000071D10000}"/>
    <cellStyle name="Normal 9 2 2 2 2 5" xfId="53618" xr:uid="{00000000-0005-0000-0000-000072D10000}"/>
    <cellStyle name="Normal 9 2 2 2 2 5 2" xfId="53619" xr:uid="{00000000-0005-0000-0000-000073D10000}"/>
    <cellStyle name="Normal 9 2 2 2 2 5 2 2" xfId="53620" xr:uid="{00000000-0005-0000-0000-000074D10000}"/>
    <cellStyle name="Normal 9 2 2 2 2 5 3" xfId="53621" xr:uid="{00000000-0005-0000-0000-000075D10000}"/>
    <cellStyle name="Normal 9 2 2 2 2 5 4" xfId="53622" xr:uid="{00000000-0005-0000-0000-000076D10000}"/>
    <cellStyle name="Normal 9 2 2 2 2 6" xfId="53623" xr:uid="{00000000-0005-0000-0000-000077D10000}"/>
    <cellStyle name="Normal 9 2 2 2 2 6 2" xfId="53624" xr:uid="{00000000-0005-0000-0000-000078D10000}"/>
    <cellStyle name="Normal 9 2 2 2 2 7" xfId="53625" xr:uid="{00000000-0005-0000-0000-000079D10000}"/>
    <cellStyle name="Normal 9 2 2 2 2 8" xfId="53626" xr:uid="{00000000-0005-0000-0000-00007AD10000}"/>
    <cellStyle name="Normal 9 2 2 2 3" xfId="53627" xr:uid="{00000000-0005-0000-0000-00007BD10000}"/>
    <cellStyle name="Normal 9 2 2 2 3 2" xfId="53628" xr:uid="{00000000-0005-0000-0000-00007CD10000}"/>
    <cellStyle name="Normal 9 2 2 2 3 2 2" xfId="53629" xr:uid="{00000000-0005-0000-0000-00007DD10000}"/>
    <cellStyle name="Normal 9 2 2 2 3 2 2 2" xfId="53630" xr:uid="{00000000-0005-0000-0000-00007ED10000}"/>
    <cellStyle name="Normal 9 2 2 2 3 2 2 2 2" xfId="53631" xr:uid="{00000000-0005-0000-0000-00007FD10000}"/>
    <cellStyle name="Normal 9 2 2 2 3 2 2 3" xfId="53632" xr:uid="{00000000-0005-0000-0000-000080D10000}"/>
    <cellStyle name="Normal 9 2 2 2 3 2 2 4" xfId="53633" xr:uid="{00000000-0005-0000-0000-000081D10000}"/>
    <cellStyle name="Normal 9 2 2 2 3 2 3" xfId="53634" xr:uid="{00000000-0005-0000-0000-000082D10000}"/>
    <cellStyle name="Normal 9 2 2 2 3 2 3 2" xfId="53635" xr:uid="{00000000-0005-0000-0000-000083D10000}"/>
    <cellStyle name="Normal 9 2 2 2 3 2 4" xfId="53636" xr:uid="{00000000-0005-0000-0000-000084D10000}"/>
    <cellStyle name="Normal 9 2 2 2 3 2 5" xfId="53637" xr:uid="{00000000-0005-0000-0000-000085D10000}"/>
    <cellStyle name="Normal 9 2 2 2 3 3" xfId="53638" xr:uid="{00000000-0005-0000-0000-000086D10000}"/>
    <cellStyle name="Normal 9 2 2 2 3 3 2" xfId="53639" xr:uid="{00000000-0005-0000-0000-000087D10000}"/>
    <cellStyle name="Normal 9 2 2 2 3 3 2 2" xfId="53640" xr:uid="{00000000-0005-0000-0000-000088D10000}"/>
    <cellStyle name="Normal 9 2 2 2 3 3 3" xfId="53641" xr:uid="{00000000-0005-0000-0000-000089D10000}"/>
    <cellStyle name="Normal 9 2 2 2 3 3 4" xfId="53642" xr:uid="{00000000-0005-0000-0000-00008AD10000}"/>
    <cellStyle name="Normal 9 2 2 2 3 4" xfId="53643" xr:uid="{00000000-0005-0000-0000-00008BD10000}"/>
    <cellStyle name="Normal 9 2 2 2 3 4 2" xfId="53644" xr:uid="{00000000-0005-0000-0000-00008CD10000}"/>
    <cellStyle name="Normal 9 2 2 2 3 4 2 2" xfId="53645" xr:uid="{00000000-0005-0000-0000-00008DD10000}"/>
    <cellStyle name="Normal 9 2 2 2 3 4 3" xfId="53646" xr:uid="{00000000-0005-0000-0000-00008ED10000}"/>
    <cellStyle name="Normal 9 2 2 2 3 4 4" xfId="53647" xr:uid="{00000000-0005-0000-0000-00008FD10000}"/>
    <cellStyle name="Normal 9 2 2 2 3 5" xfId="53648" xr:uid="{00000000-0005-0000-0000-000090D10000}"/>
    <cellStyle name="Normal 9 2 2 2 3 5 2" xfId="53649" xr:uid="{00000000-0005-0000-0000-000091D10000}"/>
    <cellStyle name="Normal 9 2 2 2 3 6" xfId="53650" xr:uid="{00000000-0005-0000-0000-000092D10000}"/>
    <cellStyle name="Normal 9 2 2 2 3 7" xfId="53651" xr:uid="{00000000-0005-0000-0000-000093D10000}"/>
    <cellStyle name="Normal 9 2 2 2 4" xfId="53652" xr:uid="{00000000-0005-0000-0000-000094D10000}"/>
    <cellStyle name="Normal 9 2 2 2 4 2" xfId="53653" xr:uid="{00000000-0005-0000-0000-000095D10000}"/>
    <cellStyle name="Normal 9 2 2 2 4 2 2" xfId="53654" xr:uid="{00000000-0005-0000-0000-000096D10000}"/>
    <cellStyle name="Normal 9 2 2 2 4 2 2 2" xfId="53655" xr:uid="{00000000-0005-0000-0000-000097D10000}"/>
    <cellStyle name="Normal 9 2 2 2 4 2 3" xfId="53656" xr:uid="{00000000-0005-0000-0000-000098D10000}"/>
    <cellStyle name="Normal 9 2 2 2 4 2 4" xfId="53657" xr:uid="{00000000-0005-0000-0000-000099D10000}"/>
    <cellStyle name="Normal 9 2 2 2 4 3" xfId="53658" xr:uid="{00000000-0005-0000-0000-00009AD10000}"/>
    <cellStyle name="Normal 9 2 2 2 4 3 2" xfId="53659" xr:uid="{00000000-0005-0000-0000-00009BD10000}"/>
    <cellStyle name="Normal 9 2 2 2 4 3 2 2" xfId="53660" xr:uid="{00000000-0005-0000-0000-00009CD10000}"/>
    <cellStyle name="Normal 9 2 2 2 4 3 3" xfId="53661" xr:uid="{00000000-0005-0000-0000-00009DD10000}"/>
    <cellStyle name="Normal 9 2 2 2 4 3 4" xfId="53662" xr:uid="{00000000-0005-0000-0000-00009ED10000}"/>
    <cellStyle name="Normal 9 2 2 2 4 4" xfId="53663" xr:uid="{00000000-0005-0000-0000-00009FD10000}"/>
    <cellStyle name="Normal 9 2 2 2 4 4 2" xfId="53664" xr:uid="{00000000-0005-0000-0000-0000A0D10000}"/>
    <cellStyle name="Normal 9 2 2 2 4 5" xfId="53665" xr:uid="{00000000-0005-0000-0000-0000A1D10000}"/>
    <cellStyle name="Normal 9 2 2 2 4 6" xfId="53666" xr:uid="{00000000-0005-0000-0000-0000A2D10000}"/>
    <cellStyle name="Normal 9 2 2 2 5" xfId="53667" xr:uid="{00000000-0005-0000-0000-0000A3D10000}"/>
    <cellStyle name="Normal 9 2 2 2 5 2" xfId="53668" xr:uid="{00000000-0005-0000-0000-0000A4D10000}"/>
    <cellStyle name="Normal 9 2 2 2 5 2 2" xfId="53669" xr:uid="{00000000-0005-0000-0000-0000A5D10000}"/>
    <cellStyle name="Normal 9 2 2 2 5 2 2 2" xfId="53670" xr:uid="{00000000-0005-0000-0000-0000A6D10000}"/>
    <cellStyle name="Normal 9 2 2 2 5 2 3" xfId="53671" xr:uid="{00000000-0005-0000-0000-0000A7D10000}"/>
    <cellStyle name="Normal 9 2 2 2 5 2 4" xfId="53672" xr:uid="{00000000-0005-0000-0000-0000A8D10000}"/>
    <cellStyle name="Normal 9 2 2 2 5 3" xfId="53673" xr:uid="{00000000-0005-0000-0000-0000A9D10000}"/>
    <cellStyle name="Normal 9 2 2 2 5 3 2" xfId="53674" xr:uid="{00000000-0005-0000-0000-0000AAD10000}"/>
    <cellStyle name="Normal 9 2 2 2 5 4" xfId="53675" xr:uid="{00000000-0005-0000-0000-0000ABD10000}"/>
    <cellStyle name="Normal 9 2 2 2 5 5" xfId="53676" xr:uid="{00000000-0005-0000-0000-0000ACD10000}"/>
    <cellStyle name="Normal 9 2 2 2 6" xfId="53677" xr:uid="{00000000-0005-0000-0000-0000ADD10000}"/>
    <cellStyle name="Normal 9 2 2 2 6 2" xfId="53678" xr:uid="{00000000-0005-0000-0000-0000AED10000}"/>
    <cellStyle name="Normal 9 2 2 2 6 2 2" xfId="53679" xr:uid="{00000000-0005-0000-0000-0000AFD10000}"/>
    <cellStyle name="Normal 9 2 2 2 6 3" xfId="53680" xr:uid="{00000000-0005-0000-0000-0000B0D10000}"/>
    <cellStyle name="Normal 9 2 2 2 6 4" xfId="53681" xr:uid="{00000000-0005-0000-0000-0000B1D10000}"/>
    <cellStyle name="Normal 9 2 2 2 7" xfId="53682" xr:uid="{00000000-0005-0000-0000-0000B2D10000}"/>
    <cellStyle name="Normal 9 2 2 2 7 2" xfId="53683" xr:uid="{00000000-0005-0000-0000-0000B3D10000}"/>
    <cellStyle name="Normal 9 2 2 2 8" xfId="53684" xr:uid="{00000000-0005-0000-0000-0000B4D10000}"/>
    <cellStyle name="Normal 9 2 2 2 9" xfId="53685" xr:uid="{00000000-0005-0000-0000-0000B5D10000}"/>
    <cellStyle name="Normal 9 2 2 3" xfId="53686" xr:uid="{00000000-0005-0000-0000-0000B6D10000}"/>
    <cellStyle name="Normal 9 2 2 3 2" xfId="53687" xr:uid="{00000000-0005-0000-0000-0000B7D10000}"/>
    <cellStyle name="Normal 9 2 2 3 2 2" xfId="53688" xr:uid="{00000000-0005-0000-0000-0000B8D10000}"/>
    <cellStyle name="Normal 9 2 2 3 2 2 2" xfId="53689" xr:uid="{00000000-0005-0000-0000-0000B9D10000}"/>
    <cellStyle name="Normal 9 2 2 3 2 2 2 2" xfId="53690" xr:uid="{00000000-0005-0000-0000-0000BAD10000}"/>
    <cellStyle name="Normal 9 2 2 3 2 2 2 2 2" xfId="53691" xr:uid="{00000000-0005-0000-0000-0000BBD10000}"/>
    <cellStyle name="Normal 9 2 2 3 2 2 2 3" xfId="53692" xr:uid="{00000000-0005-0000-0000-0000BCD10000}"/>
    <cellStyle name="Normal 9 2 2 3 2 2 2 4" xfId="53693" xr:uid="{00000000-0005-0000-0000-0000BDD10000}"/>
    <cellStyle name="Normal 9 2 2 3 2 2 3" xfId="53694" xr:uid="{00000000-0005-0000-0000-0000BED10000}"/>
    <cellStyle name="Normal 9 2 2 3 2 2 3 2" xfId="53695" xr:uid="{00000000-0005-0000-0000-0000BFD10000}"/>
    <cellStyle name="Normal 9 2 2 3 2 2 4" xfId="53696" xr:uid="{00000000-0005-0000-0000-0000C0D10000}"/>
    <cellStyle name="Normal 9 2 2 3 2 2 5" xfId="53697" xr:uid="{00000000-0005-0000-0000-0000C1D10000}"/>
    <cellStyle name="Normal 9 2 2 3 2 3" xfId="53698" xr:uid="{00000000-0005-0000-0000-0000C2D10000}"/>
    <cellStyle name="Normal 9 2 2 3 2 3 2" xfId="53699" xr:uid="{00000000-0005-0000-0000-0000C3D10000}"/>
    <cellStyle name="Normal 9 2 2 3 2 3 2 2" xfId="53700" xr:uid="{00000000-0005-0000-0000-0000C4D10000}"/>
    <cellStyle name="Normal 9 2 2 3 2 3 3" xfId="53701" xr:uid="{00000000-0005-0000-0000-0000C5D10000}"/>
    <cellStyle name="Normal 9 2 2 3 2 3 4" xfId="53702" xr:uid="{00000000-0005-0000-0000-0000C6D10000}"/>
    <cellStyle name="Normal 9 2 2 3 2 4" xfId="53703" xr:uid="{00000000-0005-0000-0000-0000C7D10000}"/>
    <cellStyle name="Normal 9 2 2 3 2 4 2" xfId="53704" xr:uid="{00000000-0005-0000-0000-0000C8D10000}"/>
    <cellStyle name="Normal 9 2 2 3 2 5" xfId="53705" xr:uid="{00000000-0005-0000-0000-0000C9D10000}"/>
    <cellStyle name="Normal 9 2 2 3 2 6" xfId="53706" xr:uid="{00000000-0005-0000-0000-0000CAD10000}"/>
    <cellStyle name="Normal 9 2 2 3 3" xfId="53707" xr:uid="{00000000-0005-0000-0000-0000CBD10000}"/>
    <cellStyle name="Normal 9 2 2 3 3 2" xfId="53708" xr:uid="{00000000-0005-0000-0000-0000CCD10000}"/>
    <cellStyle name="Normal 9 2 2 3 3 2 2" xfId="53709" xr:uid="{00000000-0005-0000-0000-0000CDD10000}"/>
    <cellStyle name="Normal 9 2 2 3 3 2 2 2" xfId="53710" xr:uid="{00000000-0005-0000-0000-0000CED10000}"/>
    <cellStyle name="Normal 9 2 2 3 3 2 3" xfId="53711" xr:uid="{00000000-0005-0000-0000-0000CFD10000}"/>
    <cellStyle name="Normal 9 2 2 3 3 2 4" xfId="53712" xr:uid="{00000000-0005-0000-0000-0000D0D10000}"/>
    <cellStyle name="Normal 9 2 2 3 3 3" xfId="53713" xr:uid="{00000000-0005-0000-0000-0000D1D10000}"/>
    <cellStyle name="Normal 9 2 2 3 3 3 2" xfId="53714" xr:uid="{00000000-0005-0000-0000-0000D2D10000}"/>
    <cellStyle name="Normal 9 2 2 3 3 4" xfId="53715" xr:uid="{00000000-0005-0000-0000-0000D3D10000}"/>
    <cellStyle name="Normal 9 2 2 3 3 5" xfId="53716" xr:uid="{00000000-0005-0000-0000-0000D4D10000}"/>
    <cellStyle name="Normal 9 2 2 3 4" xfId="53717" xr:uid="{00000000-0005-0000-0000-0000D5D10000}"/>
    <cellStyle name="Normal 9 2 2 3 4 2" xfId="53718" xr:uid="{00000000-0005-0000-0000-0000D6D10000}"/>
    <cellStyle name="Normal 9 2 2 3 4 2 2" xfId="53719" xr:uid="{00000000-0005-0000-0000-0000D7D10000}"/>
    <cellStyle name="Normal 9 2 2 3 4 3" xfId="53720" xr:uid="{00000000-0005-0000-0000-0000D8D10000}"/>
    <cellStyle name="Normal 9 2 2 3 4 4" xfId="53721" xr:uid="{00000000-0005-0000-0000-0000D9D10000}"/>
    <cellStyle name="Normal 9 2 2 3 5" xfId="53722" xr:uid="{00000000-0005-0000-0000-0000DAD10000}"/>
    <cellStyle name="Normal 9 2 2 3 5 2" xfId="53723" xr:uid="{00000000-0005-0000-0000-0000DBD10000}"/>
    <cellStyle name="Normal 9 2 2 3 5 2 2" xfId="53724" xr:uid="{00000000-0005-0000-0000-0000DCD10000}"/>
    <cellStyle name="Normal 9 2 2 3 5 3" xfId="53725" xr:uid="{00000000-0005-0000-0000-0000DDD10000}"/>
    <cellStyle name="Normal 9 2 2 3 5 4" xfId="53726" xr:uid="{00000000-0005-0000-0000-0000DED10000}"/>
    <cellStyle name="Normal 9 2 2 3 6" xfId="53727" xr:uid="{00000000-0005-0000-0000-0000DFD10000}"/>
    <cellStyle name="Normal 9 2 2 3 6 2" xfId="53728" xr:uid="{00000000-0005-0000-0000-0000E0D10000}"/>
    <cellStyle name="Normal 9 2 2 3 7" xfId="53729" xr:uid="{00000000-0005-0000-0000-0000E1D10000}"/>
    <cellStyle name="Normal 9 2 2 3 8" xfId="53730" xr:uid="{00000000-0005-0000-0000-0000E2D10000}"/>
    <cellStyle name="Normal 9 2 2 4" xfId="53731" xr:uid="{00000000-0005-0000-0000-0000E3D10000}"/>
    <cellStyle name="Normal 9 2 2 4 2" xfId="53732" xr:uid="{00000000-0005-0000-0000-0000E4D10000}"/>
    <cellStyle name="Normal 9 2 2 4 2 2" xfId="53733" xr:uid="{00000000-0005-0000-0000-0000E5D10000}"/>
    <cellStyle name="Normal 9 2 2 4 2 2 2" xfId="53734" xr:uid="{00000000-0005-0000-0000-0000E6D10000}"/>
    <cellStyle name="Normal 9 2 2 4 2 2 2 2" xfId="53735" xr:uid="{00000000-0005-0000-0000-0000E7D10000}"/>
    <cellStyle name="Normal 9 2 2 4 2 2 3" xfId="53736" xr:uid="{00000000-0005-0000-0000-0000E8D10000}"/>
    <cellStyle name="Normal 9 2 2 4 2 2 4" xfId="53737" xr:uid="{00000000-0005-0000-0000-0000E9D10000}"/>
    <cellStyle name="Normal 9 2 2 4 2 3" xfId="53738" xr:uid="{00000000-0005-0000-0000-0000EAD10000}"/>
    <cellStyle name="Normal 9 2 2 4 2 3 2" xfId="53739" xr:uid="{00000000-0005-0000-0000-0000EBD10000}"/>
    <cellStyle name="Normal 9 2 2 4 2 4" xfId="53740" xr:uid="{00000000-0005-0000-0000-0000ECD10000}"/>
    <cellStyle name="Normal 9 2 2 4 2 5" xfId="53741" xr:uid="{00000000-0005-0000-0000-0000EDD10000}"/>
    <cellStyle name="Normal 9 2 2 4 3" xfId="53742" xr:uid="{00000000-0005-0000-0000-0000EED10000}"/>
    <cellStyle name="Normal 9 2 2 4 3 2" xfId="53743" xr:uid="{00000000-0005-0000-0000-0000EFD10000}"/>
    <cellStyle name="Normal 9 2 2 4 3 2 2" xfId="53744" xr:uid="{00000000-0005-0000-0000-0000F0D10000}"/>
    <cellStyle name="Normal 9 2 2 4 3 3" xfId="53745" xr:uid="{00000000-0005-0000-0000-0000F1D10000}"/>
    <cellStyle name="Normal 9 2 2 4 3 4" xfId="53746" xr:uid="{00000000-0005-0000-0000-0000F2D10000}"/>
    <cellStyle name="Normal 9 2 2 4 4" xfId="53747" xr:uid="{00000000-0005-0000-0000-0000F3D10000}"/>
    <cellStyle name="Normal 9 2 2 4 4 2" xfId="53748" xr:uid="{00000000-0005-0000-0000-0000F4D10000}"/>
    <cellStyle name="Normal 9 2 2 4 4 2 2" xfId="53749" xr:uid="{00000000-0005-0000-0000-0000F5D10000}"/>
    <cellStyle name="Normal 9 2 2 4 4 3" xfId="53750" xr:uid="{00000000-0005-0000-0000-0000F6D10000}"/>
    <cellStyle name="Normal 9 2 2 4 4 4" xfId="53751" xr:uid="{00000000-0005-0000-0000-0000F7D10000}"/>
    <cellStyle name="Normal 9 2 2 4 5" xfId="53752" xr:uid="{00000000-0005-0000-0000-0000F8D10000}"/>
    <cellStyle name="Normal 9 2 2 4 5 2" xfId="53753" xr:uid="{00000000-0005-0000-0000-0000F9D10000}"/>
    <cellStyle name="Normal 9 2 2 4 6" xfId="53754" xr:uid="{00000000-0005-0000-0000-0000FAD10000}"/>
    <cellStyle name="Normal 9 2 2 4 7" xfId="53755" xr:uid="{00000000-0005-0000-0000-0000FBD10000}"/>
    <cellStyle name="Normal 9 2 2 5" xfId="53756" xr:uid="{00000000-0005-0000-0000-0000FCD10000}"/>
    <cellStyle name="Normal 9 2 2 5 2" xfId="53757" xr:uid="{00000000-0005-0000-0000-0000FDD10000}"/>
    <cellStyle name="Normal 9 2 2 5 2 2" xfId="53758" xr:uid="{00000000-0005-0000-0000-0000FED10000}"/>
    <cellStyle name="Normal 9 2 2 5 2 2 2" xfId="53759" xr:uid="{00000000-0005-0000-0000-0000FFD10000}"/>
    <cellStyle name="Normal 9 2 2 5 2 3" xfId="53760" xr:uid="{00000000-0005-0000-0000-000000D20000}"/>
    <cellStyle name="Normal 9 2 2 5 2 4" xfId="53761" xr:uid="{00000000-0005-0000-0000-000001D20000}"/>
    <cellStyle name="Normal 9 2 2 5 3" xfId="53762" xr:uid="{00000000-0005-0000-0000-000002D20000}"/>
    <cellStyle name="Normal 9 2 2 5 3 2" xfId="53763" xr:uid="{00000000-0005-0000-0000-000003D20000}"/>
    <cellStyle name="Normal 9 2 2 5 3 2 2" xfId="53764" xr:uid="{00000000-0005-0000-0000-000004D20000}"/>
    <cellStyle name="Normal 9 2 2 5 3 3" xfId="53765" xr:uid="{00000000-0005-0000-0000-000005D20000}"/>
    <cellStyle name="Normal 9 2 2 5 3 4" xfId="53766" xr:uid="{00000000-0005-0000-0000-000006D20000}"/>
    <cellStyle name="Normal 9 2 2 5 4" xfId="53767" xr:uid="{00000000-0005-0000-0000-000007D20000}"/>
    <cellStyle name="Normal 9 2 2 5 4 2" xfId="53768" xr:uid="{00000000-0005-0000-0000-000008D20000}"/>
    <cellStyle name="Normal 9 2 2 5 5" xfId="53769" xr:uid="{00000000-0005-0000-0000-000009D20000}"/>
    <cellStyle name="Normal 9 2 2 5 6" xfId="53770" xr:uid="{00000000-0005-0000-0000-00000AD20000}"/>
    <cellStyle name="Normal 9 2 2 6" xfId="53771" xr:uid="{00000000-0005-0000-0000-00000BD20000}"/>
    <cellStyle name="Normal 9 2 2 6 2" xfId="53772" xr:uid="{00000000-0005-0000-0000-00000CD20000}"/>
    <cellStyle name="Normal 9 2 2 6 2 2" xfId="53773" xr:uid="{00000000-0005-0000-0000-00000DD20000}"/>
    <cellStyle name="Normal 9 2 2 6 2 2 2" xfId="53774" xr:uid="{00000000-0005-0000-0000-00000ED20000}"/>
    <cellStyle name="Normal 9 2 2 6 2 3" xfId="53775" xr:uid="{00000000-0005-0000-0000-00000FD20000}"/>
    <cellStyle name="Normal 9 2 2 6 2 4" xfId="53776" xr:uid="{00000000-0005-0000-0000-000010D20000}"/>
    <cellStyle name="Normal 9 2 2 6 3" xfId="53777" xr:uid="{00000000-0005-0000-0000-000011D20000}"/>
    <cellStyle name="Normal 9 2 2 6 3 2" xfId="53778" xr:uid="{00000000-0005-0000-0000-000012D20000}"/>
    <cellStyle name="Normal 9 2 2 6 4" xfId="53779" xr:uid="{00000000-0005-0000-0000-000013D20000}"/>
    <cellStyle name="Normal 9 2 2 6 5" xfId="53780" xr:uid="{00000000-0005-0000-0000-000014D20000}"/>
    <cellStyle name="Normal 9 2 2 7" xfId="53781" xr:uid="{00000000-0005-0000-0000-000015D20000}"/>
    <cellStyle name="Normal 9 2 2 7 2" xfId="53782" xr:uid="{00000000-0005-0000-0000-000016D20000}"/>
    <cellStyle name="Normal 9 2 2 7 2 2" xfId="53783" xr:uid="{00000000-0005-0000-0000-000017D20000}"/>
    <cellStyle name="Normal 9 2 2 7 3" xfId="53784" xr:uid="{00000000-0005-0000-0000-000018D20000}"/>
    <cellStyle name="Normal 9 2 2 7 4" xfId="53785" xr:uid="{00000000-0005-0000-0000-000019D20000}"/>
    <cellStyle name="Normal 9 2 2 8" xfId="53786" xr:uid="{00000000-0005-0000-0000-00001AD20000}"/>
    <cellStyle name="Normal 9 2 2 8 2" xfId="53787" xr:uid="{00000000-0005-0000-0000-00001BD20000}"/>
    <cellStyle name="Normal 9 2 2 9" xfId="53788" xr:uid="{00000000-0005-0000-0000-00001CD20000}"/>
    <cellStyle name="Normal 9 2 3" xfId="53789" xr:uid="{00000000-0005-0000-0000-00001DD20000}"/>
    <cellStyle name="Normal 9 2 3 2" xfId="53790" xr:uid="{00000000-0005-0000-0000-00001ED20000}"/>
    <cellStyle name="Normal 9 2 3 2 2" xfId="53791" xr:uid="{00000000-0005-0000-0000-00001FD20000}"/>
    <cellStyle name="Normal 9 2 3 2 2 2" xfId="53792" xr:uid="{00000000-0005-0000-0000-000020D20000}"/>
    <cellStyle name="Normal 9 2 3 2 2 2 2" xfId="53793" xr:uid="{00000000-0005-0000-0000-000021D20000}"/>
    <cellStyle name="Normal 9 2 3 2 2 2 2 2" xfId="53794" xr:uid="{00000000-0005-0000-0000-000022D20000}"/>
    <cellStyle name="Normal 9 2 3 2 2 2 2 2 2" xfId="53795" xr:uid="{00000000-0005-0000-0000-000023D20000}"/>
    <cellStyle name="Normal 9 2 3 2 2 2 2 3" xfId="53796" xr:uid="{00000000-0005-0000-0000-000024D20000}"/>
    <cellStyle name="Normal 9 2 3 2 2 2 2 4" xfId="53797" xr:uid="{00000000-0005-0000-0000-000025D20000}"/>
    <cellStyle name="Normal 9 2 3 2 2 2 3" xfId="53798" xr:uid="{00000000-0005-0000-0000-000026D20000}"/>
    <cellStyle name="Normal 9 2 3 2 2 2 3 2" xfId="53799" xr:uid="{00000000-0005-0000-0000-000027D20000}"/>
    <cellStyle name="Normal 9 2 3 2 2 2 4" xfId="53800" xr:uid="{00000000-0005-0000-0000-000028D20000}"/>
    <cellStyle name="Normal 9 2 3 2 2 2 5" xfId="53801" xr:uid="{00000000-0005-0000-0000-000029D20000}"/>
    <cellStyle name="Normal 9 2 3 2 2 3" xfId="53802" xr:uid="{00000000-0005-0000-0000-00002AD20000}"/>
    <cellStyle name="Normal 9 2 3 2 2 3 2" xfId="53803" xr:uid="{00000000-0005-0000-0000-00002BD20000}"/>
    <cellStyle name="Normal 9 2 3 2 2 3 2 2" xfId="53804" xr:uid="{00000000-0005-0000-0000-00002CD20000}"/>
    <cellStyle name="Normal 9 2 3 2 2 3 3" xfId="53805" xr:uid="{00000000-0005-0000-0000-00002DD20000}"/>
    <cellStyle name="Normal 9 2 3 2 2 3 4" xfId="53806" xr:uid="{00000000-0005-0000-0000-00002ED20000}"/>
    <cellStyle name="Normal 9 2 3 2 2 4" xfId="53807" xr:uid="{00000000-0005-0000-0000-00002FD20000}"/>
    <cellStyle name="Normal 9 2 3 2 2 4 2" xfId="53808" xr:uid="{00000000-0005-0000-0000-000030D20000}"/>
    <cellStyle name="Normal 9 2 3 2 2 5" xfId="53809" xr:uid="{00000000-0005-0000-0000-000031D20000}"/>
    <cellStyle name="Normal 9 2 3 2 2 6" xfId="53810" xr:uid="{00000000-0005-0000-0000-000032D20000}"/>
    <cellStyle name="Normal 9 2 3 2 3" xfId="53811" xr:uid="{00000000-0005-0000-0000-000033D20000}"/>
    <cellStyle name="Normal 9 2 3 2 3 2" xfId="53812" xr:uid="{00000000-0005-0000-0000-000034D20000}"/>
    <cellStyle name="Normal 9 2 3 2 3 2 2" xfId="53813" xr:uid="{00000000-0005-0000-0000-000035D20000}"/>
    <cellStyle name="Normal 9 2 3 2 3 2 2 2" xfId="53814" xr:uid="{00000000-0005-0000-0000-000036D20000}"/>
    <cellStyle name="Normal 9 2 3 2 3 2 3" xfId="53815" xr:uid="{00000000-0005-0000-0000-000037D20000}"/>
    <cellStyle name="Normal 9 2 3 2 3 2 4" xfId="53816" xr:uid="{00000000-0005-0000-0000-000038D20000}"/>
    <cellStyle name="Normal 9 2 3 2 3 3" xfId="53817" xr:uid="{00000000-0005-0000-0000-000039D20000}"/>
    <cellStyle name="Normal 9 2 3 2 3 3 2" xfId="53818" xr:uid="{00000000-0005-0000-0000-00003AD20000}"/>
    <cellStyle name="Normal 9 2 3 2 3 4" xfId="53819" xr:uid="{00000000-0005-0000-0000-00003BD20000}"/>
    <cellStyle name="Normal 9 2 3 2 3 5" xfId="53820" xr:uid="{00000000-0005-0000-0000-00003CD20000}"/>
    <cellStyle name="Normal 9 2 3 2 4" xfId="53821" xr:uid="{00000000-0005-0000-0000-00003DD20000}"/>
    <cellStyle name="Normal 9 2 3 2 4 2" xfId="53822" xr:uid="{00000000-0005-0000-0000-00003ED20000}"/>
    <cellStyle name="Normal 9 2 3 2 4 2 2" xfId="53823" xr:uid="{00000000-0005-0000-0000-00003FD20000}"/>
    <cellStyle name="Normal 9 2 3 2 4 3" xfId="53824" xr:uid="{00000000-0005-0000-0000-000040D20000}"/>
    <cellStyle name="Normal 9 2 3 2 4 4" xfId="53825" xr:uid="{00000000-0005-0000-0000-000041D20000}"/>
    <cellStyle name="Normal 9 2 3 2 5" xfId="53826" xr:uid="{00000000-0005-0000-0000-000042D20000}"/>
    <cellStyle name="Normal 9 2 3 2 5 2" xfId="53827" xr:uid="{00000000-0005-0000-0000-000043D20000}"/>
    <cellStyle name="Normal 9 2 3 2 5 2 2" xfId="53828" xr:uid="{00000000-0005-0000-0000-000044D20000}"/>
    <cellStyle name="Normal 9 2 3 2 5 3" xfId="53829" xr:uid="{00000000-0005-0000-0000-000045D20000}"/>
    <cellStyle name="Normal 9 2 3 2 5 4" xfId="53830" xr:uid="{00000000-0005-0000-0000-000046D20000}"/>
    <cellStyle name="Normal 9 2 3 2 6" xfId="53831" xr:uid="{00000000-0005-0000-0000-000047D20000}"/>
    <cellStyle name="Normal 9 2 3 2 6 2" xfId="53832" xr:uid="{00000000-0005-0000-0000-000048D20000}"/>
    <cellStyle name="Normal 9 2 3 2 7" xfId="53833" xr:uid="{00000000-0005-0000-0000-000049D20000}"/>
    <cellStyle name="Normal 9 2 3 2 8" xfId="53834" xr:uid="{00000000-0005-0000-0000-00004AD20000}"/>
    <cellStyle name="Normal 9 2 3 3" xfId="53835" xr:uid="{00000000-0005-0000-0000-00004BD20000}"/>
    <cellStyle name="Normal 9 2 3 3 2" xfId="53836" xr:uid="{00000000-0005-0000-0000-00004CD20000}"/>
    <cellStyle name="Normal 9 2 3 3 2 2" xfId="53837" xr:uid="{00000000-0005-0000-0000-00004DD20000}"/>
    <cellStyle name="Normal 9 2 3 3 2 2 2" xfId="53838" xr:uid="{00000000-0005-0000-0000-00004ED20000}"/>
    <cellStyle name="Normal 9 2 3 3 2 2 2 2" xfId="53839" xr:uid="{00000000-0005-0000-0000-00004FD20000}"/>
    <cellStyle name="Normal 9 2 3 3 2 2 3" xfId="53840" xr:uid="{00000000-0005-0000-0000-000050D20000}"/>
    <cellStyle name="Normal 9 2 3 3 2 2 4" xfId="53841" xr:uid="{00000000-0005-0000-0000-000051D20000}"/>
    <cellStyle name="Normal 9 2 3 3 2 3" xfId="53842" xr:uid="{00000000-0005-0000-0000-000052D20000}"/>
    <cellStyle name="Normal 9 2 3 3 2 3 2" xfId="53843" xr:uid="{00000000-0005-0000-0000-000053D20000}"/>
    <cellStyle name="Normal 9 2 3 3 2 4" xfId="53844" xr:uid="{00000000-0005-0000-0000-000054D20000}"/>
    <cellStyle name="Normal 9 2 3 3 2 5" xfId="53845" xr:uid="{00000000-0005-0000-0000-000055D20000}"/>
    <cellStyle name="Normal 9 2 3 3 3" xfId="53846" xr:uid="{00000000-0005-0000-0000-000056D20000}"/>
    <cellStyle name="Normal 9 2 3 3 3 2" xfId="53847" xr:uid="{00000000-0005-0000-0000-000057D20000}"/>
    <cellStyle name="Normal 9 2 3 3 3 2 2" xfId="53848" xr:uid="{00000000-0005-0000-0000-000058D20000}"/>
    <cellStyle name="Normal 9 2 3 3 3 3" xfId="53849" xr:uid="{00000000-0005-0000-0000-000059D20000}"/>
    <cellStyle name="Normal 9 2 3 3 3 4" xfId="53850" xr:uid="{00000000-0005-0000-0000-00005AD20000}"/>
    <cellStyle name="Normal 9 2 3 3 4" xfId="53851" xr:uid="{00000000-0005-0000-0000-00005BD20000}"/>
    <cellStyle name="Normal 9 2 3 3 4 2" xfId="53852" xr:uid="{00000000-0005-0000-0000-00005CD20000}"/>
    <cellStyle name="Normal 9 2 3 3 4 2 2" xfId="53853" xr:uid="{00000000-0005-0000-0000-00005DD20000}"/>
    <cellStyle name="Normal 9 2 3 3 4 3" xfId="53854" xr:uid="{00000000-0005-0000-0000-00005ED20000}"/>
    <cellStyle name="Normal 9 2 3 3 4 4" xfId="53855" xr:uid="{00000000-0005-0000-0000-00005FD20000}"/>
    <cellStyle name="Normal 9 2 3 3 5" xfId="53856" xr:uid="{00000000-0005-0000-0000-000060D20000}"/>
    <cellStyle name="Normal 9 2 3 3 5 2" xfId="53857" xr:uid="{00000000-0005-0000-0000-000061D20000}"/>
    <cellStyle name="Normal 9 2 3 3 6" xfId="53858" xr:uid="{00000000-0005-0000-0000-000062D20000}"/>
    <cellStyle name="Normal 9 2 3 3 7" xfId="53859" xr:uid="{00000000-0005-0000-0000-000063D20000}"/>
    <cellStyle name="Normal 9 2 3 4" xfId="53860" xr:uid="{00000000-0005-0000-0000-000064D20000}"/>
    <cellStyle name="Normal 9 2 3 4 2" xfId="53861" xr:uid="{00000000-0005-0000-0000-000065D20000}"/>
    <cellStyle name="Normal 9 2 3 4 2 2" xfId="53862" xr:uid="{00000000-0005-0000-0000-000066D20000}"/>
    <cellStyle name="Normal 9 2 3 4 2 2 2" xfId="53863" xr:uid="{00000000-0005-0000-0000-000067D20000}"/>
    <cellStyle name="Normal 9 2 3 4 2 3" xfId="53864" xr:uid="{00000000-0005-0000-0000-000068D20000}"/>
    <cellStyle name="Normal 9 2 3 4 2 4" xfId="53865" xr:uid="{00000000-0005-0000-0000-000069D20000}"/>
    <cellStyle name="Normal 9 2 3 4 3" xfId="53866" xr:uid="{00000000-0005-0000-0000-00006AD20000}"/>
    <cellStyle name="Normal 9 2 3 4 3 2" xfId="53867" xr:uid="{00000000-0005-0000-0000-00006BD20000}"/>
    <cellStyle name="Normal 9 2 3 4 3 2 2" xfId="53868" xr:uid="{00000000-0005-0000-0000-00006CD20000}"/>
    <cellStyle name="Normal 9 2 3 4 3 3" xfId="53869" xr:uid="{00000000-0005-0000-0000-00006DD20000}"/>
    <cellStyle name="Normal 9 2 3 4 3 4" xfId="53870" xr:uid="{00000000-0005-0000-0000-00006ED20000}"/>
    <cellStyle name="Normal 9 2 3 4 4" xfId="53871" xr:uid="{00000000-0005-0000-0000-00006FD20000}"/>
    <cellStyle name="Normal 9 2 3 4 4 2" xfId="53872" xr:uid="{00000000-0005-0000-0000-000070D20000}"/>
    <cellStyle name="Normal 9 2 3 4 5" xfId="53873" xr:uid="{00000000-0005-0000-0000-000071D20000}"/>
    <cellStyle name="Normal 9 2 3 4 6" xfId="53874" xr:uid="{00000000-0005-0000-0000-000072D20000}"/>
    <cellStyle name="Normal 9 2 3 5" xfId="53875" xr:uid="{00000000-0005-0000-0000-000073D20000}"/>
    <cellStyle name="Normal 9 2 3 5 2" xfId="53876" xr:uid="{00000000-0005-0000-0000-000074D20000}"/>
    <cellStyle name="Normal 9 2 3 5 2 2" xfId="53877" xr:uid="{00000000-0005-0000-0000-000075D20000}"/>
    <cellStyle name="Normal 9 2 3 5 2 2 2" xfId="53878" xr:uid="{00000000-0005-0000-0000-000076D20000}"/>
    <cellStyle name="Normal 9 2 3 5 2 3" xfId="53879" xr:uid="{00000000-0005-0000-0000-000077D20000}"/>
    <cellStyle name="Normal 9 2 3 5 2 4" xfId="53880" xr:uid="{00000000-0005-0000-0000-000078D20000}"/>
    <cellStyle name="Normal 9 2 3 5 3" xfId="53881" xr:uid="{00000000-0005-0000-0000-000079D20000}"/>
    <cellStyle name="Normal 9 2 3 5 3 2" xfId="53882" xr:uid="{00000000-0005-0000-0000-00007AD20000}"/>
    <cellStyle name="Normal 9 2 3 5 4" xfId="53883" xr:uid="{00000000-0005-0000-0000-00007BD20000}"/>
    <cellStyle name="Normal 9 2 3 5 5" xfId="53884" xr:uid="{00000000-0005-0000-0000-00007CD20000}"/>
    <cellStyle name="Normal 9 2 3 6" xfId="53885" xr:uid="{00000000-0005-0000-0000-00007DD20000}"/>
    <cellStyle name="Normal 9 2 3 6 2" xfId="53886" xr:uid="{00000000-0005-0000-0000-00007ED20000}"/>
    <cellStyle name="Normal 9 2 3 6 2 2" xfId="53887" xr:uid="{00000000-0005-0000-0000-00007FD20000}"/>
    <cellStyle name="Normal 9 2 3 6 3" xfId="53888" xr:uid="{00000000-0005-0000-0000-000080D20000}"/>
    <cellStyle name="Normal 9 2 3 6 4" xfId="53889" xr:uid="{00000000-0005-0000-0000-000081D20000}"/>
    <cellStyle name="Normal 9 2 3 7" xfId="53890" xr:uid="{00000000-0005-0000-0000-000082D20000}"/>
    <cellStyle name="Normal 9 2 3 7 2" xfId="53891" xr:uid="{00000000-0005-0000-0000-000083D20000}"/>
    <cellStyle name="Normal 9 2 3 8" xfId="53892" xr:uid="{00000000-0005-0000-0000-000084D20000}"/>
    <cellStyle name="Normal 9 2 3 9" xfId="53893" xr:uid="{00000000-0005-0000-0000-000085D20000}"/>
    <cellStyle name="Normal 9 2 4" xfId="53894" xr:uid="{00000000-0005-0000-0000-000086D20000}"/>
    <cellStyle name="Normal 9 2 4 2" xfId="53895" xr:uid="{00000000-0005-0000-0000-000087D20000}"/>
    <cellStyle name="Normal 9 2 4 2 2" xfId="53896" xr:uid="{00000000-0005-0000-0000-000088D20000}"/>
    <cellStyle name="Normal 9 2 4 2 2 2" xfId="53897" xr:uid="{00000000-0005-0000-0000-000089D20000}"/>
    <cellStyle name="Normal 9 2 4 2 2 2 2" xfId="53898" xr:uid="{00000000-0005-0000-0000-00008AD20000}"/>
    <cellStyle name="Normal 9 2 4 2 2 2 2 2" xfId="53899" xr:uid="{00000000-0005-0000-0000-00008BD20000}"/>
    <cellStyle name="Normal 9 2 4 2 2 2 2 2 2" xfId="53900" xr:uid="{00000000-0005-0000-0000-00008CD20000}"/>
    <cellStyle name="Normal 9 2 4 2 2 2 2 3" xfId="53901" xr:uid="{00000000-0005-0000-0000-00008DD20000}"/>
    <cellStyle name="Normal 9 2 4 2 2 2 2 4" xfId="53902" xr:uid="{00000000-0005-0000-0000-00008ED20000}"/>
    <cellStyle name="Normal 9 2 4 2 2 2 3" xfId="53903" xr:uid="{00000000-0005-0000-0000-00008FD20000}"/>
    <cellStyle name="Normal 9 2 4 2 2 2 3 2" xfId="53904" xr:uid="{00000000-0005-0000-0000-000090D20000}"/>
    <cellStyle name="Normal 9 2 4 2 2 2 4" xfId="53905" xr:uid="{00000000-0005-0000-0000-000091D20000}"/>
    <cellStyle name="Normal 9 2 4 2 2 2 5" xfId="53906" xr:uid="{00000000-0005-0000-0000-000092D20000}"/>
    <cellStyle name="Normal 9 2 4 2 2 3" xfId="53907" xr:uid="{00000000-0005-0000-0000-000093D20000}"/>
    <cellStyle name="Normal 9 2 4 2 2 3 2" xfId="53908" xr:uid="{00000000-0005-0000-0000-000094D20000}"/>
    <cellStyle name="Normal 9 2 4 2 2 3 2 2" xfId="53909" xr:uid="{00000000-0005-0000-0000-000095D20000}"/>
    <cellStyle name="Normal 9 2 4 2 2 3 3" xfId="53910" xr:uid="{00000000-0005-0000-0000-000096D20000}"/>
    <cellStyle name="Normal 9 2 4 2 2 3 4" xfId="53911" xr:uid="{00000000-0005-0000-0000-000097D20000}"/>
    <cellStyle name="Normal 9 2 4 2 2 4" xfId="53912" xr:uid="{00000000-0005-0000-0000-000098D20000}"/>
    <cellStyle name="Normal 9 2 4 2 2 4 2" xfId="53913" xr:uid="{00000000-0005-0000-0000-000099D20000}"/>
    <cellStyle name="Normal 9 2 4 2 2 5" xfId="53914" xr:uid="{00000000-0005-0000-0000-00009AD20000}"/>
    <cellStyle name="Normal 9 2 4 2 2 6" xfId="53915" xr:uid="{00000000-0005-0000-0000-00009BD20000}"/>
    <cellStyle name="Normal 9 2 4 2 3" xfId="53916" xr:uid="{00000000-0005-0000-0000-00009CD20000}"/>
    <cellStyle name="Normal 9 2 4 2 3 2" xfId="53917" xr:uid="{00000000-0005-0000-0000-00009DD20000}"/>
    <cellStyle name="Normal 9 2 4 2 3 2 2" xfId="53918" xr:uid="{00000000-0005-0000-0000-00009ED20000}"/>
    <cellStyle name="Normal 9 2 4 2 3 2 2 2" xfId="53919" xr:uid="{00000000-0005-0000-0000-00009FD20000}"/>
    <cellStyle name="Normal 9 2 4 2 3 2 3" xfId="53920" xr:uid="{00000000-0005-0000-0000-0000A0D20000}"/>
    <cellStyle name="Normal 9 2 4 2 3 2 4" xfId="53921" xr:uid="{00000000-0005-0000-0000-0000A1D20000}"/>
    <cellStyle name="Normal 9 2 4 2 3 3" xfId="53922" xr:uid="{00000000-0005-0000-0000-0000A2D20000}"/>
    <cellStyle name="Normal 9 2 4 2 3 3 2" xfId="53923" xr:uid="{00000000-0005-0000-0000-0000A3D20000}"/>
    <cellStyle name="Normal 9 2 4 2 3 4" xfId="53924" xr:uid="{00000000-0005-0000-0000-0000A4D20000}"/>
    <cellStyle name="Normal 9 2 4 2 3 5" xfId="53925" xr:uid="{00000000-0005-0000-0000-0000A5D20000}"/>
    <cellStyle name="Normal 9 2 4 2 4" xfId="53926" xr:uid="{00000000-0005-0000-0000-0000A6D20000}"/>
    <cellStyle name="Normal 9 2 4 2 4 2" xfId="53927" xr:uid="{00000000-0005-0000-0000-0000A7D20000}"/>
    <cellStyle name="Normal 9 2 4 2 4 2 2" xfId="53928" xr:uid="{00000000-0005-0000-0000-0000A8D20000}"/>
    <cellStyle name="Normal 9 2 4 2 4 3" xfId="53929" xr:uid="{00000000-0005-0000-0000-0000A9D20000}"/>
    <cellStyle name="Normal 9 2 4 2 4 4" xfId="53930" xr:uid="{00000000-0005-0000-0000-0000AAD20000}"/>
    <cellStyle name="Normal 9 2 4 2 5" xfId="53931" xr:uid="{00000000-0005-0000-0000-0000ABD20000}"/>
    <cellStyle name="Normal 9 2 4 2 5 2" xfId="53932" xr:uid="{00000000-0005-0000-0000-0000ACD20000}"/>
    <cellStyle name="Normal 9 2 4 2 5 2 2" xfId="53933" xr:uid="{00000000-0005-0000-0000-0000ADD20000}"/>
    <cellStyle name="Normal 9 2 4 2 5 3" xfId="53934" xr:uid="{00000000-0005-0000-0000-0000AED20000}"/>
    <cellStyle name="Normal 9 2 4 2 5 4" xfId="53935" xr:uid="{00000000-0005-0000-0000-0000AFD20000}"/>
    <cellStyle name="Normal 9 2 4 2 6" xfId="53936" xr:uid="{00000000-0005-0000-0000-0000B0D20000}"/>
    <cellStyle name="Normal 9 2 4 2 6 2" xfId="53937" xr:uid="{00000000-0005-0000-0000-0000B1D20000}"/>
    <cellStyle name="Normal 9 2 4 2 7" xfId="53938" xr:uid="{00000000-0005-0000-0000-0000B2D20000}"/>
    <cellStyle name="Normal 9 2 4 2 8" xfId="53939" xr:uid="{00000000-0005-0000-0000-0000B3D20000}"/>
    <cellStyle name="Normal 9 2 4 3" xfId="53940" xr:uid="{00000000-0005-0000-0000-0000B4D20000}"/>
    <cellStyle name="Normal 9 2 4 3 2" xfId="53941" xr:uid="{00000000-0005-0000-0000-0000B5D20000}"/>
    <cellStyle name="Normal 9 2 4 3 2 2" xfId="53942" xr:uid="{00000000-0005-0000-0000-0000B6D20000}"/>
    <cellStyle name="Normal 9 2 4 3 2 2 2" xfId="53943" xr:uid="{00000000-0005-0000-0000-0000B7D20000}"/>
    <cellStyle name="Normal 9 2 4 3 2 2 2 2" xfId="53944" xr:uid="{00000000-0005-0000-0000-0000B8D20000}"/>
    <cellStyle name="Normal 9 2 4 3 2 2 3" xfId="53945" xr:uid="{00000000-0005-0000-0000-0000B9D20000}"/>
    <cellStyle name="Normal 9 2 4 3 2 2 4" xfId="53946" xr:uid="{00000000-0005-0000-0000-0000BAD20000}"/>
    <cellStyle name="Normal 9 2 4 3 2 3" xfId="53947" xr:uid="{00000000-0005-0000-0000-0000BBD20000}"/>
    <cellStyle name="Normal 9 2 4 3 2 3 2" xfId="53948" xr:uid="{00000000-0005-0000-0000-0000BCD20000}"/>
    <cellStyle name="Normal 9 2 4 3 2 4" xfId="53949" xr:uid="{00000000-0005-0000-0000-0000BDD20000}"/>
    <cellStyle name="Normal 9 2 4 3 2 5" xfId="53950" xr:uid="{00000000-0005-0000-0000-0000BED20000}"/>
    <cellStyle name="Normal 9 2 4 3 3" xfId="53951" xr:uid="{00000000-0005-0000-0000-0000BFD20000}"/>
    <cellStyle name="Normal 9 2 4 3 3 2" xfId="53952" xr:uid="{00000000-0005-0000-0000-0000C0D20000}"/>
    <cellStyle name="Normal 9 2 4 3 3 2 2" xfId="53953" xr:uid="{00000000-0005-0000-0000-0000C1D20000}"/>
    <cellStyle name="Normal 9 2 4 3 3 3" xfId="53954" xr:uid="{00000000-0005-0000-0000-0000C2D20000}"/>
    <cellStyle name="Normal 9 2 4 3 3 4" xfId="53955" xr:uid="{00000000-0005-0000-0000-0000C3D20000}"/>
    <cellStyle name="Normal 9 2 4 3 4" xfId="53956" xr:uid="{00000000-0005-0000-0000-0000C4D20000}"/>
    <cellStyle name="Normal 9 2 4 3 4 2" xfId="53957" xr:uid="{00000000-0005-0000-0000-0000C5D20000}"/>
    <cellStyle name="Normal 9 2 4 3 4 2 2" xfId="53958" xr:uid="{00000000-0005-0000-0000-0000C6D20000}"/>
    <cellStyle name="Normal 9 2 4 3 4 3" xfId="53959" xr:uid="{00000000-0005-0000-0000-0000C7D20000}"/>
    <cellStyle name="Normal 9 2 4 3 4 4" xfId="53960" xr:uid="{00000000-0005-0000-0000-0000C8D20000}"/>
    <cellStyle name="Normal 9 2 4 3 5" xfId="53961" xr:uid="{00000000-0005-0000-0000-0000C9D20000}"/>
    <cellStyle name="Normal 9 2 4 3 5 2" xfId="53962" xr:uid="{00000000-0005-0000-0000-0000CAD20000}"/>
    <cellStyle name="Normal 9 2 4 3 6" xfId="53963" xr:uid="{00000000-0005-0000-0000-0000CBD20000}"/>
    <cellStyle name="Normal 9 2 4 3 7" xfId="53964" xr:uid="{00000000-0005-0000-0000-0000CCD20000}"/>
    <cellStyle name="Normal 9 2 4 4" xfId="53965" xr:uid="{00000000-0005-0000-0000-0000CDD20000}"/>
    <cellStyle name="Normal 9 2 4 4 2" xfId="53966" xr:uid="{00000000-0005-0000-0000-0000CED20000}"/>
    <cellStyle name="Normal 9 2 4 4 2 2" xfId="53967" xr:uid="{00000000-0005-0000-0000-0000CFD20000}"/>
    <cellStyle name="Normal 9 2 4 4 2 2 2" xfId="53968" xr:uid="{00000000-0005-0000-0000-0000D0D20000}"/>
    <cellStyle name="Normal 9 2 4 4 2 3" xfId="53969" xr:uid="{00000000-0005-0000-0000-0000D1D20000}"/>
    <cellStyle name="Normal 9 2 4 4 2 4" xfId="53970" xr:uid="{00000000-0005-0000-0000-0000D2D20000}"/>
    <cellStyle name="Normal 9 2 4 4 3" xfId="53971" xr:uid="{00000000-0005-0000-0000-0000D3D20000}"/>
    <cellStyle name="Normal 9 2 4 4 3 2" xfId="53972" xr:uid="{00000000-0005-0000-0000-0000D4D20000}"/>
    <cellStyle name="Normal 9 2 4 4 3 2 2" xfId="53973" xr:uid="{00000000-0005-0000-0000-0000D5D20000}"/>
    <cellStyle name="Normal 9 2 4 4 3 3" xfId="53974" xr:uid="{00000000-0005-0000-0000-0000D6D20000}"/>
    <cellStyle name="Normal 9 2 4 4 3 4" xfId="53975" xr:uid="{00000000-0005-0000-0000-0000D7D20000}"/>
    <cellStyle name="Normal 9 2 4 4 4" xfId="53976" xr:uid="{00000000-0005-0000-0000-0000D8D20000}"/>
    <cellStyle name="Normal 9 2 4 4 4 2" xfId="53977" xr:uid="{00000000-0005-0000-0000-0000D9D20000}"/>
    <cellStyle name="Normal 9 2 4 4 5" xfId="53978" xr:uid="{00000000-0005-0000-0000-0000DAD20000}"/>
    <cellStyle name="Normal 9 2 4 4 6" xfId="53979" xr:uid="{00000000-0005-0000-0000-0000DBD20000}"/>
    <cellStyle name="Normal 9 2 4 5" xfId="53980" xr:uid="{00000000-0005-0000-0000-0000DCD20000}"/>
    <cellStyle name="Normal 9 2 4 5 2" xfId="53981" xr:uid="{00000000-0005-0000-0000-0000DDD20000}"/>
    <cellStyle name="Normal 9 2 4 5 2 2" xfId="53982" xr:uid="{00000000-0005-0000-0000-0000DED20000}"/>
    <cellStyle name="Normal 9 2 4 5 2 2 2" xfId="53983" xr:uid="{00000000-0005-0000-0000-0000DFD20000}"/>
    <cellStyle name="Normal 9 2 4 5 2 3" xfId="53984" xr:uid="{00000000-0005-0000-0000-0000E0D20000}"/>
    <cellStyle name="Normal 9 2 4 5 2 4" xfId="53985" xr:uid="{00000000-0005-0000-0000-0000E1D20000}"/>
    <cellStyle name="Normal 9 2 4 5 3" xfId="53986" xr:uid="{00000000-0005-0000-0000-0000E2D20000}"/>
    <cellStyle name="Normal 9 2 4 5 3 2" xfId="53987" xr:uid="{00000000-0005-0000-0000-0000E3D20000}"/>
    <cellStyle name="Normal 9 2 4 5 4" xfId="53988" xr:uid="{00000000-0005-0000-0000-0000E4D20000}"/>
    <cellStyle name="Normal 9 2 4 5 5" xfId="53989" xr:uid="{00000000-0005-0000-0000-0000E5D20000}"/>
    <cellStyle name="Normal 9 2 4 6" xfId="53990" xr:uid="{00000000-0005-0000-0000-0000E6D20000}"/>
    <cellStyle name="Normal 9 2 4 6 2" xfId="53991" xr:uid="{00000000-0005-0000-0000-0000E7D20000}"/>
    <cellStyle name="Normal 9 2 4 6 2 2" xfId="53992" xr:uid="{00000000-0005-0000-0000-0000E8D20000}"/>
    <cellStyle name="Normal 9 2 4 6 3" xfId="53993" xr:uid="{00000000-0005-0000-0000-0000E9D20000}"/>
    <cellStyle name="Normal 9 2 4 6 4" xfId="53994" xr:uid="{00000000-0005-0000-0000-0000EAD20000}"/>
    <cellStyle name="Normal 9 2 4 7" xfId="53995" xr:uid="{00000000-0005-0000-0000-0000EBD20000}"/>
    <cellStyle name="Normal 9 2 4 7 2" xfId="53996" xr:uid="{00000000-0005-0000-0000-0000ECD20000}"/>
    <cellStyle name="Normal 9 2 4 8" xfId="53997" xr:uid="{00000000-0005-0000-0000-0000EDD20000}"/>
    <cellStyle name="Normal 9 2 4 9" xfId="53998" xr:uid="{00000000-0005-0000-0000-0000EED20000}"/>
    <cellStyle name="Normal 9 2 5" xfId="53999" xr:uid="{00000000-0005-0000-0000-0000EFD20000}"/>
    <cellStyle name="Normal 9 2 5 2" xfId="54000" xr:uid="{00000000-0005-0000-0000-0000F0D20000}"/>
    <cellStyle name="Normal 9 2 5 2 2" xfId="54001" xr:uid="{00000000-0005-0000-0000-0000F1D20000}"/>
    <cellStyle name="Normal 9 2 5 2 2 2" xfId="54002" xr:uid="{00000000-0005-0000-0000-0000F2D20000}"/>
    <cellStyle name="Normal 9 2 5 2 2 2 2" xfId="54003" xr:uid="{00000000-0005-0000-0000-0000F3D20000}"/>
    <cellStyle name="Normal 9 2 5 2 2 2 2 2" xfId="54004" xr:uid="{00000000-0005-0000-0000-0000F4D20000}"/>
    <cellStyle name="Normal 9 2 5 2 2 2 3" xfId="54005" xr:uid="{00000000-0005-0000-0000-0000F5D20000}"/>
    <cellStyle name="Normal 9 2 5 2 2 2 4" xfId="54006" xr:uid="{00000000-0005-0000-0000-0000F6D20000}"/>
    <cellStyle name="Normal 9 2 5 2 2 3" xfId="54007" xr:uid="{00000000-0005-0000-0000-0000F7D20000}"/>
    <cellStyle name="Normal 9 2 5 2 2 3 2" xfId="54008" xr:uid="{00000000-0005-0000-0000-0000F8D20000}"/>
    <cellStyle name="Normal 9 2 5 2 2 4" xfId="54009" xr:uid="{00000000-0005-0000-0000-0000F9D20000}"/>
    <cellStyle name="Normal 9 2 5 2 2 5" xfId="54010" xr:uid="{00000000-0005-0000-0000-0000FAD20000}"/>
    <cellStyle name="Normal 9 2 5 2 3" xfId="54011" xr:uid="{00000000-0005-0000-0000-0000FBD20000}"/>
    <cellStyle name="Normal 9 2 5 2 3 2" xfId="54012" xr:uid="{00000000-0005-0000-0000-0000FCD20000}"/>
    <cellStyle name="Normal 9 2 5 2 3 2 2" xfId="54013" xr:uid="{00000000-0005-0000-0000-0000FDD20000}"/>
    <cellStyle name="Normal 9 2 5 2 3 3" xfId="54014" xr:uid="{00000000-0005-0000-0000-0000FED20000}"/>
    <cellStyle name="Normal 9 2 5 2 3 4" xfId="54015" xr:uid="{00000000-0005-0000-0000-0000FFD20000}"/>
    <cellStyle name="Normal 9 2 5 2 4" xfId="54016" xr:uid="{00000000-0005-0000-0000-000000D30000}"/>
    <cellStyle name="Normal 9 2 5 2 4 2" xfId="54017" xr:uid="{00000000-0005-0000-0000-000001D30000}"/>
    <cellStyle name="Normal 9 2 5 2 5" xfId="54018" xr:uid="{00000000-0005-0000-0000-000002D30000}"/>
    <cellStyle name="Normal 9 2 5 2 6" xfId="54019" xr:uid="{00000000-0005-0000-0000-000003D30000}"/>
    <cellStyle name="Normal 9 2 5 3" xfId="54020" xr:uid="{00000000-0005-0000-0000-000004D30000}"/>
    <cellStyle name="Normal 9 2 5 3 2" xfId="54021" xr:uid="{00000000-0005-0000-0000-000005D30000}"/>
    <cellStyle name="Normal 9 2 5 3 2 2" xfId="54022" xr:uid="{00000000-0005-0000-0000-000006D30000}"/>
    <cellStyle name="Normal 9 2 5 3 2 2 2" xfId="54023" xr:uid="{00000000-0005-0000-0000-000007D30000}"/>
    <cellStyle name="Normal 9 2 5 3 2 3" xfId="54024" xr:uid="{00000000-0005-0000-0000-000008D30000}"/>
    <cellStyle name="Normal 9 2 5 3 2 4" xfId="54025" xr:uid="{00000000-0005-0000-0000-000009D30000}"/>
    <cellStyle name="Normal 9 2 5 3 3" xfId="54026" xr:uid="{00000000-0005-0000-0000-00000AD30000}"/>
    <cellStyle name="Normal 9 2 5 3 3 2" xfId="54027" xr:uid="{00000000-0005-0000-0000-00000BD30000}"/>
    <cellStyle name="Normal 9 2 5 3 4" xfId="54028" xr:uid="{00000000-0005-0000-0000-00000CD30000}"/>
    <cellStyle name="Normal 9 2 5 3 5" xfId="54029" xr:uid="{00000000-0005-0000-0000-00000DD30000}"/>
    <cellStyle name="Normal 9 2 5 4" xfId="54030" xr:uid="{00000000-0005-0000-0000-00000ED30000}"/>
    <cellStyle name="Normal 9 2 5 4 2" xfId="54031" xr:uid="{00000000-0005-0000-0000-00000FD30000}"/>
    <cellStyle name="Normal 9 2 5 4 2 2" xfId="54032" xr:uid="{00000000-0005-0000-0000-000010D30000}"/>
    <cellStyle name="Normal 9 2 5 4 3" xfId="54033" xr:uid="{00000000-0005-0000-0000-000011D30000}"/>
    <cellStyle name="Normal 9 2 5 4 4" xfId="54034" xr:uid="{00000000-0005-0000-0000-000012D30000}"/>
    <cellStyle name="Normal 9 2 5 5" xfId="54035" xr:uid="{00000000-0005-0000-0000-000013D30000}"/>
    <cellStyle name="Normal 9 2 5 5 2" xfId="54036" xr:uid="{00000000-0005-0000-0000-000014D30000}"/>
    <cellStyle name="Normal 9 2 5 5 2 2" xfId="54037" xr:uid="{00000000-0005-0000-0000-000015D30000}"/>
    <cellStyle name="Normal 9 2 5 5 3" xfId="54038" xr:uid="{00000000-0005-0000-0000-000016D30000}"/>
    <cellStyle name="Normal 9 2 5 5 4" xfId="54039" xr:uid="{00000000-0005-0000-0000-000017D30000}"/>
    <cellStyle name="Normal 9 2 6" xfId="54040" xr:uid="{00000000-0005-0000-0000-000018D30000}"/>
    <cellStyle name="Normal 9 2 6 2" xfId="54041" xr:uid="{00000000-0005-0000-0000-000019D30000}"/>
    <cellStyle name="Normal 9 2 6 2 2" xfId="54042" xr:uid="{00000000-0005-0000-0000-00001AD30000}"/>
    <cellStyle name="Normal 9 2 6 2 2 2" xfId="54043" xr:uid="{00000000-0005-0000-0000-00001BD30000}"/>
    <cellStyle name="Normal 9 2 6 2 2 2 2" xfId="54044" xr:uid="{00000000-0005-0000-0000-00001CD30000}"/>
    <cellStyle name="Normal 9 2 6 2 2 3" xfId="54045" xr:uid="{00000000-0005-0000-0000-00001DD30000}"/>
    <cellStyle name="Normal 9 2 6 2 2 4" xfId="54046" xr:uid="{00000000-0005-0000-0000-00001ED30000}"/>
    <cellStyle name="Normal 9 2 6 2 3" xfId="54047" xr:uid="{00000000-0005-0000-0000-00001FD30000}"/>
    <cellStyle name="Normal 9 2 6 2 3 2" xfId="54048" xr:uid="{00000000-0005-0000-0000-000020D30000}"/>
    <cellStyle name="Normal 9 2 6 2 3 2 2" xfId="54049" xr:uid="{00000000-0005-0000-0000-000021D30000}"/>
    <cellStyle name="Normal 9 2 6 2 3 3" xfId="54050" xr:uid="{00000000-0005-0000-0000-000022D30000}"/>
    <cellStyle name="Normal 9 2 6 2 3 4" xfId="54051" xr:uid="{00000000-0005-0000-0000-000023D30000}"/>
    <cellStyle name="Normal 9 2 6 2 4" xfId="54052" xr:uid="{00000000-0005-0000-0000-000024D30000}"/>
    <cellStyle name="Normal 9 2 6 2 4 2" xfId="54053" xr:uid="{00000000-0005-0000-0000-000025D30000}"/>
    <cellStyle name="Normal 9 2 6 2 5" xfId="54054" xr:uid="{00000000-0005-0000-0000-000026D30000}"/>
    <cellStyle name="Normal 9 2 6 2 6" xfId="54055" xr:uid="{00000000-0005-0000-0000-000027D30000}"/>
    <cellStyle name="Normal 9 2 6 3" xfId="54056" xr:uid="{00000000-0005-0000-0000-000028D30000}"/>
    <cellStyle name="Normal 9 2 6 3 2" xfId="54057" xr:uid="{00000000-0005-0000-0000-000029D30000}"/>
    <cellStyle name="Normal 9 2 6 3 2 2" xfId="54058" xr:uid="{00000000-0005-0000-0000-00002AD30000}"/>
    <cellStyle name="Normal 9 2 6 3 2 2 2" xfId="54059" xr:uid="{00000000-0005-0000-0000-00002BD30000}"/>
    <cellStyle name="Normal 9 2 6 3 2 3" xfId="54060" xr:uid="{00000000-0005-0000-0000-00002CD30000}"/>
    <cellStyle name="Normal 9 2 6 3 2 4" xfId="54061" xr:uid="{00000000-0005-0000-0000-00002DD30000}"/>
    <cellStyle name="Normal 9 2 6 3 3" xfId="54062" xr:uid="{00000000-0005-0000-0000-00002ED30000}"/>
    <cellStyle name="Normal 9 2 6 3 3 2" xfId="54063" xr:uid="{00000000-0005-0000-0000-00002FD30000}"/>
    <cellStyle name="Normal 9 2 6 3 4" xfId="54064" xr:uid="{00000000-0005-0000-0000-000030D30000}"/>
    <cellStyle name="Normal 9 2 6 3 5" xfId="54065" xr:uid="{00000000-0005-0000-0000-000031D30000}"/>
    <cellStyle name="Normal 9 2 6 4" xfId="54066" xr:uid="{00000000-0005-0000-0000-000032D30000}"/>
    <cellStyle name="Normal 9 2 6 4 2" xfId="54067" xr:uid="{00000000-0005-0000-0000-000033D30000}"/>
    <cellStyle name="Normal 9 2 6 4 2 2" xfId="54068" xr:uid="{00000000-0005-0000-0000-000034D30000}"/>
    <cellStyle name="Normal 9 2 6 4 3" xfId="54069" xr:uid="{00000000-0005-0000-0000-000035D30000}"/>
    <cellStyle name="Normal 9 2 6 4 4" xfId="54070" xr:uid="{00000000-0005-0000-0000-000036D30000}"/>
    <cellStyle name="Normal 9 2 6 5" xfId="54071" xr:uid="{00000000-0005-0000-0000-000037D30000}"/>
    <cellStyle name="Normal 9 2 6 5 2" xfId="54072" xr:uid="{00000000-0005-0000-0000-000038D30000}"/>
    <cellStyle name="Normal 9 2 6 6" xfId="54073" xr:uid="{00000000-0005-0000-0000-000039D30000}"/>
    <cellStyle name="Normal 9 2 6 7" xfId="54074" xr:uid="{00000000-0005-0000-0000-00003AD30000}"/>
    <cellStyle name="Normal 9 2 7" xfId="54075" xr:uid="{00000000-0005-0000-0000-00003BD30000}"/>
    <cellStyle name="Normal 9 2 7 2" xfId="54076" xr:uid="{00000000-0005-0000-0000-00003CD30000}"/>
    <cellStyle name="Normal 9 2 7 2 2" xfId="54077" xr:uid="{00000000-0005-0000-0000-00003DD30000}"/>
    <cellStyle name="Normal 9 2 7 2 2 2" xfId="54078" xr:uid="{00000000-0005-0000-0000-00003ED30000}"/>
    <cellStyle name="Normal 9 2 7 2 3" xfId="54079" xr:uid="{00000000-0005-0000-0000-00003FD30000}"/>
    <cellStyle name="Normal 9 2 7 2 4" xfId="54080" xr:uid="{00000000-0005-0000-0000-000040D30000}"/>
    <cellStyle name="Normal 9 2 7 3" xfId="54081" xr:uid="{00000000-0005-0000-0000-000041D30000}"/>
    <cellStyle name="Normal 9 2 7 3 2" xfId="54082" xr:uid="{00000000-0005-0000-0000-000042D30000}"/>
    <cellStyle name="Normal 9 2 7 4" xfId="54083" xr:uid="{00000000-0005-0000-0000-000043D30000}"/>
    <cellStyle name="Normal 9 2 7 5" xfId="54084" xr:uid="{00000000-0005-0000-0000-000044D30000}"/>
    <cellStyle name="Normal 9 2 8" xfId="54085" xr:uid="{00000000-0005-0000-0000-000045D30000}"/>
    <cellStyle name="Normal 9 2 8 2" xfId="54086" xr:uid="{00000000-0005-0000-0000-000046D30000}"/>
    <cellStyle name="Normal 9 2 8 2 2" xfId="54087" xr:uid="{00000000-0005-0000-0000-000047D30000}"/>
    <cellStyle name="Normal 9 2 8 2 2 2" xfId="54088" xr:uid="{00000000-0005-0000-0000-000048D30000}"/>
    <cellStyle name="Normal 9 2 8 2 3" xfId="54089" xr:uid="{00000000-0005-0000-0000-000049D30000}"/>
    <cellStyle name="Normal 9 2 8 2 4" xfId="54090" xr:uid="{00000000-0005-0000-0000-00004AD30000}"/>
    <cellStyle name="Normal 9 2 8 3" xfId="54091" xr:uid="{00000000-0005-0000-0000-00004BD30000}"/>
    <cellStyle name="Normal 9 2 8 3 2" xfId="54092" xr:uid="{00000000-0005-0000-0000-00004CD30000}"/>
    <cellStyle name="Normal 9 2 8 4" xfId="54093" xr:uid="{00000000-0005-0000-0000-00004DD30000}"/>
    <cellStyle name="Normal 9 2 8 5" xfId="54094" xr:uid="{00000000-0005-0000-0000-00004ED30000}"/>
    <cellStyle name="Normal 9 2 9" xfId="54095" xr:uid="{00000000-0005-0000-0000-00004FD30000}"/>
    <cellStyle name="Normal 9 2 9 2" xfId="54096" xr:uid="{00000000-0005-0000-0000-000050D30000}"/>
    <cellStyle name="Normal 9 2 9 2 2" xfId="54097" xr:uid="{00000000-0005-0000-0000-000051D30000}"/>
    <cellStyle name="Normal 9 2 9 3" xfId="54098" xr:uid="{00000000-0005-0000-0000-000052D30000}"/>
    <cellStyle name="Normal 9 2 9 4" xfId="54099" xr:uid="{00000000-0005-0000-0000-000053D30000}"/>
    <cellStyle name="Normal 9 20" xfId="54100" xr:uid="{00000000-0005-0000-0000-000054D30000}"/>
    <cellStyle name="Normal 9 3" xfId="54101" xr:uid="{00000000-0005-0000-0000-000055D30000}"/>
    <cellStyle name="Normal 9 3 2" xfId="54102" xr:uid="{00000000-0005-0000-0000-000056D30000}"/>
    <cellStyle name="Normal 9 3 2 2" xfId="54103" xr:uid="{00000000-0005-0000-0000-000057D30000}"/>
    <cellStyle name="Normal 9 3 2 2 2" xfId="54104" xr:uid="{00000000-0005-0000-0000-000058D30000}"/>
    <cellStyle name="Normal 9 3 2 3" xfId="54105" xr:uid="{00000000-0005-0000-0000-000059D30000}"/>
    <cellStyle name="Normal 9 3 3" xfId="54106" xr:uid="{00000000-0005-0000-0000-00005AD30000}"/>
    <cellStyle name="Normal 9 3 3 2" xfId="54107" xr:uid="{00000000-0005-0000-0000-00005BD30000}"/>
    <cellStyle name="Normal 9 3 3 2 2" xfId="54108" xr:uid="{00000000-0005-0000-0000-00005CD30000}"/>
    <cellStyle name="Normal 9 3 3 2 2 2" xfId="54109" xr:uid="{00000000-0005-0000-0000-00005DD30000}"/>
    <cellStyle name="Normal 9 3 3 2 2 2 2" xfId="54110" xr:uid="{00000000-0005-0000-0000-00005ED30000}"/>
    <cellStyle name="Normal 9 3 3 2 2 2 2 2" xfId="54111" xr:uid="{00000000-0005-0000-0000-00005FD30000}"/>
    <cellStyle name="Normal 9 3 3 2 2 2 2 2 2" xfId="54112" xr:uid="{00000000-0005-0000-0000-000060D30000}"/>
    <cellStyle name="Normal 9 3 3 2 2 2 2 3" xfId="54113" xr:uid="{00000000-0005-0000-0000-000061D30000}"/>
    <cellStyle name="Normal 9 3 3 2 2 2 2 4" xfId="54114" xr:uid="{00000000-0005-0000-0000-000062D30000}"/>
    <cellStyle name="Normal 9 3 3 2 2 2 3" xfId="54115" xr:uid="{00000000-0005-0000-0000-000063D30000}"/>
    <cellStyle name="Normal 9 3 3 2 2 2 3 2" xfId="54116" xr:uid="{00000000-0005-0000-0000-000064D30000}"/>
    <cellStyle name="Normal 9 3 3 2 2 2 4" xfId="54117" xr:uid="{00000000-0005-0000-0000-000065D30000}"/>
    <cellStyle name="Normal 9 3 3 2 2 2 5" xfId="54118" xr:uid="{00000000-0005-0000-0000-000066D30000}"/>
    <cellStyle name="Normal 9 3 3 2 2 3" xfId="54119" xr:uid="{00000000-0005-0000-0000-000067D30000}"/>
    <cellStyle name="Normal 9 3 3 2 2 3 2" xfId="54120" xr:uid="{00000000-0005-0000-0000-000068D30000}"/>
    <cellStyle name="Normal 9 3 3 2 2 3 2 2" xfId="54121" xr:uid="{00000000-0005-0000-0000-000069D30000}"/>
    <cellStyle name="Normal 9 3 3 2 2 3 3" xfId="54122" xr:uid="{00000000-0005-0000-0000-00006AD30000}"/>
    <cellStyle name="Normal 9 3 3 2 2 3 4" xfId="54123" xr:uid="{00000000-0005-0000-0000-00006BD30000}"/>
    <cellStyle name="Normal 9 3 3 2 2 4" xfId="54124" xr:uid="{00000000-0005-0000-0000-00006CD30000}"/>
    <cellStyle name="Normal 9 3 3 2 2 4 2" xfId="54125" xr:uid="{00000000-0005-0000-0000-00006DD30000}"/>
    <cellStyle name="Normal 9 3 3 2 2 5" xfId="54126" xr:uid="{00000000-0005-0000-0000-00006ED30000}"/>
    <cellStyle name="Normal 9 3 3 2 2 6" xfId="54127" xr:uid="{00000000-0005-0000-0000-00006FD30000}"/>
    <cellStyle name="Normal 9 3 3 2 3" xfId="54128" xr:uid="{00000000-0005-0000-0000-000070D30000}"/>
    <cellStyle name="Normal 9 3 3 2 3 2" xfId="54129" xr:uid="{00000000-0005-0000-0000-000071D30000}"/>
    <cellStyle name="Normal 9 3 3 2 3 2 2" xfId="54130" xr:uid="{00000000-0005-0000-0000-000072D30000}"/>
    <cellStyle name="Normal 9 3 3 2 3 2 2 2" xfId="54131" xr:uid="{00000000-0005-0000-0000-000073D30000}"/>
    <cellStyle name="Normal 9 3 3 2 3 2 3" xfId="54132" xr:uid="{00000000-0005-0000-0000-000074D30000}"/>
    <cellStyle name="Normal 9 3 3 2 3 2 4" xfId="54133" xr:uid="{00000000-0005-0000-0000-000075D30000}"/>
    <cellStyle name="Normal 9 3 3 2 3 3" xfId="54134" xr:uid="{00000000-0005-0000-0000-000076D30000}"/>
    <cellStyle name="Normal 9 3 3 2 3 3 2" xfId="54135" xr:uid="{00000000-0005-0000-0000-000077D30000}"/>
    <cellStyle name="Normal 9 3 3 2 3 4" xfId="54136" xr:uid="{00000000-0005-0000-0000-000078D30000}"/>
    <cellStyle name="Normal 9 3 3 2 3 5" xfId="54137" xr:uid="{00000000-0005-0000-0000-000079D30000}"/>
    <cellStyle name="Normal 9 3 3 2 4" xfId="54138" xr:uid="{00000000-0005-0000-0000-00007AD30000}"/>
    <cellStyle name="Normal 9 3 3 2 4 2" xfId="54139" xr:uid="{00000000-0005-0000-0000-00007BD30000}"/>
    <cellStyle name="Normal 9 3 3 2 4 2 2" xfId="54140" xr:uid="{00000000-0005-0000-0000-00007CD30000}"/>
    <cellStyle name="Normal 9 3 3 2 4 3" xfId="54141" xr:uid="{00000000-0005-0000-0000-00007DD30000}"/>
    <cellStyle name="Normal 9 3 3 2 4 4" xfId="54142" xr:uid="{00000000-0005-0000-0000-00007ED30000}"/>
    <cellStyle name="Normal 9 3 3 2 5" xfId="54143" xr:uid="{00000000-0005-0000-0000-00007FD30000}"/>
    <cellStyle name="Normal 9 3 3 2 5 2" xfId="54144" xr:uid="{00000000-0005-0000-0000-000080D30000}"/>
    <cellStyle name="Normal 9 3 3 2 5 2 2" xfId="54145" xr:uid="{00000000-0005-0000-0000-000081D30000}"/>
    <cellStyle name="Normal 9 3 3 2 5 3" xfId="54146" xr:uid="{00000000-0005-0000-0000-000082D30000}"/>
    <cellStyle name="Normal 9 3 3 2 5 4" xfId="54147" xr:uid="{00000000-0005-0000-0000-000083D30000}"/>
    <cellStyle name="Normal 9 3 3 2 6" xfId="54148" xr:uid="{00000000-0005-0000-0000-000084D30000}"/>
    <cellStyle name="Normal 9 3 3 2 6 2" xfId="54149" xr:uid="{00000000-0005-0000-0000-000085D30000}"/>
    <cellStyle name="Normal 9 3 3 2 7" xfId="54150" xr:uid="{00000000-0005-0000-0000-000086D30000}"/>
    <cellStyle name="Normal 9 3 3 2 8" xfId="54151" xr:uid="{00000000-0005-0000-0000-000087D30000}"/>
    <cellStyle name="Normal 9 3 3 3" xfId="54152" xr:uid="{00000000-0005-0000-0000-000088D30000}"/>
    <cellStyle name="Normal 9 3 3 3 2" xfId="54153" xr:uid="{00000000-0005-0000-0000-000089D30000}"/>
    <cellStyle name="Normal 9 3 3 3 2 2" xfId="54154" xr:uid="{00000000-0005-0000-0000-00008AD30000}"/>
    <cellStyle name="Normal 9 3 3 3 2 2 2" xfId="54155" xr:uid="{00000000-0005-0000-0000-00008BD30000}"/>
    <cellStyle name="Normal 9 3 3 3 2 2 2 2" xfId="54156" xr:uid="{00000000-0005-0000-0000-00008CD30000}"/>
    <cellStyle name="Normal 9 3 3 3 2 2 3" xfId="54157" xr:uid="{00000000-0005-0000-0000-00008DD30000}"/>
    <cellStyle name="Normal 9 3 3 3 2 2 4" xfId="54158" xr:uid="{00000000-0005-0000-0000-00008ED30000}"/>
    <cellStyle name="Normal 9 3 3 3 2 3" xfId="54159" xr:uid="{00000000-0005-0000-0000-00008FD30000}"/>
    <cellStyle name="Normal 9 3 3 3 2 3 2" xfId="54160" xr:uid="{00000000-0005-0000-0000-000090D30000}"/>
    <cellStyle name="Normal 9 3 3 3 2 4" xfId="54161" xr:uid="{00000000-0005-0000-0000-000091D30000}"/>
    <cellStyle name="Normal 9 3 3 3 2 5" xfId="54162" xr:uid="{00000000-0005-0000-0000-000092D30000}"/>
    <cellStyle name="Normal 9 3 3 3 3" xfId="54163" xr:uid="{00000000-0005-0000-0000-000093D30000}"/>
    <cellStyle name="Normal 9 3 3 3 3 2" xfId="54164" xr:uid="{00000000-0005-0000-0000-000094D30000}"/>
    <cellStyle name="Normal 9 3 3 3 3 2 2" xfId="54165" xr:uid="{00000000-0005-0000-0000-000095D30000}"/>
    <cellStyle name="Normal 9 3 3 3 3 3" xfId="54166" xr:uid="{00000000-0005-0000-0000-000096D30000}"/>
    <cellStyle name="Normal 9 3 3 3 3 4" xfId="54167" xr:uid="{00000000-0005-0000-0000-000097D30000}"/>
    <cellStyle name="Normal 9 3 3 3 4" xfId="54168" xr:uid="{00000000-0005-0000-0000-000098D30000}"/>
    <cellStyle name="Normal 9 3 3 3 4 2" xfId="54169" xr:uid="{00000000-0005-0000-0000-000099D30000}"/>
    <cellStyle name="Normal 9 3 3 3 4 2 2" xfId="54170" xr:uid="{00000000-0005-0000-0000-00009AD30000}"/>
    <cellStyle name="Normal 9 3 3 3 4 3" xfId="54171" xr:uid="{00000000-0005-0000-0000-00009BD30000}"/>
    <cellStyle name="Normal 9 3 3 3 4 4" xfId="54172" xr:uid="{00000000-0005-0000-0000-00009CD30000}"/>
    <cellStyle name="Normal 9 3 3 3 5" xfId="54173" xr:uid="{00000000-0005-0000-0000-00009DD30000}"/>
    <cellStyle name="Normal 9 3 3 3 5 2" xfId="54174" xr:uid="{00000000-0005-0000-0000-00009ED30000}"/>
    <cellStyle name="Normal 9 3 3 3 6" xfId="54175" xr:uid="{00000000-0005-0000-0000-00009FD30000}"/>
    <cellStyle name="Normal 9 3 3 3 7" xfId="54176" xr:uid="{00000000-0005-0000-0000-0000A0D30000}"/>
    <cellStyle name="Normal 9 3 3 4" xfId="54177" xr:uid="{00000000-0005-0000-0000-0000A1D30000}"/>
    <cellStyle name="Normal 9 3 3 4 2" xfId="54178" xr:uid="{00000000-0005-0000-0000-0000A2D30000}"/>
    <cellStyle name="Normal 9 3 3 4 2 2" xfId="54179" xr:uid="{00000000-0005-0000-0000-0000A3D30000}"/>
    <cellStyle name="Normal 9 3 3 4 2 2 2" xfId="54180" xr:uid="{00000000-0005-0000-0000-0000A4D30000}"/>
    <cellStyle name="Normal 9 3 3 4 2 3" xfId="54181" xr:uid="{00000000-0005-0000-0000-0000A5D30000}"/>
    <cellStyle name="Normal 9 3 3 4 2 4" xfId="54182" xr:uid="{00000000-0005-0000-0000-0000A6D30000}"/>
    <cellStyle name="Normal 9 3 3 4 3" xfId="54183" xr:uid="{00000000-0005-0000-0000-0000A7D30000}"/>
    <cellStyle name="Normal 9 3 3 4 3 2" xfId="54184" xr:uid="{00000000-0005-0000-0000-0000A8D30000}"/>
    <cellStyle name="Normal 9 3 3 4 3 2 2" xfId="54185" xr:uid="{00000000-0005-0000-0000-0000A9D30000}"/>
    <cellStyle name="Normal 9 3 3 4 3 3" xfId="54186" xr:uid="{00000000-0005-0000-0000-0000AAD30000}"/>
    <cellStyle name="Normal 9 3 3 4 3 4" xfId="54187" xr:uid="{00000000-0005-0000-0000-0000ABD30000}"/>
    <cellStyle name="Normal 9 3 3 4 4" xfId="54188" xr:uid="{00000000-0005-0000-0000-0000ACD30000}"/>
    <cellStyle name="Normal 9 3 3 4 4 2" xfId="54189" xr:uid="{00000000-0005-0000-0000-0000ADD30000}"/>
    <cellStyle name="Normal 9 3 3 4 5" xfId="54190" xr:uid="{00000000-0005-0000-0000-0000AED30000}"/>
    <cellStyle name="Normal 9 3 3 4 6" xfId="54191" xr:uid="{00000000-0005-0000-0000-0000AFD30000}"/>
    <cellStyle name="Normal 9 3 3 5" xfId="54192" xr:uid="{00000000-0005-0000-0000-0000B0D30000}"/>
    <cellStyle name="Normal 9 3 3 5 2" xfId="54193" xr:uid="{00000000-0005-0000-0000-0000B1D30000}"/>
    <cellStyle name="Normal 9 3 3 5 2 2" xfId="54194" xr:uid="{00000000-0005-0000-0000-0000B2D30000}"/>
    <cellStyle name="Normal 9 3 3 5 2 2 2" xfId="54195" xr:uid="{00000000-0005-0000-0000-0000B3D30000}"/>
    <cellStyle name="Normal 9 3 3 5 2 3" xfId="54196" xr:uid="{00000000-0005-0000-0000-0000B4D30000}"/>
    <cellStyle name="Normal 9 3 3 5 2 4" xfId="54197" xr:uid="{00000000-0005-0000-0000-0000B5D30000}"/>
    <cellStyle name="Normal 9 3 3 5 3" xfId="54198" xr:uid="{00000000-0005-0000-0000-0000B6D30000}"/>
    <cellStyle name="Normal 9 3 3 5 3 2" xfId="54199" xr:uid="{00000000-0005-0000-0000-0000B7D30000}"/>
    <cellStyle name="Normal 9 3 3 5 4" xfId="54200" xr:uid="{00000000-0005-0000-0000-0000B8D30000}"/>
    <cellStyle name="Normal 9 3 3 5 5" xfId="54201" xr:uid="{00000000-0005-0000-0000-0000B9D30000}"/>
    <cellStyle name="Normal 9 3 3 6" xfId="54202" xr:uid="{00000000-0005-0000-0000-0000BAD30000}"/>
    <cellStyle name="Normal 9 3 3 6 2" xfId="54203" xr:uid="{00000000-0005-0000-0000-0000BBD30000}"/>
    <cellStyle name="Normal 9 3 3 6 2 2" xfId="54204" xr:uid="{00000000-0005-0000-0000-0000BCD30000}"/>
    <cellStyle name="Normal 9 3 3 6 3" xfId="54205" xr:uid="{00000000-0005-0000-0000-0000BDD30000}"/>
    <cellStyle name="Normal 9 3 3 6 4" xfId="54206" xr:uid="{00000000-0005-0000-0000-0000BED30000}"/>
    <cellStyle name="Normal 9 3 3 7" xfId="54207" xr:uid="{00000000-0005-0000-0000-0000BFD30000}"/>
    <cellStyle name="Normal 9 3 3 7 2" xfId="54208" xr:uid="{00000000-0005-0000-0000-0000C0D30000}"/>
    <cellStyle name="Normal 9 3 3 8" xfId="54209" xr:uid="{00000000-0005-0000-0000-0000C1D30000}"/>
    <cellStyle name="Normal 9 3 3 9" xfId="54210" xr:uid="{00000000-0005-0000-0000-0000C2D30000}"/>
    <cellStyle name="Normal 9 3 4" xfId="54211" xr:uid="{00000000-0005-0000-0000-0000C3D30000}"/>
    <cellStyle name="Normal 9 3 4 2" xfId="54212" xr:uid="{00000000-0005-0000-0000-0000C4D30000}"/>
    <cellStyle name="Normal 9 3 5" xfId="54213" xr:uid="{00000000-0005-0000-0000-0000C5D30000}"/>
    <cellStyle name="Normal 9 4" xfId="54214" xr:uid="{00000000-0005-0000-0000-0000C6D30000}"/>
    <cellStyle name="Normal 9 4 10" xfId="54215" xr:uid="{00000000-0005-0000-0000-0000C7D30000}"/>
    <cellStyle name="Normal 9 4 2" xfId="54216" xr:uid="{00000000-0005-0000-0000-0000C8D30000}"/>
    <cellStyle name="Normal 9 4 2 2" xfId="54217" xr:uid="{00000000-0005-0000-0000-0000C9D30000}"/>
    <cellStyle name="Normal 9 4 2 2 2" xfId="54218" xr:uid="{00000000-0005-0000-0000-0000CAD30000}"/>
    <cellStyle name="Normal 9 4 2 2 2 2" xfId="54219" xr:uid="{00000000-0005-0000-0000-0000CBD30000}"/>
    <cellStyle name="Normal 9 4 2 2 2 2 2" xfId="54220" xr:uid="{00000000-0005-0000-0000-0000CCD30000}"/>
    <cellStyle name="Normal 9 4 2 2 2 2 2 2" xfId="54221" xr:uid="{00000000-0005-0000-0000-0000CDD30000}"/>
    <cellStyle name="Normal 9 4 2 2 2 2 2 2 2" xfId="54222" xr:uid="{00000000-0005-0000-0000-0000CED30000}"/>
    <cellStyle name="Normal 9 4 2 2 2 2 2 3" xfId="54223" xr:uid="{00000000-0005-0000-0000-0000CFD30000}"/>
    <cellStyle name="Normal 9 4 2 2 2 2 2 4" xfId="54224" xr:uid="{00000000-0005-0000-0000-0000D0D30000}"/>
    <cellStyle name="Normal 9 4 2 2 2 2 3" xfId="54225" xr:uid="{00000000-0005-0000-0000-0000D1D30000}"/>
    <cellStyle name="Normal 9 4 2 2 2 2 3 2" xfId="54226" xr:uid="{00000000-0005-0000-0000-0000D2D30000}"/>
    <cellStyle name="Normal 9 4 2 2 2 2 4" xfId="54227" xr:uid="{00000000-0005-0000-0000-0000D3D30000}"/>
    <cellStyle name="Normal 9 4 2 2 2 2 5" xfId="54228" xr:uid="{00000000-0005-0000-0000-0000D4D30000}"/>
    <cellStyle name="Normal 9 4 2 2 2 3" xfId="54229" xr:uid="{00000000-0005-0000-0000-0000D5D30000}"/>
    <cellStyle name="Normal 9 4 2 2 2 3 2" xfId="54230" xr:uid="{00000000-0005-0000-0000-0000D6D30000}"/>
    <cellStyle name="Normal 9 4 2 2 2 3 2 2" xfId="54231" xr:uid="{00000000-0005-0000-0000-0000D7D30000}"/>
    <cellStyle name="Normal 9 4 2 2 2 3 3" xfId="54232" xr:uid="{00000000-0005-0000-0000-0000D8D30000}"/>
    <cellStyle name="Normal 9 4 2 2 2 3 4" xfId="54233" xr:uid="{00000000-0005-0000-0000-0000D9D30000}"/>
    <cellStyle name="Normal 9 4 2 2 2 4" xfId="54234" xr:uid="{00000000-0005-0000-0000-0000DAD30000}"/>
    <cellStyle name="Normal 9 4 2 2 2 4 2" xfId="54235" xr:uid="{00000000-0005-0000-0000-0000DBD30000}"/>
    <cellStyle name="Normal 9 4 2 2 2 5" xfId="54236" xr:uid="{00000000-0005-0000-0000-0000DCD30000}"/>
    <cellStyle name="Normal 9 4 2 2 2 6" xfId="54237" xr:uid="{00000000-0005-0000-0000-0000DDD30000}"/>
    <cellStyle name="Normal 9 4 2 2 3" xfId="54238" xr:uid="{00000000-0005-0000-0000-0000DED30000}"/>
    <cellStyle name="Normal 9 4 2 2 3 2" xfId="54239" xr:uid="{00000000-0005-0000-0000-0000DFD30000}"/>
    <cellStyle name="Normal 9 4 2 2 3 2 2" xfId="54240" xr:uid="{00000000-0005-0000-0000-0000E0D30000}"/>
    <cellStyle name="Normal 9 4 2 2 3 2 2 2" xfId="54241" xr:uid="{00000000-0005-0000-0000-0000E1D30000}"/>
    <cellStyle name="Normal 9 4 2 2 3 2 3" xfId="54242" xr:uid="{00000000-0005-0000-0000-0000E2D30000}"/>
    <cellStyle name="Normal 9 4 2 2 3 2 4" xfId="54243" xr:uid="{00000000-0005-0000-0000-0000E3D30000}"/>
    <cellStyle name="Normal 9 4 2 2 3 3" xfId="54244" xr:uid="{00000000-0005-0000-0000-0000E4D30000}"/>
    <cellStyle name="Normal 9 4 2 2 3 3 2" xfId="54245" xr:uid="{00000000-0005-0000-0000-0000E5D30000}"/>
    <cellStyle name="Normal 9 4 2 2 3 4" xfId="54246" xr:uid="{00000000-0005-0000-0000-0000E6D30000}"/>
    <cellStyle name="Normal 9 4 2 2 3 5" xfId="54247" xr:uid="{00000000-0005-0000-0000-0000E7D30000}"/>
    <cellStyle name="Normal 9 4 2 2 4" xfId="54248" xr:uid="{00000000-0005-0000-0000-0000E8D30000}"/>
    <cellStyle name="Normal 9 4 2 2 4 2" xfId="54249" xr:uid="{00000000-0005-0000-0000-0000E9D30000}"/>
    <cellStyle name="Normal 9 4 2 2 4 2 2" xfId="54250" xr:uid="{00000000-0005-0000-0000-0000EAD30000}"/>
    <cellStyle name="Normal 9 4 2 2 4 3" xfId="54251" xr:uid="{00000000-0005-0000-0000-0000EBD30000}"/>
    <cellStyle name="Normal 9 4 2 2 4 4" xfId="54252" xr:uid="{00000000-0005-0000-0000-0000ECD30000}"/>
    <cellStyle name="Normal 9 4 2 2 5" xfId="54253" xr:uid="{00000000-0005-0000-0000-0000EDD30000}"/>
    <cellStyle name="Normal 9 4 2 2 5 2" xfId="54254" xr:uid="{00000000-0005-0000-0000-0000EED30000}"/>
    <cellStyle name="Normal 9 4 2 2 5 2 2" xfId="54255" xr:uid="{00000000-0005-0000-0000-0000EFD30000}"/>
    <cellStyle name="Normal 9 4 2 2 5 3" xfId="54256" xr:uid="{00000000-0005-0000-0000-0000F0D30000}"/>
    <cellStyle name="Normal 9 4 2 2 5 4" xfId="54257" xr:uid="{00000000-0005-0000-0000-0000F1D30000}"/>
    <cellStyle name="Normal 9 4 2 2 6" xfId="54258" xr:uid="{00000000-0005-0000-0000-0000F2D30000}"/>
    <cellStyle name="Normal 9 4 2 2 6 2" xfId="54259" xr:uid="{00000000-0005-0000-0000-0000F3D30000}"/>
    <cellStyle name="Normal 9 4 2 2 7" xfId="54260" xr:uid="{00000000-0005-0000-0000-0000F4D30000}"/>
    <cellStyle name="Normal 9 4 2 2 8" xfId="54261" xr:uid="{00000000-0005-0000-0000-0000F5D30000}"/>
    <cellStyle name="Normal 9 4 2 3" xfId="54262" xr:uid="{00000000-0005-0000-0000-0000F6D30000}"/>
    <cellStyle name="Normal 9 4 2 3 2" xfId="54263" xr:uid="{00000000-0005-0000-0000-0000F7D30000}"/>
    <cellStyle name="Normal 9 4 2 3 2 2" xfId="54264" xr:uid="{00000000-0005-0000-0000-0000F8D30000}"/>
    <cellStyle name="Normal 9 4 2 3 2 2 2" xfId="54265" xr:uid="{00000000-0005-0000-0000-0000F9D30000}"/>
    <cellStyle name="Normal 9 4 2 3 2 2 2 2" xfId="54266" xr:uid="{00000000-0005-0000-0000-0000FAD30000}"/>
    <cellStyle name="Normal 9 4 2 3 2 2 3" xfId="54267" xr:uid="{00000000-0005-0000-0000-0000FBD30000}"/>
    <cellStyle name="Normal 9 4 2 3 2 2 4" xfId="54268" xr:uid="{00000000-0005-0000-0000-0000FCD30000}"/>
    <cellStyle name="Normal 9 4 2 3 2 3" xfId="54269" xr:uid="{00000000-0005-0000-0000-0000FDD30000}"/>
    <cellStyle name="Normal 9 4 2 3 2 3 2" xfId="54270" xr:uid="{00000000-0005-0000-0000-0000FED30000}"/>
    <cellStyle name="Normal 9 4 2 3 2 4" xfId="54271" xr:uid="{00000000-0005-0000-0000-0000FFD30000}"/>
    <cellStyle name="Normal 9 4 2 3 2 5" xfId="54272" xr:uid="{00000000-0005-0000-0000-000000D40000}"/>
    <cellStyle name="Normal 9 4 2 3 3" xfId="54273" xr:uid="{00000000-0005-0000-0000-000001D40000}"/>
    <cellStyle name="Normal 9 4 2 3 3 2" xfId="54274" xr:uid="{00000000-0005-0000-0000-000002D40000}"/>
    <cellStyle name="Normal 9 4 2 3 3 2 2" xfId="54275" xr:uid="{00000000-0005-0000-0000-000003D40000}"/>
    <cellStyle name="Normal 9 4 2 3 3 3" xfId="54276" xr:uid="{00000000-0005-0000-0000-000004D40000}"/>
    <cellStyle name="Normal 9 4 2 3 3 4" xfId="54277" xr:uid="{00000000-0005-0000-0000-000005D40000}"/>
    <cellStyle name="Normal 9 4 2 3 4" xfId="54278" xr:uid="{00000000-0005-0000-0000-000006D40000}"/>
    <cellStyle name="Normal 9 4 2 3 4 2" xfId="54279" xr:uid="{00000000-0005-0000-0000-000007D40000}"/>
    <cellStyle name="Normal 9 4 2 3 4 2 2" xfId="54280" xr:uid="{00000000-0005-0000-0000-000008D40000}"/>
    <cellStyle name="Normal 9 4 2 3 4 3" xfId="54281" xr:uid="{00000000-0005-0000-0000-000009D40000}"/>
    <cellStyle name="Normal 9 4 2 3 4 4" xfId="54282" xr:uid="{00000000-0005-0000-0000-00000AD40000}"/>
    <cellStyle name="Normal 9 4 2 3 5" xfId="54283" xr:uid="{00000000-0005-0000-0000-00000BD40000}"/>
    <cellStyle name="Normal 9 4 2 3 5 2" xfId="54284" xr:uid="{00000000-0005-0000-0000-00000CD40000}"/>
    <cellStyle name="Normal 9 4 2 3 6" xfId="54285" xr:uid="{00000000-0005-0000-0000-00000DD40000}"/>
    <cellStyle name="Normal 9 4 2 3 7" xfId="54286" xr:uid="{00000000-0005-0000-0000-00000ED40000}"/>
    <cellStyle name="Normal 9 4 2 4" xfId="54287" xr:uid="{00000000-0005-0000-0000-00000FD40000}"/>
    <cellStyle name="Normal 9 4 2 4 2" xfId="54288" xr:uid="{00000000-0005-0000-0000-000010D40000}"/>
    <cellStyle name="Normal 9 4 2 4 2 2" xfId="54289" xr:uid="{00000000-0005-0000-0000-000011D40000}"/>
    <cellStyle name="Normal 9 4 2 4 2 2 2" xfId="54290" xr:uid="{00000000-0005-0000-0000-000012D40000}"/>
    <cellStyle name="Normal 9 4 2 4 2 3" xfId="54291" xr:uid="{00000000-0005-0000-0000-000013D40000}"/>
    <cellStyle name="Normal 9 4 2 4 2 4" xfId="54292" xr:uid="{00000000-0005-0000-0000-000014D40000}"/>
    <cellStyle name="Normal 9 4 2 4 3" xfId="54293" xr:uid="{00000000-0005-0000-0000-000015D40000}"/>
    <cellStyle name="Normal 9 4 2 4 3 2" xfId="54294" xr:uid="{00000000-0005-0000-0000-000016D40000}"/>
    <cellStyle name="Normal 9 4 2 4 3 2 2" xfId="54295" xr:uid="{00000000-0005-0000-0000-000017D40000}"/>
    <cellStyle name="Normal 9 4 2 4 3 3" xfId="54296" xr:uid="{00000000-0005-0000-0000-000018D40000}"/>
    <cellStyle name="Normal 9 4 2 4 3 4" xfId="54297" xr:uid="{00000000-0005-0000-0000-000019D40000}"/>
    <cellStyle name="Normal 9 4 2 4 4" xfId="54298" xr:uid="{00000000-0005-0000-0000-00001AD40000}"/>
    <cellStyle name="Normal 9 4 2 4 4 2" xfId="54299" xr:uid="{00000000-0005-0000-0000-00001BD40000}"/>
    <cellStyle name="Normal 9 4 2 4 5" xfId="54300" xr:uid="{00000000-0005-0000-0000-00001CD40000}"/>
    <cellStyle name="Normal 9 4 2 4 6" xfId="54301" xr:uid="{00000000-0005-0000-0000-00001DD40000}"/>
    <cellStyle name="Normal 9 4 2 5" xfId="54302" xr:uid="{00000000-0005-0000-0000-00001ED40000}"/>
    <cellStyle name="Normal 9 4 2 5 2" xfId="54303" xr:uid="{00000000-0005-0000-0000-00001FD40000}"/>
    <cellStyle name="Normal 9 4 2 5 2 2" xfId="54304" xr:uid="{00000000-0005-0000-0000-000020D40000}"/>
    <cellStyle name="Normal 9 4 2 5 2 2 2" xfId="54305" xr:uid="{00000000-0005-0000-0000-000021D40000}"/>
    <cellStyle name="Normal 9 4 2 5 2 3" xfId="54306" xr:uid="{00000000-0005-0000-0000-000022D40000}"/>
    <cellStyle name="Normal 9 4 2 5 2 4" xfId="54307" xr:uid="{00000000-0005-0000-0000-000023D40000}"/>
    <cellStyle name="Normal 9 4 2 5 3" xfId="54308" xr:uid="{00000000-0005-0000-0000-000024D40000}"/>
    <cellStyle name="Normal 9 4 2 5 3 2" xfId="54309" xr:uid="{00000000-0005-0000-0000-000025D40000}"/>
    <cellStyle name="Normal 9 4 2 5 4" xfId="54310" xr:uid="{00000000-0005-0000-0000-000026D40000}"/>
    <cellStyle name="Normal 9 4 2 5 5" xfId="54311" xr:uid="{00000000-0005-0000-0000-000027D40000}"/>
    <cellStyle name="Normal 9 4 2 6" xfId="54312" xr:uid="{00000000-0005-0000-0000-000028D40000}"/>
    <cellStyle name="Normal 9 4 2 6 2" xfId="54313" xr:uid="{00000000-0005-0000-0000-000029D40000}"/>
    <cellStyle name="Normal 9 4 2 6 2 2" xfId="54314" xr:uid="{00000000-0005-0000-0000-00002AD40000}"/>
    <cellStyle name="Normal 9 4 2 6 3" xfId="54315" xr:uid="{00000000-0005-0000-0000-00002BD40000}"/>
    <cellStyle name="Normal 9 4 2 6 4" xfId="54316" xr:uid="{00000000-0005-0000-0000-00002CD40000}"/>
    <cellStyle name="Normal 9 4 2 7" xfId="54317" xr:uid="{00000000-0005-0000-0000-00002DD40000}"/>
    <cellStyle name="Normal 9 4 2 7 2" xfId="54318" xr:uid="{00000000-0005-0000-0000-00002ED40000}"/>
    <cellStyle name="Normal 9 4 2 8" xfId="54319" xr:uid="{00000000-0005-0000-0000-00002FD40000}"/>
    <cellStyle name="Normal 9 4 2 9" xfId="54320" xr:uid="{00000000-0005-0000-0000-000030D40000}"/>
    <cellStyle name="Normal 9 4 3" xfId="54321" xr:uid="{00000000-0005-0000-0000-000031D40000}"/>
    <cellStyle name="Normal 9 4 3 2" xfId="54322" xr:uid="{00000000-0005-0000-0000-000032D40000}"/>
    <cellStyle name="Normal 9 4 3 2 2" xfId="54323" xr:uid="{00000000-0005-0000-0000-000033D40000}"/>
    <cellStyle name="Normal 9 4 3 2 2 2" xfId="54324" xr:uid="{00000000-0005-0000-0000-000034D40000}"/>
    <cellStyle name="Normal 9 4 3 2 2 2 2" xfId="54325" xr:uid="{00000000-0005-0000-0000-000035D40000}"/>
    <cellStyle name="Normal 9 4 3 2 2 2 2 2" xfId="54326" xr:uid="{00000000-0005-0000-0000-000036D40000}"/>
    <cellStyle name="Normal 9 4 3 2 2 2 3" xfId="54327" xr:uid="{00000000-0005-0000-0000-000037D40000}"/>
    <cellStyle name="Normal 9 4 3 2 2 2 4" xfId="54328" xr:uid="{00000000-0005-0000-0000-000038D40000}"/>
    <cellStyle name="Normal 9 4 3 2 2 3" xfId="54329" xr:uid="{00000000-0005-0000-0000-000039D40000}"/>
    <cellStyle name="Normal 9 4 3 2 2 3 2" xfId="54330" xr:uid="{00000000-0005-0000-0000-00003AD40000}"/>
    <cellStyle name="Normal 9 4 3 2 2 4" xfId="54331" xr:uid="{00000000-0005-0000-0000-00003BD40000}"/>
    <cellStyle name="Normal 9 4 3 2 2 5" xfId="54332" xr:uid="{00000000-0005-0000-0000-00003CD40000}"/>
    <cellStyle name="Normal 9 4 3 2 3" xfId="54333" xr:uid="{00000000-0005-0000-0000-00003DD40000}"/>
    <cellStyle name="Normal 9 4 3 2 3 2" xfId="54334" xr:uid="{00000000-0005-0000-0000-00003ED40000}"/>
    <cellStyle name="Normal 9 4 3 2 3 2 2" xfId="54335" xr:uid="{00000000-0005-0000-0000-00003FD40000}"/>
    <cellStyle name="Normal 9 4 3 2 3 3" xfId="54336" xr:uid="{00000000-0005-0000-0000-000040D40000}"/>
    <cellStyle name="Normal 9 4 3 2 3 4" xfId="54337" xr:uid="{00000000-0005-0000-0000-000041D40000}"/>
    <cellStyle name="Normal 9 4 3 2 4" xfId="54338" xr:uid="{00000000-0005-0000-0000-000042D40000}"/>
    <cellStyle name="Normal 9 4 3 2 4 2" xfId="54339" xr:uid="{00000000-0005-0000-0000-000043D40000}"/>
    <cellStyle name="Normal 9 4 3 2 5" xfId="54340" xr:uid="{00000000-0005-0000-0000-000044D40000}"/>
    <cellStyle name="Normal 9 4 3 2 6" xfId="54341" xr:uid="{00000000-0005-0000-0000-000045D40000}"/>
    <cellStyle name="Normal 9 4 3 3" xfId="54342" xr:uid="{00000000-0005-0000-0000-000046D40000}"/>
    <cellStyle name="Normal 9 4 3 3 2" xfId="54343" xr:uid="{00000000-0005-0000-0000-000047D40000}"/>
    <cellStyle name="Normal 9 4 3 3 2 2" xfId="54344" xr:uid="{00000000-0005-0000-0000-000048D40000}"/>
    <cellStyle name="Normal 9 4 3 3 2 2 2" xfId="54345" xr:uid="{00000000-0005-0000-0000-000049D40000}"/>
    <cellStyle name="Normal 9 4 3 3 2 3" xfId="54346" xr:uid="{00000000-0005-0000-0000-00004AD40000}"/>
    <cellStyle name="Normal 9 4 3 3 2 4" xfId="54347" xr:uid="{00000000-0005-0000-0000-00004BD40000}"/>
    <cellStyle name="Normal 9 4 3 3 3" xfId="54348" xr:uid="{00000000-0005-0000-0000-00004CD40000}"/>
    <cellStyle name="Normal 9 4 3 3 3 2" xfId="54349" xr:uid="{00000000-0005-0000-0000-00004DD40000}"/>
    <cellStyle name="Normal 9 4 3 3 4" xfId="54350" xr:uid="{00000000-0005-0000-0000-00004ED40000}"/>
    <cellStyle name="Normal 9 4 3 3 5" xfId="54351" xr:uid="{00000000-0005-0000-0000-00004FD40000}"/>
    <cellStyle name="Normal 9 4 3 4" xfId="54352" xr:uid="{00000000-0005-0000-0000-000050D40000}"/>
    <cellStyle name="Normal 9 4 3 4 2" xfId="54353" xr:uid="{00000000-0005-0000-0000-000051D40000}"/>
    <cellStyle name="Normal 9 4 3 4 2 2" xfId="54354" xr:uid="{00000000-0005-0000-0000-000052D40000}"/>
    <cellStyle name="Normal 9 4 3 4 3" xfId="54355" xr:uid="{00000000-0005-0000-0000-000053D40000}"/>
    <cellStyle name="Normal 9 4 3 4 4" xfId="54356" xr:uid="{00000000-0005-0000-0000-000054D40000}"/>
    <cellStyle name="Normal 9 4 3 5" xfId="54357" xr:uid="{00000000-0005-0000-0000-000055D40000}"/>
    <cellStyle name="Normal 9 4 3 5 2" xfId="54358" xr:uid="{00000000-0005-0000-0000-000056D40000}"/>
    <cellStyle name="Normal 9 4 3 5 2 2" xfId="54359" xr:uid="{00000000-0005-0000-0000-000057D40000}"/>
    <cellStyle name="Normal 9 4 3 5 3" xfId="54360" xr:uid="{00000000-0005-0000-0000-000058D40000}"/>
    <cellStyle name="Normal 9 4 3 5 4" xfId="54361" xr:uid="{00000000-0005-0000-0000-000059D40000}"/>
    <cellStyle name="Normal 9 4 3 6" xfId="54362" xr:uid="{00000000-0005-0000-0000-00005AD40000}"/>
    <cellStyle name="Normal 9 4 3 6 2" xfId="54363" xr:uid="{00000000-0005-0000-0000-00005BD40000}"/>
    <cellStyle name="Normal 9 4 3 7" xfId="54364" xr:uid="{00000000-0005-0000-0000-00005CD40000}"/>
    <cellStyle name="Normal 9 4 3 8" xfId="54365" xr:uid="{00000000-0005-0000-0000-00005DD40000}"/>
    <cellStyle name="Normal 9 4 4" xfId="54366" xr:uid="{00000000-0005-0000-0000-00005ED40000}"/>
    <cellStyle name="Normal 9 4 4 2" xfId="54367" xr:uid="{00000000-0005-0000-0000-00005FD40000}"/>
    <cellStyle name="Normal 9 4 4 2 2" xfId="54368" xr:uid="{00000000-0005-0000-0000-000060D40000}"/>
    <cellStyle name="Normal 9 4 4 2 2 2" xfId="54369" xr:uid="{00000000-0005-0000-0000-000061D40000}"/>
    <cellStyle name="Normal 9 4 4 2 2 2 2" xfId="54370" xr:uid="{00000000-0005-0000-0000-000062D40000}"/>
    <cellStyle name="Normal 9 4 4 2 2 3" xfId="54371" xr:uid="{00000000-0005-0000-0000-000063D40000}"/>
    <cellStyle name="Normal 9 4 4 2 2 4" xfId="54372" xr:uid="{00000000-0005-0000-0000-000064D40000}"/>
    <cellStyle name="Normal 9 4 4 2 3" xfId="54373" xr:uid="{00000000-0005-0000-0000-000065D40000}"/>
    <cellStyle name="Normal 9 4 4 2 3 2" xfId="54374" xr:uid="{00000000-0005-0000-0000-000066D40000}"/>
    <cellStyle name="Normal 9 4 4 2 4" xfId="54375" xr:uid="{00000000-0005-0000-0000-000067D40000}"/>
    <cellStyle name="Normal 9 4 4 2 5" xfId="54376" xr:uid="{00000000-0005-0000-0000-000068D40000}"/>
    <cellStyle name="Normal 9 4 4 3" xfId="54377" xr:uid="{00000000-0005-0000-0000-000069D40000}"/>
    <cellStyle name="Normal 9 4 4 3 2" xfId="54378" xr:uid="{00000000-0005-0000-0000-00006AD40000}"/>
    <cellStyle name="Normal 9 4 4 3 2 2" xfId="54379" xr:uid="{00000000-0005-0000-0000-00006BD40000}"/>
    <cellStyle name="Normal 9 4 4 3 3" xfId="54380" xr:uid="{00000000-0005-0000-0000-00006CD40000}"/>
    <cellStyle name="Normal 9 4 4 3 4" xfId="54381" xr:uid="{00000000-0005-0000-0000-00006DD40000}"/>
    <cellStyle name="Normal 9 4 4 4" xfId="54382" xr:uid="{00000000-0005-0000-0000-00006ED40000}"/>
    <cellStyle name="Normal 9 4 4 4 2" xfId="54383" xr:uid="{00000000-0005-0000-0000-00006FD40000}"/>
    <cellStyle name="Normal 9 4 4 4 2 2" xfId="54384" xr:uid="{00000000-0005-0000-0000-000070D40000}"/>
    <cellStyle name="Normal 9 4 4 4 3" xfId="54385" xr:uid="{00000000-0005-0000-0000-000071D40000}"/>
    <cellStyle name="Normal 9 4 4 4 4" xfId="54386" xr:uid="{00000000-0005-0000-0000-000072D40000}"/>
    <cellStyle name="Normal 9 4 4 5" xfId="54387" xr:uid="{00000000-0005-0000-0000-000073D40000}"/>
    <cellStyle name="Normal 9 4 4 5 2" xfId="54388" xr:uid="{00000000-0005-0000-0000-000074D40000}"/>
    <cellStyle name="Normal 9 4 4 6" xfId="54389" xr:uid="{00000000-0005-0000-0000-000075D40000}"/>
    <cellStyle name="Normal 9 4 4 7" xfId="54390" xr:uid="{00000000-0005-0000-0000-000076D40000}"/>
    <cellStyle name="Normal 9 4 5" xfId="54391" xr:uid="{00000000-0005-0000-0000-000077D40000}"/>
    <cellStyle name="Normal 9 4 5 2" xfId="54392" xr:uid="{00000000-0005-0000-0000-000078D40000}"/>
    <cellStyle name="Normal 9 4 5 2 2" xfId="54393" xr:uid="{00000000-0005-0000-0000-000079D40000}"/>
    <cellStyle name="Normal 9 4 5 2 2 2" xfId="54394" xr:uid="{00000000-0005-0000-0000-00007AD40000}"/>
    <cellStyle name="Normal 9 4 5 2 3" xfId="54395" xr:uid="{00000000-0005-0000-0000-00007BD40000}"/>
    <cellStyle name="Normal 9 4 5 2 4" xfId="54396" xr:uid="{00000000-0005-0000-0000-00007CD40000}"/>
    <cellStyle name="Normal 9 4 5 3" xfId="54397" xr:uid="{00000000-0005-0000-0000-00007DD40000}"/>
    <cellStyle name="Normal 9 4 5 3 2" xfId="54398" xr:uid="{00000000-0005-0000-0000-00007ED40000}"/>
    <cellStyle name="Normal 9 4 5 3 2 2" xfId="54399" xr:uid="{00000000-0005-0000-0000-00007FD40000}"/>
    <cellStyle name="Normal 9 4 5 3 3" xfId="54400" xr:uid="{00000000-0005-0000-0000-000080D40000}"/>
    <cellStyle name="Normal 9 4 5 3 4" xfId="54401" xr:uid="{00000000-0005-0000-0000-000081D40000}"/>
    <cellStyle name="Normal 9 4 5 4" xfId="54402" xr:uid="{00000000-0005-0000-0000-000082D40000}"/>
    <cellStyle name="Normal 9 4 5 4 2" xfId="54403" xr:uid="{00000000-0005-0000-0000-000083D40000}"/>
    <cellStyle name="Normal 9 4 5 5" xfId="54404" xr:uid="{00000000-0005-0000-0000-000084D40000}"/>
    <cellStyle name="Normal 9 4 5 6" xfId="54405" xr:uid="{00000000-0005-0000-0000-000085D40000}"/>
    <cellStyle name="Normal 9 4 6" xfId="54406" xr:uid="{00000000-0005-0000-0000-000086D40000}"/>
    <cellStyle name="Normal 9 4 6 2" xfId="54407" xr:uid="{00000000-0005-0000-0000-000087D40000}"/>
    <cellStyle name="Normal 9 4 6 2 2" xfId="54408" xr:uid="{00000000-0005-0000-0000-000088D40000}"/>
    <cellStyle name="Normal 9 4 6 2 2 2" xfId="54409" xr:uid="{00000000-0005-0000-0000-000089D40000}"/>
    <cellStyle name="Normal 9 4 6 2 3" xfId="54410" xr:uid="{00000000-0005-0000-0000-00008AD40000}"/>
    <cellStyle name="Normal 9 4 6 2 4" xfId="54411" xr:uid="{00000000-0005-0000-0000-00008BD40000}"/>
    <cellStyle name="Normal 9 4 6 3" xfId="54412" xr:uid="{00000000-0005-0000-0000-00008CD40000}"/>
    <cellStyle name="Normal 9 4 6 3 2" xfId="54413" xr:uid="{00000000-0005-0000-0000-00008DD40000}"/>
    <cellStyle name="Normal 9 4 6 4" xfId="54414" xr:uid="{00000000-0005-0000-0000-00008ED40000}"/>
    <cellStyle name="Normal 9 4 6 5" xfId="54415" xr:uid="{00000000-0005-0000-0000-00008FD40000}"/>
    <cellStyle name="Normal 9 4 7" xfId="54416" xr:uid="{00000000-0005-0000-0000-000090D40000}"/>
    <cellStyle name="Normal 9 4 7 2" xfId="54417" xr:uid="{00000000-0005-0000-0000-000091D40000}"/>
    <cellStyle name="Normal 9 4 7 2 2" xfId="54418" xr:uid="{00000000-0005-0000-0000-000092D40000}"/>
    <cellStyle name="Normal 9 4 7 3" xfId="54419" xr:uid="{00000000-0005-0000-0000-000093D40000}"/>
    <cellStyle name="Normal 9 4 7 4" xfId="54420" xr:uid="{00000000-0005-0000-0000-000094D40000}"/>
    <cellStyle name="Normal 9 4 8" xfId="54421" xr:uid="{00000000-0005-0000-0000-000095D40000}"/>
    <cellStyle name="Normal 9 4 8 2" xfId="54422" xr:uid="{00000000-0005-0000-0000-000096D40000}"/>
    <cellStyle name="Normal 9 4 9" xfId="54423" xr:uid="{00000000-0005-0000-0000-000097D40000}"/>
    <cellStyle name="Normal 9 5" xfId="54424" xr:uid="{00000000-0005-0000-0000-000098D40000}"/>
    <cellStyle name="Normal 9 5 2" xfId="54425" xr:uid="{00000000-0005-0000-0000-000099D40000}"/>
    <cellStyle name="Normal 9 5 2 2" xfId="54426" xr:uid="{00000000-0005-0000-0000-00009AD40000}"/>
    <cellStyle name="Normal 9 5 3" xfId="54427" xr:uid="{00000000-0005-0000-0000-00009BD40000}"/>
    <cellStyle name="Normal 9 6" xfId="54428" xr:uid="{00000000-0005-0000-0000-00009CD40000}"/>
    <cellStyle name="Normal 9 6 2" xfId="54429" xr:uid="{00000000-0005-0000-0000-00009DD40000}"/>
    <cellStyle name="Normal 9 6 2 2" xfId="54430" xr:uid="{00000000-0005-0000-0000-00009ED40000}"/>
    <cellStyle name="Normal 9 6 2 2 2" xfId="54431" xr:uid="{00000000-0005-0000-0000-00009FD40000}"/>
    <cellStyle name="Normal 9 6 2 2 2 2" xfId="54432" xr:uid="{00000000-0005-0000-0000-0000A0D40000}"/>
    <cellStyle name="Normal 9 6 2 2 2 2 2" xfId="54433" xr:uid="{00000000-0005-0000-0000-0000A1D40000}"/>
    <cellStyle name="Normal 9 6 2 2 2 2 2 2" xfId="54434" xr:uid="{00000000-0005-0000-0000-0000A2D40000}"/>
    <cellStyle name="Normal 9 6 2 2 2 2 3" xfId="54435" xr:uid="{00000000-0005-0000-0000-0000A3D40000}"/>
    <cellStyle name="Normal 9 6 2 2 2 2 4" xfId="54436" xr:uid="{00000000-0005-0000-0000-0000A4D40000}"/>
    <cellStyle name="Normal 9 6 2 2 2 3" xfId="54437" xr:uid="{00000000-0005-0000-0000-0000A5D40000}"/>
    <cellStyle name="Normal 9 6 2 2 2 3 2" xfId="54438" xr:uid="{00000000-0005-0000-0000-0000A6D40000}"/>
    <cellStyle name="Normal 9 6 2 2 2 4" xfId="54439" xr:uid="{00000000-0005-0000-0000-0000A7D40000}"/>
    <cellStyle name="Normal 9 6 2 2 2 5" xfId="54440" xr:uid="{00000000-0005-0000-0000-0000A8D40000}"/>
    <cellStyle name="Normal 9 6 2 2 3" xfId="54441" xr:uid="{00000000-0005-0000-0000-0000A9D40000}"/>
    <cellStyle name="Normal 9 6 2 2 3 2" xfId="54442" xr:uid="{00000000-0005-0000-0000-0000AAD40000}"/>
    <cellStyle name="Normal 9 6 2 2 3 2 2" xfId="54443" xr:uid="{00000000-0005-0000-0000-0000ABD40000}"/>
    <cellStyle name="Normal 9 6 2 2 3 3" xfId="54444" xr:uid="{00000000-0005-0000-0000-0000ACD40000}"/>
    <cellStyle name="Normal 9 6 2 2 3 4" xfId="54445" xr:uid="{00000000-0005-0000-0000-0000ADD40000}"/>
    <cellStyle name="Normal 9 6 2 2 4" xfId="54446" xr:uid="{00000000-0005-0000-0000-0000AED40000}"/>
    <cellStyle name="Normal 9 6 2 2 4 2" xfId="54447" xr:uid="{00000000-0005-0000-0000-0000AFD40000}"/>
    <cellStyle name="Normal 9 6 2 2 5" xfId="54448" xr:uid="{00000000-0005-0000-0000-0000B0D40000}"/>
    <cellStyle name="Normal 9 6 2 2 6" xfId="54449" xr:uid="{00000000-0005-0000-0000-0000B1D40000}"/>
    <cellStyle name="Normal 9 6 2 3" xfId="54450" xr:uid="{00000000-0005-0000-0000-0000B2D40000}"/>
    <cellStyle name="Normal 9 6 2 3 2" xfId="54451" xr:uid="{00000000-0005-0000-0000-0000B3D40000}"/>
    <cellStyle name="Normal 9 6 2 3 2 2" xfId="54452" xr:uid="{00000000-0005-0000-0000-0000B4D40000}"/>
    <cellStyle name="Normal 9 6 2 3 2 2 2" xfId="54453" xr:uid="{00000000-0005-0000-0000-0000B5D40000}"/>
    <cellStyle name="Normal 9 6 2 3 2 3" xfId="54454" xr:uid="{00000000-0005-0000-0000-0000B6D40000}"/>
    <cellStyle name="Normal 9 6 2 3 2 4" xfId="54455" xr:uid="{00000000-0005-0000-0000-0000B7D40000}"/>
    <cellStyle name="Normal 9 6 2 3 3" xfId="54456" xr:uid="{00000000-0005-0000-0000-0000B8D40000}"/>
    <cellStyle name="Normal 9 6 2 3 3 2" xfId="54457" xr:uid="{00000000-0005-0000-0000-0000B9D40000}"/>
    <cellStyle name="Normal 9 6 2 3 4" xfId="54458" xr:uid="{00000000-0005-0000-0000-0000BAD40000}"/>
    <cellStyle name="Normal 9 6 2 3 5" xfId="54459" xr:uid="{00000000-0005-0000-0000-0000BBD40000}"/>
    <cellStyle name="Normal 9 6 2 4" xfId="54460" xr:uid="{00000000-0005-0000-0000-0000BCD40000}"/>
    <cellStyle name="Normal 9 6 2 4 2" xfId="54461" xr:uid="{00000000-0005-0000-0000-0000BDD40000}"/>
    <cellStyle name="Normal 9 6 2 4 2 2" xfId="54462" xr:uid="{00000000-0005-0000-0000-0000BED40000}"/>
    <cellStyle name="Normal 9 6 2 4 3" xfId="54463" xr:uid="{00000000-0005-0000-0000-0000BFD40000}"/>
    <cellStyle name="Normal 9 6 2 4 4" xfId="54464" xr:uid="{00000000-0005-0000-0000-0000C0D40000}"/>
    <cellStyle name="Normal 9 6 2 5" xfId="54465" xr:uid="{00000000-0005-0000-0000-0000C1D40000}"/>
    <cellStyle name="Normal 9 6 2 5 2" xfId="54466" xr:uid="{00000000-0005-0000-0000-0000C2D40000}"/>
    <cellStyle name="Normal 9 6 2 5 2 2" xfId="54467" xr:uid="{00000000-0005-0000-0000-0000C3D40000}"/>
    <cellStyle name="Normal 9 6 2 5 3" xfId="54468" xr:uid="{00000000-0005-0000-0000-0000C4D40000}"/>
    <cellStyle name="Normal 9 6 2 5 4" xfId="54469" xr:uid="{00000000-0005-0000-0000-0000C5D40000}"/>
    <cellStyle name="Normal 9 6 2 6" xfId="54470" xr:uid="{00000000-0005-0000-0000-0000C6D40000}"/>
    <cellStyle name="Normal 9 6 2 6 2" xfId="54471" xr:uid="{00000000-0005-0000-0000-0000C7D40000}"/>
    <cellStyle name="Normal 9 6 2 7" xfId="54472" xr:uid="{00000000-0005-0000-0000-0000C8D40000}"/>
    <cellStyle name="Normal 9 6 2 8" xfId="54473" xr:uid="{00000000-0005-0000-0000-0000C9D40000}"/>
    <cellStyle name="Normal 9 6 3" xfId="54474" xr:uid="{00000000-0005-0000-0000-0000CAD40000}"/>
    <cellStyle name="Normal 9 6 3 2" xfId="54475" xr:uid="{00000000-0005-0000-0000-0000CBD40000}"/>
    <cellStyle name="Normal 9 6 3 2 2" xfId="54476" xr:uid="{00000000-0005-0000-0000-0000CCD40000}"/>
    <cellStyle name="Normal 9 6 3 2 2 2" xfId="54477" xr:uid="{00000000-0005-0000-0000-0000CDD40000}"/>
    <cellStyle name="Normal 9 6 3 2 2 2 2" xfId="54478" xr:uid="{00000000-0005-0000-0000-0000CED40000}"/>
    <cellStyle name="Normal 9 6 3 2 2 3" xfId="54479" xr:uid="{00000000-0005-0000-0000-0000CFD40000}"/>
    <cellStyle name="Normal 9 6 3 2 2 4" xfId="54480" xr:uid="{00000000-0005-0000-0000-0000D0D40000}"/>
    <cellStyle name="Normal 9 6 3 2 3" xfId="54481" xr:uid="{00000000-0005-0000-0000-0000D1D40000}"/>
    <cellStyle name="Normal 9 6 3 2 3 2" xfId="54482" xr:uid="{00000000-0005-0000-0000-0000D2D40000}"/>
    <cellStyle name="Normal 9 6 3 2 4" xfId="54483" xr:uid="{00000000-0005-0000-0000-0000D3D40000}"/>
    <cellStyle name="Normal 9 6 3 2 5" xfId="54484" xr:uid="{00000000-0005-0000-0000-0000D4D40000}"/>
    <cellStyle name="Normal 9 6 3 3" xfId="54485" xr:uid="{00000000-0005-0000-0000-0000D5D40000}"/>
    <cellStyle name="Normal 9 6 3 3 2" xfId="54486" xr:uid="{00000000-0005-0000-0000-0000D6D40000}"/>
    <cellStyle name="Normal 9 6 3 3 2 2" xfId="54487" xr:uid="{00000000-0005-0000-0000-0000D7D40000}"/>
    <cellStyle name="Normal 9 6 3 3 3" xfId="54488" xr:uid="{00000000-0005-0000-0000-0000D8D40000}"/>
    <cellStyle name="Normal 9 6 3 3 4" xfId="54489" xr:uid="{00000000-0005-0000-0000-0000D9D40000}"/>
    <cellStyle name="Normal 9 6 3 4" xfId="54490" xr:uid="{00000000-0005-0000-0000-0000DAD40000}"/>
    <cellStyle name="Normal 9 6 3 4 2" xfId="54491" xr:uid="{00000000-0005-0000-0000-0000DBD40000}"/>
    <cellStyle name="Normal 9 6 3 4 2 2" xfId="54492" xr:uid="{00000000-0005-0000-0000-0000DCD40000}"/>
    <cellStyle name="Normal 9 6 3 4 3" xfId="54493" xr:uid="{00000000-0005-0000-0000-0000DDD40000}"/>
    <cellStyle name="Normal 9 6 3 4 4" xfId="54494" xr:uid="{00000000-0005-0000-0000-0000DED40000}"/>
    <cellStyle name="Normal 9 6 3 5" xfId="54495" xr:uid="{00000000-0005-0000-0000-0000DFD40000}"/>
    <cellStyle name="Normal 9 6 3 5 2" xfId="54496" xr:uid="{00000000-0005-0000-0000-0000E0D40000}"/>
    <cellStyle name="Normal 9 6 3 6" xfId="54497" xr:uid="{00000000-0005-0000-0000-0000E1D40000}"/>
    <cellStyle name="Normal 9 6 3 7" xfId="54498" xr:uid="{00000000-0005-0000-0000-0000E2D40000}"/>
    <cellStyle name="Normal 9 6 4" xfId="54499" xr:uid="{00000000-0005-0000-0000-0000E3D40000}"/>
    <cellStyle name="Normal 9 6 4 2" xfId="54500" xr:uid="{00000000-0005-0000-0000-0000E4D40000}"/>
    <cellStyle name="Normal 9 6 4 2 2" xfId="54501" xr:uid="{00000000-0005-0000-0000-0000E5D40000}"/>
    <cellStyle name="Normal 9 6 4 2 2 2" xfId="54502" xr:uid="{00000000-0005-0000-0000-0000E6D40000}"/>
    <cellStyle name="Normal 9 6 4 2 3" xfId="54503" xr:uid="{00000000-0005-0000-0000-0000E7D40000}"/>
    <cellStyle name="Normal 9 6 4 2 4" xfId="54504" xr:uid="{00000000-0005-0000-0000-0000E8D40000}"/>
    <cellStyle name="Normal 9 6 4 3" xfId="54505" xr:uid="{00000000-0005-0000-0000-0000E9D40000}"/>
    <cellStyle name="Normal 9 6 4 3 2" xfId="54506" xr:uid="{00000000-0005-0000-0000-0000EAD40000}"/>
    <cellStyle name="Normal 9 6 4 3 2 2" xfId="54507" xr:uid="{00000000-0005-0000-0000-0000EBD40000}"/>
    <cellStyle name="Normal 9 6 4 3 3" xfId="54508" xr:uid="{00000000-0005-0000-0000-0000ECD40000}"/>
    <cellStyle name="Normal 9 6 4 3 4" xfId="54509" xr:uid="{00000000-0005-0000-0000-0000EDD40000}"/>
    <cellStyle name="Normal 9 6 4 4" xfId="54510" xr:uid="{00000000-0005-0000-0000-0000EED40000}"/>
    <cellStyle name="Normal 9 6 4 4 2" xfId="54511" xr:uid="{00000000-0005-0000-0000-0000EFD40000}"/>
    <cellStyle name="Normal 9 6 4 5" xfId="54512" xr:uid="{00000000-0005-0000-0000-0000F0D40000}"/>
    <cellStyle name="Normal 9 6 4 6" xfId="54513" xr:uid="{00000000-0005-0000-0000-0000F1D40000}"/>
    <cellStyle name="Normal 9 6 5" xfId="54514" xr:uid="{00000000-0005-0000-0000-0000F2D40000}"/>
    <cellStyle name="Normal 9 6 5 2" xfId="54515" xr:uid="{00000000-0005-0000-0000-0000F3D40000}"/>
    <cellStyle name="Normal 9 6 5 2 2" xfId="54516" xr:uid="{00000000-0005-0000-0000-0000F4D40000}"/>
    <cellStyle name="Normal 9 6 5 2 2 2" xfId="54517" xr:uid="{00000000-0005-0000-0000-0000F5D40000}"/>
    <cellStyle name="Normal 9 6 5 2 3" xfId="54518" xr:uid="{00000000-0005-0000-0000-0000F6D40000}"/>
    <cellStyle name="Normal 9 6 5 2 4" xfId="54519" xr:uid="{00000000-0005-0000-0000-0000F7D40000}"/>
    <cellStyle name="Normal 9 6 5 3" xfId="54520" xr:uid="{00000000-0005-0000-0000-0000F8D40000}"/>
    <cellStyle name="Normal 9 6 5 3 2" xfId="54521" xr:uid="{00000000-0005-0000-0000-0000F9D40000}"/>
    <cellStyle name="Normal 9 6 5 4" xfId="54522" xr:uid="{00000000-0005-0000-0000-0000FAD40000}"/>
    <cellStyle name="Normal 9 6 5 5" xfId="54523" xr:uid="{00000000-0005-0000-0000-0000FBD40000}"/>
    <cellStyle name="Normal 9 6 6" xfId="54524" xr:uid="{00000000-0005-0000-0000-0000FCD40000}"/>
    <cellStyle name="Normal 9 6 6 2" xfId="54525" xr:uid="{00000000-0005-0000-0000-0000FDD40000}"/>
    <cellStyle name="Normal 9 6 6 2 2" xfId="54526" xr:uid="{00000000-0005-0000-0000-0000FED40000}"/>
    <cellStyle name="Normal 9 6 6 3" xfId="54527" xr:uid="{00000000-0005-0000-0000-0000FFD40000}"/>
    <cellStyle name="Normal 9 6 6 4" xfId="54528" xr:uid="{00000000-0005-0000-0000-000000D50000}"/>
    <cellStyle name="Normal 9 6 7" xfId="54529" xr:uid="{00000000-0005-0000-0000-000001D50000}"/>
    <cellStyle name="Normal 9 6 7 2" xfId="54530" xr:uid="{00000000-0005-0000-0000-000002D50000}"/>
    <cellStyle name="Normal 9 6 8" xfId="54531" xr:uid="{00000000-0005-0000-0000-000003D50000}"/>
    <cellStyle name="Normal 9 6 9" xfId="54532" xr:uid="{00000000-0005-0000-0000-000004D50000}"/>
    <cellStyle name="Normal 9 7" xfId="54533" xr:uid="{00000000-0005-0000-0000-000005D50000}"/>
    <cellStyle name="Normal 9 7 2" xfId="54534" xr:uid="{00000000-0005-0000-0000-000006D50000}"/>
    <cellStyle name="Normal 9 7 2 2" xfId="54535" xr:uid="{00000000-0005-0000-0000-000007D50000}"/>
    <cellStyle name="Normal 9 7 2 2 2" xfId="54536" xr:uid="{00000000-0005-0000-0000-000008D50000}"/>
    <cellStyle name="Normal 9 7 2 2 2 2" xfId="54537" xr:uid="{00000000-0005-0000-0000-000009D50000}"/>
    <cellStyle name="Normal 9 7 2 2 2 2 2" xfId="54538" xr:uid="{00000000-0005-0000-0000-00000AD50000}"/>
    <cellStyle name="Normal 9 7 2 2 2 2 2 2" xfId="54539" xr:uid="{00000000-0005-0000-0000-00000BD50000}"/>
    <cellStyle name="Normal 9 7 2 2 2 2 3" xfId="54540" xr:uid="{00000000-0005-0000-0000-00000CD50000}"/>
    <cellStyle name="Normal 9 7 2 2 2 2 4" xfId="54541" xr:uid="{00000000-0005-0000-0000-00000DD50000}"/>
    <cellStyle name="Normal 9 7 2 2 2 3" xfId="54542" xr:uid="{00000000-0005-0000-0000-00000ED50000}"/>
    <cellStyle name="Normal 9 7 2 2 2 3 2" xfId="54543" xr:uid="{00000000-0005-0000-0000-00000FD50000}"/>
    <cellStyle name="Normal 9 7 2 2 2 4" xfId="54544" xr:uid="{00000000-0005-0000-0000-000010D50000}"/>
    <cellStyle name="Normal 9 7 2 2 2 5" xfId="54545" xr:uid="{00000000-0005-0000-0000-000011D50000}"/>
    <cellStyle name="Normal 9 7 2 2 3" xfId="54546" xr:uid="{00000000-0005-0000-0000-000012D50000}"/>
    <cellStyle name="Normal 9 7 2 2 3 2" xfId="54547" xr:uid="{00000000-0005-0000-0000-000013D50000}"/>
    <cellStyle name="Normal 9 7 2 2 3 2 2" xfId="54548" xr:uid="{00000000-0005-0000-0000-000014D50000}"/>
    <cellStyle name="Normal 9 7 2 2 3 3" xfId="54549" xr:uid="{00000000-0005-0000-0000-000015D50000}"/>
    <cellStyle name="Normal 9 7 2 2 3 4" xfId="54550" xr:uid="{00000000-0005-0000-0000-000016D50000}"/>
    <cellStyle name="Normal 9 7 2 2 4" xfId="54551" xr:uid="{00000000-0005-0000-0000-000017D50000}"/>
    <cellStyle name="Normal 9 7 2 2 4 2" xfId="54552" xr:uid="{00000000-0005-0000-0000-000018D50000}"/>
    <cellStyle name="Normal 9 7 2 2 5" xfId="54553" xr:uid="{00000000-0005-0000-0000-000019D50000}"/>
    <cellStyle name="Normal 9 7 2 2 6" xfId="54554" xr:uid="{00000000-0005-0000-0000-00001AD50000}"/>
    <cellStyle name="Normal 9 7 2 3" xfId="54555" xr:uid="{00000000-0005-0000-0000-00001BD50000}"/>
    <cellStyle name="Normal 9 7 2 3 2" xfId="54556" xr:uid="{00000000-0005-0000-0000-00001CD50000}"/>
    <cellStyle name="Normal 9 7 2 3 2 2" xfId="54557" xr:uid="{00000000-0005-0000-0000-00001DD50000}"/>
    <cellStyle name="Normal 9 7 2 3 2 2 2" xfId="54558" xr:uid="{00000000-0005-0000-0000-00001ED50000}"/>
    <cellStyle name="Normal 9 7 2 3 2 3" xfId="54559" xr:uid="{00000000-0005-0000-0000-00001FD50000}"/>
    <cellStyle name="Normal 9 7 2 3 2 4" xfId="54560" xr:uid="{00000000-0005-0000-0000-000020D50000}"/>
    <cellStyle name="Normal 9 7 2 3 3" xfId="54561" xr:uid="{00000000-0005-0000-0000-000021D50000}"/>
    <cellStyle name="Normal 9 7 2 3 3 2" xfId="54562" xr:uid="{00000000-0005-0000-0000-000022D50000}"/>
    <cellStyle name="Normal 9 7 2 3 4" xfId="54563" xr:uid="{00000000-0005-0000-0000-000023D50000}"/>
    <cellStyle name="Normal 9 7 2 3 5" xfId="54564" xr:uid="{00000000-0005-0000-0000-000024D50000}"/>
    <cellStyle name="Normal 9 7 2 4" xfId="54565" xr:uid="{00000000-0005-0000-0000-000025D50000}"/>
    <cellStyle name="Normal 9 7 2 4 2" xfId="54566" xr:uid="{00000000-0005-0000-0000-000026D50000}"/>
    <cellStyle name="Normal 9 7 2 4 2 2" xfId="54567" xr:uid="{00000000-0005-0000-0000-000027D50000}"/>
    <cellStyle name="Normal 9 7 2 4 3" xfId="54568" xr:uid="{00000000-0005-0000-0000-000028D50000}"/>
    <cellStyle name="Normal 9 7 2 4 4" xfId="54569" xr:uid="{00000000-0005-0000-0000-000029D50000}"/>
    <cellStyle name="Normal 9 7 2 5" xfId="54570" xr:uid="{00000000-0005-0000-0000-00002AD50000}"/>
    <cellStyle name="Normal 9 7 2 5 2" xfId="54571" xr:uid="{00000000-0005-0000-0000-00002BD50000}"/>
    <cellStyle name="Normal 9 7 2 5 2 2" xfId="54572" xr:uid="{00000000-0005-0000-0000-00002CD50000}"/>
    <cellStyle name="Normal 9 7 2 5 3" xfId="54573" xr:uid="{00000000-0005-0000-0000-00002DD50000}"/>
    <cellStyle name="Normal 9 7 2 5 4" xfId="54574" xr:uid="{00000000-0005-0000-0000-00002ED50000}"/>
    <cellStyle name="Normal 9 7 2 6" xfId="54575" xr:uid="{00000000-0005-0000-0000-00002FD50000}"/>
    <cellStyle name="Normal 9 7 2 6 2" xfId="54576" xr:uid="{00000000-0005-0000-0000-000030D50000}"/>
    <cellStyle name="Normal 9 7 2 7" xfId="54577" xr:uid="{00000000-0005-0000-0000-000031D50000}"/>
    <cellStyle name="Normal 9 7 2 8" xfId="54578" xr:uid="{00000000-0005-0000-0000-000032D50000}"/>
    <cellStyle name="Normal 9 7 3" xfId="54579" xr:uid="{00000000-0005-0000-0000-000033D50000}"/>
    <cellStyle name="Normal 9 7 3 2" xfId="54580" xr:uid="{00000000-0005-0000-0000-000034D50000}"/>
    <cellStyle name="Normal 9 7 3 2 2" xfId="54581" xr:uid="{00000000-0005-0000-0000-000035D50000}"/>
    <cellStyle name="Normal 9 7 3 2 2 2" xfId="54582" xr:uid="{00000000-0005-0000-0000-000036D50000}"/>
    <cellStyle name="Normal 9 7 3 2 2 2 2" xfId="54583" xr:uid="{00000000-0005-0000-0000-000037D50000}"/>
    <cellStyle name="Normal 9 7 3 2 2 3" xfId="54584" xr:uid="{00000000-0005-0000-0000-000038D50000}"/>
    <cellStyle name="Normal 9 7 3 2 2 4" xfId="54585" xr:uid="{00000000-0005-0000-0000-000039D50000}"/>
    <cellStyle name="Normal 9 7 3 2 3" xfId="54586" xr:uid="{00000000-0005-0000-0000-00003AD50000}"/>
    <cellStyle name="Normal 9 7 3 2 3 2" xfId="54587" xr:uid="{00000000-0005-0000-0000-00003BD50000}"/>
    <cellStyle name="Normal 9 7 3 2 4" xfId="54588" xr:uid="{00000000-0005-0000-0000-00003CD50000}"/>
    <cellStyle name="Normal 9 7 3 2 5" xfId="54589" xr:uid="{00000000-0005-0000-0000-00003DD50000}"/>
    <cellStyle name="Normal 9 7 3 3" xfId="54590" xr:uid="{00000000-0005-0000-0000-00003ED50000}"/>
    <cellStyle name="Normal 9 7 3 3 2" xfId="54591" xr:uid="{00000000-0005-0000-0000-00003FD50000}"/>
    <cellStyle name="Normal 9 7 3 3 2 2" xfId="54592" xr:uid="{00000000-0005-0000-0000-000040D50000}"/>
    <cellStyle name="Normal 9 7 3 3 3" xfId="54593" xr:uid="{00000000-0005-0000-0000-000041D50000}"/>
    <cellStyle name="Normal 9 7 3 3 4" xfId="54594" xr:uid="{00000000-0005-0000-0000-000042D50000}"/>
    <cellStyle name="Normal 9 7 3 4" xfId="54595" xr:uid="{00000000-0005-0000-0000-000043D50000}"/>
    <cellStyle name="Normal 9 7 3 4 2" xfId="54596" xr:uid="{00000000-0005-0000-0000-000044D50000}"/>
    <cellStyle name="Normal 9 7 3 4 2 2" xfId="54597" xr:uid="{00000000-0005-0000-0000-000045D50000}"/>
    <cellStyle name="Normal 9 7 3 4 3" xfId="54598" xr:uid="{00000000-0005-0000-0000-000046D50000}"/>
    <cellStyle name="Normal 9 7 3 4 4" xfId="54599" xr:uid="{00000000-0005-0000-0000-000047D50000}"/>
    <cellStyle name="Normal 9 7 3 5" xfId="54600" xr:uid="{00000000-0005-0000-0000-000048D50000}"/>
    <cellStyle name="Normal 9 7 3 5 2" xfId="54601" xr:uid="{00000000-0005-0000-0000-000049D50000}"/>
    <cellStyle name="Normal 9 7 3 6" xfId="54602" xr:uid="{00000000-0005-0000-0000-00004AD50000}"/>
    <cellStyle name="Normal 9 7 3 7" xfId="54603" xr:uid="{00000000-0005-0000-0000-00004BD50000}"/>
    <cellStyle name="Normal 9 7 4" xfId="54604" xr:uid="{00000000-0005-0000-0000-00004CD50000}"/>
    <cellStyle name="Normal 9 7 4 2" xfId="54605" xr:uid="{00000000-0005-0000-0000-00004DD50000}"/>
    <cellStyle name="Normal 9 7 4 2 2" xfId="54606" xr:uid="{00000000-0005-0000-0000-00004ED50000}"/>
    <cellStyle name="Normal 9 7 4 2 2 2" xfId="54607" xr:uid="{00000000-0005-0000-0000-00004FD50000}"/>
    <cellStyle name="Normal 9 7 4 2 3" xfId="54608" xr:uid="{00000000-0005-0000-0000-000050D50000}"/>
    <cellStyle name="Normal 9 7 4 2 4" xfId="54609" xr:uid="{00000000-0005-0000-0000-000051D50000}"/>
    <cellStyle name="Normal 9 7 4 3" xfId="54610" xr:uid="{00000000-0005-0000-0000-000052D50000}"/>
    <cellStyle name="Normal 9 7 4 3 2" xfId="54611" xr:uid="{00000000-0005-0000-0000-000053D50000}"/>
    <cellStyle name="Normal 9 7 4 3 2 2" xfId="54612" xr:uid="{00000000-0005-0000-0000-000054D50000}"/>
    <cellStyle name="Normal 9 7 4 3 3" xfId="54613" xr:uid="{00000000-0005-0000-0000-000055D50000}"/>
    <cellStyle name="Normal 9 7 4 3 4" xfId="54614" xr:uid="{00000000-0005-0000-0000-000056D50000}"/>
    <cellStyle name="Normal 9 7 4 4" xfId="54615" xr:uid="{00000000-0005-0000-0000-000057D50000}"/>
    <cellStyle name="Normal 9 7 4 4 2" xfId="54616" xr:uid="{00000000-0005-0000-0000-000058D50000}"/>
    <cellStyle name="Normal 9 7 4 5" xfId="54617" xr:uid="{00000000-0005-0000-0000-000059D50000}"/>
    <cellStyle name="Normal 9 7 4 6" xfId="54618" xr:uid="{00000000-0005-0000-0000-00005AD50000}"/>
    <cellStyle name="Normal 9 7 5" xfId="54619" xr:uid="{00000000-0005-0000-0000-00005BD50000}"/>
    <cellStyle name="Normal 9 7 5 2" xfId="54620" xr:uid="{00000000-0005-0000-0000-00005CD50000}"/>
    <cellStyle name="Normal 9 7 5 2 2" xfId="54621" xr:uid="{00000000-0005-0000-0000-00005DD50000}"/>
    <cellStyle name="Normal 9 7 5 2 2 2" xfId="54622" xr:uid="{00000000-0005-0000-0000-00005ED50000}"/>
    <cellStyle name="Normal 9 7 5 2 3" xfId="54623" xr:uid="{00000000-0005-0000-0000-00005FD50000}"/>
    <cellStyle name="Normal 9 7 5 2 4" xfId="54624" xr:uid="{00000000-0005-0000-0000-000060D50000}"/>
    <cellStyle name="Normal 9 7 5 3" xfId="54625" xr:uid="{00000000-0005-0000-0000-000061D50000}"/>
    <cellStyle name="Normal 9 7 5 3 2" xfId="54626" xr:uid="{00000000-0005-0000-0000-000062D50000}"/>
    <cellStyle name="Normal 9 7 5 4" xfId="54627" xr:uid="{00000000-0005-0000-0000-000063D50000}"/>
    <cellStyle name="Normal 9 7 5 5" xfId="54628" xr:uid="{00000000-0005-0000-0000-000064D50000}"/>
    <cellStyle name="Normal 9 7 6" xfId="54629" xr:uid="{00000000-0005-0000-0000-000065D50000}"/>
    <cellStyle name="Normal 9 7 6 2" xfId="54630" xr:uid="{00000000-0005-0000-0000-000066D50000}"/>
    <cellStyle name="Normal 9 7 6 2 2" xfId="54631" xr:uid="{00000000-0005-0000-0000-000067D50000}"/>
    <cellStyle name="Normal 9 7 6 3" xfId="54632" xr:uid="{00000000-0005-0000-0000-000068D50000}"/>
    <cellStyle name="Normal 9 7 6 4" xfId="54633" xr:uid="{00000000-0005-0000-0000-000069D50000}"/>
    <cellStyle name="Normal 9 7 7" xfId="54634" xr:uid="{00000000-0005-0000-0000-00006AD50000}"/>
    <cellStyle name="Normal 9 7 7 2" xfId="54635" xr:uid="{00000000-0005-0000-0000-00006BD50000}"/>
    <cellStyle name="Normal 9 7 8" xfId="54636" xr:uid="{00000000-0005-0000-0000-00006CD50000}"/>
    <cellStyle name="Normal 9 7 9" xfId="54637" xr:uid="{00000000-0005-0000-0000-00006DD50000}"/>
    <cellStyle name="Normal 9 8" xfId="54638" xr:uid="{00000000-0005-0000-0000-00006ED50000}"/>
    <cellStyle name="Normal 9 8 2" xfId="54639" xr:uid="{00000000-0005-0000-0000-00006FD50000}"/>
    <cellStyle name="Normal 9 9" xfId="54640" xr:uid="{00000000-0005-0000-0000-000070D50000}"/>
    <cellStyle name="Normal 90" xfId="54641" xr:uid="{00000000-0005-0000-0000-000071D50000}"/>
    <cellStyle name="Normal 90 2" xfId="54642" xr:uid="{00000000-0005-0000-0000-000072D50000}"/>
    <cellStyle name="Normal 91" xfId="54643" xr:uid="{00000000-0005-0000-0000-000073D50000}"/>
    <cellStyle name="Normal 91 2" xfId="54644" xr:uid="{00000000-0005-0000-0000-000074D50000}"/>
    <cellStyle name="Normal 92" xfId="54645" xr:uid="{00000000-0005-0000-0000-000075D50000}"/>
    <cellStyle name="Normal 92 2" xfId="54646" xr:uid="{00000000-0005-0000-0000-000076D50000}"/>
    <cellStyle name="Normal 93" xfId="54647" xr:uid="{00000000-0005-0000-0000-000077D50000}"/>
    <cellStyle name="Normal 93 2" xfId="54648" xr:uid="{00000000-0005-0000-0000-000078D50000}"/>
    <cellStyle name="Normal 94" xfId="54649" xr:uid="{00000000-0005-0000-0000-000079D50000}"/>
    <cellStyle name="Normal 94 2" xfId="54650" xr:uid="{00000000-0005-0000-0000-00007AD50000}"/>
    <cellStyle name="Normal 95" xfId="54651" xr:uid="{00000000-0005-0000-0000-00007BD50000}"/>
    <cellStyle name="Normal 95 2" xfId="54652" xr:uid="{00000000-0005-0000-0000-00007CD50000}"/>
    <cellStyle name="Normal 96" xfId="54653" xr:uid="{00000000-0005-0000-0000-00007DD50000}"/>
    <cellStyle name="Normal 96 2" xfId="54654" xr:uid="{00000000-0005-0000-0000-00007ED50000}"/>
    <cellStyle name="Normal 97" xfId="54655" xr:uid="{00000000-0005-0000-0000-00007FD50000}"/>
    <cellStyle name="Normal 97 2" xfId="54656" xr:uid="{00000000-0005-0000-0000-000080D50000}"/>
    <cellStyle name="Normal 98" xfId="54657" xr:uid="{00000000-0005-0000-0000-000081D50000}"/>
    <cellStyle name="Normal 98 2" xfId="54658" xr:uid="{00000000-0005-0000-0000-000082D50000}"/>
    <cellStyle name="Normal 99" xfId="54659" xr:uid="{00000000-0005-0000-0000-000083D50000}"/>
    <cellStyle name="Normal 99 2" xfId="54660" xr:uid="{00000000-0005-0000-0000-000084D50000}"/>
    <cellStyle name="Note" xfId="15" builtinId="10" hidden="1"/>
    <cellStyle name="Note" xfId="55" builtinId="10" customBuiltin="1"/>
    <cellStyle name="Note 10" xfId="54661" xr:uid="{00000000-0005-0000-0000-000087D50000}"/>
    <cellStyle name="Note 11" xfId="54662" xr:uid="{00000000-0005-0000-0000-000088D50000}"/>
    <cellStyle name="Note 12" xfId="54663" xr:uid="{00000000-0005-0000-0000-000089D50000}"/>
    <cellStyle name="Note 13" xfId="54664" xr:uid="{00000000-0005-0000-0000-00008AD50000}"/>
    <cellStyle name="Note 14" xfId="54665" xr:uid="{00000000-0005-0000-0000-00008BD50000}"/>
    <cellStyle name="Note 14 2" xfId="54666" xr:uid="{00000000-0005-0000-0000-00008CD50000}"/>
    <cellStyle name="Note 14 2 2" xfId="54667" xr:uid="{00000000-0005-0000-0000-00008DD50000}"/>
    <cellStyle name="Note 14 2 3" xfId="54668" xr:uid="{00000000-0005-0000-0000-00008ED50000}"/>
    <cellStyle name="Note 14 2 3 2" xfId="54669" xr:uid="{00000000-0005-0000-0000-00008FD50000}"/>
    <cellStyle name="Note 15" xfId="54670" xr:uid="{00000000-0005-0000-0000-000090D50000}"/>
    <cellStyle name="Note 16" xfId="54671" xr:uid="{00000000-0005-0000-0000-000091D50000}"/>
    <cellStyle name="Note 17" xfId="54672" xr:uid="{00000000-0005-0000-0000-000092D50000}"/>
    <cellStyle name="Note 18" xfId="54673" xr:uid="{00000000-0005-0000-0000-000093D50000}"/>
    <cellStyle name="Note 18 2" xfId="54674" xr:uid="{00000000-0005-0000-0000-000094D50000}"/>
    <cellStyle name="Note 18 3" xfId="54675" xr:uid="{00000000-0005-0000-0000-000095D50000}"/>
    <cellStyle name="Note 19" xfId="54676" xr:uid="{00000000-0005-0000-0000-000096D50000}"/>
    <cellStyle name="Note 2" xfId="54677" xr:uid="{00000000-0005-0000-0000-000097D50000}"/>
    <cellStyle name="Note 2 10" xfId="54678" xr:uid="{00000000-0005-0000-0000-000098D50000}"/>
    <cellStyle name="Note 2 11" xfId="54679" xr:uid="{00000000-0005-0000-0000-000099D50000}"/>
    <cellStyle name="Note 2 12" xfId="54680" xr:uid="{00000000-0005-0000-0000-00009AD50000}"/>
    <cellStyle name="Note 2 13" xfId="54681" xr:uid="{00000000-0005-0000-0000-00009BD50000}"/>
    <cellStyle name="Note 2 14" xfId="54682" xr:uid="{00000000-0005-0000-0000-00009CD50000}"/>
    <cellStyle name="Note 2 15" xfId="54683" xr:uid="{00000000-0005-0000-0000-00009DD50000}"/>
    <cellStyle name="Note 2 16" xfId="54684" xr:uid="{00000000-0005-0000-0000-00009ED50000}"/>
    <cellStyle name="Note 2 17" xfId="54685" xr:uid="{00000000-0005-0000-0000-00009FD50000}"/>
    <cellStyle name="Note 2 18" xfId="54686" xr:uid="{00000000-0005-0000-0000-0000A0D50000}"/>
    <cellStyle name="Note 2 19" xfId="54687" xr:uid="{00000000-0005-0000-0000-0000A1D50000}"/>
    <cellStyle name="Note 2 2" xfId="54688" xr:uid="{00000000-0005-0000-0000-0000A2D50000}"/>
    <cellStyle name="Note 2 2 2" xfId="54689" xr:uid="{00000000-0005-0000-0000-0000A3D50000}"/>
    <cellStyle name="Note 2 2 3" xfId="54690" xr:uid="{00000000-0005-0000-0000-0000A4D50000}"/>
    <cellStyle name="Note 2 20" xfId="54691" xr:uid="{00000000-0005-0000-0000-0000A5D50000}"/>
    <cellStyle name="Note 2 21" xfId="54692" xr:uid="{00000000-0005-0000-0000-0000A6D50000}"/>
    <cellStyle name="Note 2 22" xfId="54693" xr:uid="{00000000-0005-0000-0000-0000A7D50000}"/>
    <cellStyle name="Note 2 23" xfId="54694" xr:uid="{00000000-0005-0000-0000-0000A8D50000}"/>
    <cellStyle name="Note 2 24" xfId="54695" xr:uid="{00000000-0005-0000-0000-0000A9D50000}"/>
    <cellStyle name="Note 2 25" xfId="54696" xr:uid="{00000000-0005-0000-0000-0000AAD50000}"/>
    <cellStyle name="Note 2 26" xfId="54697" xr:uid="{00000000-0005-0000-0000-0000ABD50000}"/>
    <cellStyle name="Note 2 27" xfId="54698" xr:uid="{00000000-0005-0000-0000-0000ACD50000}"/>
    <cellStyle name="Note 2 28" xfId="54699" xr:uid="{00000000-0005-0000-0000-0000ADD50000}"/>
    <cellStyle name="Note 2 29" xfId="54700" xr:uid="{00000000-0005-0000-0000-0000AED50000}"/>
    <cellStyle name="Note 2 3" xfId="54701" xr:uid="{00000000-0005-0000-0000-0000AFD50000}"/>
    <cellStyle name="Note 2 3 2" xfId="54702" xr:uid="{00000000-0005-0000-0000-0000B0D50000}"/>
    <cellStyle name="Note 2 30" xfId="54703" xr:uid="{00000000-0005-0000-0000-0000B1D50000}"/>
    <cellStyle name="Note 2 31" xfId="54704" xr:uid="{00000000-0005-0000-0000-0000B2D50000}"/>
    <cellStyle name="Note 2 32" xfId="54705" xr:uid="{00000000-0005-0000-0000-0000B3D50000}"/>
    <cellStyle name="Note 2 33" xfId="54706" xr:uid="{00000000-0005-0000-0000-0000B4D50000}"/>
    <cellStyle name="Note 2 4" xfId="54707" xr:uid="{00000000-0005-0000-0000-0000B5D50000}"/>
    <cellStyle name="Note 2 5" xfId="54708" xr:uid="{00000000-0005-0000-0000-0000B6D50000}"/>
    <cellStyle name="Note 2 6" xfId="54709" xr:uid="{00000000-0005-0000-0000-0000B7D50000}"/>
    <cellStyle name="Note 2 7" xfId="54710" xr:uid="{00000000-0005-0000-0000-0000B8D50000}"/>
    <cellStyle name="Note 2 8" xfId="54711" xr:uid="{00000000-0005-0000-0000-0000B9D50000}"/>
    <cellStyle name="Note 2 9" xfId="54712" xr:uid="{00000000-0005-0000-0000-0000BAD50000}"/>
    <cellStyle name="Note 20" xfId="54713" xr:uid="{00000000-0005-0000-0000-0000BBD50000}"/>
    <cellStyle name="Note 21" xfId="54714" xr:uid="{00000000-0005-0000-0000-0000BCD50000}"/>
    <cellStyle name="Note 22" xfId="54715" xr:uid="{00000000-0005-0000-0000-0000BDD50000}"/>
    <cellStyle name="Note 23" xfId="54716" xr:uid="{00000000-0005-0000-0000-0000BED50000}"/>
    <cellStyle name="Note 24" xfId="54717" xr:uid="{00000000-0005-0000-0000-0000BFD50000}"/>
    <cellStyle name="Note 25" xfId="54718" xr:uid="{00000000-0005-0000-0000-0000C0D50000}"/>
    <cellStyle name="Note 26" xfId="54719" xr:uid="{00000000-0005-0000-0000-0000C1D50000}"/>
    <cellStyle name="Note 27" xfId="54720" xr:uid="{00000000-0005-0000-0000-0000C2D50000}"/>
    <cellStyle name="Note 28" xfId="54721" xr:uid="{00000000-0005-0000-0000-0000C3D50000}"/>
    <cellStyle name="Note 29" xfId="54722" xr:uid="{00000000-0005-0000-0000-0000C4D50000}"/>
    <cellStyle name="Note 3" xfId="54723" xr:uid="{00000000-0005-0000-0000-0000C5D50000}"/>
    <cellStyle name="Note 30" xfId="54724" xr:uid="{00000000-0005-0000-0000-0000C6D50000}"/>
    <cellStyle name="Note 31" xfId="54725" xr:uid="{00000000-0005-0000-0000-0000C7D50000}"/>
    <cellStyle name="Note 32" xfId="54726" xr:uid="{00000000-0005-0000-0000-0000C8D50000}"/>
    <cellStyle name="Note 33" xfId="54727" xr:uid="{00000000-0005-0000-0000-0000C9D50000}"/>
    <cellStyle name="Note 34" xfId="54728" xr:uid="{00000000-0005-0000-0000-0000CAD50000}"/>
    <cellStyle name="Note 35" xfId="54729" xr:uid="{00000000-0005-0000-0000-0000CBD50000}"/>
    <cellStyle name="Note 36" xfId="54730" xr:uid="{00000000-0005-0000-0000-0000CCD50000}"/>
    <cellStyle name="Note 37" xfId="54731" xr:uid="{00000000-0005-0000-0000-0000CDD50000}"/>
    <cellStyle name="Note 38" xfId="54732" xr:uid="{00000000-0005-0000-0000-0000CED50000}"/>
    <cellStyle name="Note 4" xfId="54733" xr:uid="{00000000-0005-0000-0000-0000CFD50000}"/>
    <cellStyle name="Note 5" xfId="54734" xr:uid="{00000000-0005-0000-0000-0000D0D50000}"/>
    <cellStyle name="Note 6" xfId="54735" xr:uid="{00000000-0005-0000-0000-0000D1D50000}"/>
    <cellStyle name="Note 7" xfId="54736" xr:uid="{00000000-0005-0000-0000-0000D2D50000}"/>
    <cellStyle name="Note 8" xfId="54737" xr:uid="{00000000-0005-0000-0000-0000D3D50000}"/>
    <cellStyle name="Note 9" xfId="54738" xr:uid="{00000000-0005-0000-0000-0000D4D50000}"/>
    <cellStyle name="NRes_RepTitle" xfId="66" xr:uid="{00000000-0005-0000-0000-0000D5D50000}"/>
    <cellStyle name="Output" xfId="10" builtinId="21" hidden="1"/>
    <cellStyle name="Output" xfId="56" builtinId="21" customBuiltin="1"/>
    <cellStyle name="Output 10" xfId="54739" xr:uid="{00000000-0005-0000-0000-0000D8D50000}"/>
    <cellStyle name="Output 11" xfId="54740" xr:uid="{00000000-0005-0000-0000-0000D9D50000}"/>
    <cellStyle name="Output 12" xfId="54741" xr:uid="{00000000-0005-0000-0000-0000DAD50000}"/>
    <cellStyle name="Output 13" xfId="54742" xr:uid="{00000000-0005-0000-0000-0000DBD50000}"/>
    <cellStyle name="Output 14" xfId="54743" xr:uid="{00000000-0005-0000-0000-0000DCD50000}"/>
    <cellStyle name="Output 15" xfId="54744" xr:uid="{00000000-0005-0000-0000-0000DDD50000}"/>
    <cellStyle name="Output 16" xfId="54745" xr:uid="{00000000-0005-0000-0000-0000DED50000}"/>
    <cellStyle name="Output 17" xfId="54746" xr:uid="{00000000-0005-0000-0000-0000DFD50000}"/>
    <cellStyle name="Output 17 2" xfId="54747" xr:uid="{00000000-0005-0000-0000-0000E0D50000}"/>
    <cellStyle name="Output 17 3" xfId="54748" xr:uid="{00000000-0005-0000-0000-0000E1D50000}"/>
    <cellStyle name="Output 17_Control Caps" xfId="54749" xr:uid="{00000000-0005-0000-0000-0000E2D50000}"/>
    <cellStyle name="Output 18" xfId="54750" xr:uid="{00000000-0005-0000-0000-0000E3D50000}"/>
    <cellStyle name="Output 18 2" xfId="54751" xr:uid="{00000000-0005-0000-0000-0000E4D50000}"/>
    <cellStyle name="Output 18 3" xfId="54752" xr:uid="{00000000-0005-0000-0000-0000E5D50000}"/>
    <cellStyle name="Output 18_Control Caps" xfId="54753" xr:uid="{00000000-0005-0000-0000-0000E6D50000}"/>
    <cellStyle name="Output 19" xfId="54754" xr:uid="{00000000-0005-0000-0000-0000E7D50000}"/>
    <cellStyle name="Output 2" xfId="54755" xr:uid="{00000000-0005-0000-0000-0000E8D50000}"/>
    <cellStyle name="Output 2 10" xfId="54756" xr:uid="{00000000-0005-0000-0000-0000E9D50000}"/>
    <cellStyle name="Output 2 11" xfId="54757" xr:uid="{00000000-0005-0000-0000-0000EAD50000}"/>
    <cellStyle name="Output 2 12" xfId="54758" xr:uid="{00000000-0005-0000-0000-0000EBD50000}"/>
    <cellStyle name="Output 2 13" xfId="54759" xr:uid="{00000000-0005-0000-0000-0000ECD50000}"/>
    <cellStyle name="Output 2 14" xfId="54760" xr:uid="{00000000-0005-0000-0000-0000EDD50000}"/>
    <cellStyle name="Output 2 15" xfId="54761" xr:uid="{00000000-0005-0000-0000-0000EED50000}"/>
    <cellStyle name="Output 2 16" xfId="54762" xr:uid="{00000000-0005-0000-0000-0000EFD50000}"/>
    <cellStyle name="Output 2 17" xfId="54763" xr:uid="{00000000-0005-0000-0000-0000F0D50000}"/>
    <cellStyle name="Output 2 18" xfId="54764" xr:uid="{00000000-0005-0000-0000-0000F1D50000}"/>
    <cellStyle name="Output 2 19" xfId="54765" xr:uid="{00000000-0005-0000-0000-0000F2D50000}"/>
    <cellStyle name="Output 2 2" xfId="54766" xr:uid="{00000000-0005-0000-0000-0000F3D50000}"/>
    <cellStyle name="Output 2 20" xfId="54767" xr:uid="{00000000-0005-0000-0000-0000F4D50000}"/>
    <cellStyle name="Output 2 21" xfId="54768" xr:uid="{00000000-0005-0000-0000-0000F5D50000}"/>
    <cellStyle name="Output 2 22" xfId="54769" xr:uid="{00000000-0005-0000-0000-0000F6D50000}"/>
    <cellStyle name="Output 2 23" xfId="54770" xr:uid="{00000000-0005-0000-0000-0000F7D50000}"/>
    <cellStyle name="Output 2 24" xfId="54771" xr:uid="{00000000-0005-0000-0000-0000F8D50000}"/>
    <cellStyle name="Output 2 25" xfId="54772" xr:uid="{00000000-0005-0000-0000-0000F9D50000}"/>
    <cellStyle name="Output 2 26" xfId="54773" xr:uid="{00000000-0005-0000-0000-0000FAD50000}"/>
    <cellStyle name="Output 2 27" xfId="54774" xr:uid="{00000000-0005-0000-0000-0000FBD50000}"/>
    <cellStyle name="Output 2 28" xfId="54775" xr:uid="{00000000-0005-0000-0000-0000FCD50000}"/>
    <cellStyle name="Output 2 29" xfId="54776" xr:uid="{00000000-0005-0000-0000-0000FDD50000}"/>
    <cellStyle name="Output 2 3" xfId="54777" xr:uid="{00000000-0005-0000-0000-0000FED50000}"/>
    <cellStyle name="Output 2 30" xfId="54778" xr:uid="{00000000-0005-0000-0000-0000FFD50000}"/>
    <cellStyle name="Output 2 31" xfId="54779" xr:uid="{00000000-0005-0000-0000-000000D60000}"/>
    <cellStyle name="Output 2 32" xfId="54780" xr:uid="{00000000-0005-0000-0000-000001D60000}"/>
    <cellStyle name="Output 2 33" xfId="54781" xr:uid="{00000000-0005-0000-0000-000002D60000}"/>
    <cellStyle name="Output 2 4" xfId="54782" xr:uid="{00000000-0005-0000-0000-000003D60000}"/>
    <cellStyle name="Output 2 5" xfId="54783" xr:uid="{00000000-0005-0000-0000-000004D60000}"/>
    <cellStyle name="Output 2 6" xfId="54784" xr:uid="{00000000-0005-0000-0000-000005D60000}"/>
    <cellStyle name="Output 2 7" xfId="54785" xr:uid="{00000000-0005-0000-0000-000006D60000}"/>
    <cellStyle name="Output 2 8" xfId="54786" xr:uid="{00000000-0005-0000-0000-000007D60000}"/>
    <cellStyle name="Output 2 9" xfId="54787" xr:uid="{00000000-0005-0000-0000-000008D60000}"/>
    <cellStyle name="Output 20" xfId="54788" xr:uid="{00000000-0005-0000-0000-000009D60000}"/>
    <cellStyle name="Output 20 2" xfId="54789" xr:uid="{00000000-0005-0000-0000-00000AD60000}"/>
    <cellStyle name="Output 20 3" xfId="54790" xr:uid="{00000000-0005-0000-0000-00000BD60000}"/>
    <cellStyle name="Output 20 4" xfId="54791" xr:uid="{00000000-0005-0000-0000-00000CD60000}"/>
    <cellStyle name="Output 20_Control Caps" xfId="54792" xr:uid="{00000000-0005-0000-0000-00000DD60000}"/>
    <cellStyle name="Output 21" xfId="54793" xr:uid="{00000000-0005-0000-0000-00000ED60000}"/>
    <cellStyle name="Output 22" xfId="54794" xr:uid="{00000000-0005-0000-0000-00000FD60000}"/>
    <cellStyle name="Output 23" xfId="54795" xr:uid="{00000000-0005-0000-0000-000010D60000}"/>
    <cellStyle name="Output 24" xfId="54796" xr:uid="{00000000-0005-0000-0000-000011D60000}"/>
    <cellStyle name="Output 25" xfId="54797" xr:uid="{00000000-0005-0000-0000-000012D60000}"/>
    <cellStyle name="Output 26" xfId="54798" xr:uid="{00000000-0005-0000-0000-000013D60000}"/>
    <cellStyle name="Output 27" xfId="54799" xr:uid="{00000000-0005-0000-0000-000014D60000}"/>
    <cellStyle name="Output 28" xfId="54800" xr:uid="{00000000-0005-0000-0000-000015D60000}"/>
    <cellStyle name="Output 29" xfId="54801" xr:uid="{00000000-0005-0000-0000-000016D60000}"/>
    <cellStyle name="Output 3" xfId="54802" xr:uid="{00000000-0005-0000-0000-000017D60000}"/>
    <cellStyle name="Output 30" xfId="54803" xr:uid="{00000000-0005-0000-0000-000018D60000}"/>
    <cellStyle name="Output 31" xfId="54804" xr:uid="{00000000-0005-0000-0000-000019D60000}"/>
    <cellStyle name="Output 32" xfId="54805" xr:uid="{00000000-0005-0000-0000-00001AD60000}"/>
    <cellStyle name="Output 33" xfId="54806" xr:uid="{00000000-0005-0000-0000-00001BD60000}"/>
    <cellStyle name="Output 34" xfId="54807" xr:uid="{00000000-0005-0000-0000-00001CD60000}"/>
    <cellStyle name="Output 35" xfId="54808" xr:uid="{00000000-0005-0000-0000-00001DD60000}"/>
    <cellStyle name="Output 36" xfId="54809" xr:uid="{00000000-0005-0000-0000-00001ED60000}"/>
    <cellStyle name="Output 37" xfId="54810" xr:uid="{00000000-0005-0000-0000-00001FD60000}"/>
    <cellStyle name="Output 38" xfId="54811" xr:uid="{00000000-0005-0000-0000-000020D60000}"/>
    <cellStyle name="Output 4" xfId="54812" xr:uid="{00000000-0005-0000-0000-000021D60000}"/>
    <cellStyle name="Output 5" xfId="54813" xr:uid="{00000000-0005-0000-0000-000022D60000}"/>
    <cellStyle name="Output 6" xfId="54814" xr:uid="{00000000-0005-0000-0000-000023D60000}"/>
    <cellStyle name="Output 7" xfId="54815" xr:uid="{00000000-0005-0000-0000-000024D60000}"/>
    <cellStyle name="Output 8" xfId="54816" xr:uid="{00000000-0005-0000-0000-000025D60000}"/>
    <cellStyle name="Output 9" xfId="54817" xr:uid="{00000000-0005-0000-0000-000026D60000}"/>
    <cellStyle name="Percent" xfId="64" builtinId="5" customBuiltin="1"/>
    <cellStyle name="Percent 10" xfId="54818" xr:uid="{00000000-0005-0000-0000-000028D60000}"/>
    <cellStyle name="Percent 10 2" xfId="54819" xr:uid="{00000000-0005-0000-0000-000029D60000}"/>
    <cellStyle name="Percent 10 2 2" xfId="54820" xr:uid="{00000000-0005-0000-0000-00002AD60000}"/>
    <cellStyle name="Percent 10 2 2 2" xfId="54821" xr:uid="{00000000-0005-0000-0000-00002BD60000}"/>
    <cellStyle name="Percent 10 2 3" xfId="54822" xr:uid="{00000000-0005-0000-0000-00002CD60000}"/>
    <cellStyle name="Percent 10 2 4" xfId="54823" xr:uid="{00000000-0005-0000-0000-00002DD60000}"/>
    <cellStyle name="Percent 10 3" xfId="54824" xr:uid="{00000000-0005-0000-0000-00002ED60000}"/>
    <cellStyle name="Percent 10 3 2" xfId="54825" xr:uid="{00000000-0005-0000-0000-00002FD60000}"/>
    <cellStyle name="Percent 10 4" xfId="54826" xr:uid="{00000000-0005-0000-0000-000030D60000}"/>
    <cellStyle name="Percent 10 5" xfId="54827" xr:uid="{00000000-0005-0000-0000-000031D60000}"/>
    <cellStyle name="Percent 11" xfId="54828" xr:uid="{00000000-0005-0000-0000-000032D60000}"/>
    <cellStyle name="Percent 11 2" xfId="54829" xr:uid="{00000000-0005-0000-0000-000033D60000}"/>
    <cellStyle name="Percent 11 3" xfId="54830" xr:uid="{00000000-0005-0000-0000-000034D60000}"/>
    <cellStyle name="Percent 12" xfId="54831" xr:uid="{00000000-0005-0000-0000-000035D60000}"/>
    <cellStyle name="Percent 12 2" xfId="54832" xr:uid="{00000000-0005-0000-0000-000036D60000}"/>
    <cellStyle name="Percent 13" xfId="54833" xr:uid="{00000000-0005-0000-0000-000037D60000}"/>
    <cellStyle name="Percent 14" xfId="54834" xr:uid="{00000000-0005-0000-0000-000038D60000}"/>
    <cellStyle name="Percent 15" xfId="54835" xr:uid="{00000000-0005-0000-0000-000039D60000}"/>
    <cellStyle name="Percent 16" xfId="54836" xr:uid="{00000000-0005-0000-0000-00003AD60000}"/>
    <cellStyle name="Percent 17" xfId="57890" xr:uid="{00000000-0005-0000-0000-00003BD60000}"/>
    <cellStyle name="Percent 2" xfId="79" xr:uid="{00000000-0005-0000-0000-00003CD60000}"/>
    <cellStyle name="Percent 2 10" xfId="54838" xr:uid="{00000000-0005-0000-0000-00003DD60000}"/>
    <cellStyle name="Percent 2 10 2" xfId="54839" xr:uid="{00000000-0005-0000-0000-00003ED60000}"/>
    <cellStyle name="Percent 2 10 3" xfId="54840" xr:uid="{00000000-0005-0000-0000-00003FD60000}"/>
    <cellStyle name="Percent 2 10 3 2" xfId="54841" xr:uid="{00000000-0005-0000-0000-000040D60000}"/>
    <cellStyle name="Percent 2 10 4" xfId="54842" xr:uid="{00000000-0005-0000-0000-000041D60000}"/>
    <cellStyle name="Percent 2 10 5" xfId="54843" xr:uid="{00000000-0005-0000-0000-000042D60000}"/>
    <cellStyle name="Percent 2 11" xfId="54844" xr:uid="{00000000-0005-0000-0000-000043D60000}"/>
    <cellStyle name="Percent 2 11 2" xfId="54845" xr:uid="{00000000-0005-0000-0000-000044D60000}"/>
    <cellStyle name="Percent 2 11 2 2" xfId="54846" xr:uid="{00000000-0005-0000-0000-000045D60000}"/>
    <cellStyle name="Percent 2 11 3" xfId="54847" xr:uid="{00000000-0005-0000-0000-000046D60000}"/>
    <cellStyle name="Percent 2 11 4" xfId="54848" xr:uid="{00000000-0005-0000-0000-000047D60000}"/>
    <cellStyle name="Percent 2 12" xfId="54849" xr:uid="{00000000-0005-0000-0000-000048D60000}"/>
    <cellStyle name="Percent 2 12 2" xfId="54850" xr:uid="{00000000-0005-0000-0000-000049D60000}"/>
    <cellStyle name="Percent 2 12 2 2" xfId="54851" xr:uid="{00000000-0005-0000-0000-00004AD60000}"/>
    <cellStyle name="Percent 2 12 3" xfId="54852" xr:uid="{00000000-0005-0000-0000-00004BD60000}"/>
    <cellStyle name="Percent 2 12 4" xfId="54853" xr:uid="{00000000-0005-0000-0000-00004CD60000}"/>
    <cellStyle name="Percent 2 13" xfId="54854" xr:uid="{00000000-0005-0000-0000-00004DD60000}"/>
    <cellStyle name="Percent 2 13 2" xfId="54855" xr:uid="{00000000-0005-0000-0000-00004ED60000}"/>
    <cellStyle name="Percent 2 13 2 2" xfId="54856" xr:uid="{00000000-0005-0000-0000-00004FD60000}"/>
    <cellStyle name="Percent 2 13 3" xfId="54857" xr:uid="{00000000-0005-0000-0000-000050D60000}"/>
    <cellStyle name="Percent 2 13 4" xfId="54858" xr:uid="{00000000-0005-0000-0000-000051D60000}"/>
    <cellStyle name="Percent 2 14" xfId="54859" xr:uid="{00000000-0005-0000-0000-000052D60000}"/>
    <cellStyle name="Percent 2 14 2" xfId="54860" xr:uid="{00000000-0005-0000-0000-000053D60000}"/>
    <cellStyle name="Percent 2 15" xfId="54861" xr:uid="{00000000-0005-0000-0000-000054D60000}"/>
    <cellStyle name="Percent 2 16" xfId="54862" xr:uid="{00000000-0005-0000-0000-000055D60000}"/>
    <cellStyle name="Percent 2 17" xfId="54863" xr:uid="{00000000-0005-0000-0000-000056D60000}"/>
    <cellStyle name="Percent 2 18" xfId="54837" xr:uid="{00000000-0005-0000-0000-000057D60000}"/>
    <cellStyle name="Percent 2 19" xfId="57885" xr:uid="{00000000-0005-0000-0000-000058D60000}"/>
    <cellStyle name="Percent 2 2" xfId="54864" xr:uid="{00000000-0005-0000-0000-000059D60000}"/>
    <cellStyle name="Percent 2 2 2" xfId="54865" xr:uid="{00000000-0005-0000-0000-00005AD60000}"/>
    <cellStyle name="Percent 2 2 2 2" xfId="54866" xr:uid="{00000000-0005-0000-0000-00005BD60000}"/>
    <cellStyle name="Percent 2 2 3" xfId="54867" xr:uid="{00000000-0005-0000-0000-00005CD60000}"/>
    <cellStyle name="Percent 2 2 3 2" xfId="54868" xr:uid="{00000000-0005-0000-0000-00005DD60000}"/>
    <cellStyle name="Percent 2 2 4" xfId="54869" xr:uid="{00000000-0005-0000-0000-00005ED60000}"/>
    <cellStyle name="Percent 2 3" xfId="54870" xr:uid="{00000000-0005-0000-0000-00005FD60000}"/>
    <cellStyle name="Percent 2 3 2" xfId="54871" xr:uid="{00000000-0005-0000-0000-000060D60000}"/>
    <cellStyle name="Percent 2 3 2 2" xfId="54872" xr:uid="{00000000-0005-0000-0000-000061D60000}"/>
    <cellStyle name="Percent 2 3 2 2 2" xfId="54873" xr:uid="{00000000-0005-0000-0000-000062D60000}"/>
    <cellStyle name="Percent 2 3 2 2 2 2" xfId="54874" xr:uid="{00000000-0005-0000-0000-000063D60000}"/>
    <cellStyle name="Percent 2 3 2 2 2 2 2" xfId="54875" xr:uid="{00000000-0005-0000-0000-000064D60000}"/>
    <cellStyle name="Percent 2 3 2 2 2 2 2 2" xfId="54876" xr:uid="{00000000-0005-0000-0000-000065D60000}"/>
    <cellStyle name="Percent 2 3 2 2 2 2 2 2 2" xfId="54877" xr:uid="{00000000-0005-0000-0000-000066D60000}"/>
    <cellStyle name="Percent 2 3 2 2 2 2 2 3" xfId="54878" xr:uid="{00000000-0005-0000-0000-000067D60000}"/>
    <cellStyle name="Percent 2 3 2 2 2 2 2 4" xfId="54879" xr:uid="{00000000-0005-0000-0000-000068D60000}"/>
    <cellStyle name="Percent 2 3 2 2 2 2 3" xfId="54880" xr:uid="{00000000-0005-0000-0000-000069D60000}"/>
    <cellStyle name="Percent 2 3 2 2 2 2 3 2" xfId="54881" xr:uid="{00000000-0005-0000-0000-00006AD60000}"/>
    <cellStyle name="Percent 2 3 2 2 2 2 4" xfId="54882" xr:uid="{00000000-0005-0000-0000-00006BD60000}"/>
    <cellStyle name="Percent 2 3 2 2 2 2 5" xfId="54883" xr:uid="{00000000-0005-0000-0000-00006CD60000}"/>
    <cellStyle name="Percent 2 3 2 2 2 3" xfId="54884" xr:uid="{00000000-0005-0000-0000-00006DD60000}"/>
    <cellStyle name="Percent 2 3 2 2 2 3 2" xfId="54885" xr:uid="{00000000-0005-0000-0000-00006ED60000}"/>
    <cellStyle name="Percent 2 3 2 2 2 3 2 2" xfId="54886" xr:uid="{00000000-0005-0000-0000-00006FD60000}"/>
    <cellStyle name="Percent 2 3 2 2 2 3 3" xfId="54887" xr:uid="{00000000-0005-0000-0000-000070D60000}"/>
    <cellStyle name="Percent 2 3 2 2 2 3 4" xfId="54888" xr:uid="{00000000-0005-0000-0000-000071D60000}"/>
    <cellStyle name="Percent 2 3 2 2 2 4" xfId="54889" xr:uid="{00000000-0005-0000-0000-000072D60000}"/>
    <cellStyle name="Percent 2 3 2 2 2 4 2" xfId="54890" xr:uid="{00000000-0005-0000-0000-000073D60000}"/>
    <cellStyle name="Percent 2 3 2 2 2 5" xfId="54891" xr:uid="{00000000-0005-0000-0000-000074D60000}"/>
    <cellStyle name="Percent 2 3 2 2 2 6" xfId="54892" xr:uid="{00000000-0005-0000-0000-000075D60000}"/>
    <cellStyle name="Percent 2 3 2 2 3" xfId="54893" xr:uid="{00000000-0005-0000-0000-000076D60000}"/>
    <cellStyle name="Percent 2 3 2 2 3 2" xfId="54894" xr:uid="{00000000-0005-0000-0000-000077D60000}"/>
    <cellStyle name="Percent 2 3 2 2 3 2 2" xfId="54895" xr:uid="{00000000-0005-0000-0000-000078D60000}"/>
    <cellStyle name="Percent 2 3 2 2 3 2 2 2" xfId="54896" xr:uid="{00000000-0005-0000-0000-000079D60000}"/>
    <cellStyle name="Percent 2 3 2 2 3 2 3" xfId="54897" xr:uid="{00000000-0005-0000-0000-00007AD60000}"/>
    <cellStyle name="Percent 2 3 2 2 3 2 4" xfId="54898" xr:uid="{00000000-0005-0000-0000-00007BD60000}"/>
    <cellStyle name="Percent 2 3 2 2 3 3" xfId="54899" xr:uid="{00000000-0005-0000-0000-00007CD60000}"/>
    <cellStyle name="Percent 2 3 2 2 3 3 2" xfId="54900" xr:uid="{00000000-0005-0000-0000-00007DD60000}"/>
    <cellStyle name="Percent 2 3 2 2 3 4" xfId="54901" xr:uid="{00000000-0005-0000-0000-00007ED60000}"/>
    <cellStyle name="Percent 2 3 2 2 3 5" xfId="54902" xr:uid="{00000000-0005-0000-0000-00007FD60000}"/>
    <cellStyle name="Percent 2 3 2 2 4" xfId="54903" xr:uid="{00000000-0005-0000-0000-000080D60000}"/>
    <cellStyle name="Percent 2 3 2 2 4 2" xfId="54904" xr:uid="{00000000-0005-0000-0000-000081D60000}"/>
    <cellStyle name="Percent 2 3 2 2 4 2 2" xfId="54905" xr:uid="{00000000-0005-0000-0000-000082D60000}"/>
    <cellStyle name="Percent 2 3 2 2 4 3" xfId="54906" xr:uid="{00000000-0005-0000-0000-000083D60000}"/>
    <cellStyle name="Percent 2 3 2 2 4 4" xfId="54907" xr:uid="{00000000-0005-0000-0000-000084D60000}"/>
    <cellStyle name="Percent 2 3 2 2 5" xfId="54908" xr:uid="{00000000-0005-0000-0000-000085D60000}"/>
    <cellStyle name="Percent 2 3 2 2 5 2" xfId="54909" xr:uid="{00000000-0005-0000-0000-000086D60000}"/>
    <cellStyle name="Percent 2 3 2 2 5 2 2" xfId="54910" xr:uid="{00000000-0005-0000-0000-000087D60000}"/>
    <cellStyle name="Percent 2 3 2 2 5 3" xfId="54911" xr:uid="{00000000-0005-0000-0000-000088D60000}"/>
    <cellStyle name="Percent 2 3 2 2 5 4" xfId="54912" xr:uid="{00000000-0005-0000-0000-000089D60000}"/>
    <cellStyle name="Percent 2 3 2 3" xfId="54913" xr:uid="{00000000-0005-0000-0000-00008AD60000}"/>
    <cellStyle name="Percent 2 3 2 3 2" xfId="54914" xr:uid="{00000000-0005-0000-0000-00008BD60000}"/>
    <cellStyle name="Percent 2 3 2 3 2 2" xfId="54915" xr:uid="{00000000-0005-0000-0000-00008CD60000}"/>
    <cellStyle name="Percent 2 3 2 3 2 2 2" xfId="54916" xr:uid="{00000000-0005-0000-0000-00008DD60000}"/>
    <cellStyle name="Percent 2 3 2 3 2 2 2 2" xfId="54917" xr:uid="{00000000-0005-0000-0000-00008ED60000}"/>
    <cellStyle name="Percent 2 3 2 3 2 2 3" xfId="54918" xr:uid="{00000000-0005-0000-0000-00008FD60000}"/>
    <cellStyle name="Percent 2 3 2 3 2 2 4" xfId="54919" xr:uid="{00000000-0005-0000-0000-000090D60000}"/>
    <cellStyle name="Percent 2 3 2 3 2 3" xfId="54920" xr:uid="{00000000-0005-0000-0000-000091D60000}"/>
    <cellStyle name="Percent 2 3 2 3 2 3 2" xfId="54921" xr:uid="{00000000-0005-0000-0000-000092D60000}"/>
    <cellStyle name="Percent 2 3 2 3 2 3 2 2" xfId="54922" xr:uid="{00000000-0005-0000-0000-000093D60000}"/>
    <cellStyle name="Percent 2 3 2 3 2 3 3" xfId="54923" xr:uid="{00000000-0005-0000-0000-000094D60000}"/>
    <cellStyle name="Percent 2 3 2 3 2 3 4" xfId="54924" xr:uid="{00000000-0005-0000-0000-000095D60000}"/>
    <cellStyle name="Percent 2 3 2 3 2 4" xfId="54925" xr:uid="{00000000-0005-0000-0000-000096D60000}"/>
    <cellStyle name="Percent 2 3 2 3 2 4 2" xfId="54926" xr:uid="{00000000-0005-0000-0000-000097D60000}"/>
    <cellStyle name="Percent 2 3 2 3 2 5" xfId="54927" xr:uid="{00000000-0005-0000-0000-000098D60000}"/>
    <cellStyle name="Percent 2 3 2 3 2 6" xfId="54928" xr:uid="{00000000-0005-0000-0000-000099D60000}"/>
    <cellStyle name="Percent 2 3 2 3 3" xfId="54929" xr:uid="{00000000-0005-0000-0000-00009AD60000}"/>
    <cellStyle name="Percent 2 3 2 3 3 2" xfId="54930" xr:uid="{00000000-0005-0000-0000-00009BD60000}"/>
    <cellStyle name="Percent 2 3 2 3 3 2 2" xfId="54931" xr:uid="{00000000-0005-0000-0000-00009CD60000}"/>
    <cellStyle name="Percent 2 3 2 3 3 2 2 2" xfId="54932" xr:uid="{00000000-0005-0000-0000-00009DD60000}"/>
    <cellStyle name="Percent 2 3 2 3 3 2 3" xfId="54933" xr:uid="{00000000-0005-0000-0000-00009ED60000}"/>
    <cellStyle name="Percent 2 3 2 3 3 2 4" xfId="54934" xr:uid="{00000000-0005-0000-0000-00009FD60000}"/>
    <cellStyle name="Percent 2 3 2 3 3 3" xfId="54935" xr:uid="{00000000-0005-0000-0000-0000A0D60000}"/>
    <cellStyle name="Percent 2 3 2 3 3 3 2" xfId="54936" xr:uid="{00000000-0005-0000-0000-0000A1D60000}"/>
    <cellStyle name="Percent 2 3 2 3 3 4" xfId="54937" xr:uid="{00000000-0005-0000-0000-0000A2D60000}"/>
    <cellStyle name="Percent 2 3 2 3 3 5" xfId="54938" xr:uid="{00000000-0005-0000-0000-0000A3D60000}"/>
    <cellStyle name="Percent 2 3 2 3 4" xfId="54939" xr:uid="{00000000-0005-0000-0000-0000A4D60000}"/>
    <cellStyle name="Percent 2 3 2 3 4 2" xfId="54940" xr:uid="{00000000-0005-0000-0000-0000A5D60000}"/>
    <cellStyle name="Percent 2 3 2 3 4 2 2" xfId="54941" xr:uid="{00000000-0005-0000-0000-0000A6D60000}"/>
    <cellStyle name="Percent 2 3 2 3 4 3" xfId="54942" xr:uid="{00000000-0005-0000-0000-0000A7D60000}"/>
    <cellStyle name="Percent 2 3 2 3 4 4" xfId="54943" xr:uid="{00000000-0005-0000-0000-0000A8D60000}"/>
    <cellStyle name="Percent 2 3 2 3 5" xfId="54944" xr:uid="{00000000-0005-0000-0000-0000A9D60000}"/>
    <cellStyle name="Percent 2 3 2 3 5 2" xfId="54945" xr:uid="{00000000-0005-0000-0000-0000AAD60000}"/>
    <cellStyle name="Percent 2 3 2 3 6" xfId="54946" xr:uid="{00000000-0005-0000-0000-0000ABD60000}"/>
    <cellStyle name="Percent 2 3 2 3 7" xfId="54947" xr:uid="{00000000-0005-0000-0000-0000ACD60000}"/>
    <cellStyle name="Percent 2 3 2 4" xfId="54948" xr:uid="{00000000-0005-0000-0000-0000ADD60000}"/>
    <cellStyle name="Percent 2 3 2 4 2" xfId="54949" xr:uid="{00000000-0005-0000-0000-0000AED60000}"/>
    <cellStyle name="Percent 2 3 2 4 2 2" xfId="54950" xr:uid="{00000000-0005-0000-0000-0000AFD60000}"/>
    <cellStyle name="Percent 2 3 2 4 2 2 2" xfId="54951" xr:uid="{00000000-0005-0000-0000-0000B0D60000}"/>
    <cellStyle name="Percent 2 3 2 4 2 3" xfId="54952" xr:uid="{00000000-0005-0000-0000-0000B1D60000}"/>
    <cellStyle name="Percent 2 3 2 4 2 4" xfId="54953" xr:uid="{00000000-0005-0000-0000-0000B2D60000}"/>
    <cellStyle name="Percent 2 3 2 4 3" xfId="54954" xr:uid="{00000000-0005-0000-0000-0000B3D60000}"/>
    <cellStyle name="Percent 2 3 2 4 3 2" xfId="54955" xr:uid="{00000000-0005-0000-0000-0000B4D60000}"/>
    <cellStyle name="Percent 2 3 2 4 4" xfId="54956" xr:uid="{00000000-0005-0000-0000-0000B5D60000}"/>
    <cellStyle name="Percent 2 3 2 4 5" xfId="54957" xr:uid="{00000000-0005-0000-0000-0000B6D60000}"/>
    <cellStyle name="Percent 2 3 2 5" xfId="54958" xr:uid="{00000000-0005-0000-0000-0000B7D60000}"/>
    <cellStyle name="Percent 2 3 2 5 2" xfId="54959" xr:uid="{00000000-0005-0000-0000-0000B8D60000}"/>
    <cellStyle name="Percent 2 3 2 5 2 2" xfId="54960" xr:uid="{00000000-0005-0000-0000-0000B9D60000}"/>
    <cellStyle name="Percent 2 3 2 5 2 2 2" xfId="54961" xr:uid="{00000000-0005-0000-0000-0000BAD60000}"/>
    <cellStyle name="Percent 2 3 2 5 2 3" xfId="54962" xr:uid="{00000000-0005-0000-0000-0000BBD60000}"/>
    <cellStyle name="Percent 2 3 2 5 2 4" xfId="54963" xr:uid="{00000000-0005-0000-0000-0000BCD60000}"/>
    <cellStyle name="Percent 2 3 2 5 3" xfId="54964" xr:uid="{00000000-0005-0000-0000-0000BDD60000}"/>
    <cellStyle name="Percent 2 3 2 5 3 2" xfId="54965" xr:uid="{00000000-0005-0000-0000-0000BED60000}"/>
    <cellStyle name="Percent 2 3 2 5 4" xfId="54966" xr:uid="{00000000-0005-0000-0000-0000BFD60000}"/>
    <cellStyle name="Percent 2 3 2 5 5" xfId="54967" xr:uid="{00000000-0005-0000-0000-0000C0D60000}"/>
    <cellStyle name="Percent 2 3 2 6" xfId="54968" xr:uid="{00000000-0005-0000-0000-0000C1D60000}"/>
    <cellStyle name="Percent 2 3 2 6 2" xfId="54969" xr:uid="{00000000-0005-0000-0000-0000C2D60000}"/>
    <cellStyle name="Percent 2 3 2 6 2 2" xfId="54970" xr:uid="{00000000-0005-0000-0000-0000C3D60000}"/>
    <cellStyle name="Percent 2 3 2 6 3" xfId="54971" xr:uid="{00000000-0005-0000-0000-0000C4D60000}"/>
    <cellStyle name="Percent 2 3 2 6 4" xfId="54972" xr:uid="{00000000-0005-0000-0000-0000C5D60000}"/>
    <cellStyle name="Percent 2 3 3" xfId="54973" xr:uid="{00000000-0005-0000-0000-0000C6D60000}"/>
    <cellStyle name="Percent 2 3 3 2" xfId="54974" xr:uid="{00000000-0005-0000-0000-0000C7D60000}"/>
    <cellStyle name="Percent 2 3 3 2 2" xfId="54975" xr:uid="{00000000-0005-0000-0000-0000C8D60000}"/>
    <cellStyle name="Percent 2 3 3 2 2 2" xfId="54976" xr:uid="{00000000-0005-0000-0000-0000C9D60000}"/>
    <cellStyle name="Percent 2 3 3 2 2 2 2" xfId="54977" xr:uid="{00000000-0005-0000-0000-0000CAD60000}"/>
    <cellStyle name="Percent 2 3 3 2 2 2 2 2" xfId="54978" xr:uid="{00000000-0005-0000-0000-0000CBD60000}"/>
    <cellStyle name="Percent 2 3 3 2 2 2 3" xfId="54979" xr:uid="{00000000-0005-0000-0000-0000CCD60000}"/>
    <cellStyle name="Percent 2 3 3 2 2 2 4" xfId="54980" xr:uid="{00000000-0005-0000-0000-0000CDD60000}"/>
    <cellStyle name="Percent 2 3 3 2 2 3" xfId="54981" xr:uid="{00000000-0005-0000-0000-0000CED60000}"/>
    <cellStyle name="Percent 2 3 3 2 2 3 2" xfId="54982" xr:uid="{00000000-0005-0000-0000-0000CFD60000}"/>
    <cellStyle name="Percent 2 3 3 2 2 4" xfId="54983" xr:uid="{00000000-0005-0000-0000-0000D0D60000}"/>
    <cellStyle name="Percent 2 3 3 2 2 5" xfId="54984" xr:uid="{00000000-0005-0000-0000-0000D1D60000}"/>
    <cellStyle name="Percent 2 3 3 2 3" xfId="54985" xr:uid="{00000000-0005-0000-0000-0000D2D60000}"/>
    <cellStyle name="Percent 2 3 3 2 3 2" xfId="54986" xr:uid="{00000000-0005-0000-0000-0000D3D60000}"/>
    <cellStyle name="Percent 2 3 3 2 3 2 2" xfId="54987" xr:uid="{00000000-0005-0000-0000-0000D4D60000}"/>
    <cellStyle name="Percent 2 3 3 2 3 3" xfId="54988" xr:uid="{00000000-0005-0000-0000-0000D5D60000}"/>
    <cellStyle name="Percent 2 3 3 2 3 4" xfId="54989" xr:uid="{00000000-0005-0000-0000-0000D6D60000}"/>
    <cellStyle name="Percent 2 3 3 2 4" xfId="54990" xr:uid="{00000000-0005-0000-0000-0000D7D60000}"/>
    <cellStyle name="Percent 2 3 3 2 4 2" xfId="54991" xr:uid="{00000000-0005-0000-0000-0000D8D60000}"/>
    <cellStyle name="Percent 2 3 3 2 5" xfId="54992" xr:uid="{00000000-0005-0000-0000-0000D9D60000}"/>
    <cellStyle name="Percent 2 3 3 2 6" xfId="54993" xr:uid="{00000000-0005-0000-0000-0000DAD60000}"/>
    <cellStyle name="Percent 2 3 3 3" xfId="54994" xr:uid="{00000000-0005-0000-0000-0000DBD60000}"/>
    <cellStyle name="Percent 2 3 3 3 2" xfId="54995" xr:uid="{00000000-0005-0000-0000-0000DCD60000}"/>
    <cellStyle name="Percent 2 3 3 3 2 2" xfId="54996" xr:uid="{00000000-0005-0000-0000-0000DDD60000}"/>
    <cellStyle name="Percent 2 3 3 3 2 2 2" xfId="54997" xr:uid="{00000000-0005-0000-0000-0000DED60000}"/>
    <cellStyle name="Percent 2 3 3 3 2 3" xfId="54998" xr:uid="{00000000-0005-0000-0000-0000DFD60000}"/>
    <cellStyle name="Percent 2 3 3 3 2 4" xfId="54999" xr:uid="{00000000-0005-0000-0000-0000E0D60000}"/>
    <cellStyle name="Percent 2 3 3 3 3" xfId="55000" xr:uid="{00000000-0005-0000-0000-0000E1D60000}"/>
    <cellStyle name="Percent 2 3 3 3 3 2" xfId="55001" xr:uid="{00000000-0005-0000-0000-0000E2D60000}"/>
    <cellStyle name="Percent 2 3 3 3 4" xfId="55002" xr:uid="{00000000-0005-0000-0000-0000E3D60000}"/>
    <cellStyle name="Percent 2 3 3 3 5" xfId="55003" xr:uid="{00000000-0005-0000-0000-0000E4D60000}"/>
    <cellStyle name="Percent 2 3 3 4" xfId="55004" xr:uid="{00000000-0005-0000-0000-0000E5D60000}"/>
    <cellStyle name="Percent 2 3 3 4 2" xfId="55005" xr:uid="{00000000-0005-0000-0000-0000E6D60000}"/>
    <cellStyle name="Percent 2 3 3 4 2 2" xfId="55006" xr:uid="{00000000-0005-0000-0000-0000E7D60000}"/>
    <cellStyle name="Percent 2 3 3 4 3" xfId="55007" xr:uid="{00000000-0005-0000-0000-0000E8D60000}"/>
    <cellStyle name="Percent 2 3 3 4 4" xfId="55008" xr:uid="{00000000-0005-0000-0000-0000E9D60000}"/>
    <cellStyle name="Percent 2 3 3 5" xfId="55009" xr:uid="{00000000-0005-0000-0000-0000EAD60000}"/>
    <cellStyle name="Percent 2 3 3 5 2" xfId="55010" xr:uid="{00000000-0005-0000-0000-0000EBD60000}"/>
    <cellStyle name="Percent 2 3 3 5 2 2" xfId="55011" xr:uid="{00000000-0005-0000-0000-0000ECD60000}"/>
    <cellStyle name="Percent 2 3 3 5 3" xfId="55012" xr:uid="{00000000-0005-0000-0000-0000EDD60000}"/>
    <cellStyle name="Percent 2 3 3 5 4" xfId="55013" xr:uid="{00000000-0005-0000-0000-0000EED60000}"/>
    <cellStyle name="Percent 2 3 4" xfId="55014" xr:uid="{00000000-0005-0000-0000-0000EFD60000}"/>
    <cellStyle name="Percent 2 3 4 2" xfId="55015" xr:uid="{00000000-0005-0000-0000-0000F0D60000}"/>
    <cellStyle name="Percent 2 3 4 2 2" xfId="55016" xr:uid="{00000000-0005-0000-0000-0000F1D60000}"/>
    <cellStyle name="Percent 2 3 4 2 2 2" xfId="55017" xr:uid="{00000000-0005-0000-0000-0000F2D60000}"/>
    <cellStyle name="Percent 2 3 4 2 2 2 2" xfId="55018" xr:uid="{00000000-0005-0000-0000-0000F3D60000}"/>
    <cellStyle name="Percent 2 3 4 2 2 3" xfId="55019" xr:uid="{00000000-0005-0000-0000-0000F4D60000}"/>
    <cellStyle name="Percent 2 3 4 2 2 4" xfId="55020" xr:uid="{00000000-0005-0000-0000-0000F5D60000}"/>
    <cellStyle name="Percent 2 3 4 2 3" xfId="55021" xr:uid="{00000000-0005-0000-0000-0000F6D60000}"/>
    <cellStyle name="Percent 2 3 4 2 3 2" xfId="55022" xr:uid="{00000000-0005-0000-0000-0000F7D60000}"/>
    <cellStyle name="Percent 2 3 4 2 3 2 2" xfId="55023" xr:uid="{00000000-0005-0000-0000-0000F8D60000}"/>
    <cellStyle name="Percent 2 3 4 2 3 3" xfId="55024" xr:uid="{00000000-0005-0000-0000-0000F9D60000}"/>
    <cellStyle name="Percent 2 3 4 2 3 4" xfId="55025" xr:uid="{00000000-0005-0000-0000-0000FAD60000}"/>
    <cellStyle name="Percent 2 3 4 2 4" xfId="55026" xr:uid="{00000000-0005-0000-0000-0000FBD60000}"/>
    <cellStyle name="Percent 2 3 4 2 4 2" xfId="55027" xr:uid="{00000000-0005-0000-0000-0000FCD60000}"/>
    <cellStyle name="Percent 2 3 4 2 5" xfId="55028" xr:uid="{00000000-0005-0000-0000-0000FDD60000}"/>
    <cellStyle name="Percent 2 3 4 2 6" xfId="55029" xr:uid="{00000000-0005-0000-0000-0000FED60000}"/>
    <cellStyle name="Percent 2 3 4 3" xfId="55030" xr:uid="{00000000-0005-0000-0000-0000FFD60000}"/>
    <cellStyle name="Percent 2 3 4 3 2" xfId="55031" xr:uid="{00000000-0005-0000-0000-000000D70000}"/>
    <cellStyle name="Percent 2 3 4 3 2 2" xfId="55032" xr:uid="{00000000-0005-0000-0000-000001D70000}"/>
    <cellStyle name="Percent 2 3 4 3 2 2 2" xfId="55033" xr:uid="{00000000-0005-0000-0000-000002D70000}"/>
    <cellStyle name="Percent 2 3 4 3 2 3" xfId="55034" xr:uid="{00000000-0005-0000-0000-000003D70000}"/>
    <cellStyle name="Percent 2 3 4 3 2 4" xfId="55035" xr:uid="{00000000-0005-0000-0000-000004D70000}"/>
    <cellStyle name="Percent 2 3 4 3 3" xfId="55036" xr:uid="{00000000-0005-0000-0000-000005D70000}"/>
    <cellStyle name="Percent 2 3 4 3 3 2" xfId="55037" xr:uid="{00000000-0005-0000-0000-000006D70000}"/>
    <cellStyle name="Percent 2 3 4 3 4" xfId="55038" xr:uid="{00000000-0005-0000-0000-000007D70000}"/>
    <cellStyle name="Percent 2 3 4 3 5" xfId="55039" xr:uid="{00000000-0005-0000-0000-000008D70000}"/>
    <cellStyle name="Percent 2 3 4 4" xfId="55040" xr:uid="{00000000-0005-0000-0000-000009D70000}"/>
    <cellStyle name="Percent 2 3 4 4 2" xfId="55041" xr:uid="{00000000-0005-0000-0000-00000AD70000}"/>
    <cellStyle name="Percent 2 3 4 4 2 2" xfId="55042" xr:uid="{00000000-0005-0000-0000-00000BD70000}"/>
    <cellStyle name="Percent 2 3 4 4 3" xfId="55043" xr:uid="{00000000-0005-0000-0000-00000CD70000}"/>
    <cellStyle name="Percent 2 3 4 4 4" xfId="55044" xr:uid="{00000000-0005-0000-0000-00000DD70000}"/>
    <cellStyle name="Percent 2 3 4 5" xfId="55045" xr:uid="{00000000-0005-0000-0000-00000ED70000}"/>
    <cellStyle name="Percent 2 3 4 5 2" xfId="55046" xr:uid="{00000000-0005-0000-0000-00000FD70000}"/>
    <cellStyle name="Percent 2 3 4 6" xfId="55047" xr:uid="{00000000-0005-0000-0000-000010D70000}"/>
    <cellStyle name="Percent 2 3 4 7" xfId="55048" xr:uid="{00000000-0005-0000-0000-000011D70000}"/>
    <cellStyle name="Percent 2 3 5" xfId="55049" xr:uid="{00000000-0005-0000-0000-000012D70000}"/>
    <cellStyle name="Percent 2 3 5 2" xfId="55050" xr:uid="{00000000-0005-0000-0000-000013D70000}"/>
    <cellStyle name="Percent 2 3 5 2 2" xfId="55051" xr:uid="{00000000-0005-0000-0000-000014D70000}"/>
    <cellStyle name="Percent 2 3 5 2 2 2" xfId="55052" xr:uid="{00000000-0005-0000-0000-000015D70000}"/>
    <cellStyle name="Percent 2 3 5 2 3" xfId="55053" xr:uid="{00000000-0005-0000-0000-000016D70000}"/>
    <cellStyle name="Percent 2 3 5 2 4" xfId="55054" xr:uid="{00000000-0005-0000-0000-000017D70000}"/>
    <cellStyle name="Percent 2 3 5 3" xfId="55055" xr:uid="{00000000-0005-0000-0000-000018D70000}"/>
    <cellStyle name="Percent 2 3 5 3 2" xfId="55056" xr:uid="{00000000-0005-0000-0000-000019D70000}"/>
    <cellStyle name="Percent 2 3 5 4" xfId="55057" xr:uid="{00000000-0005-0000-0000-00001AD70000}"/>
    <cellStyle name="Percent 2 3 5 5" xfId="55058" xr:uid="{00000000-0005-0000-0000-00001BD70000}"/>
    <cellStyle name="Percent 2 3 6" xfId="55059" xr:uid="{00000000-0005-0000-0000-00001CD70000}"/>
    <cellStyle name="Percent 2 3 6 2" xfId="55060" xr:uid="{00000000-0005-0000-0000-00001DD70000}"/>
    <cellStyle name="Percent 2 3 6 2 2" xfId="55061" xr:uid="{00000000-0005-0000-0000-00001ED70000}"/>
    <cellStyle name="Percent 2 3 6 2 2 2" xfId="55062" xr:uid="{00000000-0005-0000-0000-00001FD70000}"/>
    <cellStyle name="Percent 2 3 6 2 3" xfId="55063" xr:uid="{00000000-0005-0000-0000-000020D70000}"/>
    <cellStyle name="Percent 2 3 6 2 4" xfId="55064" xr:uid="{00000000-0005-0000-0000-000021D70000}"/>
    <cellStyle name="Percent 2 3 6 3" xfId="55065" xr:uid="{00000000-0005-0000-0000-000022D70000}"/>
    <cellStyle name="Percent 2 3 6 3 2" xfId="55066" xr:uid="{00000000-0005-0000-0000-000023D70000}"/>
    <cellStyle name="Percent 2 3 6 4" xfId="55067" xr:uid="{00000000-0005-0000-0000-000024D70000}"/>
    <cellStyle name="Percent 2 3 6 5" xfId="55068" xr:uid="{00000000-0005-0000-0000-000025D70000}"/>
    <cellStyle name="Percent 2 3 7" xfId="55069" xr:uid="{00000000-0005-0000-0000-000026D70000}"/>
    <cellStyle name="Percent 2 3 7 2" xfId="55070" xr:uid="{00000000-0005-0000-0000-000027D70000}"/>
    <cellStyle name="Percent 2 3 7 2 2" xfId="55071" xr:uid="{00000000-0005-0000-0000-000028D70000}"/>
    <cellStyle name="Percent 2 3 7 3" xfId="55072" xr:uid="{00000000-0005-0000-0000-000029D70000}"/>
    <cellStyle name="Percent 2 3 7 4" xfId="55073" xr:uid="{00000000-0005-0000-0000-00002AD70000}"/>
    <cellStyle name="Percent 2 3 8" xfId="57897" xr:uid="{00000000-0005-0000-0000-00002BD70000}"/>
    <cellStyle name="Percent 2 4" xfId="55074" xr:uid="{00000000-0005-0000-0000-00002CD70000}"/>
    <cellStyle name="Percent 2 4 2" xfId="55075" xr:uid="{00000000-0005-0000-0000-00002DD70000}"/>
    <cellStyle name="Percent 2 4 2 2" xfId="55076" xr:uid="{00000000-0005-0000-0000-00002ED70000}"/>
    <cellStyle name="Percent 2 4 2 2 2" xfId="55077" xr:uid="{00000000-0005-0000-0000-00002FD70000}"/>
    <cellStyle name="Percent 2 4 2 2 2 2" xfId="55078" xr:uid="{00000000-0005-0000-0000-000030D70000}"/>
    <cellStyle name="Percent 2 4 2 2 2 2 2" xfId="55079" xr:uid="{00000000-0005-0000-0000-000031D70000}"/>
    <cellStyle name="Percent 2 4 2 2 2 2 2 2" xfId="55080" xr:uid="{00000000-0005-0000-0000-000032D70000}"/>
    <cellStyle name="Percent 2 4 2 2 2 2 2 2 2" xfId="55081" xr:uid="{00000000-0005-0000-0000-000033D70000}"/>
    <cellStyle name="Percent 2 4 2 2 2 2 2 3" xfId="55082" xr:uid="{00000000-0005-0000-0000-000034D70000}"/>
    <cellStyle name="Percent 2 4 2 2 2 2 2 4" xfId="55083" xr:uid="{00000000-0005-0000-0000-000035D70000}"/>
    <cellStyle name="Percent 2 4 2 2 2 2 3" xfId="55084" xr:uid="{00000000-0005-0000-0000-000036D70000}"/>
    <cellStyle name="Percent 2 4 2 2 2 2 3 2" xfId="55085" xr:uid="{00000000-0005-0000-0000-000037D70000}"/>
    <cellStyle name="Percent 2 4 2 2 2 2 4" xfId="55086" xr:uid="{00000000-0005-0000-0000-000038D70000}"/>
    <cellStyle name="Percent 2 4 2 2 2 2 5" xfId="55087" xr:uid="{00000000-0005-0000-0000-000039D70000}"/>
    <cellStyle name="Percent 2 4 2 2 2 3" xfId="55088" xr:uid="{00000000-0005-0000-0000-00003AD70000}"/>
    <cellStyle name="Percent 2 4 2 2 2 3 2" xfId="55089" xr:uid="{00000000-0005-0000-0000-00003BD70000}"/>
    <cellStyle name="Percent 2 4 2 2 2 3 2 2" xfId="55090" xr:uid="{00000000-0005-0000-0000-00003CD70000}"/>
    <cellStyle name="Percent 2 4 2 2 2 3 3" xfId="55091" xr:uid="{00000000-0005-0000-0000-00003DD70000}"/>
    <cellStyle name="Percent 2 4 2 2 2 3 4" xfId="55092" xr:uid="{00000000-0005-0000-0000-00003ED70000}"/>
    <cellStyle name="Percent 2 4 2 2 2 4" xfId="55093" xr:uid="{00000000-0005-0000-0000-00003FD70000}"/>
    <cellStyle name="Percent 2 4 2 2 2 4 2" xfId="55094" xr:uid="{00000000-0005-0000-0000-000040D70000}"/>
    <cellStyle name="Percent 2 4 2 2 2 5" xfId="55095" xr:uid="{00000000-0005-0000-0000-000041D70000}"/>
    <cellStyle name="Percent 2 4 2 2 2 6" xfId="55096" xr:uid="{00000000-0005-0000-0000-000042D70000}"/>
    <cellStyle name="Percent 2 4 2 2 3" xfId="55097" xr:uid="{00000000-0005-0000-0000-000043D70000}"/>
    <cellStyle name="Percent 2 4 2 2 3 2" xfId="55098" xr:uid="{00000000-0005-0000-0000-000044D70000}"/>
    <cellStyle name="Percent 2 4 2 2 3 2 2" xfId="55099" xr:uid="{00000000-0005-0000-0000-000045D70000}"/>
    <cellStyle name="Percent 2 4 2 2 3 2 2 2" xfId="55100" xr:uid="{00000000-0005-0000-0000-000046D70000}"/>
    <cellStyle name="Percent 2 4 2 2 3 2 3" xfId="55101" xr:uid="{00000000-0005-0000-0000-000047D70000}"/>
    <cellStyle name="Percent 2 4 2 2 3 2 4" xfId="55102" xr:uid="{00000000-0005-0000-0000-000048D70000}"/>
    <cellStyle name="Percent 2 4 2 2 3 3" xfId="55103" xr:uid="{00000000-0005-0000-0000-000049D70000}"/>
    <cellStyle name="Percent 2 4 2 2 3 3 2" xfId="55104" xr:uid="{00000000-0005-0000-0000-00004AD70000}"/>
    <cellStyle name="Percent 2 4 2 2 3 4" xfId="55105" xr:uid="{00000000-0005-0000-0000-00004BD70000}"/>
    <cellStyle name="Percent 2 4 2 2 3 5" xfId="55106" xr:uid="{00000000-0005-0000-0000-00004CD70000}"/>
    <cellStyle name="Percent 2 4 2 2 4" xfId="55107" xr:uid="{00000000-0005-0000-0000-00004DD70000}"/>
    <cellStyle name="Percent 2 4 2 2 4 2" xfId="55108" xr:uid="{00000000-0005-0000-0000-00004ED70000}"/>
    <cellStyle name="Percent 2 4 2 2 4 2 2" xfId="55109" xr:uid="{00000000-0005-0000-0000-00004FD70000}"/>
    <cellStyle name="Percent 2 4 2 2 4 3" xfId="55110" xr:uid="{00000000-0005-0000-0000-000050D70000}"/>
    <cellStyle name="Percent 2 4 2 2 4 4" xfId="55111" xr:uid="{00000000-0005-0000-0000-000051D70000}"/>
    <cellStyle name="Percent 2 4 2 2 5" xfId="55112" xr:uid="{00000000-0005-0000-0000-000052D70000}"/>
    <cellStyle name="Percent 2 4 2 2 5 2" xfId="55113" xr:uid="{00000000-0005-0000-0000-000053D70000}"/>
    <cellStyle name="Percent 2 4 2 2 5 2 2" xfId="55114" xr:uid="{00000000-0005-0000-0000-000054D70000}"/>
    <cellStyle name="Percent 2 4 2 2 5 3" xfId="55115" xr:uid="{00000000-0005-0000-0000-000055D70000}"/>
    <cellStyle name="Percent 2 4 2 2 5 4" xfId="55116" xr:uid="{00000000-0005-0000-0000-000056D70000}"/>
    <cellStyle name="Percent 2 4 2 3" xfId="55117" xr:uid="{00000000-0005-0000-0000-000057D70000}"/>
    <cellStyle name="Percent 2 4 2 3 2" xfId="55118" xr:uid="{00000000-0005-0000-0000-000058D70000}"/>
    <cellStyle name="Percent 2 4 2 3 2 2" xfId="55119" xr:uid="{00000000-0005-0000-0000-000059D70000}"/>
    <cellStyle name="Percent 2 4 2 3 2 2 2" xfId="55120" xr:uid="{00000000-0005-0000-0000-00005AD70000}"/>
    <cellStyle name="Percent 2 4 2 3 2 2 2 2" xfId="55121" xr:uid="{00000000-0005-0000-0000-00005BD70000}"/>
    <cellStyle name="Percent 2 4 2 3 2 2 3" xfId="55122" xr:uid="{00000000-0005-0000-0000-00005CD70000}"/>
    <cellStyle name="Percent 2 4 2 3 2 2 4" xfId="55123" xr:uid="{00000000-0005-0000-0000-00005DD70000}"/>
    <cellStyle name="Percent 2 4 2 3 2 3" xfId="55124" xr:uid="{00000000-0005-0000-0000-00005ED70000}"/>
    <cellStyle name="Percent 2 4 2 3 2 3 2" xfId="55125" xr:uid="{00000000-0005-0000-0000-00005FD70000}"/>
    <cellStyle name="Percent 2 4 2 3 2 3 2 2" xfId="55126" xr:uid="{00000000-0005-0000-0000-000060D70000}"/>
    <cellStyle name="Percent 2 4 2 3 2 3 3" xfId="55127" xr:uid="{00000000-0005-0000-0000-000061D70000}"/>
    <cellStyle name="Percent 2 4 2 3 2 3 4" xfId="55128" xr:uid="{00000000-0005-0000-0000-000062D70000}"/>
    <cellStyle name="Percent 2 4 2 3 2 4" xfId="55129" xr:uid="{00000000-0005-0000-0000-000063D70000}"/>
    <cellStyle name="Percent 2 4 2 3 2 4 2" xfId="55130" xr:uid="{00000000-0005-0000-0000-000064D70000}"/>
    <cellStyle name="Percent 2 4 2 3 2 5" xfId="55131" xr:uid="{00000000-0005-0000-0000-000065D70000}"/>
    <cellStyle name="Percent 2 4 2 3 2 6" xfId="55132" xr:uid="{00000000-0005-0000-0000-000066D70000}"/>
    <cellStyle name="Percent 2 4 2 3 3" xfId="55133" xr:uid="{00000000-0005-0000-0000-000067D70000}"/>
    <cellStyle name="Percent 2 4 2 3 3 2" xfId="55134" xr:uid="{00000000-0005-0000-0000-000068D70000}"/>
    <cellStyle name="Percent 2 4 2 3 3 2 2" xfId="55135" xr:uid="{00000000-0005-0000-0000-000069D70000}"/>
    <cellStyle name="Percent 2 4 2 3 3 2 2 2" xfId="55136" xr:uid="{00000000-0005-0000-0000-00006AD70000}"/>
    <cellStyle name="Percent 2 4 2 3 3 2 3" xfId="55137" xr:uid="{00000000-0005-0000-0000-00006BD70000}"/>
    <cellStyle name="Percent 2 4 2 3 3 2 4" xfId="55138" xr:uid="{00000000-0005-0000-0000-00006CD70000}"/>
    <cellStyle name="Percent 2 4 2 3 3 3" xfId="55139" xr:uid="{00000000-0005-0000-0000-00006DD70000}"/>
    <cellStyle name="Percent 2 4 2 3 3 3 2" xfId="55140" xr:uid="{00000000-0005-0000-0000-00006ED70000}"/>
    <cellStyle name="Percent 2 4 2 3 3 4" xfId="55141" xr:uid="{00000000-0005-0000-0000-00006FD70000}"/>
    <cellStyle name="Percent 2 4 2 3 3 5" xfId="55142" xr:uid="{00000000-0005-0000-0000-000070D70000}"/>
    <cellStyle name="Percent 2 4 2 3 4" xfId="55143" xr:uid="{00000000-0005-0000-0000-000071D70000}"/>
    <cellStyle name="Percent 2 4 2 3 4 2" xfId="55144" xr:uid="{00000000-0005-0000-0000-000072D70000}"/>
    <cellStyle name="Percent 2 4 2 3 4 2 2" xfId="55145" xr:uid="{00000000-0005-0000-0000-000073D70000}"/>
    <cellStyle name="Percent 2 4 2 3 4 3" xfId="55146" xr:uid="{00000000-0005-0000-0000-000074D70000}"/>
    <cellStyle name="Percent 2 4 2 3 4 4" xfId="55147" xr:uid="{00000000-0005-0000-0000-000075D70000}"/>
    <cellStyle name="Percent 2 4 2 3 5" xfId="55148" xr:uid="{00000000-0005-0000-0000-000076D70000}"/>
    <cellStyle name="Percent 2 4 2 3 5 2" xfId="55149" xr:uid="{00000000-0005-0000-0000-000077D70000}"/>
    <cellStyle name="Percent 2 4 2 3 6" xfId="55150" xr:uid="{00000000-0005-0000-0000-000078D70000}"/>
    <cellStyle name="Percent 2 4 2 3 7" xfId="55151" xr:uid="{00000000-0005-0000-0000-000079D70000}"/>
    <cellStyle name="Percent 2 4 2 4" xfId="55152" xr:uid="{00000000-0005-0000-0000-00007AD70000}"/>
    <cellStyle name="Percent 2 4 2 4 2" xfId="55153" xr:uid="{00000000-0005-0000-0000-00007BD70000}"/>
    <cellStyle name="Percent 2 4 2 4 2 2" xfId="55154" xr:uid="{00000000-0005-0000-0000-00007CD70000}"/>
    <cellStyle name="Percent 2 4 2 4 2 2 2" xfId="55155" xr:uid="{00000000-0005-0000-0000-00007DD70000}"/>
    <cellStyle name="Percent 2 4 2 4 2 3" xfId="55156" xr:uid="{00000000-0005-0000-0000-00007ED70000}"/>
    <cellStyle name="Percent 2 4 2 4 2 4" xfId="55157" xr:uid="{00000000-0005-0000-0000-00007FD70000}"/>
    <cellStyle name="Percent 2 4 2 4 3" xfId="55158" xr:uid="{00000000-0005-0000-0000-000080D70000}"/>
    <cellStyle name="Percent 2 4 2 4 3 2" xfId="55159" xr:uid="{00000000-0005-0000-0000-000081D70000}"/>
    <cellStyle name="Percent 2 4 2 4 4" xfId="55160" xr:uid="{00000000-0005-0000-0000-000082D70000}"/>
    <cellStyle name="Percent 2 4 2 4 5" xfId="55161" xr:uid="{00000000-0005-0000-0000-000083D70000}"/>
    <cellStyle name="Percent 2 4 2 5" xfId="55162" xr:uid="{00000000-0005-0000-0000-000084D70000}"/>
    <cellStyle name="Percent 2 4 2 5 2" xfId="55163" xr:uid="{00000000-0005-0000-0000-000085D70000}"/>
    <cellStyle name="Percent 2 4 2 5 2 2" xfId="55164" xr:uid="{00000000-0005-0000-0000-000086D70000}"/>
    <cellStyle name="Percent 2 4 2 5 2 2 2" xfId="55165" xr:uid="{00000000-0005-0000-0000-000087D70000}"/>
    <cellStyle name="Percent 2 4 2 5 2 3" xfId="55166" xr:uid="{00000000-0005-0000-0000-000088D70000}"/>
    <cellStyle name="Percent 2 4 2 5 2 4" xfId="55167" xr:uid="{00000000-0005-0000-0000-000089D70000}"/>
    <cellStyle name="Percent 2 4 2 5 3" xfId="55168" xr:uid="{00000000-0005-0000-0000-00008AD70000}"/>
    <cellStyle name="Percent 2 4 2 5 3 2" xfId="55169" xr:uid="{00000000-0005-0000-0000-00008BD70000}"/>
    <cellStyle name="Percent 2 4 2 5 4" xfId="55170" xr:uid="{00000000-0005-0000-0000-00008CD70000}"/>
    <cellStyle name="Percent 2 4 2 5 5" xfId="55171" xr:uid="{00000000-0005-0000-0000-00008DD70000}"/>
    <cellStyle name="Percent 2 4 2 6" xfId="55172" xr:uid="{00000000-0005-0000-0000-00008ED70000}"/>
    <cellStyle name="Percent 2 4 2 6 2" xfId="55173" xr:uid="{00000000-0005-0000-0000-00008FD70000}"/>
    <cellStyle name="Percent 2 4 2 6 2 2" xfId="55174" xr:uid="{00000000-0005-0000-0000-000090D70000}"/>
    <cellStyle name="Percent 2 4 2 6 3" xfId="55175" xr:uid="{00000000-0005-0000-0000-000091D70000}"/>
    <cellStyle name="Percent 2 4 2 6 4" xfId="55176" xr:uid="{00000000-0005-0000-0000-000092D70000}"/>
    <cellStyle name="Percent 2 4 3" xfId="55177" xr:uid="{00000000-0005-0000-0000-000093D70000}"/>
    <cellStyle name="Percent 2 4 3 2" xfId="55178" xr:uid="{00000000-0005-0000-0000-000094D70000}"/>
    <cellStyle name="Percent 2 4 3 2 2" xfId="55179" xr:uid="{00000000-0005-0000-0000-000095D70000}"/>
    <cellStyle name="Percent 2 4 3 2 2 2" xfId="55180" xr:uid="{00000000-0005-0000-0000-000096D70000}"/>
    <cellStyle name="Percent 2 4 3 2 2 2 2" xfId="55181" xr:uid="{00000000-0005-0000-0000-000097D70000}"/>
    <cellStyle name="Percent 2 4 3 2 2 2 2 2" xfId="55182" xr:uid="{00000000-0005-0000-0000-000098D70000}"/>
    <cellStyle name="Percent 2 4 3 2 2 2 3" xfId="55183" xr:uid="{00000000-0005-0000-0000-000099D70000}"/>
    <cellStyle name="Percent 2 4 3 2 2 2 4" xfId="55184" xr:uid="{00000000-0005-0000-0000-00009AD70000}"/>
    <cellStyle name="Percent 2 4 3 2 2 3" xfId="55185" xr:uid="{00000000-0005-0000-0000-00009BD70000}"/>
    <cellStyle name="Percent 2 4 3 2 2 3 2" xfId="55186" xr:uid="{00000000-0005-0000-0000-00009CD70000}"/>
    <cellStyle name="Percent 2 4 3 2 2 4" xfId="55187" xr:uid="{00000000-0005-0000-0000-00009DD70000}"/>
    <cellStyle name="Percent 2 4 3 2 2 5" xfId="55188" xr:uid="{00000000-0005-0000-0000-00009ED70000}"/>
    <cellStyle name="Percent 2 4 3 2 3" xfId="55189" xr:uid="{00000000-0005-0000-0000-00009FD70000}"/>
    <cellStyle name="Percent 2 4 3 2 3 2" xfId="55190" xr:uid="{00000000-0005-0000-0000-0000A0D70000}"/>
    <cellStyle name="Percent 2 4 3 2 3 2 2" xfId="55191" xr:uid="{00000000-0005-0000-0000-0000A1D70000}"/>
    <cellStyle name="Percent 2 4 3 2 3 3" xfId="55192" xr:uid="{00000000-0005-0000-0000-0000A2D70000}"/>
    <cellStyle name="Percent 2 4 3 2 3 4" xfId="55193" xr:uid="{00000000-0005-0000-0000-0000A3D70000}"/>
    <cellStyle name="Percent 2 4 3 2 4" xfId="55194" xr:uid="{00000000-0005-0000-0000-0000A4D70000}"/>
    <cellStyle name="Percent 2 4 3 2 4 2" xfId="55195" xr:uid="{00000000-0005-0000-0000-0000A5D70000}"/>
    <cellStyle name="Percent 2 4 3 2 5" xfId="55196" xr:uid="{00000000-0005-0000-0000-0000A6D70000}"/>
    <cellStyle name="Percent 2 4 3 2 6" xfId="55197" xr:uid="{00000000-0005-0000-0000-0000A7D70000}"/>
    <cellStyle name="Percent 2 4 3 3" xfId="55198" xr:uid="{00000000-0005-0000-0000-0000A8D70000}"/>
    <cellStyle name="Percent 2 4 3 3 2" xfId="55199" xr:uid="{00000000-0005-0000-0000-0000A9D70000}"/>
    <cellStyle name="Percent 2 4 3 3 2 2" xfId="55200" xr:uid="{00000000-0005-0000-0000-0000AAD70000}"/>
    <cellStyle name="Percent 2 4 3 3 2 2 2" xfId="55201" xr:uid="{00000000-0005-0000-0000-0000ABD70000}"/>
    <cellStyle name="Percent 2 4 3 3 2 3" xfId="55202" xr:uid="{00000000-0005-0000-0000-0000ACD70000}"/>
    <cellStyle name="Percent 2 4 3 3 2 4" xfId="55203" xr:uid="{00000000-0005-0000-0000-0000ADD70000}"/>
    <cellStyle name="Percent 2 4 3 3 3" xfId="55204" xr:uid="{00000000-0005-0000-0000-0000AED70000}"/>
    <cellStyle name="Percent 2 4 3 3 3 2" xfId="55205" xr:uid="{00000000-0005-0000-0000-0000AFD70000}"/>
    <cellStyle name="Percent 2 4 3 3 4" xfId="55206" xr:uid="{00000000-0005-0000-0000-0000B0D70000}"/>
    <cellStyle name="Percent 2 4 3 3 5" xfId="55207" xr:uid="{00000000-0005-0000-0000-0000B1D70000}"/>
    <cellStyle name="Percent 2 4 3 4" xfId="55208" xr:uid="{00000000-0005-0000-0000-0000B2D70000}"/>
    <cellStyle name="Percent 2 4 3 4 2" xfId="55209" xr:uid="{00000000-0005-0000-0000-0000B3D70000}"/>
    <cellStyle name="Percent 2 4 3 4 2 2" xfId="55210" xr:uid="{00000000-0005-0000-0000-0000B4D70000}"/>
    <cellStyle name="Percent 2 4 3 4 3" xfId="55211" xr:uid="{00000000-0005-0000-0000-0000B5D70000}"/>
    <cellStyle name="Percent 2 4 3 4 4" xfId="55212" xr:uid="{00000000-0005-0000-0000-0000B6D70000}"/>
    <cellStyle name="Percent 2 4 3 5" xfId="55213" xr:uid="{00000000-0005-0000-0000-0000B7D70000}"/>
    <cellStyle name="Percent 2 4 3 5 2" xfId="55214" xr:uid="{00000000-0005-0000-0000-0000B8D70000}"/>
    <cellStyle name="Percent 2 4 3 5 2 2" xfId="55215" xr:uid="{00000000-0005-0000-0000-0000B9D70000}"/>
    <cellStyle name="Percent 2 4 3 5 3" xfId="55216" xr:uid="{00000000-0005-0000-0000-0000BAD70000}"/>
    <cellStyle name="Percent 2 4 3 5 4" xfId="55217" xr:uid="{00000000-0005-0000-0000-0000BBD70000}"/>
    <cellStyle name="Percent 2 4 4" xfId="55218" xr:uid="{00000000-0005-0000-0000-0000BCD70000}"/>
    <cellStyle name="Percent 2 4 4 2" xfId="55219" xr:uid="{00000000-0005-0000-0000-0000BDD70000}"/>
    <cellStyle name="Percent 2 4 4 2 2" xfId="55220" xr:uid="{00000000-0005-0000-0000-0000BED70000}"/>
    <cellStyle name="Percent 2 4 4 2 2 2" xfId="55221" xr:uid="{00000000-0005-0000-0000-0000BFD70000}"/>
    <cellStyle name="Percent 2 4 4 2 2 2 2" xfId="55222" xr:uid="{00000000-0005-0000-0000-0000C0D70000}"/>
    <cellStyle name="Percent 2 4 4 2 2 3" xfId="55223" xr:uid="{00000000-0005-0000-0000-0000C1D70000}"/>
    <cellStyle name="Percent 2 4 4 2 2 4" xfId="55224" xr:uid="{00000000-0005-0000-0000-0000C2D70000}"/>
    <cellStyle name="Percent 2 4 4 2 3" xfId="55225" xr:uid="{00000000-0005-0000-0000-0000C3D70000}"/>
    <cellStyle name="Percent 2 4 4 2 3 2" xfId="55226" xr:uid="{00000000-0005-0000-0000-0000C4D70000}"/>
    <cellStyle name="Percent 2 4 4 2 3 2 2" xfId="55227" xr:uid="{00000000-0005-0000-0000-0000C5D70000}"/>
    <cellStyle name="Percent 2 4 4 2 3 3" xfId="55228" xr:uid="{00000000-0005-0000-0000-0000C6D70000}"/>
    <cellStyle name="Percent 2 4 4 2 3 4" xfId="55229" xr:uid="{00000000-0005-0000-0000-0000C7D70000}"/>
    <cellStyle name="Percent 2 4 4 2 4" xfId="55230" xr:uid="{00000000-0005-0000-0000-0000C8D70000}"/>
    <cellStyle name="Percent 2 4 4 2 4 2" xfId="55231" xr:uid="{00000000-0005-0000-0000-0000C9D70000}"/>
    <cellStyle name="Percent 2 4 4 2 5" xfId="55232" xr:uid="{00000000-0005-0000-0000-0000CAD70000}"/>
    <cellStyle name="Percent 2 4 4 2 6" xfId="55233" xr:uid="{00000000-0005-0000-0000-0000CBD70000}"/>
    <cellStyle name="Percent 2 4 4 3" xfId="55234" xr:uid="{00000000-0005-0000-0000-0000CCD70000}"/>
    <cellStyle name="Percent 2 4 4 3 2" xfId="55235" xr:uid="{00000000-0005-0000-0000-0000CDD70000}"/>
    <cellStyle name="Percent 2 4 4 3 2 2" xfId="55236" xr:uid="{00000000-0005-0000-0000-0000CED70000}"/>
    <cellStyle name="Percent 2 4 4 3 2 2 2" xfId="55237" xr:uid="{00000000-0005-0000-0000-0000CFD70000}"/>
    <cellStyle name="Percent 2 4 4 3 2 3" xfId="55238" xr:uid="{00000000-0005-0000-0000-0000D0D70000}"/>
    <cellStyle name="Percent 2 4 4 3 2 4" xfId="55239" xr:uid="{00000000-0005-0000-0000-0000D1D70000}"/>
    <cellStyle name="Percent 2 4 4 3 3" xfId="55240" xr:uid="{00000000-0005-0000-0000-0000D2D70000}"/>
    <cellStyle name="Percent 2 4 4 3 3 2" xfId="55241" xr:uid="{00000000-0005-0000-0000-0000D3D70000}"/>
    <cellStyle name="Percent 2 4 4 3 4" xfId="55242" xr:uid="{00000000-0005-0000-0000-0000D4D70000}"/>
    <cellStyle name="Percent 2 4 4 3 5" xfId="55243" xr:uid="{00000000-0005-0000-0000-0000D5D70000}"/>
    <cellStyle name="Percent 2 4 4 4" xfId="55244" xr:uid="{00000000-0005-0000-0000-0000D6D70000}"/>
    <cellStyle name="Percent 2 4 4 4 2" xfId="55245" xr:uid="{00000000-0005-0000-0000-0000D7D70000}"/>
    <cellStyle name="Percent 2 4 4 4 2 2" xfId="55246" xr:uid="{00000000-0005-0000-0000-0000D8D70000}"/>
    <cellStyle name="Percent 2 4 4 4 3" xfId="55247" xr:uid="{00000000-0005-0000-0000-0000D9D70000}"/>
    <cellStyle name="Percent 2 4 4 4 4" xfId="55248" xr:uid="{00000000-0005-0000-0000-0000DAD70000}"/>
    <cellStyle name="Percent 2 4 4 5" xfId="55249" xr:uid="{00000000-0005-0000-0000-0000DBD70000}"/>
    <cellStyle name="Percent 2 4 4 5 2" xfId="55250" xr:uid="{00000000-0005-0000-0000-0000DCD70000}"/>
    <cellStyle name="Percent 2 4 4 6" xfId="55251" xr:uid="{00000000-0005-0000-0000-0000DDD70000}"/>
    <cellStyle name="Percent 2 4 4 7" xfId="55252" xr:uid="{00000000-0005-0000-0000-0000DED70000}"/>
    <cellStyle name="Percent 2 4 5" xfId="55253" xr:uid="{00000000-0005-0000-0000-0000DFD70000}"/>
    <cellStyle name="Percent 2 4 5 2" xfId="55254" xr:uid="{00000000-0005-0000-0000-0000E0D70000}"/>
    <cellStyle name="Percent 2 4 5 2 2" xfId="55255" xr:uid="{00000000-0005-0000-0000-0000E1D70000}"/>
    <cellStyle name="Percent 2 4 5 2 2 2" xfId="55256" xr:uid="{00000000-0005-0000-0000-0000E2D70000}"/>
    <cellStyle name="Percent 2 4 5 2 3" xfId="55257" xr:uid="{00000000-0005-0000-0000-0000E3D70000}"/>
    <cellStyle name="Percent 2 4 5 2 4" xfId="55258" xr:uid="{00000000-0005-0000-0000-0000E4D70000}"/>
    <cellStyle name="Percent 2 4 5 3" xfId="55259" xr:uid="{00000000-0005-0000-0000-0000E5D70000}"/>
    <cellStyle name="Percent 2 4 5 3 2" xfId="55260" xr:uid="{00000000-0005-0000-0000-0000E6D70000}"/>
    <cellStyle name="Percent 2 4 5 4" xfId="55261" xr:uid="{00000000-0005-0000-0000-0000E7D70000}"/>
    <cellStyle name="Percent 2 4 5 5" xfId="55262" xr:uid="{00000000-0005-0000-0000-0000E8D70000}"/>
    <cellStyle name="Percent 2 4 6" xfId="55263" xr:uid="{00000000-0005-0000-0000-0000E9D70000}"/>
    <cellStyle name="Percent 2 4 6 2" xfId="55264" xr:uid="{00000000-0005-0000-0000-0000EAD70000}"/>
    <cellStyle name="Percent 2 4 6 2 2" xfId="55265" xr:uid="{00000000-0005-0000-0000-0000EBD70000}"/>
    <cellStyle name="Percent 2 4 6 2 2 2" xfId="55266" xr:uid="{00000000-0005-0000-0000-0000ECD70000}"/>
    <cellStyle name="Percent 2 4 6 2 3" xfId="55267" xr:uid="{00000000-0005-0000-0000-0000EDD70000}"/>
    <cellStyle name="Percent 2 4 6 2 4" xfId="55268" xr:uid="{00000000-0005-0000-0000-0000EED70000}"/>
    <cellStyle name="Percent 2 4 6 3" xfId="55269" xr:uid="{00000000-0005-0000-0000-0000EFD70000}"/>
    <cellStyle name="Percent 2 4 6 3 2" xfId="55270" xr:uid="{00000000-0005-0000-0000-0000F0D70000}"/>
    <cellStyle name="Percent 2 4 6 4" xfId="55271" xr:uid="{00000000-0005-0000-0000-0000F1D70000}"/>
    <cellStyle name="Percent 2 4 6 5" xfId="55272" xr:uid="{00000000-0005-0000-0000-0000F2D70000}"/>
    <cellStyle name="Percent 2 4 7" xfId="55273" xr:uid="{00000000-0005-0000-0000-0000F3D70000}"/>
    <cellStyle name="Percent 2 4 7 2" xfId="55274" xr:uid="{00000000-0005-0000-0000-0000F4D70000}"/>
    <cellStyle name="Percent 2 4 7 2 2" xfId="55275" xr:uid="{00000000-0005-0000-0000-0000F5D70000}"/>
    <cellStyle name="Percent 2 4 7 3" xfId="55276" xr:uid="{00000000-0005-0000-0000-0000F6D70000}"/>
    <cellStyle name="Percent 2 4 7 4" xfId="55277" xr:uid="{00000000-0005-0000-0000-0000F7D70000}"/>
    <cellStyle name="Percent 2 5" xfId="55278" xr:uid="{00000000-0005-0000-0000-0000F8D70000}"/>
    <cellStyle name="Percent 2 5 2" xfId="55279" xr:uid="{00000000-0005-0000-0000-0000F9D70000}"/>
    <cellStyle name="Percent 2 5 2 2" xfId="55280" xr:uid="{00000000-0005-0000-0000-0000FAD70000}"/>
    <cellStyle name="Percent 2 5 3" xfId="55281" xr:uid="{00000000-0005-0000-0000-0000FBD70000}"/>
    <cellStyle name="Percent 2 6" xfId="55282" xr:uid="{00000000-0005-0000-0000-0000FCD70000}"/>
    <cellStyle name="Percent 2 6 10" xfId="55283" xr:uid="{00000000-0005-0000-0000-0000FDD70000}"/>
    <cellStyle name="Percent 2 6 2" xfId="55284" xr:uid="{00000000-0005-0000-0000-0000FED70000}"/>
    <cellStyle name="Percent 2 6 2 2" xfId="55285" xr:uid="{00000000-0005-0000-0000-0000FFD70000}"/>
    <cellStyle name="Percent 2 6 2 2 2" xfId="55286" xr:uid="{00000000-0005-0000-0000-000000D80000}"/>
    <cellStyle name="Percent 2 6 2 2 2 2" xfId="55287" xr:uid="{00000000-0005-0000-0000-000001D80000}"/>
    <cellStyle name="Percent 2 6 2 2 2 2 2" xfId="55288" xr:uid="{00000000-0005-0000-0000-000002D80000}"/>
    <cellStyle name="Percent 2 6 2 2 2 2 2 2" xfId="55289" xr:uid="{00000000-0005-0000-0000-000003D80000}"/>
    <cellStyle name="Percent 2 6 2 2 2 2 3" xfId="55290" xr:uid="{00000000-0005-0000-0000-000004D80000}"/>
    <cellStyle name="Percent 2 6 2 2 2 2 4" xfId="55291" xr:uid="{00000000-0005-0000-0000-000005D80000}"/>
    <cellStyle name="Percent 2 6 2 2 2 3" xfId="55292" xr:uid="{00000000-0005-0000-0000-000006D80000}"/>
    <cellStyle name="Percent 2 6 2 2 2 3 2" xfId="55293" xr:uid="{00000000-0005-0000-0000-000007D80000}"/>
    <cellStyle name="Percent 2 6 2 2 2 4" xfId="55294" xr:uid="{00000000-0005-0000-0000-000008D80000}"/>
    <cellStyle name="Percent 2 6 2 2 2 5" xfId="55295" xr:uid="{00000000-0005-0000-0000-000009D80000}"/>
    <cellStyle name="Percent 2 6 2 2 3" xfId="55296" xr:uid="{00000000-0005-0000-0000-00000AD80000}"/>
    <cellStyle name="Percent 2 6 2 2 3 2" xfId="55297" xr:uid="{00000000-0005-0000-0000-00000BD80000}"/>
    <cellStyle name="Percent 2 6 2 2 3 2 2" xfId="55298" xr:uid="{00000000-0005-0000-0000-00000CD80000}"/>
    <cellStyle name="Percent 2 6 2 2 3 3" xfId="55299" xr:uid="{00000000-0005-0000-0000-00000DD80000}"/>
    <cellStyle name="Percent 2 6 2 2 3 4" xfId="55300" xr:uid="{00000000-0005-0000-0000-00000ED80000}"/>
    <cellStyle name="Percent 2 6 2 2 4" xfId="55301" xr:uid="{00000000-0005-0000-0000-00000FD80000}"/>
    <cellStyle name="Percent 2 6 2 2 4 2" xfId="55302" xr:uid="{00000000-0005-0000-0000-000010D80000}"/>
    <cellStyle name="Percent 2 6 2 2 4 2 2" xfId="55303" xr:uid="{00000000-0005-0000-0000-000011D80000}"/>
    <cellStyle name="Percent 2 6 2 2 4 3" xfId="55304" xr:uid="{00000000-0005-0000-0000-000012D80000}"/>
    <cellStyle name="Percent 2 6 2 2 4 4" xfId="55305" xr:uid="{00000000-0005-0000-0000-000013D80000}"/>
    <cellStyle name="Percent 2 6 2 2 5" xfId="55306" xr:uid="{00000000-0005-0000-0000-000014D80000}"/>
    <cellStyle name="Percent 2 6 2 2 5 2" xfId="55307" xr:uid="{00000000-0005-0000-0000-000015D80000}"/>
    <cellStyle name="Percent 2 6 2 2 6" xfId="55308" xr:uid="{00000000-0005-0000-0000-000016D80000}"/>
    <cellStyle name="Percent 2 6 2 2 7" xfId="55309" xr:uid="{00000000-0005-0000-0000-000017D80000}"/>
    <cellStyle name="Percent 2 6 2 3" xfId="55310" xr:uid="{00000000-0005-0000-0000-000018D80000}"/>
    <cellStyle name="Percent 2 6 2 3 2" xfId="55311" xr:uid="{00000000-0005-0000-0000-000019D80000}"/>
    <cellStyle name="Percent 2 6 2 3 2 2" xfId="55312" xr:uid="{00000000-0005-0000-0000-00001AD80000}"/>
    <cellStyle name="Percent 2 6 2 3 2 2 2" xfId="55313" xr:uid="{00000000-0005-0000-0000-00001BD80000}"/>
    <cellStyle name="Percent 2 6 2 3 2 3" xfId="55314" xr:uid="{00000000-0005-0000-0000-00001CD80000}"/>
    <cellStyle name="Percent 2 6 2 3 2 4" xfId="55315" xr:uid="{00000000-0005-0000-0000-00001DD80000}"/>
    <cellStyle name="Percent 2 6 2 3 3" xfId="55316" xr:uid="{00000000-0005-0000-0000-00001ED80000}"/>
    <cellStyle name="Percent 2 6 2 3 3 2" xfId="55317" xr:uid="{00000000-0005-0000-0000-00001FD80000}"/>
    <cellStyle name="Percent 2 6 2 3 3 2 2" xfId="55318" xr:uid="{00000000-0005-0000-0000-000020D80000}"/>
    <cellStyle name="Percent 2 6 2 3 3 3" xfId="55319" xr:uid="{00000000-0005-0000-0000-000021D80000}"/>
    <cellStyle name="Percent 2 6 2 3 3 4" xfId="55320" xr:uid="{00000000-0005-0000-0000-000022D80000}"/>
    <cellStyle name="Percent 2 6 2 3 4" xfId="55321" xr:uid="{00000000-0005-0000-0000-000023D80000}"/>
    <cellStyle name="Percent 2 6 2 3 4 2" xfId="55322" xr:uid="{00000000-0005-0000-0000-000024D80000}"/>
    <cellStyle name="Percent 2 6 2 3 5" xfId="55323" xr:uid="{00000000-0005-0000-0000-000025D80000}"/>
    <cellStyle name="Percent 2 6 2 3 6" xfId="55324" xr:uid="{00000000-0005-0000-0000-000026D80000}"/>
    <cellStyle name="Percent 2 6 2 4" xfId="55325" xr:uid="{00000000-0005-0000-0000-000027D80000}"/>
    <cellStyle name="Percent 2 6 2 4 2" xfId="55326" xr:uid="{00000000-0005-0000-0000-000028D80000}"/>
    <cellStyle name="Percent 2 6 2 4 2 2" xfId="55327" xr:uid="{00000000-0005-0000-0000-000029D80000}"/>
    <cellStyle name="Percent 2 6 2 4 3" xfId="55328" xr:uid="{00000000-0005-0000-0000-00002AD80000}"/>
    <cellStyle name="Percent 2 6 2 4 4" xfId="55329" xr:uid="{00000000-0005-0000-0000-00002BD80000}"/>
    <cellStyle name="Percent 2 6 2 5" xfId="55330" xr:uid="{00000000-0005-0000-0000-00002CD80000}"/>
    <cellStyle name="Percent 2 6 2 5 2" xfId="55331" xr:uid="{00000000-0005-0000-0000-00002DD80000}"/>
    <cellStyle name="Percent 2 6 2 6" xfId="55332" xr:uid="{00000000-0005-0000-0000-00002ED80000}"/>
    <cellStyle name="Percent 2 6 2 7" xfId="55333" xr:uid="{00000000-0005-0000-0000-00002FD80000}"/>
    <cellStyle name="Percent 2 6 3" xfId="55334" xr:uid="{00000000-0005-0000-0000-000030D80000}"/>
    <cellStyle name="Percent 2 6 3 2" xfId="55335" xr:uid="{00000000-0005-0000-0000-000031D80000}"/>
    <cellStyle name="Percent 2 6 3 2 2" xfId="55336" xr:uid="{00000000-0005-0000-0000-000032D80000}"/>
    <cellStyle name="Percent 2 6 3 2 2 2" xfId="55337" xr:uid="{00000000-0005-0000-0000-000033D80000}"/>
    <cellStyle name="Percent 2 6 3 2 2 2 2" xfId="55338" xr:uid="{00000000-0005-0000-0000-000034D80000}"/>
    <cellStyle name="Percent 2 6 3 2 2 3" xfId="55339" xr:uid="{00000000-0005-0000-0000-000035D80000}"/>
    <cellStyle name="Percent 2 6 3 2 2 4" xfId="55340" xr:uid="{00000000-0005-0000-0000-000036D80000}"/>
    <cellStyle name="Percent 2 6 3 2 3" xfId="55341" xr:uid="{00000000-0005-0000-0000-000037D80000}"/>
    <cellStyle name="Percent 2 6 3 2 3 2" xfId="55342" xr:uid="{00000000-0005-0000-0000-000038D80000}"/>
    <cellStyle name="Percent 2 6 3 2 3 2 2" xfId="55343" xr:uid="{00000000-0005-0000-0000-000039D80000}"/>
    <cellStyle name="Percent 2 6 3 2 3 3" xfId="55344" xr:uid="{00000000-0005-0000-0000-00003AD80000}"/>
    <cellStyle name="Percent 2 6 3 2 3 4" xfId="55345" xr:uid="{00000000-0005-0000-0000-00003BD80000}"/>
    <cellStyle name="Percent 2 6 3 2 4" xfId="55346" xr:uid="{00000000-0005-0000-0000-00003CD80000}"/>
    <cellStyle name="Percent 2 6 3 2 4 2" xfId="55347" xr:uid="{00000000-0005-0000-0000-00003DD80000}"/>
    <cellStyle name="Percent 2 6 3 2 5" xfId="55348" xr:uid="{00000000-0005-0000-0000-00003ED80000}"/>
    <cellStyle name="Percent 2 6 3 2 6" xfId="55349" xr:uid="{00000000-0005-0000-0000-00003FD80000}"/>
    <cellStyle name="Percent 2 6 3 3" xfId="55350" xr:uid="{00000000-0005-0000-0000-000040D80000}"/>
    <cellStyle name="Percent 2 6 3 3 2" xfId="55351" xr:uid="{00000000-0005-0000-0000-000041D80000}"/>
    <cellStyle name="Percent 2 6 3 3 2 2" xfId="55352" xr:uid="{00000000-0005-0000-0000-000042D80000}"/>
    <cellStyle name="Percent 2 6 3 3 2 2 2" xfId="55353" xr:uid="{00000000-0005-0000-0000-000043D80000}"/>
    <cellStyle name="Percent 2 6 3 3 2 3" xfId="55354" xr:uid="{00000000-0005-0000-0000-000044D80000}"/>
    <cellStyle name="Percent 2 6 3 3 2 4" xfId="55355" xr:uid="{00000000-0005-0000-0000-000045D80000}"/>
    <cellStyle name="Percent 2 6 3 3 3" xfId="55356" xr:uid="{00000000-0005-0000-0000-000046D80000}"/>
    <cellStyle name="Percent 2 6 3 3 3 2" xfId="55357" xr:uid="{00000000-0005-0000-0000-000047D80000}"/>
    <cellStyle name="Percent 2 6 3 3 4" xfId="55358" xr:uid="{00000000-0005-0000-0000-000048D80000}"/>
    <cellStyle name="Percent 2 6 3 3 5" xfId="55359" xr:uid="{00000000-0005-0000-0000-000049D80000}"/>
    <cellStyle name="Percent 2 6 3 4" xfId="55360" xr:uid="{00000000-0005-0000-0000-00004AD80000}"/>
    <cellStyle name="Percent 2 6 3 4 2" xfId="55361" xr:uid="{00000000-0005-0000-0000-00004BD80000}"/>
    <cellStyle name="Percent 2 6 3 4 2 2" xfId="55362" xr:uid="{00000000-0005-0000-0000-00004CD80000}"/>
    <cellStyle name="Percent 2 6 3 4 3" xfId="55363" xr:uid="{00000000-0005-0000-0000-00004DD80000}"/>
    <cellStyle name="Percent 2 6 3 4 4" xfId="55364" xr:uid="{00000000-0005-0000-0000-00004ED80000}"/>
    <cellStyle name="Percent 2 6 3 5" xfId="55365" xr:uid="{00000000-0005-0000-0000-00004FD80000}"/>
    <cellStyle name="Percent 2 6 3 5 2" xfId="55366" xr:uid="{00000000-0005-0000-0000-000050D80000}"/>
    <cellStyle name="Percent 2 6 3 6" xfId="55367" xr:uid="{00000000-0005-0000-0000-000051D80000}"/>
    <cellStyle name="Percent 2 6 3 7" xfId="55368" xr:uid="{00000000-0005-0000-0000-000052D80000}"/>
    <cellStyle name="Percent 2 6 4" xfId="55369" xr:uid="{00000000-0005-0000-0000-000053D80000}"/>
    <cellStyle name="Percent 2 6 4 2" xfId="55370" xr:uid="{00000000-0005-0000-0000-000054D80000}"/>
    <cellStyle name="Percent 2 6 4 2 2" xfId="55371" xr:uid="{00000000-0005-0000-0000-000055D80000}"/>
    <cellStyle name="Percent 2 6 4 2 2 2" xfId="55372" xr:uid="{00000000-0005-0000-0000-000056D80000}"/>
    <cellStyle name="Percent 2 6 4 2 3" xfId="55373" xr:uid="{00000000-0005-0000-0000-000057D80000}"/>
    <cellStyle name="Percent 2 6 4 2 4" xfId="55374" xr:uid="{00000000-0005-0000-0000-000058D80000}"/>
    <cellStyle name="Percent 2 6 4 3" xfId="55375" xr:uid="{00000000-0005-0000-0000-000059D80000}"/>
    <cellStyle name="Percent 2 6 4 3 2" xfId="55376" xr:uid="{00000000-0005-0000-0000-00005AD80000}"/>
    <cellStyle name="Percent 2 6 4 3 2 2" xfId="55377" xr:uid="{00000000-0005-0000-0000-00005BD80000}"/>
    <cellStyle name="Percent 2 6 4 3 3" xfId="55378" xr:uid="{00000000-0005-0000-0000-00005CD80000}"/>
    <cellStyle name="Percent 2 6 4 3 4" xfId="55379" xr:uid="{00000000-0005-0000-0000-00005DD80000}"/>
    <cellStyle name="Percent 2 6 4 4" xfId="55380" xr:uid="{00000000-0005-0000-0000-00005ED80000}"/>
    <cellStyle name="Percent 2 6 4 4 2" xfId="55381" xr:uid="{00000000-0005-0000-0000-00005FD80000}"/>
    <cellStyle name="Percent 2 6 4 5" xfId="55382" xr:uid="{00000000-0005-0000-0000-000060D80000}"/>
    <cellStyle name="Percent 2 6 4 6" xfId="55383" xr:uid="{00000000-0005-0000-0000-000061D80000}"/>
    <cellStyle name="Percent 2 6 5" xfId="55384" xr:uid="{00000000-0005-0000-0000-000062D80000}"/>
    <cellStyle name="Percent 2 6 5 2" xfId="55385" xr:uid="{00000000-0005-0000-0000-000063D80000}"/>
    <cellStyle name="Percent 2 6 5 2 2" xfId="55386" xr:uid="{00000000-0005-0000-0000-000064D80000}"/>
    <cellStyle name="Percent 2 6 5 2 2 2" xfId="55387" xr:uid="{00000000-0005-0000-0000-000065D80000}"/>
    <cellStyle name="Percent 2 6 5 2 3" xfId="55388" xr:uid="{00000000-0005-0000-0000-000066D80000}"/>
    <cellStyle name="Percent 2 6 5 2 4" xfId="55389" xr:uid="{00000000-0005-0000-0000-000067D80000}"/>
    <cellStyle name="Percent 2 6 5 3" xfId="55390" xr:uid="{00000000-0005-0000-0000-000068D80000}"/>
    <cellStyle name="Percent 2 6 5 3 2" xfId="55391" xr:uid="{00000000-0005-0000-0000-000069D80000}"/>
    <cellStyle name="Percent 2 6 5 3 2 2" xfId="55392" xr:uid="{00000000-0005-0000-0000-00006AD80000}"/>
    <cellStyle name="Percent 2 6 5 3 3" xfId="55393" xr:uid="{00000000-0005-0000-0000-00006BD80000}"/>
    <cellStyle name="Percent 2 6 5 3 4" xfId="55394" xr:uid="{00000000-0005-0000-0000-00006CD80000}"/>
    <cellStyle name="Percent 2 6 5 4" xfId="55395" xr:uid="{00000000-0005-0000-0000-00006DD80000}"/>
    <cellStyle name="Percent 2 6 5 4 2" xfId="55396" xr:uid="{00000000-0005-0000-0000-00006ED80000}"/>
    <cellStyle name="Percent 2 6 5 5" xfId="55397" xr:uid="{00000000-0005-0000-0000-00006FD80000}"/>
    <cellStyle name="Percent 2 6 5 6" xfId="55398" xr:uid="{00000000-0005-0000-0000-000070D80000}"/>
    <cellStyle name="Percent 2 6 6" xfId="55399" xr:uid="{00000000-0005-0000-0000-000071D80000}"/>
    <cellStyle name="Percent 2 6 6 2" xfId="55400" xr:uid="{00000000-0005-0000-0000-000072D80000}"/>
    <cellStyle name="Percent 2 6 6 2 2" xfId="55401" xr:uid="{00000000-0005-0000-0000-000073D80000}"/>
    <cellStyle name="Percent 2 6 6 3" xfId="55402" xr:uid="{00000000-0005-0000-0000-000074D80000}"/>
    <cellStyle name="Percent 2 6 6 4" xfId="55403" xr:uid="{00000000-0005-0000-0000-000075D80000}"/>
    <cellStyle name="Percent 2 6 7" xfId="55404" xr:uid="{00000000-0005-0000-0000-000076D80000}"/>
    <cellStyle name="Percent 2 6 7 2" xfId="55405" xr:uid="{00000000-0005-0000-0000-000077D80000}"/>
    <cellStyle name="Percent 2 6 7 2 2" xfId="55406" xr:uid="{00000000-0005-0000-0000-000078D80000}"/>
    <cellStyle name="Percent 2 6 7 3" xfId="55407" xr:uid="{00000000-0005-0000-0000-000079D80000}"/>
    <cellStyle name="Percent 2 6 7 4" xfId="55408" xr:uid="{00000000-0005-0000-0000-00007AD80000}"/>
    <cellStyle name="Percent 2 6 8" xfId="55409" xr:uid="{00000000-0005-0000-0000-00007BD80000}"/>
    <cellStyle name="Percent 2 6 8 2" xfId="55410" xr:uid="{00000000-0005-0000-0000-00007CD80000}"/>
    <cellStyle name="Percent 2 6 9" xfId="55411" xr:uid="{00000000-0005-0000-0000-00007DD80000}"/>
    <cellStyle name="Percent 2 7" xfId="55412" xr:uid="{00000000-0005-0000-0000-00007ED80000}"/>
    <cellStyle name="Percent 2 7 2" xfId="55413" xr:uid="{00000000-0005-0000-0000-00007FD80000}"/>
    <cellStyle name="Percent 2 7 2 2" xfId="55414" xr:uid="{00000000-0005-0000-0000-000080D80000}"/>
    <cellStyle name="Percent 2 7 2 2 2" xfId="55415" xr:uid="{00000000-0005-0000-0000-000081D80000}"/>
    <cellStyle name="Percent 2 7 2 2 2 2" xfId="55416" xr:uid="{00000000-0005-0000-0000-000082D80000}"/>
    <cellStyle name="Percent 2 7 2 2 2 2 2" xfId="55417" xr:uid="{00000000-0005-0000-0000-000083D80000}"/>
    <cellStyle name="Percent 2 7 2 2 2 2 2 2" xfId="55418" xr:uid="{00000000-0005-0000-0000-000084D80000}"/>
    <cellStyle name="Percent 2 7 2 2 2 2 3" xfId="55419" xr:uid="{00000000-0005-0000-0000-000085D80000}"/>
    <cellStyle name="Percent 2 7 2 2 2 2 4" xfId="55420" xr:uid="{00000000-0005-0000-0000-000086D80000}"/>
    <cellStyle name="Percent 2 7 2 2 2 3" xfId="55421" xr:uid="{00000000-0005-0000-0000-000087D80000}"/>
    <cellStyle name="Percent 2 7 2 2 2 3 2" xfId="55422" xr:uid="{00000000-0005-0000-0000-000088D80000}"/>
    <cellStyle name="Percent 2 7 2 2 2 4" xfId="55423" xr:uid="{00000000-0005-0000-0000-000089D80000}"/>
    <cellStyle name="Percent 2 7 2 2 2 5" xfId="55424" xr:uid="{00000000-0005-0000-0000-00008AD80000}"/>
    <cellStyle name="Percent 2 7 2 2 3" xfId="55425" xr:uid="{00000000-0005-0000-0000-00008BD80000}"/>
    <cellStyle name="Percent 2 7 2 2 3 2" xfId="55426" xr:uid="{00000000-0005-0000-0000-00008CD80000}"/>
    <cellStyle name="Percent 2 7 2 2 3 2 2" xfId="55427" xr:uid="{00000000-0005-0000-0000-00008DD80000}"/>
    <cellStyle name="Percent 2 7 2 2 3 3" xfId="55428" xr:uid="{00000000-0005-0000-0000-00008ED80000}"/>
    <cellStyle name="Percent 2 7 2 2 3 4" xfId="55429" xr:uid="{00000000-0005-0000-0000-00008FD80000}"/>
    <cellStyle name="Percent 2 7 2 2 4" xfId="55430" xr:uid="{00000000-0005-0000-0000-000090D80000}"/>
    <cellStyle name="Percent 2 7 2 2 4 2" xfId="55431" xr:uid="{00000000-0005-0000-0000-000091D80000}"/>
    <cellStyle name="Percent 2 7 2 2 5" xfId="55432" xr:uid="{00000000-0005-0000-0000-000092D80000}"/>
    <cellStyle name="Percent 2 7 2 2 6" xfId="55433" xr:uid="{00000000-0005-0000-0000-000093D80000}"/>
    <cellStyle name="Percent 2 7 2 3" xfId="55434" xr:uid="{00000000-0005-0000-0000-000094D80000}"/>
    <cellStyle name="Percent 2 7 2 3 2" xfId="55435" xr:uid="{00000000-0005-0000-0000-000095D80000}"/>
    <cellStyle name="Percent 2 7 2 3 2 2" xfId="55436" xr:uid="{00000000-0005-0000-0000-000096D80000}"/>
    <cellStyle name="Percent 2 7 2 3 2 2 2" xfId="55437" xr:uid="{00000000-0005-0000-0000-000097D80000}"/>
    <cellStyle name="Percent 2 7 2 3 2 3" xfId="55438" xr:uid="{00000000-0005-0000-0000-000098D80000}"/>
    <cellStyle name="Percent 2 7 2 3 2 4" xfId="55439" xr:uid="{00000000-0005-0000-0000-000099D80000}"/>
    <cellStyle name="Percent 2 7 2 3 3" xfId="55440" xr:uid="{00000000-0005-0000-0000-00009AD80000}"/>
    <cellStyle name="Percent 2 7 2 3 3 2" xfId="55441" xr:uid="{00000000-0005-0000-0000-00009BD80000}"/>
    <cellStyle name="Percent 2 7 2 3 4" xfId="55442" xr:uid="{00000000-0005-0000-0000-00009CD80000}"/>
    <cellStyle name="Percent 2 7 2 3 5" xfId="55443" xr:uid="{00000000-0005-0000-0000-00009DD80000}"/>
    <cellStyle name="Percent 2 7 2 4" xfId="55444" xr:uid="{00000000-0005-0000-0000-00009ED80000}"/>
    <cellStyle name="Percent 2 7 2 4 2" xfId="55445" xr:uid="{00000000-0005-0000-0000-00009FD80000}"/>
    <cellStyle name="Percent 2 7 2 4 2 2" xfId="55446" xr:uid="{00000000-0005-0000-0000-0000A0D80000}"/>
    <cellStyle name="Percent 2 7 2 4 3" xfId="55447" xr:uid="{00000000-0005-0000-0000-0000A1D80000}"/>
    <cellStyle name="Percent 2 7 2 4 4" xfId="55448" xr:uid="{00000000-0005-0000-0000-0000A2D80000}"/>
    <cellStyle name="Percent 2 7 2 5" xfId="55449" xr:uid="{00000000-0005-0000-0000-0000A3D80000}"/>
    <cellStyle name="Percent 2 7 2 5 2" xfId="55450" xr:uid="{00000000-0005-0000-0000-0000A4D80000}"/>
    <cellStyle name="Percent 2 7 2 5 2 2" xfId="55451" xr:uid="{00000000-0005-0000-0000-0000A5D80000}"/>
    <cellStyle name="Percent 2 7 2 5 3" xfId="55452" xr:uid="{00000000-0005-0000-0000-0000A6D80000}"/>
    <cellStyle name="Percent 2 7 2 5 4" xfId="55453" xr:uid="{00000000-0005-0000-0000-0000A7D80000}"/>
    <cellStyle name="Percent 2 7 2 6" xfId="55454" xr:uid="{00000000-0005-0000-0000-0000A8D80000}"/>
    <cellStyle name="Percent 2 7 2 6 2" xfId="55455" xr:uid="{00000000-0005-0000-0000-0000A9D80000}"/>
    <cellStyle name="Percent 2 7 2 7" xfId="55456" xr:uid="{00000000-0005-0000-0000-0000AAD80000}"/>
    <cellStyle name="Percent 2 7 2 8" xfId="55457" xr:uid="{00000000-0005-0000-0000-0000ABD80000}"/>
    <cellStyle name="Percent 2 7 3" xfId="55458" xr:uid="{00000000-0005-0000-0000-0000ACD80000}"/>
    <cellStyle name="Percent 2 7 3 2" xfId="55459" xr:uid="{00000000-0005-0000-0000-0000ADD80000}"/>
    <cellStyle name="Percent 2 7 3 2 2" xfId="55460" xr:uid="{00000000-0005-0000-0000-0000AED80000}"/>
    <cellStyle name="Percent 2 7 3 2 2 2" xfId="55461" xr:uid="{00000000-0005-0000-0000-0000AFD80000}"/>
    <cellStyle name="Percent 2 7 3 2 2 2 2" xfId="55462" xr:uid="{00000000-0005-0000-0000-0000B0D80000}"/>
    <cellStyle name="Percent 2 7 3 2 2 3" xfId="55463" xr:uid="{00000000-0005-0000-0000-0000B1D80000}"/>
    <cellStyle name="Percent 2 7 3 2 2 4" xfId="55464" xr:uid="{00000000-0005-0000-0000-0000B2D80000}"/>
    <cellStyle name="Percent 2 7 3 2 3" xfId="55465" xr:uid="{00000000-0005-0000-0000-0000B3D80000}"/>
    <cellStyle name="Percent 2 7 3 2 3 2" xfId="55466" xr:uid="{00000000-0005-0000-0000-0000B4D80000}"/>
    <cellStyle name="Percent 2 7 3 2 4" xfId="55467" xr:uid="{00000000-0005-0000-0000-0000B5D80000}"/>
    <cellStyle name="Percent 2 7 3 2 5" xfId="55468" xr:uid="{00000000-0005-0000-0000-0000B6D80000}"/>
    <cellStyle name="Percent 2 7 3 3" xfId="55469" xr:uid="{00000000-0005-0000-0000-0000B7D80000}"/>
    <cellStyle name="Percent 2 7 3 3 2" xfId="55470" xr:uid="{00000000-0005-0000-0000-0000B8D80000}"/>
    <cellStyle name="Percent 2 7 3 3 2 2" xfId="55471" xr:uid="{00000000-0005-0000-0000-0000B9D80000}"/>
    <cellStyle name="Percent 2 7 3 3 3" xfId="55472" xr:uid="{00000000-0005-0000-0000-0000BAD80000}"/>
    <cellStyle name="Percent 2 7 3 3 4" xfId="55473" xr:uid="{00000000-0005-0000-0000-0000BBD80000}"/>
    <cellStyle name="Percent 2 7 3 4" xfId="55474" xr:uid="{00000000-0005-0000-0000-0000BCD80000}"/>
    <cellStyle name="Percent 2 7 3 4 2" xfId="55475" xr:uid="{00000000-0005-0000-0000-0000BDD80000}"/>
    <cellStyle name="Percent 2 7 3 4 2 2" xfId="55476" xr:uid="{00000000-0005-0000-0000-0000BED80000}"/>
    <cellStyle name="Percent 2 7 3 4 3" xfId="55477" xr:uid="{00000000-0005-0000-0000-0000BFD80000}"/>
    <cellStyle name="Percent 2 7 3 4 4" xfId="55478" xr:uid="{00000000-0005-0000-0000-0000C0D80000}"/>
    <cellStyle name="Percent 2 7 3 5" xfId="55479" xr:uid="{00000000-0005-0000-0000-0000C1D80000}"/>
    <cellStyle name="Percent 2 7 3 5 2" xfId="55480" xr:uid="{00000000-0005-0000-0000-0000C2D80000}"/>
    <cellStyle name="Percent 2 7 3 6" xfId="55481" xr:uid="{00000000-0005-0000-0000-0000C3D80000}"/>
    <cellStyle name="Percent 2 7 3 7" xfId="55482" xr:uid="{00000000-0005-0000-0000-0000C4D80000}"/>
    <cellStyle name="Percent 2 7 4" xfId="55483" xr:uid="{00000000-0005-0000-0000-0000C5D80000}"/>
    <cellStyle name="Percent 2 7 4 2" xfId="55484" xr:uid="{00000000-0005-0000-0000-0000C6D80000}"/>
    <cellStyle name="Percent 2 7 4 2 2" xfId="55485" xr:uid="{00000000-0005-0000-0000-0000C7D80000}"/>
    <cellStyle name="Percent 2 7 4 2 2 2" xfId="55486" xr:uid="{00000000-0005-0000-0000-0000C8D80000}"/>
    <cellStyle name="Percent 2 7 4 2 3" xfId="55487" xr:uid="{00000000-0005-0000-0000-0000C9D80000}"/>
    <cellStyle name="Percent 2 7 4 2 4" xfId="55488" xr:uid="{00000000-0005-0000-0000-0000CAD80000}"/>
    <cellStyle name="Percent 2 7 4 3" xfId="55489" xr:uid="{00000000-0005-0000-0000-0000CBD80000}"/>
    <cellStyle name="Percent 2 7 4 3 2" xfId="55490" xr:uid="{00000000-0005-0000-0000-0000CCD80000}"/>
    <cellStyle name="Percent 2 7 4 3 2 2" xfId="55491" xr:uid="{00000000-0005-0000-0000-0000CDD80000}"/>
    <cellStyle name="Percent 2 7 4 3 3" xfId="55492" xr:uid="{00000000-0005-0000-0000-0000CED80000}"/>
    <cellStyle name="Percent 2 7 4 3 4" xfId="55493" xr:uid="{00000000-0005-0000-0000-0000CFD80000}"/>
    <cellStyle name="Percent 2 7 4 4" xfId="55494" xr:uid="{00000000-0005-0000-0000-0000D0D80000}"/>
    <cellStyle name="Percent 2 7 4 4 2" xfId="55495" xr:uid="{00000000-0005-0000-0000-0000D1D80000}"/>
    <cellStyle name="Percent 2 7 4 5" xfId="55496" xr:uid="{00000000-0005-0000-0000-0000D2D80000}"/>
    <cellStyle name="Percent 2 7 4 6" xfId="55497" xr:uid="{00000000-0005-0000-0000-0000D3D80000}"/>
    <cellStyle name="Percent 2 7 5" xfId="55498" xr:uid="{00000000-0005-0000-0000-0000D4D80000}"/>
    <cellStyle name="Percent 2 7 5 2" xfId="55499" xr:uid="{00000000-0005-0000-0000-0000D5D80000}"/>
    <cellStyle name="Percent 2 7 5 2 2" xfId="55500" xr:uid="{00000000-0005-0000-0000-0000D6D80000}"/>
    <cellStyle name="Percent 2 7 5 2 2 2" xfId="55501" xr:uid="{00000000-0005-0000-0000-0000D7D80000}"/>
    <cellStyle name="Percent 2 7 5 2 3" xfId="55502" xr:uid="{00000000-0005-0000-0000-0000D8D80000}"/>
    <cellStyle name="Percent 2 7 5 2 4" xfId="55503" xr:uid="{00000000-0005-0000-0000-0000D9D80000}"/>
    <cellStyle name="Percent 2 7 5 3" xfId="55504" xr:uid="{00000000-0005-0000-0000-0000DAD80000}"/>
    <cellStyle name="Percent 2 7 5 3 2" xfId="55505" xr:uid="{00000000-0005-0000-0000-0000DBD80000}"/>
    <cellStyle name="Percent 2 7 5 4" xfId="55506" xr:uid="{00000000-0005-0000-0000-0000DCD80000}"/>
    <cellStyle name="Percent 2 7 5 5" xfId="55507" xr:uid="{00000000-0005-0000-0000-0000DDD80000}"/>
    <cellStyle name="Percent 2 7 6" xfId="55508" xr:uid="{00000000-0005-0000-0000-0000DED80000}"/>
    <cellStyle name="Percent 2 7 6 2" xfId="55509" xr:uid="{00000000-0005-0000-0000-0000DFD80000}"/>
    <cellStyle name="Percent 2 7 6 2 2" xfId="55510" xr:uid="{00000000-0005-0000-0000-0000E0D80000}"/>
    <cellStyle name="Percent 2 7 6 3" xfId="55511" xr:uid="{00000000-0005-0000-0000-0000E1D80000}"/>
    <cellStyle name="Percent 2 7 6 4" xfId="55512" xr:uid="{00000000-0005-0000-0000-0000E2D80000}"/>
    <cellStyle name="Percent 2 7 7" xfId="55513" xr:uid="{00000000-0005-0000-0000-0000E3D80000}"/>
    <cellStyle name="Percent 2 7 7 2" xfId="55514" xr:uid="{00000000-0005-0000-0000-0000E4D80000}"/>
    <cellStyle name="Percent 2 7 8" xfId="55515" xr:uid="{00000000-0005-0000-0000-0000E5D80000}"/>
    <cellStyle name="Percent 2 7 9" xfId="55516" xr:uid="{00000000-0005-0000-0000-0000E6D80000}"/>
    <cellStyle name="Percent 2 8" xfId="55517" xr:uid="{00000000-0005-0000-0000-0000E7D80000}"/>
    <cellStyle name="Percent 2 8 2" xfId="55518" xr:uid="{00000000-0005-0000-0000-0000E8D80000}"/>
    <cellStyle name="Percent 2 8 2 2" xfId="55519" xr:uid="{00000000-0005-0000-0000-0000E9D80000}"/>
    <cellStyle name="Percent 2 8 3" xfId="55520" xr:uid="{00000000-0005-0000-0000-0000EAD80000}"/>
    <cellStyle name="Percent 2 9" xfId="55521" xr:uid="{00000000-0005-0000-0000-0000EBD80000}"/>
    <cellStyle name="Percent 2 9 2" xfId="55522" xr:uid="{00000000-0005-0000-0000-0000ECD80000}"/>
    <cellStyle name="Percent 2 9 2 2" xfId="55523" xr:uid="{00000000-0005-0000-0000-0000EDD80000}"/>
    <cellStyle name="Percent 2 9 2 3" xfId="55524" xr:uid="{00000000-0005-0000-0000-0000EED80000}"/>
    <cellStyle name="Percent 2 9 2 3 2" xfId="55525" xr:uid="{00000000-0005-0000-0000-0000EFD80000}"/>
    <cellStyle name="Percent 2 9 2 4" xfId="55526" xr:uid="{00000000-0005-0000-0000-0000F0D80000}"/>
    <cellStyle name="Percent 2 9 2 5" xfId="55527" xr:uid="{00000000-0005-0000-0000-0000F1D80000}"/>
    <cellStyle name="Percent 2 9 3" xfId="55528" xr:uid="{00000000-0005-0000-0000-0000F2D80000}"/>
    <cellStyle name="Percent 2 9 3 2" xfId="55529" xr:uid="{00000000-0005-0000-0000-0000F3D80000}"/>
    <cellStyle name="Percent 2 9 3 2 2" xfId="55530" xr:uid="{00000000-0005-0000-0000-0000F4D80000}"/>
    <cellStyle name="Percent 2 9 3 3" xfId="55531" xr:uid="{00000000-0005-0000-0000-0000F5D80000}"/>
    <cellStyle name="Percent 2 9 3 4" xfId="55532" xr:uid="{00000000-0005-0000-0000-0000F6D80000}"/>
    <cellStyle name="Percent 2 9 4" xfId="55533" xr:uid="{00000000-0005-0000-0000-0000F7D80000}"/>
    <cellStyle name="Percent 2 9 4 2" xfId="55534" xr:uid="{00000000-0005-0000-0000-0000F8D80000}"/>
    <cellStyle name="Percent 2 9 4 2 2" xfId="55535" xr:uid="{00000000-0005-0000-0000-0000F9D80000}"/>
    <cellStyle name="Percent 2 9 4 3" xfId="55536" xr:uid="{00000000-0005-0000-0000-0000FAD80000}"/>
    <cellStyle name="Percent 2 9 4 4" xfId="55537" xr:uid="{00000000-0005-0000-0000-0000FBD80000}"/>
    <cellStyle name="Percent 2 9 5" xfId="55538" xr:uid="{00000000-0005-0000-0000-0000FCD80000}"/>
    <cellStyle name="Percent 2 9 6" xfId="55539" xr:uid="{00000000-0005-0000-0000-0000FDD80000}"/>
    <cellStyle name="Percent 2 9 6 2" xfId="55540" xr:uid="{00000000-0005-0000-0000-0000FED80000}"/>
    <cellStyle name="Percent 2 9 7" xfId="55541" xr:uid="{00000000-0005-0000-0000-0000FFD80000}"/>
    <cellStyle name="Percent 2 9 8" xfId="55542" xr:uid="{00000000-0005-0000-0000-000000D90000}"/>
    <cellStyle name="Percent 3" xfId="55543" xr:uid="{00000000-0005-0000-0000-000001D90000}"/>
    <cellStyle name="Percent 3 10" xfId="55544" xr:uid="{00000000-0005-0000-0000-000002D90000}"/>
    <cellStyle name="Percent 3 10 2" xfId="55545" xr:uid="{00000000-0005-0000-0000-000003D90000}"/>
    <cellStyle name="Percent 3 10 2 2" xfId="55546" xr:uid="{00000000-0005-0000-0000-000004D90000}"/>
    <cellStyle name="Percent 3 10 2 2 2" xfId="55547" xr:uid="{00000000-0005-0000-0000-000005D90000}"/>
    <cellStyle name="Percent 3 10 2 3" xfId="55548" xr:uid="{00000000-0005-0000-0000-000006D90000}"/>
    <cellStyle name="Percent 3 10 2 4" xfId="55549" xr:uid="{00000000-0005-0000-0000-000007D90000}"/>
    <cellStyle name="Percent 3 10 3" xfId="55550" xr:uid="{00000000-0005-0000-0000-000008D90000}"/>
    <cellStyle name="Percent 3 10 3 2" xfId="55551" xr:uid="{00000000-0005-0000-0000-000009D90000}"/>
    <cellStyle name="Percent 3 10 4" xfId="55552" xr:uid="{00000000-0005-0000-0000-00000AD90000}"/>
    <cellStyle name="Percent 3 10 5" xfId="55553" xr:uid="{00000000-0005-0000-0000-00000BD90000}"/>
    <cellStyle name="Percent 3 11" xfId="55554" xr:uid="{00000000-0005-0000-0000-00000CD90000}"/>
    <cellStyle name="Percent 3 11 2" xfId="55555" xr:uid="{00000000-0005-0000-0000-00000DD90000}"/>
    <cellStyle name="Percent 3 11 2 2" xfId="55556" xr:uid="{00000000-0005-0000-0000-00000ED90000}"/>
    <cellStyle name="Percent 3 11 2 2 2" xfId="55557" xr:uid="{00000000-0005-0000-0000-00000FD90000}"/>
    <cellStyle name="Percent 3 11 2 3" xfId="55558" xr:uid="{00000000-0005-0000-0000-000010D90000}"/>
    <cellStyle name="Percent 3 11 2 4" xfId="55559" xr:uid="{00000000-0005-0000-0000-000011D90000}"/>
    <cellStyle name="Percent 3 11 3" xfId="55560" xr:uid="{00000000-0005-0000-0000-000012D90000}"/>
    <cellStyle name="Percent 3 11 3 2" xfId="55561" xr:uid="{00000000-0005-0000-0000-000013D90000}"/>
    <cellStyle name="Percent 3 11 4" xfId="55562" xr:uid="{00000000-0005-0000-0000-000014D90000}"/>
    <cellStyle name="Percent 3 11 5" xfId="55563" xr:uid="{00000000-0005-0000-0000-000015D90000}"/>
    <cellStyle name="Percent 3 12" xfId="55564" xr:uid="{00000000-0005-0000-0000-000016D90000}"/>
    <cellStyle name="Percent 3 12 2" xfId="55565" xr:uid="{00000000-0005-0000-0000-000017D90000}"/>
    <cellStyle name="Percent 3 12 2 2" xfId="55566" xr:uid="{00000000-0005-0000-0000-000018D90000}"/>
    <cellStyle name="Percent 3 12 3" xfId="55567" xr:uid="{00000000-0005-0000-0000-000019D90000}"/>
    <cellStyle name="Percent 3 12 4" xfId="55568" xr:uid="{00000000-0005-0000-0000-00001AD90000}"/>
    <cellStyle name="Percent 3 13" xfId="55569" xr:uid="{00000000-0005-0000-0000-00001BD90000}"/>
    <cellStyle name="Percent 3 2" xfId="55570" xr:uid="{00000000-0005-0000-0000-00001CD90000}"/>
    <cellStyle name="Percent 3 2 2" xfId="55571" xr:uid="{00000000-0005-0000-0000-00001DD90000}"/>
    <cellStyle name="Percent 3 2 2 2" xfId="55572" xr:uid="{00000000-0005-0000-0000-00001ED90000}"/>
    <cellStyle name="Percent 3 2 2 2 2" xfId="55573" xr:uid="{00000000-0005-0000-0000-00001FD90000}"/>
    <cellStyle name="Percent 3 2 2 2 2 2" xfId="55574" xr:uid="{00000000-0005-0000-0000-000020D90000}"/>
    <cellStyle name="Percent 3 2 2 2 2 2 2" xfId="55575" xr:uid="{00000000-0005-0000-0000-000021D90000}"/>
    <cellStyle name="Percent 3 2 2 2 2 2 2 2" xfId="55576" xr:uid="{00000000-0005-0000-0000-000022D90000}"/>
    <cellStyle name="Percent 3 2 2 2 2 2 2 2 2" xfId="55577" xr:uid="{00000000-0005-0000-0000-000023D90000}"/>
    <cellStyle name="Percent 3 2 2 2 2 2 2 3" xfId="55578" xr:uid="{00000000-0005-0000-0000-000024D90000}"/>
    <cellStyle name="Percent 3 2 2 2 2 2 2 4" xfId="55579" xr:uid="{00000000-0005-0000-0000-000025D90000}"/>
    <cellStyle name="Percent 3 2 2 2 2 2 3" xfId="55580" xr:uid="{00000000-0005-0000-0000-000026D90000}"/>
    <cellStyle name="Percent 3 2 2 2 2 2 3 2" xfId="55581" xr:uid="{00000000-0005-0000-0000-000027D90000}"/>
    <cellStyle name="Percent 3 2 2 2 2 2 4" xfId="55582" xr:uid="{00000000-0005-0000-0000-000028D90000}"/>
    <cellStyle name="Percent 3 2 2 2 2 2 5" xfId="55583" xr:uid="{00000000-0005-0000-0000-000029D90000}"/>
    <cellStyle name="Percent 3 2 2 2 2 3" xfId="55584" xr:uid="{00000000-0005-0000-0000-00002AD90000}"/>
    <cellStyle name="Percent 3 2 2 2 2 3 2" xfId="55585" xr:uid="{00000000-0005-0000-0000-00002BD90000}"/>
    <cellStyle name="Percent 3 2 2 2 2 3 2 2" xfId="55586" xr:uid="{00000000-0005-0000-0000-00002CD90000}"/>
    <cellStyle name="Percent 3 2 2 2 2 3 3" xfId="55587" xr:uid="{00000000-0005-0000-0000-00002DD90000}"/>
    <cellStyle name="Percent 3 2 2 2 2 3 4" xfId="55588" xr:uid="{00000000-0005-0000-0000-00002ED90000}"/>
    <cellStyle name="Percent 3 2 2 2 2 4" xfId="55589" xr:uid="{00000000-0005-0000-0000-00002FD90000}"/>
    <cellStyle name="Percent 3 2 2 2 2 4 2" xfId="55590" xr:uid="{00000000-0005-0000-0000-000030D90000}"/>
    <cellStyle name="Percent 3 2 2 2 2 5" xfId="55591" xr:uid="{00000000-0005-0000-0000-000031D90000}"/>
    <cellStyle name="Percent 3 2 2 2 2 6" xfId="55592" xr:uid="{00000000-0005-0000-0000-000032D90000}"/>
    <cellStyle name="Percent 3 2 2 2 3" xfId="55593" xr:uid="{00000000-0005-0000-0000-000033D90000}"/>
    <cellStyle name="Percent 3 2 2 2 3 2" xfId="55594" xr:uid="{00000000-0005-0000-0000-000034D90000}"/>
    <cellStyle name="Percent 3 2 2 2 3 2 2" xfId="55595" xr:uid="{00000000-0005-0000-0000-000035D90000}"/>
    <cellStyle name="Percent 3 2 2 2 3 2 2 2" xfId="55596" xr:uid="{00000000-0005-0000-0000-000036D90000}"/>
    <cellStyle name="Percent 3 2 2 2 3 2 3" xfId="55597" xr:uid="{00000000-0005-0000-0000-000037D90000}"/>
    <cellStyle name="Percent 3 2 2 2 3 2 4" xfId="55598" xr:uid="{00000000-0005-0000-0000-000038D90000}"/>
    <cellStyle name="Percent 3 2 2 2 3 3" xfId="55599" xr:uid="{00000000-0005-0000-0000-000039D90000}"/>
    <cellStyle name="Percent 3 2 2 2 3 3 2" xfId="55600" xr:uid="{00000000-0005-0000-0000-00003AD90000}"/>
    <cellStyle name="Percent 3 2 2 2 3 4" xfId="55601" xr:uid="{00000000-0005-0000-0000-00003BD90000}"/>
    <cellStyle name="Percent 3 2 2 2 3 5" xfId="55602" xr:uid="{00000000-0005-0000-0000-00003CD90000}"/>
    <cellStyle name="Percent 3 2 2 2 4" xfId="55603" xr:uid="{00000000-0005-0000-0000-00003DD90000}"/>
    <cellStyle name="Percent 3 2 2 2 4 2" xfId="55604" xr:uid="{00000000-0005-0000-0000-00003ED90000}"/>
    <cellStyle name="Percent 3 2 2 2 4 2 2" xfId="55605" xr:uid="{00000000-0005-0000-0000-00003FD90000}"/>
    <cellStyle name="Percent 3 2 2 2 4 3" xfId="55606" xr:uid="{00000000-0005-0000-0000-000040D90000}"/>
    <cellStyle name="Percent 3 2 2 2 4 4" xfId="55607" xr:uid="{00000000-0005-0000-0000-000041D90000}"/>
    <cellStyle name="Percent 3 2 2 2 5" xfId="55608" xr:uid="{00000000-0005-0000-0000-000042D90000}"/>
    <cellStyle name="Percent 3 2 2 2 5 2" xfId="55609" xr:uid="{00000000-0005-0000-0000-000043D90000}"/>
    <cellStyle name="Percent 3 2 2 2 5 2 2" xfId="55610" xr:uid="{00000000-0005-0000-0000-000044D90000}"/>
    <cellStyle name="Percent 3 2 2 2 5 3" xfId="55611" xr:uid="{00000000-0005-0000-0000-000045D90000}"/>
    <cellStyle name="Percent 3 2 2 2 5 4" xfId="55612" xr:uid="{00000000-0005-0000-0000-000046D90000}"/>
    <cellStyle name="Percent 3 2 2 2 6" xfId="55613" xr:uid="{00000000-0005-0000-0000-000047D90000}"/>
    <cellStyle name="Percent 3 2 2 2 6 2" xfId="55614" xr:uid="{00000000-0005-0000-0000-000048D90000}"/>
    <cellStyle name="Percent 3 2 2 2 7" xfId="55615" xr:uid="{00000000-0005-0000-0000-000049D90000}"/>
    <cellStyle name="Percent 3 2 2 2 8" xfId="55616" xr:uid="{00000000-0005-0000-0000-00004AD90000}"/>
    <cellStyle name="Percent 3 2 2 3" xfId="55617" xr:uid="{00000000-0005-0000-0000-00004BD90000}"/>
    <cellStyle name="Percent 3 2 2 3 2" xfId="55618" xr:uid="{00000000-0005-0000-0000-00004CD90000}"/>
    <cellStyle name="Percent 3 2 2 3 2 2" xfId="55619" xr:uid="{00000000-0005-0000-0000-00004DD90000}"/>
    <cellStyle name="Percent 3 2 2 3 2 2 2" xfId="55620" xr:uid="{00000000-0005-0000-0000-00004ED90000}"/>
    <cellStyle name="Percent 3 2 2 3 2 2 2 2" xfId="55621" xr:uid="{00000000-0005-0000-0000-00004FD90000}"/>
    <cellStyle name="Percent 3 2 2 3 2 2 3" xfId="55622" xr:uid="{00000000-0005-0000-0000-000050D90000}"/>
    <cellStyle name="Percent 3 2 2 3 2 2 4" xfId="55623" xr:uid="{00000000-0005-0000-0000-000051D90000}"/>
    <cellStyle name="Percent 3 2 2 3 2 3" xfId="55624" xr:uid="{00000000-0005-0000-0000-000052D90000}"/>
    <cellStyle name="Percent 3 2 2 3 2 3 2" xfId="55625" xr:uid="{00000000-0005-0000-0000-000053D90000}"/>
    <cellStyle name="Percent 3 2 2 3 2 4" xfId="55626" xr:uid="{00000000-0005-0000-0000-000054D90000}"/>
    <cellStyle name="Percent 3 2 2 3 2 5" xfId="55627" xr:uid="{00000000-0005-0000-0000-000055D90000}"/>
    <cellStyle name="Percent 3 2 2 3 3" xfId="55628" xr:uid="{00000000-0005-0000-0000-000056D90000}"/>
    <cellStyle name="Percent 3 2 2 3 3 2" xfId="55629" xr:uid="{00000000-0005-0000-0000-000057D90000}"/>
    <cellStyle name="Percent 3 2 2 3 3 2 2" xfId="55630" xr:uid="{00000000-0005-0000-0000-000058D90000}"/>
    <cellStyle name="Percent 3 2 2 3 3 3" xfId="55631" xr:uid="{00000000-0005-0000-0000-000059D90000}"/>
    <cellStyle name="Percent 3 2 2 3 3 4" xfId="55632" xr:uid="{00000000-0005-0000-0000-00005AD90000}"/>
    <cellStyle name="Percent 3 2 2 3 4" xfId="55633" xr:uid="{00000000-0005-0000-0000-00005BD90000}"/>
    <cellStyle name="Percent 3 2 2 3 4 2" xfId="55634" xr:uid="{00000000-0005-0000-0000-00005CD90000}"/>
    <cellStyle name="Percent 3 2 2 3 4 2 2" xfId="55635" xr:uid="{00000000-0005-0000-0000-00005DD90000}"/>
    <cellStyle name="Percent 3 2 2 3 4 3" xfId="55636" xr:uid="{00000000-0005-0000-0000-00005ED90000}"/>
    <cellStyle name="Percent 3 2 2 3 4 4" xfId="55637" xr:uid="{00000000-0005-0000-0000-00005FD90000}"/>
    <cellStyle name="Percent 3 2 2 3 5" xfId="55638" xr:uid="{00000000-0005-0000-0000-000060D90000}"/>
    <cellStyle name="Percent 3 2 2 3 5 2" xfId="55639" xr:uid="{00000000-0005-0000-0000-000061D90000}"/>
    <cellStyle name="Percent 3 2 2 3 6" xfId="55640" xr:uid="{00000000-0005-0000-0000-000062D90000}"/>
    <cellStyle name="Percent 3 2 2 3 7" xfId="55641" xr:uid="{00000000-0005-0000-0000-000063D90000}"/>
    <cellStyle name="Percent 3 2 2 4" xfId="55642" xr:uid="{00000000-0005-0000-0000-000064D90000}"/>
    <cellStyle name="Percent 3 2 2 4 2" xfId="55643" xr:uid="{00000000-0005-0000-0000-000065D90000}"/>
    <cellStyle name="Percent 3 2 2 4 2 2" xfId="55644" xr:uid="{00000000-0005-0000-0000-000066D90000}"/>
    <cellStyle name="Percent 3 2 2 4 2 2 2" xfId="55645" xr:uid="{00000000-0005-0000-0000-000067D90000}"/>
    <cellStyle name="Percent 3 2 2 4 2 3" xfId="55646" xr:uid="{00000000-0005-0000-0000-000068D90000}"/>
    <cellStyle name="Percent 3 2 2 4 2 4" xfId="55647" xr:uid="{00000000-0005-0000-0000-000069D90000}"/>
    <cellStyle name="Percent 3 2 2 4 3" xfId="55648" xr:uid="{00000000-0005-0000-0000-00006AD90000}"/>
    <cellStyle name="Percent 3 2 2 4 3 2" xfId="55649" xr:uid="{00000000-0005-0000-0000-00006BD90000}"/>
    <cellStyle name="Percent 3 2 2 4 3 2 2" xfId="55650" xr:uid="{00000000-0005-0000-0000-00006CD90000}"/>
    <cellStyle name="Percent 3 2 2 4 3 3" xfId="55651" xr:uid="{00000000-0005-0000-0000-00006DD90000}"/>
    <cellStyle name="Percent 3 2 2 4 3 4" xfId="55652" xr:uid="{00000000-0005-0000-0000-00006ED90000}"/>
    <cellStyle name="Percent 3 2 2 4 4" xfId="55653" xr:uid="{00000000-0005-0000-0000-00006FD90000}"/>
    <cellStyle name="Percent 3 2 2 4 4 2" xfId="55654" xr:uid="{00000000-0005-0000-0000-000070D90000}"/>
    <cellStyle name="Percent 3 2 2 4 5" xfId="55655" xr:uid="{00000000-0005-0000-0000-000071D90000}"/>
    <cellStyle name="Percent 3 2 2 4 6" xfId="55656" xr:uid="{00000000-0005-0000-0000-000072D90000}"/>
    <cellStyle name="Percent 3 2 2 5" xfId="55657" xr:uid="{00000000-0005-0000-0000-000073D90000}"/>
    <cellStyle name="Percent 3 2 2 5 2" xfId="55658" xr:uid="{00000000-0005-0000-0000-000074D90000}"/>
    <cellStyle name="Percent 3 2 2 5 2 2" xfId="55659" xr:uid="{00000000-0005-0000-0000-000075D90000}"/>
    <cellStyle name="Percent 3 2 2 5 2 2 2" xfId="55660" xr:uid="{00000000-0005-0000-0000-000076D90000}"/>
    <cellStyle name="Percent 3 2 2 5 2 3" xfId="55661" xr:uid="{00000000-0005-0000-0000-000077D90000}"/>
    <cellStyle name="Percent 3 2 2 5 2 4" xfId="55662" xr:uid="{00000000-0005-0000-0000-000078D90000}"/>
    <cellStyle name="Percent 3 2 2 5 3" xfId="55663" xr:uid="{00000000-0005-0000-0000-000079D90000}"/>
    <cellStyle name="Percent 3 2 2 5 3 2" xfId="55664" xr:uid="{00000000-0005-0000-0000-00007AD90000}"/>
    <cellStyle name="Percent 3 2 2 5 4" xfId="55665" xr:uid="{00000000-0005-0000-0000-00007BD90000}"/>
    <cellStyle name="Percent 3 2 2 5 5" xfId="55666" xr:uid="{00000000-0005-0000-0000-00007CD90000}"/>
    <cellStyle name="Percent 3 2 2 6" xfId="55667" xr:uid="{00000000-0005-0000-0000-00007DD90000}"/>
    <cellStyle name="Percent 3 2 2 6 2" xfId="55668" xr:uid="{00000000-0005-0000-0000-00007ED90000}"/>
    <cellStyle name="Percent 3 2 2 6 2 2" xfId="55669" xr:uid="{00000000-0005-0000-0000-00007FD90000}"/>
    <cellStyle name="Percent 3 2 2 6 3" xfId="55670" xr:uid="{00000000-0005-0000-0000-000080D90000}"/>
    <cellStyle name="Percent 3 2 2 6 4" xfId="55671" xr:uid="{00000000-0005-0000-0000-000081D90000}"/>
    <cellStyle name="Percent 3 2 2 7" xfId="55672" xr:uid="{00000000-0005-0000-0000-000082D90000}"/>
    <cellStyle name="Percent 3 2 2 7 2" xfId="55673" xr:uid="{00000000-0005-0000-0000-000083D90000}"/>
    <cellStyle name="Percent 3 2 2 8" xfId="55674" xr:uid="{00000000-0005-0000-0000-000084D90000}"/>
    <cellStyle name="Percent 3 2 2 9" xfId="55675" xr:uid="{00000000-0005-0000-0000-000085D90000}"/>
    <cellStyle name="Percent 3 2 3" xfId="55676" xr:uid="{00000000-0005-0000-0000-000086D90000}"/>
    <cellStyle name="Percent 3 2 3 2" xfId="55677" xr:uid="{00000000-0005-0000-0000-000087D90000}"/>
    <cellStyle name="Percent 3 2 3 2 2" xfId="55678" xr:uid="{00000000-0005-0000-0000-000088D90000}"/>
    <cellStyle name="Percent 3 2 3 2 2 2" xfId="55679" xr:uid="{00000000-0005-0000-0000-000089D90000}"/>
    <cellStyle name="Percent 3 2 3 2 2 2 2" xfId="55680" xr:uid="{00000000-0005-0000-0000-00008AD90000}"/>
    <cellStyle name="Percent 3 2 3 2 2 2 2 2" xfId="55681" xr:uid="{00000000-0005-0000-0000-00008BD90000}"/>
    <cellStyle name="Percent 3 2 3 2 2 2 2 2 2" xfId="55682" xr:uid="{00000000-0005-0000-0000-00008CD90000}"/>
    <cellStyle name="Percent 3 2 3 2 2 2 2 3" xfId="55683" xr:uid="{00000000-0005-0000-0000-00008DD90000}"/>
    <cellStyle name="Percent 3 2 3 2 2 2 2 4" xfId="55684" xr:uid="{00000000-0005-0000-0000-00008ED90000}"/>
    <cellStyle name="Percent 3 2 3 2 2 2 3" xfId="55685" xr:uid="{00000000-0005-0000-0000-00008FD90000}"/>
    <cellStyle name="Percent 3 2 3 2 2 2 3 2" xfId="55686" xr:uid="{00000000-0005-0000-0000-000090D90000}"/>
    <cellStyle name="Percent 3 2 3 2 2 2 4" xfId="55687" xr:uid="{00000000-0005-0000-0000-000091D90000}"/>
    <cellStyle name="Percent 3 2 3 2 2 2 5" xfId="55688" xr:uid="{00000000-0005-0000-0000-000092D90000}"/>
    <cellStyle name="Percent 3 2 3 2 2 3" xfId="55689" xr:uid="{00000000-0005-0000-0000-000093D90000}"/>
    <cellStyle name="Percent 3 2 3 2 2 3 2" xfId="55690" xr:uid="{00000000-0005-0000-0000-000094D90000}"/>
    <cellStyle name="Percent 3 2 3 2 2 3 2 2" xfId="55691" xr:uid="{00000000-0005-0000-0000-000095D90000}"/>
    <cellStyle name="Percent 3 2 3 2 2 3 3" xfId="55692" xr:uid="{00000000-0005-0000-0000-000096D90000}"/>
    <cellStyle name="Percent 3 2 3 2 2 3 4" xfId="55693" xr:uid="{00000000-0005-0000-0000-000097D90000}"/>
    <cellStyle name="Percent 3 2 3 2 2 4" xfId="55694" xr:uid="{00000000-0005-0000-0000-000098D90000}"/>
    <cellStyle name="Percent 3 2 3 2 2 4 2" xfId="55695" xr:uid="{00000000-0005-0000-0000-000099D90000}"/>
    <cellStyle name="Percent 3 2 3 2 2 5" xfId="55696" xr:uid="{00000000-0005-0000-0000-00009AD90000}"/>
    <cellStyle name="Percent 3 2 3 2 2 6" xfId="55697" xr:uid="{00000000-0005-0000-0000-00009BD90000}"/>
    <cellStyle name="Percent 3 2 3 2 3" xfId="55698" xr:uid="{00000000-0005-0000-0000-00009CD90000}"/>
    <cellStyle name="Percent 3 2 3 2 3 2" xfId="55699" xr:uid="{00000000-0005-0000-0000-00009DD90000}"/>
    <cellStyle name="Percent 3 2 3 2 3 2 2" xfId="55700" xr:uid="{00000000-0005-0000-0000-00009ED90000}"/>
    <cellStyle name="Percent 3 2 3 2 3 2 2 2" xfId="55701" xr:uid="{00000000-0005-0000-0000-00009FD90000}"/>
    <cellStyle name="Percent 3 2 3 2 3 2 3" xfId="55702" xr:uid="{00000000-0005-0000-0000-0000A0D90000}"/>
    <cellStyle name="Percent 3 2 3 2 3 2 4" xfId="55703" xr:uid="{00000000-0005-0000-0000-0000A1D90000}"/>
    <cellStyle name="Percent 3 2 3 2 3 3" xfId="55704" xr:uid="{00000000-0005-0000-0000-0000A2D90000}"/>
    <cellStyle name="Percent 3 2 3 2 3 3 2" xfId="55705" xr:uid="{00000000-0005-0000-0000-0000A3D90000}"/>
    <cellStyle name="Percent 3 2 3 2 3 4" xfId="55706" xr:uid="{00000000-0005-0000-0000-0000A4D90000}"/>
    <cellStyle name="Percent 3 2 3 2 3 5" xfId="55707" xr:uid="{00000000-0005-0000-0000-0000A5D90000}"/>
    <cellStyle name="Percent 3 2 3 2 4" xfId="55708" xr:uid="{00000000-0005-0000-0000-0000A6D90000}"/>
    <cellStyle name="Percent 3 2 3 2 4 2" xfId="55709" xr:uid="{00000000-0005-0000-0000-0000A7D90000}"/>
    <cellStyle name="Percent 3 2 3 2 4 2 2" xfId="55710" xr:uid="{00000000-0005-0000-0000-0000A8D90000}"/>
    <cellStyle name="Percent 3 2 3 2 4 3" xfId="55711" xr:uid="{00000000-0005-0000-0000-0000A9D90000}"/>
    <cellStyle name="Percent 3 2 3 2 4 4" xfId="55712" xr:uid="{00000000-0005-0000-0000-0000AAD90000}"/>
    <cellStyle name="Percent 3 2 3 2 5" xfId="55713" xr:uid="{00000000-0005-0000-0000-0000ABD90000}"/>
    <cellStyle name="Percent 3 2 3 2 5 2" xfId="55714" xr:uid="{00000000-0005-0000-0000-0000ACD90000}"/>
    <cellStyle name="Percent 3 2 3 2 5 2 2" xfId="55715" xr:uid="{00000000-0005-0000-0000-0000ADD90000}"/>
    <cellStyle name="Percent 3 2 3 2 5 3" xfId="55716" xr:uid="{00000000-0005-0000-0000-0000AED90000}"/>
    <cellStyle name="Percent 3 2 3 2 5 4" xfId="55717" xr:uid="{00000000-0005-0000-0000-0000AFD90000}"/>
    <cellStyle name="Percent 3 2 3 2 6" xfId="55718" xr:uid="{00000000-0005-0000-0000-0000B0D90000}"/>
    <cellStyle name="Percent 3 2 3 2 6 2" xfId="55719" xr:uid="{00000000-0005-0000-0000-0000B1D90000}"/>
    <cellStyle name="Percent 3 2 3 2 7" xfId="55720" xr:uid="{00000000-0005-0000-0000-0000B2D90000}"/>
    <cellStyle name="Percent 3 2 3 2 8" xfId="55721" xr:uid="{00000000-0005-0000-0000-0000B3D90000}"/>
    <cellStyle name="Percent 3 2 3 3" xfId="55722" xr:uid="{00000000-0005-0000-0000-0000B4D90000}"/>
    <cellStyle name="Percent 3 2 3 3 2" xfId="55723" xr:uid="{00000000-0005-0000-0000-0000B5D90000}"/>
    <cellStyle name="Percent 3 2 3 3 2 2" xfId="55724" xr:uid="{00000000-0005-0000-0000-0000B6D90000}"/>
    <cellStyle name="Percent 3 2 3 3 2 2 2" xfId="55725" xr:uid="{00000000-0005-0000-0000-0000B7D90000}"/>
    <cellStyle name="Percent 3 2 3 3 2 2 2 2" xfId="55726" xr:uid="{00000000-0005-0000-0000-0000B8D90000}"/>
    <cellStyle name="Percent 3 2 3 3 2 2 3" xfId="55727" xr:uid="{00000000-0005-0000-0000-0000B9D90000}"/>
    <cellStyle name="Percent 3 2 3 3 2 2 4" xfId="55728" xr:uid="{00000000-0005-0000-0000-0000BAD90000}"/>
    <cellStyle name="Percent 3 2 3 3 2 3" xfId="55729" xr:uid="{00000000-0005-0000-0000-0000BBD90000}"/>
    <cellStyle name="Percent 3 2 3 3 2 3 2" xfId="55730" xr:uid="{00000000-0005-0000-0000-0000BCD90000}"/>
    <cellStyle name="Percent 3 2 3 3 2 4" xfId="55731" xr:uid="{00000000-0005-0000-0000-0000BDD90000}"/>
    <cellStyle name="Percent 3 2 3 3 2 5" xfId="55732" xr:uid="{00000000-0005-0000-0000-0000BED90000}"/>
    <cellStyle name="Percent 3 2 3 3 3" xfId="55733" xr:uid="{00000000-0005-0000-0000-0000BFD90000}"/>
    <cellStyle name="Percent 3 2 3 3 3 2" xfId="55734" xr:uid="{00000000-0005-0000-0000-0000C0D90000}"/>
    <cellStyle name="Percent 3 2 3 3 3 2 2" xfId="55735" xr:uid="{00000000-0005-0000-0000-0000C1D90000}"/>
    <cellStyle name="Percent 3 2 3 3 3 3" xfId="55736" xr:uid="{00000000-0005-0000-0000-0000C2D90000}"/>
    <cellStyle name="Percent 3 2 3 3 3 4" xfId="55737" xr:uid="{00000000-0005-0000-0000-0000C3D90000}"/>
    <cellStyle name="Percent 3 2 3 3 4" xfId="55738" xr:uid="{00000000-0005-0000-0000-0000C4D90000}"/>
    <cellStyle name="Percent 3 2 3 3 4 2" xfId="55739" xr:uid="{00000000-0005-0000-0000-0000C5D90000}"/>
    <cellStyle name="Percent 3 2 3 3 4 2 2" xfId="55740" xr:uid="{00000000-0005-0000-0000-0000C6D90000}"/>
    <cellStyle name="Percent 3 2 3 3 4 3" xfId="55741" xr:uid="{00000000-0005-0000-0000-0000C7D90000}"/>
    <cellStyle name="Percent 3 2 3 3 4 4" xfId="55742" xr:uid="{00000000-0005-0000-0000-0000C8D90000}"/>
    <cellStyle name="Percent 3 2 3 3 5" xfId="55743" xr:uid="{00000000-0005-0000-0000-0000C9D90000}"/>
    <cellStyle name="Percent 3 2 3 3 5 2" xfId="55744" xr:uid="{00000000-0005-0000-0000-0000CAD90000}"/>
    <cellStyle name="Percent 3 2 3 3 6" xfId="55745" xr:uid="{00000000-0005-0000-0000-0000CBD90000}"/>
    <cellStyle name="Percent 3 2 3 3 7" xfId="55746" xr:uid="{00000000-0005-0000-0000-0000CCD90000}"/>
    <cellStyle name="Percent 3 2 3 4" xfId="55747" xr:uid="{00000000-0005-0000-0000-0000CDD90000}"/>
    <cellStyle name="Percent 3 2 3 4 2" xfId="55748" xr:uid="{00000000-0005-0000-0000-0000CED90000}"/>
    <cellStyle name="Percent 3 2 3 4 2 2" xfId="55749" xr:uid="{00000000-0005-0000-0000-0000CFD90000}"/>
    <cellStyle name="Percent 3 2 3 4 2 2 2" xfId="55750" xr:uid="{00000000-0005-0000-0000-0000D0D90000}"/>
    <cellStyle name="Percent 3 2 3 4 2 3" xfId="55751" xr:uid="{00000000-0005-0000-0000-0000D1D90000}"/>
    <cellStyle name="Percent 3 2 3 4 2 4" xfId="55752" xr:uid="{00000000-0005-0000-0000-0000D2D90000}"/>
    <cellStyle name="Percent 3 2 3 4 3" xfId="55753" xr:uid="{00000000-0005-0000-0000-0000D3D90000}"/>
    <cellStyle name="Percent 3 2 3 4 3 2" xfId="55754" xr:uid="{00000000-0005-0000-0000-0000D4D90000}"/>
    <cellStyle name="Percent 3 2 3 4 3 2 2" xfId="55755" xr:uid="{00000000-0005-0000-0000-0000D5D90000}"/>
    <cellStyle name="Percent 3 2 3 4 3 3" xfId="55756" xr:uid="{00000000-0005-0000-0000-0000D6D90000}"/>
    <cellStyle name="Percent 3 2 3 4 3 4" xfId="55757" xr:uid="{00000000-0005-0000-0000-0000D7D90000}"/>
    <cellStyle name="Percent 3 2 3 4 4" xfId="55758" xr:uid="{00000000-0005-0000-0000-0000D8D90000}"/>
    <cellStyle name="Percent 3 2 3 4 4 2" xfId="55759" xr:uid="{00000000-0005-0000-0000-0000D9D90000}"/>
    <cellStyle name="Percent 3 2 3 4 5" xfId="55760" xr:uid="{00000000-0005-0000-0000-0000DAD90000}"/>
    <cellStyle name="Percent 3 2 3 4 6" xfId="55761" xr:uid="{00000000-0005-0000-0000-0000DBD90000}"/>
    <cellStyle name="Percent 3 2 3 5" xfId="55762" xr:uid="{00000000-0005-0000-0000-0000DCD90000}"/>
    <cellStyle name="Percent 3 2 3 5 2" xfId="55763" xr:uid="{00000000-0005-0000-0000-0000DDD90000}"/>
    <cellStyle name="Percent 3 2 3 5 2 2" xfId="55764" xr:uid="{00000000-0005-0000-0000-0000DED90000}"/>
    <cellStyle name="Percent 3 2 3 5 2 2 2" xfId="55765" xr:uid="{00000000-0005-0000-0000-0000DFD90000}"/>
    <cellStyle name="Percent 3 2 3 5 2 3" xfId="55766" xr:uid="{00000000-0005-0000-0000-0000E0D90000}"/>
    <cellStyle name="Percent 3 2 3 5 2 4" xfId="55767" xr:uid="{00000000-0005-0000-0000-0000E1D90000}"/>
    <cellStyle name="Percent 3 2 3 5 3" xfId="55768" xr:uid="{00000000-0005-0000-0000-0000E2D90000}"/>
    <cellStyle name="Percent 3 2 3 5 3 2" xfId="55769" xr:uid="{00000000-0005-0000-0000-0000E3D90000}"/>
    <cellStyle name="Percent 3 2 3 5 4" xfId="55770" xr:uid="{00000000-0005-0000-0000-0000E4D90000}"/>
    <cellStyle name="Percent 3 2 3 5 5" xfId="55771" xr:uid="{00000000-0005-0000-0000-0000E5D90000}"/>
    <cellStyle name="Percent 3 2 3 6" xfId="55772" xr:uid="{00000000-0005-0000-0000-0000E6D90000}"/>
    <cellStyle name="Percent 3 2 3 6 2" xfId="55773" xr:uid="{00000000-0005-0000-0000-0000E7D90000}"/>
    <cellStyle name="Percent 3 2 3 6 2 2" xfId="55774" xr:uid="{00000000-0005-0000-0000-0000E8D90000}"/>
    <cellStyle name="Percent 3 2 3 6 3" xfId="55775" xr:uid="{00000000-0005-0000-0000-0000E9D90000}"/>
    <cellStyle name="Percent 3 2 3 6 4" xfId="55776" xr:uid="{00000000-0005-0000-0000-0000EAD90000}"/>
    <cellStyle name="Percent 3 2 3 7" xfId="55777" xr:uid="{00000000-0005-0000-0000-0000EBD90000}"/>
    <cellStyle name="Percent 3 2 3 7 2" xfId="55778" xr:uid="{00000000-0005-0000-0000-0000ECD90000}"/>
    <cellStyle name="Percent 3 2 3 8" xfId="55779" xr:uid="{00000000-0005-0000-0000-0000EDD90000}"/>
    <cellStyle name="Percent 3 2 3 9" xfId="55780" xr:uid="{00000000-0005-0000-0000-0000EED90000}"/>
    <cellStyle name="Percent 3 2 4" xfId="55781" xr:uid="{00000000-0005-0000-0000-0000EFD90000}"/>
    <cellStyle name="Percent 3 2 4 2" xfId="55782" xr:uid="{00000000-0005-0000-0000-0000F0D90000}"/>
    <cellStyle name="Percent 3 2 4 2 2" xfId="55783" xr:uid="{00000000-0005-0000-0000-0000F1D90000}"/>
    <cellStyle name="Percent 3 2 4 2 2 2" xfId="55784" xr:uid="{00000000-0005-0000-0000-0000F2D90000}"/>
    <cellStyle name="Percent 3 2 4 2 2 2 2" xfId="55785" xr:uid="{00000000-0005-0000-0000-0000F3D90000}"/>
    <cellStyle name="Percent 3 2 4 2 2 2 2 2" xfId="55786" xr:uid="{00000000-0005-0000-0000-0000F4D90000}"/>
    <cellStyle name="Percent 3 2 4 2 2 2 3" xfId="55787" xr:uid="{00000000-0005-0000-0000-0000F5D90000}"/>
    <cellStyle name="Percent 3 2 4 2 2 2 4" xfId="55788" xr:uid="{00000000-0005-0000-0000-0000F6D90000}"/>
    <cellStyle name="Percent 3 2 4 2 2 3" xfId="55789" xr:uid="{00000000-0005-0000-0000-0000F7D90000}"/>
    <cellStyle name="Percent 3 2 4 2 2 3 2" xfId="55790" xr:uid="{00000000-0005-0000-0000-0000F8D90000}"/>
    <cellStyle name="Percent 3 2 4 2 2 4" xfId="55791" xr:uid="{00000000-0005-0000-0000-0000F9D90000}"/>
    <cellStyle name="Percent 3 2 4 2 2 5" xfId="55792" xr:uid="{00000000-0005-0000-0000-0000FAD90000}"/>
    <cellStyle name="Percent 3 2 4 2 3" xfId="55793" xr:uid="{00000000-0005-0000-0000-0000FBD90000}"/>
    <cellStyle name="Percent 3 2 4 2 3 2" xfId="55794" xr:uid="{00000000-0005-0000-0000-0000FCD90000}"/>
    <cellStyle name="Percent 3 2 4 2 3 2 2" xfId="55795" xr:uid="{00000000-0005-0000-0000-0000FDD90000}"/>
    <cellStyle name="Percent 3 2 4 2 3 3" xfId="55796" xr:uid="{00000000-0005-0000-0000-0000FED90000}"/>
    <cellStyle name="Percent 3 2 4 2 3 4" xfId="55797" xr:uid="{00000000-0005-0000-0000-0000FFD90000}"/>
    <cellStyle name="Percent 3 2 4 2 4" xfId="55798" xr:uid="{00000000-0005-0000-0000-000000DA0000}"/>
    <cellStyle name="Percent 3 2 4 2 4 2" xfId="55799" xr:uid="{00000000-0005-0000-0000-000001DA0000}"/>
    <cellStyle name="Percent 3 2 4 2 5" xfId="55800" xr:uid="{00000000-0005-0000-0000-000002DA0000}"/>
    <cellStyle name="Percent 3 2 4 2 6" xfId="55801" xr:uid="{00000000-0005-0000-0000-000003DA0000}"/>
    <cellStyle name="Percent 3 2 4 3" xfId="55802" xr:uid="{00000000-0005-0000-0000-000004DA0000}"/>
    <cellStyle name="Percent 3 2 4 3 2" xfId="55803" xr:uid="{00000000-0005-0000-0000-000005DA0000}"/>
    <cellStyle name="Percent 3 2 4 3 2 2" xfId="55804" xr:uid="{00000000-0005-0000-0000-000006DA0000}"/>
    <cellStyle name="Percent 3 2 4 3 2 2 2" xfId="55805" xr:uid="{00000000-0005-0000-0000-000007DA0000}"/>
    <cellStyle name="Percent 3 2 4 3 2 3" xfId="55806" xr:uid="{00000000-0005-0000-0000-000008DA0000}"/>
    <cellStyle name="Percent 3 2 4 3 2 4" xfId="55807" xr:uid="{00000000-0005-0000-0000-000009DA0000}"/>
    <cellStyle name="Percent 3 2 4 3 3" xfId="55808" xr:uid="{00000000-0005-0000-0000-00000ADA0000}"/>
    <cellStyle name="Percent 3 2 4 3 3 2" xfId="55809" xr:uid="{00000000-0005-0000-0000-00000BDA0000}"/>
    <cellStyle name="Percent 3 2 4 3 4" xfId="55810" xr:uid="{00000000-0005-0000-0000-00000CDA0000}"/>
    <cellStyle name="Percent 3 2 4 3 5" xfId="55811" xr:uid="{00000000-0005-0000-0000-00000DDA0000}"/>
    <cellStyle name="Percent 3 2 4 4" xfId="55812" xr:uid="{00000000-0005-0000-0000-00000EDA0000}"/>
    <cellStyle name="Percent 3 2 4 4 2" xfId="55813" xr:uid="{00000000-0005-0000-0000-00000FDA0000}"/>
    <cellStyle name="Percent 3 2 4 4 2 2" xfId="55814" xr:uid="{00000000-0005-0000-0000-000010DA0000}"/>
    <cellStyle name="Percent 3 2 4 4 3" xfId="55815" xr:uid="{00000000-0005-0000-0000-000011DA0000}"/>
    <cellStyle name="Percent 3 2 4 4 4" xfId="55816" xr:uid="{00000000-0005-0000-0000-000012DA0000}"/>
    <cellStyle name="Percent 3 2 4 5" xfId="55817" xr:uid="{00000000-0005-0000-0000-000013DA0000}"/>
    <cellStyle name="Percent 3 2 4 5 2" xfId="55818" xr:uid="{00000000-0005-0000-0000-000014DA0000}"/>
    <cellStyle name="Percent 3 2 4 5 2 2" xfId="55819" xr:uid="{00000000-0005-0000-0000-000015DA0000}"/>
    <cellStyle name="Percent 3 2 4 5 3" xfId="55820" xr:uid="{00000000-0005-0000-0000-000016DA0000}"/>
    <cellStyle name="Percent 3 2 4 5 4" xfId="55821" xr:uid="{00000000-0005-0000-0000-000017DA0000}"/>
    <cellStyle name="Percent 3 2 5" xfId="55822" xr:uid="{00000000-0005-0000-0000-000018DA0000}"/>
    <cellStyle name="Percent 3 2 5 2" xfId="55823" xr:uid="{00000000-0005-0000-0000-000019DA0000}"/>
    <cellStyle name="Percent 3 2 5 2 2" xfId="55824" xr:uid="{00000000-0005-0000-0000-00001ADA0000}"/>
    <cellStyle name="Percent 3 2 5 2 2 2" xfId="55825" xr:uid="{00000000-0005-0000-0000-00001BDA0000}"/>
    <cellStyle name="Percent 3 2 5 2 2 2 2" xfId="55826" xr:uid="{00000000-0005-0000-0000-00001CDA0000}"/>
    <cellStyle name="Percent 3 2 5 2 2 3" xfId="55827" xr:uid="{00000000-0005-0000-0000-00001DDA0000}"/>
    <cellStyle name="Percent 3 2 5 2 2 4" xfId="55828" xr:uid="{00000000-0005-0000-0000-00001EDA0000}"/>
    <cellStyle name="Percent 3 2 5 2 3" xfId="55829" xr:uid="{00000000-0005-0000-0000-00001FDA0000}"/>
    <cellStyle name="Percent 3 2 5 2 3 2" xfId="55830" xr:uid="{00000000-0005-0000-0000-000020DA0000}"/>
    <cellStyle name="Percent 3 2 5 2 3 2 2" xfId="55831" xr:uid="{00000000-0005-0000-0000-000021DA0000}"/>
    <cellStyle name="Percent 3 2 5 2 3 3" xfId="55832" xr:uid="{00000000-0005-0000-0000-000022DA0000}"/>
    <cellStyle name="Percent 3 2 5 2 3 4" xfId="55833" xr:uid="{00000000-0005-0000-0000-000023DA0000}"/>
    <cellStyle name="Percent 3 2 5 2 4" xfId="55834" xr:uid="{00000000-0005-0000-0000-000024DA0000}"/>
    <cellStyle name="Percent 3 2 5 2 4 2" xfId="55835" xr:uid="{00000000-0005-0000-0000-000025DA0000}"/>
    <cellStyle name="Percent 3 2 5 2 5" xfId="55836" xr:uid="{00000000-0005-0000-0000-000026DA0000}"/>
    <cellStyle name="Percent 3 2 5 2 6" xfId="55837" xr:uid="{00000000-0005-0000-0000-000027DA0000}"/>
    <cellStyle name="Percent 3 2 5 3" xfId="55838" xr:uid="{00000000-0005-0000-0000-000028DA0000}"/>
    <cellStyle name="Percent 3 2 5 3 2" xfId="55839" xr:uid="{00000000-0005-0000-0000-000029DA0000}"/>
    <cellStyle name="Percent 3 2 5 3 2 2" xfId="55840" xr:uid="{00000000-0005-0000-0000-00002ADA0000}"/>
    <cellStyle name="Percent 3 2 5 3 2 2 2" xfId="55841" xr:uid="{00000000-0005-0000-0000-00002BDA0000}"/>
    <cellStyle name="Percent 3 2 5 3 2 3" xfId="55842" xr:uid="{00000000-0005-0000-0000-00002CDA0000}"/>
    <cellStyle name="Percent 3 2 5 3 2 4" xfId="55843" xr:uid="{00000000-0005-0000-0000-00002DDA0000}"/>
    <cellStyle name="Percent 3 2 5 3 3" xfId="55844" xr:uid="{00000000-0005-0000-0000-00002EDA0000}"/>
    <cellStyle name="Percent 3 2 5 3 3 2" xfId="55845" xr:uid="{00000000-0005-0000-0000-00002FDA0000}"/>
    <cellStyle name="Percent 3 2 5 3 4" xfId="55846" xr:uid="{00000000-0005-0000-0000-000030DA0000}"/>
    <cellStyle name="Percent 3 2 5 3 5" xfId="55847" xr:uid="{00000000-0005-0000-0000-000031DA0000}"/>
    <cellStyle name="Percent 3 2 5 4" xfId="55848" xr:uid="{00000000-0005-0000-0000-000032DA0000}"/>
    <cellStyle name="Percent 3 2 5 4 2" xfId="55849" xr:uid="{00000000-0005-0000-0000-000033DA0000}"/>
    <cellStyle name="Percent 3 2 5 4 2 2" xfId="55850" xr:uid="{00000000-0005-0000-0000-000034DA0000}"/>
    <cellStyle name="Percent 3 2 5 4 3" xfId="55851" xr:uid="{00000000-0005-0000-0000-000035DA0000}"/>
    <cellStyle name="Percent 3 2 5 4 4" xfId="55852" xr:uid="{00000000-0005-0000-0000-000036DA0000}"/>
    <cellStyle name="Percent 3 2 5 5" xfId="55853" xr:uid="{00000000-0005-0000-0000-000037DA0000}"/>
    <cellStyle name="Percent 3 2 5 5 2" xfId="55854" xr:uid="{00000000-0005-0000-0000-000038DA0000}"/>
    <cellStyle name="Percent 3 2 5 6" xfId="55855" xr:uid="{00000000-0005-0000-0000-000039DA0000}"/>
    <cellStyle name="Percent 3 2 5 7" xfId="55856" xr:uid="{00000000-0005-0000-0000-00003ADA0000}"/>
    <cellStyle name="Percent 3 2 6" xfId="55857" xr:uid="{00000000-0005-0000-0000-00003BDA0000}"/>
    <cellStyle name="Percent 3 2 6 2" xfId="55858" xr:uid="{00000000-0005-0000-0000-00003CDA0000}"/>
    <cellStyle name="Percent 3 2 6 2 2" xfId="55859" xr:uid="{00000000-0005-0000-0000-00003DDA0000}"/>
    <cellStyle name="Percent 3 2 6 2 2 2" xfId="55860" xr:uid="{00000000-0005-0000-0000-00003EDA0000}"/>
    <cellStyle name="Percent 3 2 6 2 3" xfId="55861" xr:uid="{00000000-0005-0000-0000-00003FDA0000}"/>
    <cellStyle name="Percent 3 2 6 2 4" xfId="55862" xr:uid="{00000000-0005-0000-0000-000040DA0000}"/>
    <cellStyle name="Percent 3 2 6 3" xfId="55863" xr:uid="{00000000-0005-0000-0000-000041DA0000}"/>
    <cellStyle name="Percent 3 2 6 3 2" xfId="55864" xr:uid="{00000000-0005-0000-0000-000042DA0000}"/>
    <cellStyle name="Percent 3 2 6 4" xfId="55865" xr:uid="{00000000-0005-0000-0000-000043DA0000}"/>
    <cellStyle name="Percent 3 2 6 5" xfId="55866" xr:uid="{00000000-0005-0000-0000-000044DA0000}"/>
    <cellStyle name="Percent 3 2 7" xfId="55867" xr:uid="{00000000-0005-0000-0000-000045DA0000}"/>
    <cellStyle name="Percent 3 2 7 2" xfId="55868" xr:uid="{00000000-0005-0000-0000-000046DA0000}"/>
    <cellStyle name="Percent 3 2 7 2 2" xfId="55869" xr:uid="{00000000-0005-0000-0000-000047DA0000}"/>
    <cellStyle name="Percent 3 2 7 2 2 2" xfId="55870" xr:uid="{00000000-0005-0000-0000-000048DA0000}"/>
    <cellStyle name="Percent 3 2 7 2 3" xfId="55871" xr:uid="{00000000-0005-0000-0000-000049DA0000}"/>
    <cellStyle name="Percent 3 2 7 2 4" xfId="55872" xr:uid="{00000000-0005-0000-0000-00004ADA0000}"/>
    <cellStyle name="Percent 3 2 7 3" xfId="55873" xr:uid="{00000000-0005-0000-0000-00004BDA0000}"/>
    <cellStyle name="Percent 3 2 7 3 2" xfId="55874" xr:uid="{00000000-0005-0000-0000-00004CDA0000}"/>
    <cellStyle name="Percent 3 2 7 4" xfId="55875" xr:uid="{00000000-0005-0000-0000-00004DDA0000}"/>
    <cellStyle name="Percent 3 2 7 5" xfId="55876" xr:uid="{00000000-0005-0000-0000-00004EDA0000}"/>
    <cellStyle name="Percent 3 2 8" xfId="55877" xr:uid="{00000000-0005-0000-0000-00004FDA0000}"/>
    <cellStyle name="Percent 3 2 8 2" xfId="55878" xr:uid="{00000000-0005-0000-0000-000050DA0000}"/>
    <cellStyle name="Percent 3 2 8 2 2" xfId="55879" xr:uid="{00000000-0005-0000-0000-000051DA0000}"/>
    <cellStyle name="Percent 3 2 8 3" xfId="55880" xr:uid="{00000000-0005-0000-0000-000052DA0000}"/>
    <cellStyle name="Percent 3 2 8 4" xfId="55881" xr:uid="{00000000-0005-0000-0000-000053DA0000}"/>
    <cellStyle name="Percent 3 3" xfId="55882" xr:uid="{00000000-0005-0000-0000-000054DA0000}"/>
    <cellStyle name="Percent 3 3 10" xfId="55883" xr:uid="{00000000-0005-0000-0000-000055DA0000}"/>
    <cellStyle name="Percent 3 3 2" xfId="55884" xr:uid="{00000000-0005-0000-0000-000056DA0000}"/>
    <cellStyle name="Percent 3 3 2 2" xfId="55885" xr:uid="{00000000-0005-0000-0000-000057DA0000}"/>
    <cellStyle name="Percent 3 3 2 2 2" xfId="55886" xr:uid="{00000000-0005-0000-0000-000058DA0000}"/>
    <cellStyle name="Percent 3 3 2 2 2 2" xfId="55887" xr:uid="{00000000-0005-0000-0000-000059DA0000}"/>
    <cellStyle name="Percent 3 3 2 2 2 2 2" xfId="55888" xr:uid="{00000000-0005-0000-0000-00005ADA0000}"/>
    <cellStyle name="Percent 3 3 2 2 2 2 2 2" xfId="55889" xr:uid="{00000000-0005-0000-0000-00005BDA0000}"/>
    <cellStyle name="Percent 3 3 2 2 2 2 2 2 2" xfId="55890" xr:uid="{00000000-0005-0000-0000-00005CDA0000}"/>
    <cellStyle name="Percent 3 3 2 2 2 2 2 3" xfId="55891" xr:uid="{00000000-0005-0000-0000-00005DDA0000}"/>
    <cellStyle name="Percent 3 3 2 2 2 2 2 4" xfId="55892" xr:uid="{00000000-0005-0000-0000-00005EDA0000}"/>
    <cellStyle name="Percent 3 3 2 2 2 2 3" xfId="55893" xr:uid="{00000000-0005-0000-0000-00005FDA0000}"/>
    <cellStyle name="Percent 3 3 2 2 2 2 3 2" xfId="55894" xr:uid="{00000000-0005-0000-0000-000060DA0000}"/>
    <cellStyle name="Percent 3 3 2 2 2 2 4" xfId="55895" xr:uid="{00000000-0005-0000-0000-000061DA0000}"/>
    <cellStyle name="Percent 3 3 2 2 2 2 5" xfId="55896" xr:uid="{00000000-0005-0000-0000-000062DA0000}"/>
    <cellStyle name="Percent 3 3 2 2 2 3" xfId="55897" xr:uid="{00000000-0005-0000-0000-000063DA0000}"/>
    <cellStyle name="Percent 3 3 2 2 2 3 2" xfId="55898" xr:uid="{00000000-0005-0000-0000-000064DA0000}"/>
    <cellStyle name="Percent 3 3 2 2 2 3 2 2" xfId="55899" xr:uid="{00000000-0005-0000-0000-000065DA0000}"/>
    <cellStyle name="Percent 3 3 2 2 2 3 3" xfId="55900" xr:uid="{00000000-0005-0000-0000-000066DA0000}"/>
    <cellStyle name="Percent 3 3 2 2 2 3 4" xfId="55901" xr:uid="{00000000-0005-0000-0000-000067DA0000}"/>
    <cellStyle name="Percent 3 3 2 2 2 4" xfId="55902" xr:uid="{00000000-0005-0000-0000-000068DA0000}"/>
    <cellStyle name="Percent 3 3 2 2 2 4 2" xfId="55903" xr:uid="{00000000-0005-0000-0000-000069DA0000}"/>
    <cellStyle name="Percent 3 3 2 2 2 5" xfId="55904" xr:uid="{00000000-0005-0000-0000-00006ADA0000}"/>
    <cellStyle name="Percent 3 3 2 2 2 6" xfId="55905" xr:uid="{00000000-0005-0000-0000-00006BDA0000}"/>
    <cellStyle name="Percent 3 3 2 2 3" xfId="55906" xr:uid="{00000000-0005-0000-0000-00006CDA0000}"/>
    <cellStyle name="Percent 3 3 2 2 3 2" xfId="55907" xr:uid="{00000000-0005-0000-0000-00006DDA0000}"/>
    <cellStyle name="Percent 3 3 2 2 3 2 2" xfId="55908" xr:uid="{00000000-0005-0000-0000-00006EDA0000}"/>
    <cellStyle name="Percent 3 3 2 2 3 2 2 2" xfId="55909" xr:uid="{00000000-0005-0000-0000-00006FDA0000}"/>
    <cellStyle name="Percent 3 3 2 2 3 2 3" xfId="55910" xr:uid="{00000000-0005-0000-0000-000070DA0000}"/>
    <cellStyle name="Percent 3 3 2 2 3 2 4" xfId="55911" xr:uid="{00000000-0005-0000-0000-000071DA0000}"/>
    <cellStyle name="Percent 3 3 2 2 3 3" xfId="55912" xr:uid="{00000000-0005-0000-0000-000072DA0000}"/>
    <cellStyle name="Percent 3 3 2 2 3 3 2" xfId="55913" xr:uid="{00000000-0005-0000-0000-000073DA0000}"/>
    <cellStyle name="Percent 3 3 2 2 3 4" xfId="55914" xr:uid="{00000000-0005-0000-0000-000074DA0000}"/>
    <cellStyle name="Percent 3 3 2 2 3 5" xfId="55915" xr:uid="{00000000-0005-0000-0000-000075DA0000}"/>
    <cellStyle name="Percent 3 3 2 2 4" xfId="55916" xr:uid="{00000000-0005-0000-0000-000076DA0000}"/>
    <cellStyle name="Percent 3 3 2 2 4 2" xfId="55917" xr:uid="{00000000-0005-0000-0000-000077DA0000}"/>
    <cellStyle name="Percent 3 3 2 2 4 2 2" xfId="55918" xr:uid="{00000000-0005-0000-0000-000078DA0000}"/>
    <cellStyle name="Percent 3 3 2 2 4 3" xfId="55919" xr:uid="{00000000-0005-0000-0000-000079DA0000}"/>
    <cellStyle name="Percent 3 3 2 2 4 4" xfId="55920" xr:uid="{00000000-0005-0000-0000-00007ADA0000}"/>
    <cellStyle name="Percent 3 3 2 2 5" xfId="55921" xr:uid="{00000000-0005-0000-0000-00007BDA0000}"/>
    <cellStyle name="Percent 3 3 2 2 5 2" xfId="55922" xr:uid="{00000000-0005-0000-0000-00007CDA0000}"/>
    <cellStyle name="Percent 3 3 2 2 5 2 2" xfId="55923" xr:uid="{00000000-0005-0000-0000-00007DDA0000}"/>
    <cellStyle name="Percent 3 3 2 2 5 3" xfId="55924" xr:uid="{00000000-0005-0000-0000-00007EDA0000}"/>
    <cellStyle name="Percent 3 3 2 2 5 4" xfId="55925" xr:uid="{00000000-0005-0000-0000-00007FDA0000}"/>
    <cellStyle name="Percent 3 3 2 2 6" xfId="55926" xr:uid="{00000000-0005-0000-0000-000080DA0000}"/>
    <cellStyle name="Percent 3 3 2 2 6 2" xfId="55927" xr:uid="{00000000-0005-0000-0000-000081DA0000}"/>
    <cellStyle name="Percent 3 3 2 2 7" xfId="55928" xr:uid="{00000000-0005-0000-0000-000082DA0000}"/>
    <cellStyle name="Percent 3 3 2 2 8" xfId="55929" xr:uid="{00000000-0005-0000-0000-000083DA0000}"/>
    <cellStyle name="Percent 3 3 2 3" xfId="55930" xr:uid="{00000000-0005-0000-0000-000084DA0000}"/>
    <cellStyle name="Percent 3 3 2 3 2" xfId="55931" xr:uid="{00000000-0005-0000-0000-000085DA0000}"/>
    <cellStyle name="Percent 3 3 2 3 2 2" xfId="55932" xr:uid="{00000000-0005-0000-0000-000086DA0000}"/>
    <cellStyle name="Percent 3 3 2 3 2 2 2" xfId="55933" xr:uid="{00000000-0005-0000-0000-000087DA0000}"/>
    <cellStyle name="Percent 3 3 2 3 2 2 2 2" xfId="55934" xr:uid="{00000000-0005-0000-0000-000088DA0000}"/>
    <cellStyle name="Percent 3 3 2 3 2 2 3" xfId="55935" xr:uid="{00000000-0005-0000-0000-000089DA0000}"/>
    <cellStyle name="Percent 3 3 2 3 2 2 4" xfId="55936" xr:uid="{00000000-0005-0000-0000-00008ADA0000}"/>
    <cellStyle name="Percent 3 3 2 3 2 3" xfId="55937" xr:uid="{00000000-0005-0000-0000-00008BDA0000}"/>
    <cellStyle name="Percent 3 3 2 3 2 3 2" xfId="55938" xr:uid="{00000000-0005-0000-0000-00008CDA0000}"/>
    <cellStyle name="Percent 3 3 2 3 2 4" xfId="55939" xr:uid="{00000000-0005-0000-0000-00008DDA0000}"/>
    <cellStyle name="Percent 3 3 2 3 2 5" xfId="55940" xr:uid="{00000000-0005-0000-0000-00008EDA0000}"/>
    <cellStyle name="Percent 3 3 2 3 3" xfId="55941" xr:uid="{00000000-0005-0000-0000-00008FDA0000}"/>
    <cellStyle name="Percent 3 3 2 3 3 2" xfId="55942" xr:uid="{00000000-0005-0000-0000-000090DA0000}"/>
    <cellStyle name="Percent 3 3 2 3 3 2 2" xfId="55943" xr:uid="{00000000-0005-0000-0000-000091DA0000}"/>
    <cellStyle name="Percent 3 3 2 3 3 3" xfId="55944" xr:uid="{00000000-0005-0000-0000-000092DA0000}"/>
    <cellStyle name="Percent 3 3 2 3 3 4" xfId="55945" xr:uid="{00000000-0005-0000-0000-000093DA0000}"/>
    <cellStyle name="Percent 3 3 2 3 4" xfId="55946" xr:uid="{00000000-0005-0000-0000-000094DA0000}"/>
    <cellStyle name="Percent 3 3 2 3 4 2" xfId="55947" xr:uid="{00000000-0005-0000-0000-000095DA0000}"/>
    <cellStyle name="Percent 3 3 2 3 4 2 2" xfId="55948" xr:uid="{00000000-0005-0000-0000-000096DA0000}"/>
    <cellStyle name="Percent 3 3 2 3 4 3" xfId="55949" xr:uid="{00000000-0005-0000-0000-000097DA0000}"/>
    <cellStyle name="Percent 3 3 2 3 4 4" xfId="55950" xr:uid="{00000000-0005-0000-0000-000098DA0000}"/>
    <cellStyle name="Percent 3 3 2 3 5" xfId="55951" xr:uid="{00000000-0005-0000-0000-000099DA0000}"/>
    <cellStyle name="Percent 3 3 2 3 5 2" xfId="55952" xr:uid="{00000000-0005-0000-0000-00009ADA0000}"/>
    <cellStyle name="Percent 3 3 2 3 6" xfId="55953" xr:uid="{00000000-0005-0000-0000-00009BDA0000}"/>
    <cellStyle name="Percent 3 3 2 3 7" xfId="55954" xr:uid="{00000000-0005-0000-0000-00009CDA0000}"/>
    <cellStyle name="Percent 3 3 2 4" xfId="55955" xr:uid="{00000000-0005-0000-0000-00009DDA0000}"/>
    <cellStyle name="Percent 3 3 2 4 2" xfId="55956" xr:uid="{00000000-0005-0000-0000-00009EDA0000}"/>
    <cellStyle name="Percent 3 3 2 4 2 2" xfId="55957" xr:uid="{00000000-0005-0000-0000-00009FDA0000}"/>
    <cellStyle name="Percent 3 3 2 4 2 2 2" xfId="55958" xr:uid="{00000000-0005-0000-0000-0000A0DA0000}"/>
    <cellStyle name="Percent 3 3 2 4 2 3" xfId="55959" xr:uid="{00000000-0005-0000-0000-0000A1DA0000}"/>
    <cellStyle name="Percent 3 3 2 4 2 4" xfId="55960" xr:uid="{00000000-0005-0000-0000-0000A2DA0000}"/>
    <cellStyle name="Percent 3 3 2 4 3" xfId="55961" xr:uid="{00000000-0005-0000-0000-0000A3DA0000}"/>
    <cellStyle name="Percent 3 3 2 4 3 2" xfId="55962" xr:uid="{00000000-0005-0000-0000-0000A4DA0000}"/>
    <cellStyle name="Percent 3 3 2 4 3 2 2" xfId="55963" xr:uid="{00000000-0005-0000-0000-0000A5DA0000}"/>
    <cellStyle name="Percent 3 3 2 4 3 3" xfId="55964" xr:uid="{00000000-0005-0000-0000-0000A6DA0000}"/>
    <cellStyle name="Percent 3 3 2 4 3 4" xfId="55965" xr:uid="{00000000-0005-0000-0000-0000A7DA0000}"/>
    <cellStyle name="Percent 3 3 2 4 4" xfId="55966" xr:uid="{00000000-0005-0000-0000-0000A8DA0000}"/>
    <cellStyle name="Percent 3 3 2 4 4 2" xfId="55967" xr:uid="{00000000-0005-0000-0000-0000A9DA0000}"/>
    <cellStyle name="Percent 3 3 2 4 5" xfId="55968" xr:uid="{00000000-0005-0000-0000-0000AADA0000}"/>
    <cellStyle name="Percent 3 3 2 4 6" xfId="55969" xr:uid="{00000000-0005-0000-0000-0000ABDA0000}"/>
    <cellStyle name="Percent 3 3 2 5" xfId="55970" xr:uid="{00000000-0005-0000-0000-0000ACDA0000}"/>
    <cellStyle name="Percent 3 3 2 5 2" xfId="55971" xr:uid="{00000000-0005-0000-0000-0000ADDA0000}"/>
    <cellStyle name="Percent 3 3 2 5 2 2" xfId="55972" xr:uid="{00000000-0005-0000-0000-0000AEDA0000}"/>
    <cellStyle name="Percent 3 3 2 5 2 2 2" xfId="55973" xr:uid="{00000000-0005-0000-0000-0000AFDA0000}"/>
    <cellStyle name="Percent 3 3 2 5 2 3" xfId="55974" xr:uid="{00000000-0005-0000-0000-0000B0DA0000}"/>
    <cellStyle name="Percent 3 3 2 5 2 4" xfId="55975" xr:uid="{00000000-0005-0000-0000-0000B1DA0000}"/>
    <cellStyle name="Percent 3 3 2 5 3" xfId="55976" xr:uid="{00000000-0005-0000-0000-0000B2DA0000}"/>
    <cellStyle name="Percent 3 3 2 5 3 2" xfId="55977" xr:uid="{00000000-0005-0000-0000-0000B3DA0000}"/>
    <cellStyle name="Percent 3 3 2 5 4" xfId="55978" xr:uid="{00000000-0005-0000-0000-0000B4DA0000}"/>
    <cellStyle name="Percent 3 3 2 5 5" xfId="55979" xr:uid="{00000000-0005-0000-0000-0000B5DA0000}"/>
    <cellStyle name="Percent 3 3 2 6" xfId="55980" xr:uid="{00000000-0005-0000-0000-0000B6DA0000}"/>
    <cellStyle name="Percent 3 3 2 6 2" xfId="55981" xr:uid="{00000000-0005-0000-0000-0000B7DA0000}"/>
    <cellStyle name="Percent 3 3 2 6 2 2" xfId="55982" xr:uid="{00000000-0005-0000-0000-0000B8DA0000}"/>
    <cellStyle name="Percent 3 3 2 6 3" xfId="55983" xr:uid="{00000000-0005-0000-0000-0000B9DA0000}"/>
    <cellStyle name="Percent 3 3 2 6 4" xfId="55984" xr:uid="{00000000-0005-0000-0000-0000BADA0000}"/>
    <cellStyle name="Percent 3 3 2 7" xfId="55985" xr:uid="{00000000-0005-0000-0000-0000BBDA0000}"/>
    <cellStyle name="Percent 3 3 2 7 2" xfId="55986" xr:uid="{00000000-0005-0000-0000-0000BCDA0000}"/>
    <cellStyle name="Percent 3 3 2 8" xfId="55987" xr:uid="{00000000-0005-0000-0000-0000BDDA0000}"/>
    <cellStyle name="Percent 3 3 2 9" xfId="55988" xr:uid="{00000000-0005-0000-0000-0000BEDA0000}"/>
    <cellStyle name="Percent 3 3 3" xfId="55989" xr:uid="{00000000-0005-0000-0000-0000BFDA0000}"/>
    <cellStyle name="Percent 3 3 3 2" xfId="55990" xr:uid="{00000000-0005-0000-0000-0000C0DA0000}"/>
    <cellStyle name="Percent 3 3 3 2 2" xfId="55991" xr:uid="{00000000-0005-0000-0000-0000C1DA0000}"/>
    <cellStyle name="Percent 3 3 3 2 2 2" xfId="55992" xr:uid="{00000000-0005-0000-0000-0000C2DA0000}"/>
    <cellStyle name="Percent 3 3 3 2 2 2 2" xfId="55993" xr:uid="{00000000-0005-0000-0000-0000C3DA0000}"/>
    <cellStyle name="Percent 3 3 3 2 2 2 2 2" xfId="55994" xr:uid="{00000000-0005-0000-0000-0000C4DA0000}"/>
    <cellStyle name="Percent 3 3 3 2 2 2 3" xfId="55995" xr:uid="{00000000-0005-0000-0000-0000C5DA0000}"/>
    <cellStyle name="Percent 3 3 3 2 2 2 4" xfId="55996" xr:uid="{00000000-0005-0000-0000-0000C6DA0000}"/>
    <cellStyle name="Percent 3 3 3 2 2 3" xfId="55997" xr:uid="{00000000-0005-0000-0000-0000C7DA0000}"/>
    <cellStyle name="Percent 3 3 3 2 2 3 2" xfId="55998" xr:uid="{00000000-0005-0000-0000-0000C8DA0000}"/>
    <cellStyle name="Percent 3 3 3 2 2 4" xfId="55999" xr:uid="{00000000-0005-0000-0000-0000C9DA0000}"/>
    <cellStyle name="Percent 3 3 3 2 2 5" xfId="56000" xr:uid="{00000000-0005-0000-0000-0000CADA0000}"/>
    <cellStyle name="Percent 3 3 3 2 3" xfId="56001" xr:uid="{00000000-0005-0000-0000-0000CBDA0000}"/>
    <cellStyle name="Percent 3 3 3 2 3 2" xfId="56002" xr:uid="{00000000-0005-0000-0000-0000CCDA0000}"/>
    <cellStyle name="Percent 3 3 3 2 3 2 2" xfId="56003" xr:uid="{00000000-0005-0000-0000-0000CDDA0000}"/>
    <cellStyle name="Percent 3 3 3 2 3 3" xfId="56004" xr:uid="{00000000-0005-0000-0000-0000CEDA0000}"/>
    <cellStyle name="Percent 3 3 3 2 3 4" xfId="56005" xr:uid="{00000000-0005-0000-0000-0000CFDA0000}"/>
    <cellStyle name="Percent 3 3 3 2 4" xfId="56006" xr:uid="{00000000-0005-0000-0000-0000D0DA0000}"/>
    <cellStyle name="Percent 3 3 3 2 4 2" xfId="56007" xr:uid="{00000000-0005-0000-0000-0000D1DA0000}"/>
    <cellStyle name="Percent 3 3 3 2 5" xfId="56008" xr:uid="{00000000-0005-0000-0000-0000D2DA0000}"/>
    <cellStyle name="Percent 3 3 3 2 6" xfId="56009" xr:uid="{00000000-0005-0000-0000-0000D3DA0000}"/>
    <cellStyle name="Percent 3 3 3 3" xfId="56010" xr:uid="{00000000-0005-0000-0000-0000D4DA0000}"/>
    <cellStyle name="Percent 3 3 3 3 2" xfId="56011" xr:uid="{00000000-0005-0000-0000-0000D5DA0000}"/>
    <cellStyle name="Percent 3 3 3 3 2 2" xfId="56012" xr:uid="{00000000-0005-0000-0000-0000D6DA0000}"/>
    <cellStyle name="Percent 3 3 3 3 2 2 2" xfId="56013" xr:uid="{00000000-0005-0000-0000-0000D7DA0000}"/>
    <cellStyle name="Percent 3 3 3 3 2 3" xfId="56014" xr:uid="{00000000-0005-0000-0000-0000D8DA0000}"/>
    <cellStyle name="Percent 3 3 3 3 2 4" xfId="56015" xr:uid="{00000000-0005-0000-0000-0000D9DA0000}"/>
    <cellStyle name="Percent 3 3 3 3 3" xfId="56016" xr:uid="{00000000-0005-0000-0000-0000DADA0000}"/>
    <cellStyle name="Percent 3 3 3 3 3 2" xfId="56017" xr:uid="{00000000-0005-0000-0000-0000DBDA0000}"/>
    <cellStyle name="Percent 3 3 3 3 4" xfId="56018" xr:uid="{00000000-0005-0000-0000-0000DCDA0000}"/>
    <cellStyle name="Percent 3 3 3 3 5" xfId="56019" xr:uid="{00000000-0005-0000-0000-0000DDDA0000}"/>
    <cellStyle name="Percent 3 3 3 4" xfId="56020" xr:uid="{00000000-0005-0000-0000-0000DEDA0000}"/>
    <cellStyle name="Percent 3 3 3 4 2" xfId="56021" xr:uid="{00000000-0005-0000-0000-0000DFDA0000}"/>
    <cellStyle name="Percent 3 3 3 4 2 2" xfId="56022" xr:uid="{00000000-0005-0000-0000-0000E0DA0000}"/>
    <cellStyle name="Percent 3 3 3 4 3" xfId="56023" xr:uid="{00000000-0005-0000-0000-0000E1DA0000}"/>
    <cellStyle name="Percent 3 3 3 4 4" xfId="56024" xr:uid="{00000000-0005-0000-0000-0000E2DA0000}"/>
    <cellStyle name="Percent 3 3 3 5" xfId="56025" xr:uid="{00000000-0005-0000-0000-0000E3DA0000}"/>
    <cellStyle name="Percent 3 3 3 5 2" xfId="56026" xr:uid="{00000000-0005-0000-0000-0000E4DA0000}"/>
    <cellStyle name="Percent 3 3 3 5 2 2" xfId="56027" xr:uid="{00000000-0005-0000-0000-0000E5DA0000}"/>
    <cellStyle name="Percent 3 3 3 5 3" xfId="56028" xr:uid="{00000000-0005-0000-0000-0000E6DA0000}"/>
    <cellStyle name="Percent 3 3 3 5 4" xfId="56029" xr:uid="{00000000-0005-0000-0000-0000E7DA0000}"/>
    <cellStyle name="Percent 3 3 3 6" xfId="56030" xr:uid="{00000000-0005-0000-0000-0000E8DA0000}"/>
    <cellStyle name="Percent 3 3 3 6 2" xfId="56031" xr:uid="{00000000-0005-0000-0000-0000E9DA0000}"/>
    <cellStyle name="Percent 3 3 3 7" xfId="56032" xr:uid="{00000000-0005-0000-0000-0000EADA0000}"/>
    <cellStyle name="Percent 3 3 3 8" xfId="56033" xr:uid="{00000000-0005-0000-0000-0000EBDA0000}"/>
    <cellStyle name="Percent 3 3 4" xfId="56034" xr:uid="{00000000-0005-0000-0000-0000ECDA0000}"/>
    <cellStyle name="Percent 3 3 4 2" xfId="56035" xr:uid="{00000000-0005-0000-0000-0000EDDA0000}"/>
    <cellStyle name="Percent 3 3 4 2 2" xfId="56036" xr:uid="{00000000-0005-0000-0000-0000EEDA0000}"/>
    <cellStyle name="Percent 3 3 4 2 2 2" xfId="56037" xr:uid="{00000000-0005-0000-0000-0000EFDA0000}"/>
    <cellStyle name="Percent 3 3 4 2 2 2 2" xfId="56038" xr:uid="{00000000-0005-0000-0000-0000F0DA0000}"/>
    <cellStyle name="Percent 3 3 4 2 2 3" xfId="56039" xr:uid="{00000000-0005-0000-0000-0000F1DA0000}"/>
    <cellStyle name="Percent 3 3 4 2 2 4" xfId="56040" xr:uid="{00000000-0005-0000-0000-0000F2DA0000}"/>
    <cellStyle name="Percent 3 3 4 2 3" xfId="56041" xr:uid="{00000000-0005-0000-0000-0000F3DA0000}"/>
    <cellStyle name="Percent 3 3 4 2 3 2" xfId="56042" xr:uid="{00000000-0005-0000-0000-0000F4DA0000}"/>
    <cellStyle name="Percent 3 3 4 2 4" xfId="56043" xr:uid="{00000000-0005-0000-0000-0000F5DA0000}"/>
    <cellStyle name="Percent 3 3 4 2 5" xfId="56044" xr:uid="{00000000-0005-0000-0000-0000F6DA0000}"/>
    <cellStyle name="Percent 3 3 4 3" xfId="56045" xr:uid="{00000000-0005-0000-0000-0000F7DA0000}"/>
    <cellStyle name="Percent 3 3 4 3 2" xfId="56046" xr:uid="{00000000-0005-0000-0000-0000F8DA0000}"/>
    <cellStyle name="Percent 3 3 4 3 2 2" xfId="56047" xr:uid="{00000000-0005-0000-0000-0000F9DA0000}"/>
    <cellStyle name="Percent 3 3 4 3 3" xfId="56048" xr:uid="{00000000-0005-0000-0000-0000FADA0000}"/>
    <cellStyle name="Percent 3 3 4 3 4" xfId="56049" xr:uid="{00000000-0005-0000-0000-0000FBDA0000}"/>
    <cellStyle name="Percent 3 3 4 4" xfId="56050" xr:uid="{00000000-0005-0000-0000-0000FCDA0000}"/>
    <cellStyle name="Percent 3 3 4 4 2" xfId="56051" xr:uid="{00000000-0005-0000-0000-0000FDDA0000}"/>
    <cellStyle name="Percent 3 3 4 4 2 2" xfId="56052" xr:uid="{00000000-0005-0000-0000-0000FEDA0000}"/>
    <cellStyle name="Percent 3 3 4 4 3" xfId="56053" xr:uid="{00000000-0005-0000-0000-0000FFDA0000}"/>
    <cellStyle name="Percent 3 3 4 4 4" xfId="56054" xr:uid="{00000000-0005-0000-0000-000000DB0000}"/>
    <cellStyle name="Percent 3 3 4 5" xfId="56055" xr:uid="{00000000-0005-0000-0000-000001DB0000}"/>
    <cellStyle name="Percent 3 3 4 5 2" xfId="56056" xr:uid="{00000000-0005-0000-0000-000002DB0000}"/>
    <cellStyle name="Percent 3 3 4 6" xfId="56057" xr:uid="{00000000-0005-0000-0000-000003DB0000}"/>
    <cellStyle name="Percent 3 3 4 7" xfId="56058" xr:uid="{00000000-0005-0000-0000-000004DB0000}"/>
    <cellStyle name="Percent 3 3 5" xfId="56059" xr:uid="{00000000-0005-0000-0000-000005DB0000}"/>
    <cellStyle name="Percent 3 3 5 2" xfId="56060" xr:uid="{00000000-0005-0000-0000-000006DB0000}"/>
    <cellStyle name="Percent 3 3 5 2 2" xfId="56061" xr:uid="{00000000-0005-0000-0000-000007DB0000}"/>
    <cellStyle name="Percent 3 3 5 2 2 2" xfId="56062" xr:uid="{00000000-0005-0000-0000-000008DB0000}"/>
    <cellStyle name="Percent 3 3 5 2 3" xfId="56063" xr:uid="{00000000-0005-0000-0000-000009DB0000}"/>
    <cellStyle name="Percent 3 3 5 2 4" xfId="56064" xr:uid="{00000000-0005-0000-0000-00000ADB0000}"/>
    <cellStyle name="Percent 3 3 5 3" xfId="56065" xr:uid="{00000000-0005-0000-0000-00000BDB0000}"/>
    <cellStyle name="Percent 3 3 5 3 2" xfId="56066" xr:uid="{00000000-0005-0000-0000-00000CDB0000}"/>
    <cellStyle name="Percent 3 3 5 3 2 2" xfId="56067" xr:uid="{00000000-0005-0000-0000-00000DDB0000}"/>
    <cellStyle name="Percent 3 3 5 3 3" xfId="56068" xr:uid="{00000000-0005-0000-0000-00000EDB0000}"/>
    <cellStyle name="Percent 3 3 5 3 4" xfId="56069" xr:uid="{00000000-0005-0000-0000-00000FDB0000}"/>
    <cellStyle name="Percent 3 3 5 4" xfId="56070" xr:uid="{00000000-0005-0000-0000-000010DB0000}"/>
    <cellStyle name="Percent 3 3 5 4 2" xfId="56071" xr:uid="{00000000-0005-0000-0000-000011DB0000}"/>
    <cellStyle name="Percent 3 3 5 5" xfId="56072" xr:uid="{00000000-0005-0000-0000-000012DB0000}"/>
    <cellStyle name="Percent 3 3 5 6" xfId="56073" xr:uid="{00000000-0005-0000-0000-000013DB0000}"/>
    <cellStyle name="Percent 3 3 6" xfId="56074" xr:uid="{00000000-0005-0000-0000-000014DB0000}"/>
    <cellStyle name="Percent 3 3 6 2" xfId="56075" xr:uid="{00000000-0005-0000-0000-000015DB0000}"/>
    <cellStyle name="Percent 3 3 6 2 2" xfId="56076" xr:uid="{00000000-0005-0000-0000-000016DB0000}"/>
    <cellStyle name="Percent 3 3 6 2 2 2" xfId="56077" xr:uid="{00000000-0005-0000-0000-000017DB0000}"/>
    <cellStyle name="Percent 3 3 6 2 3" xfId="56078" xr:uid="{00000000-0005-0000-0000-000018DB0000}"/>
    <cellStyle name="Percent 3 3 6 2 4" xfId="56079" xr:uid="{00000000-0005-0000-0000-000019DB0000}"/>
    <cellStyle name="Percent 3 3 6 3" xfId="56080" xr:uid="{00000000-0005-0000-0000-00001ADB0000}"/>
    <cellStyle name="Percent 3 3 6 3 2" xfId="56081" xr:uid="{00000000-0005-0000-0000-00001BDB0000}"/>
    <cellStyle name="Percent 3 3 6 4" xfId="56082" xr:uid="{00000000-0005-0000-0000-00001CDB0000}"/>
    <cellStyle name="Percent 3 3 6 5" xfId="56083" xr:uid="{00000000-0005-0000-0000-00001DDB0000}"/>
    <cellStyle name="Percent 3 3 7" xfId="56084" xr:uid="{00000000-0005-0000-0000-00001EDB0000}"/>
    <cellStyle name="Percent 3 3 7 2" xfId="56085" xr:uid="{00000000-0005-0000-0000-00001FDB0000}"/>
    <cellStyle name="Percent 3 3 7 2 2" xfId="56086" xr:uid="{00000000-0005-0000-0000-000020DB0000}"/>
    <cellStyle name="Percent 3 3 7 3" xfId="56087" xr:uid="{00000000-0005-0000-0000-000021DB0000}"/>
    <cellStyle name="Percent 3 3 7 4" xfId="56088" xr:uid="{00000000-0005-0000-0000-000022DB0000}"/>
    <cellStyle name="Percent 3 3 8" xfId="56089" xr:uid="{00000000-0005-0000-0000-000023DB0000}"/>
    <cellStyle name="Percent 3 3 8 2" xfId="56090" xr:uid="{00000000-0005-0000-0000-000024DB0000}"/>
    <cellStyle name="Percent 3 3 9" xfId="56091" xr:uid="{00000000-0005-0000-0000-000025DB0000}"/>
    <cellStyle name="Percent 3 4" xfId="56092" xr:uid="{00000000-0005-0000-0000-000026DB0000}"/>
    <cellStyle name="Percent 3 4 2" xfId="56093" xr:uid="{00000000-0005-0000-0000-000027DB0000}"/>
    <cellStyle name="Percent 3 4 2 2" xfId="56094" xr:uid="{00000000-0005-0000-0000-000028DB0000}"/>
    <cellStyle name="Percent 3 4 2 2 2" xfId="56095" xr:uid="{00000000-0005-0000-0000-000029DB0000}"/>
    <cellStyle name="Percent 3 4 2 2 2 2" xfId="56096" xr:uid="{00000000-0005-0000-0000-00002ADB0000}"/>
    <cellStyle name="Percent 3 4 2 2 2 2 2" xfId="56097" xr:uid="{00000000-0005-0000-0000-00002BDB0000}"/>
    <cellStyle name="Percent 3 4 2 2 2 2 2 2" xfId="56098" xr:uid="{00000000-0005-0000-0000-00002CDB0000}"/>
    <cellStyle name="Percent 3 4 2 2 2 2 3" xfId="56099" xr:uid="{00000000-0005-0000-0000-00002DDB0000}"/>
    <cellStyle name="Percent 3 4 2 2 2 2 4" xfId="56100" xr:uid="{00000000-0005-0000-0000-00002EDB0000}"/>
    <cellStyle name="Percent 3 4 2 2 2 3" xfId="56101" xr:uid="{00000000-0005-0000-0000-00002FDB0000}"/>
    <cellStyle name="Percent 3 4 2 2 2 3 2" xfId="56102" xr:uid="{00000000-0005-0000-0000-000030DB0000}"/>
    <cellStyle name="Percent 3 4 2 2 2 4" xfId="56103" xr:uid="{00000000-0005-0000-0000-000031DB0000}"/>
    <cellStyle name="Percent 3 4 2 2 2 5" xfId="56104" xr:uid="{00000000-0005-0000-0000-000032DB0000}"/>
    <cellStyle name="Percent 3 4 2 2 3" xfId="56105" xr:uid="{00000000-0005-0000-0000-000033DB0000}"/>
    <cellStyle name="Percent 3 4 2 2 3 2" xfId="56106" xr:uid="{00000000-0005-0000-0000-000034DB0000}"/>
    <cellStyle name="Percent 3 4 2 2 3 2 2" xfId="56107" xr:uid="{00000000-0005-0000-0000-000035DB0000}"/>
    <cellStyle name="Percent 3 4 2 2 3 3" xfId="56108" xr:uid="{00000000-0005-0000-0000-000036DB0000}"/>
    <cellStyle name="Percent 3 4 2 2 3 4" xfId="56109" xr:uid="{00000000-0005-0000-0000-000037DB0000}"/>
    <cellStyle name="Percent 3 4 2 2 4" xfId="56110" xr:uid="{00000000-0005-0000-0000-000038DB0000}"/>
    <cellStyle name="Percent 3 4 2 2 4 2" xfId="56111" xr:uid="{00000000-0005-0000-0000-000039DB0000}"/>
    <cellStyle name="Percent 3 4 2 2 5" xfId="56112" xr:uid="{00000000-0005-0000-0000-00003ADB0000}"/>
    <cellStyle name="Percent 3 4 2 2 6" xfId="56113" xr:uid="{00000000-0005-0000-0000-00003BDB0000}"/>
    <cellStyle name="Percent 3 4 2 3" xfId="56114" xr:uid="{00000000-0005-0000-0000-00003CDB0000}"/>
    <cellStyle name="Percent 3 4 2 3 2" xfId="56115" xr:uid="{00000000-0005-0000-0000-00003DDB0000}"/>
    <cellStyle name="Percent 3 4 2 3 2 2" xfId="56116" xr:uid="{00000000-0005-0000-0000-00003EDB0000}"/>
    <cellStyle name="Percent 3 4 2 3 2 2 2" xfId="56117" xr:uid="{00000000-0005-0000-0000-00003FDB0000}"/>
    <cellStyle name="Percent 3 4 2 3 2 3" xfId="56118" xr:uid="{00000000-0005-0000-0000-000040DB0000}"/>
    <cellStyle name="Percent 3 4 2 3 2 4" xfId="56119" xr:uid="{00000000-0005-0000-0000-000041DB0000}"/>
    <cellStyle name="Percent 3 4 2 3 3" xfId="56120" xr:uid="{00000000-0005-0000-0000-000042DB0000}"/>
    <cellStyle name="Percent 3 4 2 3 3 2" xfId="56121" xr:uid="{00000000-0005-0000-0000-000043DB0000}"/>
    <cellStyle name="Percent 3 4 2 3 4" xfId="56122" xr:uid="{00000000-0005-0000-0000-000044DB0000}"/>
    <cellStyle name="Percent 3 4 2 3 5" xfId="56123" xr:uid="{00000000-0005-0000-0000-000045DB0000}"/>
    <cellStyle name="Percent 3 4 2 4" xfId="56124" xr:uid="{00000000-0005-0000-0000-000046DB0000}"/>
    <cellStyle name="Percent 3 4 2 4 2" xfId="56125" xr:uid="{00000000-0005-0000-0000-000047DB0000}"/>
    <cellStyle name="Percent 3 4 2 4 2 2" xfId="56126" xr:uid="{00000000-0005-0000-0000-000048DB0000}"/>
    <cellStyle name="Percent 3 4 2 4 3" xfId="56127" xr:uid="{00000000-0005-0000-0000-000049DB0000}"/>
    <cellStyle name="Percent 3 4 2 4 4" xfId="56128" xr:uid="{00000000-0005-0000-0000-00004ADB0000}"/>
    <cellStyle name="Percent 3 4 2 5" xfId="56129" xr:uid="{00000000-0005-0000-0000-00004BDB0000}"/>
    <cellStyle name="Percent 3 4 2 5 2" xfId="56130" xr:uid="{00000000-0005-0000-0000-00004CDB0000}"/>
    <cellStyle name="Percent 3 4 2 5 2 2" xfId="56131" xr:uid="{00000000-0005-0000-0000-00004DDB0000}"/>
    <cellStyle name="Percent 3 4 2 5 3" xfId="56132" xr:uid="{00000000-0005-0000-0000-00004EDB0000}"/>
    <cellStyle name="Percent 3 4 2 5 4" xfId="56133" xr:uid="{00000000-0005-0000-0000-00004FDB0000}"/>
    <cellStyle name="Percent 3 4 2 6" xfId="56134" xr:uid="{00000000-0005-0000-0000-000050DB0000}"/>
    <cellStyle name="Percent 3 4 2 6 2" xfId="56135" xr:uid="{00000000-0005-0000-0000-000051DB0000}"/>
    <cellStyle name="Percent 3 4 2 7" xfId="56136" xr:uid="{00000000-0005-0000-0000-000052DB0000}"/>
    <cellStyle name="Percent 3 4 2 8" xfId="56137" xr:uid="{00000000-0005-0000-0000-000053DB0000}"/>
    <cellStyle name="Percent 3 4 3" xfId="56138" xr:uid="{00000000-0005-0000-0000-000054DB0000}"/>
    <cellStyle name="Percent 3 4 3 2" xfId="56139" xr:uid="{00000000-0005-0000-0000-000055DB0000}"/>
    <cellStyle name="Percent 3 4 3 2 2" xfId="56140" xr:uid="{00000000-0005-0000-0000-000056DB0000}"/>
    <cellStyle name="Percent 3 4 3 2 2 2" xfId="56141" xr:uid="{00000000-0005-0000-0000-000057DB0000}"/>
    <cellStyle name="Percent 3 4 3 2 2 2 2" xfId="56142" xr:uid="{00000000-0005-0000-0000-000058DB0000}"/>
    <cellStyle name="Percent 3 4 3 2 2 3" xfId="56143" xr:uid="{00000000-0005-0000-0000-000059DB0000}"/>
    <cellStyle name="Percent 3 4 3 2 2 4" xfId="56144" xr:uid="{00000000-0005-0000-0000-00005ADB0000}"/>
    <cellStyle name="Percent 3 4 3 2 3" xfId="56145" xr:uid="{00000000-0005-0000-0000-00005BDB0000}"/>
    <cellStyle name="Percent 3 4 3 2 3 2" xfId="56146" xr:uid="{00000000-0005-0000-0000-00005CDB0000}"/>
    <cellStyle name="Percent 3 4 3 2 4" xfId="56147" xr:uid="{00000000-0005-0000-0000-00005DDB0000}"/>
    <cellStyle name="Percent 3 4 3 2 5" xfId="56148" xr:uid="{00000000-0005-0000-0000-00005EDB0000}"/>
    <cellStyle name="Percent 3 4 3 3" xfId="56149" xr:uid="{00000000-0005-0000-0000-00005FDB0000}"/>
    <cellStyle name="Percent 3 4 3 3 2" xfId="56150" xr:uid="{00000000-0005-0000-0000-000060DB0000}"/>
    <cellStyle name="Percent 3 4 3 3 2 2" xfId="56151" xr:uid="{00000000-0005-0000-0000-000061DB0000}"/>
    <cellStyle name="Percent 3 4 3 3 3" xfId="56152" xr:uid="{00000000-0005-0000-0000-000062DB0000}"/>
    <cellStyle name="Percent 3 4 3 3 4" xfId="56153" xr:uid="{00000000-0005-0000-0000-000063DB0000}"/>
    <cellStyle name="Percent 3 4 3 4" xfId="56154" xr:uid="{00000000-0005-0000-0000-000064DB0000}"/>
    <cellStyle name="Percent 3 4 3 4 2" xfId="56155" xr:uid="{00000000-0005-0000-0000-000065DB0000}"/>
    <cellStyle name="Percent 3 4 3 4 2 2" xfId="56156" xr:uid="{00000000-0005-0000-0000-000066DB0000}"/>
    <cellStyle name="Percent 3 4 3 4 3" xfId="56157" xr:uid="{00000000-0005-0000-0000-000067DB0000}"/>
    <cellStyle name="Percent 3 4 3 4 4" xfId="56158" xr:uid="{00000000-0005-0000-0000-000068DB0000}"/>
    <cellStyle name="Percent 3 4 3 5" xfId="56159" xr:uid="{00000000-0005-0000-0000-000069DB0000}"/>
    <cellStyle name="Percent 3 4 3 5 2" xfId="56160" xr:uid="{00000000-0005-0000-0000-00006ADB0000}"/>
    <cellStyle name="Percent 3 4 3 6" xfId="56161" xr:uid="{00000000-0005-0000-0000-00006BDB0000}"/>
    <cellStyle name="Percent 3 4 3 7" xfId="56162" xr:uid="{00000000-0005-0000-0000-00006CDB0000}"/>
    <cellStyle name="Percent 3 4 4" xfId="56163" xr:uid="{00000000-0005-0000-0000-00006DDB0000}"/>
    <cellStyle name="Percent 3 4 4 2" xfId="56164" xr:uid="{00000000-0005-0000-0000-00006EDB0000}"/>
    <cellStyle name="Percent 3 4 4 2 2" xfId="56165" xr:uid="{00000000-0005-0000-0000-00006FDB0000}"/>
    <cellStyle name="Percent 3 4 4 2 2 2" xfId="56166" xr:uid="{00000000-0005-0000-0000-000070DB0000}"/>
    <cellStyle name="Percent 3 4 4 2 3" xfId="56167" xr:uid="{00000000-0005-0000-0000-000071DB0000}"/>
    <cellStyle name="Percent 3 4 4 2 4" xfId="56168" xr:uid="{00000000-0005-0000-0000-000072DB0000}"/>
    <cellStyle name="Percent 3 4 4 3" xfId="56169" xr:uid="{00000000-0005-0000-0000-000073DB0000}"/>
    <cellStyle name="Percent 3 4 4 3 2" xfId="56170" xr:uid="{00000000-0005-0000-0000-000074DB0000}"/>
    <cellStyle name="Percent 3 4 4 3 2 2" xfId="56171" xr:uid="{00000000-0005-0000-0000-000075DB0000}"/>
    <cellStyle name="Percent 3 4 4 3 3" xfId="56172" xr:uid="{00000000-0005-0000-0000-000076DB0000}"/>
    <cellStyle name="Percent 3 4 4 3 4" xfId="56173" xr:uid="{00000000-0005-0000-0000-000077DB0000}"/>
    <cellStyle name="Percent 3 4 4 4" xfId="56174" xr:uid="{00000000-0005-0000-0000-000078DB0000}"/>
    <cellStyle name="Percent 3 4 4 4 2" xfId="56175" xr:uid="{00000000-0005-0000-0000-000079DB0000}"/>
    <cellStyle name="Percent 3 4 4 5" xfId="56176" xr:uid="{00000000-0005-0000-0000-00007ADB0000}"/>
    <cellStyle name="Percent 3 4 4 6" xfId="56177" xr:uid="{00000000-0005-0000-0000-00007BDB0000}"/>
    <cellStyle name="Percent 3 4 5" xfId="56178" xr:uid="{00000000-0005-0000-0000-00007CDB0000}"/>
    <cellStyle name="Percent 3 4 5 2" xfId="56179" xr:uid="{00000000-0005-0000-0000-00007DDB0000}"/>
    <cellStyle name="Percent 3 4 5 2 2" xfId="56180" xr:uid="{00000000-0005-0000-0000-00007EDB0000}"/>
    <cellStyle name="Percent 3 4 5 2 2 2" xfId="56181" xr:uid="{00000000-0005-0000-0000-00007FDB0000}"/>
    <cellStyle name="Percent 3 4 5 2 3" xfId="56182" xr:uid="{00000000-0005-0000-0000-000080DB0000}"/>
    <cellStyle name="Percent 3 4 5 2 4" xfId="56183" xr:uid="{00000000-0005-0000-0000-000081DB0000}"/>
    <cellStyle name="Percent 3 4 5 3" xfId="56184" xr:uid="{00000000-0005-0000-0000-000082DB0000}"/>
    <cellStyle name="Percent 3 4 5 3 2" xfId="56185" xr:uid="{00000000-0005-0000-0000-000083DB0000}"/>
    <cellStyle name="Percent 3 4 5 4" xfId="56186" xr:uid="{00000000-0005-0000-0000-000084DB0000}"/>
    <cellStyle name="Percent 3 4 5 5" xfId="56187" xr:uid="{00000000-0005-0000-0000-000085DB0000}"/>
    <cellStyle name="Percent 3 4 6" xfId="56188" xr:uid="{00000000-0005-0000-0000-000086DB0000}"/>
    <cellStyle name="Percent 3 4 6 2" xfId="56189" xr:uid="{00000000-0005-0000-0000-000087DB0000}"/>
    <cellStyle name="Percent 3 4 6 2 2" xfId="56190" xr:uid="{00000000-0005-0000-0000-000088DB0000}"/>
    <cellStyle name="Percent 3 4 6 3" xfId="56191" xr:uid="{00000000-0005-0000-0000-000089DB0000}"/>
    <cellStyle name="Percent 3 4 6 4" xfId="56192" xr:uid="{00000000-0005-0000-0000-00008ADB0000}"/>
    <cellStyle name="Percent 3 4 7" xfId="56193" xr:uid="{00000000-0005-0000-0000-00008BDB0000}"/>
    <cellStyle name="Percent 3 4 7 2" xfId="56194" xr:uid="{00000000-0005-0000-0000-00008CDB0000}"/>
    <cellStyle name="Percent 3 4 8" xfId="56195" xr:uid="{00000000-0005-0000-0000-00008DDB0000}"/>
    <cellStyle name="Percent 3 4 9" xfId="56196" xr:uid="{00000000-0005-0000-0000-00008EDB0000}"/>
    <cellStyle name="Percent 3 5" xfId="56197" xr:uid="{00000000-0005-0000-0000-00008FDB0000}"/>
    <cellStyle name="Percent 3 5 2" xfId="56198" xr:uid="{00000000-0005-0000-0000-000090DB0000}"/>
    <cellStyle name="Percent 3 5 2 2" xfId="56199" xr:uid="{00000000-0005-0000-0000-000091DB0000}"/>
    <cellStyle name="Percent 3 5 2 2 2" xfId="56200" xr:uid="{00000000-0005-0000-0000-000092DB0000}"/>
    <cellStyle name="Percent 3 5 2 2 2 2" xfId="56201" xr:uid="{00000000-0005-0000-0000-000093DB0000}"/>
    <cellStyle name="Percent 3 5 2 2 2 2 2" xfId="56202" xr:uid="{00000000-0005-0000-0000-000094DB0000}"/>
    <cellStyle name="Percent 3 5 2 2 2 2 2 2" xfId="56203" xr:uid="{00000000-0005-0000-0000-000095DB0000}"/>
    <cellStyle name="Percent 3 5 2 2 2 2 3" xfId="56204" xr:uid="{00000000-0005-0000-0000-000096DB0000}"/>
    <cellStyle name="Percent 3 5 2 2 2 2 4" xfId="56205" xr:uid="{00000000-0005-0000-0000-000097DB0000}"/>
    <cellStyle name="Percent 3 5 2 2 2 3" xfId="56206" xr:uid="{00000000-0005-0000-0000-000098DB0000}"/>
    <cellStyle name="Percent 3 5 2 2 2 3 2" xfId="56207" xr:uid="{00000000-0005-0000-0000-000099DB0000}"/>
    <cellStyle name="Percent 3 5 2 2 2 4" xfId="56208" xr:uid="{00000000-0005-0000-0000-00009ADB0000}"/>
    <cellStyle name="Percent 3 5 2 2 2 5" xfId="56209" xr:uid="{00000000-0005-0000-0000-00009BDB0000}"/>
    <cellStyle name="Percent 3 5 2 2 3" xfId="56210" xr:uid="{00000000-0005-0000-0000-00009CDB0000}"/>
    <cellStyle name="Percent 3 5 2 2 3 2" xfId="56211" xr:uid="{00000000-0005-0000-0000-00009DDB0000}"/>
    <cellStyle name="Percent 3 5 2 2 3 2 2" xfId="56212" xr:uid="{00000000-0005-0000-0000-00009EDB0000}"/>
    <cellStyle name="Percent 3 5 2 2 3 3" xfId="56213" xr:uid="{00000000-0005-0000-0000-00009FDB0000}"/>
    <cellStyle name="Percent 3 5 2 2 3 4" xfId="56214" xr:uid="{00000000-0005-0000-0000-0000A0DB0000}"/>
    <cellStyle name="Percent 3 5 2 2 4" xfId="56215" xr:uid="{00000000-0005-0000-0000-0000A1DB0000}"/>
    <cellStyle name="Percent 3 5 2 2 4 2" xfId="56216" xr:uid="{00000000-0005-0000-0000-0000A2DB0000}"/>
    <cellStyle name="Percent 3 5 2 2 5" xfId="56217" xr:uid="{00000000-0005-0000-0000-0000A3DB0000}"/>
    <cellStyle name="Percent 3 5 2 2 6" xfId="56218" xr:uid="{00000000-0005-0000-0000-0000A4DB0000}"/>
    <cellStyle name="Percent 3 5 2 3" xfId="56219" xr:uid="{00000000-0005-0000-0000-0000A5DB0000}"/>
    <cellStyle name="Percent 3 5 2 3 2" xfId="56220" xr:uid="{00000000-0005-0000-0000-0000A6DB0000}"/>
    <cellStyle name="Percent 3 5 2 3 2 2" xfId="56221" xr:uid="{00000000-0005-0000-0000-0000A7DB0000}"/>
    <cellStyle name="Percent 3 5 2 3 2 2 2" xfId="56222" xr:uid="{00000000-0005-0000-0000-0000A8DB0000}"/>
    <cellStyle name="Percent 3 5 2 3 2 3" xfId="56223" xr:uid="{00000000-0005-0000-0000-0000A9DB0000}"/>
    <cellStyle name="Percent 3 5 2 3 2 4" xfId="56224" xr:uid="{00000000-0005-0000-0000-0000AADB0000}"/>
    <cellStyle name="Percent 3 5 2 3 3" xfId="56225" xr:uid="{00000000-0005-0000-0000-0000ABDB0000}"/>
    <cellStyle name="Percent 3 5 2 3 3 2" xfId="56226" xr:uid="{00000000-0005-0000-0000-0000ACDB0000}"/>
    <cellStyle name="Percent 3 5 2 3 4" xfId="56227" xr:uid="{00000000-0005-0000-0000-0000ADDB0000}"/>
    <cellStyle name="Percent 3 5 2 3 5" xfId="56228" xr:uid="{00000000-0005-0000-0000-0000AEDB0000}"/>
    <cellStyle name="Percent 3 5 2 4" xfId="56229" xr:uid="{00000000-0005-0000-0000-0000AFDB0000}"/>
    <cellStyle name="Percent 3 5 2 4 2" xfId="56230" xr:uid="{00000000-0005-0000-0000-0000B0DB0000}"/>
    <cellStyle name="Percent 3 5 2 4 2 2" xfId="56231" xr:uid="{00000000-0005-0000-0000-0000B1DB0000}"/>
    <cellStyle name="Percent 3 5 2 4 3" xfId="56232" xr:uid="{00000000-0005-0000-0000-0000B2DB0000}"/>
    <cellStyle name="Percent 3 5 2 4 4" xfId="56233" xr:uid="{00000000-0005-0000-0000-0000B3DB0000}"/>
    <cellStyle name="Percent 3 5 2 5" xfId="56234" xr:uid="{00000000-0005-0000-0000-0000B4DB0000}"/>
    <cellStyle name="Percent 3 5 2 5 2" xfId="56235" xr:uid="{00000000-0005-0000-0000-0000B5DB0000}"/>
    <cellStyle name="Percent 3 5 2 5 2 2" xfId="56236" xr:uid="{00000000-0005-0000-0000-0000B6DB0000}"/>
    <cellStyle name="Percent 3 5 2 5 3" xfId="56237" xr:uid="{00000000-0005-0000-0000-0000B7DB0000}"/>
    <cellStyle name="Percent 3 5 2 5 4" xfId="56238" xr:uid="{00000000-0005-0000-0000-0000B8DB0000}"/>
    <cellStyle name="Percent 3 5 2 6" xfId="56239" xr:uid="{00000000-0005-0000-0000-0000B9DB0000}"/>
    <cellStyle name="Percent 3 5 2 6 2" xfId="56240" xr:uid="{00000000-0005-0000-0000-0000BADB0000}"/>
    <cellStyle name="Percent 3 5 2 7" xfId="56241" xr:uid="{00000000-0005-0000-0000-0000BBDB0000}"/>
    <cellStyle name="Percent 3 5 2 8" xfId="56242" xr:uid="{00000000-0005-0000-0000-0000BCDB0000}"/>
    <cellStyle name="Percent 3 5 3" xfId="56243" xr:uid="{00000000-0005-0000-0000-0000BDDB0000}"/>
    <cellStyle name="Percent 3 5 3 2" xfId="56244" xr:uid="{00000000-0005-0000-0000-0000BEDB0000}"/>
    <cellStyle name="Percent 3 5 3 2 2" xfId="56245" xr:uid="{00000000-0005-0000-0000-0000BFDB0000}"/>
    <cellStyle name="Percent 3 5 3 2 2 2" xfId="56246" xr:uid="{00000000-0005-0000-0000-0000C0DB0000}"/>
    <cellStyle name="Percent 3 5 3 2 2 2 2" xfId="56247" xr:uid="{00000000-0005-0000-0000-0000C1DB0000}"/>
    <cellStyle name="Percent 3 5 3 2 2 3" xfId="56248" xr:uid="{00000000-0005-0000-0000-0000C2DB0000}"/>
    <cellStyle name="Percent 3 5 3 2 2 4" xfId="56249" xr:uid="{00000000-0005-0000-0000-0000C3DB0000}"/>
    <cellStyle name="Percent 3 5 3 2 3" xfId="56250" xr:uid="{00000000-0005-0000-0000-0000C4DB0000}"/>
    <cellStyle name="Percent 3 5 3 2 3 2" xfId="56251" xr:uid="{00000000-0005-0000-0000-0000C5DB0000}"/>
    <cellStyle name="Percent 3 5 3 2 4" xfId="56252" xr:uid="{00000000-0005-0000-0000-0000C6DB0000}"/>
    <cellStyle name="Percent 3 5 3 2 5" xfId="56253" xr:uid="{00000000-0005-0000-0000-0000C7DB0000}"/>
    <cellStyle name="Percent 3 5 3 3" xfId="56254" xr:uid="{00000000-0005-0000-0000-0000C8DB0000}"/>
    <cellStyle name="Percent 3 5 3 3 2" xfId="56255" xr:uid="{00000000-0005-0000-0000-0000C9DB0000}"/>
    <cellStyle name="Percent 3 5 3 3 2 2" xfId="56256" xr:uid="{00000000-0005-0000-0000-0000CADB0000}"/>
    <cellStyle name="Percent 3 5 3 3 3" xfId="56257" xr:uid="{00000000-0005-0000-0000-0000CBDB0000}"/>
    <cellStyle name="Percent 3 5 3 3 4" xfId="56258" xr:uid="{00000000-0005-0000-0000-0000CCDB0000}"/>
    <cellStyle name="Percent 3 5 3 4" xfId="56259" xr:uid="{00000000-0005-0000-0000-0000CDDB0000}"/>
    <cellStyle name="Percent 3 5 3 4 2" xfId="56260" xr:uid="{00000000-0005-0000-0000-0000CEDB0000}"/>
    <cellStyle name="Percent 3 5 3 4 2 2" xfId="56261" xr:uid="{00000000-0005-0000-0000-0000CFDB0000}"/>
    <cellStyle name="Percent 3 5 3 4 3" xfId="56262" xr:uid="{00000000-0005-0000-0000-0000D0DB0000}"/>
    <cellStyle name="Percent 3 5 3 4 4" xfId="56263" xr:uid="{00000000-0005-0000-0000-0000D1DB0000}"/>
    <cellStyle name="Percent 3 5 3 5" xfId="56264" xr:uid="{00000000-0005-0000-0000-0000D2DB0000}"/>
    <cellStyle name="Percent 3 5 3 5 2" xfId="56265" xr:uid="{00000000-0005-0000-0000-0000D3DB0000}"/>
    <cellStyle name="Percent 3 5 3 6" xfId="56266" xr:uid="{00000000-0005-0000-0000-0000D4DB0000}"/>
    <cellStyle name="Percent 3 5 3 7" xfId="56267" xr:uid="{00000000-0005-0000-0000-0000D5DB0000}"/>
    <cellStyle name="Percent 3 5 4" xfId="56268" xr:uid="{00000000-0005-0000-0000-0000D6DB0000}"/>
    <cellStyle name="Percent 3 5 4 2" xfId="56269" xr:uid="{00000000-0005-0000-0000-0000D7DB0000}"/>
    <cellStyle name="Percent 3 5 4 2 2" xfId="56270" xr:uid="{00000000-0005-0000-0000-0000D8DB0000}"/>
    <cellStyle name="Percent 3 5 4 2 2 2" xfId="56271" xr:uid="{00000000-0005-0000-0000-0000D9DB0000}"/>
    <cellStyle name="Percent 3 5 4 2 3" xfId="56272" xr:uid="{00000000-0005-0000-0000-0000DADB0000}"/>
    <cellStyle name="Percent 3 5 4 2 4" xfId="56273" xr:uid="{00000000-0005-0000-0000-0000DBDB0000}"/>
    <cellStyle name="Percent 3 5 4 3" xfId="56274" xr:uid="{00000000-0005-0000-0000-0000DCDB0000}"/>
    <cellStyle name="Percent 3 5 4 3 2" xfId="56275" xr:uid="{00000000-0005-0000-0000-0000DDDB0000}"/>
    <cellStyle name="Percent 3 5 4 3 2 2" xfId="56276" xr:uid="{00000000-0005-0000-0000-0000DEDB0000}"/>
    <cellStyle name="Percent 3 5 4 3 3" xfId="56277" xr:uid="{00000000-0005-0000-0000-0000DFDB0000}"/>
    <cellStyle name="Percent 3 5 4 3 4" xfId="56278" xr:uid="{00000000-0005-0000-0000-0000E0DB0000}"/>
    <cellStyle name="Percent 3 5 4 4" xfId="56279" xr:uid="{00000000-0005-0000-0000-0000E1DB0000}"/>
    <cellStyle name="Percent 3 5 4 4 2" xfId="56280" xr:uid="{00000000-0005-0000-0000-0000E2DB0000}"/>
    <cellStyle name="Percent 3 5 4 5" xfId="56281" xr:uid="{00000000-0005-0000-0000-0000E3DB0000}"/>
    <cellStyle name="Percent 3 5 4 6" xfId="56282" xr:uid="{00000000-0005-0000-0000-0000E4DB0000}"/>
    <cellStyle name="Percent 3 5 5" xfId="56283" xr:uid="{00000000-0005-0000-0000-0000E5DB0000}"/>
    <cellStyle name="Percent 3 5 5 2" xfId="56284" xr:uid="{00000000-0005-0000-0000-0000E6DB0000}"/>
    <cellStyle name="Percent 3 5 5 2 2" xfId="56285" xr:uid="{00000000-0005-0000-0000-0000E7DB0000}"/>
    <cellStyle name="Percent 3 5 5 2 2 2" xfId="56286" xr:uid="{00000000-0005-0000-0000-0000E8DB0000}"/>
    <cellStyle name="Percent 3 5 5 2 3" xfId="56287" xr:uid="{00000000-0005-0000-0000-0000E9DB0000}"/>
    <cellStyle name="Percent 3 5 5 2 4" xfId="56288" xr:uid="{00000000-0005-0000-0000-0000EADB0000}"/>
    <cellStyle name="Percent 3 5 5 3" xfId="56289" xr:uid="{00000000-0005-0000-0000-0000EBDB0000}"/>
    <cellStyle name="Percent 3 5 5 3 2" xfId="56290" xr:uid="{00000000-0005-0000-0000-0000ECDB0000}"/>
    <cellStyle name="Percent 3 5 5 4" xfId="56291" xr:uid="{00000000-0005-0000-0000-0000EDDB0000}"/>
    <cellStyle name="Percent 3 5 5 5" xfId="56292" xr:uid="{00000000-0005-0000-0000-0000EEDB0000}"/>
    <cellStyle name="Percent 3 5 6" xfId="56293" xr:uid="{00000000-0005-0000-0000-0000EFDB0000}"/>
    <cellStyle name="Percent 3 5 6 2" xfId="56294" xr:uid="{00000000-0005-0000-0000-0000F0DB0000}"/>
    <cellStyle name="Percent 3 5 6 2 2" xfId="56295" xr:uid="{00000000-0005-0000-0000-0000F1DB0000}"/>
    <cellStyle name="Percent 3 5 6 3" xfId="56296" xr:uid="{00000000-0005-0000-0000-0000F2DB0000}"/>
    <cellStyle name="Percent 3 5 6 4" xfId="56297" xr:uid="{00000000-0005-0000-0000-0000F3DB0000}"/>
    <cellStyle name="Percent 3 5 7" xfId="56298" xr:uid="{00000000-0005-0000-0000-0000F4DB0000}"/>
    <cellStyle name="Percent 3 5 7 2" xfId="56299" xr:uid="{00000000-0005-0000-0000-0000F5DB0000}"/>
    <cellStyle name="Percent 3 5 8" xfId="56300" xr:uid="{00000000-0005-0000-0000-0000F6DB0000}"/>
    <cellStyle name="Percent 3 5 9" xfId="56301" xr:uid="{00000000-0005-0000-0000-0000F7DB0000}"/>
    <cellStyle name="Percent 3 6" xfId="56302" xr:uid="{00000000-0005-0000-0000-0000F8DB0000}"/>
    <cellStyle name="Percent 3 6 2" xfId="56303" xr:uid="{00000000-0005-0000-0000-0000F9DB0000}"/>
    <cellStyle name="Percent 3 6 2 2" xfId="56304" xr:uid="{00000000-0005-0000-0000-0000FADB0000}"/>
    <cellStyle name="Percent 3 6 2 2 2" xfId="56305" xr:uid="{00000000-0005-0000-0000-0000FBDB0000}"/>
    <cellStyle name="Percent 3 6 2 2 2 2" xfId="56306" xr:uid="{00000000-0005-0000-0000-0000FCDB0000}"/>
    <cellStyle name="Percent 3 6 2 2 2 2 2" xfId="56307" xr:uid="{00000000-0005-0000-0000-0000FDDB0000}"/>
    <cellStyle name="Percent 3 6 2 2 2 2 2 2" xfId="56308" xr:uid="{00000000-0005-0000-0000-0000FEDB0000}"/>
    <cellStyle name="Percent 3 6 2 2 2 2 3" xfId="56309" xr:uid="{00000000-0005-0000-0000-0000FFDB0000}"/>
    <cellStyle name="Percent 3 6 2 2 2 2 4" xfId="56310" xr:uid="{00000000-0005-0000-0000-000000DC0000}"/>
    <cellStyle name="Percent 3 6 2 2 2 3" xfId="56311" xr:uid="{00000000-0005-0000-0000-000001DC0000}"/>
    <cellStyle name="Percent 3 6 2 2 2 3 2" xfId="56312" xr:uid="{00000000-0005-0000-0000-000002DC0000}"/>
    <cellStyle name="Percent 3 6 2 2 2 4" xfId="56313" xr:uid="{00000000-0005-0000-0000-000003DC0000}"/>
    <cellStyle name="Percent 3 6 2 2 2 5" xfId="56314" xr:uid="{00000000-0005-0000-0000-000004DC0000}"/>
    <cellStyle name="Percent 3 6 2 2 3" xfId="56315" xr:uid="{00000000-0005-0000-0000-000005DC0000}"/>
    <cellStyle name="Percent 3 6 2 2 3 2" xfId="56316" xr:uid="{00000000-0005-0000-0000-000006DC0000}"/>
    <cellStyle name="Percent 3 6 2 2 3 2 2" xfId="56317" xr:uid="{00000000-0005-0000-0000-000007DC0000}"/>
    <cellStyle name="Percent 3 6 2 2 3 3" xfId="56318" xr:uid="{00000000-0005-0000-0000-000008DC0000}"/>
    <cellStyle name="Percent 3 6 2 2 3 4" xfId="56319" xr:uid="{00000000-0005-0000-0000-000009DC0000}"/>
    <cellStyle name="Percent 3 6 2 2 4" xfId="56320" xr:uid="{00000000-0005-0000-0000-00000ADC0000}"/>
    <cellStyle name="Percent 3 6 2 2 4 2" xfId="56321" xr:uid="{00000000-0005-0000-0000-00000BDC0000}"/>
    <cellStyle name="Percent 3 6 2 2 5" xfId="56322" xr:uid="{00000000-0005-0000-0000-00000CDC0000}"/>
    <cellStyle name="Percent 3 6 2 2 6" xfId="56323" xr:uid="{00000000-0005-0000-0000-00000DDC0000}"/>
    <cellStyle name="Percent 3 6 2 3" xfId="56324" xr:uid="{00000000-0005-0000-0000-00000EDC0000}"/>
    <cellStyle name="Percent 3 6 2 3 2" xfId="56325" xr:uid="{00000000-0005-0000-0000-00000FDC0000}"/>
    <cellStyle name="Percent 3 6 2 3 2 2" xfId="56326" xr:uid="{00000000-0005-0000-0000-000010DC0000}"/>
    <cellStyle name="Percent 3 6 2 3 2 2 2" xfId="56327" xr:uid="{00000000-0005-0000-0000-000011DC0000}"/>
    <cellStyle name="Percent 3 6 2 3 2 3" xfId="56328" xr:uid="{00000000-0005-0000-0000-000012DC0000}"/>
    <cellStyle name="Percent 3 6 2 3 2 4" xfId="56329" xr:uid="{00000000-0005-0000-0000-000013DC0000}"/>
    <cellStyle name="Percent 3 6 2 3 3" xfId="56330" xr:uid="{00000000-0005-0000-0000-000014DC0000}"/>
    <cellStyle name="Percent 3 6 2 3 3 2" xfId="56331" xr:uid="{00000000-0005-0000-0000-000015DC0000}"/>
    <cellStyle name="Percent 3 6 2 3 4" xfId="56332" xr:uid="{00000000-0005-0000-0000-000016DC0000}"/>
    <cellStyle name="Percent 3 6 2 3 5" xfId="56333" xr:uid="{00000000-0005-0000-0000-000017DC0000}"/>
    <cellStyle name="Percent 3 6 2 4" xfId="56334" xr:uid="{00000000-0005-0000-0000-000018DC0000}"/>
    <cellStyle name="Percent 3 6 2 4 2" xfId="56335" xr:uid="{00000000-0005-0000-0000-000019DC0000}"/>
    <cellStyle name="Percent 3 6 2 4 2 2" xfId="56336" xr:uid="{00000000-0005-0000-0000-00001ADC0000}"/>
    <cellStyle name="Percent 3 6 2 4 3" xfId="56337" xr:uid="{00000000-0005-0000-0000-00001BDC0000}"/>
    <cellStyle name="Percent 3 6 2 4 4" xfId="56338" xr:uid="{00000000-0005-0000-0000-00001CDC0000}"/>
    <cellStyle name="Percent 3 6 2 5" xfId="56339" xr:uid="{00000000-0005-0000-0000-00001DDC0000}"/>
    <cellStyle name="Percent 3 6 2 5 2" xfId="56340" xr:uid="{00000000-0005-0000-0000-00001EDC0000}"/>
    <cellStyle name="Percent 3 6 2 5 2 2" xfId="56341" xr:uid="{00000000-0005-0000-0000-00001FDC0000}"/>
    <cellStyle name="Percent 3 6 2 5 3" xfId="56342" xr:uid="{00000000-0005-0000-0000-000020DC0000}"/>
    <cellStyle name="Percent 3 6 2 5 4" xfId="56343" xr:uid="{00000000-0005-0000-0000-000021DC0000}"/>
    <cellStyle name="Percent 3 6 2 6" xfId="56344" xr:uid="{00000000-0005-0000-0000-000022DC0000}"/>
    <cellStyle name="Percent 3 6 2 6 2" xfId="56345" xr:uid="{00000000-0005-0000-0000-000023DC0000}"/>
    <cellStyle name="Percent 3 6 2 7" xfId="56346" xr:uid="{00000000-0005-0000-0000-000024DC0000}"/>
    <cellStyle name="Percent 3 6 2 8" xfId="56347" xr:uid="{00000000-0005-0000-0000-000025DC0000}"/>
    <cellStyle name="Percent 3 6 3" xfId="56348" xr:uid="{00000000-0005-0000-0000-000026DC0000}"/>
    <cellStyle name="Percent 3 6 3 2" xfId="56349" xr:uid="{00000000-0005-0000-0000-000027DC0000}"/>
    <cellStyle name="Percent 3 6 3 2 2" xfId="56350" xr:uid="{00000000-0005-0000-0000-000028DC0000}"/>
    <cellStyle name="Percent 3 6 3 2 2 2" xfId="56351" xr:uid="{00000000-0005-0000-0000-000029DC0000}"/>
    <cellStyle name="Percent 3 6 3 2 2 2 2" xfId="56352" xr:uid="{00000000-0005-0000-0000-00002ADC0000}"/>
    <cellStyle name="Percent 3 6 3 2 2 3" xfId="56353" xr:uid="{00000000-0005-0000-0000-00002BDC0000}"/>
    <cellStyle name="Percent 3 6 3 2 2 4" xfId="56354" xr:uid="{00000000-0005-0000-0000-00002CDC0000}"/>
    <cellStyle name="Percent 3 6 3 2 3" xfId="56355" xr:uid="{00000000-0005-0000-0000-00002DDC0000}"/>
    <cellStyle name="Percent 3 6 3 2 3 2" xfId="56356" xr:uid="{00000000-0005-0000-0000-00002EDC0000}"/>
    <cellStyle name="Percent 3 6 3 2 4" xfId="56357" xr:uid="{00000000-0005-0000-0000-00002FDC0000}"/>
    <cellStyle name="Percent 3 6 3 2 5" xfId="56358" xr:uid="{00000000-0005-0000-0000-000030DC0000}"/>
    <cellStyle name="Percent 3 6 3 3" xfId="56359" xr:uid="{00000000-0005-0000-0000-000031DC0000}"/>
    <cellStyle name="Percent 3 6 3 3 2" xfId="56360" xr:uid="{00000000-0005-0000-0000-000032DC0000}"/>
    <cellStyle name="Percent 3 6 3 3 2 2" xfId="56361" xr:uid="{00000000-0005-0000-0000-000033DC0000}"/>
    <cellStyle name="Percent 3 6 3 3 3" xfId="56362" xr:uid="{00000000-0005-0000-0000-000034DC0000}"/>
    <cellStyle name="Percent 3 6 3 3 4" xfId="56363" xr:uid="{00000000-0005-0000-0000-000035DC0000}"/>
    <cellStyle name="Percent 3 6 3 4" xfId="56364" xr:uid="{00000000-0005-0000-0000-000036DC0000}"/>
    <cellStyle name="Percent 3 6 3 4 2" xfId="56365" xr:uid="{00000000-0005-0000-0000-000037DC0000}"/>
    <cellStyle name="Percent 3 6 3 4 2 2" xfId="56366" xr:uid="{00000000-0005-0000-0000-000038DC0000}"/>
    <cellStyle name="Percent 3 6 3 4 3" xfId="56367" xr:uid="{00000000-0005-0000-0000-000039DC0000}"/>
    <cellStyle name="Percent 3 6 3 4 4" xfId="56368" xr:uid="{00000000-0005-0000-0000-00003ADC0000}"/>
    <cellStyle name="Percent 3 6 3 5" xfId="56369" xr:uid="{00000000-0005-0000-0000-00003BDC0000}"/>
    <cellStyle name="Percent 3 6 3 5 2" xfId="56370" xr:uid="{00000000-0005-0000-0000-00003CDC0000}"/>
    <cellStyle name="Percent 3 6 3 6" xfId="56371" xr:uid="{00000000-0005-0000-0000-00003DDC0000}"/>
    <cellStyle name="Percent 3 6 3 7" xfId="56372" xr:uid="{00000000-0005-0000-0000-00003EDC0000}"/>
    <cellStyle name="Percent 3 6 4" xfId="56373" xr:uid="{00000000-0005-0000-0000-00003FDC0000}"/>
    <cellStyle name="Percent 3 6 4 2" xfId="56374" xr:uid="{00000000-0005-0000-0000-000040DC0000}"/>
    <cellStyle name="Percent 3 6 4 2 2" xfId="56375" xr:uid="{00000000-0005-0000-0000-000041DC0000}"/>
    <cellStyle name="Percent 3 6 4 2 2 2" xfId="56376" xr:uid="{00000000-0005-0000-0000-000042DC0000}"/>
    <cellStyle name="Percent 3 6 4 2 3" xfId="56377" xr:uid="{00000000-0005-0000-0000-000043DC0000}"/>
    <cellStyle name="Percent 3 6 4 2 4" xfId="56378" xr:uid="{00000000-0005-0000-0000-000044DC0000}"/>
    <cellStyle name="Percent 3 6 4 3" xfId="56379" xr:uid="{00000000-0005-0000-0000-000045DC0000}"/>
    <cellStyle name="Percent 3 6 4 3 2" xfId="56380" xr:uid="{00000000-0005-0000-0000-000046DC0000}"/>
    <cellStyle name="Percent 3 6 4 3 2 2" xfId="56381" xr:uid="{00000000-0005-0000-0000-000047DC0000}"/>
    <cellStyle name="Percent 3 6 4 3 3" xfId="56382" xr:uid="{00000000-0005-0000-0000-000048DC0000}"/>
    <cellStyle name="Percent 3 6 4 3 4" xfId="56383" xr:uid="{00000000-0005-0000-0000-000049DC0000}"/>
    <cellStyle name="Percent 3 6 4 4" xfId="56384" xr:uid="{00000000-0005-0000-0000-00004ADC0000}"/>
    <cellStyle name="Percent 3 6 4 4 2" xfId="56385" xr:uid="{00000000-0005-0000-0000-00004BDC0000}"/>
    <cellStyle name="Percent 3 6 4 5" xfId="56386" xr:uid="{00000000-0005-0000-0000-00004CDC0000}"/>
    <cellStyle name="Percent 3 6 4 6" xfId="56387" xr:uid="{00000000-0005-0000-0000-00004DDC0000}"/>
    <cellStyle name="Percent 3 6 5" xfId="56388" xr:uid="{00000000-0005-0000-0000-00004EDC0000}"/>
    <cellStyle name="Percent 3 6 5 2" xfId="56389" xr:uid="{00000000-0005-0000-0000-00004FDC0000}"/>
    <cellStyle name="Percent 3 6 5 2 2" xfId="56390" xr:uid="{00000000-0005-0000-0000-000050DC0000}"/>
    <cellStyle name="Percent 3 6 5 2 2 2" xfId="56391" xr:uid="{00000000-0005-0000-0000-000051DC0000}"/>
    <cellStyle name="Percent 3 6 5 2 3" xfId="56392" xr:uid="{00000000-0005-0000-0000-000052DC0000}"/>
    <cellStyle name="Percent 3 6 5 2 4" xfId="56393" xr:uid="{00000000-0005-0000-0000-000053DC0000}"/>
    <cellStyle name="Percent 3 6 5 3" xfId="56394" xr:uid="{00000000-0005-0000-0000-000054DC0000}"/>
    <cellStyle name="Percent 3 6 5 3 2" xfId="56395" xr:uid="{00000000-0005-0000-0000-000055DC0000}"/>
    <cellStyle name="Percent 3 6 5 4" xfId="56396" xr:uid="{00000000-0005-0000-0000-000056DC0000}"/>
    <cellStyle name="Percent 3 6 5 5" xfId="56397" xr:uid="{00000000-0005-0000-0000-000057DC0000}"/>
    <cellStyle name="Percent 3 6 6" xfId="56398" xr:uid="{00000000-0005-0000-0000-000058DC0000}"/>
    <cellStyle name="Percent 3 6 6 2" xfId="56399" xr:uid="{00000000-0005-0000-0000-000059DC0000}"/>
    <cellStyle name="Percent 3 6 6 2 2" xfId="56400" xr:uid="{00000000-0005-0000-0000-00005ADC0000}"/>
    <cellStyle name="Percent 3 6 6 3" xfId="56401" xr:uid="{00000000-0005-0000-0000-00005BDC0000}"/>
    <cellStyle name="Percent 3 6 6 4" xfId="56402" xr:uid="{00000000-0005-0000-0000-00005CDC0000}"/>
    <cellStyle name="Percent 3 6 7" xfId="56403" xr:uid="{00000000-0005-0000-0000-00005DDC0000}"/>
    <cellStyle name="Percent 3 6 7 2" xfId="56404" xr:uid="{00000000-0005-0000-0000-00005EDC0000}"/>
    <cellStyle name="Percent 3 6 8" xfId="56405" xr:uid="{00000000-0005-0000-0000-00005FDC0000}"/>
    <cellStyle name="Percent 3 6 9" xfId="56406" xr:uid="{00000000-0005-0000-0000-000060DC0000}"/>
    <cellStyle name="Percent 3 7" xfId="56407" xr:uid="{00000000-0005-0000-0000-000061DC0000}"/>
    <cellStyle name="Percent 3 7 2" xfId="56408" xr:uid="{00000000-0005-0000-0000-000062DC0000}"/>
    <cellStyle name="Percent 3 7 2 2" xfId="56409" xr:uid="{00000000-0005-0000-0000-000063DC0000}"/>
    <cellStyle name="Percent 3 7 2 2 2" xfId="56410" xr:uid="{00000000-0005-0000-0000-000064DC0000}"/>
    <cellStyle name="Percent 3 7 2 2 2 2" xfId="56411" xr:uid="{00000000-0005-0000-0000-000065DC0000}"/>
    <cellStyle name="Percent 3 7 2 2 2 2 2" xfId="56412" xr:uid="{00000000-0005-0000-0000-000066DC0000}"/>
    <cellStyle name="Percent 3 7 2 2 2 2 2 2" xfId="56413" xr:uid="{00000000-0005-0000-0000-000067DC0000}"/>
    <cellStyle name="Percent 3 7 2 2 2 2 3" xfId="56414" xr:uid="{00000000-0005-0000-0000-000068DC0000}"/>
    <cellStyle name="Percent 3 7 2 2 2 2 4" xfId="56415" xr:uid="{00000000-0005-0000-0000-000069DC0000}"/>
    <cellStyle name="Percent 3 7 2 2 2 3" xfId="56416" xr:uid="{00000000-0005-0000-0000-00006ADC0000}"/>
    <cellStyle name="Percent 3 7 2 2 2 3 2" xfId="56417" xr:uid="{00000000-0005-0000-0000-00006BDC0000}"/>
    <cellStyle name="Percent 3 7 2 2 2 4" xfId="56418" xr:uid="{00000000-0005-0000-0000-00006CDC0000}"/>
    <cellStyle name="Percent 3 7 2 2 2 5" xfId="56419" xr:uid="{00000000-0005-0000-0000-00006DDC0000}"/>
    <cellStyle name="Percent 3 7 2 2 3" xfId="56420" xr:uid="{00000000-0005-0000-0000-00006EDC0000}"/>
    <cellStyle name="Percent 3 7 2 2 3 2" xfId="56421" xr:uid="{00000000-0005-0000-0000-00006FDC0000}"/>
    <cellStyle name="Percent 3 7 2 2 3 2 2" xfId="56422" xr:uid="{00000000-0005-0000-0000-000070DC0000}"/>
    <cellStyle name="Percent 3 7 2 2 3 3" xfId="56423" xr:uid="{00000000-0005-0000-0000-000071DC0000}"/>
    <cellStyle name="Percent 3 7 2 2 3 4" xfId="56424" xr:uid="{00000000-0005-0000-0000-000072DC0000}"/>
    <cellStyle name="Percent 3 7 2 2 4" xfId="56425" xr:uid="{00000000-0005-0000-0000-000073DC0000}"/>
    <cellStyle name="Percent 3 7 2 2 4 2" xfId="56426" xr:uid="{00000000-0005-0000-0000-000074DC0000}"/>
    <cellStyle name="Percent 3 7 2 2 5" xfId="56427" xr:uid="{00000000-0005-0000-0000-000075DC0000}"/>
    <cellStyle name="Percent 3 7 2 2 6" xfId="56428" xr:uid="{00000000-0005-0000-0000-000076DC0000}"/>
    <cellStyle name="Percent 3 7 2 3" xfId="56429" xr:uid="{00000000-0005-0000-0000-000077DC0000}"/>
    <cellStyle name="Percent 3 7 2 3 2" xfId="56430" xr:uid="{00000000-0005-0000-0000-000078DC0000}"/>
    <cellStyle name="Percent 3 7 2 3 2 2" xfId="56431" xr:uid="{00000000-0005-0000-0000-000079DC0000}"/>
    <cellStyle name="Percent 3 7 2 3 2 2 2" xfId="56432" xr:uid="{00000000-0005-0000-0000-00007ADC0000}"/>
    <cellStyle name="Percent 3 7 2 3 2 3" xfId="56433" xr:uid="{00000000-0005-0000-0000-00007BDC0000}"/>
    <cellStyle name="Percent 3 7 2 3 2 4" xfId="56434" xr:uid="{00000000-0005-0000-0000-00007CDC0000}"/>
    <cellStyle name="Percent 3 7 2 3 3" xfId="56435" xr:uid="{00000000-0005-0000-0000-00007DDC0000}"/>
    <cellStyle name="Percent 3 7 2 3 3 2" xfId="56436" xr:uid="{00000000-0005-0000-0000-00007EDC0000}"/>
    <cellStyle name="Percent 3 7 2 3 4" xfId="56437" xr:uid="{00000000-0005-0000-0000-00007FDC0000}"/>
    <cellStyle name="Percent 3 7 2 3 5" xfId="56438" xr:uid="{00000000-0005-0000-0000-000080DC0000}"/>
    <cellStyle name="Percent 3 7 2 4" xfId="56439" xr:uid="{00000000-0005-0000-0000-000081DC0000}"/>
    <cellStyle name="Percent 3 7 2 4 2" xfId="56440" xr:uid="{00000000-0005-0000-0000-000082DC0000}"/>
    <cellStyle name="Percent 3 7 2 4 2 2" xfId="56441" xr:uid="{00000000-0005-0000-0000-000083DC0000}"/>
    <cellStyle name="Percent 3 7 2 4 3" xfId="56442" xr:uid="{00000000-0005-0000-0000-000084DC0000}"/>
    <cellStyle name="Percent 3 7 2 4 4" xfId="56443" xr:uid="{00000000-0005-0000-0000-000085DC0000}"/>
    <cellStyle name="Percent 3 7 2 5" xfId="56444" xr:uid="{00000000-0005-0000-0000-000086DC0000}"/>
    <cellStyle name="Percent 3 7 2 5 2" xfId="56445" xr:uid="{00000000-0005-0000-0000-000087DC0000}"/>
    <cellStyle name="Percent 3 7 2 5 2 2" xfId="56446" xr:uid="{00000000-0005-0000-0000-000088DC0000}"/>
    <cellStyle name="Percent 3 7 2 5 3" xfId="56447" xr:uid="{00000000-0005-0000-0000-000089DC0000}"/>
    <cellStyle name="Percent 3 7 2 5 4" xfId="56448" xr:uid="{00000000-0005-0000-0000-00008ADC0000}"/>
    <cellStyle name="Percent 3 7 2 6" xfId="56449" xr:uid="{00000000-0005-0000-0000-00008BDC0000}"/>
    <cellStyle name="Percent 3 7 2 6 2" xfId="56450" xr:uid="{00000000-0005-0000-0000-00008CDC0000}"/>
    <cellStyle name="Percent 3 7 2 7" xfId="56451" xr:uid="{00000000-0005-0000-0000-00008DDC0000}"/>
    <cellStyle name="Percent 3 7 2 8" xfId="56452" xr:uid="{00000000-0005-0000-0000-00008EDC0000}"/>
    <cellStyle name="Percent 3 7 3" xfId="56453" xr:uid="{00000000-0005-0000-0000-00008FDC0000}"/>
    <cellStyle name="Percent 3 7 3 2" xfId="56454" xr:uid="{00000000-0005-0000-0000-000090DC0000}"/>
    <cellStyle name="Percent 3 7 3 2 2" xfId="56455" xr:uid="{00000000-0005-0000-0000-000091DC0000}"/>
    <cellStyle name="Percent 3 7 3 2 2 2" xfId="56456" xr:uid="{00000000-0005-0000-0000-000092DC0000}"/>
    <cellStyle name="Percent 3 7 3 2 2 2 2" xfId="56457" xr:uid="{00000000-0005-0000-0000-000093DC0000}"/>
    <cellStyle name="Percent 3 7 3 2 2 3" xfId="56458" xr:uid="{00000000-0005-0000-0000-000094DC0000}"/>
    <cellStyle name="Percent 3 7 3 2 2 4" xfId="56459" xr:uid="{00000000-0005-0000-0000-000095DC0000}"/>
    <cellStyle name="Percent 3 7 3 2 3" xfId="56460" xr:uid="{00000000-0005-0000-0000-000096DC0000}"/>
    <cellStyle name="Percent 3 7 3 2 3 2" xfId="56461" xr:uid="{00000000-0005-0000-0000-000097DC0000}"/>
    <cellStyle name="Percent 3 7 3 2 4" xfId="56462" xr:uid="{00000000-0005-0000-0000-000098DC0000}"/>
    <cellStyle name="Percent 3 7 3 2 5" xfId="56463" xr:uid="{00000000-0005-0000-0000-000099DC0000}"/>
    <cellStyle name="Percent 3 7 3 3" xfId="56464" xr:uid="{00000000-0005-0000-0000-00009ADC0000}"/>
    <cellStyle name="Percent 3 7 3 3 2" xfId="56465" xr:uid="{00000000-0005-0000-0000-00009BDC0000}"/>
    <cellStyle name="Percent 3 7 3 3 2 2" xfId="56466" xr:uid="{00000000-0005-0000-0000-00009CDC0000}"/>
    <cellStyle name="Percent 3 7 3 3 3" xfId="56467" xr:uid="{00000000-0005-0000-0000-00009DDC0000}"/>
    <cellStyle name="Percent 3 7 3 3 4" xfId="56468" xr:uid="{00000000-0005-0000-0000-00009EDC0000}"/>
    <cellStyle name="Percent 3 7 3 4" xfId="56469" xr:uid="{00000000-0005-0000-0000-00009FDC0000}"/>
    <cellStyle name="Percent 3 7 3 4 2" xfId="56470" xr:uid="{00000000-0005-0000-0000-0000A0DC0000}"/>
    <cellStyle name="Percent 3 7 3 4 2 2" xfId="56471" xr:uid="{00000000-0005-0000-0000-0000A1DC0000}"/>
    <cellStyle name="Percent 3 7 3 4 3" xfId="56472" xr:uid="{00000000-0005-0000-0000-0000A2DC0000}"/>
    <cellStyle name="Percent 3 7 3 4 4" xfId="56473" xr:uid="{00000000-0005-0000-0000-0000A3DC0000}"/>
    <cellStyle name="Percent 3 7 3 5" xfId="56474" xr:uid="{00000000-0005-0000-0000-0000A4DC0000}"/>
    <cellStyle name="Percent 3 7 3 5 2" xfId="56475" xr:uid="{00000000-0005-0000-0000-0000A5DC0000}"/>
    <cellStyle name="Percent 3 7 3 6" xfId="56476" xr:uid="{00000000-0005-0000-0000-0000A6DC0000}"/>
    <cellStyle name="Percent 3 7 3 7" xfId="56477" xr:uid="{00000000-0005-0000-0000-0000A7DC0000}"/>
    <cellStyle name="Percent 3 7 4" xfId="56478" xr:uid="{00000000-0005-0000-0000-0000A8DC0000}"/>
    <cellStyle name="Percent 3 7 4 2" xfId="56479" xr:uid="{00000000-0005-0000-0000-0000A9DC0000}"/>
    <cellStyle name="Percent 3 7 4 2 2" xfId="56480" xr:uid="{00000000-0005-0000-0000-0000AADC0000}"/>
    <cellStyle name="Percent 3 7 4 2 2 2" xfId="56481" xr:uid="{00000000-0005-0000-0000-0000ABDC0000}"/>
    <cellStyle name="Percent 3 7 4 2 3" xfId="56482" xr:uid="{00000000-0005-0000-0000-0000ACDC0000}"/>
    <cellStyle name="Percent 3 7 4 2 4" xfId="56483" xr:uid="{00000000-0005-0000-0000-0000ADDC0000}"/>
    <cellStyle name="Percent 3 7 4 3" xfId="56484" xr:uid="{00000000-0005-0000-0000-0000AEDC0000}"/>
    <cellStyle name="Percent 3 7 4 3 2" xfId="56485" xr:uid="{00000000-0005-0000-0000-0000AFDC0000}"/>
    <cellStyle name="Percent 3 7 4 3 2 2" xfId="56486" xr:uid="{00000000-0005-0000-0000-0000B0DC0000}"/>
    <cellStyle name="Percent 3 7 4 3 3" xfId="56487" xr:uid="{00000000-0005-0000-0000-0000B1DC0000}"/>
    <cellStyle name="Percent 3 7 4 3 4" xfId="56488" xr:uid="{00000000-0005-0000-0000-0000B2DC0000}"/>
    <cellStyle name="Percent 3 7 4 4" xfId="56489" xr:uid="{00000000-0005-0000-0000-0000B3DC0000}"/>
    <cellStyle name="Percent 3 7 4 4 2" xfId="56490" xr:uid="{00000000-0005-0000-0000-0000B4DC0000}"/>
    <cellStyle name="Percent 3 7 4 5" xfId="56491" xr:uid="{00000000-0005-0000-0000-0000B5DC0000}"/>
    <cellStyle name="Percent 3 7 4 6" xfId="56492" xr:uid="{00000000-0005-0000-0000-0000B6DC0000}"/>
    <cellStyle name="Percent 3 7 5" xfId="56493" xr:uid="{00000000-0005-0000-0000-0000B7DC0000}"/>
    <cellStyle name="Percent 3 7 5 2" xfId="56494" xr:uid="{00000000-0005-0000-0000-0000B8DC0000}"/>
    <cellStyle name="Percent 3 7 5 2 2" xfId="56495" xr:uid="{00000000-0005-0000-0000-0000B9DC0000}"/>
    <cellStyle name="Percent 3 7 5 2 2 2" xfId="56496" xr:uid="{00000000-0005-0000-0000-0000BADC0000}"/>
    <cellStyle name="Percent 3 7 5 2 3" xfId="56497" xr:uid="{00000000-0005-0000-0000-0000BBDC0000}"/>
    <cellStyle name="Percent 3 7 5 2 4" xfId="56498" xr:uid="{00000000-0005-0000-0000-0000BCDC0000}"/>
    <cellStyle name="Percent 3 7 5 3" xfId="56499" xr:uid="{00000000-0005-0000-0000-0000BDDC0000}"/>
    <cellStyle name="Percent 3 7 5 3 2" xfId="56500" xr:uid="{00000000-0005-0000-0000-0000BEDC0000}"/>
    <cellStyle name="Percent 3 7 5 4" xfId="56501" xr:uid="{00000000-0005-0000-0000-0000BFDC0000}"/>
    <cellStyle name="Percent 3 7 5 5" xfId="56502" xr:uid="{00000000-0005-0000-0000-0000C0DC0000}"/>
    <cellStyle name="Percent 3 7 6" xfId="56503" xr:uid="{00000000-0005-0000-0000-0000C1DC0000}"/>
    <cellStyle name="Percent 3 7 6 2" xfId="56504" xr:uid="{00000000-0005-0000-0000-0000C2DC0000}"/>
    <cellStyle name="Percent 3 7 6 2 2" xfId="56505" xr:uid="{00000000-0005-0000-0000-0000C3DC0000}"/>
    <cellStyle name="Percent 3 7 6 3" xfId="56506" xr:uid="{00000000-0005-0000-0000-0000C4DC0000}"/>
    <cellStyle name="Percent 3 7 6 4" xfId="56507" xr:uid="{00000000-0005-0000-0000-0000C5DC0000}"/>
    <cellStyle name="Percent 3 7 7" xfId="56508" xr:uid="{00000000-0005-0000-0000-0000C6DC0000}"/>
    <cellStyle name="Percent 3 7 7 2" xfId="56509" xr:uid="{00000000-0005-0000-0000-0000C7DC0000}"/>
    <cellStyle name="Percent 3 7 8" xfId="56510" xr:uid="{00000000-0005-0000-0000-0000C8DC0000}"/>
    <cellStyle name="Percent 3 7 9" xfId="56511" xr:uid="{00000000-0005-0000-0000-0000C9DC0000}"/>
    <cellStyle name="Percent 3 8" xfId="56512" xr:uid="{00000000-0005-0000-0000-0000CADC0000}"/>
    <cellStyle name="Percent 3 8 2" xfId="56513" xr:uid="{00000000-0005-0000-0000-0000CBDC0000}"/>
    <cellStyle name="Percent 3 8 2 2" xfId="56514" xr:uid="{00000000-0005-0000-0000-0000CCDC0000}"/>
    <cellStyle name="Percent 3 8 2 2 2" xfId="56515" xr:uid="{00000000-0005-0000-0000-0000CDDC0000}"/>
    <cellStyle name="Percent 3 8 2 2 2 2" xfId="56516" xr:uid="{00000000-0005-0000-0000-0000CEDC0000}"/>
    <cellStyle name="Percent 3 8 2 2 2 2 2" xfId="56517" xr:uid="{00000000-0005-0000-0000-0000CFDC0000}"/>
    <cellStyle name="Percent 3 8 2 2 2 3" xfId="56518" xr:uid="{00000000-0005-0000-0000-0000D0DC0000}"/>
    <cellStyle name="Percent 3 8 2 2 2 4" xfId="56519" xr:uid="{00000000-0005-0000-0000-0000D1DC0000}"/>
    <cellStyle name="Percent 3 8 2 2 3" xfId="56520" xr:uid="{00000000-0005-0000-0000-0000D2DC0000}"/>
    <cellStyle name="Percent 3 8 2 2 3 2" xfId="56521" xr:uid="{00000000-0005-0000-0000-0000D3DC0000}"/>
    <cellStyle name="Percent 3 8 2 2 4" xfId="56522" xr:uid="{00000000-0005-0000-0000-0000D4DC0000}"/>
    <cellStyle name="Percent 3 8 2 2 5" xfId="56523" xr:uid="{00000000-0005-0000-0000-0000D5DC0000}"/>
    <cellStyle name="Percent 3 8 2 3" xfId="56524" xr:uid="{00000000-0005-0000-0000-0000D6DC0000}"/>
    <cellStyle name="Percent 3 8 2 3 2" xfId="56525" xr:uid="{00000000-0005-0000-0000-0000D7DC0000}"/>
    <cellStyle name="Percent 3 8 2 3 2 2" xfId="56526" xr:uid="{00000000-0005-0000-0000-0000D8DC0000}"/>
    <cellStyle name="Percent 3 8 2 3 3" xfId="56527" xr:uid="{00000000-0005-0000-0000-0000D9DC0000}"/>
    <cellStyle name="Percent 3 8 2 3 4" xfId="56528" xr:uid="{00000000-0005-0000-0000-0000DADC0000}"/>
    <cellStyle name="Percent 3 8 2 4" xfId="56529" xr:uid="{00000000-0005-0000-0000-0000DBDC0000}"/>
    <cellStyle name="Percent 3 8 2 4 2" xfId="56530" xr:uid="{00000000-0005-0000-0000-0000DCDC0000}"/>
    <cellStyle name="Percent 3 8 2 5" xfId="56531" xr:uid="{00000000-0005-0000-0000-0000DDDC0000}"/>
    <cellStyle name="Percent 3 8 2 6" xfId="56532" xr:uid="{00000000-0005-0000-0000-0000DEDC0000}"/>
    <cellStyle name="Percent 3 8 3" xfId="56533" xr:uid="{00000000-0005-0000-0000-0000DFDC0000}"/>
    <cellStyle name="Percent 3 8 3 2" xfId="56534" xr:uid="{00000000-0005-0000-0000-0000E0DC0000}"/>
    <cellStyle name="Percent 3 8 3 2 2" xfId="56535" xr:uid="{00000000-0005-0000-0000-0000E1DC0000}"/>
    <cellStyle name="Percent 3 8 3 2 2 2" xfId="56536" xr:uid="{00000000-0005-0000-0000-0000E2DC0000}"/>
    <cellStyle name="Percent 3 8 3 2 3" xfId="56537" xr:uid="{00000000-0005-0000-0000-0000E3DC0000}"/>
    <cellStyle name="Percent 3 8 3 2 4" xfId="56538" xr:uid="{00000000-0005-0000-0000-0000E4DC0000}"/>
    <cellStyle name="Percent 3 8 3 3" xfId="56539" xr:uid="{00000000-0005-0000-0000-0000E5DC0000}"/>
    <cellStyle name="Percent 3 8 3 3 2" xfId="56540" xr:uid="{00000000-0005-0000-0000-0000E6DC0000}"/>
    <cellStyle name="Percent 3 8 3 4" xfId="56541" xr:uid="{00000000-0005-0000-0000-0000E7DC0000}"/>
    <cellStyle name="Percent 3 8 3 5" xfId="56542" xr:uid="{00000000-0005-0000-0000-0000E8DC0000}"/>
    <cellStyle name="Percent 3 8 4" xfId="56543" xr:uid="{00000000-0005-0000-0000-0000E9DC0000}"/>
    <cellStyle name="Percent 3 8 4 2" xfId="56544" xr:uid="{00000000-0005-0000-0000-0000EADC0000}"/>
    <cellStyle name="Percent 3 8 4 2 2" xfId="56545" xr:uid="{00000000-0005-0000-0000-0000EBDC0000}"/>
    <cellStyle name="Percent 3 8 4 3" xfId="56546" xr:uid="{00000000-0005-0000-0000-0000ECDC0000}"/>
    <cellStyle name="Percent 3 8 4 4" xfId="56547" xr:uid="{00000000-0005-0000-0000-0000EDDC0000}"/>
    <cellStyle name="Percent 3 8 5" xfId="56548" xr:uid="{00000000-0005-0000-0000-0000EEDC0000}"/>
    <cellStyle name="Percent 3 8 5 2" xfId="56549" xr:uid="{00000000-0005-0000-0000-0000EFDC0000}"/>
    <cellStyle name="Percent 3 8 5 2 2" xfId="56550" xr:uid="{00000000-0005-0000-0000-0000F0DC0000}"/>
    <cellStyle name="Percent 3 8 5 3" xfId="56551" xr:uid="{00000000-0005-0000-0000-0000F1DC0000}"/>
    <cellStyle name="Percent 3 8 5 4" xfId="56552" xr:uid="{00000000-0005-0000-0000-0000F2DC0000}"/>
    <cellStyle name="Percent 3 9" xfId="56553" xr:uid="{00000000-0005-0000-0000-0000F3DC0000}"/>
    <cellStyle name="Percent 3 9 2" xfId="56554" xr:uid="{00000000-0005-0000-0000-0000F4DC0000}"/>
    <cellStyle name="Percent 3 9 2 2" xfId="56555" xr:uid="{00000000-0005-0000-0000-0000F5DC0000}"/>
    <cellStyle name="Percent 3 9 2 2 2" xfId="56556" xr:uid="{00000000-0005-0000-0000-0000F6DC0000}"/>
    <cellStyle name="Percent 3 9 2 2 2 2" xfId="56557" xr:uid="{00000000-0005-0000-0000-0000F7DC0000}"/>
    <cellStyle name="Percent 3 9 2 2 3" xfId="56558" xr:uid="{00000000-0005-0000-0000-0000F8DC0000}"/>
    <cellStyle name="Percent 3 9 2 2 4" xfId="56559" xr:uid="{00000000-0005-0000-0000-0000F9DC0000}"/>
    <cellStyle name="Percent 3 9 2 3" xfId="56560" xr:uid="{00000000-0005-0000-0000-0000FADC0000}"/>
    <cellStyle name="Percent 3 9 2 3 2" xfId="56561" xr:uid="{00000000-0005-0000-0000-0000FBDC0000}"/>
    <cellStyle name="Percent 3 9 2 3 2 2" xfId="56562" xr:uid="{00000000-0005-0000-0000-0000FCDC0000}"/>
    <cellStyle name="Percent 3 9 2 3 3" xfId="56563" xr:uid="{00000000-0005-0000-0000-0000FDDC0000}"/>
    <cellStyle name="Percent 3 9 2 3 4" xfId="56564" xr:uid="{00000000-0005-0000-0000-0000FEDC0000}"/>
    <cellStyle name="Percent 3 9 2 4" xfId="56565" xr:uid="{00000000-0005-0000-0000-0000FFDC0000}"/>
    <cellStyle name="Percent 3 9 2 4 2" xfId="56566" xr:uid="{00000000-0005-0000-0000-000000DD0000}"/>
    <cellStyle name="Percent 3 9 2 5" xfId="56567" xr:uid="{00000000-0005-0000-0000-000001DD0000}"/>
    <cellStyle name="Percent 3 9 2 6" xfId="56568" xr:uid="{00000000-0005-0000-0000-000002DD0000}"/>
    <cellStyle name="Percent 3 9 3" xfId="56569" xr:uid="{00000000-0005-0000-0000-000003DD0000}"/>
    <cellStyle name="Percent 3 9 3 2" xfId="56570" xr:uid="{00000000-0005-0000-0000-000004DD0000}"/>
    <cellStyle name="Percent 3 9 3 2 2" xfId="56571" xr:uid="{00000000-0005-0000-0000-000005DD0000}"/>
    <cellStyle name="Percent 3 9 3 2 2 2" xfId="56572" xr:uid="{00000000-0005-0000-0000-000006DD0000}"/>
    <cellStyle name="Percent 3 9 3 2 3" xfId="56573" xr:uid="{00000000-0005-0000-0000-000007DD0000}"/>
    <cellStyle name="Percent 3 9 3 2 4" xfId="56574" xr:uid="{00000000-0005-0000-0000-000008DD0000}"/>
    <cellStyle name="Percent 3 9 3 3" xfId="56575" xr:uid="{00000000-0005-0000-0000-000009DD0000}"/>
    <cellStyle name="Percent 3 9 3 3 2" xfId="56576" xr:uid="{00000000-0005-0000-0000-00000ADD0000}"/>
    <cellStyle name="Percent 3 9 3 4" xfId="56577" xr:uid="{00000000-0005-0000-0000-00000BDD0000}"/>
    <cellStyle name="Percent 3 9 3 5" xfId="56578" xr:uid="{00000000-0005-0000-0000-00000CDD0000}"/>
    <cellStyle name="Percent 3 9 4" xfId="56579" xr:uid="{00000000-0005-0000-0000-00000DDD0000}"/>
    <cellStyle name="Percent 3 9 4 2" xfId="56580" xr:uid="{00000000-0005-0000-0000-00000EDD0000}"/>
    <cellStyle name="Percent 3 9 4 2 2" xfId="56581" xr:uid="{00000000-0005-0000-0000-00000FDD0000}"/>
    <cellStyle name="Percent 3 9 4 3" xfId="56582" xr:uid="{00000000-0005-0000-0000-000010DD0000}"/>
    <cellStyle name="Percent 3 9 4 4" xfId="56583" xr:uid="{00000000-0005-0000-0000-000011DD0000}"/>
    <cellStyle name="Percent 3 9 5" xfId="56584" xr:uid="{00000000-0005-0000-0000-000012DD0000}"/>
    <cellStyle name="Percent 3 9 5 2" xfId="56585" xr:uid="{00000000-0005-0000-0000-000013DD0000}"/>
    <cellStyle name="Percent 3 9 6" xfId="56586" xr:uid="{00000000-0005-0000-0000-000014DD0000}"/>
    <cellStyle name="Percent 3 9 7" xfId="56587" xr:uid="{00000000-0005-0000-0000-000015DD0000}"/>
    <cellStyle name="Percent 4" xfId="56588" xr:uid="{00000000-0005-0000-0000-000016DD0000}"/>
    <cellStyle name="Percent 4 2" xfId="56589" xr:uid="{00000000-0005-0000-0000-000017DD0000}"/>
    <cellStyle name="Percent 4 2 2" xfId="56590" xr:uid="{00000000-0005-0000-0000-000018DD0000}"/>
    <cellStyle name="Percent 4 2 2 2" xfId="56591" xr:uid="{00000000-0005-0000-0000-000019DD0000}"/>
    <cellStyle name="Percent 4 2 2 2 2" xfId="56592" xr:uid="{00000000-0005-0000-0000-00001ADD0000}"/>
    <cellStyle name="Percent 4 2 2 3" xfId="56593" xr:uid="{00000000-0005-0000-0000-00001BDD0000}"/>
    <cellStyle name="Percent 4 2 3" xfId="56594" xr:uid="{00000000-0005-0000-0000-00001CDD0000}"/>
    <cellStyle name="Percent 4 2 3 2" xfId="56595" xr:uid="{00000000-0005-0000-0000-00001DDD0000}"/>
    <cellStyle name="Percent 4 2 3 2 2" xfId="56596" xr:uid="{00000000-0005-0000-0000-00001EDD0000}"/>
    <cellStyle name="Percent 4 2 3 3" xfId="56597" xr:uid="{00000000-0005-0000-0000-00001FDD0000}"/>
    <cellStyle name="Percent 4 2 4" xfId="56598" xr:uid="{00000000-0005-0000-0000-000020DD0000}"/>
    <cellStyle name="Percent 4 3" xfId="56599" xr:uid="{00000000-0005-0000-0000-000021DD0000}"/>
    <cellStyle name="Percent 4 4" xfId="56600" xr:uid="{00000000-0005-0000-0000-000022DD0000}"/>
    <cellStyle name="Percent 4 4 2" xfId="56601" xr:uid="{00000000-0005-0000-0000-000023DD0000}"/>
    <cellStyle name="Percent 4 4 2 2" xfId="56602" xr:uid="{00000000-0005-0000-0000-000024DD0000}"/>
    <cellStyle name="Percent 4 4 3" xfId="56603" xr:uid="{00000000-0005-0000-0000-000025DD0000}"/>
    <cellStyle name="Percent 4 5" xfId="56604" xr:uid="{00000000-0005-0000-0000-000026DD0000}"/>
    <cellStyle name="Percent 4 5 2" xfId="56605" xr:uid="{00000000-0005-0000-0000-000027DD0000}"/>
    <cellStyle name="Percent 4 5 3" xfId="56606" xr:uid="{00000000-0005-0000-0000-000028DD0000}"/>
    <cellStyle name="Percent 4 6" xfId="56607" xr:uid="{00000000-0005-0000-0000-000029DD0000}"/>
    <cellStyle name="Percent 4 7" xfId="56608" xr:uid="{00000000-0005-0000-0000-00002ADD0000}"/>
    <cellStyle name="Percent 5" xfId="56609" xr:uid="{00000000-0005-0000-0000-00002BDD0000}"/>
    <cellStyle name="Percent 5 10" xfId="56610" xr:uid="{00000000-0005-0000-0000-00002CDD0000}"/>
    <cellStyle name="Percent 5 10 2" xfId="56611" xr:uid="{00000000-0005-0000-0000-00002DDD0000}"/>
    <cellStyle name="Percent 5 10 2 2" xfId="56612" xr:uid="{00000000-0005-0000-0000-00002EDD0000}"/>
    <cellStyle name="Percent 5 10 3" xfId="56613" xr:uid="{00000000-0005-0000-0000-00002FDD0000}"/>
    <cellStyle name="Percent 5 10 4" xfId="56614" xr:uid="{00000000-0005-0000-0000-000030DD0000}"/>
    <cellStyle name="Percent 5 2" xfId="56615" xr:uid="{00000000-0005-0000-0000-000031DD0000}"/>
    <cellStyle name="Percent 5 2 10" xfId="56616" xr:uid="{00000000-0005-0000-0000-000032DD0000}"/>
    <cellStyle name="Percent 5 2 11" xfId="56617" xr:uid="{00000000-0005-0000-0000-000033DD0000}"/>
    <cellStyle name="Percent 5 2 2" xfId="56618" xr:uid="{00000000-0005-0000-0000-000034DD0000}"/>
    <cellStyle name="Percent 5 2 2 2" xfId="56619" xr:uid="{00000000-0005-0000-0000-000035DD0000}"/>
    <cellStyle name="Percent 5 2 2 2 2" xfId="56620" xr:uid="{00000000-0005-0000-0000-000036DD0000}"/>
    <cellStyle name="Percent 5 2 2 2 2 2" xfId="56621" xr:uid="{00000000-0005-0000-0000-000037DD0000}"/>
    <cellStyle name="Percent 5 2 2 2 2 2 2" xfId="56622" xr:uid="{00000000-0005-0000-0000-000038DD0000}"/>
    <cellStyle name="Percent 5 2 2 2 2 2 2 2" xfId="56623" xr:uid="{00000000-0005-0000-0000-000039DD0000}"/>
    <cellStyle name="Percent 5 2 2 2 2 2 2 2 2" xfId="56624" xr:uid="{00000000-0005-0000-0000-00003ADD0000}"/>
    <cellStyle name="Percent 5 2 2 2 2 2 2 3" xfId="56625" xr:uid="{00000000-0005-0000-0000-00003BDD0000}"/>
    <cellStyle name="Percent 5 2 2 2 2 2 2 4" xfId="56626" xr:uid="{00000000-0005-0000-0000-00003CDD0000}"/>
    <cellStyle name="Percent 5 2 2 2 2 2 3" xfId="56627" xr:uid="{00000000-0005-0000-0000-00003DDD0000}"/>
    <cellStyle name="Percent 5 2 2 2 2 2 3 2" xfId="56628" xr:uid="{00000000-0005-0000-0000-00003EDD0000}"/>
    <cellStyle name="Percent 5 2 2 2 2 2 4" xfId="56629" xr:uid="{00000000-0005-0000-0000-00003FDD0000}"/>
    <cellStyle name="Percent 5 2 2 2 2 2 5" xfId="56630" xr:uid="{00000000-0005-0000-0000-000040DD0000}"/>
    <cellStyle name="Percent 5 2 2 2 2 3" xfId="56631" xr:uid="{00000000-0005-0000-0000-000041DD0000}"/>
    <cellStyle name="Percent 5 2 2 2 2 3 2" xfId="56632" xr:uid="{00000000-0005-0000-0000-000042DD0000}"/>
    <cellStyle name="Percent 5 2 2 2 2 3 2 2" xfId="56633" xr:uid="{00000000-0005-0000-0000-000043DD0000}"/>
    <cellStyle name="Percent 5 2 2 2 2 3 3" xfId="56634" xr:uid="{00000000-0005-0000-0000-000044DD0000}"/>
    <cellStyle name="Percent 5 2 2 2 2 3 4" xfId="56635" xr:uid="{00000000-0005-0000-0000-000045DD0000}"/>
    <cellStyle name="Percent 5 2 2 2 2 4" xfId="56636" xr:uid="{00000000-0005-0000-0000-000046DD0000}"/>
    <cellStyle name="Percent 5 2 2 2 2 4 2" xfId="56637" xr:uid="{00000000-0005-0000-0000-000047DD0000}"/>
    <cellStyle name="Percent 5 2 2 2 2 5" xfId="56638" xr:uid="{00000000-0005-0000-0000-000048DD0000}"/>
    <cellStyle name="Percent 5 2 2 2 2 6" xfId="56639" xr:uid="{00000000-0005-0000-0000-000049DD0000}"/>
    <cellStyle name="Percent 5 2 2 2 3" xfId="56640" xr:uid="{00000000-0005-0000-0000-00004ADD0000}"/>
    <cellStyle name="Percent 5 2 2 2 3 2" xfId="56641" xr:uid="{00000000-0005-0000-0000-00004BDD0000}"/>
    <cellStyle name="Percent 5 2 2 2 3 2 2" xfId="56642" xr:uid="{00000000-0005-0000-0000-00004CDD0000}"/>
    <cellStyle name="Percent 5 2 2 2 3 2 2 2" xfId="56643" xr:uid="{00000000-0005-0000-0000-00004DDD0000}"/>
    <cellStyle name="Percent 5 2 2 2 3 2 3" xfId="56644" xr:uid="{00000000-0005-0000-0000-00004EDD0000}"/>
    <cellStyle name="Percent 5 2 2 2 3 2 4" xfId="56645" xr:uid="{00000000-0005-0000-0000-00004FDD0000}"/>
    <cellStyle name="Percent 5 2 2 2 3 3" xfId="56646" xr:uid="{00000000-0005-0000-0000-000050DD0000}"/>
    <cellStyle name="Percent 5 2 2 2 3 3 2" xfId="56647" xr:uid="{00000000-0005-0000-0000-000051DD0000}"/>
    <cellStyle name="Percent 5 2 2 2 3 4" xfId="56648" xr:uid="{00000000-0005-0000-0000-000052DD0000}"/>
    <cellStyle name="Percent 5 2 2 2 3 5" xfId="56649" xr:uid="{00000000-0005-0000-0000-000053DD0000}"/>
    <cellStyle name="Percent 5 2 2 2 4" xfId="56650" xr:uid="{00000000-0005-0000-0000-000054DD0000}"/>
    <cellStyle name="Percent 5 2 2 2 4 2" xfId="56651" xr:uid="{00000000-0005-0000-0000-000055DD0000}"/>
    <cellStyle name="Percent 5 2 2 2 4 2 2" xfId="56652" xr:uid="{00000000-0005-0000-0000-000056DD0000}"/>
    <cellStyle name="Percent 5 2 2 2 4 3" xfId="56653" xr:uid="{00000000-0005-0000-0000-000057DD0000}"/>
    <cellStyle name="Percent 5 2 2 2 4 4" xfId="56654" xr:uid="{00000000-0005-0000-0000-000058DD0000}"/>
    <cellStyle name="Percent 5 2 2 2 5" xfId="56655" xr:uid="{00000000-0005-0000-0000-000059DD0000}"/>
    <cellStyle name="Percent 5 2 2 2 5 2" xfId="56656" xr:uid="{00000000-0005-0000-0000-00005ADD0000}"/>
    <cellStyle name="Percent 5 2 2 2 5 2 2" xfId="56657" xr:uid="{00000000-0005-0000-0000-00005BDD0000}"/>
    <cellStyle name="Percent 5 2 2 2 5 3" xfId="56658" xr:uid="{00000000-0005-0000-0000-00005CDD0000}"/>
    <cellStyle name="Percent 5 2 2 2 5 4" xfId="56659" xr:uid="{00000000-0005-0000-0000-00005DDD0000}"/>
    <cellStyle name="Percent 5 2 2 2 6" xfId="56660" xr:uid="{00000000-0005-0000-0000-00005EDD0000}"/>
    <cellStyle name="Percent 5 2 2 2 6 2" xfId="56661" xr:uid="{00000000-0005-0000-0000-00005FDD0000}"/>
    <cellStyle name="Percent 5 2 2 2 7" xfId="56662" xr:uid="{00000000-0005-0000-0000-000060DD0000}"/>
    <cellStyle name="Percent 5 2 2 2 8" xfId="56663" xr:uid="{00000000-0005-0000-0000-000061DD0000}"/>
    <cellStyle name="Percent 5 2 2 3" xfId="56664" xr:uid="{00000000-0005-0000-0000-000062DD0000}"/>
    <cellStyle name="Percent 5 2 2 3 2" xfId="56665" xr:uid="{00000000-0005-0000-0000-000063DD0000}"/>
    <cellStyle name="Percent 5 2 2 3 2 2" xfId="56666" xr:uid="{00000000-0005-0000-0000-000064DD0000}"/>
    <cellStyle name="Percent 5 2 2 3 2 2 2" xfId="56667" xr:uid="{00000000-0005-0000-0000-000065DD0000}"/>
    <cellStyle name="Percent 5 2 2 3 2 2 2 2" xfId="56668" xr:uid="{00000000-0005-0000-0000-000066DD0000}"/>
    <cellStyle name="Percent 5 2 2 3 2 2 3" xfId="56669" xr:uid="{00000000-0005-0000-0000-000067DD0000}"/>
    <cellStyle name="Percent 5 2 2 3 2 2 4" xfId="56670" xr:uid="{00000000-0005-0000-0000-000068DD0000}"/>
    <cellStyle name="Percent 5 2 2 3 2 3" xfId="56671" xr:uid="{00000000-0005-0000-0000-000069DD0000}"/>
    <cellStyle name="Percent 5 2 2 3 2 3 2" xfId="56672" xr:uid="{00000000-0005-0000-0000-00006ADD0000}"/>
    <cellStyle name="Percent 5 2 2 3 2 4" xfId="56673" xr:uid="{00000000-0005-0000-0000-00006BDD0000}"/>
    <cellStyle name="Percent 5 2 2 3 2 5" xfId="56674" xr:uid="{00000000-0005-0000-0000-00006CDD0000}"/>
    <cellStyle name="Percent 5 2 2 3 3" xfId="56675" xr:uid="{00000000-0005-0000-0000-00006DDD0000}"/>
    <cellStyle name="Percent 5 2 2 3 3 2" xfId="56676" xr:uid="{00000000-0005-0000-0000-00006EDD0000}"/>
    <cellStyle name="Percent 5 2 2 3 3 2 2" xfId="56677" xr:uid="{00000000-0005-0000-0000-00006FDD0000}"/>
    <cellStyle name="Percent 5 2 2 3 3 3" xfId="56678" xr:uid="{00000000-0005-0000-0000-000070DD0000}"/>
    <cellStyle name="Percent 5 2 2 3 3 4" xfId="56679" xr:uid="{00000000-0005-0000-0000-000071DD0000}"/>
    <cellStyle name="Percent 5 2 2 3 4" xfId="56680" xr:uid="{00000000-0005-0000-0000-000072DD0000}"/>
    <cellStyle name="Percent 5 2 2 3 4 2" xfId="56681" xr:uid="{00000000-0005-0000-0000-000073DD0000}"/>
    <cellStyle name="Percent 5 2 2 3 4 2 2" xfId="56682" xr:uid="{00000000-0005-0000-0000-000074DD0000}"/>
    <cellStyle name="Percent 5 2 2 3 4 3" xfId="56683" xr:uid="{00000000-0005-0000-0000-000075DD0000}"/>
    <cellStyle name="Percent 5 2 2 3 4 4" xfId="56684" xr:uid="{00000000-0005-0000-0000-000076DD0000}"/>
    <cellStyle name="Percent 5 2 2 3 5" xfId="56685" xr:uid="{00000000-0005-0000-0000-000077DD0000}"/>
    <cellStyle name="Percent 5 2 2 3 5 2" xfId="56686" xr:uid="{00000000-0005-0000-0000-000078DD0000}"/>
    <cellStyle name="Percent 5 2 2 3 6" xfId="56687" xr:uid="{00000000-0005-0000-0000-000079DD0000}"/>
    <cellStyle name="Percent 5 2 2 3 7" xfId="56688" xr:uid="{00000000-0005-0000-0000-00007ADD0000}"/>
    <cellStyle name="Percent 5 2 2 4" xfId="56689" xr:uid="{00000000-0005-0000-0000-00007BDD0000}"/>
    <cellStyle name="Percent 5 2 2 4 2" xfId="56690" xr:uid="{00000000-0005-0000-0000-00007CDD0000}"/>
    <cellStyle name="Percent 5 2 2 4 2 2" xfId="56691" xr:uid="{00000000-0005-0000-0000-00007DDD0000}"/>
    <cellStyle name="Percent 5 2 2 4 2 2 2" xfId="56692" xr:uid="{00000000-0005-0000-0000-00007EDD0000}"/>
    <cellStyle name="Percent 5 2 2 4 2 3" xfId="56693" xr:uid="{00000000-0005-0000-0000-00007FDD0000}"/>
    <cellStyle name="Percent 5 2 2 4 2 4" xfId="56694" xr:uid="{00000000-0005-0000-0000-000080DD0000}"/>
    <cellStyle name="Percent 5 2 2 4 3" xfId="56695" xr:uid="{00000000-0005-0000-0000-000081DD0000}"/>
    <cellStyle name="Percent 5 2 2 4 3 2" xfId="56696" xr:uid="{00000000-0005-0000-0000-000082DD0000}"/>
    <cellStyle name="Percent 5 2 2 4 3 2 2" xfId="56697" xr:uid="{00000000-0005-0000-0000-000083DD0000}"/>
    <cellStyle name="Percent 5 2 2 4 3 3" xfId="56698" xr:uid="{00000000-0005-0000-0000-000084DD0000}"/>
    <cellStyle name="Percent 5 2 2 4 3 4" xfId="56699" xr:uid="{00000000-0005-0000-0000-000085DD0000}"/>
    <cellStyle name="Percent 5 2 2 4 4" xfId="56700" xr:uid="{00000000-0005-0000-0000-000086DD0000}"/>
    <cellStyle name="Percent 5 2 2 4 4 2" xfId="56701" xr:uid="{00000000-0005-0000-0000-000087DD0000}"/>
    <cellStyle name="Percent 5 2 2 4 5" xfId="56702" xr:uid="{00000000-0005-0000-0000-000088DD0000}"/>
    <cellStyle name="Percent 5 2 2 4 6" xfId="56703" xr:uid="{00000000-0005-0000-0000-000089DD0000}"/>
    <cellStyle name="Percent 5 2 2 5" xfId="56704" xr:uid="{00000000-0005-0000-0000-00008ADD0000}"/>
    <cellStyle name="Percent 5 2 2 5 2" xfId="56705" xr:uid="{00000000-0005-0000-0000-00008BDD0000}"/>
    <cellStyle name="Percent 5 2 2 5 2 2" xfId="56706" xr:uid="{00000000-0005-0000-0000-00008CDD0000}"/>
    <cellStyle name="Percent 5 2 2 5 2 2 2" xfId="56707" xr:uid="{00000000-0005-0000-0000-00008DDD0000}"/>
    <cellStyle name="Percent 5 2 2 5 2 3" xfId="56708" xr:uid="{00000000-0005-0000-0000-00008EDD0000}"/>
    <cellStyle name="Percent 5 2 2 5 2 4" xfId="56709" xr:uid="{00000000-0005-0000-0000-00008FDD0000}"/>
    <cellStyle name="Percent 5 2 2 5 3" xfId="56710" xr:uid="{00000000-0005-0000-0000-000090DD0000}"/>
    <cellStyle name="Percent 5 2 2 5 3 2" xfId="56711" xr:uid="{00000000-0005-0000-0000-000091DD0000}"/>
    <cellStyle name="Percent 5 2 2 5 4" xfId="56712" xr:uid="{00000000-0005-0000-0000-000092DD0000}"/>
    <cellStyle name="Percent 5 2 2 5 5" xfId="56713" xr:uid="{00000000-0005-0000-0000-000093DD0000}"/>
    <cellStyle name="Percent 5 2 2 6" xfId="56714" xr:uid="{00000000-0005-0000-0000-000094DD0000}"/>
    <cellStyle name="Percent 5 2 2 6 2" xfId="56715" xr:uid="{00000000-0005-0000-0000-000095DD0000}"/>
    <cellStyle name="Percent 5 2 2 6 2 2" xfId="56716" xr:uid="{00000000-0005-0000-0000-000096DD0000}"/>
    <cellStyle name="Percent 5 2 2 6 3" xfId="56717" xr:uid="{00000000-0005-0000-0000-000097DD0000}"/>
    <cellStyle name="Percent 5 2 2 6 4" xfId="56718" xr:uid="{00000000-0005-0000-0000-000098DD0000}"/>
    <cellStyle name="Percent 5 2 2 7" xfId="56719" xr:uid="{00000000-0005-0000-0000-000099DD0000}"/>
    <cellStyle name="Percent 5 2 2 7 2" xfId="56720" xr:uid="{00000000-0005-0000-0000-00009ADD0000}"/>
    <cellStyle name="Percent 5 2 2 8" xfId="56721" xr:uid="{00000000-0005-0000-0000-00009BDD0000}"/>
    <cellStyle name="Percent 5 2 2 9" xfId="56722" xr:uid="{00000000-0005-0000-0000-00009CDD0000}"/>
    <cellStyle name="Percent 5 2 3" xfId="56723" xr:uid="{00000000-0005-0000-0000-00009DDD0000}"/>
    <cellStyle name="Percent 5 2 3 2" xfId="56724" xr:uid="{00000000-0005-0000-0000-00009EDD0000}"/>
    <cellStyle name="Percent 5 2 3 2 2" xfId="56725" xr:uid="{00000000-0005-0000-0000-00009FDD0000}"/>
    <cellStyle name="Percent 5 2 3 2 2 2" xfId="56726" xr:uid="{00000000-0005-0000-0000-0000A0DD0000}"/>
    <cellStyle name="Percent 5 2 3 2 2 2 2" xfId="56727" xr:uid="{00000000-0005-0000-0000-0000A1DD0000}"/>
    <cellStyle name="Percent 5 2 3 2 2 2 2 2" xfId="56728" xr:uid="{00000000-0005-0000-0000-0000A2DD0000}"/>
    <cellStyle name="Percent 5 2 3 2 2 2 2 2 2" xfId="56729" xr:uid="{00000000-0005-0000-0000-0000A3DD0000}"/>
    <cellStyle name="Percent 5 2 3 2 2 2 2 3" xfId="56730" xr:uid="{00000000-0005-0000-0000-0000A4DD0000}"/>
    <cellStyle name="Percent 5 2 3 2 2 2 2 4" xfId="56731" xr:uid="{00000000-0005-0000-0000-0000A5DD0000}"/>
    <cellStyle name="Percent 5 2 3 2 2 2 3" xfId="56732" xr:uid="{00000000-0005-0000-0000-0000A6DD0000}"/>
    <cellStyle name="Percent 5 2 3 2 2 2 3 2" xfId="56733" xr:uid="{00000000-0005-0000-0000-0000A7DD0000}"/>
    <cellStyle name="Percent 5 2 3 2 2 2 4" xfId="56734" xr:uid="{00000000-0005-0000-0000-0000A8DD0000}"/>
    <cellStyle name="Percent 5 2 3 2 2 2 5" xfId="56735" xr:uid="{00000000-0005-0000-0000-0000A9DD0000}"/>
    <cellStyle name="Percent 5 2 3 2 2 3" xfId="56736" xr:uid="{00000000-0005-0000-0000-0000AADD0000}"/>
    <cellStyle name="Percent 5 2 3 2 2 3 2" xfId="56737" xr:uid="{00000000-0005-0000-0000-0000ABDD0000}"/>
    <cellStyle name="Percent 5 2 3 2 2 3 2 2" xfId="56738" xr:uid="{00000000-0005-0000-0000-0000ACDD0000}"/>
    <cellStyle name="Percent 5 2 3 2 2 3 3" xfId="56739" xr:uid="{00000000-0005-0000-0000-0000ADDD0000}"/>
    <cellStyle name="Percent 5 2 3 2 2 3 4" xfId="56740" xr:uid="{00000000-0005-0000-0000-0000AEDD0000}"/>
    <cellStyle name="Percent 5 2 3 2 2 4" xfId="56741" xr:uid="{00000000-0005-0000-0000-0000AFDD0000}"/>
    <cellStyle name="Percent 5 2 3 2 2 4 2" xfId="56742" xr:uid="{00000000-0005-0000-0000-0000B0DD0000}"/>
    <cellStyle name="Percent 5 2 3 2 2 5" xfId="56743" xr:uid="{00000000-0005-0000-0000-0000B1DD0000}"/>
    <cellStyle name="Percent 5 2 3 2 2 6" xfId="56744" xr:uid="{00000000-0005-0000-0000-0000B2DD0000}"/>
    <cellStyle name="Percent 5 2 3 2 3" xfId="56745" xr:uid="{00000000-0005-0000-0000-0000B3DD0000}"/>
    <cellStyle name="Percent 5 2 3 2 3 2" xfId="56746" xr:uid="{00000000-0005-0000-0000-0000B4DD0000}"/>
    <cellStyle name="Percent 5 2 3 2 3 2 2" xfId="56747" xr:uid="{00000000-0005-0000-0000-0000B5DD0000}"/>
    <cellStyle name="Percent 5 2 3 2 3 2 2 2" xfId="56748" xr:uid="{00000000-0005-0000-0000-0000B6DD0000}"/>
    <cellStyle name="Percent 5 2 3 2 3 2 3" xfId="56749" xr:uid="{00000000-0005-0000-0000-0000B7DD0000}"/>
    <cellStyle name="Percent 5 2 3 2 3 2 4" xfId="56750" xr:uid="{00000000-0005-0000-0000-0000B8DD0000}"/>
    <cellStyle name="Percent 5 2 3 2 3 3" xfId="56751" xr:uid="{00000000-0005-0000-0000-0000B9DD0000}"/>
    <cellStyle name="Percent 5 2 3 2 3 3 2" xfId="56752" xr:uid="{00000000-0005-0000-0000-0000BADD0000}"/>
    <cellStyle name="Percent 5 2 3 2 3 4" xfId="56753" xr:uid="{00000000-0005-0000-0000-0000BBDD0000}"/>
    <cellStyle name="Percent 5 2 3 2 3 5" xfId="56754" xr:uid="{00000000-0005-0000-0000-0000BCDD0000}"/>
    <cellStyle name="Percent 5 2 3 2 4" xfId="56755" xr:uid="{00000000-0005-0000-0000-0000BDDD0000}"/>
    <cellStyle name="Percent 5 2 3 2 4 2" xfId="56756" xr:uid="{00000000-0005-0000-0000-0000BEDD0000}"/>
    <cellStyle name="Percent 5 2 3 2 4 2 2" xfId="56757" xr:uid="{00000000-0005-0000-0000-0000BFDD0000}"/>
    <cellStyle name="Percent 5 2 3 2 4 3" xfId="56758" xr:uid="{00000000-0005-0000-0000-0000C0DD0000}"/>
    <cellStyle name="Percent 5 2 3 2 4 4" xfId="56759" xr:uid="{00000000-0005-0000-0000-0000C1DD0000}"/>
    <cellStyle name="Percent 5 2 3 2 5" xfId="56760" xr:uid="{00000000-0005-0000-0000-0000C2DD0000}"/>
    <cellStyle name="Percent 5 2 3 2 5 2" xfId="56761" xr:uid="{00000000-0005-0000-0000-0000C3DD0000}"/>
    <cellStyle name="Percent 5 2 3 2 5 2 2" xfId="56762" xr:uid="{00000000-0005-0000-0000-0000C4DD0000}"/>
    <cellStyle name="Percent 5 2 3 2 5 3" xfId="56763" xr:uid="{00000000-0005-0000-0000-0000C5DD0000}"/>
    <cellStyle name="Percent 5 2 3 2 5 4" xfId="56764" xr:uid="{00000000-0005-0000-0000-0000C6DD0000}"/>
    <cellStyle name="Percent 5 2 3 2 6" xfId="56765" xr:uid="{00000000-0005-0000-0000-0000C7DD0000}"/>
    <cellStyle name="Percent 5 2 3 2 6 2" xfId="56766" xr:uid="{00000000-0005-0000-0000-0000C8DD0000}"/>
    <cellStyle name="Percent 5 2 3 2 7" xfId="56767" xr:uid="{00000000-0005-0000-0000-0000C9DD0000}"/>
    <cellStyle name="Percent 5 2 3 2 8" xfId="56768" xr:uid="{00000000-0005-0000-0000-0000CADD0000}"/>
    <cellStyle name="Percent 5 2 3 3" xfId="56769" xr:uid="{00000000-0005-0000-0000-0000CBDD0000}"/>
    <cellStyle name="Percent 5 2 3 3 2" xfId="56770" xr:uid="{00000000-0005-0000-0000-0000CCDD0000}"/>
    <cellStyle name="Percent 5 2 3 3 2 2" xfId="56771" xr:uid="{00000000-0005-0000-0000-0000CDDD0000}"/>
    <cellStyle name="Percent 5 2 3 3 2 2 2" xfId="56772" xr:uid="{00000000-0005-0000-0000-0000CEDD0000}"/>
    <cellStyle name="Percent 5 2 3 3 2 2 2 2" xfId="56773" xr:uid="{00000000-0005-0000-0000-0000CFDD0000}"/>
    <cellStyle name="Percent 5 2 3 3 2 2 3" xfId="56774" xr:uid="{00000000-0005-0000-0000-0000D0DD0000}"/>
    <cellStyle name="Percent 5 2 3 3 2 2 4" xfId="56775" xr:uid="{00000000-0005-0000-0000-0000D1DD0000}"/>
    <cellStyle name="Percent 5 2 3 3 2 3" xfId="56776" xr:uid="{00000000-0005-0000-0000-0000D2DD0000}"/>
    <cellStyle name="Percent 5 2 3 3 2 3 2" xfId="56777" xr:uid="{00000000-0005-0000-0000-0000D3DD0000}"/>
    <cellStyle name="Percent 5 2 3 3 2 4" xfId="56778" xr:uid="{00000000-0005-0000-0000-0000D4DD0000}"/>
    <cellStyle name="Percent 5 2 3 3 2 5" xfId="56779" xr:uid="{00000000-0005-0000-0000-0000D5DD0000}"/>
    <cellStyle name="Percent 5 2 3 3 3" xfId="56780" xr:uid="{00000000-0005-0000-0000-0000D6DD0000}"/>
    <cellStyle name="Percent 5 2 3 3 3 2" xfId="56781" xr:uid="{00000000-0005-0000-0000-0000D7DD0000}"/>
    <cellStyle name="Percent 5 2 3 3 3 2 2" xfId="56782" xr:uid="{00000000-0005-0000-0000-0000D8DD0000}"/>
    <cellStyle name="Percent 5 2 3 3 3 3" xfId="56783" xr:uid="{00000000-0005-0000-0000-0000D9DD0000}"/>
    <cellStyle name="Percent 5 2 3 3 3 4" xfId="56784" xr:uid="{00000000-0005-0000-0000-0000DADD0000}"/>
    <cellStyle name="Percent 5 2 3 3 4" xfId="56785" xr:uid="{00000000-0005-0000-0000-0000DBDD0000}"/>
    <cellStyle name="Percent 5 2 3 3 4 2" xfId="56786" xr:uid="{00000000-0005-0000-0000-0000DCDD0000}"/>
    <cellStyle name="Percent 5 2 3 3 4 2 2" xfId="56787" xr:uid="{00000000-0005-0000-0000-0000DDDD0000}"/>
    <cellStyle name="Percent 5 2 3 3 4 3" xfId="56788" xr:uid="{00000000-0005-0000-0000-0000DEDD0000}"/>
    <cellStyle name="Percent 5 2 3 3 4 4" xfId="56789" xr:uid="{00000000-0005-0000-0000-0000DFDD0000}"/>
    <cellStyle name="Percent 5 2 3 3 5" xfId="56790" xr:uid="{00000000-0005-0000-0000-0000E0DD0000}"/>
    <cellStyle name="Percent 5 2 3 3 5 2" xfId="56791" xr:uid="{00000000-0005-0000-0000-0000E1DD0000}"/>
    <cellStyle name="Percent 5 2 3 3 6" xfId="56792" xr:uid="{00000000-0005-0000-0000-0000E2DD0000}"/>
    <cellStyle name="Percent 5 2 3 3 7" xfId="56793" xr:uid="{00000000-0005-0000-0000-0000E3DD0000}"/>
    <cellStyle name="Percent 5 2 3 4" xfId="56794" xr:uid="{00000000-0005-0000-0000-0000E4DD0000}"/>
    <cellStyle name="Percent 5 2 3 4 2" xfId="56795" xr:uid="{00000000-0005-0000-0000-0000E5DD0000}"/>
    <cellStyle name="Percent 5 2 3 4 2 2" xfId="56796" xr:uid="{00000000-0005-0000-0000-0000E6DD0000}"/>
    <cellStyle name="Percent 5 2 3 4 2 2 2" xfId="56797" xr:uid="{00000000-0005-0000-0000-0000E7DD0000}"/>
    <cellStyle name="Percent 5 2 3 4 2 3" xfId="56798" xr:uid="{00000000-0005-0000-0000-0000E8DD0000}"/>
    <cellStyle name="Percent 5 2 3 4 2 4" xfId="56799" xr:uid="{00000000-0005-0000-0000-0000E9DD0000}"/>
    <cellStyle name="Percent 5 2 3 4 3" xfId="56800" xr:uid="{00000000-0005-0000-0000-0000EADD0000}"/>
    <cellStyle name="Percent 5 2 3 4 3 2" xfId="56801" xr:uid="{00000000-0005-0000-0000-0000EBDD0000}"/>
    <cellStyle name="Percent 5 2 3 4 3 2 2" xfId="56802" xr:uid="{00000000-0005-0000-0000-0000ECDD0000}"/>
    <cellStyle name="Percent 5 2 3 4 3 3" xfId="56803" xr:uid="{00000000-0005-0000-0000-0000EDDD0000}"/>
    <cellStyle name="Percent 5 2 3 4 3 4" xfId="56804" xr:uid="{00000000-0005-0000-0000-0000EEDD0000}"/>
    <cellStyle name="Percent 5 2 3 4 4" xfId="56805" xr:uid="{00000000-0005-0000-0000-0000EFDD0000}"/>
    <cellStyle name="Percent 5 2 3 4 4 2" xfId="56806" xr:uid="{00000000-0005-0000-0000-0000F0DD0000}"/>
    <cellStyle name="Percent 5 2 3 4 5" xfId="56807" xr:uid="{00000000-0005-0000-0000-0000F1DD0000}"/>
    <cellStyle name="Percent 5 2 3 4 6" xfId="56808" xr:uid="{00000000-0005-0000-0000-0000F2DD0000}"/>
    <cellStyle name="Percent 5 2 3 5" xfId="56809" xr:uid="{00000000-0005-0000-0000-0000F3DD0000}"/>
    <cellStyle name="Percent 5 2 3 5 2" xfId="56810" xr:uid="{00000000-0005-0000-0000-0000F4DD0000}"/>
    <cellStyle name="Percent 5 2 3 5 2 2" xfId="56811" xr:uid="{00000000-0005-0000-0000-0000F5DD0000}"/>
    <cellStyle name="Percent 5 2 3 5 2 2 2" xfId="56812" xr:uid="{00000000-0005-0000-0000-0000F6DD0000}"/>
    <cellStyle name="Percent 5 2 3 5 2 3" xfId="56813" xr:uid="{00000000-0005-0000-0000-0000F7DD0000}"/>
    <cellStyle name="Percent 5 2 3 5 2 4" xfId="56814" xr:uid="{00000000-0005-0000-0000-0000F8DD0000}"/>
    <cellStyle name="Percent 5 2 3 5 3" xfId="56815" xr:uid="{00000000-0005-0000-0000-0000F9DD0000}"/>
    <cellStyle name="Percent 5 2 3 5 3 2" xfId="56816" xr:uid="{00000000-0005-0000-0000-0000FADD0000}"/>
    <cellStyle name="Percent 5 2 3 5 4" xfId="56817" xr:uid="{00000000-0005-0000-0000-0000FBDD0000}"/>
    <cellStyle name="Percent 5 2 3 5 5" xfId="56818" xr:uid="{00000000-0005-0000-0000-0000FCDD0000}"/>
    <cellStyle name="Percent 5 2 3 6" xfId="56819" xr:uid="{00000000-0005-0000-0000-0000FDDD0000}"/>
    <cellStyle name="Percent 5 2 3 6 2" xfId="56820" xr:uid="{00000000-0005-0000-0000-0000FEDD0000}"/>
    <cellStyle name="Percent 5 2 3 6 2 2" xfId="56821" xr:uid="{00000000-0005-0000-0000-0000FFDD0000}"/>
    <cellStyle name="Percent 5 2 3 6 3" xfId="56822" xr:uid="{00000000-0005-0000-0000-000000DE0000}"/>
    <cellStyle name="Percent 5 2 3 6 4" xfId="56823" xr:uid="{00000000-0005-0000-0000-000001DE0000}"/>
    <cellStyle name="Percent 5 2 3 7" xfId="56824" xr:uid="{00000000-0005-0000-0000-000002DE0000}"/>
    <cellStyle name="Percent 5 2 3 7 2" xfId="56825" xr:uid="{00000000-0005-0000-0000-000003DE0000}"/>
    <cellStyle name="Percent 5 2 3 8" xfId="56826" xr:uid="{00000000-0005-0000-0000-000004DE0000}"/>
    <cellStyle name="Percent 5 2 3 9" xfId="56827" xr:uid="{00000000-0005-0000-0000-000005DE0000}"/>
    <cellStyle name="Percent 5 2 4" xfId="56828" xr:uid="{00000000-0005-0000-0000-000006DE0000}"/>
    <cellStyle name="Percent 5 2 4 2" xfId="56829" xr:uid="{00000000-0005-0000-0000-000007DE0000}"/>
    <cellStyle name="Percent 5 2 4 2 2" xfId="56830" xr:uid="{00000000-0005-0000-0000-000008DE0000}"/>
    <cellStyle name="Percent 5 2 4 2 2 2" xfId="56831" xr:uid="{00000000-0005-0000-0000-000009DE0000}"/>
    <cellStyle name="Percent 5 2 4 2 2 2 2" xfId="56832" xr:uid="{00000000-0005-0000-0000-00000ADE0000}"/>
    <cellStyle name="Percent 5 2 4 2 2 2 2 2" xfId="56833" xr:uid="{00000000-0005-0000-0000-00000BDE0000}"/>
    <cellStyle name="Percent 5 2 4 2 2 2 3" xfId="56834" xr:uid="{00000000-0005-0000-0000-00000CDE0000}"/>
    <cellStyle name="Percent 5 2 4 2 2 2 4" xfId="56835" xr:uid="{00000000-0005-0000-0000-00000DDE0000}"/>
    <cellStyle name="Percent 5 2 4 2 2 3" xfId="56836" xr:uid="{00000000-0005-0000-0000-00000EDE0000}"/>
    <cellStyle name="Percent 5 2 4 2 2 3 2" xfId="56837" xr:uid="{00000000-0005-0000-0000-00000FDE0000}"/>
    <cellStyle name="Percent 5 2 4 2 2 4" xfId="56838" xr:uid="{00000000-0005-0000-0000-000010DE0000}"/>
    <cellStyle name="Percent 5 2 4 2 2 5" xfId="56839" xr:uid="{00000000-0005-0000-0000-000011DE0000}"/>
    <cellStyle name="Percent 5 2 4 2 3" xfId="56840" xr:uid="{00000000-0005-0000-0000-000012DE0000}"/>
    <cellStyle name="Percent 5 2 4 2 3 2" xfId="56841" xr:uid="{00000000-0005-0000-0000-000013DE0000}"/>
    <cellStyle name="Percent 5 2 4 2 3 2 2" xfId="56842" xr:uid="{00000000-0005-0000-0000-000014DE0000}"/>
    <cellStyle name="Percent 5 2 4 2 3 3" xfId="56843" xr:uid="{00000000-0005-0000-0000-000015DE0000}"/>
    <cellStyle name="Percent 5 2 4 2 3 4" xfId="56844" xr:uid="{00000000-0005-0000-0000-000016DE0000}"/>
    <cellStyle name="Percent 5 2 4 2 4" xfId="56845" xr:uid="{00000000-0005-0000-0000-000017DE0000}"/>
    <cellStyle name="Percent 5 2 4 2 4 2" xfId="56846" xr:uid="{00000000-0005-0000-0000-000018DE0000}"/>
    <cellStyle name="Percent 5 2 4 2 5" xfId="56847" xr:uid="{00000000-0005-0000-0000-000019DE0000}"/>
    <cellStyle name="Percent 5 2 4 2 6" xfId="56848" xr:uid="{00000000-0005-0000-0000-00001ADE0000}"/>
    <cellStyle name="Percent 5 2 4 3" xfId="56849" xr:uid="{00000000-0005-0000-0000-00001BDE0000}"/>
    <cellStyle name="Percent 5 2 4 3 2" xfId="56850" xr:uid="{00000000-0005-0000-0000-00001CDE0000}"/>
    <cellStyle name="Percent 5 2 4 3 2 2" xfId="56851" xr:uid="{00000000-0005-0000-0000-00001DDE0000}"/>
    <cellStyle name="Percent 5 2 4 3 2 2 2" xfId="56852" xr:uid="{00000000-0005-0000-0000-00001EDE0000}"/>
    <cellStyle name="Percent 5 2 4 3 2 3" xfId="56853" xr:uid="{00000000-0005-0000-0000-00001FDE0000}"/>
    <cellStyle name="Percent 5 2 4 3 2 4" xfId="56854" xr:uid="{00000000-0005-0000-0000-000020DE0000}"/>
    <cellStyle name="Percent 5 2 4 3 3" xfId="56855" xr:uid="{00000000-0005-0000-0000-000021DE0000}"/>
    <cellStyle name="Percent 5 2 4 3 3 2" xfId="56856" xr:uid="{00000000-0005-0000-0000-000022DE0000}"/>
    <cellStyle name="Percent 5 2 4 3 4" xfId="56857" xr:uid="{00000000-0005-0000-0000-000023DE0000}"/>
    <cellStyle name="Percent 5 2 4 3 5" xfId="56858" xr:uid="{00000000-0005-0000-0000-000024DE0000}"/>
    <cellStyle name="Percent 5 2 4 4" xfId="56859" xr:uid="{00000000-0005-0000-0000-000025DE0000}"/>
    <cellStyle name="Percent 5 2 4 4 2" xfId="56860" xr:uid="{00000000-0005-0000-0000-000026DE0000}"/>
    <cellStyle name="Percent 5 2 4 4 2 2" xfId="56861" xr:uid="{00000000-0005-0000-0000-000027DE0000}"/>
    <cellStyle name="Percent 5 2 4 4 3" xfId="56862" xr:uid="{00000000-0005-0000-0000-000028DE0000}"/>
    <cellStyle name="Percent 5 2 4 4 4" xfId="56863" xr:uid="{00000000-0005-0000-0000-000029DE0000}"/>
    <cellStyle name="Percent 5 2 4 5" xfId="56864" xr:uid="{00000000-0005-0000-0000-00002ADE0000}"/>
    <cellStyle name="Percent 5 2 4 5 2" xfId="56865" xr:uid="{00000000-0005-0000-0000-00002BDE0000}"/>
    <cellStyle name="Percent 5 2 4 5 2 2" xfId="56866" xr:uid="{00000000-0005-0000-0000-00002CDE0000}"/>
    <cellStyle name="Percent 5 2 4 5 3" xfId="56867" xr:uid="{00000000-0005-0000-0000-00002DDE0000}"/>
    <cellStyle name="Percent 5 2 4 5 4" xfId="56868" xr:uid="{00000000-0005-0000-0000-00002EDE0000}"/>
    <cellStyle name="Percent 5 2 4 6" xfId="56869" xr:uid="{00000000-0005-0000-0000-00002FDE0000}"/>
    <cellStyle name="Percent 5 2 4 6 2" xfId="56870" xr:uid="{00000000-0005-0000-0000-000030DE0000}"/>
    <cellStyle name="Percent 5 2 4 7" xfId="56871" xr:uid="{00000000-0005-0000-0000-000031DE0000}"/>
    <cellStyle name="Percent 5 2 4 8" xfId="56872" xr:uid="{00000000-0005-0000-0000-000032DE0000}"/>
    <cellStyle name="Percent 5 2 5" xfId="56873" xr:uid="{00000000-0005-0000-0000-000033DE0000}"/>
    <cellStyle name="Percent 5 2 5 2" xfId="56874" xr:uid="{00000000-0005-0000-0000-000034DE0000}"/>
    <cellStyle name="Percent 5 2 5 2 2" xfId="56875" xr:uid="{00000000-0005-0000-0000-000035DE0000}"/>
    <cellStyle name="Percent 5 2 5 2 2 2" xfId="56876" xr:uid="{00000000-0005-0000-0000-000036DE0000}"/>
    <cellStyle name="Percent 5 2 5 2 2 2 2" xfId="56877" xr:uid="{00000000-0005-0000-0000-000037DE0000}"/>
    <cellStyle name="Percent 5 2 5 2 2 3" xfId="56878" xr:uid="{00000000-0005-0000-0000-000038DE0000}"/>
    <cellStyle name="Percent 5 2 5 2 2 4" xfId="56879" xr:uid="{00000000-0005-0000-0000-000039DE0000}"/>
    <cellStyle name="Percent 5 2 5 2 3" xfId="56880" xr:uid="{00000000-0005-0000-0000-00003ADE0000}"/>
    <cellStyle name="Percent 5 2 5 2 3 2" xfId="56881" xr:uid="{00000000-0005-0000-0000-00003BDE0000}"/>
    <cellStyle name="Percent 5 2 5 2 4" xfId="56882" xr:uid="{00000000-0005-0000-0000-00003CDE0000}"/>
    <cellStyle name="Percent 5 2 5 2 5" xfId="56883" xr:uid="{00000000-0005-0000-0000-00003DDE0000}"/>
    <cellStyle name="Percent 5 2 5 3" xfId="56884" xr:uid="{00000000-0005-0000-0000-00003EDE0000}"/>
    <cellStyle name="Percent 5 2 5 3 2" xfId="56885" xr:uid="{00000000-0005-0000-0000-00003FDE0000}"/>
    <cellStyle name="Percent 5 2 5 3 2 2" xfId="56886" xr:uid="{00000000-0005-0000-0000-000040DE0000}"/>
    <cellStyle name="Percent 5 2 5 3 3" xfId="56887" xr:uid="{00000000-0005-0000-0000-000041DE0000}"/>
    <cellStyle name="Percent 5 2 5 3 4" xfId="56888" xr:uid="{00000000-0005-0000-0000-000042DE0000}"/>
    <cellStyle name="Percent 5 2 5 4" xfId="56889" xr:uid="{00000000-0005-0000-0000-000043DE0000}"/>
    <cellStyle name="Percent 5 2 5 4 2" xfId="56890" xr:uid="{00000000-0005-0000-0000-000044DE0000}"/>
    <cellStyle name="Percent 5 2 5 4 2 2" xfId="56891" xr:uid="{00000000-0005-0000-0000-000045DE0000}"/>
    <cellStyle name="Percent 5 2 5 4 3" xfId="56892" xr:uid="{00000000-0005-0000-0000-000046DE0000}"/>
    <cellStyle name="Percent 5 2 5 4 4" xfId="56893" xr:uid="{00000000-0005-0000-0000-000047DE0000}"/>
    <cellStyle name="Percent 5 2 5 5" xfId="56894" xr:uid="{00000000-0005-0000-0000-000048DE0000}"/>
    <cellStyle name="Percent 5 2 5 5 2" xfId="56895" xr:uid="{00000000-0005-0000-0000-000049DE0000}"/>
    <cellStyle name="Percent 5 2 5 6" xfId="56896" xr:uid="{00000000-0005-0000-0000-00004ADE0000}"/>
    <cellStyle name="Percent 5 2 5 7" xfId="56897" xr:uid="{00000000-0005-0000-0000-00004BDE0000}"/>
    <cellStyle name="Percent 5 2 6" xfId="56898" xr:uid="{00000000-0005-0000-0000-00004CDE0000}"/>
    <cellStyle name="Percent 5 2 6 2" xfId="56899" xr:uid="{00000000-0005-0000-0000-00004DDE0000}"/>
    <cellStyle name="Percent 5 2 6 2 2" xfId="56900" xr:uid="{00000000-0005-0000-0000-00004EDE0000}"/>
    <cellStyle name="Percent 5 2 6 2 2 2" xfId="56901" xr:uid="{00000000-0005-0000-0000-00004FDE0000}"/>
    <cellStyle name="Percent 5 2 6 2 3" xfId="56902" xr:uid="{00000000-0005-0000-0000-000050DE0000}"/>
    <cellStyle name="Percent 5 2 6 2 4" xfId="56903" xr:uid="{00000000-0005-0000-0000-000051DE0000}"/>
    <cellStyle name="Percent 5 2 6 3" xfId="56904" xr:uid="{00000000-0005-0000-0000-000052DE0000}"/>
    <cellStyle name="Percent 5 2 6 3 2" xfId="56905" xr:uid="{00000000-0005-0000-0000-000053DE0000}"/>
    <cellStyle name="Percent 5 2 6 3 2 2" xfId="56906" xr:uid="{00000000-0005-0000-0000-000054DE0000}"/>
    <cellStyle name="Percent 5 2 6 3 3" xfId="56907" xr:uid="{00000000-0005-0000-0000-000055DE0000}"/>
    <cellStyle name="Percent 5 2 6 3 4" xfId="56908" xr:uid="{00000000-0005-0000-0000-000056DE0000}"/>
    <cellStyle name="Percent 5 2 6 4" xfId="56909" xr:uid="{00000000-0005-0000-0000-000057DE0000}"/>
    <cellStyle name="Percent 5 2 6 4 2" xfId="56910" xr:uid="{00000000-0005-0000-0000-000058DE0000}"/>
    <cellStyle name="Percent 5 2 6 5" xfId="56911" xr:uid="{00000000-0005-0000-0000-000059DE0000}"/>
    <cellStyle name="Percent 5 2 6 6" xfId="56912" xr:uid="{00000000-0005-0000-0000-00005ADE0000}"/>
    <cellStyle name="Percent 5 2 7" xfId="56913" xr:uid="{00000000-0005-0000-0000-00005BDE0000}"/>
    <cellStyle name="Percent 5 2 7 2" xfId="56914" xr:uid="{00000000-0005-0000-0000-00005CDE0000}"/>
    <cellStyle name="Percent 5 2 7 2 2" xfId="56915" xr:uid="{00000000-0005-0000-0000-00005DDE0000}"/>
    <cellStyle name="Percent 5 2 7 2 2 2" xfId="56916" xr:uid="{00000000-0005-0000-0000-00005EDE0000}"/>
    <cellStyle name="Percent 5 2 7 2 3" xfId="56917" xr:uid="{00000000-0005-0000-0000-00005FDE0000}"/>
    <cellStyle name="Percent 5 2 7 2 4" xfId="56918" xr:uid="{00000000-0005-0000-0000-000060DE0000}"/>
    <cellStyle name="Percent 5 2 7 3" xfId="56919" xr:uid="{00000000-0005-0000-0000-000061DE0000}"/>
    <cellStyle name="Percent 5 2 7 3 2" xfId="56920" xr:uid="{00000000-0005-0000-0000-000062DE0000}"/>
    <cellStyle name="Percent 5 2 7 4" xfId="56921" xr:uid="{00000000-0005-0000-0000-000063DE0000}"/>
    <cellStyle name="Percent 5 2 7 5" xfId="56922" xr:uid="{00000000-0005-0000-0000-000064DE0000}"/>
    <cellStyle name="Percent 5 2 8" xfId="56923" xr:uid="{00000000-0005-0000-0000-000065DE0000}"/>
    <cellStyle name="Percent 5 2 8 2" xfId="56924" xr:uid="{00000000-0005-0000-0000-000066DE0000}"/>
    <cellStyle name="Percent 5 2 8 2 2" xfId="56925" xr:uid="{00000000-0005-0000-0000-000067DE0000}"/>
    <cellStyle name="Percent 5 2 8 3" xfId="56926" xr:uid="{00000000-0005-0000-0000-000068DE0000}"/>
    <cellStyle name="Percent 5 2 8 4" xfId="56927" xr:uid="{00000000-0005-0000-0000-000069DE0000}"/>
    <cellStyle name="Percent 5 2 9" xfId="56928" xr:uid="{00000000-0005-0000-0000-00006ADE0000}"/>
    <cellStyle name="Percent 5 2 9 2" xfId="56929" xr:uid="{00000000-0005-0000-0000-00006BDE0000}"/>
    <cellStyle name="Percent 5 3" xfId="56930" xr:uid="{00000000-0005-0000-0000-00006CDE0000}"/>
    <cellStyle name="Percent 5 3 10" xfId="56931" xr:uid="{00000000-0005-0000-0000-00006DDE0000}"/>
    <cellStyle name="Percent 5 3 2" xfId="56932" xr:uid="{00000000-0005-0000-0000-00006EDE0000}"/>
    <cellStyle name="Percent 5 3 2 2" xfId="56933" xr:uid="{00000000-0005-0000-0000-00006FDE0000}"/>
    <cellStyle name="Percent 5 3 2 2 2" xfId="56934" xr:uid="{00000000-0005-0000-0000-000070DE0000}"/>
    <cellStyle name="Percent 5 3 2 2 2 2" xfId="56935" xr:uid="{00000000-0005-0000-0000-000071DE0000}"/>
    <cellStyle name="Percent 5 3 2 2 2 2 2" xfId="56936" xr:uid="{00000000-0005-0000-0000-000072DE0000}"/>
    <cellStyle name="Percent 5 3 2 2 2 2 2 2" xfId="56937" xr:uid="{00000000-0005-0000-0000-000073DE0000}"/>
    <cellStyle name="Percent 5 3 2 2 2 2 2 2 2" xfId="56938" xr:uid="{00000000-0005-0000-0000-000074DE0000}"/>
    <cellStyle name="Percent 5 3 2 2 2 2 2 3" xfId="56939" xr:uid="{00000000-0005-0000-0000-000075DE0000}"/>
    <cellStyle name="Percent 5 3 2 2 2 2 2 4" xfId="56940" xr:uid="{00000000-0005-0000-0000-000076DE0000}"/>
    <cellStyle name="Percent 5 3 2 2 2 2 3" xfId="56941" xr:uid="{00000000-0005-0000-0000-000077DE0000}"/>
    <cellStyle name="Percent 5 3 2 2 2 2 3 2" xfId="56942" xr:uid="{00000000-0005-0000-0000-000078DE0000}"/>
    <cellStyle name="Percent 5 3 2 2 2 2 4" xfId="56943" xr:uid="{00000000-0005-0000-0000-000079DE0000}"/>
    <cellStyle name="Percent 5 3 2 2 2 2 5" xfId="56944" xr:uid="{00000000-0005-0000-0000-00007ADE0000}"/>
    <cellStyle name="Percent 5 3 2 2 2 3" xfId="56945" xr:uid="{00000000-0005-0000-0000-00007BDE0000}"/>
    <cellStyle name="Percent 5 3 2 2 2 3 2" xfId="56946" xr:uid="{00000000-0005-0000-0000-00007CDE0000}"/>
    <cellStyle name="Percent 5 3 2 2 2 3 2 2" xfId="56947" xr:uid="{00000000-0005-0000-0000-00007DDE0000}"/>
    <cellStyle name="Percent 5 3 2 2 2 3 3" xfId="56948" xr:uid="{00000000-0005-0000-0000-00007EDE0000}"/>
    <cellStyle name="Percent 5 3 2 2 2 3 4" xfId="56949" xr:uid="{00000000-0005-0000-0000-00007FDE0000}"/>
    <cellStyle name="Percent 5 3 2 2 2 4" xfId="56950" xr:uid="{00000000-0005-0000-0000-000080DE0000}"/>
    <cellStyle name="Percent 5 3 2 2 2 4 2" xfId="56951" xr:uid="{00000000-0005-0000-0000-000081DE0000}"/>
    <cellStyle name="Percent 5 3 2 2 2 5" xfId="56952" xr:uid="{00000000-0005-0000-0000-000082DE0000}"/>
    <cellStyle name="Percent 5 3 2 2 2 6" xfId="56953" xr:uid="{00000000-0005-0000-0000-000083DE0000}"/>
    <cellStyle name="Percent 5 3 2 2 3" xfId="56954" xr:uid="{00000000-0005-0000-0000-000084DE0000}"/>
    <cellStyle name="Percent 5 3 2 2 3 2" xfId="56955" xr:uid="{00000000-0005-0000-0000-000085DE0000}"/>
    <cellStyle name="Percent 5 3 2 2 3 2 2" xfId="56956" xr:uid="{00000000-0005-0000-0000-000086DE0000}"/>
    <cellStyle name="Percent 5 3 2 2 3 2 2 2" xfId="56957" xr:uid="{00000000-0005-0000-0000-000087DE0000}"/>
    <cellStyle name="Percent 5 3 2 2 3 2 3" xfId="56958" xr:uid="{00000000-0005-0000-0000-000088DE0000}"/>
    <cellStyle name="Percent 5 3 2 2 3 2 4" xfId="56959" xr:uid="{00000000-0005-0000-0000-000089DE0000}"/>
    <cellStyle name="Percent 5 3 2 2 3 3" xfId="56960" xr:uid="{00000000-0005-0000-0000-00008ADE0000}"/>
    <cellStyle name="Percent 5 3 2 2 3 3 2" xfId="56961" xr:uid="{00000000-0005-0000-0000-00008BDE0000}"/>
    <cellStyle name="Percent 5 3 2 2 3 4" xfId="56962" xr:uid="{00000000-0005-0000-0000-00008CDE0000}"/>
    <cellStyle name="Percent 5 3 2 2 3 5" xfId="56963" xr:uid="{00000000-0005-0000-0000-00008DDE0000}"/>
    <cellStyle name="Percent 5 3 2 2 4" xfId="56964" xr:uid="{00000000-0005-0000-0000-00008EDE0000}"/>
    <cellStyle name="Percent 5 3 2 2 4 2" xfId="56965" xr:uid="{00000000-0005-0000-0000-00008FDE0000}"/>
    <cellStyle name="Percent 5 3 2 2 4 2 2" xfId="56966" xr:uid="{00000000-0005-0000-0000-000090DE0000}"/>
    <cellStyle name="Percent 5 3 2 2 4 3" xfId="56967" xr:uid="{00000000-0005-0000-0000-000091DE0000}"/>
    <cellStyle name="Percent 5 3 2 2 4 4" xfId="56968" xr:uid="{00000000-0005-0000-0000-000092DE0000}"/>
    <cellStyle name="Percent 5 3 2 2 5" xfId="56969" xr:uid="{00000000-0005-0000-0000-000093DE0000}"/>
    <cellStyle name="Percent 5 3 2 2 5 2" xfId="56970" xr:uid="{00000000-0005-0000-0000-000094DE0000}"/>
    <cellStyle name="Percent 5 3 2 2 5 2 2" xfId="56971" xr:uid="{00000000-0005-0000-0000-000095DE0000}"/>
    <cellStyle name="Percent 5 3 2 2 5 3" xfId="56972" xr:uid="{00000000-0005-0000-0000-000096DE0000}"/>
    <cellStyle name="Percent 5 3 2 2 5 4" xfId="56973" xr:uid="{00000000-0005-0000-0000-000097DE0000}"/>
    <cellStyle name="Percent 5 3 2 2 6" xfId="56974" xr:uid="{00000000-0005-0000-0000-000098DE0000}"/>
    <cellStyle name="Percent 5 3 2 2 6 2" xfId="56975" xr:uid="{00000000-0005-0000-0000-000099DE0000}"/>
    <cellStyle name="Percent 5 3 2 2 7" xfId="56976" xr:uid="{00000000-0005-0000-0000-00009ADE0000}"/>
    <cellStyle name="Percent 5 3 2 2 8" xfId="56977" xr:uid="{00000000-0005-0000-0000-00009BDE0000}"/>
    <cellStyle name="Percent 5 3 2 3" xfId="56978" xr:uid="{00000000-0005-0000-0000-00009CDE0000}"/>
    <cellStyle name="Percent 5 3 2 3 2" xfId="56979" xr:uid="{00000000-0005-0000-0000-00009DDE0000}"/>
    <cellStyle name="Percent 5 3 2 3 2 2" xfId="56980" xr:uid="{00000000-0005-0000-0000-00009EDE0000}"/>
    <cellStyle name="Percent 5 3 2 3 2 2 2" xfId="56981" xr:uid="{00000000-0005-0000-0000-00009FDE0000}"/>
    <cellStyle name="Percent 5 3 2 3 2 2 2 2" xfId="56982" xr:uid="{00000000-0005-0000-0000-0000A0DE0000}"/>
    <cellStyle name="Percent 5 3 2 3 2 2 3" xfId="56983" xr:uid="{00000000-0005-0000-0000-0000A1DE0000}"/>
    <cellStyle name="Percent 5 3 2 3 2 2 4" xfId="56984" xr:uid="{00000000-0005-0000-0000-0000A2DE0000}"/>
    <cellStyle name="Percent 5 3 2 3 2 3" xfId="56985" xr:uid="{00000000-0005-0000-0000-0000A3DE0000}"/>
    <cellStyle name="Percent 5 3 2 3 2 3 2" xfId="56986" xr:uid="{00000000-0005-0000-0000-0000A4DE0000}"/>
    <cellStyle name="Percent 5 3 2 3 2 4" xfId="56987" xr:uid="{00000000-0005-0000-0000-0000A5DE0000}"/>
    <cellStyle name="Percent 5 3 2 3 2 5" xfId="56988" xr:uid="{00000000-0005-0000-0000-0000A6DE0000}"/>
    <cellStyle name="Percent 5 3 2 3 3" xfId="56989" xr:uid="{00000000-0005-0000-0000-0000A7DE0000}"/>
    <cellStyle name="Percent 5 3 2 3 3 2" xfId="56990" xr:uid="{00000000-0005-0000-0000-0000A8DE0000}"/>
    <cellStyle name="Percent 5 3 2 3 3 2 2" xfId="56991" xr:uid="{00000000-0005-0000-0000-0000A9DE0000}"/>
    <cellStyle name="Percent 5 3 2 3 3 3" xfId="56992" xr:uid="{00000000-0005-0000-0000-0000AADE0000}"/>
    <cellStyle name="Percent 5 3 2 3 3 4" xfId="56993" xr:uid="{00000000-0005-0000-0000-0000ABDE0000}"/>
    <cellStyle name="Percent 5 3 2 3 4" xfId="56994" xr:uid="{00000000-0005-0000-0000-0000ACDE0000}"/>
    <cellStyle name="Percent 5 3 2 3 4 2" xfId="56995" xr:uid="{00000000-0005-0000-0000-0000ADDE0000}"/>
    <cellStyle name="Percent 5 3 2 3 4 2 2" xfId="56996" xr:uid="{00000000-0005-0000-0000-0000AEDE0000}"/>
    <cellStyle name="Percent 5 3 2 3 4 3" xfId="56997" xr:uid="{00000000-0005-0000-0000-0000AFDE0000}"/>
    <cellStyle name="Percent 5 3 2 3 4 4" xfId="56998" xr:uid="{00000000-0005-0000-0000-0000B0DE0000}"/>
    <cellStyle name="Percent 5 3 2 3 5" xfId="56999" xr:uid="{00000000-0005-0000-0000-0000B1DE0000}"/>
    <cellStyle name="Percent 5 3 2 3 5 2" xfId="57000" xr:uid="{00000000-0005-0000-0000-0000B2DE0000}"/>
    <cellStyle name="Percent 5 3 2 3 6" xfId="57001" xr:uid="{00000000-0005-0000-0000-0000B3DE0000}"/>
    <cellStyle name="Percent 5 3 2 3 7" xfId="57002" xr:uid="{00000000-0005-0000-0000-0000B4DE0000}"/>
    <cellStyle name="Percent 5 3 2 4" xfId="57003" xr:uid="{00000000-0005-0000-0000-0000B5DE0000}"/>
    <cellStyle name="Percent 5 3 2 4 2" xfId="57004" xr:uid="{00000000-0005-0000-0000-0000B6DE0000}"/>
    <cellStyle name="Percent 5 3 2 4 2 2" xfId="57005" xr:uid="{00000000-0005-0000-0000-0000B7DE0000}"/>
    <cellStyle name="Percent 5 3 2 4 2 2 2" xfId="57006" xr:uid="{00000000-0005-0000-0000-0000B8DE0000}"/>
    <cellStyle name="Percent 5 3 2 4 2 3" xfId="57007" xr:uid="{00000000-0005-0000-0000-0000B9DE0000}"/>
    <cellStyle name="Percent 5 3 2 4 2 4" xfId="57008" xr:uid="{00000000-0005-0000-0000-0000BADE0000}"/>
    <cellStyle name="Percent 5 3 2 4 3" xfId="57009" xr:uid="{00000000-0005-0000-0000-0000BBDE0000}"/>
    <cellStyle name="Percent 5 3 2 4 3 2" xfId="57010" xr:uid="{00000000-0005-0000-0000-0000BCDE0000}"/>
    <cellStyle name="Percent 5 3 2 4 3 2 2" xfId="57011" xr:uid="{00000000-0005-0000-0000-0000BDDE0000}"/>
    <cellStyle name="Percent 5 3 2 4 3 3" xfId="57012" xr:uid="{00000000-0005-0000-0000-0000BEDE0000}"/>
    <cellStyle name="Percent 5 3 2 4 3 4" xfId="57013" xr:uid="{00000000-0005-0000-0000-0000BFDE0000}"/>
    <cellStyle name="Percent 5 3 2 4 4" xfId="57014" xr:uid="{00000000-0005-0000-0000-0000C0DE0000}"/>
    <cellStyle name="Percent 5 3 2 4 4 2" xfId="57015" xr:uid="{00000000-0005-0000-0000-0000C1DE0000}"/>
    <cellStyle name="Percent 5 3 2 4 5" xfId="57016" xr:uid="{00000000-0005-0000-0000-0000C2DE0000}"/>
    <cellStyle name="Percent 5 3 2 4 6" xfId="57017" xr:uid="{00000000-0005-0000-0000-0000C3DE0000}"/>
    <cellStyle name="Percent 5 3 2 5" xfId="57018" xr:uid="{00000000-0005-0000-0000-0000C4DE0000}"/>
    <cellStyle name="Percent 5 3 2 5 2" xfId="57019" xr:uid="{00000000-0005-0000-0000-0000C5DE0000}"/>
    <cellStyle name="Percent 5 3 2 5 2 2" xfId="57020" xr:uid="{00000000-0005-0000-0000-0000C6DE0000}"/>
    <cellStyle name="Percent 5 3 2 5 2 2 2" xfId="57021" xr:uid="{00000000-0005-0000-0000-0000C7DE0000}"/>
    <cellStyle name="Percent 5 3 2 5 2 3" xfId="57022" xr:uid="{00000000-0005-0000-0000-0000C8DE0000}"/>
    <cellStyle name="Percent 5 3 2 5 2 4" xfId="57023" xr:uid="{00000000-0005-0000-0000-0000C9DE0000}"/>
    <cellStyle name="Percent 5 3 2 5 3" xfId="57024" xr:uid="{00000000-0005-0000-0000-0000CADE0000}"/>
    <cellStyle name="Percent 5 3 2 5 3 2" xfId="57025" xr:uid="{00000000-0005-0000-0000-0000CBDE0000}"/>
    <cellStyle name="Percent 5 3 2 5 4" xfId="57026" xr:uid="{00000000-0005-0000-0000-0000CCDE0000}"/>
    <cellStyle name="Percent 5 3 2 5 5" xfId="57027" xr:uid="{00000000-0005-0000-0000-0000CDDE0000}"/>
    <cellStyle name="Percent 5 3 2 6" xfId="57028" xr:uid="{00000000-0005-0000-0000-0000CEDE0000}"/>
    <cellStyle name="Percent 5 3 2 6 2" xfId="57029" xr:uid="{00000000-0005-0000-0000-0000CFDE0000}"/>
    <cellStyle name="Percent 5 3 2 6 2 2" xfId="57030" xr:uid="{00000000-0005-0000-0000-0000D0DE0000}"/>
    <cellStyle name="Percent 5 3 2 6 3" xfId="57031" xr:uid="{00000000-0005-0000-0000-0000D1DE0000}"/>
    <cellStyle name="Percent 5 3 2 6 4" xfId="57032" xr:uid="{00000000-0005-0000-0000-0000D2DE0000}"/>
    <cellStyle name="Percent 5 3 2 7" xfId="57033" xr:uid="{00000000-0005-0000-0000-0000D3DE0000}"/>
    <cellStyle name="Percent 5 3 2 7 2" xfId="57034" xr:uid="{00000000-0005-0000-0000-0000D4DE0000}"/>
    <cellStyle name="Percent 5 3 2 8" xfId="57035" xr:uid="{00000000-0005-0000-0000-0000D5DE0000}"/>
    <cellStyle name="Percent 5 3 2 9" xfId="57036" xr:uid="{00000000-0005-0000-0000-0000D6DE0000}"/>
    <cellStyle name="Percent 5 3 3" xfId="57037" xr:uid="{00000000-0005-0000-0000-0000D7DE0000}"/>
    <cellStyle name="Percent 5 3 3 2" xfId="57038" xr:uid="{00000000-0005-0000-0000-0000D8DE0000}"/>
    <cellStyle name="Percent 5 3 3 2 2" xfId="57039" xr:uid="{00000000-0005-0000-0000-0000D9DE0000}"/>
    <cellStyle name="Percent 5 3 3 2 2 2" xfId="57040" xr:uid="{00000000-0005-0000-0000-0000DADE0000}"/>
    <cellStyle name="Percent 5 3 3 2 2 2 2" xfId="57041" xr:uid="{00000000-0005-0000-0000-0000DBDE0000}"/>
    <cellStyle name="Percent 5 3 3 2 2 2 2 2" xfId="57042" xr:uid="{00000000-0005-0000-0000-0000DCDE0000}"/>
    <cellStyle name="Percent 5 3 3 2 2 2 3" xfId="57043" xr:uid="{00000000-0005-0000-0000-0000DDDE0000}"/>
    <cellStyle name="Percent 5 3 3 2 2 2 4" xfId="57044" xr:uid="{00000000-0005-0000-0000-0000DEDE0000}"/>
    <cellStyle name="Percent 5 3 3 2 2 3" xfId="57045" xr:uid="{00000000-0005-0000-0000-0000DFDE0000}"/>
    <cellStyle name="Percent 5 3 3 2 2 3 2" xfId="57046" xr:uid="{00000000-0005-0000-0000-0000E0DE0000}"/>
    <cellStyle name="Percent 5 3 3 2 2 4" xfId="57047" xr:uid="{00000000-0005-0000-0000-0000E1DE0000}"/>
    <cellStyle name="Percent 5 3 3 2 2 5" xfId="57048" xr:uid="{00000000-0005-0000-0000-0000E2DE0000}"/>
    <cellStyle name="Percent 5 3 3 2 3" xfId="57049" xr:uid="{00000000-0005-0000-0000-0000E3DE0000}"/>
    <cellStyle name="Percent 5 3 3 2 3 2" xfId="57050" xr:uid="{00000000-0005-0000-0000-0000E4DE0000}"/>
    <cellStyle name="Percent 5 3 3 2 3 2 2" xfId="57051" xr:uid="{00000000-0005-0000-0000-0000E5DE0000}"/>
    <cellStyle name="Percent 5 3 3 2 3 3" xfId="57052" xr:uid="{00000000-0005-0000-0000-0000E6DE0000}"/>
    <cellStyle name="Percent 5 3 3 2 3 4" xfId="57053" xr:uid="{00000000-0005-0000-0000-0000E7DE0000}"/>
    <cellStyle name="Percent 5 3 3 2 4" xfId="57054" xr:uid="{00000000-0005-0000-0000-0000E8DE0000}"/>
    <cellStyle name="Percent 5 3 3 2 4 2" xfId="57055" xr:uid="{00000000-0005-0000-0000-0000E9DE0000}"/>
    <cellStyle name="Percent 5 3 3 2 5" xfId="57056" xr:uid="{00000000-0005-0000-0000-0000EADE0000}"/>
    <cellStyle name="Percent 5 3 3 2 6" xfId="57057" xr:uid="{00000000-0005-0000-0000-0000EBDE0000}"/>
    <cellStyle name="Percent 5 3 3 3" xfId="57058" xr:uid="{00000000-0005-0000-0000-0000ECDE0000}"/>
    <cellStyle name="Percent 5 3 3 3 2" xfId="57059" xr:uid="{00000000-0005-0000-0000-0000EDDE0000}"/>
    <cellStyle name="Percent 5 3 3 3 2 2" xfId="57060" xr:uid="{00000000-0005-0000-0000-0000EEDE0000}"/>
    <cellStyle name="Percent 5 3 3 3 2 2 2" xfId="57061" xr:uid="{00000000-0005-0000-0000-0000EFDE0000}"/>
    <cellStyle name="Percent 5 3 3 3 2 3" xfId="57062" xr:uid="{00000000-0005-0000-0000-0000F0DE0000}"/>
    <cellStyle name="Percent 5 3 3 3 2 4" xfId="57063" xr:uid="{00000000-0005-0000-0000-0000F1DE0000}"/>
    <cellStyle name="Percent 5 3 3 3 3" xfId="57064" xr:uid="{00000000-0005-0000-0000-0000F2DE0000}"/>
    <cellStyle name="Percent 5 3 3 3 3 2" xfId="57065" xr:uid="{00000000-0005-0000-0000-0000F3DE0000}"/>
    <cellStyle name="Percent 5 3 3 3 4" xfId="57066" xr:uid="{00000000-0005-0000-0000-0000F4DE0000}"/>
    <cellStyle name="Percent 5 3 3 3 5" xfId="57067" xr:uid="{00000000-0005-0000-0000-0000F5DE0000}"/>
    <cellStyle name="Percent 5 3 3 4" xfId="57068" xr:uid="{00000000-0005-0000-0000-0000F6DE0000}"/>
    <cellStyle name="Percent 5 3 3 4 2" xfId="57069" xr:uid="{00000000-0005-0000-0000-0000F7DE0000}"/>
    <cellStyle name="Percent 5 3 3 4 2 2" xfId="57070" xr:uid="{00000000-0005-0000-0000-0000F8DE0000}"/>
    <cellStyle name="Percent 5 3 3 4 3" xfId="57071" xr:uid="{00000000-0005-0000-0000-0000F9DE0000}"/>
    <cellStyle name="Percent 5 3 3 4 4" xfId="57072" xr:uid="{00000000-0005-0000-0000-0000FADE0000}"/>
    <cellStyle name="Percent 5 3 3 5" xfId="57073" xr:uid="{00000000-0005-0000-0000-0000FBDE0000}"/>
    <cellStyle name="Percent 5 3 3 5 2" xfId="57074" xr:uid="{00000000-0005-0000-0000-0000FCDE0000}"/>
    <cellStyle name="Percent 5 3 3 5 2 2" xfId="57075" xr:uid="{00000000-0005-0000-0000-0000FDDE0000}"/>
    <cellStyle name="Percent 5 3 3 5 3" xfId="57076" xr:uid="{00000000-0005-0000-0000-0000FEDE0000}"/>
    <cellStyle name="Percent 5 3 3 5 4" xfId="57077" xr:uid="{00000000-0005-0000-0000-0000FFDE0000}"/>
    <cellStyle name="Percent 5 3 3 6" xfId="57078" xr:uid="{00000000-0005-0000-0000-000000DF0000}"/>
    <cellStyle name="Percent 5 3 3 6 2" xfId="57079" xr:uid="{00000000-0005-0000-0000-000001DF0000}"/>
    <cellStyle name="Percent 5 3 3 7" xfId="57080" xr:uid="{00000000-0005-0000-0000-000002DF0000}"/>
    <cellStyle name="Percent 5 3 3 8" xfId="57081" xr:uid="{00000000-0005-0000-0000-000003DF0000}"/>
    <cellStyle name="Percent 5 3 4" xfId="57082" xr:uid="{00000000-0005-0000-0000-000004DF0000}"/>
    <cellStyle name="Percent 5 3 4 2" xfId="57083" xr:uid="{00000000-0005-0000-0000-000005DF0000}"/>
    <cellStyle name="Percent 5 3 4 2 2" xfId="57084" xr:uid="{00000000-0005-0000-0000-000006DF0000}"/>
    <cellStyle name="Percent 5 3 4 2 2 2" xfId="57085" xr:uid="{00000000-0005-0000-0000-000007DF0000}"/>
    <cellStyle name="Percent 5 3 4 2 2 2 2" xfId="57086" xr:uid="{00000000-0005-0000-0000-000008DF0000}"/>
    <cellStyle name="Percent 5 3 4 2 2 3" xfId="57087" xr:uid="{00000000-0005-0000-0000-000009DF0000}"/>
    <cellStyle name="Percent 5 3 4 2 2 4" xfId="57088" xr:uid="{00000000-0005-0000-0000-00000ADF0000}"/>
    <cellStyle name="Percent 5 3 4 2 3" xfId="57089" xr:uid="{00000000-0005-0000-0000-00000BDF0000}"/>
    <cellStyle name="Percent 5 3 4 2 3 2" xfId="57090" xr:uid="{00000000-0005-0000-0000-00000CDF0000}"/>
    <cellStyle name="Percent 5 3 4 2 4" xfId="57091" xr:uid="{00000000-0005-0000-0000-00000DDF0000}"/>
    <cellStyle name="Percent 5 3 4 2 5" xfId="57092" xr:uid="{00000000-0005-0000-0000-00000EDF0000}"/>
    <cellStyle name="Percent 5 3 4 3" xfId="57093" xr:uid="{00000000-0005-0000-0000-00000FDF0000}"/>
    <cellStyle name="Percent 5 3 4 3 2" xfId="57094" xr:uid="{00000000-0005-0000-0000-000010DF0000}"/>
    <cellStyle name="Percent 5 3 4 3 2 2" xfId="57095" xr:uid="{00000000-0005-0000-0000-000011DF0000}"/>
    <cellStyle name="Percent 5 3 4 3 3" xfId="57096" xr:uid="{00000000-0005-0000-0000-000012DF0000}"/>
    <cellStyle name="Percent 5 3 4 3 4" xfId="57097" xr:uid="{00000000-0005-0000-0000-000013DF0000}"/>
    <cellStyle name="Percent 5 3 4 4" xfId="57098" xr:uid="{00000000-0005-0000-0000-000014DF0000}"/>
    <cellStyle name="Percent 5 3 4 4 2" xfId="57099" xr:uid="{00000000-0005-0000-0000-000015DF0000}"/>
    <cellStyle name="Percent 5 3 4 4 2 2" xfId="57100" xr:uid="{00000000-0005-0000-0000-000016DF0000}"/>
    <cellStyle name="Percent 5 3 4 4 3" xfId="57101" xr:uid="{00000000-0005-0000-0000-000017DF0000}"/>
    <cellStyle name="Percent 5 3 4 4 4" xfId="57102" xr:uid="{00000000-0005-0000-0000-000018DF0000}"/>
    <cellStyle name="Percent 5 3 4 5" xfId="57103" xr:uid="{00000000-0005-0000-0000-000019DF0000}"/>
    <cellStyle name="Percent 5 3 4 5 2" xfId="57104" xr:uid="{00000000-0005-0000-0000-00001ADF0000}"/>
    <cellStyle name="Percent 5 3 4 6" xfId="57105" xr:uid="{00000000-0005-0000-0000-00001BDF0000}"/>
    <cellStyle name="Percent 5 3 4 7" xfId="57106" xr:uid="{00000000-0005-0000-0000-00001CDF0000}"/>
    <cellStyle name="Percent 5 3 5" xfId="57107" xr:uid="{00000000-0005-0000-0000-00001DDF0000}"/>
    <cellStyle name="Percent 5 3 5 2" xfId="57108" xr:uid="{00000000-0005-0000-0000-00001EDF0000}"/>
    <cellStyle name="Percent 5 3 5 2 2" xfId="57109" xr:uid="{00000000-0005-0000-0000-00001FDF0000}"/>
    <cellStyle name="Percent 5 3 5 2 2 2" xfId="57110" xr:uid="{00000000-0005-0000-0000-000020DF0000}"/>
    <cellStyle name="Percent 5 3 5 2 3" xfId="57111" xr:uid="{00000000-0005-0000-0000-000021DF0000}"/>
    <cellStyle name="Percent 5 3 5 2 4" xfId="57112" xr:uid="{00000000-0005-0000-0000-000022DF0000}"/>
    <cellStyle name="Percent 5 3 5 3" xfId="57113" xr:uid="{00000000-0005-0000-0000-000023DF0000}"/>
    <cellStyle name="Percent 5 3 5 3 2" xfId="57114" xr:uid="{00000000-0005-0000-0000-000024DF0000}"/>
    <cellStyle name="Percent 5 3 5 3 2 2" xfId="57115" xr:uid="{00000000-0005-0000-0000-000025DF0000}"/>
    <cellStyle name="Percent 5 3 5 3 3" xfId="57116" xr:uid="{00000000-0005-0000-0000-000026DF0000}"/>
    <cellStyle name="Percent 5 3 5 3 4" xfId="57117" xr:uid="{00000000-0005-0000-0000-000027DF0000}"/>
    <cellStyle name="Percent 5 3 5 4" xfId="57118" xr:uid="{00000000-0005-0000-0000-000028DF0000}"/>
    <cellStyle name="Percent 5 3 5 4 2" xfId="57119" xr:uid="{00000000-0005-0000-0000-000029DF0000}"/>
    <cellStyle name="Percent 5 3 5 5" xfId="57120" xr:uid="{00000000-0005-0000-0000-00002ADF0000}"/>
    <cellStyle name="Percent 5 3 5 6" xfId="57121" xr:uid="{00000000-0005-0000-0000-00002BDF0000}"/>
    <cellStyle name="Percent 5 3 6" xfId="57122" xr:uid="{00000000-0005-0000-0000-00002CDF0000}"/>
    <cellStyle name="Percent 5 3 6 2" xfId="57123" xr:uid="{00000000-0005-0000-0000-00002DDF0000}"/>
    <cellStyle name="Percent 5 3 6 2 2" xfId="57124" xr:uid="{00000000-0005-0000-0000-00002EDF0000}"/>
    <cellStyle name="Percent 5 3 6 2 2 2" xfId="57125" xr:uid="{00000000-0005-0000-0000-00002FDF0000}"/>
    <cellStyle name="Percent 5 3 6 2 3" xfId="57126" xr:uid="{00000000-0005-0000-0000-000030DF0000}"/>
    <cellStyle name="Percent 5 3 6 2 4" xfId="57127" xr:uid="{00000000-0005-0000-0000-000031DF0000}"/>
    <cellStyle name="Percent 5 3 6 3" xfId="57128" xr:uid="{00000000-0005-0000-0000-000032DF0000}"/>
    <cellStyle name="Percent 5 3 6 3 2" xfId="57129" xr:uid="{00000000-0005-0000-0000-000033DF0000}"/>
    <cellStyle name="Percent 5 3 6 4" xfId="57130" xr:uid="{00000000-0005-0000-0000-000034DF0000}"/>
    <cellStyle name="Percent 5 3 6 5" xfId="57131" xr:uid="{00000000-0005-0000-0000-000035DF0000}"/>
    <cellStyle name="Percent 5 3 7" xfId="57132" xr:uid="{00000000-0005-0000-0000-000036DF0000}"/>
    <cellStyle name="Percent 5 3 7 2" xfId="57133" xr:uid="{00000000-0005-0000-0000-000037DF0000}"/>
    <cellStyle name="Percent 5 3 7 2 2" xfId="57134" xr:uid="{00000000-0005-0000-0000-000038DF0000}"/>
    <cellStyle name="Percent 5 3 7 3" xfId="57135" xr:uid="{00000000-0005-0000-0000-000039DF0000}"/>
    <cellStyle name="Percent 5 3 7 4" xfId="57136" xr:uid="{00000000-0005-0000-0000-00003ADF0000}"/>
    <cellStyle name="Percent 5 3 8" xfId="57137" xr:uid="{00000000-0005-0000-0000-00003BDF0000}"/>
    <cellStyle name="Percent 5 3 8 2" xfId="57138" xr:uid="{00000000-0005-0000-0000-00003CDF0000}"/>
    <cellStyle name="Percent 5 3 9" xfId="57139" xr:uid="{00000000-0005-0000-0000-00003DDF0000}"/>
    <cellStyle name="Percent 5 4" xfId="57140" xr:uid="{00000000-0005-0000-0000-00003EDF0000}"/>
    <cellStyle name="Percent 5 4 2" xfId="57141" xr:uid="{00000000-0005-0000-0000-00003FDF0000}"/>
    <cellStyle name="Percent 5 4 2 2" xfId="57142" xr:uid="{00000000-0005-0000-0000-000040DF0000}"/>
    <cellStyle name="Percent 5 4 2 2 2" xfId="57143" xr:uid="{00000000-0005-0000-0000-000041DF0000}"/>
    <cellStyle name="Percent 5 4 2 2 2 2" xfId="57144" xr:uid="{00000000-0005-0000-0000-000042DF0000}"/>
    <cellStyle name="Percent 5 4 2 2 2 2 2" xfId="57145" xr:uid="{00000000-0005-0000-0000-000043DF0000}"/>
    <cellStyle name="Percent 5 4 2 2 2 2 2 2" xfId="57146" xr:uid="{00000000-0005-0000-0000-000044DF0000}"/>
    <cellStyle name="Percent 5 4 2 2 2 2 3" xfId="57147" xr:uid="{00000000-0005-0000-0000-000045DF0000}"/>
    <cellStyle name="Percent 5 4 2 2 2 2 4" xfId="57148" xr:uid="{00000000-0005-0000-0000-000046DF0000}"/>
    <cellStyle name="Percent 5 4 2 2 2 3" xfId="57149" xr:uid="{00000000-0005-0000-0000-000047DF0000}"/>
    <cellStyle name="Percent 5 4 2 2 2 3 2" xfId="57150" xr:uid="{00000000-0005-0000-0000-000048DF0000}"/>
    <cellStyle name="Percent 5 4 2 2 2 4" xfId="57151" xr:uid="{00000000-0005-0000-0000-000049DF0000}"/>
    <cellStyle name="Percent 5 4 2 2 2 5" xfId="57152" xr:uid="{00000000-0005-0000-0000-00004ADF0000}"/>
    <cellStyle name="Percent 5 4 2 2 3" xfId="57153" xr:uid="{00000000-0005-0000-0000-00004BDF0000}"/>
    <cellStyle name="Percent 5 4 2 2 3 2" xfId="57154" xr:uid="{00000000-0005-0000-0000-00004CDF0000}"/>
    <cellStyle name="Percent 5 4 2 2 3 2 2" xfId="57155" xr:uid="{00000000-0005-0000-0000-00004DDF0000}"/>
    <cellStyle name="Percent 5 4 2 2 3 3" xfId="57156" xr:uid="{00000000-0005-0000-0000-00004EDF0000}"/>
    <cellStyle name="Percent 5 4 2 2 3 4" xfId="57157" xr:uid="{00000000-0005-0000-0000-00004FDF0000}"/>
    <cellStyle name="Percent 5 4 2 2 4" xfId="57158" xr:uid="{00000000-0005-0000-0000-000050DF0000}"/>
    <cellStyle name="Percent 5 4 2 2 4 2" xfId="57159" xr:uid="{00000000-0005-0000-0000-000051DF0000}"/>
    <cellStyle name="Percent 5 4 2 2 5" xfId="57160" xr:uid="{00000000-0005-0000-0000-000052DF0000}"/>
    <cellStyle name="Percent 5 4 2 2 6" xfId="57161" xr:uid="{00000000-0005-0000-0000-000053DF0000}"/>
    <cellStyle name="Percent 5 4 2 3" xfId="57162" xr:uid="{00000000-0005-0000-0000-000054DF0000}"/>
    <cellStyle name="Percent 5 4 2 3 2" xfId="57163" xr:uid="{00000000-0005-0000-0000-000055DF0000}"/>
    <cellStyle name="Percent 5 4 2 3 2 2" xfId="57164" xr:uid="{00000000-0005-0000-0000-000056DF0000}"/>
    <cellStyle name="Percent 5 4 2 3 2 2 2" xfId="57165" xr:uid="{00000000-0005-0000-0000-000057DF0000}"/>
    <cellStyle name="Percent 5 4 2 3 2 3" xfId="57166" xr:uid="{00000000-0005-0000-0000-000058DF0000}"/>
    <cellStyle name="Percent 5 4 2 3 2 4" xfId="57167" xr:uid="{00000000-0005-0000-0000-000059DF0000}"/>
    <cellStyle name="Percent 5 4 2 3 3" xfId="57168" xr:uid="{00000000-0005-0000-0000-00005ADF0000}"/>
    <cellStyle name="Percent 5 4 2 3 3 2" xfId="57169" xr:uid="{00000000-0005-0000-0000-00005BDF0000}"/>
    <cellStyle name="Percent 5 4 2 3 4" xfId="57170" xr:uid="{00000000-0005-0000-0000-00005CDF0000}"/>
    <cellStyle name="Percent 5 4 2 3 5" xfId="57171" xr:uid="{00000000-0005-0000-0000-00005DDF0000}"/>
    <cellStyle name="Percent 5 4 2 4" xfId="57172" xr:uid="{00000000-0005-0000-0000-00005EDF0000}"/>
    <cellStyle name="Percent 5 4 2 4 2" xfId="57173" xr:uid="{00000000-0005-0000-0000-00005FDF0000}"/>
    <cellStyle name="Percent 5 4 2 4 2 2" xfId="57174" xr:uid="{00000000-0005-0000-0000-000060DF0000}"/>
    <cellStyle name="Percent 5 4 2 4 3" xfId="57175" xr:uid="{00000000-0005-0000-0000-000061DF0000}"/>
    <cellStyle name="Percent 5 4 2 4 4" xfId="57176" xr:uid="{00000000-0005-0000-0000-000062DF0000}"/>
    <cellStyle name="Percent 5 4 2 5" xfId="57177" xr:uid="{00000000-0005-0000-0000-000063DF0000}"/>
    <cellStyle name="Percent 5 4 2 5 2" xfId="57178" xr:uid="{00000000-0005-0000-0000-000064DF0000}"/>
    <cellStyle name="Percent 5 4 2 5 2 2" xfId="57179" xr:uid="{00000000-0005-0000-0000-000065DF0000}"/>
    <cellStyle name="Percent 5 4 2 5 3" xfId="57180" xr:uid="{00000000-0005-0000-0000-000066DF0000}"/>
    <cellStyle name="Percent 5 4 2 5 4" xfId="57181" xr:uid="{00000000-0005-0000-0000-000067DF0000}"/>
    <cellStyle name="Percent 5 4 2 6" xfId="57182" xr:uid="{00000000-0005-0000-0000-000068DF0000}"/>
    <cellStyle name="Percent 5 4 2 6 2" xfId="57183" xr:uid="{00000000-0005-0000-0000-000069DF0000}"/>
    <cellStyle name="Percent 5 4 2 7" xfId="57184" xr:uid="{00000000-0005-0000-0000-00006ADF0000}"/>
    <cellStyle name="Percent 5 4 2 8" xfId="57185" xr:uid="{00000000-0005-0000-0000-00006BDF0000}"/>
    <cellStyle name="Percent 5 4 3" xfId="57186" xr:uid="{00000000-0005-0000-0000-00006CDF0000}"/>
    <cellStyle name="Percent 5 4 3 2" xfId="57187" xr:uid="{00000000-0005-0000-0000-00006DDF0000}"/>
    <cellStyle name="Percent 5 4 3 2 2" xfId="57188" xr:uid="{00000000-0005-0000-0000-00006EDF0000}"/>
    <cellStyle name="Percent 5 4 3 2 2 2" xfId="57189" xr:uid="{00000000-0005-0000-0000-00006FDF0000}"/>
    <cellStyle name="Percent 5 4 3 2 2 2 2" xfId="57190" xr:uid="{00000000-0005-0000-0000-000070DF0000}"/>
    <cellStyle name="Percent 5 4 3 2 2 3" xfId="57191" xr:uid="{00000000-0005-0000-0000-000071DF0000}"/>
    <cellStyle name="Percent 5 4 3 2 2 4" xfId="57192" xr:uid="{00000000-0005-0000-0000-000072DF0000}"/>
    <cellStyle name="Percent 5 4 3 2 3" xfId="57193" xr:uid="{00000000-0005-0000-0000-000073DF0000}"/>
    <cellStyle name="Percent 5 4 3 2 3 2" xfId="57194" xr:uid="{00000000-0005-0000-0000-000074DF0000}"/>
    <cellStyle name="Percent 5 4 3 2 4" xfId="57195" xr:uid="{00000000-0005-0000-0000-000075DF0000}"/>
    <cellStyle name="Percent 5 4 3 2 5" xfId="57196" xr:uid="{00000000-0005-0000-0000-000076DF0000}"/>
    <cellStyle name="Percent 5 4 3 3" xfId="57197" xr:uid="{00000000-0005-0000-0000-000077DF0000}"/>
    <cellStyle name="Percent 5 4 3 3 2" xfId="57198" xr:uid="{00000000-0005-0000-0000-000078DF0000}"/>
    <cellStyle name="Percent 5 4 3 3 2 2" xfId="57199" xr:uid="{00000000-0005-0000-0000-000079DF0000}"/>
    <cellStyle name="Percent 5 4 3 3 3" xfId="57200" xr:uid="{00000000-0005-0000-0000-00007ADF0000}"/>
    <cellStyle name="Percent 5 4 3 3 4" xfId="57201" xr:uid="{00000000-0005-0000-0000-00007BDF0000}"/>
    <cellStyle name="Percent 5 4 3 4" xfId="57202" xr:uid="{00000000-0005-0000-0000-00007CDF0000}"/>
    <cellStyle name="Percent 5 4 3 4 2" xfId="57203" xr:uid="{00000000-0005-0000-0000-00007DDF0000}"/>
    <cellStyle name="Percent 5 4 3 4 2 2" xfId="57204" xr:uid="{00000000-0005-0000-0000-00007EDF0000}"/>
    <cellStyle name="Percent 5 4 3 4 3" xfId="57205" xr:uid="{00000000-0005-0000-0000-00007FDF0000}"/>
    <cellStyle name="Percent 5 4 3 4 4" xfId="57206" xr:uid="{00000000-0005-0000-0000-000080DF0000}"/>
    <cellStyle name="Percent 5 4 3 5" xfId="57207" xr:uid="{00000000-0005-0000-0000-000081DF0000}"/>
    <cellStyle name="Percent 5 4 3 5 2" xfId="57208" xr:uid="{00000000-0005-0000-0000-000082DF0000}"/>
    <cellStyle name="Percent 5 4 3 6" xfId="57209" xr:uid="{00000000-0005-0000-0000-000083DF0000}"/>
    <cellStyle name="Percent 5 4 3 7" xfId="57210" xr:uid="{00000000-0005-0000-0000-000084DF0000}"/>
    <cellStyle name="Percent 5 4 4" xfId="57211" xr:uid="{00000000-0005-0000-0000-000085DF0000}"/>
    <cellStyle name="Percent 5 4 4 2" xfId="57212" xr:uid="{00000000-0005-0000-0000-000086DF0000}"/>
    <cellStyle name="Percent 5 4 4 2 2" xfId="57213" xr:uid="{00000000-0005-0000-0000-000087DF0000}"/>
    <cellStyle name="Percent 5 4 4 2 2 2" xfId="57214" xr:uid="{00000000-0005-0000-0000-000088DF0000}"/>
    <cellStyle name="Percent 5 4 4 2 3" xfId="57215" xr:uid="{00000000-0005-0000-0000-000089DF0000}"/>
    <cellStyle name="Percent 5 4 4 2 4" xfId="57216" xr:uid="{00000000-0005-0000-0000-00008ADF0000}"/>
    <cellStyle name="Percent 5 4 4 3" xfId="57217" xr:uid="{00000000-0005-0000-0000-00008BDF0000}"/>
    <cellStyle name="Percent 5 4 4 3 2" xfId="57218" xr:uid="{00000000-0005-0000-0000-00008CDF0000}"/>
    <cellStyle name="Percent 5 4 4 3 2 2" xfId="57219" xr:uid="{00000000-0005-0000-0000-00008DDF0000}"/>
    <cellStyle name="Percent 5 4 4 3 3" xfId="57220" xr:uid="{00000000-0005-0000-0000-00008EDF0000}"/>
    <cellStyle name="Percent 5 4 4 3 4" xfId="57221" xr:uid="{00000000-0005-0000-0000-00008FDF0000}"/>
    <cellStyle name="Percent 5 4 4 4" xfId="57222" xr:uid="{00000000-0005-0000-0000-000090DF0000}"/>
    <cellStyle name="Percent 5 4 4 4 2" xfId="57223" xr:uid="{00000000-0005-0000-0000-000091DF0000}"/>
    <cellStyle name="Percent 5 4 4 5" xfId="57224" xr:uid="{00000000-0005-0000-0000-000092DF0000}"/>
    <cellStyle name="Percent 5 4 4 6" xfId="57225" xr:uid="{00000000-0005-0000-0000-000093DF0000}"/>
    <cellStyle name="Percent 5 4 5" xfId="57226" xr:uid="{00000000-0005-0000-0000-000094DF0000}"/>
    <cellStyle name="Percent 5 4 5 2" xfId="57227" xr:uid="{00000000-0005-0000-0000-000095DF0000}"/>
    <cellStyle name="Percent 5 4 5 2 2" xfId="57228" xr:uid="{00000000-0005-0000-0000-000096DF0000}"/>
    <cellStyle name="Percent 5 4 5 2 2 2" xfId="57229" xr:uid="{00000000-0005-0000-0000-000097DF0000}"/>
    <cellStyle name="Percent 5 4 5 2 3" xfId="57230" xr:uid="{00000000-0005-0000-0000-000098DF0000}"/>
    <cellStyle name="Percent 5 4 5 2 4" xfId="57231" xr:uid="{00000000-0005-0000-0000-000099DF0000}"/>
    <cellStyle name="Percent 5 4 5 3" xfId="57232" xr:uid="{00000000-0005-0000-0000-00009ADF0000}"/>
    <cellStyle name="Percent 5 4 5 3 2" xfId="57233" xr:uid="{00000000-0005-0000-0000-00009BDF0000}"/>
    <cellStyle name="Percent 5 4 5 4" xfId="57234" xr:uid="{00000000-0005-0000-0000-00009CDF0000}"/>
    <cellStyle name="Percent 5 4 5 5" xfId="57235" xr:uid="{00000000-0005-0000-0000-00009DDF0000}"/>
    <cellStyle name="Percent 5 4 6" xfId="57236" xr:uid="{00000000-0005-0000-0000-00009EDF0000}"/>
    <cellStyle name="Percent 5 4 6 2" xfId="57237" xr:uid="{00000000-0005-0000-0000-00009FDF0000}"/>
    <cellStyle name="Percent 5 4 6 2 2" xfId="57238" xr:uid="{00000000-0005-0000-0000-0000A0DF0000}"/>
    <cellStyle name="Percent 5 4 6 3" xfId="57239" xr:uid="{00000000-0005-0000-0000-0000A1DF0000}"/>
    <cellStyle name="Percent 5 4 6 4" xfId="57240" xr:uid="{00000000-0005-0000-0000-0000A2DF0000}"/>
    <cellStyle name="Percent 5 4 7" xfId="57241" xr:uid="{00000000-0005-0000-0000-0000A3DF0000}"/>
    <cellStyle name="Percent 5 4 7 2" xfId="57242" xr:uid="{00000000-0005-0000-0000-0000A4DF0000}"/>
    <cellStyle name="Percent 5 4 8" xfId="57243" xr:uid="{00000000-0005-0000-0000-0000A5DF0000}"/>
    <cellStyle name="Percent 5 4 9" xfId="57244" xr:uid="{00000000-0005-0000-0000-0000A6DF0000}"/>
    <cellStyle name="Percent 5 5" xfId="57245" xr:uid="{00000000-0005-0000-0000-0000A7DF0000}"/>
    <cellStyle name="Percent 5 5 2" xfId="57246" xr:uid="{00000000-0005-0000-0000-0000A8DF0000}"/>
    <cellStyle name="Percent 5 5 2 2" xfId="57247" xr:uid="{00000000-0005-0000-0000-0000A9DF0000}"/>
    <cellStyle name="Percent 5 5 2 2 2" xfId="57248" xr:uid="{00000000-0005-0000-0000-0000AADF0000}"/>
    <cellStyle name="Percent 5 5 2 2 2 2" xfId="57249" xr:uid="{00000000-0005-0000-0000-0000ABDF0000}"/>
    <cellStyle name="Percent 5 5 2 2 2 2 2" xfId="57250" xr:uid="{00000000-0005-0000-0000-0000ACDF0000}"/>
    <cellStyle name="Percent 5 5 2 2 2 2 2 2" xfId="57251" xr:uid="{00000000-0005-0000-0000-0000ADDF0000}"/>
    <cellStyle name="Percent 5 5 2 2 2 2 3" xfId="57252" xr:uid="{00000000-0005-0000-0000-0000AEDF0000}"/>
    <cellStyle name="Percent 5 5 2 2 2 2 4" xfId="57253" xr:uid="{00000000-0005-0000-0000-0000AFDF0000}"/>
    <cellStyle name="Percent 5 5 2 2 2 3" xfId="57254" xr:uid="{00000000-0005-0000-0000-0000B0DF0000}"/>
    <cellStyle name="Percent 5 5 2 2 2 3 2" xfId="57255" xr:uid="{00000000-0005-0000-0000-0000B1DF0000}"/>
    <cellStyle name="Percent 5 5 2 2 2 4" xfId="57256" xr:uid="{00000000-0005-0000-0000-0000B2DF0000}"/>
    <cellStyle name="Percent 5 5 2 2 2 5" xfId="57257" xr:uid="{00000000-0005-0000-0000-0000B3DF0000}"/>
    <cellStyle name="Percent 5 5 2 2 3" xfId="57258" xr:uid="{00000000-0005-0000-0000-0000B4DF0000}"/>
    <cellStyle name="Percent 5 5 2 2 3 2" xfId="57259" xr:uid="{00000000-0005-0000-0000-0000B5DF0000}"/>
    <cellStyle name="Percent 5 5 2 2 3 2 2" xfId="57260" xr:uid="{00000000-0005-0000-0000-0000B6DF0000}"/>
    <cellStyle name="Percent 5 5 2 2 3 3" xfId="57261" xr:uid="{00000000-0005-0000-0000-0000B7DF0000}"/>
    <cellStyle name="Percent 5 5 2 2 3 4" xfId="57262" xr:uid="{00000000-0005-0000-0000-0000B8DF0000}"/>
    <cellStyle name="Percent 5 5 2 2 4" xfId="57263" xr:uid="{00000000-0005-0000-0000-0000B9DF0000}"/>
    <cellStyle name="Percent 5 5 2 2 4 2" xfId="57264" xr:uid="{00000000-0005-0000-0000-0000BADF0000}"/>
    <cellStyle name="Percent 5 5 2 2 5" xfId="57265" xr:uid="{00000000-0005-0000-0000-0000BBDF0000}"/>
    <cellStyle name="Percent 5 5 2 2 6" xfId="57266" xr:uid="{00000000-0005-0000-0000-0000BCDF0000}"/>
    <cellStyle name="Percent 5 5 2 3" xfId="57267" xr:uid="{00000000-0005-0000-0000-0000BDDF0000}"/>
    <cellStyle name="Percent 5 5 2 3 2" xfId="57268" xr:uid="{00000000-0005-0000-0000-0000BEDF0000}"/>
    <cellStyle name="Percent 5 5 2 3 2 2" xfId="57269" xr:uid="{00000000-0005-0000-0000-0000BFDF0000}"/>
    <cellStyle name="Percent 5 5 2 3 2 2 2" xfId="57270" xr:uid="{00000000-0005-0000-0000-0000C0DF0000}"/>
    <cellStyle name="Percent 5 5 2 3 2 3" xfId="57271" xr:uid="{00000000-0005-0000-0000-0000C1DF0000}"/>
    <cellStyle name="Percent 5 5 2 3 2 4" xfId="57272" xr:uid="{00000000-0005-0000-0000-0000C2DF0000}"/>
    <cellStyle name="Percent 5 5 2 3 3" xfId="57273" xr:uid="{00000000-0005-0000-0000-0000C3DF0000}"/>
    <cellStyle name="Percent 5 5 2 3 3 2" xfId="57274" xr:uid="{00000000-0005-0000-0000-0000C4DF0000}"/>
    <cellStyle name="Percent 5 5 2 3 4" xfId="57275" xr:uid="{00000000-0005-0000-0000-0000C5DF0000}"/>
    <cellStyle name="Percent 5 5 2 3 5" xfId="57276" xr:uid="{00000000-0005-0000-0000-0000C6DF0000}"/>
    <cellStyle name="Percent 5 5 2 4" xfId="57277" xr:uid="{00000000-0005-0000-0000-0000C7DF0000}"/>
    <cellStyle name="Percent 5 5 2 4 2" xfId="57278" xr:uid="{00000000-0005-0000-0000-0000C8DF0000}"/>
    <cellStyle name="Percent 5 5 2 4 2 2" xfId="57279" xr:uid="{00000000-0005-0000-0000-0000C9DF0000}"/>
    <cellStyle name="Percent 5 5 2 4 3" xfId="57280" xr:uid="{00000000-0005-0000-0000-0000CADF0000}"/>
    <cellStyle name="Percent 5 5 2 4 4" xfId="57281" xr:uid="{00000000-0005-0000-0000-0000CBDF0000}"/>
    <cellStyle name="Percent 5 5 2 5" xfId="57282" xr:uid="{00000000-0005-0000-0000-0000CCDF0000}"/>
    <cellStyle name="Percent 5 5 2 5 2" xfId="57283" xr:uid="{00000000-0005-0000-0000-0000CDDF0000}"/>
    <cellStyle name="Percent 5 5 2 5 2 2" xfId="57284" xr:uid="{00000000-0005-0000-0000-0000CEDF0000}"/>
    <cellStyle name="Percent 5 5 2 5 3" xfId="57285" xr:uid="{00000000-0005-0000-0000-0000CFDF0000}"/>
    <cellStyle name="Percent 5 5 2 5 4" xfId="57286" xr:uid="{00000000-0005-0000-0000-0000D0DF0000}"/>
    <cellStyle name="Percent 5 5 2 6" xfId="57287" xr:uid="{00000000-0005-0000-0000-0000D1DF0000}"/>
    <cellStyle name="Percent 5 5 2 6 2" xfId="57288" xr:uid="{00000000-0005-0000-0000-0000D2DF0000}"/>
    <cellStyle name="Percent 5 5 2 7" xfId="57289" xr:uid="{00000000-0005-0000-0000-0000D3DF0000}"/>
    <cellStyle name="Percent 5 5 2 8" xfId="57290" xr:uid="{00000000-0005-0000-0000-0000D4DF0000}"/>
    <cellStyle name="Percent 5 5 3" xfId="57291" xr:uid="{00000000-0005-0000-0000-0000D5DF0000}"/>
    <cellStyle name="Percent 5 5 3 2" xfId="57292" xr:uid="{00000000-0005-0000-0000-0000D6DF0000}"/>
    <cellStyle name="Percent 5 5 3 2 2" xfId="57293" xr:uid="{00000000-0005-0000-0000-0000D7DF0000}"/>
    <cellStyle name="Percent 5 5 3 2 2 2" xfId="57294" xr:uid="{00000000-0005-0000-0000-0000D8DF0000}"/>
    <cellStyle name="Percent 5 5 3 2 2 2 2" xfId="57295" xr:uid="{00000000-0005-0000-0000-0000D9DF0000}"/>
    <cellStyle name="Percent 5 5 3 2 2 3" xfId="57296" xr:uid="{00000000-0005-0000-0000-0000DADF0000}"/>
    <cellStyle name="Percent 5 5 3 2 2 4" xfId="57297" xr:uid="{00000000-0005-0000-0000-0000DBDF0000}"/>
    <cellStyle name="Percent 5 5 3 2 3" xfId="57298" xr:uid="{00000000-0005-0000-0000-0000DCDF0000}"/>
    <cellStyle name="Percent 5 5 3 2 3 2" xfId="57299" xr:uid="{00000000-0005-0000-0000-0000DDDF0000}"/>
    <cellStyle name="Percent 5 5 3 2 4" xfId="57300" xr:uid="{00000000-0005-0000-0000-0000DEDF0000}"/>
    <cellStyle name="Percent 5 5 3 2 5" xfId="57301" xr:uid="{00000000-0005-0000-0000-0000DFDF0000}"/>
    <cellStyle name="Percent 5 5 3 3" xfId="57302" xr:uid="{00000000-0005-0000-0000-0000E0DF0000}"/>
    <cellStyle name="Percent 5 5 3 3 2" xfId="57303" xr:uid="{00000000-0005-0000-0000-0000E1DF0000}"/>
    <cellStyle name="Percent 5 5 3 3 2 2" xfId="57304" xr:uid="{00000000-0005-0000-0000-0000E2DF0000}"/>
    <cellStyle name="Percent 5 5 3 3 3" xfId="57305" xr:uid="{00000000-0005-0000-0000-0000E3DF0000}"/>
    <cellStyle name="Percent 5 5 3 3 4" xfId="57306" xr:uid="{00000000-0005-0000-0000-0000E4DF0000}"/>
    <cellStyle name="Percent 5 5 3 4" xfId="57307" xr:uid="{00000000-0005-0000-0000-0000E5DF0000}"/>
    <cellStyle name="Percent 5 5 3 4 2" xfId="57308" xr:uid="{00000000-0005-0000-0000-0000E6DF0000}"/>
    <cellStyle name="Percent 5 5 3 4 2 2" xfId="57309" xr:uid="{00000000-0005-0000-0000-0000E7DF0000}"/>
    <cellStyle name="Percent 5 5 3 4 3" xfId="57310" xr:uid="{00000000-0005-0000-0000-0000E8DF0000}"/>
    <cellStyle name="Percent 5 5 3 4 4" xfId="57311" xr:uid="{00000000-0005-0000-0000-0000E9DF0000}"/>
    <cellStyle name="Percent 5 5 3 5" xfId="57312" xr:uid="{00000000-0005-0000-0000-0000EADF0000}"/>
    <cellStyle name="Percent 5 5 3 5 2" xfId="57313" xr:uid="{00000000-0005-0000-0000-0000EBDF0000}"/>
    <cellStyle name="Percent 5 5 3 6" xfId="57314" xr:uid="{00000000-0005-0000-0000-0000ECDF0000}"/>
    <cellStyle name="Percent 5 5 3 7" xfId="57315" xr:uid="{00000000-0005-0000-0000-0000EDDF0000}"/>
    <cellStyle name="Percent 5 5 4" xfId="57316" xr:uid="{00000000-0005-0000-0000-0000EEDF0000}"/>
    <cellStyle name="Percent 5 5 4 2" xfId="57317" xr:uid="{00000000-0005-0000-0000-0000EFDF0000}"/>
    <cellStyle name="Percent 5 5 4 2 2" xfId="57318" xr:uid="{00000000-0005-0000-0000-0000F0DF0000}"/>
    <cellStyle name="Percent 5 5 4 2 2 2" xfId="57319" xr:uid="{00000000-0005-0000-0000-0000F1DF0000}"/>
    <cellStyle name="Percent 5 5 4 2 3" xfId="57320" xr:uid="{00000000-0005-0000-0000-0000F2DF0000}"/>
    <cellStyle name="Percent 5 5 4 2 4" xfId="57321" xr:uid="{00000000-0005-0000-0000-0000F3DF0000}"/>
    <cellStyle name="Percent 5 5 4 3" xfId="57322" xr:uid="{00000000-0005-0000-0000-0000F4DF0000}"/>
    <cellStyle name="Percent 5 5 4 3 2" xfId="57323" xr:uid="{00000000-0005-0000-0000-0000F5DF0000}"/>
    <cellStyle name="Percent 5 5 4 3 2 2" xfId="57324" xr:uid="{00000000-0005-0000-0000-0000F6DF0000}"/>
    <cellStyle name="Percent 5 5 4 3 3" xfId="57325" xr:uid="{00000000-0005-0000-0000-0000F7DF0000}"/>
    <cellStyle name="Percent 5 5 4 3 4" xfId="57326" xr:uid="{00000000-0005-0000-0000-0000F8DF0000}"/>
    <cellStyle name="Percent 5 5 4 4" xfId="57327" xr:uid="{00000000-0005-0000-0000-0000F9DF0000}"/>
    <cellStyle name="Percent 5 5 4 4 2" xfId="57328" xr:uid="{00000000-0005-0000-0000-0000FADF0000}"/>
    <cellStyle name="Percent 5 5 4 5" xfId="57329" xr:uid="{00000000-0005-0000-0000-0000FBDF0000}"/>
    <cellStyle name="Percent 5 5 4 6" xfId="57330" xr:uid="{00000000-0005-0000-0000-0000FCDF0000}"/>
    <cellStyle name="Percent 5 5 5" xfId="57331" xr:uid="{00000000-0005-0000-0000-0000FDDF0000}"/>
    <cellStyle name="Percent 5 5 5 2" xfId="57332" xr:uid="{00000000-0005-0000-0000-0000FEDF0000}"/>
    <cellStyle name="Percent 5 5 5 2 2" xfId="57333" xr:uid="{00000000-0005-0000-0000-0000FFDF0000}"/>
    <cellStyle name="Percent 5 5 5 2 2 2" xfId="57334" xr:uid="{00000000-0005-0000-0000-000000E00000}"/>
    <cellStyle name="Percent 5 5 5 2 3" xfId="57335" xr:uid="{00000000-0005-0000-0000-000001E00000}"/>
    <cellStyle name="Percent 5 5 5 2 4" xfId="57336" xr:uid="{00000000-0005-0000-0000-000002E00000}"/>
    <cellStyle name="Percent 5 5 5 3" xfId="57337" xr:uid="{00000000-0005-0000-0000-000003E00000}"/>
    <cellStyle name="Percent 5 5 5 3 2" xfId="57338" xr:uid="{00000000-0005-0000-0000-000004E00000}"/>
    <cellStyle name="Percent 5 5 5 4" xfId="57339" xr:uid="{00000000-0005-0000-0000-000005E00000}"/>
    <cellStyle name="Percent 5 5 5 5" xfId="57340" xr:uid="{00000000-0005-0000-0000-000006E00000}"/>
    <cellStyle name="Percent 5 5 6" xfId="57341" xr:uid="{00000000-0005-0000-0000-000007E00000}"/>
    <cellStyle name="Percent 5 5 6 2" xfId="57342" xr:uid="{00000000-0005-0000-0000-000008E00000}"/>
    <cellStyle name="Percent 5 5 6 2 2" xfId="57343" xr:uid="{00000000-0005-0000-0000-000009E00000}"/>
    <cellStyle name="Percent 5 5 6 3" xfId="57344" xr:uid="{00000000-0005-0000-0000-00000AE00000}"/>
    <cellStyle name="Percent 5 5 6 4" xfId="57345" xr:uid="{00000000-0005-0000-0000-00000BE00000}"/>
    <cellStyle name="Percent 5 5 7" xfId="57346" xr:uid="{00000000-0005-0000-0000-00000CE00000}"/>
    <cellStyle name="Percent 5 5 7 2" xfId="57347" xr:uid="{00000000-0005-0000-0000-00000DE00000}"/>
    <cellStyle name="Percent 5 5 8" xfId="57348" xr:uid="{00000000-0005-0000-0000-00000EE00000}"/>
    <cellStyle name="Percent 5 5 9" xfId="57349" xr:uid="{00000000-0005-0000-0000-00000FE00000}"/>
    <cellStyle name="Percent 5 6" xfId="57350" xr:uid="{00000000-0005-0000-0000-000010E00000}"/>
    <cellStyle name="Percent 5 6 2" xfId="57351" xr:uid="{00000000-0005-0000-0000-000011E00000}"/>
    <cellStyle name="Percent 5 6 2 2" xfId="57352" xr:uid="{00000000-0005-0000-0000-000012E00000}"/>
    <cellStyle name="Percent 5 6 2 2 2" xfId="57353" xr:uid="{00000000-0005-0000-0000-000013E00000}"/>
    <cellStyle name="Percent 5 6 2 2 2 2" xfId="57354" xr:uid="{00000000-0005-0000-0000-000014E00000}"/>
    <cellStyle name="Percent 5 6 2 2 2 2 2" xfId="57355" xr:uid="{00000000-0005-0000-0000-000015E00000}"/>
    <cellStyle name="Percent 5 6 2 2 2 3" xfId="57356" xr:uid="{00000000-0005-0000-0000-000016E00000}"/>
    <cellStyle name="Percent 5 6 2 2 2 4" xfId="57357" xr:uid="{00000000-0005-0000-0000-000017E00000}"/>
    <cellStyle name="Percent 5 6 2 2 3" xfId="57358" xr:uid="{00000000-0005-0000-0000-000018E00000}"/>
    <cellStyle name="Percent 5 6 2 2 3 2" xfId="57359" xr:uid="{00000000-0005-0000-0000-000019E00000}"/>
    <cellStyle name="Percent 5 6 2 2 4" xfId="57360" xr:uid="{00000000-0005-0000-0000-00001AE00000}"/>
    <cellStyle name="Percent 5 6 2 2 5" xfId="57361" xr:uid="{00000000-0005-0000-0000-00001BE00000}"/>
    <cellStyle name="Percent 5 6 2 3" xfId="57362" xr:uid="{00000000-0005-0000-0000-00001CE00000}"/>
    <cellStyle name="Percent 5 6 2 3 2" xfId="57363" xr:uid="{00000000-0005-0000-0000-00001DE00000}"/>
    <cellStyle name="Percent 5 6 2 3 2 2" xfId="57364" xr:uid="{00000000-0005-0000-0000-00001EE00000}"/>
    <cellStyle name="Percent 5 6 2 3 3" xfId="57365" xr:uid="{00000000-0005-0000-0000-00001FE00000}"/>
    <cellStyle name="Percent 5 6 2 3 4" xfId="57366" xr:uid="{00000000-0005-0000-0000-000020E00000}"/>
    <cellStyle name="Percent 5 6 2 4" xfId="57367" xr:uid="{00000000-0005-0000-0000-000021E00000}"/>
    <cellStyle name="Percent 5 6 2 4 2" xfId="57368" xr:uid="{00000000-0005-0000-0000-000022E00000}"/>
    <cellStyle name="Percent 5 6 2 5" xfId="57369" xr:uid="{00000000-0005-0000-0000-000023E00000}"/>
    <cellStyle name="Percent 5 6 2 6" xfId="57370" xr:uid="{00000000-0005-0000-0000-000024E00000}"/>
    <cellStyle name="Percent 5 6 3" xfId="57371" xr:uid="{00000000-0005-0000-0000-000025E00000}"/>
    <cellStyle name="Percent 5 6 3 2" xfId="57372" xr:uid="{00000000-0005-0000-0000-000026E00000}"/>
    <cellStyle name="Percent 5 6 3 2 2" xfId="57373" xr:uid="{00000000-0005-0000-0000-000027E00000}"/>
    <cellStyle name="Percent 5 6 3 2 2 2" xfId="57374" xr:uid="{00000000-0005-0000-0000-000028E00000}"/>
    <cellStyle name="Percent 5 6 3 2 3" xfId="57375" xr:uid="{00000000-0005-0000-0000-000029E00000}"/>
    <cellStyle name="Percent 5 6 3 2 4" xfId="57376" xr:uid="{00000000-0005-0000-0000-00002AE00000}"/>
    <cellStyle name="Percent 5 6 3 3" xfId="57377" xr:uid="{00000000-0005-0000-0000-00002BE00000}"/>
    <cellStyle name="Percent 5 6 3 3 2" xfId="57378" xr:uid="{00000000-0005-0000-0000-00002CE00000}"/>
    <cellStyle name="Percent 5 6 3 4" xfId="57379" xr:uid="{00000000-0005-0000-0000-00002DE00000}"/>
    <cellStyle name="Percent 5 6 3 5" xfId="57380" xr:uid="{00000000-0005-0000-0000-00002EE00000}"/>
    <cellStyle name="Percent 5 6 4" xfId="57381" xr:uid="{00000000-0005-0000-0000-00002FE00000}"/>
    <cellStyle name="Percent 5 6 4 2" xfId="57382" xr:uid="{00000000-0005-0000-0000-000030E00000}"/>
    <cellStyle name="Percent 5 6 4 2 2" xfId="57383" xr:uid="{00000000-0005-0000-0000-000031E00000}"/>
    <cellStyle name="Percent 5 6 4 3" xfId="57384" xr:uid="{00000000-0005-0000-0000-000032E00000}"/>
    <cellStyle name="Percent 5 6 4 4" xfId="57385" xr:uid="{00000000-0005-0000-0000-000033E00000}"/>
    <cellStyle name="Percent 5 6 5" xfId="57386" xr:uid="{00000000-0005-0000-0000-000034E00000}"/>
    <cellStyle name="Percent 5 6 5 2" xfId="57387" xr:uid="{00000000-0005-0000-0000-000035E00000}"/>
    <cellStyle name="Percent 5 6 5 2 2" xfId="57388" xr:uid="{00000000-0005-0000-0000-000036E00000}"/>
    <cellStyle name="Percent 5 6 5 3" xfId="57389" xr:uid="{00000000-0005-0000-0000-000037E00000}"/>
    <cellStyle name="Percent 5 6 5 4" xfId="57390" xr:uid="{00000000-0005-0000-0000-000038E00000}"/>
    <cellStyle name="Percent 5 7" xfId="57391" xr:uid="{00000000-0005-0000-0000-000039E00000}"/>
    <cellStyle name="Percent 5 7 2" xfId="57392" xr:uid="{00000000-0005-0000-0000-00003AE00000}"/>
    <cellStyle name="Percent 5 7 2 2" xfId="57393" xr:uid="{00000000-0005-0000-0000-00003BE00000}"/>
    <cellStyle name="Percent 5 7 2 2 2" xfId="57394" xr:uid="{00000000-0005-0000-0000-00003CE00000}"/>
    <cellStyle name="Percent 5 7 2 2 2 2" xfId="57395" xr:uid="{00000000-0005-0000-0000-00003DE00000}"/>
    <cellStyle name="Percent 5 7 2 2 3" xfId="57396" xr:uid="{00000000-0005-0000-0000-00003EE00000}"/>
    <cellStyle name="Percent 5 7 2 2 4" xfId="57397" xr:uid="{00000000-0005-0000-0000-00003FE00000}"/>
    <cellStyle name="Percent 5 7 2 3" xfId="57398" xr:uid="{00000000-0005-0000-0000-000040E00000}"/>
    <cellStyle name="Percent 5 7 2 3 2" xfId="57399" xr:uid="{00000000-0005-0000-0000-000041E00000}"/>
    <cellStyle name="Percent 5 7 2 3 2 2" xfId="57400" xr:uid="{00000000-0005-0000-0000-000042E00000}"/>
    <cellStyle name="Percent 5 7 2 3 3" xfId="57401" xr:uid="{00000000-0005-0000-0000-000043E00000}"/>
    <cellStyle name="Percent 5 7 2 3 4" xfId="57402" xr:uid="{00000000-0005-0000-0000-000044E00000}"/>
    <cellStyle name="Percent 5 7 2 4" xfId="57403" xr:uid="{00000000-0005-0000-0000-000045E00000}"/>
    <cellStyle name="Percent 5 7 2 4 2" xfId="57404" xr:uid="{00000000-0005-0000-0000-000046E00000}"/>
    <cellStyle name="Percent 5 7 2 5" xfId="57405" xr:uid="{00000000-0005-0000-0000-000047E00000}"/>
    <cellStyle name="Percent 5 7 2 6" xfId="57406" xr:uid="{00000000-0005-0000-0000-000048E00000}"/>
    <cellStyle name="Percent 5 7 3" xfId="57407" xr:uid="{00000000-0005-0000-0000-000049E00000}"/>
    <cellStyle name="Percent 5 7 3 2" xfId="57408" xr:uid="{00000000-0005-0000-0000-00004AE00000}"/>
    <cellStyle name="Percent 5 7 3 2 2" xfId="57409" xr:uid="{00000000-0005-0000-0000-00004BE00000}"/>
    <cellStyle name="Percent 5 7 3 2 2 2" xfId="57410" xr:uid="{00000000-0005-0000-0000-00004CE00000}"/>
    <cellStyle name="Percent 5 7 3 2 3" xfId="57411" xr:uid="{00000000-0005-0000-0000-00004DE00000}"/>
    <cellStyle name="Percent 5 7 3 2 4" xfId="57412" xr:uid="{00000000-0005-0000-0000-00004EE00000}"/>
    <cellStyle name="Percent 5 7 3 3" xfId="57413" xr:uid="{00000000-0005-0000-0000-00004FE00000}"/>
    <cellStyle name="Percent 5 7 3 3 2" xfId="57414" xr:uid="{00000000-0005-0000-0000-000050E00000}"/>
    <cellStyle name="Percent 5 7 3 4" xfId="57415" xr:uid="{00000000-0005-0000-0000-000051E00000}"/>
    <cellStyle name="Percent 5 7 3 5" xfId="57416" xr:uid="{00000000-0005-0000-0000-000052E00000}"/>
    <cellStyle name="Percent 5 7 4" xfId="57417" xr:uid="{00000000-0005-0000-0000-000053E00000}"/>
    <cellStyle name="Percent 5 7 4 2" xfId="57418" xr:uid="{00000000-0005-0000-0000-000054E00000}"/>
    <cellStyle name="Percent 5 7 4 2 2" xfId="57419" xr:uid="{00000000-0005-0000-0000-000055E00000}"/>
    <cellStyle name="Percent 5 7 4 3" xfId="57420" xr:uid="{00000000-0005-0000-0000-000056E00000}"/>
    <cellStyle name="Percent 5 7 4 4" xfId="57421" xr:uid="{00000000-0005-0000-0000-000057E00000}"/>
    <cellStyle name="Percent 5 7 5" xfId="57422" xr:uid="{00000000-0005-0000-0000-000058E00000}"/>
    <cellStyle name="Percent 5 7 5 2" xfId="57423" xr:uid="{00000000-0005-0000-0000-000059E00000}"/>
    <cellStyle name="Percent 5 7 6" xfId="57424" xr:uid="{00000000-0005-0000-0000-00005AE00000}"/>
    <cellStyle name="Percent 5 7 7" xfId="57425" xr:uid="{00000000-0005-0000-0000-00005BE00000}"/>
    <cellStyle name="Percent 5 8" xfId="57426" xr:uid="{00000000-0005-0000-0000-00005CE00000}"/>
    <cellStyle name="Percent 5 8 2" xfId="57427" xr:uid="{00000000-0005-0000-0000-00005DE00000}"/>
    <cellStyle name="Percent 5 8 2 2" xfId="57428" xr:uid="{00000000-0005-0000-0000-00005EE00000}"/>
    <cellStyle name="Percent 5 8 2 2 2" xfId="57429" xr:uid="{00000000-0005-0000-0000-00005FE00000}"/>
    <cellStyle name="Percent 5 8 2 3" xfId="57430" xr:uid="{00000000-0005-0000-0000-000060E00000}"/>
    <cellStyle name="Percent 5 8 2 4" xfId="57431" xr:uid="{00000000-0005-0000-0000-000061E00000}"/>
    <cellStyle name="Percent 5 8 3" xfId="57432" xr:uid="{00000000-0005-0000-0000-000062E00000}"/>
    <cellStyle name="Percent 5 8 3 2" xfId="57433" xr:uid="{00000000-0005-0000-0000-000063E00000}"/>
    <cellStyle name="Percent 5 8 4" xfId="57434" xr:uid="{00000000-0005-0000-0000-000064E00000}"/>
    <cellStyle name="Percent 5 8 5" xfId="57435" xr:uid="{00000000-0005-0000-0000-000065E00000}"/>
    <cellStyle name="Percent 5 9" xfId="57436" xr:uid="{00000000-0005-0000-0000-000066E00000}"/>
    <cellStyle name="Percent 5 9 2" xfId="57437" xr:uid="{00000000-0005-0000-0000-000067E00000}"/>
    <cellStyle name="Percent 5 9 2 2" xfId="57438" xr:uid="{00000000-0005-0000-0000-000068E00000}"/>
    <cellStyle name="Percent 5 9 2 2 2" xfId="57439" xr:uid="{00000000-0005-0000-0000-000069E00000}"/>
    <cellStyle name="Percent 5 9 2 3" xfId="57440" xr:uid="{00000000-0005-0000-0000-00006AE00000}"/>
    <cellStyle name="Percent 5 9 2 4" xfId="57441" xr:uid="{00000000-0005-0000-0000-00006BE00000}"/>
    <cellStyle name="Percent 5 9 3" xfId="57442" xr:uid="{00000000-0005-0000-0000-00006CE00000}"/>
    <cellStyle name="Percent 5 9 3 2" xfId="57443" xr:uid="{00000000-0005-0000-0000-00006DE00000}"/>
    <cellStyle name="Percent 5 9 4" xfId="57444" xr:uid="{00000000-0005-0000-0000-00006EE00000}"/>
    <cellStyle name="Percent 5 9 5" xfId="57445" xr:uid="{00000000-0005-0000-0000-00006FE00000}"/>
    <cellStyle name="Percent 6" xfId="57446" xr:uid="{00000000-0005-0000-0000-000070E00000}"/>
    <cellStyle name="Percent 6 2" xfId="57447" xr:uid="{00000000-0005-0000-0000-000071E00000}"/>
    <cellStyle name="Percent 6 2 2" xfId="57448" xr:uid="{00000000-0005-0000-0000-000072E00000}"/>
    <cellStyle name="Percent 6 3" xfId="57449" xr:uid="{00000000-0005-0000-0000-000073E00000}"/>
    <cellStyle name="Percent 7" xfId="57450" xr:uid="{00000000-0005-0000-0000-000074E00000}"/>
    <cellStyle name="Percent 7 2" xfId="57451" xr:uid="{00000000-0005-0000-0000-000075E00000}"/>
    <cellStyle name="Percent 7 2 2" xfId="57452" xr:uid="{00000000-0005-0000-0000-000076E00000}"/>
    <cellStyle name="Percent 7 3" xfId="57453" xr:uid="{00000000-0005-0000-0000-000077E00000}"/>
    <cellStyle name="Percent 8" xfId="57454" xr:uid="{00000000-0005-0000-0000-000078E00000}"/>
    <cellStyle name="Percent 8 2" xfId="57455" xr:uid="{00000000-0005-0000-0000-000079E00000}"/>
    <cellStyle name="Percent 9" xfId="57456" xr:uid="{00000000-0005-0000-0000-00007AE00000}"/>
    <cellStyle name="Percent 9 2" xfId="57457" xr:uid="{00000000-0005-0000-0000-00007BE00000}"/>
    <cellStyle name="PSChar" xfId="57458" xr:uid="{00000000-0005-0000-0000-00007CE00000}"/>
    <cellStyle name="PSDate" xfId="57459" xr:uid="{00000000-0005-0000-0000-00007DE00000}"/>
    <cellStyle name="PSDec" xfId="57460" xr:uid="{00000000-0005-0000-0000-00007EE00000}"/>
    <cellStyle name="PSHeading" xfId="57461" xr:uid="{00000000-0005-0000-0000-00007FE00000}"/>
    <cellStyle name="PSInt" xfId="57462" xr:uid="{00000000-0005-0000-0000-000080E00000}"/>
    <cellStyle name="PSSpacer" xfId="57463" xr:uid="{00000000-0005-0000-0000-000081E00000}"/>
    <cellStyle name="Rangenames" xfId="57464" xr:uid="{00000000-0005-0000-0000-000082E00000}"/>
    <cellStyle name="Style 1" xfId="57465" xr:uid="{00000000-0005-0000-0000-000083E00000}"/>
    <cellStyle name="Style 1 2" xfId="57466" xr:uid="{00000000-0005-0000-0000-000084E00000}"/>
    <cellStyle name="Style 1 2 2" xfId="57467" xr:uid="{00000000-0005-0000-0000-000085E00000}"/>
    <cellStyle name="Style 1 3" xfId="57468" xr:uid="{00000000-0005-0000-0000-000086E00000}"/>
    <cellStyle name="Style 1_Integration Business Case Template V8" xfId="57469" xr:uid="{00000000-0005-0000-0000-000087E00000}"/>
    <cellStyle name="TableHeader" xfId="57892" xr:uid="{00000000-0005-0000-0000-000088E00000}"/>
    <cellStyle name="Title" xfId="1" builtinId="15" hidden="1"/>
    <cellStyle name="Title" xfId="58" builtinId="15" customBuiltin="1"/>
    <cellStyle name="Title 10" xfId="57470" xr:uid="{00000000-0005-0000-0000-00008BE00000}"/>
    <cellStyle name="Title 11" xfId="57471" xr:uid="{00000000-0005-0000-0000-00008CE00000}"/>
    <cellStyle name="Title 12" xfId="57472" xr:uid="{00000000-0005-0000-0000-00008DE00000}"/>
    <cellStyle name="Title 13" xfId="57473" xr:uid="{00000000-0005-0000-0000-00008EE00000}"/>
    <cellStyle name="Title 14" xfId="57474" xr:uid="{00000000-0005-0000-0000-00008FE00000}"/>
    <cellStyle name="Title 15" xfId="57475" xr:uid="{00000000-0005-0000-0000-000090E00000}"/>
    <cellStyle name="Title 16" xfId="57476" xr:uid="{00000000-0005-0000-0000-000091E00000}"/>
    <cellStyle name="Title 17" xfId="57477" xr:uid="{00000000-0005-0000-0000-000092E00000}"/>
    <cellStyle name="Title 17 2" xfId="57478" xr:uid="{00000000-0005-0000-0000-000093E00000}"/>
    <cellStyle name="Title 17 2 2" xfId="57479" xr:uid="{00000000-0005-0000-0000-000094E00000}"/>
    <cellStyle name="Title 17 2_Control Caps" xfId="57480" xr:uid="{00000000-0005-0000-0000-000095E00000}"/>
    <cellStyle name="Title 17 3" xfId="57481" xr:uid="{00000000-0005-0000-0000-000096E00000}"/>
    <cellStyle name="Title 17 3 2" xfId="57482" xr:uid="{00000000-0005-0000-0000-000097E00000}"/>
    <cellStyle name="Title 17 3_Control Caps" xfId="57483" xr:uid="{00000000-0005-0000-0000-000098E00000}"/>
    <cellStyle name="Title 17 4" xfId="57484" xr:uid="{00000000-0005-0000-0000-000099E00000}"/>
    <cellStyle name="Title 17_Control Caps" xfId="57485" xr:uid="{00000000-0005-0000-0000-00009AE00000}"/>
    <cellStyle name="Title 18" xfId="57486" xr:uid="{00000000-0005-0000-0000-00009BE00000}"/>
    <cellStyle name="Title 19" xfId="57487" xr:uid="{00000000-0005-0000-0000-00009CE00000}"/>
    <cellStyle name="Title 19 2" xfId="57488" xr:uid="{00000000-0005-0000-0000-00009DE00000}"/>
    <cellStyle name="Title 19 3" xfId="57489" xr:uid="{00000000-0005-0000-0000-00009EE00000}"/>
    <cellStyle name="Title 19_Control Caps" xfId="57490" xr:uid="{00000000-0005-0000-0000-00009FE00000}"/>
    <cellStyle name="Title 2" xfId="57491" xr:uid="{00000000-0005-0000-0000-0000A0E00000}"/>
    <cellStyle name="Title 2 10" xfId="57492" xr:uid="{00000000-0005-0000-0000-0000A1E00000}"/>
    <cellStyle name="Title 2 11" xfId="57493" xr:uid="{00000000-0005-0000-0000-0000A2E00000}"/>
    <cellStyle name="Title 2 12" xfId="57494" xr:uid="{00000000-0005-0000-0000-0000A3E00000}"/>
    <cellStyle name="Title 2 13" xfId="57495" xr:uid="{00000000-0005-0000-0000-0000A4E00000}"/>
    <cellStyle name="Title 2 14" xfId="57496" xr:uid="{00000000-0005-0000-0000-0000A5E00000}"/>
    <cellStyle name="Title 2 15" xfId="57497" xr:uid="{00000000-0005-0000-0000-0000A6E00000}"/>
    <cellStyle name="Title 2 16" xfId="57498" xr:uid="{00000000-0005-0000-0000-0000A7E00000}"/>
    <cellStyle name="Title 2 17" xfId="57499" xr:uid="{00000000-0005-0000-0000-0000A8E00000}"/>
    <cellStyle name="Title 2 18" xfId="57500" xr:uid="{00000000-0005-0000-0000-0000A9E00000}"/>
    <cellStyle name="Title 2 19" xfId="57501" xr:uid="{00000000-0005-0000-0000-0000AAE00000}"/>
    <cellStyle name="Title 2 2" xfId="57502" xr:uid="{00000000-0005-0000-0000-0000ABE00000}"/>
    <cellStyle name="Title 2 20" xfId="57503" xr:uid="{00000000-0005-0000-0000-0000ACE00000}"/>
    <cellStyle name="Title 2 21" xfId="57504" xr:uid="{00000000-0005-0000-0000-0000ADE00000}"/>
    <cellStyle name="Title 2 22" xfId="57505" xr:uid="{00000000-0005-0000-0000-0000AEE00000}"/>
    <cellStyle name="Title 2 23" xfId="57506" xr:uid="{00000000-0005-0000-0000-0000AFE00000}"/>
    <cellStyle name="Title 2 24" xfId="57507" xr:uid="{00000000-0005-0000-0000-0000B0E00000}"/>
    <cellStyle name="Title 2 25" xfId="57508" xr:uid="{00000000-0005-0000-0000-0000B1E00000}"/>
    <cellStyle name="Title 2 26" xfId="57509" xr:uid="{00000000-0005-0000-0000-0000B2E00000}"/>
    <cellStyle name="Title 2 27" xfId="57510" xr:uid="{00000000-0005-0000-0000-0000B3E00000}"/>
    <cellStyle name="Title 2 28" xfId="57511" xr:uid="{00000000-0005-0000-0000-0000B4E00000}"/>
    <cellStyle name="Title 2 29" xfId="57512" xr:uid="{00000000-0005-0000-0000-0000B5E00000}"/>
    <cellStyle name="Title 2 3" xfId="57513" xr:uid="{00000000-0005-0000-0000-0000B6E00000}"/>
    <cellStyle name="Title 2 30" xfId="57514" xr:uid="{00000000-0005-0000-0000-0000B7E00000}"/>
    <cellStyle name="Title 2 31" xfId="57515" xr:uid="{00000000-0005-0000-0000-0000B8E00000}"/>
    <cellStyle name="Title 2 32" xfId="57516" xr:uid="{00000000-0005-0000-0000-0000B9E00000}"/>
    <cellStyle name="Title 2 33" xfId="57517" xr:uid="{00000000-0005-0000-0000-0000BAE00000}"/>
    <cellStyle name="Title 2 4" xfId="57518" xr:uid="{00000000-0005-0000-0000-0000BBE00000}"/>
    <cellStyle name="Title 2 5" xfId="57519" xr:uid="{00000000-0005-0000-0000-0000BCE00000}"/>
    <cellStyle name="Title 2 6" xfId="57520" xr:uid="{00000000-0005-0000-0000-0000BDE00000}"/>
    <cellStyle name="Title 2 7" xfId="57521" xr:uid="{00000000-0005-0000-0000-0000BEE00000}"/>
    <cellStyle name="Title 2 8" xfId="57522" xr:uid="{00000000-0005-0000-0000-0000BFE00000}"/>
    <cellStyle name="Title 2 9" xfId="57523" xr:uid="{00000000-0005-0000-0000-0000C0E00000}"/>
    <cellStyle name="Title 20" xfId="57524" xr:uid="{00000000-0005-0000-0000-0000C1E00000}"/>
    <cellStyle name="Title 21" xfId="57525" xr:uid="{00000000-0005-0000-0000-0000C2E00000}"/>
    <cellStyle name="Title 22" xfId="57526" xr:uid="{00000000-0005-0000-0000-0000C3E00000}"/>
    <cellStyle name="Title 23" xfId="57527" xr:uid="{00000000-0005-0000-0000-0000C4E00000}"/>
    <cellStyle name="Title 24" xfId="57528" xr:uid="{00000000-0005-0000-0000-0000C5E00000}"/>
    <cellStyle name="Title 25" xfId="57529" xr:uid="{00000000-0005-0000-0000-0000C6E00000}"/>
    <cellStyle name="Title 26" xfId="57530" xr:uid="{00000000-0005-0000-0000-0000C7E00000}"/>
    <cellStyle name="Title 27" xfId="57531" xr:uid="{00000000-0005-0000-0000-0000C8E00000}"/>
    <cellStyle name="Title 28" xfId="57532" xr:uid="{00000000-0005-0000-0000-0000C9E00000}"/>
    <cellStyle name="Title 29" xfId="57533" xr:uid="{00000000-0005-0000-0000-0000CAE00000}"/>
    <cellStyle name="Title 3" xfId="57534" xr:uid="{00000000-0005-0000-0000-0000CBE00000}"/>
    <cellStyle name="Title 30" xfId="57535" xr:uid="{00000000-0005-0000-0000-0000CCE00000}"/>
    <cellStyle name="Title 31" xfId="57536" xr:uid="{00000000-0005-0000-0000-0000CDE00000}"/>
    <cellStyle name="Title 32" xfId="57537" xr:uid="{00000000-0005-0000-0000-0000CEE00000}"/>
    <cellStyle name="Title 33" xfId="57538" xr:uid="{00000000-0005-0000-0000-0000CFE00000}"/>
    <cellStyle name="Title 34" xfId="57539" xr:uid="{00000000-0005-0000-0000-0000D0E00000}"/>
    <cellStyle name="Title 35" xfId="57540" xr:uid="{00000000-0005-0000-0000-0000D1E00000}"/>
    <cellStyle name="Title 36" xfId="57541" xr:uid="{00000000-0005-0000-0000-0000D2E00000}"/>
    <cellStyle name="Title 37" xfId="57542" xr:uid="{00000000-0005-0000-0000-0000D3E00000}"/>
    <cellStyle name="Title 38" xfId="57543" xr:uid="{00000000-0005-0000-0000-0000D4E00000}"/>
    <cellStyle name="Title 4" xfId="57544" xr:uid="{00000000-0005-0000-0000-0000D5E00000}"/>
    <cellStyle name="Title 5" xfId="57545" xr:uid="{00000000-0005-0000-0000-0000D6E00000}"/>
    <cellStyle name="Title 6" xfId="57546" xr:uid="{00000000-0005-0000-0000-0000D7E00000}"/>
    <cellStyle name="Title 7" xfId="57547" xr:uid="{00000000-0005-0000-0000-0000D8E00000}"/>
    <cellStyle name="Title 8" xfId="57548" xr:uid="{00000000-0005-0000-0000-0000D9E00000}"/>
    <cellStyle name="Title 9" xfId="57549" xr:uid="{00000000-0005-0000-0000-0000DAE00000}"/>
    <cellStyle name="Total" xfId="17" builtinId="25" hidden="1"/>
    <cellStyle name="Total" xfId="59" builtinId="25" customBuiltin="1"/>
    <cellStyle name="Total 10" xfId="57550" xr:uid="{00000000-0005-0000-0000-0000DDE00000}"/>
    <cellStyle name="Total 11" xfId="57551" xr:uid="{00000000-0005-0000-0000-0000DEE00000}"/>
    <cellStyle name="Total 12" xfId="57552" xr:uid="{00000000-0005-0000-0000-0000DFE00000}"/>
    <cellStyle name="Total 13" xfId="57553" xr:uid="{00000000-0005-0000-0000-0000E0E00000}"/>
    <cellStyle name="Total 14" xfId="57554" xr:uid="{00000000-0005-0000-0000-0000E1E00000}"/>
    <cellStyle name="Total 15" xfId="57555" xr:uid="{00000000-0005-0000-0000-0000E2E00000}"/>
    <cellStyle name="Total 16" xfId="57556" xr:uid="{00000000-0005-0000-0000-0000E3E00000}"/>
    <cellStyle name="Total 17" xfId="57557" xr:uid="{00000000-0005-0000-0000-0000E4E00000}"/>
    <cellStyle name="Total 17 2" xfId="57558" xr:uid="{00000000-0005-0000-0000-0000E5E00000}"/>
    <cellStyle name="Total 17 3" xfId="57559" xr:uid="{00000000-0005-0000-0000-0000E6E00000}"/>
    <cellStyle name="Total 17 4" xfId="57560" xr:uid="{00000000-0005-0000-0000-0000E7E00000}"/>
    <cellStyle name="Total 18" xfId="57561" xr:uid="{00000000-0005-0000-0000-0000E8E00000}"/>
    <cellStyle name="Total 19" xfId="57562" xr:uid="{00000000-0005-0000-0000-0000E9E00000}"/>
    <cellStyle name="Total 19 2" xfId="57563" xr:uid="{00000000-0005-0000-0000-0000EAE00000}"/>
    <cellStyle name="Total 2" xfId="57564" xr:uid="{00000000-0005-0000-0000-0000EBE00000}"/>
    <cellStyle name="Total 2 10" xfId="57565" xr:uid="{00000000-0005-0000-0000-0000ECE00000}"/>
    <cellStyle name="Total 2 11" xfId="57566" xr:uid="{00000000-0005-0000-0000-0000EDE00000}"/>
    <cellStyle name="Total 2 12" xfId="57567" xr:uid="{00000000-0005-0000-0000-0000EEE00000}"/>
    <cellStyle name="Total 2 13" xfId="57568" xr:uid="{00000000-0005-0000-0000-0000EFE00000}"/>
    <cellStyle name="Total 2 14" xfId="57569" xr:uid="{00000000-0005-0000-0000-0000F0E00000}"/>
    <cellStyle name="Total 2 15" xfId="57570" xr:uid="{00000000-0005-0000-0000-0000F1E00000}"/>
    <cellStyle name="Total 2 16" xfId="57571" xr:uid="{00000000-0005-0000-0000-0000F2E00000}"/>
    <cellStyle name="Total 2 17" xfId="57572" xr:uid="{00000000-0005-0000-0000-0000F3E00000}"/>
    <cellStyle name="Total 2 18" xfId="57573" xr:uid="{00000000-0005-0000-0000-0000F4E00000}"/>
    <cellStyle name="Total 2 19" xfId="57574" xr:uid="{00000000-0005-0000-0000-0000F5E00000}"/>
    <cellStyle name="Total 2 2" xfId="57575" xr:uid="{00000000-0005-0000-0000-0000F6E00000}"/>
    <cellStyle name="Total 2 2 2" xfId="57576" xr:uid="{00000000-0005-0000-0000-0000F7E00000}"/>
    <cellStyle name="Total 2 2 2 2" xfId="57577" xr:uid="{00000000-0005-0000-0000-0000F8E00000}"/>
    <cellStyle name="Total 2 2 3" xfId="57578" xr:uid="{00000000-0005-0000-0000-0000F9E00000}"/>
    <cellStyle name="Total 2 2 3 2" xfId="57579" xr:uid="{00000000-0005-0000-0000-0000FAE00000}"/>
    <cellStyle name="Total 2 2 4" xfId="57580" xr:uid="{00000000-0005-0000-0000-0000FBE00000}"/>
    <cellStyle name="Total 2 2 4 2" xfId="57581" xr:uid="{00000000-0005-0000-0000-0000FCE00000}"/>
    <cellStyle name="Total 2 2 5" xfId="57582" xr:uid="{00000000-0005-0000-0000-0000FDE00000}"/>
    <cellStyle name="Total 2 20" xfId="57583" xr:uid="{00000000-0005-0000-0000-0000FEE00000}"/>
    <cellStyle name="Total 2 21" xfId="57584" xr:uid="{00000000-0005-0000-0000-0000FFE00000}"/>
    <cellStyle name="Total 2 22" xfId="57585" xr:uid="{00000000-0005-0000-0000-000000E10000}"/>
    <cellStyle name="Total 2 23" xfId="57586" xr:uid="{00000000-0005-0000-0000-000001E10000}"/>
    <cellStyle name="Total 2 24" xfId="57587" xr:uid="{00000000-0005-0000-0000-000002E10000}"/>
    <cellStyle name="Total 2 25" xfId="57588" xr:uid="{00000000-0005-0000-0000-000003E10000}"/>
    <cellStyle name="Total 2 26" xfId="57589" xr:uid="{00000000-0005-0000-0000-000004E10000}"/>
    <cellStyle name="Total 2 27" xfId="57590" xr:uid="{00000000-0005-0000-0000-000005E10000}"/>
    <cellStyle name="Total 2 28" xfId="57591" xr:uid="{00000000-0005-0000-0000-000006E10000}"/>
    <cellStyle name="Total 2 29" xfId="57592" xr:uid="{00000000-0005-0000-0000-000007E10000}"/>
    <cellStyle name="Total 2 3" xfId="57593" xr:uid="{00000000-0005-0000-0000-000008E10000}"/>
    <cellStyle name="Total 2 3 2" xfId="57594" xr:uid="{00000000-0005-0000-0000-000009E10000}"/>
    <cellStyle name="Total 2 30" xfId="57595" xr:uid="{00000000-0005-0000-0000-00000AE10000}"/>
    <cellStyle name="Total 2 31" xfId="57596" xr:uid="{00000000-0005-0000-0000-00000BE10000}"/>
    <cellStyle name="Total 2 32" xfId="57597" xr:uid="{00000000-0005-0000-0000-00000CE10000}"/>
    <cellStyle name="Total 2 33" xfId="57598" xr:uid="{00000000-0005-0000-0000-00000DE10000}"/>
    <cellStyle name="Total 2 4" xfId="57599" xr:uid="{00000000-0005-0000-0000-00000EE10000}"/>
    <cellStyle name="Total 2 4 2" xfId="57600" xr:uid="{00000000-0005-0000-0000-00000FE10000}"/>
    <cellStyle name="Total 2 5" xfId="57601" xr:uid="{00000000-0005-0000-0000-000010E10000}"/>
    <cellStyle name="Total 2 5 2" xfId="57602" xr:uid="{00000000-0005-0000-0000-000011E10000}"/>
    <cellStyle name="Total 2 6" xfId="57603" xr:uid="{00000000-0005-0000-0000-000012E10000}"/>
    <cellStyle name="Total 2 7" xfId="57604" xr:uid="{00000000-0005-0000-0000-000013E10000}"/>
    <cellStyle name="Total 2 8" xfId="57605" xr:uid="{00000000-0005-0000-0000-000014E10000}"/>
    <cellStyle name="Total 2 9" xfId="57606" xr:uid="{00000000-0005-0000-0000-000015E10000}"/>
    <cellStyle name="Total 20" xfId="57607" xr:uid="{00000000-0005-0000-0000-000016E10000}"/>
    <cellStyle name="Total 21" xfId="57608" xr:uid="{00000000-0005-0000-0000-000017E10000}"/>
    <cellStyle name="Total 22" xfId="57609" xr:uid="{00000000-0005-0000-0000-000018E10000}"/>
    <cellStyle name="Total 23" xfId="57610" xr:uid="{00000000-0005-0000-0000-000019E10000}"/>
    <cellStyle name="Total 24" xfId="57611" xr:uid="{00000000-0005-0000-0000-00001AE10000}"/>
    <cellStyle name="Total 25" xfId="57612" xr:uid="{00000000-0005-0000-0000-00001BE10000}"/>
    <cellStyle name="Total 26" xfId="57613" xr:uid="{00000000-0005-0000-0000-00001CE10000}"/>
    <cellStyle name="Total 27" xfId="57614" xr:uid="{00000000-0005-0000-0000-00001DE10000}"/>
    <cellStyle name="Total 28" xfId="57615" xr:uid="{00000000-0005-0000-0000-00001EE10000}"/>
    <cellStyle name="Total 29" xfId="57616" xr:uid="{00000000-0005-0000-0000-00001FE10000}"/>
    <cellStyle name="Total 3" xfId="57617" xr:uid="{00000000-0005-0000-0000-000020E10000}"/>
    <cellStyle name="Total 3 2" xfId="57618" xr:uid="{00000000-0005-0000-0000-000021E10000}"/>
    <cellStyle name="Total 3 2 2" xfId="57619" xr:uid="{00000000-0005-0000-0000-000022E10000}"/>
    <cellStyle name="Total 3 2 2 2" xfId="57620" xr:uid="{00000000-0005-0000-0000-000023E10000}"/>
    <cellStyle name="Total 3 2 3" xfId="57621" xr:uid="{00000000-0005-0000-0000-000024E10000}"/>
    <cellStyle name="Total 3 2 3 2" xfId="57622" xr:uid="{00000000-0005-0000-0000-000025E10000}"/>
    <cellStyle name="Total 3 2 4" xfId="57623" xr:uid="{00000000-0005-0000-0000-000026E10000}"/>
    <cellStyle name="Total 3 2 4 2" xfId="57624" xr:uid="{00000000-0005-0000-0000-000027E10000}"/>
    <cellStyle name="Total 3 2 5" xfId="57625" xr:uid="{00000000-0005-0000-0000-000028E10000}"/>
    <cellStyle name="Total 3 3" xfId="57626" xr:uid="{00000000-0005-0000-0000-000029E10000}"/>
    <cellStyle name="Total 3 3 2" xfId="57627" xr:uid="{00000000-0005-0000-0000-00002AE10000}"/>
    <cellStyle name="Total 3 4" xfId="57628" xr:uid="{00000000-0005-0000-0000-00002BE10000}"/>
    <cellStyle name="Total 3 4 2" xfId="57629" xr:uid="{00000000-0005-0000-0000-00002CE10000}"/>
    <cellStyle name="Total 3 5" xfId="57630" xr:uid="{00000000-0005-0000-0000-00002DE10000}"/>
    <cellStyle name="Total 3 5 2" xfId="57631" xr:uid="{00000000-0005-0000-0000-00002EE10000}"/>
    <cellStyle name="Total 3 6" xfId="57632" xr:uid="{00000000-0005-0000-0000-00002FE10000}"/>
    <cellStyle name="Total 3 7" xfId="57633" xr:uid="{00000000-0005-0000-0000-000030E10000}"/>
    <cellStyle name="Total 30" xfId="57634" xr:uid="{00000000-0005-0000-0000-000031E10000}"/>
    <cellStyle name="Total 31" xfId="57635" xr:uid="{00000000-0005-0000-0000-000032E10000}"/>
    <cellStyle name="Total 32" xfId="57636" xr:uid="{00000000-0005-0000-0000-000033E10000}"/>
    <cellStyle name="Total 33" xfId="57637" xr:uid="{00000000-0005-0000-0000-000034E10000}"/>
    <cellStyle name="Total 34" xfId="57638" xr:uid="{00000000-0005-0000-0000-000035E10000}"/>
    <cellStyle name="Total 35" xfId="57639" xr:uid="{00000000-0005-0000-0000-000036E10000}"/>
    <cellStyle name="Total 36" xfId="57640" xr:uid="{00000000-0005-0000-0000-000037E10000}"/>
    <cellStyle name="Total 37" xfId="57641" xr:uid="{00000000-0005-0000-0000-000038E10000}"/>
    <cellStyle name="Total 38" xfId="57642" xr:uid="{00000000-0005-0000-0000-000039E10000}"/>
    <cellStyle name="Total 4" xfId="57643" xr:uid="{00000000-0005-0000-0000-00003AE10000}"/>
    <cellStyle name="Total 5" xfId="57644" xr:uid="{00000000-0005-0000-0000-00003BE10000}"/>
    <cellStyle name="Total 6" xfId="57645" xr:uid="{00000000-0005-0000-0000-00003CE10000}"/>
    <cellStyle name="Total 7" xfId="57646" xr:uid="{00000000-0005-0000-0000-00003DE10000}"/>
    <cellStyle name="Total 8" xfId="57647" xr:uid="{00000000-0005-0000-0000-00003EE10000}"/>
    <cellStyle name="Total 9" xfId="57648" xr:uid="{00000000-0005-0000-0000-00003FE10000}"/>
    <cellStyle name="Transition" xfId="57649" xr:uid="{00000000-0005-0000-0000-000040E10000}"/>
    <cellStyle name="Transition 10" xfId="57650" xr:uid="{00000000-0005-0000-0000-000041E10000}"/>
    <cellStyle name="Transition 11" xfId="57651" xr:uid="{00000000-0005-0000-0000-000042E10000}"/>
    <cellStyle name="Transition 12" xfId="57652" xr:uid="{00000000-0005-0000-0000-000043E10000}"/>
    <cellStyle name="Transition 13" xfId="57653" xr:uid="{00000000-0005-0000-0000-000044E10000}"/>
    <cellStyle name="Transition 14" xfId="57654" xr:uid="{00000000-0005-0000-0000-000045E10000}"/>
    <cellStyle name="Transition 2" xfId="57655" xr:uid="{00000000-0005-0000-0000-000046E10000}"/>
    <cellStyle name="Transition 2 2" xfId="57656" xr:uid="{00000000-0005-0000-0000-000047E10000}"/>
    <cellStyle name="Transition 3" xfId="57657" xr:uid="{00000000-0005-0000-0000-000048E10000}"/>
    <cellStyle name="Transition 4" xfId="57658" xr:uid="{00000000-0005-0000-0000-000049E10000}"/>
    <cellStyle name="Transition 5" xfId="57659" xr:uid="{00000000-0005-0000-0000-00004AE10000}"/>
    <cellStyle name="Transition 6" xfId="57660" xr:uid="{00000000-0005-0000-0000-00004BE10000}"/>
    <cellStyle name="Transition 7" xfId="57661" xr:uid="{00000000-0005-0000-0000-00004CE10000}"/>
    <cellStyle name="Transition 8" xfId="57662" xr:uid="{00000000-0005-0000-0000-00004DE10000}"/>
    <cellStyle name="Transition 9" xfId="57663" xr:uid="{00000000-0005-0000-0000-00004EE10000}"/>
    <cellStyle name="Variable Inputs" xfId="57664" xr:uid="{00000000-0005-0000-0000-00004FE10000}"/>
    <cellStyle name="Variable Inputs 10" xfId="57665" xr:uid="{00000000-0005-0000-0000-000050E10000}"/>
    <cellStyle name="Variable Inputs 11" xfId="57666" xr:uid="{00000000-0005-0000-0000-000051E10000}"/>
    <cellStyle name="Variable Inputs 12" xfId="57667" xr:uid="{00000000-0005-0000-0000-000052E10000}"/>
    <cellStyle name="Variable Inputs 13" xfId="57668" xr:uid="{00000000-0005-0000-0000-000053E10000}"/>
    <cellStyle name="Variable Inputs 14" xfId="57669" xr:uid="{00000000-0005-0000-0000-000054E10000}"/>
    <cellStyle name="Variable Inputs 15" xfId="57670" xr:uid="{00000000-0005-0000-0000-000055E10000}"/>
    <cellStyle name="Variable Inputs 16" xfId="57671" xr:uid="{00000000-0005-0000-0000-000056E10000}"/>
    <cellStyle name="Variable Inputs 17" xfId="57672" xr:uid="{00000000-0005-0000-0000-000057E10000}"/>
    <cellStyle name="Variable Inputs 2" xfId="57673" xr:uid="{00000000-0005-0000-0000-000058E10000}"/>
    <cellStyle name="Variable Inputs 2 10" xfId="57674" xr:uid="{00000000-0005-0000-0000-000059E10000}"/>
    <cellStyle name="Variable Inputs 2 11" xfId="57675" xr:uid="{00000000-0005-0000-0000-00005AE10000}"/>
    <cellStyle name="Variable Inputs 2 12" xfId="57676" xr:uid="{00000000-0005-0000-0000-00005BE10000}"/>
    <cellStyle name="Variable Inputs 2 13" xfId="57677" xr:uid="{00000000-0005-0000-0000-00005CE10000}"/>
    <cellStyle name="Variable Inputs 2 14" xfId="57678" xr:uid="{00000000-0005-0000-0000-00005DE10000}"/>
    <cellStyle name="Variable Inputs 2 15" xfId="57679" xr:uid="{00000000-0005-0000-0000-00005EE10000}"/>
    <cellStyle name="Variable Inputs 2 16" xfId="57680" xr:uid="{00000000-0005-0000-0000-00005FE10000}"/>
    <cellStyle name="Variable Inputs 2 17" xfId="57681" xr:uid="{00000000-0005-0000-0000-000060E10000}"/>
    <cellStyle name="Variable Inputs 2 18" xfId="57682" xr:uid="{00000000-0005-0000-0000-000061E10000}"/>
    <cellStyle name="Variable Inputs 2 2" xfId="57683" xr:uid="{00000000-0005-0000-0000-000062E10000}"/>
    <cellStyle name="Variable Inputs 2 2 10" xfId="57684" xr:uid="{00000000-0005-0000-0000-000063E10000}"/>
    <cellStyle name="Variable Inputs 2 2 11" xfId="57685" xr:uid="{00000000-0005-0000-0000-000064E10000}"/>
    <cellStyle name="Variable Inputs 2 2 12" xfId="57686" xr:uid="{00000000-0005-0000-0000-000065E10000}"/>
    <cellStyle name="Variable Inputs 2 2 13" xfId="57687" xr:uid="{00000000-0005-0000-0000-000066E10000}"/>
    <cellStyle name="Variable Inputs 2 2 14" xfId="57688" xr:uid="{00000000-0005-0000-0000-000067E10000}"/>
    <cellStyle name="Variable Inputs 2 2 15" xfId="57689" xr:uid="{00000000-0005-0000-0000-000068E10000}"/>
    <cellStyle name="Variable Inputs 2 2 2" xfId="57690" xr:uid="{00000000-0005-0000-0000-000069E10000}"/>
    <cellStyle name="Variable Inputs 2 2 2 2" xfId="57691" xr:uid="{00000000-0005-0000-0000-00006AE10000}"/>
    <cellStyle name="Variable Inputs 2 2 3" xfId="57692" xr:uid="{00000000-0005-0000-0000-00006BE10000}"/>
    <cellStyle name="Variable Inputs 2 2 4" xfId="57693" xr:uid="{00000000-0005-0000-0000-00006CE10000}"/>
    <cellStyle name="Variable Inputs 2 2 5" xfId="57694" xr:uid="{00000000-0005-0000-0000-00006DE10000}"/>
    <cellStyle name="Variable Inputs 2 2 6" xfId="57695" xr:uid="{00000000-0005-0000-0000-00006EE10000}"/>
    <cellStyle name="Variable Inputs 2 2 7" xfId="57696" xr:uid="{00000000-0005-0000-0000-00006FE10000}"/>
    <cellStyle name="Variable Inputs 2 2 8" xfId="57697" xr:uid="{00000000-0005-0000-0000-000070E10000}"/>
    <cellStyle name="Variable Inputs 2 2 9" xfId="57698" xr:uid="{00000000-0005-0000-0000-000071E10000}"/>
    <cellStyle name="Variable Inputs 2 3" xfId="57699" xr:uid="{00000000-0005-0000-0000-000072E10000}"/>
    <cellStyle name="Variable Inputs 2 3 10" xfId="57700" xr:uid="{00000000-0005-0000-0000-000073E10000}"/>
    <cellStyle name="Variable Inputs 2 3 11" xfId="57701" xr:uid="{00000000-0005-0000-0000-000074E10000}"/>
    <cellStyle name="Variable Inputs 2 3 12" xfId="57702" xr:uid="{00000000-0005-0000-0000-000075E10000}"/>
    <cellStyle name="Variable Inputs 2 3 13" xfId="57703" xr:uid="{00000000-0005-0000-0000-000076E10000}"/>
    <cellStyle name="Variable Inputs 2 3 14" xfId="57704" xr:uid="{00000000-0005-0000-0000-000077E10000}"/>
    <cellStyle name="Variable Inputs 2 3 15" xfId="57705" xr:uid="{00000000-0005-0000-0000-000078E10000}"/>
    <cellStyle name="Variable Inputs 2 3 2" xfId="57706" xr:uid="{00000000-0005-0000-0000-000079E10000}"/>
    <cellStyle name="Variable Inputs 2 3 2 2" xfId="57707" xr:uid="{00000000-0005-0000-0000-00007AE10000}"/>
    <cellStyle name="Variable Inputs 2 3 3" xfId="57708" xr:uid="{00000000-0005-0000-0000-00007BE10000}"/>
    <cellStyle name="Variable Inputs 2 3 4" xfId="57709" xr:uid="{00000000-0005-0000-0000-00007CE10000}"/>
    <cellStyle name="Variable Inputs 2 3 5" xfId="57710" xr:uid="{00000000-0005-0000-0000-00007DE10000}"/>
    <cellStyle name="Variable Inputs 2 3 6" xfId="57711" xr:uid="{00000000-0005-0000-0000-00007EE10000}"/>
    <cellStyle name="Variable Inputs 2 3 7" xfId="57712" xr:uid="{00000000-0005-0000-0000-00007FE10000}"/>
    <cellStyle name="Variable Inputs 2 3 8" xfId="57713" xr:uid="{00000000-0005-0000-0000-000080E10000}"/>
    <cellStyle name="Variable Inputs 2 3 9" xfId="57714" xr:uid="{00000000-0005-0000-0000-000081E10000}"/>
    <cellStyle name="Variable Inputs 2 4" xfId="57715" xr:uid="{00000000-0005-0000-0000-000082E10000}"/>
    <cellStyle name="Variable Inputs 2 4 10" xfId="57716" xr:uid="{00000000-0005-0000-0000-000083E10000}"/>
    <cellStyle name="Variable Inputs 2 4 11" xfId="57717" xr:uid="{00000000-0005-0000-0000-000084E10000}"/>
    <cellStyle name="Variable Inputs 2 4 12" xfId="57718" xr:uid="{00000000-0005-0000-0000-000085E10000}"/>
    <cellStyle name="Variable Inputs 2 4 13" xfId="57719" xr:uid="{00000000-0005-0000-0000-000086E10000}"/>
    <cellStyle name="Variable Inputs 2 4 14" xfId="57720" xr:uid="{00000000-0005-0000-0000-000087E10000}"/>
    <cellStyle name="Variable Inputs 2 4 15" xfId="57721" xr:uid="{00000000-0005-0000-0000-000088E10000}"/>
    <cellStyle name="Variable Inputs 2 4 2" xfId="57722" xr:uid="{00000000-0005-0000-0000-000089E10000}"/>
    <cellStyle name="Variable Inputs 2 4 2 2" xfId="57723" xr:uid="{00000000-0005-0000-0000-00008AE10000}"/>
    <cellStyle name="Variable Inputs 2 4 3" xfId="57724" xr:uid="{00000000-0005-0000-0000-00008BE10000}"/>
    <cellStyle name="Variable Inputs 2 4 4" xfId="57725" xr:uid="{00000000-0005-0000-0000-00008CE10000}"/>
    <cellStyle name="Variable Inputs 2 4 5" xfId="57726" xr:uid="{00000000-0005-0000-0000-00008DE10000}"/>
    <cellStyle name="Variable Inputs 2 4 6" xfId="57727" xr:uid="{00000000-0005-0000-0000-00008EE10000}"/>
    <cellStyle name="Variable Inputs 2 4 7" xfId="57728" xr:uid="{00000000-0005-0000-0000-00008FE10000}"/>
    <cellStyle name="Variable Inputs 2 4 8" xfId="57729" xr:uid="{00000000-0005-0000-0000-000090E10000}"/>
    <cellStyle name="Variable Inputs 2 4 9" xfId="57730" xr:uid="{00000000-0005-0000-0000-000091E10000}"/>
    <cellStyle name="Variable Inputs 2 5" xfId="57731" xr:uid="{00000000-0005-0000-0000-000092E10000}"/>
    <cellStyle name="Variable Inputs 2 5 2" xfId="57732" xr:uid="{00000000-0005-0000-0000-000093E10000}"/>
    <cellStyle name="Variable Inputs 2 6" xfId="57733" xr:uid="{00000000-0005-0000-0000-000094E10000}"/>
    <cellStyle name="Variable Inputs 2 7" xfId="57734" xr:uid="{00000000-0005-0000-0000-000095E10000}"/>
    <cellStyle name="Variable Inputs 2 8" xfId="57735" xr:uid="{00000000-0005-0000-0000-000096E10000}"/>
    <cellStyle name="Variable Inputs 2 9" xfId="57736" xr:uid="{00000000-0005-0000-0000-000097E10000}"/>
    <cellStyle name="Variable Inputs 3" xfId="57737" xr:uid="{00000000-0005-0000-0000-000098E10000}"/>
    <cellStyle name="Variable Inputs 3 10" xfId="57738" xr:uid="{00000000-0005-0000-0000-000099E10000}"/>
    <cellStyle name="Variable Inputs 3 11" xfId="57739" xr:uid="{00000000-0005-0000-0000-00009AE10000}"/>
    <cellStyle name="Variable Inputs 3 12" xfId="57740" xr:uid="{00000000-0005-0000-0000-00009BE10000}"/>
    <cellStyle name="Variable Inputs 3 13" xfId="57741" xr:uid="{00000000-0005-0000-0000-00009CE10000}"/>
    <cellStyle name="Variable Inputs 3 14" xfId="57742" xr:uid="{00000000-0005-0000-0000-00009DE10000}"/>
    <cellStyle name="Variable Inputs 3 15" xfId="57743" xr:uid="{00000000-0005-0000-0000-00009EE10000}"/>
    <cellStyle name="Variable Inputs 3 16" xfId="57744" xr:uid="{00000000-0005-0000-0000-00009FE10000}"/>
    <cellStyle name="Variable Inputs 3 17" xfId="57745" xr:uid="{00000000-0005-0000-0000-0000A0E10000}"/>
    <cellStyle name="Variable Inputs 3 18" xfId="57746" xr:uid="{00000000-0005-0000-0000-0000A1E10000}"/>
    <cellStyle name="Variable Inputs 3 2" xfId="57747" xr:uid="{00000000-0005-0000-0000-0000A2E10000}"/>
    <cellStyle name="Variable Inputs 3 2 10" xfId="57748" xr:uid="{00000000-0005-0000-0000-0000A3E10000}"/>
    <cellStyle name="Variable Inputs 3 2 11" xfId="57749" xr:uid="{00000000-0005-0000-0000-0000A4E10000}"/>
    <cellStyle name="Variable Inputs 3 2 12" xfId="57750" xr:uid="{00000000-0005-0000-0000-0000A5E10000}"/>
    <cellStyle name="Variable Inputs 3 2 13" xfId="57751" xr:uid="{00000000-0005-0000-0000-0000A6E10000}"/>
    <cellStyle name="Variable Inputs 3 2 14" xfId="57752" xr:uid="{00000000-0005-0000-0000-0000A7E10000}"/>
    <cellStyle name="Variable Inputs 3 2 15" xfId="57753" xr:uid="{00000000-0005-0000-0000-0000A8E10000}"/>
    <cellStyle name="Variable Inputs 3 2 2" xfId="57754" xr:uid="{00000000-0005-0000-0000-0000A9E10000}"/>
    <cellStyle name="Variable Inputs 3 2 2 2" xfId="57755" xr:uid="{00000000-0005-0000-0000-0000AAE10000}"/>
    <cellStyle name="Variable Inputs 3 2 3" xfId="57756" xr:uid="{00000000-0005-0000-0000-0000ABE10000}"/>
    <cellStyle name="Variable Inputs 3 2 4" xfId="57757" xr:uid="{00000000-0005-0000-0000-0000ACE10000}"/>
    <cellStyle name="Variable Inputs 3 2 5" xfId="57758" xr:uid="{00000000-0005-0000-0000-0000ADE10000}"/>
    <cellStyle name="Variable Inputs 3 2 6" xfId="57759" xr:uid="{00000000-0005-0000-0000-0000AEE10000}"/>
    <cellStyle name="Variable Inputs 3 2 7" xfId="57760" xr:uid="{00000000-0005-0000-0000-0000AFE10000}"/>
    <cellStyle name="Variable Inputs 3 2 8" xfId="57761" xr:uid="{00000000-0005-0000-0000-0000B0E10000}"/>
    <cellStyle name="Variable Inputs 3 2 9" xfId="57762" xr:uid="{00000000-0005-0000-0000-0000B1E10000}"/>
    <cellStyle name="Variable Inputs 3 3" xfId="57763" xr:uid="{00000000-0005-0000-0000-0000B2E10000}"/>
    <cellStyle name="Variable Inputs 3 3 10" xfId="57764" xr:uid="{00000000-0005-0000-0000-0000B3E10000}"/>
    <cellStyle name="Variable Inputs 3 3 11" xfId="57765" xr:uid="{00000000-0005-0000-0000-0000B4E10000}"/>
    <cellStyle name="Variable Inputs 3 3 12" xfId="57766" xr:uid="{00000000-0005-0000-0000-0000B5E10000}"/>
    <cellStyle name="Variable Inputs 3 3 13" xfId="57767" xr:uid="{00000000-0005-0000-0000-0000B6E10000}"/>
    <cellStyle name="Variable Inputs 3 3 14" xfId="57768" xr:uid="{00000000-0005-0000-0000-0000B7E10000}"/>
    <cellStyle name="Variable Inputs 3 3 15" xfId="57769" xr:uid="{00000000-0005-0000-0000-0000B8E10000}"/>
    <cellStyle name="Variable Inputs 3 3 2" xfId="57770" xr:uid="{00000000-0005-0000-0000-0000B9E10000}"/>
    <cellStyle name="Variable Inputs 3 3 2 2" xfId="57771" xr:uid="{00000000-0005-0000-0000-0000BAE10000}"/>
    <cellStyle name="Variable Inputs 3 3 3" xfId="57772" xr:uid="{00000000-0005-0000-0000-0000BBE10000}"/>
    <cellStyle name="Variable Inputs 3 3 4" xfId="57773" xr:uid="{00000000-0005-0000-0000-0000BCE10000}"/>
    <cellStyle name="Variable Inputs 3 3 5" xfId="57774" xr:uid="{00000000-0005-0000-0000-0000BDE10000}"/>
    <cellStyle name="Variable Inputs 3 3 6" xfId="57775" xr:uid="{00000000-0005-0000-0000-0000BEE10000}"/>
    <cellStyle name="Variable Inputs 3 3 7" xfId="57776" xr:uid="{00000000-0005-0000-0000-0000BFE10000}"/>
    <cellStyle name="Variable Inputs 3 3 8" xfId="57777" xr:uid="{00000000-0005-0000-0000-0000C0E10000}"/>
    <cellStyle name="Variable Inputs 3 3 9" xfId="57778" xr:uid="{00000000-0005-0000-0000-0000C1E10000}"/>
    <cellStyle name="Variable Inputs 3 4" xfId="57779" xr:uid="{00000000-0005-0000-0000-0000C2E10000}"/>
    <cellStyle name="Variable Inputs 3 4 10" xfId="57780" xr:uid="{00000000-0005-0000-0000-0000C3E10000}"/>
    <cellStyle name="Variable Inputs 3 4 11" xfId="57781" xr:uid="{00000000-0005-0000-0000-0000C4E10000}"/>
    <cellStyle name="Variable Inputs 3 4 12" xfId="57782" xr:uid="{00000000-0005-0000-0000-0000C5E10000}"/>
    <cellStyle name="Variable Inputs 3 4 13" xfId="57783" xr:uid="{00000000-0005-0000-0000-0000C6E10000}"/>
    <cellStyle name="Variable Inputs 3 4 14" xfId="57784" xr:uid="{00000000-0005-0000-0000-0000C7E10000}"/>
    <cellStyle name="Variable Inputs 3 4 15" xfId="57785" xr:uid="{00000000-0005-0000-0000-0000C8E10000}"/>
    <cellStyle name="Variable Inputs 3 4 2" xfId="57786" xr:uid="{00000000-0005-0000-0000-0000C9E10000}"/>
    <cellStyle name="Variable Inputs 3 4 2 2" xfId="57787" xr:uid="{00000000-0005-0000-0000-0000CAE10000}"/>
    <cellStyle name="Variable Inputs 3 4 3" xfId="57788" xr:uid="{00000000-0005-0000-0000-0000CBE10000}"/>
    <cellStyle name="Variable Inputs 3 4 4" xfId="57789" xr:uid="{00000000-0005-0000-0000-0000CCE10000}"/>
    <cellStyle name="Variable Inputs 3 4 5" xfId="57790" xr:uid="{00000000-0005-0000-0000-0000CDE10000}"/>
    <cellStyle name="Variable Inputs 3 4 6" xfId="57791" xr:uid="{00000000-0005-0000-0000-0000CEE10000}"/>
    <cellStyle name="Variable Inputs 3 4 7" xfId="57792" xr:uid="{00000000-0005-0000-0000-0000CFE10000}"/>
    <cellStyle name="Variable Inputs 3 4 8" xfId="57793" xr:uid="{00000000-0005-0000-0000-0000D0E10000}"/>
    <cellStyle name="Variable Inputs 3 4 9" xfId="57794" xr:uid="{00000000-0005-0000-0000-0000D1E10000}"/>
    <cellStyle name="Variable Inputs 3 5" xfId="57795" xr:uid="{00000000-0005-0000-0000-0000D2E10000}"/>
    <cellStyle name="Variable Inputs 3 5 2" xfId="57796" xr:uid="{00000000-0005-0000-0000-0000D3E10000}"/>
    <cellStyle name="Variable Inputs 3 6" xfId="57797" xr:uid="{00000000-0005-0000-0000-0000D4E10000}"/>
    <cellStyle name="Variable Inputs 3 7" xfId="57798" xr:uid="{00000000-0005-0000-0000-0000D5E10000}"/>
    <cellStyle name="Variable Inputs 3 8" xfId="57799" xr:uid="{00000000-0005-0000-0000-0000D6E10000}"/>
    <cellStyle name="Variable Inputs 3 9" xfId="57800" xr:uid="{00000000-0005-0000-0000-0000D7E10000}"/>
    <cellStyle name="Variable Inputs 4" xfId="57801" xr:uid="{00000000-0005-0000-0000-0000D8E10000}"/>
    <cellStyle name="Variable Inputs 4 2" xfId="57802" xr:uid="{00000000-0005-0000-0000-0000D9E10000}"/>
    <cellStyle name="Variable Inputs 5" xfId="57803" xr:uid="{00000000-0005-0000-0000-0000DAE10000}"/>
    <cellStyle name="Variable Inputs 6" xfId="57804" xr:uid="{00000000-0005-0000-0000-0000DBE10000}"/>
    <cellStyle name="Variable Inputs 7" xfId="57805" xr:uid="{00000000-0005-0000-0000-0000DCE10000}"/>
    <cellStyle name="Variable Inputs 8" xfId="57806" xr:uid="{00000000-0005-0000-0000-0000DDE10000}"/>
    <cellStyle name="Variable Inputs 9" xfId="57807" xr:uid="{00000000-0005-0000-0000-0000DEE10000}"/>
    <cellStyle name="Warning Text" xfId="14" builtinId="11" hidden="1"/>
    <cellStyle name="Warning Text" xfId="57" builtinId="11" customBuiltin="1"/>
    <cellStyle name="Warning Text 10" xfId="57808" xr:uid="{00000000-0005-0000-0000-0000E1E10000}"/>
    <cellStyle name="Warning Text 11" xfId="57809" xr:uid="{00000000-0005-0000-0000-0000E2E10000}"/>
    <cellStyle name="Warning Text 12" xfId="57810" xr:uid="{00000000-0005-0000-0000-0000E3E10000}"/>
    <cellStyle name="Warning Text 13" xfId="57811" xr:uid="{00000000-0005-0000-0000-0000E4E10000}"/>
    <cellStyle name="Warning Text 14" xfId="57812" xr:uid="{00000000-0005-0000-0000-0000E5E10000}"/>
    <cellStyle name="Warning Text 15" xfId="57813" xr:uid="{00000000-0005-0000-0000-0000E6E10000}"/>
    <cellStyle name="Warning Text 16" xfId="57814" xr:uid="{00000000-0005-0000-0000-0000E7E10000}"/>
    <cellStyle name="Warning Text 17" xfId="57815" xr:uid="{00000000-0005-0000-0000-0000E8E10000}"/>
    <cellStyle name="Warning Text 17 2" xfId="57816" xr:uid="{00000000-0005-0000-0000-0000E9E10000}"/>
    <cellStyle name="Warning Text 18" xfId="57817" xr:uid="{00000000-0005-0000-0000-0000EAE10000}"/>
    <cellStyle name="Warning Text 19" xfId="57818" xr:uid="{00000000-0005-0000-0000-0000EBE10000}"/>
    <cellStyle name="Warning Text 2" xfId="57819" xr:uid="{00000000-0005-0000-0000-0000ECE10000}"/>
    <cellStyle name="Warning Text 2 10" xfId="57820" xr:uid="{00000000-0005-0000-0000-0000EDE10000}"/>
    <cellStyle name="Warning Text 2 11" xfId="57821" xr:uid="{00000000-0005-0000-0000-0000EEE10000}"/>
    <cellStyle name="Warning Text 2 12" xfId="57822" xr:uid="{00000000-0005-0000-0000-0000EFE10000}"/>
    <cellStyle name="Warning Text 2 13" xfId="57823" xr:uid="{00000000-0005-0000-0000-0000F0E10000}"/>
    <cellStyle name="Warning Text 2 14" xfId="57824" xr:uid="{00000000-0005-0000-0000-0000F1E10000}"/>
    <cellStyle name="Warning Text 2 15" xfId="57825" xr:uid="{00000000-0005-0000-0000-0000F2E10000}"/>
    <cellStyle name="Warning Text 2 16" xfId="57826" xr:uid="{00000000-0005-0000-0000-0000F3E10000}"/>
    <cellStyle name="Warning Text 2 17" xfId="57827" xr:uid="{00000000-0005-0000-0000-0000F4E10000}"/>
    <cellStyle name="Warning Text 2 18" xfId="57828" xr:uid="{00000000-0005-0000-0000-0000F5E10000}"/>
    <cellStyle name="Warning Text 2 19" xfId="57829" xr:uid="{00000000-0005-0000-0000-0000F6E10000}"/>
    <cellStyle name="Warning Text 2 2" xfId="57830" xr:uid="{00000000-0005-0000-0000-0000F7E10000}"/>
    <cellStyle name="Warning Text 2 20" xfId="57831" xr:uid="{00000000-0005-0000-0000-0000F8E10000}"/>
    <cellStyle name="Warning Text 2 21" xfId="57832" xr:uid="{00000000-0005-0000-0000-0000F9E10000}"/>
    <cellStyle name="Warning Text 2 22" xfId="57833" xr:uid="{00000000-0005-0000-0000-0000FAE10000}"/>
    <cellStyle name="Warning Text 2 23" xfId="57834" xr:uid="{00000000-0005-0000-0000-0000FBE10000}"/>
    <cellStyle name="Warning Text 2 24" xfId="57835" xr:uid="{00000000-0005-0000-0000-0000FCE10000}"/>
    <cellStyle name="Warning Text 2 25" xfId="57836" xr:uid="{00000000-0005-0000-0000-0000FDE10000}"/>
    <cellStyle name="Warning Text 2 26" xfId="57837" xr:uid="{00000000-0005-0000-0000-0000FEE10000}"/>
    <cellStyle name="Warning Text 2 27" xfId="57838" xr:uid="{00000000-0005-0000-0000-0000FFE10000}"/>
    <cellStyle name="Warning Text 2 28" xfId="57839" xr:uid="{00000000-0005-0000-0000-000000E20000}"/>
    <cellStyle name="Warning Text 2 29" xfId="57840" xr:uid="{00000000-0005-0000-0000-000001E20000}"/>
    <cellStyle name="Warning Text 2 3" xfId="57841" xr:uid="{00000000-0005-0000-0000-000002E20000}"/>
    <cellStyle name="Warning Text 2 30" xfId="57842" xr:uid="{00000000-0005-0000-0000-000003E20000}"/>
    <cellStyle name="Warning Text 2 31" xfId="57843" xr:uid="{00000000-0005-0000-0000-000004E20000}"/>
    <cellStyle name="Warning Text 2 32" xfId="57844" xr:uid="{00000000-0005-0000-0000-000005E20000}"/>
    <cellStyle name="Warning Text 2 33" xfId="57845" xr:uid="{00000000-0005-0000-0000-000006E20000}"/>
    <cellStyle name="Warning Text 2 4" xfId="57846" xr:uid="{00000000-0005-0000-0000-000007E20000}"/>
    <cellStyle name="Warning Text 2 5" xfId="57847" xr:uid="{00000000-0005-0000-0000-000008E20000}"/>
    <cellStyle name="Warning Text 2 6" xfId="57848" xr:uid="{00000000-0005-0000-0000-000009E20000}"/>
    <cellStyle name="Warning Text 2 7" xfId="57849" xr:uid="{00000000-0005-0000-0000-00000AE20000}"/>
    <cellStyle name="Warning Text 2 8" xfId="57850" xr:uid="{00000000-0005-0000-0000-00000BE20000}"/>
    <cellStyle name="Warning Text 2 9" xfId="57851" xr:uid="{00000000-0005-0000-0000-00000CE20000}"/>
    <cellStyle name="Warning Text 20" xfId="57852" xr:uid="{00000000-0005-0000-0000-00000DE20000}"/>
    <cellStyle name="Warning Text 21" xfId="57853" xr:uid="{00000000-0005-0000-0000-00000EE20000}"/>
    <cellStyle name="Warning Text 22" xfId="57854" xr:uid="{00000000-0005-0000-0000-00000FE20000}"/>
    <cellStyle name="Warning Text 23" xfId="57855" xr:uid="{00000000-0005-0000-0000-000010E20000}"/>
    <cellStyle name="Warning Text 24" xfId="57856" xr:uid="{00000000-0005-0000-0000-000011E20000}"/>
    <cellStyle name="Warning Text 25" xfId="57857" xr:uid="{00000000-0005-0000-0000-000012E20000}"/>
    <cellStyle name="Warning Text 26" xfId="57858" xr:uid="{00000000-0005-0000-0000-000013E20000}"/>
    <cellStyle name="Warning Text 27" xfId="57859" xr:uid="{00000000-0005-0000-0000-000014E20000}"/>
    <cellStyle name="Warning Text 28" xfId="57860" xr:uid="{00000000-0005-0000-0000-000015E20000}"/>
    <cellStyle name="Warning Text 29" xfId="57861" xr:uid="{00000000-0005-0000-0000-000016E20000}"/>
    <cellStyle name="Warning Text 3" xfId="57862" xr:uid="{00000000-0005-0000-0000-000017E20000}"/>
    <cellStyle name="Warning Text 30" xfId="57863" xr:uid="{00000000-0005-0000-0000-000018E20000}"/>
    <cellStyle name="Warning Text 31" xfId="57864" xr:uid="{00000000-0005-0000-0000-000019E20000}"/>
    <cellStyle name="Warning Text 32" xfId="57865" xr:uid="{00000000-0005-0000-0000-00001AE20000}"/>
    <cellStyle name="Warning Text 33" xfId="57866" xr:uid="{00000000-0005-0000-0000-00001BE20000}"/>
    <cellStyle name="Warning Text 34" xfId="57867" xr:uid="{00000000-0005-0000-0000-00001CE20000}"/>
    <cellStyle name="Warning Text 35" xfId="57868" xr:uid="{00000000-0005-0000-0000-00001DE20000}"/>
    <cellStyle name="Warning Text 36" xfId="57869" xr:uid="{00000000-0005-0000-0000-00001EE20000}"/>
    <cellStyle name="Warning Text 37" xfId="57870" xr:uid="{00000000-0005-0000-0000-00001FE20000}"/>
    <cellStyle name="Warning Text 38" xfId="57871" xr:uid="{00000000-0005-0000-0000-000020E20000}"/>
    <cellStyle name="Warning Text 4" xfId="57872" xr:uid="{00000000-0005-0000-0000-000021E20000}"/>
    <cellStyle name="Warning Text 5" xfId="57873" xr:uid="{00000000-0005-0000-0000-000022E20000}"/>
    <cellStyle name="Warning Text 6" xfId="57874" xr:uid="{00000000-0005-0000-0000-000023E20000}"/>
    <cellStyle name="Warning Text 7" xfId="57875" xr:uid="{00000000-0005-0000-0000-000024E20000}"/>
    <cellStyle name="Warning Text 8" xfId="57876" xr:uid="{00000000-0005-0000-0000-000025E20000}"/>
    <cellStyle name="Warning Text 9" xfId="57877" xr:uid="{00000000-0005-0000-0000-000026E20000}"/>
    <cellStyle name="WrapText" xfId="57878" xr:uid="{00000000-0005-0000-0000-000027E20000}"/>
    <cellStyle name="WrapText 2" xfId="57879" xr:uid="{00000000-0005-0000-0000-000028E20000}"/>
    <cellStyle name="WrapText 2 2" xfId="57880" xr:uid="{00000000-0005-0000-0000-000029E20000}"/>
    <cellStyle name="WrapText 3" xfId="57881" xr:uid="{00000000-0005-0000-0000-00002AE20000}"/>
    <cellStyle name="Years $" xfId="57882" xr:uid="{00000000-0005-0000-0000-00002BE20000}"/>
  </cellStyles>
  <dxfs count="10">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s>
  <tableStyles count="4" defaultTableStyle="Navigant_01" defaultPivotStyle="PivotStyleLight16">
    <tableStyle name="Navigant_01" pivot="0" count="3" xr9:uid="{00000000-0011-0000-FFFF-FFFF00000000}">
      <tableStyleElement type="wholeTable" dxfId="9"/>
      <tableStyleElement type="headerRow" dxfId="8"/>
      <tableStyleElement type="secondRowStripe" dxfId="7"/>
    </tableStyle>
    <tableStyle name="Navigant_02" pivot="0" count="2" xr9:uid="{00000000-0011-0000-FFFF-FFFF01000000}">
      <tableStyleElement type="wholeTable" dxfId="6"/>
      <tableStyleElement type="headerRow" dxfId="5"/>
    </tableStyle>
    <tableStyle name="Navigant_03" pivot="0" count="3" xr9:uid="{00000000-0011-0000-FFFF-FFFF02000000}">
      <tableStyleElement type="wholeTable" dxfId="4"/>
      <tableStyleElement type="headerRow" dxfId="3"/>
      <tableStyleElement type="secondRowStripe" dxfId="2"/>
    </tableStyle>
    <tableStyle name="Navigant_04" pivot="0" count="2" xr9:uid="{00000000-0011-0000-FFFF-FFFF03000000}">
      <tableStyleElement type="wholeTable" dxfId="1"/>
      <tableStyleElement type="headerRow" dxfId="0"/>
    </tableStyle>
  </tableStyles>
  <colors>
    <mruColors>
      <color rgb="FF75DBFF"/>
      <color rgb="FF2DC8FF"/>
      <color rgb="FF00ADEA"/>
      <color rgb="FF007CA8"/>
      <color rgb="FF00B6F6"/>
      <color rgb="FF00B3F2"/>
      <color rgb="FF25C6FF"/>
      <color rgb="FF53D2FF"/>
      <color rgb="FF15C2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4886993292505"/>
          <c:y val="3.8194444444444448E-2"/>
          <c:w val="0.50288167104111992"/>
          <c:h val="0.87947315179352581"/>
        </c:manualLayout>
      </c:layout>
      <c:barChart>
        <c:barDir val="col"/>
        <c:grouping val="stacked"/>
        <c:varyColors val="0"/>
        <c:ser>
          <c:idx val="0"/>
          <c:order val="0"/>
          <c:tx>
            <c:strRef>
              <c:f>Kentucky_SOG!$B$104</c:f>
              <c:strCache>
                <c:ptCount val="1"/>
                <c:pt idx="0">
                  <c:v>Switch Automation and Circuit Segmenation</c:v>
                </c:pt>
              </c:strCache>
            </c:strRef>
          </c:tx>
          <c:spPr>
            <a:solidFill>
              <a:schemeClr val="accent5">
                <a:lumMod val="50000"/>
              </a:schemeClr>
            </a:solidFill>
            <a:ln>
              <a:noFill/>
            </a:ln>
            <a:effectLst/>
          </c:spPr>
          <c:invertIfNegative val="0"/>
          <c:cat>
            <c:strRef>
              <c:f>Kentucky_SOG!$C$103:$D$103</c:f>
              <c:strCache>
                <c:ptCount val="2"/>
                <c:pt idx="0">
                  <c:v>NPV Costs</c:v>
                </c:pt>
                <c:pt idx="1">
                  <c:v>NPV Benefits</c:v>
                </c:pt>
              </c:strCache>
            </c:strRef>
          </c:cat>
          <c:val>
            <c:numRef>
              <c:f>Kentucky_SOG!$C$104:$D$104</c:f>
              <c:numCache>
                <c:formatCode>#,##0.0_ ;\-#,##0.0\ </c:formatCode>
                <c:ptCount val="2"/>
                <c:pt idx="0">
                  <c:v>3.58438063112524</c:v>
                </c:pt>
              </c:numCache>
            </c:numRef>
          </c:val>
          <c:extLst>
            <c:ext xmlns:c16="http://schemas.microsoft.com/office/drawing/2014/chart" uri="{C3380CC4-5D6E-409C-BE32-E72D297353CC}">
              <c16:uniqueId val="{00000000-9C33-4A08-B2B5-ECB9A207E9B5}"/>
            </c:ext>
          </c:extLst>
        </c:ser>
        <c:ser>
          <c:idx val="1"/>
          <c:order val="1"/>
          <c:tx>
            <c:strRef>
              <c:f>Kentucky_SOG!$B$105</c:f>
              <c:strCache>
                <c:ptCount val="1"/>
                <c:pt idx="0">
                  <c:v>Circuit Capacity and Connectivity</c:v>
                </c:pt>
              </c:strCache>
            </c:strRef>
          </c:tx>
          <c:spPr>
            <a:solidFill>
              <a:schemeClr val="accent5">
                <a:lumMod val="75000"/>
              </a:schemeClr>
            </a:solidFill>
            <a:ln>
              <a:noFill/>
            </a:ln>
            <a:effectLst/>
          </c:spPr>
          <c:invertIfNegative val="0"/>
          <c:cat>
            <c:strRef>
              <c:f>Kentucky_SOG!$C$103:$D$103</c:f>
              <c:strCache>
                <c:ptCount val="2"/>
                <c:pt idx="0">
                  <c:v>NPV Costs</c:v>
                </c:pt>
                <c:pt idx="1">
                  <c:v>NPV Benefits</c:v>
                </c:pt>
              </c:strCache>
            </c:strRef>
          </c:cat>
          <c:val>
            <c:numRef>
              <c:f>Kentucky_SOG!$C$105:$D$105</c:f>
              <c:numCache>
                <c:formatCode>#,##0.0_ ;\-#,##0.0\ </c:formatCode>
                <c:ptCount val="2"/>
                <c:pt idx="0">
                  <c:v>7.4680771083779884</c:v>
                </c:pt>
              </c:numCache>
            </c:numRef>
          </c:val>
          <c:extLst>
            <c:ext xmlns:c16="http://schemas.microsoft.com/office/drawing/2014/chart" uri="{C3380CC4-5D6E-409C-BE32-E72D297353CC}">
              <c16:uniqueId val="{00000001-9C33-4A08-B2B5-ECB9A207E9B5}"/>
            </c:ext>
          </c:extLst>
        </c:ser>
        <c:ser>
          <c:idx val="2"/>
          <c:order val="2"/>
          <c:tx>
            <c:strRef>
              <c:f>Kentucky_SOG!$B$106</c:f>
              <c:strCache>
                <c:ptCount val="1"/>
                <c:pt idx="0">
                  <c:v>Substation Bank Capacity</c:v>
                </c:pt>
              </c:strCache>
              <c:extLst xmlns:c15="http://schemas.microsoft.com/office/drawing/2012/chart"/>
            </c:strRef>
          </c:tx>
          <c:spPr>
            <a:solidFill>
              <a:schemeClr val="accent5"/>
            </a:solidFill>
            <a:ln>
              <a:noFill/>
            </a:ln>
            <a:effectLst/>
          </c:spPr>
          <c:invertIfNegative val="0"/>
          <c:cat>
            <c:strRef>
              <c:f>Kentucky_SOG!$C$103:$D$103</c:f>
              <c:strCache>
                <c:ptCount val="2"/>
                <c:pt idx="0">
                  <c:v>NPV Costs</c:v>
                </c:pt>
                <c:pt idx="1">
                  <c:v>NPV Benefits</c:v>
                </c:pt>
              </c:strCache>
              <c:extLst xmlns:c15="http://schemas.microsoft.com/office/drawing/2012/chart"/>
            </c:strRef>
          </c:cat>
          <c:val>
            <c:numRef>
              <c:f>Kentucky_SOG!$C$106:$D$106</c:f>
              <c:numCache>
                <c:formatCode>#,##0.0_ ;\-#,##0.0\ </c:formatCode>
                <c:ptCount val="2"/>
                <c:pt idx="0">
                  <c:v>5.1427219675259046</c:v>
                </c:pt>
              </c:numCache>
              <c:extLst xmlns:c15="http://schemas.microsoft.com/office/drawing/2012/chart"/>
            </c:numRef>
          </c:val>
          <c:extLst xmlns:c15="http://schemas.microsoft.com/office/drawing/2012/chart">
            <c:ext xmlns:c16="http://schemas.microsoft.com/office/drawing/2014/chart" uri="{C3380CC4-5D6E-409C-BE32-E72D297353CC}">
              <c16:uniqueId val="{00000002-9C33-4A08-B2B5-ECB9A207E9B5}"/>
            </c:ext>
          </c:extLst>
        </c:ser>
        <c:ser>
          <c:idx val="3"/>
          <c:order val="3"/>
          <c:tx>
            <c:strRef>
              <c:f>Kentucky_SOG!$B$107</c:f>
              <c:strCache>
                <c:ptCount val="1"/>
                <c:pt idx="0">
                  <c:v>Modular Dist Control Device POC</c:v>
                </c:pt>
              </c:strCache>
              <c:extLst xmlns:c15="http://schemas.microsoft.com/office/drawing/2012/chart"/>
            </c:strRef>
          </c:tx>
          <c:spPr>
            <a:solidFill>
              <a:schemeClr val="accent5">
                <a:lumMod val="60000"/>
                <a:lumOff val="40000"/>
              </a:schemeClr>
            </a:solidFill>
            <a:ln>
              <a:noFill/>
            </a:ln>
            <a:effectLst/>
          </c:spPr>
          <c:invertIfNegative val="0"/>
          <c:cat>
            <c:strRef>
              <c:f>Kentucky_SOG!$C$103:$D$103</c:f>
              <c:strCache>
                <c:ptCount val="2"/>
                <c:pt idx="0">
                  <c:v>NPV Costs</c:v>
                </c:pt>
                <c:pt idx="1">
                  <c:v>NPV Benefits</c:v>
                </c:pt>
              </c:strCache>
              <c:extLst xmlns:c15="http://schemas.microsoft.com/office/drawing/2012/chart"/>
            </c:strRef>
          </c:cat>
          <c:val>
            <c:numRef>
              <c:f>Kentucky_SOG!$C$107:$D$107</c:f>
              <c:numCache>
                <c:formatCode>#,##0.0_ ;\-#,##0.0\ </c:formatCode>
                <c:ptCount val="2"/>
                <c:pt idx="0">
                  <c:v>0</c:v>
                </c:pt>
              </c:numCache>
              <c:extLst xmlns:c15="http://schemas.microsoft.com/office/drawing/2012/chart"/>
            </c:numRef>
          </c:val>
          <c:extLst xmlns:c15="http://schemas.microsoft.com/office/drawing/2012/chart">
            <c:ext xmlns:c16="http://schemas.microsoft.com/office/drawing/2014/chart" uri="{C3380CC4-5D6E-409C-BE32-E72D297353CC}">
              <c16:uniqueId val="{00000003-9C33-4A08-B2B5-ECB9A207E9B5}"/>
            </c:ext>
          </c:extLst>
        </c:ser>
        <c:ser>
          <c:idx val="4"/>
          <c:order val="4"/>
          <c:tx>
            <c:strRef>
              <c:f>Kentucky_SOG!$B$108</c:f>
              <c:strCache>
                <c:ptCount val="1"/>
                <c:pt idx="0">
                  <c:v>Operations Costs</c:v>
                </c:pt>
              </c:strCache>
              <c:extLst xmlns:c15="http://schemas.microsoft.com/office/drawing/2012/chart"/>
            </c:strRef>
          </c:tx>
          <c:spPr>
            <a:solidFill>
              <a:schemeClr val="accent4">
                <a:lumMod val="75000"/>
              </a:schemeClr>
            </a:solidFill>
            <a:ln>
              <a:noFill/>
            </a:ln>
            <a:effectLst/>
          </c:spPr>
          <c:invertIfNegative val="0"/>
          <c:cat>
            <c:strRef>
              <c:f>Kentucky_SOG!$C$103:$D$103</c:f>
              <c:strCache>
                <c:ptCount val="2"/>
                <c:pt idx="0">
                  <c:v>NPV Costs</c:v>
                </c:pt>
                <c:pt idx="1">
                  <c:v>NPV Benefits</c:v>
                </c:pt>
              </c:strCache>
              <c:extLst xmlns:c15="http://schemas.microsoft.com/office/drawing/2012/chart"/>
            </c:strRef>
          </c:cat>
          <c:val>
            <c:numRef>
              <c:f>Kentucky_SOG!$C$108:$D$108</c:f>
              <c:numCache>
                <c:formatCode>#,##0.0_ ;\-#,##0.0\ </c:formatCode>
                <c:ptCount val="2"/>
                <c:pt idx="0">
                  <c:v>0.37026603701720617</c:v>
                </c:pt>
              </c:numCache>
              <c:extLst xmlns:c15="http://schemas.microsoft.com/office/drawing/2012/chart"/>
            </c:numRef>
          </c:val>
          <c:extLst xmlns:c15="http://schemas.microsoft.com/office/drawing/2012/chart">
            <c:ext xmlns:c16="http://schemas.microsoft.com/office/drawing/2014/chart" uri="{C3380CC4-5D6E-409C-BE32-E72D297353CC}">
              <c16:uniqueId val="{00000004-9C33-4A08-B2B5-ECB9A207E9B5}"/>
            </c:ext>
          </c:extLst>
        </c:ser>
        <c:ser>
          <c:idx val="6"/>
          <c:order val="6"/>
          <c:tx>
            <c:strRef>
              <c:f>Kentucky_SOG!$B$110</c:f>
              <c:strCache>
                <c:ptCount val="1"/>
                <c:pt idx="0">
                  <c:v>Customer Avoided Outage Costs</c:v>
                </c:pt>
              </c:strCache>
            </c:strRef>
          </c:tx>
          <c:spPr>
            <a:solidFill>
              <a:schemeClr val="accent3">
                <a:lumMod val="50000"/>
              </a:schemeClr>
            </a:solidFill>
            <a:ln>
              <a:noFill/>
            </a:ln>
            <a:effectLst/>
          </c:spPr>
          <c:invertIfNegative val="0"/>
          <c:cat>
            <c:strRef>
              <c:f>Kentucky_SOG!$C$103:$D$103</c:f>
              <c:strCache>
                <c:ptCount val="2"/>
                <c:pt idx="0">
                  <c:v>NPV Costs</c:v>
                </c:pt>
                <c:pt idx="1">
                  <c:v>NPV Benefits</c:v>
                </c:pt>
              </c:strCache>
            </c:strRef>
          </c:cat>
          <c:val>
            <c:numRef>
              <c:f>Kentucky_SOG!$C$110:$D$110</c:f>
              <c:numCache>
                <c:formatCode>#,##0.0_ ;\-#,##0.0\ </c:formatCode>
                <c:ptCount val="2"/>
                <c:pt idx="1">
                  <c:v>60.433227925190465</c:v>
                </c:pt>
              </c:numCache>
            </c:numRef>
          </c:val>
          <c:extLst>
            <c:ext xmlns:c16="http://schemas.microsoft.com/office/drawing/2014/chart" uri="{C3380CC4-5D6E-409C-BE32-E72D297353CC}">
              <c16:uniqueId val="{00000006-9C33-4A08-B2B5-ECB9A207E9B5}"/>
            </c:ext>
          </c:extLst>
        </c:ser>
        <c:ser>
          <c:idx val="7"/>
          <c:order val="7"/>
          <c:tx>
            <c:strRef>
              <c:f>Kentucky_SOG!$B$111</c:f>
              <c:strCache>
                <c:ptCount val="1"/>
                <c:pt idx="0">
                  <c:v>Customer Avoided Momentary Interruption Costs</c:v>
                </c:pt>
              </c:strCache>
            </c:strRef>
          </c:tx>
          <c:spPr>
            <a:solidFill>
              <a:schemeClr val="accent3">
                <a:lumMod val="75000"/>
              </a:schemeClr>
            </a:solidFill>
            <a:ln>
              <a:noFill/>
            </a:ln>
            <a:effectLst/>
          </c:spPr>
          <c:invertIfNegative val="0"/>
          <c:cat>
            <c:strRef>
              <c:f>Kentucky_SOG!$C$103:$D$103</c:f>
              <c:strCache>
                <c:ptCount val="2"/>
                <c:pt idx="0">
                  <c:v>NPV Costs</c:v>
                </c:pt>
                <c:pt idx="1">
                  <c:v>NPV Benefits</c:v>
                </c:pt>
              </c:strCache>
            </c:strRef>
          </c:cat>
          <c:val>
            <c:numRef>
              <c:f>Kentucky_SOG!$C$111:$D$111</c:f>
              <c:numCache>
                <c:formatCode>#,##0.0_ ;\-#,##0.0\ </c:formatCode>
                <c:ptCount val="2"/>
                <c:pt idx="1">
                  <c:v>25.147745418608231</c:v>
                </c:pt>
              </c:numCache>
            </c:numRef>
          </c:val>
          <c:extLst>
            <c:ext xmlns:c16="http://schemas.microsoft.com/office/drawing/2014/chart" uri="{C3380CC4-5D6E-409C-BE32-E72D297353CC}">
              <c16:uniqueId val="{00000007-9C33-4A08-B2B5-ECB9A207E9B5}"/>
            </c:ext>
          </c:extLst>
        </c:ser>
        <c:ser>
          <c:idx val="8"/>
          <c:order val="8"/>
          <c:tx>
            <c:strRef>
              <c:f>Kentucky_SOG!$B$112</c:f>
              <c:strCache>
                <c:ptCount val="1"/>
                <c:pt idx="0">
                  <c:v>Peak Shaving Benefits</c:v>
                </c:pt>
              </c:strCache>
            </c:strRef>
          </c:tx>
          <c:spPr>
            <a:solidFill>
              <a:schemeClr val="accent3"/>
            </a:solidFill>
            <a:ln>
              <a:noFill/>
            </a:ln>
            <a:effectLst/>
          </c:spPr>
          <c:invertIfNegative val="0"/>
          <c:cat>
            <c:strRef>
              <c:f>Kentucky_SOG!$C$103:$D$103</c:f>
              <c:strCache>
                <c:ptCount val="2"/>
                <c:pt idx="0">
                  <c:v>NPV Costs</c:v>
                </c:pt>
                <c:pt idx="1">
                  <c:v>NPV Benefits</c:v>
                </c:pt>
              </c:strCache>
            </c:strRef>
          </c:cat>
          <c:val>
            <c:numRef>
              <c:f>Kentucky_SOG!$C$112:$D$112</c:f>
              <c:numCache>
                <c:formatCode>#,##0.0_ ;\-#,##0.0\ </c:formatCode>
                <c:ptCount val="2"/>
                <c:pt idx="1">
                  <c:v>0.43241476737718476</c:v>
                </c:pt>
              </c:numCache>
            </c:numRef>
          </c:val>
          <c:extLst>
            <c:ext xmlns:c16="http://schemas.microsoft.com/office/drawing/2014/chart" uri="{C3380CC4-5D6E-409C-BE32-E72D297353CC}">
              <c16:uniqueId val="{00000008-9C33-4A08-B2B5-ECB9A207E9B5}"/>
            </c:ext>
          </c:extLst>
        </c:ser>
        <c:ser>
          <c:idx val="9"/>
          <c:order val="9"/>
          <c:tx>
            <c:strRef>
              <c:f>Kentucky_SOG!$B$113</c:f>
              <c:strCache>
                <c:ptCount val="1"/>
                <c:pt idx="0">
                  <c:v>DER/PV Enablement Benefits</c:v>
                </c:pt>
              </c:strCache>
            </c:strRef>
          </c:tx>
          <c:spPr>
            <a:solidFill>
              <a:schemeClr val="accent3">
                <a:lumMod val="60000"/>
                <a:lumOff val="40000"/>
              </a:schemeClr>
            </a:solidFill>
            <a:ln>
              <a:noFill/>
            </a:ln>
            <a:effectLst/>
          </c:spPr>
          <c:invertIfNegative val="0"/>
          <c:cat>
            <c:strRef>
              <c:f>Kentucky_SOG!$C$103:$D$103</c:f>
              <c:strCache>
                <c:ptCount val="2"/>
                <c:pt idx="0">
                  <c:v>NPV Costs</c:v>
                </c:pt>
                <c:pt idx="1">
                  <c:v>NPV Benefits</c:v>
                </c:pt>
              </c:strCache>
            </c:strRef>
          </c:cat>
          <c:val>
            <c:numRef>
              <c:f>Kentucky_SOG!$C$113:$D$113</c:f>
              <c:numCache>
                <c:formatCode>#,##0.0_ ;\-#,##0.0\ </c:formatCode>
                <c:ptCount val="2"/>
                <c:pt idx="1">
                  <c:v>0</c:v>
                </c:pt>
              </c:numCache>
            </c:numRef>
          </c:val>
          <c:extLst>
            <c:ext xmlns:c16="http://schemas.microsoft.com/office/drawing/2014/chart" uri="{C3380CC4-5D6E-409C-BE32-E72D297353CC}">
              <c16:uniqueId val="{00000009-9C33-4A08-B2B5-ECB9A207E9B5}"/>
            </c:ext>
          </c:extLst>
        </c:ser>
        <c:dLbls>
          <c:showLegendKey val="0"/>
          <c:showVal val="0"/>
          <c:showCatName val="0"/>
          <c:showSerName val="0"/>
          <c:showPercent val="0"/>
          <c:showBubbleSize val="0"/>
        </c:dLbls>
        <c:gapWidth val="55"/>
        <c:overlap val="100"/>
        <c:axId val="773064192"/>
        <c:axId val="773065728"/>
        <c:extLst>
          <c:ext xmlns:c15="http://schemas.microsoft.com/office/drawing/2012/chart" uri="{02D57815-91ED-43cb-92C2-25804820EDAC}">
            <c15:filteredBarSeries>
              <c15:ser>
                <c:idx val="5"/>
                <c:order val="5"/>
                <c:tx>
                  <c:strRef>
                    <c:extLst>
                      <c:ext uri="{02D57815-91ED-43cb-92C2-25804820EDAC}">
                        <c15:formulaRef>
                          <c15:sqref>Kentucky_SOG!$B$109</c15:sqref>
                        </c15:formulaRef>
                      </c:ext>
                    </c:extLst>
                    <c:strCache>
                      <c:ptCount val="1"/>
                    </c:strCache>
                  </c:strRef>
                </c:tx>
                <c:spPr>
                  <a:solidFill>
                    <a:schemeClr val="accent4">
                      <a:lumMod val="60000"/>
                      <a:lumOff val="40000"/>
                    </a:schemeClr>
                  </a:solidFill>
                  <a:ln>
                    <a:noFill/>
                  </a:ln>
                  <a:effectLst/>
                </c:spPr>
                <c:invertIfNegative val="0"/>
                <c:cat>
                  <c:strRef>
                    <c:extLst>
                      <c:ext uri="{02D57815-91ED-43cb-92C2-25804820EDAC}">
                        <c15:formulaRef>
                          <c15:sqref>Kentucky_SOG!$C$103:$D$103</c15:sqref>
                        </c15:formulaRef>
                      </c:ext>
                    </c:extLst>
                    <c:strCache>
                      <c:ptCount val="2"/>
                      <c:pt idx="0">
                        <c:v>NPV Costs</c:v>
                      </c:pt>
                      <c:pt idx="1">
                        <c:v>NPV Benefits</c:v>
                      </c:pt>
                    </c:strCache>
                  </c:strRef>
                </c:cat>
                <c:val>
                  <c:numRef>
                    <c:extLst>
                      <c:ext uri="{02D57815-91ED-43cb-92C2-25804820EDAC}">
                        <c15:formulaRef>
                          <c15:sqref>Kentucky_SOG!$C$109:$D$109</c15:sqref>
                        </c15:formulaRef>
                      </c:ext>
                    </c:extLst>
                    <c:numCache>
                      <c:formatCode>#,##0.0_ ;\-#,##0.0\ </c:formatCode>
                      <c:ptCount val="2"/>
                    </c:numCache>
                  </c:numRef>
                </c:val>
                <c:extLst>
                  <c:ext xmlns:c16="http://schemas.microsoft.com/office/drawing/2014/chart" uri="{C3380CC4-5D6E-409C-BE32-E72D297353CC}">
                    <c16:uniqueId val="{00000005-9C33-4A08-B2B5-ECB9A207E9B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Kentucky_SOG!$B$114</c15:sqref>
                        </c15:formulaRef>
                      </c:ext>
                    </c:extLst>
                    <c:strCache>
                      <c:ptCount val="1"/>
                    </c:strCache>
                  </c:strRef>
                </c:tx>
                <c:spPr>
                  <a:solidFill>
                    <a:schemeClr val="accent3">
                      <a:lumMod val="40000"/>
                      <a:lumOff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Kentucky_SOG!$C$103:$D$103</c15:sqref>
                        </c15:formulaRef>
                      </c:ext>
                    </c:extLst>
                    <c:strCache>
                      <c:ptCount val="2"/>
                      <c:pt idx="0">
                        <c:v>NPV Costs</c:v>
                      </c:pt>
                      <c:pt idx="1">
                        <c:v>NPV Benefits</c:v>
                      </c:pt>
                    </c:strCache>
                  </c:strRef>
                </c:cat>
                <c:val>
                  <c:numRef>
                    <c:extLst xmlns:c15="http://schemas.microsoft.com/office/drawing/2012/chart">
                      <c:ext xmlns:c15="http://schemas.microsoft.com/office/drawing/2012/chart" uri="{02D57815-91ED-43cb-92C2-25804820EDAC}">
                        <c15:formulaRef>
                          <c15:sqref>Kentucky_SOG!$C$114:$D$114</c15:sqref>
                        </c15:formulaRef>
                      </c:ext>
                    </c:extLst>
                    <c:numCache>
                      <c:formatCode>#,##0.0_ ;\-#,##0.0\ </c:formatCode>
                      <c:ptCount val="2"/>
                    </c:numCache>
                  </c:numRef>
                </c:val>
                <c:extLst xmlns:c15="http://schemas.microsoft.com/office/drawing/2012/chart">
                  <c:ext xmlns:c16="http://schemas.microsoft.com/office/drawing/2014/chart" uri="{C3380CC4-5D6E-409C-BE32-E72D297353CC}">
                    <c16:uniqueId val="{0000000A-9C33-4A08-B2B5-ECB9A207E9B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Kentucky_SOG!$B$115</c15:sqref>
                        </c15:formulaRef>
                      </c:ext>
                    </c:extLst>
                    <c:strCache>
                      <c:ptCount val="1"/>
                    </c:strCache>
                  </c:strRef>
                </c:tx>
                <c:spPr>
                  <a:solidFill>
                    <a:schemeClr val="accent3">
                      <a:lumMod val="20000"/>
                      <a:lumOff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Kentucky_SOG!$C$103:$D$103</c15:sqref>
                        </c15:formulaRef>
                      </c:ext>
                    </c:extLst>
                    <c:strCache>
                      <c:ptCount val="2"/>
                      <c:pt idx="0">
                        <c:v>NPV Costs</c:v>
                      </c:pt>
                      <c:pt idx="1">
                        <c:v>NPV Benefits</c:v>
                      </c:pt>
                    </c:strCache>
                  </c:strRef>
                </c:cat>
                <c:val>
                  <c:numRef>
                    <c:extLst xmlns:c15="http://schemas.microsoft.com/office/drawing/2012/chart">
                      <c:ext xmlns:c15="http://schemas.microsoft.com/office/drawing/2012/chart" uri="{02D57815-91ED-43cb-92C2-25804820EDAC}">
                        <c15:formulaRef>
                          <c15:sqref>Kentucky_SOG!$C$115:$D$115</c15:sqref>
                        </c15:formulaRef>
                      </c:ext>
                    </c:extLst>
                    <c:numCache>
                      <c:formatCode>#,##0.0_ ;\-#,##0.0\ </c:formatCode>
                      <c:ptCount val="2"/>
                    </c:numCache>
                  </c:numRef>
                </c:val>
                <c:extLst xmlns:c15="http://schemas.microsoft.com/office/drawing/2012/chart">
                  <c:ext xmlns:c16="http://schemas.microsoft.com/office/drawing/2014/chart" uri="{C3380CC4-5D6E-409C-BE32-E72D297353CC}">
                    <c16:uniqueId val="{0000000B-9C33-4A08-B2B5-ECB9A207E9B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Kentucky_SOG!$B$116</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Kentucky_SOG!$C$103:$D$103</c15:sqref>
                        </c15:formulaRef>
                      </c:ext>
                    </c:extLst>
                    <c:strCache>
                      <c:ptCount val="2"/>
                      <c:pt idx="0">
                        <c:v>NPV Costs</c:v>
                      </c:pt>
                      <c:pt idx="1">
                        <c:v>NPV Benefits</c:v>
                      </c:pt>
                    </c:strCache>
                  </c:strRef>
                </c:cat>
                <c:val>
                  <c:numRef>
                    <c:extLst xmlns:c15="http://schemas.microsoft.com/office/drawing/2012/chart">
                      <c:ext xmlns:c15="http://schemas.microsoft.com/office/drawing/2012/chart" uri="{02D57815-91ED-43cb-92C2-25804820EDAC}">
                        <c15:formulaRef>
                          <c15:sqref>Kentucky_SOG!$C$116:$D$116</c15:sqref>
                        </c15:formulaRef>
                      </c:ext>
                    </c:extLst>
                    <c:numCache>
                      <c:formatCode>_("$"* #,##0_);_("$"* \(#,##0\);_("$"* "-"??_);_(@_)</c:formatCode>
                      <c:ptCount val="2"/>
                    </c:numCache>
                  </c:numRef>
                </c:val>
                <c:extLst xmlns:c15="http://schemas.microsoft.com/office/drawing/2012/chart">
                  <c:ext xmlns:c16="http://schemas.microsoft.com/office/drawing/2014/chart" uri="{C3380CC4-5D6E-409C-BE32-E72D297353CC}">
                    <c16:uniqueId val="{0000000C-9C33-4A08-B2B5-ECB9A207E9B5}"/>
                  </c:ext>
                </c:extLst>
              </c15:ser>
            </c15:filteredBarSeries>
          </c:ext>
        </c:extLst>
      </c:barChart>
      <c:catAx>
        <c:axId val="77306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73065728"/>
        <c:crosses val="autoZero"/>
        <c:auto val="1"/>
        <c:lblAlgn val="ctr"/>
        <c:lblOffset val="100"/>
        <c:noMultiLvlLbl val="0"/>
      </c:catAx>
      <c:valAx>
        <c:axId val="773065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  (2019$)</a:t>
                </a:r>
              </a:p>
            </c:rich>
          </c:tx>
          <c:layout>
            <c:manualLayout>
              <c:xMode val="edge"/>
              <c:yMode val="edge"/>
              <c:x val="0"/>
              <c:y val="0.426038659230096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3064192"/>
        <c:crosses val="autoZero"/>
        <c:crossBetween val="between"/>
      </c:valAx>
      <c:spPr>
        <a:noFill/>
        <a:ln>
          <a:noFill/>
        </a:ln>
        <a:effectLst/>
      </c:spPr>
    </c:plotArea>
    <c:legend>
      <c:legendPos val="r"/>
      <c:layout>
        <c:manualLayout>
          <c:xMode val="edge"/>
          <c:yMode val="edge"/>
          <c:x val="0.63431099281603887"/>
          <c:y val="0"/>
          <c:w val="0.3635904048047679"/>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90638670166236E-2"/>
          <c:y val="2.2988331849239079E-2"/>
          <c:w val="0.62537664041994756"/>
          <c:h val="0.70404639019287463"/>
        </c:manualLayout>
      </c:layout>
      <c:barChart>
        <c:barDir val="col"/>
        <c:grouping val="stacked"/>
        <c:varyColors val="0"/>
        <c:ser>
          <c:idx val="0"/>
          <c:order val="0"/>
          <c:tx>
            <c:strRef>
              <c:f>Kentucky_SOG!$D$128</c:f>
              <c:strCache>
                <c:ptCount val="1"/>
                <c:pt idx="0">
                  <c:v>Switch Automation and Circuit Segmenation</c:v>
                </c:pt>
              </c:strCache>
            </c:strRef>
          </c:tx>
          <c:spPr>
            <a:solidFill>
              <a:schemeClr val="accent5">
                <a:lumMod val="50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Kentucky_SOG!$E$128:$AD$128</c15:sqref>
                  </c15:fullRef>
                </c:ext>
              </c:extLst>
              <c:f>Kentucky_SOG!$E$128:$Y$128</c:f>
              <c:numCache>
                <c:formatCode>#,##0.0_ ;\-#,##0.0\ </c:formatCode>
                <c:ptCount val="21"/>
                <c:pt idx="0">
                  <c:v>-3.58438063112524</c:v>
                </c:pt>
                <c:pt idx="1">
                  <c:v>-0.89632800000000001</c:v>
                </c:pt>
                <c:pt idx="2">
                  <c:v>-1.4631529999999999</c:v>
                </c:pt>
                <c:pt idx="3">
                  <c:v>-1.4842109999999999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2C3-43A5-A974-7571D7CD4606}"/>
            </c:ext>
          </c:extLst>
        </c:ser>
        <c:ser>
          <c:idx val="1"/>
          <c:order val="1"/>
          <c:tx>
            <c:strRef>
              <c:f>Kentucky_SOG!$D$129</c:f>
              <c:strCache>
                <c:ptCount val="1"/>
                <c:pt idx="0">
                  <c:v>Circuit Capacity and Connectivity</c:v>
                </c:pt>
              </c:strCache>
            </c:strRef>
          </c:tx>
          <c:spPr>
            <a:solidFill>
              <a:schemeClr val="accent5">
                <a:lumMod val="75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Kentucky_SOG!$E$129:$AD$129</c15:sqref>
                  </c15:fullRef>
                </c:ext>
              </c:extLst>
              <c:f>Kentucky_SOG!$E$129:$Y$129</c:f>
              <c:numCache>
                <c:formatCode>#,##0.0_ ;\-#,##0.0\ </c:formatCode>
                <c:ptCount val="21"/>
                <c:pt idx="0">
                  <c:v>-7.4680771083779884</c:v>
                </c:pt>
                <c:pt idx="1">
                  <c:v>-2.4422809999999999</c:v>
                </c:pt>
                <c:pt idx="2">
                  <c:v>-2.9665430000000002</c:v>
                </c:pt>
                <c:pt idx="3">
                  <c:v>-2.5294189999999999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2C3-43A5-A974-7571D7CD4606}"/>
            </c:ext>
          </c:extLst>
        </c:ser>
        <c:ser>
          <c:idx val="2"/>
          <c:order val="2"/>
          <c:tx>
            <c:strRef>
              <c:f>Kentucky_SOG!$D$130</c:f>
              <c:strCache>
                <c:ptCount val="1"/>
                <c:pt idx="0">
                  <c:v>Substation Bank Capacity</c:v>
                </c:pt>
              </c:strCache>
            </c:strRef>
          </c:tx>
          <c:spPr>
            <a:solidFill>
              <a:schemeClr val="accent5"/>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Kentucky_SOG!$E$130:$AD$130</c15:sqref>
                  </c15:fullRef>
                </c:ext>
              </c:extLst>
              <c:f>Kentucky_SOG!$E$130:$Y$130</c:f>
              <c:numCache>
                <c:formatCode>#,##0.0_ ;\-#,##0.0\ </c:formatCode>
                <c:ptCount val="21"/>
                <c:pt idx="0">
                  <c:v>-5.1427219675259046</c:v>
                </c:pt>
                <c:pt idx="1">
                  <c:v>-2.3771490000000002</c:v>
                </c:pt>
                <c:pt idx="2">
                  <c:v>-1.2992159999999999</c:v>
                </c:pt>
                <c:pt idx="3">
                  <c:v>-1.7462359999999999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2C3-43A5-A974-7571D7CD4606}"/>
            </c:ext>
          </c:extLst>
        </c:ser>
        <c:ser>
          <c:idx val="3"/>
          <c:order val="3"/>
          <c:tx>
            <c:strRef>
              <c:f>Kentucky_SOG!$D$131</c:f>
              <c:strCache>
                <c:ptCount val="1"/>
                <c:pt idx="0">
                  <c:v>Modular Dist Control Device POC</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Kentucky_SOG!$E$131:$AD$131</c15:sqref>
                  </c15:fullRef>
                </c:ext>
              </c:extLst>
              <c:f>Kentucky_SOG!$E$131:$Y$131</c:f>
              <c:numCache>
                <c:formatCode>#,##0.0_ ;\-#,##0.0\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2C3-43A5-A974-7571D7CD4606}"/>
            </c:ext>
          </c:extLst>
        </c:ser>
        <c:ser>
          <c:idx val="4"/>
          <c:order val="4"/>
          <c:tx>
            <c:strRef>
              <c:f>Kentucky_SOG!$D$132</c:f>
              <c:strCache>
                <c:ptCount val="1"/>
                <c:pt idx="0">
                  <c:v>Operations Costs</c:v>
                </c:pt>
              </c:strCache>
            </c:strRef>
          </c:tx>
          <c:spPr>
            <a:solidFill>
              <a:schemeClr val="accent4"/>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Kentucky_SOG!$E$132:$AD$132</c15:sqref>
                  </c15:fullRef>
                </c:ext>
              </c:extLst>
              <c:f>Kentucky_SOG!$E$132:$Y$132</c:f>
              <c:numCache>
                <c:formatCode>#,##0.0_ ;\-#,##0.0\ </c:formatCode>
                <c:ptCount val="21"/>
                <c:pt idx="0">
                  <c:v>-0.37026603701720617</c:v>
                </c:pt>
                <c:pt idx="1">
                  <c:v>0</c:v>
                </c:pt>
                <c:pt idx="2">
                  <c:v>-4.0677674418604657E-3</c:v>
                </c:pt>
                <c:pt idx="3">
                  <c:v>-7.3806274509803926E-3</c:v>
                </c:pt>
                <c:pt idx="4">
                  <c:v>-6.9944751252847392E-3</c:v>
                </c:pt>
                <c:pt idx="5">
                  <c:v>-2.3465669577448747E-2</c:v>
                </c:pt>
                <c:pt idx="6">
                  <c:v>-2.3492376464948745E-2</c:v>
                </c:pt>
                <c:pt idx="7">
                  <c:v>-2.3519751024636243E-2</c:v>
                </c:pt>
                <c:pt idx="8">
                  <c:v>-4.1175143548315932E-2</c:v>
                </c:pt>
                <c:pt idx="9">
                  <c:v>-4.5448392745087607E-2</c:v>
                </c:pt>
                <c:pt idx="10">
                  <c:v>-4.3100497751778578E-2</c:v>
                </c:pt>
                <c:pt idx="11">
                  <c:v>-2.3636266143636828E-2</c:v>
                </c:pt>
                <c:pt idx="12">
                  <c:v>-2.366723794529153E-2</c:v>
                </c:pt>
                <c:pt idx="13">
                  <c:v>-2.36989840419876E-2</c:v>
                </c:pt>
                <c:pt idx="14">
                  <c:v>-2.3731523791101074E-2</c:v>
                </c:pt>
                <c:pt idx="15">
                  <c:v>-4.4718077033942379E-2</c:v>
                </c:pt>
                <c:pt idx="16">
                  <c:v>-4.979826410785472E-2</c:v>
                </c:pt>
                <c:pt idx="17">
                  <c:v>-4.7002105858614869E-2</c:v>
                </c:pt>
                <c:pt idx="18">
                  <c:v>-2.3870023653144026E-2</c:v>
                </c:pt>
                <c:pt idx="19">
                  <c:v>-2.3906839392536409E-2</c:v>
                </c:pt>
                <c:pt idx="20">
                  <c:v>-2.3944575525413597E-2</c:v>
                </c:pt>
              </c:numCache>
            </c:numRef>
          </c:val>
          <c:extLst>
            <c:ext xmlns:c16="http://schemas.microsoft.com/office/drawing/2014/chart" uri="{C3380CC4-5D6E-409C-BE32-E72D297353CC}">
              <c16:uniqueId val="{00000004-82C3-43A5-A974-7571D7CD4606}"/>
            </c:ext>
          </c:extLst>
        </c:ser>
        <c:ser>
          <c:idx val="10"/>
          <c:order val="6"/>
          <c:tx>
            <c:strRef>
              <c:f>Kentucky_SOG!$D$143</c:f>
              <c:strCache>
                <c:ptCount val="1"/>
                <c:pt idx="0">
                  <c:v>Customer Avoided Outage Costs</c:v>
                </c:pt>
              </c:strCache>
            </c:strRef>
          </c:tx>
          <c:spPr>
            <a:solidFill>
              <a:schemeClr val="accent3">
                <a:lumMod val="50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Kentucky_SOG!$E$143:$AD$143</c15:sqref>
                  </c15:fullRef>
                </c:ext>
              </c:extLst>
              <c:f>Kentucky_SOG!$E$143:$Y$143</c:f>
              <c:numCache>
                <c:formatCode>#,##0.0_ ;\-#,##0.0\ </c:formatCode>
                <c:ptCount val="21"/>
                <c:pt idx="0">
                  <c:v>0</c:v>
                </c:pt>
                <c:pt idx="1">
                  <c:v>1.1778643501460244</c:v>
                </c:pt>
                <c:pt idx="2">
                  <c:v>1.9248321629779319</c:v>
                </c:pt>
                <c:pt idx="3">
                  <c:v>3.8971334563287487</c:v>
                </c:pt>
                <c:pt idx="4">
                  <c:v>3.9945617927369672</c:v>
                </c:pt>
                <c:pt idx="5">
                  <c:v>4.0944258375553906</c:v>
                </c:pt>
                <c:pt idx="6">
                  <c:v>4.1967864834942761</c:v>
                </c:pt>
                <c:pt idx="7">
                  <c:v>4.3017061455816332</c:v>
                </c:pt>
                <c:pt idx="8">
                  <c:v>4.4092487992211726</c:v>
                </c:pt>
                <c:pt idx="9">
                  <c:v>4.5194800192017031</c:v>
                </c:pt>
                <c:pt idx="10">
                  <c:v>4.6324670196817443</c:v>
                </c:pt>
                <c:pt idx="11">
                  <c:v>4.7482786951737879</c:v>
                </c:pt>
                <c:pt idx="12">
                  <c:v>4.8669856625531338</c:v>
                </c:pt>
                <c:pt idx="13">
                  <c:v>4.9886603041169613</c:v>
                </c:pt>
                <c:pt idx="14">
                  <c:v>5.1133768117198839</c:v>
                </c:pt>
                <c:pt idx="15">
                  <c:v>5.2412112320128816</c:v>
                </c:pt>
                <c:pt idx="16">
                  <c:v>5.3722415128132033</c:v>
                </c:pt>
                <c:pt idx="17">
                  <c:v>5.5065475506335337</c:v>
                </c:pt>
                <c:pt idx="18">
                  <c:v>5.6442112393993717</c:v>
                </c:pt>
                <c:pt idx="19">
                  <c:v>5.7853165203843542</c:v>
                </c:pt>
                <c:pt idx="20">
                  <c:v>5.9299494333939631</c:v>
                </c:pt>
              </c:numCache>
            </c:numRef>
          </c:val>
          <c:extLst>
            <c:ext xmlns:c16="http://schemas.microsoft.com/office/drawing/2014/chart" uri="{C3380CC4-5D6E-409C-BE32-E72D297353CC}">
              <c16:uniqueId val="{00000005-82C3-43A5-A974-7571D7CD4606}"/>
            </c:ext>
          </c:extLst>
        </c:ser>
        <c:ser>
          <c:idx val="11"/>
          <c:order val="7"/>
          <c:tx>
            <c:strRef>
              <c:f>Kentucky_SOG!$D$144</c:f>
              <c:strCache>
                <c:ptCount val="1"/>
                <c:pt idx="0">
                  <c:v>Customer Avoided Momentary Interruption Costs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Kentucky_SOG!$E$144:$AD$144</c15:sqref>
                  </c15:fullRef>
                </c:ext>
              </c:extLst>
              <c:f>Kentucky_SOG!$E$144:$Y$144</c:f>
              <c:numCache>
                <c:formatCode>#,##0.0_ ;\-#,##0.0\ </c:formatCode>
                <c:ptCount val="21"/>
                <c:pt idx="0">
                  <c:v>0</c:v>
                </c:pt>
                <c:pt idx="1">
                  <c:v>0.41036352196830406</c:v>
                </c:pt>
                <c:pt idx="2">
                  <c:v>0.73762402769594526</c:v>
                </c:pt>
                <c:pt idx="3">
                  <c:v>1.6305534765927763</c:v>
                </c:pt>
                <c:pt idx="4">
                  <c:v>1.671317313507596</c:v>
                </c:pt>
                <c:pt idx="5">
                  <c:v>1.7131002463452858</c:v>
                </c:pt>
                <c:pt idx="6">
                  <c:v>1.7559277525039176</c:v>
                </c:pt>
                <c:pt idx="7">
                  <c:v>1.7998259463165158</c:v>
                </c:pt>
                <c:pt idx="8">
                  <c:v>1.8448215949744284</c:v>
                </c:pt>
                <c:pt idx="9">
                  <c:v>1.8909421348487896</c:v>
                </c:pt>
                <c:pt idx="10">
                  <c:v>1.9382156882200088</c:v>
                </c:pt>
                <c:pt idx="11">
                  <c:v>1.986671080425509</c:v>
                </c:pt>
                <c:pt idx="12">
                  <c:v>2.0363378574361466</c:v>
                </c:pt>
                <c:pt idx="13">
                  <c:v>2.0872463038720501</c:v>
                </c:pt>
                <c:pt idx="14">
                  <c:v>2.1394274614688511</c:v>
                </c:pt>
                <c:pt idx="15">
                  <c:v>2.1929131480055726</c:v>
                </c:pt>
                <c:pt idx="16">
                  <c:v>2.2477359767057119</c:v>
                </c:pt>
                <c:pt idx="17">
                  <c:v>2.3039293761233548</c:v>
                </c:pt>
                <c:pt idx="18">
                  <c:v>2.3615276105264384</c:v>
                </c:pt>
                <c:pt idx="19">
                  <c:v>2.4205658007895985</c:v>
                </c:pt>
                <c:pt idx="20">
                  <c:v>2.4810799458093387</c:v>
                </c:pt>
              </c:numCache>
            </c:numRef>
          </c:val>
          <c:extLst>
            <c:ext xmlns:c16="http://schemas.microsoft.com/office/drawing/2014/chart" uri="{C3380CC4-5D6E-409C-BE32-E72D297353CC}">
              <c16:uniqueId val="{00000006-82C3-43A5-A974-7571D7CD4606}"/>
            </c:ext>
          </c:extLst>
        </c:ser>
        <c:ser>
          <c:idx val="12"/>
          <c:order val="8"/>
          <c:tx>
            <c:strRef>
              <c:f>Kentucky_SOG!$D$145</c:f>
              <c:strCache>
                <c:ptCount val="1"/>
                <c:pt idx="0">
                  <c:v>Peak Shaving Benefits</c:v>
                </c:pt>
              </c:strCache>
              <c:extLst xmlns:c15="http://schemas.microsoft.com/office/drawing/2012/chart"/>
            </c:strRef>
          </c:tx>
          <c:spPr>
            <a:solidFill>
              <a:schemeClr val="accent3"/>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Kentucky_SOG!$E$145:$AD$145</c15:sqref>
                  </c15:fullRef>
                </c:ext>
              </c:extLst>
              <c:f>Kentucky_SOG!$E$145:$Y$145</c:f>
              <c:numCache>
                <c:formatCode>#,##0.0_ ;\-#,##0.0\ </c:formatCode>
                <c:ptCount val="21"/>
                <c:pt idx="0">
                  <c:v>0</c:v>
                </c:pt>
                <c:pt idx="1">
                  <c:v>7.066927764606613E-3</c:v>
                </c:pt>
                <c:pt idx="2">
                  <c:v>1.4419249178075891E-2</c:v>
                </c:pt>
                <c:pt idx="3">
                  <c:v>2.2075739054158685E-2</c:v>
                </c:pt>
                <c:pt idx="4">
                  <c:v>3.0034211130928416E-2</c:v>
                </c:pt>
                <c:pt idx="5">
                  <c:v>3.0659374247945508E-2</c:v>
                </c:pt>
                <c:pt idx="6">
                  <c:v>3.1320100297470441E-2</c:v>
                </c:pt>
                <c:pt idx="7">
                  <c:v>3.199462056994283E-2</c:v>
                </c:pt>
                <c:pt idx="8">
                  <c:v>3.2666442314703288E-2</c:v>
                </c:pt>
                <c:pt idx="9">
                  <c:v>3.3373007152942259E-2</c:v>
                </c:pt>
                <c:pt idx="10">
                  <c:v>3.4093543478895656E-2</c:v>
                </c:pt>
                <c:pt idx="11">
                  <c:v>3.4873736563176647E-2</c:v>
                </c:pt>
                <c:pt idx="12">
                  <c:v>3.5644093071361432E-2</c:v>
                </c:pt>
                <c:pt idx="13">
                  <c:v>3.6464138476565815E-2</c:v>
                </c:pt>
                <c:pt idx="14">
                  <c:v>3.7278091427414298E-2</c:v>
                </c:pt>
                <c:pt idx="15">
                  <c:v>3.8066886707678931E-2</c:v>
                </c:pt>
                <c:pt idx="16">
                  <c:v>3.8870678818797945E-2</c:v>
                </c:pt>
                <c:pt idx="17">
                  <c:v>3.9689590075284456E-2</c:v>
                </c:pt>
                <c:pt idx="18">
                  <c:v>4.0555104283506595E-2</c:v>
                </c:pt>
                <c:pt idx="19">
                  <c:v>4.1447088913453327E-2</c:v>
                </c:pt>
                <c:pt idx="20">
                  <c:v>4.2348348571313754E-2</c:v>
                </c:pt>
              </c:numCache>
            </c:numRef>
          </c:val>
          <c:extLst xmlns:c15="http://schemas.microsoft.com/office/drawing/2012/chart">
            <c:ext xmlns:c16="http://schemas.microsoft.com/office/drawing/2014/chart" uri="{C3380CC4-5D6E-409C-BE32-E72D297353CC}">
              <c16:uniqueId val="{00000007-82C3-43A5-A974-7571D7CD4606}"/>
            </c:ext>
          </c:extLst>
        </c:ser>
        <c:ser>
          <c:idx val="15"/>
          <c:order val="9"/>
          <c:tx>
            <c:strRef>
              <c:f>Kentucky_SOG!$D$146</c:f>
              <c:strCache>
                <c:ptCount val="1"/>
                <c:pt idx="0">
                  <c:v>DER/PV Enablement Benefits</c:v>
                </c:pt>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Kentucky_SOG!$E$127:$AD$127</c15:sqref>
                  </c15:fullRef>
                </c:ext>
              </c:extLst>
              <c:f>Kentucky_SOG!$E$127:$Y$127</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Kentucky_SOG!$E$146:$AD$146</c15:sqref>
                  </c15:fullRef>
                </c:ext>
              </c:extLst>
              <c:f>Kentucky_SOG!$E$146:$Y$146</c:f>
              <c:numCache>
                <c:formatCode>#,##0.0_ ;\-#,##0.0\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82C3-43A5-A974-7571D7CD4606}"/>
            </c:ext>
          </c:extLst>
        </c:ser>
        <c:dLbls>
          <c:showLegendKey val="0"/>
          <c:showVal val="0"/>
          <c:showCatName val="0"/>
          <c:showSerName val="0"/>
          <c:showPercent val="0"/>
          <c:showBubbleSize val="0"/>
        </c:dLbls>
        <c:gapWidth val="75"/>
        <c:overlap val="100"/>
        <c:axId val="773161344"/>
        <c:axId val="773163264"/>
        <c:extLst>
          <c:ext xmlns:c15="http://schemas.microsoft.com/office/drawing/2012/chart" uri="{02D57815-91ED-43cb-92C2-25804820EDAC}">
            <c15:filteredBarSeries>
              <c15:ser>
                <c:idx val="19"/>
                <c:order val="5"/>
                <c:tx>
                  <c:strRef>
                    <c:extLst>
                      <c:ext uri="{02D57815-91ED-43cb-92C2-25804820EDAC}">
                        <c15:formulaRef>
                          <c15:sqref>Kentucky_SOG!$D$140</c15:sqref>
                        </c15:formulaRef>
                      </c:ext>
                    </c:extLst>
                    <c:strCache>
                      <c:ptCount val="1"/>
                    </c:strCache>
                  </c:strRef>
                </c:tx>
                <c:spPr>
                  <a:solidFill>
                    <a:schemeClr val="accent4">
                      <a:lumMod val="75000"/>
                    </a:schemeClr>
                  </a:solidFill>
                  <a:ln>
                    <a:noFill/>
                  </a:ln>
                  <a:effectLst/>
                </c:spPr>
                <c:invertIfNegative val="0"/>
                <c:cat>
                  <c:numRef>
                    <c:extLst>
                      <c:ext uri="{02D57815-91ED-43cb-92C2-25804820EDAC}">
                        <c15:fullRef>
                          <c15:sqref>Kentucky_SOG!$E$127:$AD$127</c15:sqref>
                        </c15:fullRef>
                        <c15:formulaRef>
                          <c15:sqref>Kentucky_SOG!$E$127:$Y$127</c15:sqref>
                        </c15:formulaRef>
                      </c:ext>
                    </c:extLst>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uri="{02D57815-91ED-43cb-92C2-25804820EDAC}">
                        <c15:fullRef>
                          <c15:sqref>Kentucky_SOG!$E$140:$AD$140</c15:sqref>
                        </c15:fullRef>
                        <c15:formulaRef>
                          <c15:sqref>Kentucky_SOG!$E$140:$Y$140</c15:sqref>
                        </c15:formulaRef>
                      </c:ext>
                    </c:extLst>
                    <c:numCache>
                      <c:formatCode>_([$$-409]* #,##0_);_([$$-409]* \(#,##0\);_([$$-409]* "-"??_);_(@_)</c:formatCode>
                      <c:ptCount val="21"/>
                    </c:numCache>
                  </c:numRef>
                </c:val>
                <c:extLst>
                  <c:ext xmlns:c16="http://schemas.microsoft.com/office/drawing/2014/chart" uri="{C3380CC4-5D6E-409C-BE32-E72D297353CC}">
                    <c16:uniqueId val="{0000000B-82C3-43A5-A974-7571D7CD4606}"/>
                  </c:ext>
                </c:extLst>
              </c15:ser>
            </c15:filteredBarSeries>
            <c15:filteredBarSeries>
              <c15:ser>
                <c:idx val="20"/>
                <c:order val="10"/>
                <c:tx>
                  <c:strRef>
                    <c:extLst xmlns:c15="http://schemas.microsoft.com/office/drawing/2012/chart">
                      <c:ext xmlns:c15="http://schemas.microsoft.com/office/drawing/2012/chart" uri="{02D57815-91ED-43cb-92C2-25804820EDAC}">
                        <c15:formulaRef>
                          <c15:sqref>Kentucky_SOG!$D$149</c15:sqref>
                        </c15:formulaRef>
                      </c:ext>
                    </c:extLst>
                    <c:strCache>
                      <c:ptCount val="1"/>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Kentucky_SOG!$E$127:$AD$127</c15:sqref>
                        </c15:fullRef>
                        <c15:formulaRef>
                          <c15:sqref>Kentucky_SOG!$E$127:$Y$127</c15:sqref>
                        </c15:formulaRef>
                      </c:ext>
                    </c:extLst>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cat>
                <c:val>
                  <c:numRef>
                    <c:extLst>
                      <c:ext xmlns:c15="http://schemas.microsoft.com/office/drawing/2012/chart" uri="{02D57815-91ED-43cb-92C2-25804820EDAC}">
                        <c15:fullRef>
                          <c15:sqref>Kentucky_SOG!$E$149:$AD$149</c15:sqref>
                        </c15:fullRef>
                        <c15:formulaRef>
                          <c15:sqref>Kentucky_SOG!$E$149:$Y$149</c15:sqref>
                        </c15:formulaRef>
                      </c:ext>
                    </c:extLst>
                    <c:numCache>
                      <c:formatCode>_([$$-409]* #,##0_);_([$$-409]* \(#,##0\);_([$$-409]* "-"??_);_(@_)</c:formatCode>
                      <c:ptCount val="21"/>
                    </c:numCache>
                  </c:numRef>
                </c:val>
                <c:extLst xmlns:c15="http://schemas.microsoft.com/office/drawing/2012/chart">
                  <c:ext xmlns:c16="http://schemas.microsoft.com/office/drawing/2014/chart" uri="{C3380CC4-5D6E-409C-BE32-E72D297353CC}">
                    <c16:uniqueId val="{0000000C-82C3-43A5-A974-7571D7CD4606}"/>
                  </c:ext>
                </c:extLst>
              </c15:ser>
            </c15:filteredBarSeries>
          </c:ext>
        </c:extLst>
      </c:barChart>
      <c:catAx>
        <c:axId val="7731613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en-US"/>
          </a:p>
        </c:txPr>
        <c:crossAx val="773163264"/>
        <c:crosses val="autoZero"/>
        <c:auto val="1"/>
        <c:lblAlgn val="ctr"/>
        <c:lblOffset val="100"/>
        <c:noMultiLvlLbl val="0"/>
      </c:catAx>
      <c:valAx>
        <c:axId val="77316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a:t>
                </a:r>
              </a:p>
            </c:rich>
          </c:tx>
          <c:layout>
            <c:manualLayout>
              <c:xMode val="edge"/>
              <c:yMode val="edge"/>
              <c:x val="1.1953193350831251E-4"/>
              <c:y val="0.340480096237970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_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3161344"/>
        <c:crosses val="autoZero"/>
        <c:crossBetween val="between"/>
      </c:valAx>
      <c:spPr>
        <a:noFill/>
        <a:ln>
          <a:noFill/>
        </a:ln>
        <a:effectLst/>
      </c:spPr>
    </c:plotArea>
    <c:legend>
      <c:legendPos val="r"/>
      <c:layout>
        <c:manualLayout>
          <c:xMode val="edge"/>
          <c:yMode val="edge"/>
          <c:x val="0.70258300524934381"/>
          <c:y val="3.9480344977916481E-4"/>
          <c:w val="0.29741699475065619"/>
          <c:h val="0.999605196550220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4740449110528"/>
          <c:y val="3.8194444444444448E-2"/>
          <c:w val="0.46817111402741324"/>
          <c:h val="0.88548611111111108"/>
        </c:manualLayout>
      </c:layout>
      <c:barChart>
        <c:barDir val="col"/>
        <c:grouping val="stacked"/>
        <c:varyColors val="0"/>
        <c:ser>
          <c:idx val="3"/>
          <c:order val="0"/>
          <c:tx>
            <c:strRef>
              <c:f>TUG!$B$116</c:f>
              <c:strCache>
                <c:ptCount val="1"/>
                <c:pt idx="0">
                  <c:v>Construction Capital</c:v>
                </c:pt>
              </c:strCache>
            </c:strRef>
          </c:tx>
          <c:spPr>
            <a:solidFill>
              <a:schemeClr val="accent5">
                <a:lumMod val="75000"/>
              </a:schemeClr>
            </a:solidFill>
            <a:ln>
              <a:noFill/>
            </a:ln>
            <a:effectLst/>
          </c:spPr>
          <c:invertIfNegative val="0"/>
          <c:cat>
            <c:strRef>
              <c:f>TUG!$C$115:$D$115</c:f>
              <c:strCache>
                <c:ptCount val="1"/>
                <c:pt idx="0">
                  <c:v>NPV Costs</c:v>
                </c:pt>
              </c:strCache>
            </c:strRef>
          </c:cat>
          <c:val>
            <c:numRef>
              <c:f>TUG!$C$116:$D$116</c:f>
              <c:numCache>
                <c:formatCode>#,##0.0_ ;\-#,##0.0\ </c:formatCode>
                <c:ptCount val="1"/>
                <c:pt idx="0">
                  <c:v>2.3674576163610719</c:v>
                </c:pt>
              </c:numCache>
            </c:numRef>
          </c:val>
          <c:extLst>
            <c:ext xmlns:c16="http://schemas.microsoft.com/office/drawing/2014/chart" uri="{C3380CC4-5D6E-409C-BE32-E72D297353CC}">
              <c16:uniqueId val="{00000000-E898-493A-8ECF-E51558BAC031}"/>
            </c:ext>
          </c:extLst>
        </c:ser>
        <c:ser>
          <c:idx val="0"/>
          <c:order val="1"/>
          <c:tx>
            <c:strRef>
              <c:f>TUG!$B$117</c:f>
              <c:strCache>
                <c:ptCount val="1"/>
                <c:pt idx="0">
                  <c:v>Projected Outage Restoration Costs for New Underground System</c:v>
                </c:pt>
              </c:strCache>
            </c:strRef>
          </c:tx>
          <c:spPr>
            <a:solidFill>
              <a:schemeClr val="accent4">
                <a:lumMod val="75000"/>
              </a:schemeClr>
            </a:solidFill>
            <a:ln>
              <a:noFill/>
            </a:ln>
            <a:effectLst/>
          </c:spPr>
          <c:invertIfNegative val="0"/>
          <c:cat>
            <c:strRef>
              <c:f>TUG!$C$115:$D$115</c:f>
              <c:strCache>
                <c:ptCount val="1"/>
                <c:pt idx="0">
                  <c:v>NPV Costs</c:v>
                </c:pt>
              </c:strCache>
            </c:strRef>
          </c:cat>
          <c:val>
            <c:numRef>
              <c:f>TUG!$C$117:$D$117</c:f>
              <c:numCache>
                <c:formatCode>#,##0.0_ ;\-#,##0.0\ </c:formatCode>
                <c:ptCount val="1"/>
                <c:pt idx="0">
                  <c:v>2.3601120530110327E-2</c:v>
                </c:pt>
              </c:numCache>
            </c:numRef>
          </c:val>
          <c:extLst>
            <c:ext xmlns:c16="http://schemas.microsoft.com/office/drawing/2014/chart" uri="{C3380CC4-5D6E-409C-BE32-E72D297353CC}">
              <c16:uniqueId val="{00000001-E898-493A-8ECF-E51558BAC031}"/>
            </c:ext>
          </c:extLst>
        </c:ser>
        <c:ser>
          <c:idx val="4"/>
          <c:order val="2"/>
          <c:tx>
            <c:strRef>
              <c:f>TUG!$B$118</c:f>
              <c:strCache>
                <c:ptCount val="1"/>
                <c:pt idx="0">
                  <c:v>Construction O&amp;M</c:v>
                </c:pt>
              </c:strCache>
            </c:strRef>
          </c:tx>
          <c:spPr>
            <a:solidFill>
              <a:schemeClr val="accent4"/>
            </a:solidFill>
            <a:ln>
              <a:noFill/>
            </a:ln>
            <a:effectLst/>
          </c:spPr>
          <c:invertIfNegative val="0"/>
          <c:cat>
            <c:strRef>
              <c:f>TUG!$C$115:$D$115</c:f>
              <c:strCache>
                <c:ptCount val="1"/>
                <c:pt idx="0">
                  <c:v>NPV Costs</c:v>
                </c:pt>
              </c:strCache>
            </c:strRef>
          </c:cat>
          <c:val>
            <c:numRef>
              <c:f>TUG!$C$118:$D$118</c:f>
              <c:numCache>
                <c:formatCode>#,##0.0_ ;\-#,##0.0\ </c:formatCode>
                <c:ptCount val="1"/>
                <c:pt idx="0">
                  <c:v>6.2584878490832149E-2</c:v>
                </c:pt>
              </c:numCache>
            </c:numRef>
          </c:val>
          <c:extLst>
            <c:ext xmlns:c16="http://schemas.microsoft.com/office/drawing/2014/chart" uri="{C3380CC4-5D6E-409C-BE32-E72D297353CC}">
              <c16:uniqueId val="{00000002-E898-493A-8ECF-E51558BAC031}"/>
            </c:ext>
          </c:extLst>
        </c:ser>
        <c:ser>
          <c:idx val="15"/>
          <c:order val="3"/>
          <c:tx>
            <c:strRef>
              <c:f>TUG!$B$122</c:f>
              <c:strCache>
                <c:ptCount val="1"/>
                <c:pt idx="0">
                  <c:v>Avoided Outage Restoration Costs</c:v>
                </c:pt>
              </c:strCache>
            </c:strRef>
          </c:tx>
          <c:spPr>
            <a:solidFill>
              <a:schemeClr val="bg1">
                <a:lumMod val="50000"/>
              </a:schemeClr>
            </a:solidFill>
            <a:ln>
              <a:noFill/>
            </a:ln>
            <a:effectLst/>
          </c:spPr>
          <c:invertIfNegative val="0"/>
          <c:cat>
            <c:strRef>
              <c:f>TUG!$C$115:$D$115</c:f>
              <c:strCache>
                <c:ptCount val="1"/>
                <c:pt idx="0">
                  <c:v>NPV Costs</c:v>
                </c:pt>
              </c:strCache>
            </c:strRef>
          </c:cat>
          <c:val>
            <c:numRef>
              <c:f>TUG!$C$122:$D$122</c:f>
              <c:numCache>
                <c:formatCode>#,##0.0_ ;\-#,##0.0\ </c:formatCode>
                <c:ptCount val="1"/>
              </c:numCache>
            </c:numRef>
          </c:val>
          <c:extLst>
            <c:ext xmlns:c16="http://schemas.microsoft.com/office/drawing/2014/chart" uri="{C3380CC4-5D6E-409C-BE32-E72D297353CC}">
              <c16:uniqueId val="{00000003-E898-493A-8ECF-E51558BAC031}"/>
            </c:ext>
          </c:extLst>
        </c:ser>
        <c:ser>
          <c:idx val="11"/>
          <c:order val="4"/>
          <c:tx>
            <c:strRef>
              <c:f>TUG!$B$123</c:f>
              <c:strCache>
                <c:ptCount val="1"/>
                <c:pt idx="0">
                  <c:v>Avoided Vegetation Management Costs</c:v>
                </c:pt>
              </c:strCache>
            </c:strRef>
          </c:tx>
          <c:spPr>
            <a:solidFill>
              <a:schemeClr val="bg1">
                <a:lumMod val="65000"/>
              </a:schemeClr>
            </a:solidFill>
            <a:ln>
              <a:noFill/>
            </a:ln>
            <a:effectLst/>
          </c:spPr>
          <c:invertIfNegative val="0"/>
          <c:cat>
            <c:strRef>
              <c:f>TUG!$C$115:$D$115</c:f>
              <c:strCache>
                <c:ptCount val="1"/>
                <c:pt idx="0">
                  <c:v>NPV Costs</c:v>
                </c:pt>
              </c:strCache>
            </c:strRef>
          </c:cat>
          <c:val>
            <c:numRef>
              <c:f>TUG!$C$123:$D$123</c:f>
              <c:numCache>
                <c:formatCode>#,##0.0_ ;\-#,##0.0\ </c:formatCode>
                <c:ptCount val="1"/>
              </c:numCache>
            </c:numRef>
          </c:val>
          <c:extLst>
            <c:ext xmlns:c16="http://schemas.microsoft.com/office/drawing/2014/chart" uri="{C3380CC4-5D6E-409C-BE32-E72D297353CC}">
              <c16:uniqueId val="{00000004-E898-493A-8ECF-E51558BAC031}"/>
            </c:ext>
          </c:extLst>
        </c:ser>
        <c:ser>
          <c:idx val="20"/>
          <c:order val="5"/>
          <c:tx>
            <c:strRef>
              <c:f>TUG!$B$124</c:f>
              <c:strCache>
                <c:ptCount val="1"/>
                <c:pt idx="0">
                  <c:v>Avoided Asset Management Costs</c:v>
                </c:pt>
              </c:strCache>
            </c:strRef>
          </c:tx>
          <c:spPr>
            <a:solidFill>
              <a:schemeClr val="bg1">
                <a:lumMod val="75000"/>
              </a:schemeClr>
            </a:solidFill>
            <a:ln>
              <a:noFill/>
            </a:ln>
            <a:effectLst/>
          </c:spPr>
          <c:invertIfNegative val="0"/>
          <c:cat>
            <c:strRef>
              <c:f>TUG!$C$115:$D$115</c:f>
              <c:strCache>
                <c:ptCount val="1"/>
                <c:pt idx="0">
                  <c:v>NPV Costs</c:v>
                </c:pt>
              </c:strCache>
            </c:strRef>
          </c:cat>
          <c:val>
            <c:numRef>
              <c:f>TUG!$C$124:$D$124</c:f>
              <c:numCache>
                <c:formatCode>#,##0.0_ ;\-#,##0.0\ </c:formatCode>
                <c:ptCount val="1"/>
              </c:numCache>
            </c:numRef>
          </c:val>
          <c:extLst>
            <c:ext xmlns:c16="http://schemas.microsoft.com/office/drawing/2014/chart" uri="{C3380CC4-5D6E-409C-BE32-E72D297353CC}">
              <c16:uniqueId val="{00000007-E898-493A-8ECF-E51558BAC031}"/>
            </c:ext>
          </c:extLst>
        </c:ser>
        <c:ser>
          <c:idx val="10"/>
          <c:order val="6"/>
          <c:tx>
            <c:strRef>
              <c:f>TUG!$B$125</c:f>
              <c:strCache>
                <c:ptCount val="1"/>
                <c:pt idx="0">
                  <c:v>Local Customer Avoided Outage Costs</c:v>
                </c:pt>
              </c:strCache>
            </c:strRef>
          </c:tx>
          <c:spPr>
            <a:solidFill>
              <a:schemeClr val="accent3">
                <a:lumMod val="50000"/>
              </a:schemeClr>
            </a:solidFill>
            <a:ln>
              <a:noFill/>
            </a:ln>
            <a:effectLst/>
          </c:spPr>
          <c:invertIfNegative val="0"/>
          <c:cat>
            <c:strRef>
              <c:f>TUG!$C$115:$D$115</c:f>
              <c:strCache>
                <c:ptCount val="1"/>
                <c:pt idx="0">
                  <c:v>NPV Costs</c:v>
                </c:pt>
              </c:strCache>
            </c:strRef>
          </c:cat>
          <c:val>
            <c:numRef>
              <c:f>TUG!$C$125:$D$125</c:f>
              <c:numCache>
                <c:formatCode>#,##0.0_ ;\-#,##0.0\ </c:formatCode>
                <c:ptCount val="1"/>
              </c:numCache>
            </c:numRef>
          </c:val>
          <c:extLst>
            <c:ext xmlns:c16="http://schemas.microsoft.com/office/drawing/2014/chart" uri="{C3380CC4-5D6E-409C-BE32-E72D297353CC}">
              <c16:uniqueId val="{00000008-E898-493A-8ECF-E51558BAC031}"/>
            </c:ext>
          </c:extLst>
        </c:ser>
        <c:ser>
          <c:idx val="14"/>
          <c:order val="8"/>
          <c:tx>
            <c:strRef>
              <c:f>TUG!$B$127</c:f>
              <c:strCache>
                <c:ptCount val="1"/>
                <c:pt idx="0">
                  <c:v>Upstream Customer Avoided Momentary Interruption Costs (Residential)</c:v>
                </c:pt>
              </c:strCache>
            </c:strRef>
          </c:tx>
          <c:spPr>
            <a:solidFill>
              <a:schemeClr val="accent3">
                <a:lumMod val="75000"/>
              </a:schemeClr>
            </a:solidFill>
            <a:ln>
              <a:noFill/>
            </a:ln>
            <a:effectLst/>
          </c:spPr>
          <c:invertIfNegative val="0"/>
          <c:cat>
            <c:strRef>
              <c:f>TUG!$C$115:$D$115</c:f>
              <c:strCache>
                <c:ptCount val="1"/>
                <c:pt idx="0">
                  <c:v>NPV Costs</c:v>
                </c:pt>
              </c:strCache>
            </c:strRef>
          </c:cat>
          <c:val>
            <c:numRef>
              <c:f>TUG!$C$127:$D$127</c:f>
              <c:numCache>
                <c:formatCode>#,##0.0_ ;\-#,##0.0\ </c:formatCode>
                <c:ptCount val="1"/>
              </c:numCache>
            </c:numRef>
          </c:val>
          <c:extLst>
            <c:ext xmlns:c16="http://schemas.microsoft.com/office/drawing/2014/chart" uri="{C3380CC4-5D6E-409C-BE32-E72D297353CC}">
              <c16:uniqueId val="{00000009-E898-493A-8ECF-E51558BAC031}"/>
            </c:ext>
          </c:extLst>
        </c:ser>
        <c:ser>
          <c:idx val="5"/>
          <c:order val="9"/>
          <c:tx>
            <c:strRef>
              <c:f>TUG!$B$128</c:f>
              <c:strCache>
                <c:ptCount val="1"/>
                <c:pt idx="0">
                  <c:v>Upstream Customer Avoided Momentary Interruption Costs (Small C&amp;I)</c:v>
                </c:pt>
              </c:strCache>
            </c:strRef>
          </c:tx>
          <c:spPr>
            <a:solidFill>
              <a:schemeClr val="accent3"/>
            </a:solidFill>
            <a:ln>
              <a:noFill/>
            </a:ln>
            <a:effectLst/>
          </c:spPr>
          <c:invertIfNegative val="0"/>
          <c:cat>
            <c:strRef>
              <c:f>TUG!$C$115:$D$115</c:f>
              <c:strCache>
                <c:ptCount val="1"/>
                <c:pt idx="0">
                  <c:v>NPV Costs</c:v>
                </c:pt>
              </c:strCache>
            </c:strRef>
          </c:cat>
          <c:val>
            <c:numRef>
              <c:f>TUG!$C$128:$D$128</c:f>
              <c:numCache>
                <c:formatCode>#,##0.0_ ;\-#,##0.0\ </c:formatCode>
                <c:ptCount val="1"/>
              </c:numCache>
            </c:numRef>
          </c:val>
          <c:extLst>
            <c:ext xmlns:c16="http://schemas.microsoft.com/office/drawing/2014/chart" uri="{C3380CC4-5D6E-409C-BE32-E72D297353CC}">
              <c16:uniqueId val="{0000000A-E898-493A-8ECF-E51558BAC031}"/>
            </c:ext>
          </c:extLst>
        </c:ser>
        <c:ser>
          <c:idx val="6"/>
          <c:order val="10"/>
          <c:tx>
            <c:strRef>
              <c:f>TUG!$B$129</c:f>
              <c:strCache>
                <c:ptCount val="1"/>
                <c:pt idx="0">
                  <c:v>Upstream Customer Avoided Momentary Interruptions (Large C&amp;I)</c:v>
                </c:pt>
              </c:strCache>
            </c:strRef>
          </c:tx>
          <c:spPr>
            <a:solidFill>
              <a:schemeClr val="accent3">
                <a:lumMod val="60000"/>
                <a:lumOff val="40000"/>
              </a:schemeClr>
            </a:solidFill>
            <a:ln>
              <a:noFill/>
            </a:ln>
            <a:effectLst/>
          </c:spPr>
          <c:invertIfNegative val="0"/>
          <c:val>
            <c:numRef>
              <c:f>TUG!$C$129:$D$129</c:f>
              <c:numCache>
                <c:formatCode>#,##0.0_ ;\-#,##0.0\ </c:formatCode>
                <c:ptCount val="1"/>
              </c:numCache>
            </c:numRef>
          </c:val>
          <c:extLst>
            <c:ext xmlns:c16="http://schemas.microsoft.com/office/drawing/2014/chart" uri="{C3380CC4-5D6E-409C-BE32-E72D297353CC}">
              <c16:uniqueId val="{0000000B-E898-493A-8ECF-E51558BAC031}"/>
            </c:ext>
          </c:extLst>
        </c:ser>
        <c:dLbls>
          <c:showLegendKey val="0"/>
          <c:showVal val="0"/>
          <c:showCatName val="0"/>
          <c:showSerName val="0"/>
          <c:showPercent val="0"/>
          <c:showBubbleSize val="0"/>
        </c:dLbls>
        <c:gapWidth val="75"/>
        <c:overlap val="100"/>
        <c:axId val="774575616"/>
        <c:axId val="774577152"/>
        <c:extLst>
          <c:ext xmlns:c15="http://schemas.microsoft.com/office/drawing/2012/chart" uri="{02D57815-91ED-43cb-92C2-25804820EDAC}">
            <c15:filteredBarSeries>
              <c15:ser>
                <c:idx val="13"/>
                <c:order val="7"/>
                <c:tx>
                  <c:strRef>
                    <c:extLst>
                      <c:ext uri="{02D57815-91ED-43cb-92C2-25804820EDAC}">
                        <c15:formulaRef>
                          <c15:sqref>TUG!$B$126</c15:sqref>
                        </c15:formulaRef>
                      </c:ext>
                    </c:extLst>
                    <c:strCache>
                      <c:ptCount val="1"/>
                      <c:pt idx="0">
                        <c:v>Local Customer Avoided Momentary Interruption Costs</c:v>
                      </c:pt>
                    </c:strCache>
                  </c:strRef>
                </c:tx>
                <c:spPr>
                  <a:solidFill>
                    <a:schemeClr val="accent3">
                      <a:lumMod val="75000"/>
                    </a:schemeClr>
                  </a:solidFill>
                  <a:ln>
                    <a:noFill/>
                  </a:ln>
                  <a:effectLst/>
                </c:spPr>
                <c:invertIfNegative val="0"/>
                <c:cat>
                  <c:strRef>
                    <c:extLst>
                      <c:ext uri="{02D57815-91ED-43cb-92C2-25804820EDAC}">
                        <c15:formulaRef>
                          <c15:sqref>TUG!$C$115:$D$115</c15:sqref>
                        </c15:formulaRef>
                      </c:ext>
                    </c:extLst>
                    <c:strCache>
                      <c:ptCount val="1"/>
                      <c:pt idx="0">
                        <c:v>NPV Costs</c:v>
                      </c:pt>
                    </c:strCache>
                  </c:strRef>
                </c:cat>
                <c:val>
                  <c:numRef>
                    <c:extLst>
                      <c:ext uri="{02D57815-91ED-43cb-92C2-25804820EDAC}">
                        <c15:formulaRef>
                          <c15:sqref>TUG!$C$126:$D$126</c15:sqref>
                        </c15:formulaRef>
                      </c:ext>
                    </c:extLst>
                    <c:numCache>
                      <c:formatCode>#,##0.0_ ;\-#,##0.0\ </c:formatCode>
                      <c:ptCount val="1"/>
                    </c:numCache>
                  </c:numRef>
                </c:val>
                <c:extLst>
                  <c:ext xmlns:c16="http://schemas.microsoft.com/office/drawing/2014/chart" uri="{C3380CC4-5D6E-409C-BE32-E72D297353CC}">
                    <c16:uniqueId val="{0000000C-E898-493A-8ECF-E51558BAC031}"/>
                  </c:ext>
                </c:extLst>
              </c15:ser>
            </c15:filteredBarSeries>
          </c:ext>
        </c:extLst>
      </c:barChart>
      <c:catAx>
        <c:axId val="77457561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en-US"/>
          </a:p>
        </c:txPr>
        <c:crossAx val="774577152"/>
        <c:crosses val="autoZero"/>
        <c:auto val="1"/>
        <c:lblAlgn val="ctr"/>
        <c:lblOffset val="100"/>
        <c:noMultiLvlLbl val="0"/>
      </c:catAx>
      <c:valAx>
        <c:axId val="774577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 (2019$)</a:t>
                </a:r>
              </a:p>
            </c:rich>
          </c:tx>
          <c:layout>
            <c:manualLayout>
              <c:xMode val="edge"/>
              <c:yMode val="edge"/>
              <c:x val="2.3148148148148147E-3"/>
              <c:y val="0.373489446631671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4575616"/>
        <c:crosses val="autoZero"/>
        <c:crossBetween val="between"/>
      </c:valAx>
      <c:spPr>
        <a:noFill/>
        <a:ln>
          <a:noFill/>
        </a:ln>
        <a:effectLst/>
      </c:spPr>
    </c:plotArea>
    <c:legend>
      <c:legendPos val="r"/>
      <c:layout>
        <c:manualLayout>
          <c:xMode val="edge"/>
          <c:yMode val="edge"/>
          <c:x val="0.58606973607465729"/>
          <c:y val="2.7265419947506562E-2"/>
          <c:w val="0.41393026392534266"/>
          <c:h val="0.965790135608048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TUG!$J$140</c:f>
              <c:strCache>
                <c:ptCount val="1"/>
                <c:pt idx="0">
                  <c:v>Construction Capital</c:v>
                </c:pt>
              </c:strCache>
            </c:strRef>
          </c:tx>
          <c:spPr>
            <a:solidFill>
              <a:schemeClr val="accent5">
                <a:lumMod val="75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TUG!$K$140:$AO$140</c:f>
              <c:numCache>
                <c:formatCode>#,##0.0_ ;\-#,##0.0\ </c:formatCode>
                <c:ptCount val="31"/>
                <c:pt idx="0">
                  <c:v>-1.2055499999999999</c:v>
                </c:pt>
                <c:pt idx="1">
                  <c:v>-1.2356887499999998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181-4FFB-8CED-74CDDA0612BA}"/>
            </c:ext>
          </c:extLst>
        </c:ser>
        <c:ser>
          <c:idx val="1"/>
          <c:order val="1"/>
          <c:tx>
            <c:strRef>
              <c:f>TUG!$J$141</c:f>
              <c:strCache>
                <c:ptCount val="1"/>
                <c:pt idx="0">
                  <c:v>Projected Outage Restoration Costs for New Underground System</c:v>
                </c:pt>
              </c:strCache>
            </c:strRef>
          </c:tx>
          <c:spPr>
            <a:solidFill>
              <a:schemeClr val="accent4">
                <a:lumMod val="75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TUG!$K$141:$AO$141</c:f>
              <c:numCache>
                <c:formatCode>#,##0.0_ ;\-#,##0.0\ </c:formatCode>
                <c:ptCount val="31"/>
                <c:pt idx="0">
                  <c:v>0</c:v>
                </c:pt>
                <c:pt idx="1">
                  <c:v>0</c:v>
                </c:pt>
                <c:pt idx="2">
                  <c:v>-1.4713898062499997E-3</c:v>
                </c:pt>
                <c:pt idx="3">
                  <c:v>-1.5081745514062496E-3</c:v>
                </c:pt>
                <c:pt idx="4">
                  <c:v>-1.5458789151914056E-3</c:v>
                </c:pt>
                <c:pt idx="5">
                  <c:v>-1.5845258880711908E-3</c:v>
                </c:pt>
                <c:pt idx="6">
                  <c:v>-1.6241390352729702E-3</c:v>
                </c:pt>
                <c:pt idx="7">
                  <c:v>-1.6647425111547946E-3</c:v>
                </c:pt>
                <c:pt idx="8">
                  <c:v>-1.7063610739336643E-3</c:v>
                </c:pt>
                <c:pt idx="9">
                  <c:v>-1.7490201007820056E-3</c:v>
                </c:pt>
                <c:pt idx="10">
                  <c:v>-1.7927456033015555E-3</c:v>
                </c:pt>
                <c:pt idx="11">
                  <c:v>-1.8375642433840942E-3</c:v>
                </c:pt>
                <c:pt idx="12">
                  <c:v>-1.8835033494686963E-3</c:v>
                </c:pt>
                <c:pt idx="13">
                  <c:v>-1.9305909332054136E-3</c:v>
                </c:pt>
                <c:pt idx="14">
                  <c:v>-1.9788557065355487E-3</c:v>
                </c:pt>
                <c:pt idx="15">
                  <c:v>-2.0283270991989372E-3</c:v>
                </c:pt>
                <c:pt idx="16">
                  <c:v>-2.0790352766789106E-3</c:v>
                </c:pt>
                <c:pt idx="17">
                  <c:v>-2.1310111585958829E-3</c:v>
                </c:pt>
                <c:pt idx="18">
                  <c:v>-2.1842864375607798E-3</c:v>
                </c:pt>
                <c:pt idx="19">
                  <c:v>-2.2388935984997992E-3</c:v>
                </c:pt>
                <c:pt idx="20">
                  <c:v>-2.2948659384622937E-3</c:v>
                </c:pt>
                <c:pt idx="21">
                  <c:v>-2.3522375869238512E-3</c:v>
                </c:pt>
                <c:pt idx="22">
                  <c:v>-2.4110435265969478E-3</c:v>
                </c:pt>
                <c:pt idx="23">
                  <c:v>-2.4713196147618708E-3</c:v>
                </c:pt>
                <c:pt idx="24">
                  <c:v>-2.5331026051309178E-3</c:v>
                </c:pt>
                <c:pt idx="25">
                  <c:v>-2.5964301702591907E-3</c:v>
                </c:pt>
                <c:pt idx="26">
                  <c:v>-2.6613409245156705E-3</c:v>
                </c:pt>
                <c:pt idx="27">
                  <c:v>-2.7278744476285617E-3</c:v>
                </c:pt>
                <c:pt idx="28">
                  <c:v>-2.7960713088192755E-3</c:v>
                </c:pt>
                <c:pt idx="29">
                  <c:v>-2.8659730915397566E-3</c:v>
                </c:pt>
                <c:pt idx="30">
                  <c:v>-2.9376224188282503E-3</c:v>
                </c:pt>
              </c:numCache>
            </c:numRef>
          </c:val>
          <c:extLst>
            <c:ext xmlns:c16="http://schemas.microsoft.com/office/drawing/2014/chart" uri="{C3380CC4-5D6E-409C-BE32-E72D297353CC}">
              <c16:uniqueId val="{00000001-6181-4FFB-8CED-74CDDA0612BA}"/>
            </c:ext>
          </c:extLst>
        </c:ser>
        <c:ser>
          <c:idx val="2"/>
          <c:order val="2"/>
          <c:tx>
            <c:strRef>
              <c:f>TUG!$J$142</c:f>
              <c:strCache>
                <c:ptCount val="1"/>
                <c:pt idx="0">
                  <c:v>Construction O&amp;M</c:v>
                </c:pt>
              </c:strCache>
            </c:strRef>
          </c:tx>
          <c:spPr>
            <a:solidFill>
              <a:schemeClr val="accent4"/>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TUG!$K$142:$AO$142</c:f>
              <c:numCache>
                <c:formatCode>#,##0.0_ ;\-#,##0.0\ </c:formatCode>
                <c:ptCount val="31"/>
                <c:pt idx="0">
                  <c:v>-2.772765E-2</c:v>
                </c:pt>
                <c:pt idx="1">
                  <c:v>-3.707066249999999E-2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6181-4FFB-8CED-74CDDA0612BA}"/>
            </c:ext>
          </c:extLst>
        </c:ser>
        <c:ser>
          <c:idx val="10"/>
          <c:order val="3"/>
          <c:tx>
            <c:strRef>
              <c:f>TUG!$J$155</c:f>
              <c:strCache>
                <c:ptCount val="1"/>
                <c:pt idx="0">
                  <c:v>Avoided Outage Restoration Costs</c:v>
                </c:pt>
              </c:strCache>
            </c:strRef>
          </c:tx>
          <c:spPr>
            <a:solidFill>
              <a:schemeClr val="bg1">
                <a:lumMod val="50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TUG!$K$155:$AO$155</c:f>
              <c:numCache>
                <c:formatCode>#,##0.0_ ;\-#,##0.0\ </c:formatCode>
                <c:ptCount val="31"/>
                <c:pt idx="0">
                  <c:v>0</c:v>
                </c:pt>
                <c:pt idx="1">
                  <c:v>0</c:v>
                </c:pt>
                <c:pt idx="2">
                  <c:v>9.612903562499997E-2</c:v>
                </c:pt>
                <c:pt idx="3">
                  <c:v>9.8532261515624969E-2</c:v>
                </c:pt>
                <c:pt idx="4">
                  <c:v>0.10099556805351559</c:v>
                </c:pt>
                <c:pt idx="5">
                  <c:v>0.10352045725485348</c:v>
                </c:pt>
                <c:pt idx="6">
                  <c:v>0.10610846868622481</c:v>
                </c:pt>
                <c:pt idx="7">
                  <c:v>0.10876118040338043</c:v>
                </c:pt>
                <c:pt idx="8">
                  <c:v>0.11148020991346491</c:v>
                </c:pt>
                <c:pt idx="9">
                  <c:v>0.11426721516130152</c:v>
                </c:pt>
                <c:pt idx="10">
                  <c:v>0.11712389554033405</c:v>
                </c:pt>
                <c:pt idx="11">
                  <c:v>0.12005199292884239</c:v>
                </c:pt>
                <c:pt idx="12">
                  <c:v>0.12305329275206342</c:v>
                </c:pt>
                <c:pt idx="13">
                  <c:v>0.126129625070865</c:v>
                </c:pt>
                <c:pt idx="14">
                  <c:v>0.12928286569763661</c:v>
                </c:pt>
                <c:pt idx="15">
                  <c:v>0.13251493734007755</c:v>
                </c:pt>
                <c:pt idx="16">
                  <c:v>0.13582781077357947</c:v>
                </c:pt>
                <c:pt idx="17">
                  <c:v>0.13922350604291892</c:v>
                </c:pt>
                <c:pt idx="18">
                  <c:v>0.14270409369399187</c:v>
                </c:pt>
                <c:pt idx="19">
                  <c:v>0.14627169603634166</c:v>
                </c:pt>
                <c:pt idx="20">
                  <c:v>0.14992848843725021</c:v>
                </c:pt>
                <c:pt idx="21">
                  <c:v>0.15367670064818142</c:v>
                </c:pt>
                <c:pt idx="22">
                  <c:v>0.15751861816438595</c:v>
                </c:pt>
                <c:pt idx="23">
                  <c:v>0.1614565836184956</c:v>
                </c:pt>
                <c:pt idx="24">
                  <c:v>0.16549299820895799</c:v>
                </c:pt>
                <c:pt idx="25">
                  <c:v>0.16963032316418192</c:v>
                </c:pt>
                <c:pt idx="26">
                  <c:v>0.17387108124328646</c:v>
                </c:pt>
                <c:pt idx="27">
                  <c:v>0.17821785827436862</c:v>
                </c:pt>
                <c:pt idx="28">
                  <c:v>0.18267330473122781</c:v>
                </c:pt>
                <c:pt idx="29">
                  <c:v>0.18724013734950848</c:v>
                </c:pt>
                <c:pt idx="30">
                  <c:v>0.19192114078324618</c:v>
                </c:pt>
              </c:numCache>
            </c:numRef>
          </c:val>
          <c:extLst>
            <c:ext xmlns:c16="http://schemas.microsoft.com/office/drawing/2014/chart" uri="{C3380CC4-5D6E-409C-BE32-E72D297353CC}">
              <c16:uniqueId val="{00000003-6181-4FFB-8CED-74CDDA0612BA}"/>
            </c:ext>
          </c:extLst>
        </c:ser>
        <c:ser>
          <c:idx val="11"/>
          <c:order val="4"/>
          <c:tx>
            <c:strRef>
              <c:f>TUG!$J$156</c:f>
              <c:strCache>
                <c:ptCount val="1"/>
                <c:pt idx="0">
                  <c:v>Avoided Vegetation Management Costs</c:v>
                </c:pt>
              </c:strCache>
            </c:strRef>
          </c:tx>
          <c:spPr>
            <a:solidFill>
              <a:schemeClr val="bg1">
                <a:lumMod val="65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TUG!$K$156:$AO$156</c:f>
              <c:numCache>
                <c:formatCode>#,##0.0_ ;\-#,##0.0\ </c:formatCode>
                <c:ptCount val="31"/>
                <c:pt idx="0">
                  <c:v>0</c:v>
                </c:pt>
                <c:pt idx="1">
                  <c:v>0</c:v>
                </c:pt>
                <c:pt idx="2">
                  <c:v>8.4049999999999993E-3</c:v>
                </c:pt>
                <c:pt idx="3">
                  <c:v>8.6151249999999995E-3</c:v>
                </c:pt>
                <c:pt idx="4">
                  <c:v>0.14473194621874994</c:v>
                </c:pt>
                <c:pt idx="5">
                  <c:v>9.0512657031249985E-3</c:v>
                </c:pt>
                <c:pt idx="6">
                  <c:v>9.2775473457031229E-3</c:v>
                </c:pt>
                <c:pt idx="7">
                  <c:v>9.5094860293456988E-3</c:v>
                </c:pt>
                <c:pt idx="8">
                  <c:v>9.7472231800793396E-3</c:v>
                </c:pt>
                <c:pt idx="9">
                  <c:v>9.9909037595813221E-3</c:v>
                </c:pt>
                <c:pt idx="10">
                  <c:v>1.0240676353570854E-2</c:v>
                </c:pt>
                <c:pt idx="11">
                  <c:v>0.17204080257090199</c:v>
                </c:pt>
                <c:pt idx="12">
                  <c:v>1.0759110593970377E-2</c:v>
                </c:pt>
                <c:pt idx="13">
                  <c:v>1.1028088358819636E-2</c:v>
                </c:pt>
                <c:pt idx="14">
                  <c:v>1.1303790567790125E-2</c:v>
                </c:pt>
                <c:pt idx="15">
                  <c:v>1.1586385331984876E-2</c:v>
                </c:pt>
                <c:pt idx="16">
                  <c:v>1.1876044965284499E-2</c:v>
                </c:pt>
                <c:pt idx="17">
                  <c:v>1.217294608941661E-2</c:v>
                </c:pt>
                <c:pt idx="18">
                  <c:v>0.2045024510656768</c:v>
                </c:pt>
                <c:pt idx="19">
                  <c:v>1.2789201485193323E-2</c:v>
                </c:pt>
                <c:pt idx="20">
                  <c:v>1.3108931522323156E-2</c:v>
                </c:pt>
                <c:pt idx="21">
                  <c:v>1.3436654810381234E-2</c:v>
                </c:pt>
                <c:pt idx="22">
                  <c:v>1.3772571180640762E-2</c:v>
                </c:pt>
                <c:pt idx="23">
                  <c:v>1.411688546015678E-2</c:v>
                </c:pt>
                <c:pt idx="24">
                  <c:v>1.4469807596660698E-2</c:v>
                </c:pt>
                <c:pt idx="25">
                  <c:v>0.24308915017200075</c:v>
                </c:pt>
                <c:pt idx="26">
                  <c:v>1.5202341606241641E-2</c:v>
                </c:pt>
                <c:pt idx="27">
                  <c:v>1.5582400146397682E-2</c:v>
                </c:pt>
                <c:pt idx="28">
                  <c:v>1.5971960150057623E-2</c:v>
                </c:pt>
                <c:pt idx="29">
                  <c:v>1.6371259153809062E-2</c:v>
                </c:pt>
                <c:pt idx="30">
                  <c:v>1.6780540632654287E-2</c:v>
                </c:pt>
              </c:numCache>
            </c:numRef>
          </c:val>
          <c:extLst>
            <c:ext xmlns:c16="http://schemas.microsoft.com/office/drawing/2014/chart" uri="{C3380CC4-5D6E-409C-BE32-E72D297353CC}">
              <c16:uniqueId val="{00000004-6181-4FFB-8CED-74CDDA0612BA}"/>
            </c:ext>
          </c:extLst>
        </c:ser>
        <c:ser>
          <c:idx val="12"/>
          <c:order val="5"/>
          <c:tx>
            <c:strRef>
              <c:f>TUG!$J$157</c:f>
              <c:strCache>
                <c:ptCount val="1"/>
                <c:pt idx="0">
                  <c:v>Avoided Asset Management Costs</c:v>
                </c:pt>
              </c:strCache>
            </c:strRef>
          </c:tx>
          <c:spPr>
            <a:solidFill>
              <a:schemeClr val="bg1">
                <a:lumMod val="75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TUG!$K$157:$AO$157</c:f>
              <c:numCache>
                <c:formatCode>#,##0.0_ ;\-#,##0.0\ </c:formatCode>
                <c:ptCount val="31"/>
                <c:pt idx="0">
                  <c:v>0</c:v>
                </c:pt>
                <c:pt idx="1">
                  <c:v>0</c:v>
                </c:pt>
                <c:pt idx="2">
                  <c:v>1.6775460703124994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xmlns:c15="http://schemas.microsoft.com/office/drawing/2012/chart">
            <c:ext xmlns:c16="http://schemas.microsoft.com/office/drawing/2014/chart" uri="{C3380CC4-5D6E-409C-BE32-E72D297353CC}">
              <c16:uniqueId val="{00000005-6181-4FFB-8CED-74CDDA0612BA}"/>
            </c:ext>
          </c:extLst>
        </c:ser>
        <c:ser>
          <c:idx val="13"/>
          <c:order val="6"/>
          <c:tx>
            <c:strRef>
              <c:f>TUG!$J$158</c:f>
              <c:strCache>
                <c:ptCount val="1"/>
                <c:pt idx="0">
                  <c:v>Local Customer Avoided Outage Costs</c:v>
                </c:pt>
              </c:strCache>
            </c:strRef>
          </c:tx>
          <c:spPr>
            <a:solidFill>
              <a:schemeClr val="accent3">
                <a:lumMod val="50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TUG!$K$158:$AO$158</c:f>
              <c:numCache>
                <c:formatCode>#,##0.0_ ;\-#,##0.0\ </c:formatCode>
                <c:ptCount val="31"/>
                <c:pt idx="0">
                  <c:v>0</c:v>
                </c:pt>
                <c:pt idx="1">
                  <c:v>0</c:v>
                </c:pt>
                <c:pt idx="2">
                  <c:v>5.5084515628454536E-3</c:v>
                </c:pt>
                <c:pt idx="3">
                  <c:v>5.6461628519165891E-3</c:v>
                </c:pt>
                <c:pt idx="4">
                  <c:v>5.7873169232145038E-3</c:v>
                </c:pt>
                <c:pt idx="5">
                  <c:v>5.9319998462948661E-3</c:v>
                </c:pt>
                <c:pt idx="6">
                  <c:v>6.0802998424522373E-3</c:v>
                </c:pt>
                <c:pt idx="7">
                  <c:v>6.232307338513543E-3</c:v>
                </c:pt>
                <c:pt idx="8">
                  <c:v>6.3881150219763806E-3</c:v>
                </c:pt>
                <c:pt idx="9">
                  <c:v>6.5478178975257916E-3</c:v>
                </c:pt>
                <c:pt idx="10">
                  <c:v>6.7115133449639364E-3</c:v>
                </c:pt>
                <c:pt idx="11">
                  <c:v>6.8793011785880332E-3</c:v>
                </c:pt>
                <c:pt idx="12">
                  <c:v>7.051283708052733E-3</c:v>
                </c:pt>
                <c:pt idx="13">
                  <c:v>7.2275658007540534E-3</c:v>
                </c:pt>
                <c:pt idx="14">
                  <c:v>7.4082549457729022E-3</c:v>
                </c:pt>
                <c:pt idx="15">
                  <c:v>7.5934613194172246E-3</c:v>
                </c:pt>
                <c:pt idx="16">
                  <c:v>7.7832978524026561E-3</c:v>
                </c:pt>
                <c:pt idx="17">
                  <c:v>7.9778802987127209E-3</c:v>
                </c:pt>
                <c:pt idx="18">
                  <c:v>8.1773273061805391E-3</c:v>
                </c:pt>
                <c:pt idx="19">
                  <c:v>8.3817604888350525E-3</c:v>
                </c:pt>
                <c:pt idx="20">
                  <c:v>8.5913045010559269E-3</c:v>
                </c:pt>
                <c:pt idx="21">
                  <c:v>8.806087113582323E-3</c:v>
                </c:pt>
                <c:pt idx="22">
                  <c:v>9.0262392914218816E-3</c:v>
                </c:pt>
                <c:pt idx="23">
                  <c:v>9.2518952737074313E-3</c:v>
                </c:pt>
                <c:pt idx="24">
                  <c:v>9.4831926555501156E-3</c:v>
                </c:pt>
                <c:pt idx="25">
                  <c:v>9.7202724719388685E-3</c:v>
                </c:pt>
                <c:pt idx="26">
                  <c:v>9.9632792837373377E-3</c:v>
                </c:pt>
                <c:pt idx="27">
                  <c:v>1.0212361265830772E-2</c:v>
                </c:pt>
                <c:pt idx="28">
                  <c:v>1.0467670297476542E-2</c:v>
                </c:pt>
                <c:pt idx="29">
                  <c:v>1.0729362054913453E-2</c:v>
                </c:pt>
                <c:pt idx="30">
                  <c:v>1.0997596106286292E-2</c:v>
                </c:pt>
              </c:numCache>
            </c:numRef>
          </c:val>
          <c:extLst>
            <c:ext xmlns:c16="http://schemas.microsoft.com/office/drawing/2014/chart" uri="{C3380CC4-5D6E-409C-BE32-E72D297353CC}">
              <c16:uniqueId val="{00000006-6181-4FFB-8CED-74CDDA0612BA}"/>
            </c:ext>
          </c:extLst>
        </c:ser>
        <c:ser>
          <c:idx val="15"/>
          <c:order val="8"/>
          <c:tx>
            <c:strRef>
              <c:f>TUG!$J$160</c:f>
              <c:strCache>
                <c:ptCount val="1"/>
                <c:pt idx="0">
                  <c:v>Upstream Customer Avoided Momentary Interruption Costs (Residential)</c:v>
                </c:pt>
              </c:strCache>
            </c:strRef>
          </c:tx>
          <c:spPr>
            <a:solidFill>
              <a:schemeClr val="accent3">
                <a:lumMod val="75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TUG!$K$160:$AO$160</c:f>
              <c:numCache>
                <c:formatCode>#,##0.0_ ;\-#,##0.0\ </c:formatCode>
                <c:ptCount val="31"/>
                <c:pt idx="0">
                  <c:v>0</c:v>
                </c:pt>
                <c:pt idx="1">
                  <c:v>0</c:v>
                </c:pt>
                <c:pt idx="2">
                  <c:v>2.4801870301856762E-2</c:v>
                </c:pt>
                <c:pt idx="3">
                  <c:v>2.5421917059403176E-2</c:v>
                </c:pt>
                <c:pt idx="4">
                  <c:v>2.6057464985888255E-2</c:v>
                </c:pt>
                <c:pt idx="5">
                  <c:v>2.6708901610535459E-2</c:v>
                </c:pt>
                <c:pt idx="6">
                  <c:v>2.7376624150798848E-2</c:v>
                </c:pt>
                <c:pt idx="7">
                  <c:v>2.8061039754568813E-2</c:v>
                </c:pt>
                <c:pt idx="8">
                  <c:v>2.8762565748433035E-2</c:v>
                </c:pt>
                <c:pt idx="9">
                  <c:v>2.9481629892143861E-2</c:v>
                </c:pt>
                <c:pt idx="10">
                  <c:v>3.0218670639447456E-2</c:v>
                </c:pt>
                <c:pt idx="11">
                  <c:v>3.0974137405433637E-2</c:v>
                </c:pt>
                <c:pt idx="12">
                  <c:v>3.1748490840569479E-2</c:v>
                </c:pt>
                <c:pt idx="13">
                  <c:v>3.254220311158372E-2</c:v>
                </c:pt>
                <c:pt idx="14">
                  <c:v>3.3355758189373308E-2</c:v>
                </c:pt>
                <c:pt idx="15">
                  <c:v>3.4189652144107643E-2</c:v>
                </c:pt>
                <c:pt idx="16">
                  <c:v>3.5044393447710327E-2</c:v>
                </c:pt>
                <c:pt idx="17">
                  <c:v>3.5920503283903081E-2</c:v>
                </c:pt>
                <c:pt idx="18">
                  <c:v>3.6818515866000656E-2</c:v>
                </c:pt>
                <c:pt idx="19">
                  <c:v>3.7738978762650664E-2</c:v>
                </c:pt>
                <c:pt idx="20">
                  <c:v>3.8682453231716936E-2</c:v>
                </c:pt>
                <c:pt idx="21">
                  <c:v>3.9649514562509862E-2</c:v>
                </c:pt>
                <c:pt idx="22">
                  <c:v>4.0640752426572606E-2</c:v>
                </c:pt>
                <c:pt idx="23">
                  <c:v>4.165677123723692E-2</c:v>
                </c:pt>
                <c:pt idx="24">
                  <c:v>4.2698190518167832E-2</c:v>
                </c:pt>
                <c:pt idx="25">
                  <c:v>4.3765645281122034E-2</c:v>
                </c:pt>
                <c:pt idx="26">
                  <c:v>4.4859786413150082E-2</c:v>
                </c:pt>
                <c:pt idx="27">
                  <c:v>4.5981281073478826E-2</c:v>
                </c:pt>
                <c:pt idx="28">
                  <c:v>4.7130813100315805E-2</c:v>
                </c:pt>
                <c:pt idx="29">
                  <c:v>4.8309083427823689E-2</c:v>
                </c:pt>
                <c:pt idx="30">
                  <c:v>4.9516810513519284E-2</c:v>
                </c:pt>
              </c:numCache>
            </c:numRef>
          </c:val>
          <c:extLst>
            <c:ext xmlns:c16="http://schemas.microsoft.com/office/drawing/2014/chart" uri="{C3380CC4-5D6E-409C-BE32-E72D297353CC}">
              <c16:uniqueId val="{00000007-6181-4FFB-8CED-74CDDA0612BA}"/>
            </c:ext>
          </c:extLst>
        </c:ser>
        <c:ser>
          <c:idx val="3"/>
          <c:order val="9"/>
          <c:tx>
            <c:strRef>
              <c:f>TUG!$J$161</c:f>
              <c:strCache>
                <c:ptCount val="1"/>
                <c:pt idx="0">
                  <c:v>Upstream Customer Avoided Momentary Interruption Costs (Small C&amp;I)</c:v>
                </c:pt>
              </c:strCache>
            </c:strRef>
          </c:tx>
          <c:spPr>
            <a:solidFill>
              <a:schemeClr val="accent3"/>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TUG!$K$161:$AO$161</c:f>
              <c:numCache>
                <c:formatCode>#,##0.0_ ;\-#,##0.0\ </c:formatCode>
                <c:ptCount val="31"/>
                <c:pt idx="0">
                  <c:v>0</c:v>
                </c:pt>
                <c:pt idx="1">
                  <c:v>0</c:v>
                </c:pt>
                <c:pt idx="2">
                  <c:v>0.37131608079469153</c:v>
                </c:pt>
                <c:pt idx="3">
                  <c:v>0.38059898281455873</c:v>
                </c:pt>
                <c:pt idx="4">
                  <c:v>0.39011395738492272</c:v>
                </c:pt>
                <c:pt idx="5">
                  <c:v>0.3998668063195458</c:v>
                </c:pt>
                <c:pt idx="6">
                  <c:v>0.40986347647753435</c:v>
                </c:pt>
                <c:pt idx="7">
                  <c:v>0.42011006338947271</c:v>
                </c:pt>
                <c:pt idx="8">
                  <c:v>0.43061281497420945</c:v>
                </c:pt>
                <c:pt idx="9">
                  <c:v>0.44137813534856479</c:v>
                </c:pt>
                <c:pt idx="10">
                  <c:v>0.45241258873227885</c:v>
                </c:pt>
                <c:pt idx="11">
                  <c:v>0.4637229034505857</c:v>
                </c:pt>
                <c:pt idx="12">
                  <c:v>0.47531597603685044</c:v>
                </c:pt>
                <c:pt idx="13">
                  <c:v>0.48719887543777168</c:v>
                </c:pt>
                <c:pt idx="14">
                  <c:v>0.4993788473237159</c:v>
                </c:pt>
                <c:pt idx="15">
                  <c:v>0.51186331850680877</c:v>
                </c:pt>
                <c:pt idx="16">
                  <c:v>0.52465990146947894</c:v>
                </c:pt>
                <c:pt idx="17">
                  <c:v>0.53777639900621599</c:v>
                </c:pt>
                <c:pt idx="18">
                  <c:v>0.55122080898137138</c:v>
                </c:pt>
                <c:pt idx="19">
                  <c:v>0.5650013292059054</c:v>
                </c:pt>
                <c:pt idx="20">
                  <c:v>0.57912636243605309</c:v>
                </c:pt>
                <c:pt idx="21">
                  <c:v>0.59360452149695453</c:v>
                </c:pt>
                <c:pt idx="22">
                  <c:v>0.60844463453437814</c:v>
                </c:pt>
                <c:pt idx="23">
                  <c:v>0.62365575039773768</c:v>
                </c:pt>
                <c:pt idx="24">
                  <c:v>0.63924714415768114</c:v>
                </c:pt>
                <c:pt idx="25">
                  <c:v>0.65522832276162335</c:v>
                </c:pt>
                <c:pt idx="26">
                  <c:v>0.6716090308306637</c:v>
                </c:pt>
                <c:pt idx="27">
                  <c:v>0.6883992566014302</c:v>
                </c:pt>
                <c:pt idx="28">
                  <c:v>0.70560923801646602</c:v>
                </c:pt>
                <c:pt idx="29">
                  <c:v>0.7232494689668777</c:v>
                </c:pt>
                <c:pt idx="30">
                  <c:v>0.74133070569104953</c:v>
                </c:pt>
              </c:numCache>
            </c:numRef>
          </c:val>
          <c:extLst>
            <c:ext xmlns:c16="http://schemas.microsoft.com/office/drawing/2014/chart" uri="{C3380CC4-5D6E-409C-BE32-E72D297353CC}">
              <c16:uniqueId val="{00000008-6181-4FFB-8CED-74CDDA0612BA}"/>
            </c:ext>
          </c:extLst>
        </c:ser>
        <c:ser>
          <c:idx val="4"/>
          <c:order val="10"/>
          <c:tx>
            <c:strRef>
              <c:f>TUG!$J$162</c:f>
              <c:strCache>
                <c:ptCount val="1"/>
                <c:pt idx="0">
                  <c:v>Upstream Customer Avoided Momentary Interruptions (Large C&amp;I)</c:v>
                </c:pt>
              </c:strCache>
            </c:strRef>
          </c:tx>
          <c:spPr>
            <a:solidFill>
              <a:schemeClr val="accent3">
                <a:lumMod val="60000"/>
                <a:lumOff val="40000"/>
              </a:schemeClr>
            </a:solidFill>
            <a:ln>
              <a:noFill/>
            </a:ln>
            <a:effectLst/>
          </c:spPr>
          <c:invertIfNegative val="0"/>
          <c:cat>
            <c:numRef>
              <c:f>TUG!$K$139:$AO$139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TUG!$K$162:$AO$162</c:f>
              <c:numCache>
                <c:formatCode>#,##0.0_ ;\-#,##0.0\ </c:formatCode>
                <c:ptCount val="31"/>
                <c:pt idx="0">
                  <c:v>0</c:v>
                </c:pt>
                <c:pt idx="1">
                  <c:v>0</c:v>
                </c:pt>
                <c:pt idx="2">
                  <c:v>1.743773353304604</c:v>
                </c:pt>
                <c:pt idx="3">
                  <c:v>1.7873676871372191</c:v>
                </c:pt>
                <c:pt idx="4">
                  <c:v>1.8320518793156497</c:v>
                </c:pt>
                <c:pt idx="5">
                  <c:v>1.8778531762985411</c:v>
                </c:pt>
                <c:pt idx="6">
                  <c:v>1.9247995057060041</c:v>
                </c:pt>
                <c:pt idx="7">
                  <c:v>1.972919493348654</c:v>
                </c:pt>
                <c:pt idx="8">
                  <c:v>2.0222424806823702</c:v>
                </c:pt>
                <c:pt idx="9">
                  <c:v>2.07279854269943</c:v>
                </c:pt>
                <c:pt idx="10">
                  <c:v>2.1246185062669158</c:v>
                </c:pt>
                <c:pt idx="11">
                  <c:v>2.1777339689235884</c:v>
                </c:pt>
                <c:pt idx="12">
                  <c:v>2.2321773181466775</c:v>
                </c:pt>
                <c:pt idx="13">
                  <c:v>2.2879817511003444</c:v>
                </c:pt>
                <c:pt idx="14">
                  <c:v>2.345181294877853</c:v>
                </c:pt>
                <c:pt idx="15">
                  <c:v>2.4038108272497989</c:v>
                </c:pt>
                <c:pt idx="16">
                  <c:v>2.4639060979310443</c:v>
                </c:pt>
                <c:pt idx="17">
                  <c:v>2.5255037503793201</c:v>
                </c:pt>
                <c:pt idx="18">
                  <c:v>2.5886413441388028</c:v>
                </c:pt>
                <c:pt idx="19">
                  <c:v>2.6533573777422723</c:v>
                </c:pt>
                <c:pt idx="20">
                  <c:v>2.7196913121858288</c:v>
                </c:pt>
                <c:pt idx="21">
                  <c:v>2.787683594990475</c:v>
                </c:pt>
                <c:pt idx="22">
                  <c:v>2.8573756848652367</c:v>
                </c:pt>
                <c:pt idx="23">
                  <c:v>2.9288100769868675</c:v>
                </c:pt>
                <c:pt idx="24">
                  <c:v>3.0020303289115389</c:v>
                </c:pt>
                <c:pt idx="25">
                  <c:v>3.0770810871343284</c:v>
                </c:pt>
                <c:pt idx="26">
                  <c:v>3.1540081143126857</c:v>
                </c:pt>
                <c:pt idx="27">
                  <c:v>3.2328583171705021</c:v>
                </c:pt>
                <c:pt idx="28">
                  <c:v>3.3136797750997653</c:v>
                </c:pt>
                <c:pt idx="29">
                  <c:v>3.3965217694772587</c:v>
                </c:pt>
                <c:pt idx="30">
                  <c:v>3.4814348137141904</c:v>
                </c:pt>
              </c:numCache>
            </c:numRef>
          </c:val>
          <c:extLst>
            <c:ext xmlns:c16="http://schemas.microsoft.com/office/drawing/2014/chart" uri="{C3380CC4-5D6E-409C-BE32-E72D297353CC}">
              <c16:uniqueId val="{00000009-6181-4FFB-8CED-74CDDA0612BA}"/>
            </c:ext>
          </c:extLst>
        </c:ser>
        <c:dLbls>
          <c:showLegendKey val="0"/>
          <c:showVal val="0"/>
          <c:showCatName val="0"/>
          <c:showSerName val="0"/>
          <c:showPercent val="0"/>
          <c:showBubbleSize val="0"/>
        </c:dLbls>
        <c:gapWidth val="75"/>
        <c:overlap val="100"/>
        <c:axId val="774662784"/>
        <c:axId val="774677248"/>
        <c:extLst>
          <c:ext xmlns:c15="http://schemas.microsoft.com/office/drawing/2012/chart" uri="{02D57815-91ED-43cb-92C2-25804820EDAC}">
            <c15:filteredBarSeries>
              <c15:ser>
                <c:idx val="14"/>
                <c:order val="7"/>
                <c:tx>
                  <c:strRef>
                    <c:extLst>
                      <c:ext uri="{02D57815-91ED-43cb-92C2-25804820EDAC}">
                        <c15:formulaRef>
                          <c15:sqref>TUG!$J$159</c15:sqref>
                        </c15:formulaRef>
                      </c:ext>
                    </c:extLst>
                    <c:strCache>
                      <c:ptCount val="1"/>
                      <c:pt idx="0">
                        <c:v>Local Customer Avoided Momentary Interruption Costs</c:v>
                      </c:pt>
                    </c:strCache>
                  </c:strRef>
                </c:tx>
                <c:spPr>
                  <a:solidFill>
                    <a:schemeClr val="accent3">
                      <a:lumMod val="60000"/>
                      <a:lumOff val="40000"/>
                    </a:schemeClr>
                  </a:solidFill>
                  <a:ln>
                    <a:noFill/>
                  </a:ln>
                  <a:effectLst/>
                </c:spPr>
                <c:invertIfNegative val="0"/>
                <c:cat>
                  <c:numRef>
                    <c:extLst>
                      <c:ext uri="{02D57815-91ED-43cb-92C2-25804820EDAC}">
                        <c15:formulaRef>
                          <c15:sqref>TUG!$K$139:$AO$139</c15:sqref>
                        </c15:formulaRef>
                      </c:ext>
                    </c:extLst>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extLst>
                      <c:ext uri="{02D57815-91ED-43cb-92C2-25804820EDAC}">
                        <c15:formulaRef>
                          <c15:sqref>TUG!$K$159:$AO$159</c15:sqref>
                        </c15:formulaRef>
                      </c:ext>
                    </c:extLst>
                    <c:numCache>
                      <c:formatCode>#,##0.0_ ;\-#,##0.0\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6181-4FFB-8CED-74CDDA0612BA}"/>
                  </c:ext>
                </c:extLst>
              </c15:ser>
            </c15:filteredBarSeries>
          </c:ext>
        </c:extLst>
      </c:barChart>
      <c:catAx>
        <c:axId val="7746627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en-US"/>
          </a:p>
        </c:txPr>
        <c:crossAx val="774677248"/>
        <c:crosses val="autoZero"/>
        <c:auto val="1"/>
        <c:lblAlgn val="ctr"/>
        <c:lblOffset val="100"/>
        <c:noMultiLvlLbl val="0"/>
      </c:catAx>
      <c:valAx>
        <c:axId val="774677248"/>
        <c:scaling>
          <c:orientation val="minMax"/>
        </c:scaling>
        <c:delete val="0"/>
        <c:axPos val="l"/>
        <c:majorGridlines>
          <c:spPr>
            <a:ln w="9525" cap="flat" cmpd="sng" algn="ctr">
              <a:solidFill>
                <a:schemeClr val="tx1">
                  <a:lumMod val="15000"/>
                  <a:lumOff val="85000"/>
                </a:schemeClr>
              </a:solidFill>
              <a:round/>
            </a:ln>
            <a:effectLst/>
          </c:spPr>
        </c:majorGridlines>
        <c:numFmt formatCode="#,##0.0_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4662784"/>
        <c:crosses val="autoZero"/>
        <c:crossBetween val="between"/>
      </c:valAx>
      <c:spPr>
        <a:noFill/>
        <a:ln>
          <a:noFill/>
        </a:ln>
        <a:effectLst/>
      </c:spPr>
    </c:plotArea>
    <c:legend>
      <c:legendPos val="r"/>
      <c:layout>
        <c:manualLayout>
          <c:xMode val="edge"/>
          <c:yMode val="edge"/>
          <c:x val="0.65559603955840617"/>
          <c:y val="3.0492275678103992E-3"/>
          <c:w val="0.34235609228298131"/>
          <c:h val="0.995984504803115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164523</xdr:colOff>
      <xdr:row>100</xdr:row>
      <xdr:rowOff>127000</xdr:rowOff>
    </xdr:from>
    <xdr:to>
      <xdr:col>14</xdr:col>
      <xdr:colOff>345498</xdr:colOff>
      <xdr:row>126</xdr:row>
      <xdr:rowOff>69850</xdr:rowOff>
    </xdr:to>
    <xdr:graphicFrame macro="">
      <xdr:nvGraphicFramePr>
        <xdr:cNvPr id="3" name="Chart 2">
          <a:extLst>
            <a:ext uri="{FF2B5EF4-FFF2-40B4-BE49-F238E27FC236}">
              <a16:creationId xmlns:a16="http://schemas.microsoft.com/office/drawing/2014/main" id="{C7468E96-7585-4CF9-BA03-D383B773B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767194</xdr:colOff>
      <xdr:row>101</xdr:row>
      <xdr:rowOff>9525</xdr:rowOff>
    </xdr:from>
    <xdr:to>
      <xdr:col>23</xdr:col>
      <xdr:colOff>424294</xdr:colOff>
      <xdr:row>126</xdr:row>
      <xdr:rowOff>91497</xdr:rowOff>
    </xdr:to>
    <xdr:graphicFrame macro="">
      <xdr:nvGraphicFramePr>
        <xdr:cNvPr id="8" name="Chart 7">
          <a:extLst>
            <a:ext uri="{FF2B5EF4-FFF2-40B4-BE49-F238E27FC236}">
              <a16:creationId xmlns:a16="http://schemas.microsoft.com/office/drawing/2014/main" id="{36ECA8DA-A731-4A53-A87D-27ECCE757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47625</xdr:colOff>
      <xdr:row>102</xdr:row>
      <xdr:rowOff>104775</xdr:rowOff>
    </xdr:from>
    <xdr:to>
      <xdr:col>9</xdr:col>
      <xdr:colOff>384462</xdr:colOff>
      <xdr:row>104</xdr:row>
      <xdr:rowOff>56285</xdr:rowOff>
    </xdr:to>
    <xdr:sp macro="" textlink="">
      <xdr:nvSpPr>
        <xdr:cNvPr id="5" name="TextBox 4">
          <a:extLst>
            <a:ext uri="{FF2B5EF4-FFF2-40B4-BE49-F238E27FC236}">
              <a16:creationId xmlns:a16="http://schemas.microsoft.com/office/drawing/2014/main" id="{0613B0CC-D858-44BF-9662-D779777D089D}"/>
            </a:ext>
          </a:extLst>
        </xdr:cNvPr>
        <xdr:cNvSpPr txBox="1"/>
      </xdr:nvSpPr>
      <xdr:spPr>
        <a:xfrm>
          <a:off x="8210550" y="14678025"/>
          <a:ext cx="1060737" cy="237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BCR</a:t>
          </a:r>
          <a:r>
            <a:rPr lang="en-US" sz="1100" b="1" baseline="0"/>
            <a:t> = 5.2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28575</xdr:colOff>
      <xdr:row>111</xdr:row>
      <xdr:rowOff>66675</xdr:rowOff>
    </xdr:from>
    <xdr:to>
      <xdr:col>16</xdr:col>
      <xdr:colOff>257175</xdr:colOff>
      <xdr:row>137</xdr:row>
      <xdr:rowOff>9525</xdr:rowOff>
    </xdr:to>
    <xdr:graphicFrame macro="">
      <xdr:nvGraphicFramePr>
        <xdr:cNvPr id="6" name="Chart 5">
          <a:extLst>
            <a:ext uri="{FF2B5EF4-FFF2-40B4-BE49-F238E27FC236}">
              <a16:creationId xmlns:a16="http://schemas.microsoft.com/office/drawing/2014/main" id="{69217D51-23CC-492A-985F-184ED554C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160338</xdr:colOff>
      <xdr:row>113</xdr:row>
      <xdr:rowOff>1</xdr:rowOff>
    </xdr:from>
    <xdr:to>
      <xdr:col>10</xdr:col>
      <xdr:colOff>484188</xdr:colOff>
      <xdr:row>114</xdr:row>
      <xdr:rowOff>94386</xdr:rowOff>
    </xdr:to>
    <xdr:sp macro="" textlink="">
      <xdr:nvSpPr>
        <xdr:cNvPr id="8" name="TextBox 7">
          <a:extLst>
            <a:ext uri="{FF2B5EF4-FFF2-40B4-BE49-F238E27FC236}">
              <a16:creationId xmlns:a16="http://schemas.microsoft.com/office/drawing/2014/main" id="{EEE3F973-11E9-4321-ADA1-42E2B34C4957}"/>
            </a:ext>
          </a:extLst>
        </xdr:cNvPr>
        <xdr:cNvSpPr txBox="1"/>
      </xdr:nvSpPr>
      <xdr:spPr>
        <a:xfrm>
          <a:off x="8799513" y="16259176"/>
          <a:ext cx="981075" cy="237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BCR</a:t>
          </a:r>
          <a:r>
            <a:rPr lang="en-US" sz="1100" b="1" baseline="0"/>
            <a:t> = 14.3</a:t>
          </a:r>
          <a:endParaRPr lang="en-US" sz="1100" b="1"/>
        </a:p>
      </xdr:txBody>
    </xdr:sp>
    <xdr:clientData/>
  </xdr:twoCellAnchor>
  <xdr:twoCellAnchor>
    <xdr:from>
      <xdr:col>17</xdr:col>
      <xdr:colOff>0</xdr:colOff>
      <xdr:row>112</xdr:row>
      <xdr:rowOff>0</xdr:rowOff>
    </xdr:from>
    <xdr:to>
      <xdr:col>28</xdr:col>
      <xdr:colOff>85725</xdr:colOff>
      <xdr:row>137</xdr:row>
      <xdr:rowOff>85725</xdr:rowOff>
    </xdr:to>
    <xdr:graphicFrame macro="">
      <xdr:nvGraphicFramePr>
        <xdr:cNvPr id="9" name="Chart 8">
          <a:extLst>
            <a:ext uri="{FF2B5EF4-FFF2-40B4-BE49-F238E27FC236}">
              <a16:creationId xmlns:a16="http://schemas.microsoft.com/office/drawing/2014/main" id="{8BD14700-40BB-4257-9996-77E7C8773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548640</xdr:colOff>
      <xdr:row>5</xdr:row>
      <xdr:rowOff>38100</xdr:rowOff>
    </xdr:from>
    <xdr:ext cx="3121417" cy="421170"/>
    <xdr:pic>
      <xdr:nvPicPr>
        <xdr:cNvPr id="2" name="Picture 1">
          <a:extLst>
            <a:ext uri="{FF2B5EF4-FFF2-40B4-BE49-F238E27FC236}">
              <a16:creationId xmlns:a16="http://schemas.microsoft.com/office/drawing/2014/main" id="{E2CFB8C1-A829-4EF9-8FA5-080A761DB281}"/>
            </a:ext>
          </a:extLst>
        </xdr:cNvPr>
        <xdr:cNvPicPr>
          <a:picLocks noChangeAspect="1"/>
        </xdr:cNvPicPr>
      </xdr:nvPicPr>
      <xdr:blipFill>
        <a:blip xmlns:r="http://schemas.openxmlformats.org/officeDocument/2006/relationships" r:embed="rId1"/>
        <a:stretch>
          <a:fillRect/>
        </a:stretch>
      </xdr:blipFill>
      <xdr:spPr>
        <a:xfrm>
          <a:off x="3012440" y="1879600"/>
          <a:ext cx="3121417" cy="42117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285750</xdr:colOff>
      <xdr:row>0</xdr:row>
      <xdr:rowOff>0</xdr:rowOff>
    </xdr:from>
    <xdr:to>
      <xdr:col>21</xdr:col>
      <xdr:colOff>263978</xdr:colOff>
      <xdr:row>38</xdr:row>
      <xdr:rowOff>66365</xdr:rowOff>
    </xdr:to>
    <xdr:sp macro="" textlink="">
      <xdr:nvSpPr>
        <xdr:cNvPr id="3" name="Rectangle 2">
          <a:extLst>
            <a:ext uri="{FF2B5EF4-FFF2-40B4-BE49-F238E27FC236}">
              <a16:creationId xmlns:a16="http://schemas.microsoft.com/office/drawing/2014/main" id="{297A721C-35E9-4DC6-A389-A041630B7BF5}"/>
            </a:ext>
          </a:extLst>
        </xdr:cNvPr>
        <xdr:cNvSpPr/>
      </xdr:nvSpPr>
      <xdr:spPr>
        <a:xfrm>
          <a:off x="285750" y="0"/>
          <a:ext cx="10646228" cy="4892365"/>
        </a:xfrm>
        <a:prstGeom prst="rect">
          <a:avLst/>
        </a:prstGeom>
      </xdr:spPr>
      <xdr:txBody>
        <a:bodyPr wrap="square">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spcBef>
              <a:spcPts val="0"/>
            </a:spcBef>
            <a:spcAft>
              <a:spcPts val="0"/>
            </a:spcAft>
          </a:pPr>
          <a:endParaRPr lang="en-US">
            <a:effectLst/>
          </a:endParaRPr>
        </a:p>
        <a:p>
          <a:pPr marR="0" lvl="1">
            <a:lnSpc>
              <a:spcPct val="115000"/>
            </a:lnSpc>
            <a:spcBef>
              <a:spcPts val="0"/>
            </a:spcBef>
            <a:spcAft>
              <a:spcPts val="0"/>
            </a:spcAft>
          </a:pPr>
          <a:endParaRPr lang="en-US" sz="1100">
            <a:latin typeface="Calibri" panose="020F0502020204030204" pitchFamily="34" charset="0"/>
            <a:ea typeface="Calibri" panose="020F0502020204030204" pitchFamily="34" charset="0"/>
            <a:cs typeface="Times New Roman" panose="02020603050405020304" pitchFamily="18" charset="0"/>
          </a:endParaRPr>
        </a:p>
        <a:p>
          <a:pPr>
            <a:lnSpc>
              <a:spcPct val="115000"/>
            </a:lnSpc>
          </a:pPr>
          <a:r>
            <a:rPr lang="en-US" sz="1500" u="sng">
              <a:effectLst/>
              <a:latin typeface="Calibri" panose="020F0502020204030204" pitchFamily="34" charset="0"/>
              <a:ea typeface="Calibri" panose="020F0502020204030204" pitchFamily="34" charset="0"/>
              <a:cs typeface="Times New Roman" panose="02020603050405020304" pitchFamily="18" charset="0"/>
            </a:rPr>
            <a:t>ICE Calculator </a:t>
          </a:r>
        </a:p>
        <a:p>
          <a:pPr marL="742950" marR="0" lvl="1" indent="-285750">
            <a:lnSpc>
              <a:spcPct val="115000"/>
            </a:lnSpc>
            <a:spcBef>
              <a:spcPts val="0"/>
            </a:spcBef>
            <a:spcAft>
              <a:spcPts val="0"/>
            </a:spcAft>
            <a:buFont typeface="Courier New" panose="02070309020205020404" pitchFamily="49" charset="0"/>
            <a:buChar char="o"/>
          </a:pPr>
          <a:r>
            <a:rPr lang="en-US" sz="1500">
              <a:effectLst/>
              <a:latin typeface="Calibri" panose="020F0502020204030204" pitchFamily="34" charset="0"/>
              <a:ea typeface="Calibri" panose="020F0502020204030204" pitchFamily="34" charset="0"/>
              <a:cs typeface="Times New Roman" panose="02020603050405020304" pitchFamily="18" charset="0"/>
            </a:rPr>
            <a:t>The Interruption Cost Estimate (ICE) Calculator is an electric reliability planning tool developed by Lawrence Berkeley National Laboratory and Nexant, Inc. This tool is designed for electric reliability planners at utilities, government organizations, and other entities that are interested in estimating interruption costs and/or the benefits associated with reliability improvements in the United States. </a:t>
          </a:r>
        </a:p>
        <a:p>
          <a:pPr marL="742950" marR="0" lvl="1" indent="-285750">
            <a:lnSpc>
              <a:spcPct val="115000"/>
            </a:lnSpc>
            <a:spcBef>
              <a:spcPts val="0"/>
            </a:spcBef>
            <a:spcAft>
              <a:spcPts val="0"/>
            </a:spcAft>
            <a:buFont typeface="Courier New" panose="02070309020205020404" pitchFamily="49" charset="0"/>
            <a:buChar char="o"/>
          </a:pPr>
          <a:r>
            <a:rPr lang="en-US" sz="1500">
              <a:effectLst/>
              <a:latin typeface="Calibri" panose="020F0502020204030204" pitchFamily="34" charset="0"/>
              <a:ea typeface="Calibri" panose="020F0502020204030204" pitchFamily="34" charset="0"/>
              <a:cs typeface="Times New Roman" panose="02020603050405020304" pitchFamily="18" charset="0"/>
            </a:rPr>
            <a:t>The ICE Calculator was funded by the Transmission Permitting and Technical Assistance Division of the U.S. Department of Energy’s Office of Electricity (OE) Delivery and Energy Reliability under Lawrence Berkeley National Laboratory Contract No. DE-AC02-05CH11231 </a:t>
          </a:r>
        </a:p>
        <a:p>
          <a:pPr marL="742950" marR="0" lvl="1" indent="-285750">
            <a:lnSpc>
              <a:spcPct val="115000"/>
            </a:lnSpc>
            <a:spcBef>
              <a:spcPts val="0"/>
            </a:spcBef>
            <a:spcAft>
              <a:spcPts val="0"/>
            </a:spcAft>
            <a:buFont typeface="Courier New" panose="02070309020205020404" pitchFamily="49" charset="0"/>
            <a:buChar char="o"/>
          </a:pPr>
          <a:r>
            <a:rPr lang="en-US" sz="1500">
              <a:effectLst/>
              <a:latin typeface="Calibri" panose="020F0502020204030204" pitchFamily="34" charset="0"/>
              <a:ea typeface="Calibri" panose="020F0502020204030204" pitchFamily="34" charset="0"/>
              <a:cs typeface="Times New Roman" panose="02020603050405020304" pitchFamily="18" charset="0"/>
            </a:rPr>
            <a:t>A base assumption of the Calculato</a:t>
          </a:r>
          <a:r>
            <a:rPr lang="en-US" sz="1500">
              <a:latin typeface="Calibri" panose="020F0502020204030204" pitchFamily="34" charset="0"/>
              <a:ea typeface="Calibri" panose="020F0502020204030204" pitchFamily="34" charset="0"/>
              <a:cs typeface="Times New Roman" panose="02020603050405020304" pitchFamily="18" charset="0"/>
            </a:rPr>
            <a:t>r is that electricity has a value to those who consume it, otherwise they would not actually consume it.</a:t>
          </a:r>
        </a:p>
        <a:p>
          <a:pPr marL="742950" marR="0" lvl="1" indent="-285750">
            <a:lnSpc>
              <a:spcPct val="115000"/>
            </a:lnSpc>
            <a:spcBef>
              <a:spcPts val="0"/>
            </a:spcBef>
            <a:spcAft>
              <a:spcPts val="0"/>
            </a:spcAft>
            <a:buFont typeface="Courier New" panose="02070309020205020404" pitchFamily="49" charset="0"/>
            <a:buChar char="o"/>
          </a:pPr>
          <a:r>
            <a:rPr lang="en-US" sz="1500">
              <a:latin typeface="Calibri" panose="020F0502020204030204" pitchFamily="34" charset="0"/>
              <a:ea typeface="Calibri" panose="020F0502020204030204" pitchFamily="34" charset="0"/>
              <a:cs typeface="Times New Roman" panose="02020603050405020304" pitchFamily="18" charset="0"/>
            </a:rPr>
            <a:t>It also takes into account that the plain reality that electricity is an enabling product. It enables life and society as we know it. So valuing the loss of the product requires thought and research. </a:t>
          </a:r>
        </a:p>
        <a:p>
          <a:pPr marL="742950" marR="0" lvl="1" indent="-285750">
            <a:lnSpc>
              <a:spcPct val="115000"/>
            </a:lnSpc>
            <a:spcBef>
              <a:spcPts val="0"/>
            </a:spcBef>
            <a:spcAft>
              <a:spcPts val="0"/>
            </a:spcAft>
            <a:buFont typeface="Courier New" panose="02070309020205020404" pitchFamily="49" charset="0"/>
            <a:buChar char="o"/>
          </a:pPr>
          <a:r>
            <a:rPr lang="en-US" sz="1500">
              <a:latin typeface="Calibri" panose="020F0502020204030204" pitchFamily="34" charset="0"/>
              <a:ea typeface="Calibri" panose="020F0502020204030204" pitchFamily="34" charset="0"/>
              <a:cs typeface="Times New Roman" panose="02020603050405020304" pitchFamily="18" charset="0"/>
            </a:rPr>
            <a:t>Lawrence Berkeley National Laboratory and Nexant have done that research and arrived at estimated costs for various customer classes and outage durations. This work included extensive customer surveys across all classes of customers.</a:t>
          </a:r>
        </a:p>
        <a:p>
          <a:pPr marL="742950" marR="0" lvl="1" indent="-285750">
            <a:lnSpc>
              <a:spcPct val="115000"/>
            </a:lnSpc>
            <a:spcBef>
              <a:spcPts val="0"/>
            </a:spcBef>
            <a:spcAft>
              <a:spcPts val="0"/>
            </a:spcAft>
            <a:buFont typeface="Courier New" panose="02070309020205020404" pitchFamily="49" charset="0"/>
            <a:buChar char="o"/>
          </a:pPr>
          <a:r>
            <a:rPr lang="en-US" sz="1500">
              <a:effectLst/>
              <a:latin typeface="Calibri" panose="020F0502020204030204" pitchFamily="34" charset="0"/>
              <a:ea typeface="Calibri" panose="020F0502020204030204" pitchFamily="34" charset="0"/>
              <a:cs typeface="Times New Roman" panose="02020603050405020304" pitchFamily="18" charset="0"/>
            </a:rPr>
            <a:t>We have reviewed the Calculator thoroughly and are confident it provides a provides a common sense value to the cost of power outages for our customers. </a:t>
          </a:r>
          <a:endParaRPr lang="en-US" sz="1500">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Dist%20Standards%20Work\Grid%20Modernization\DE%20Carolinas\DEC%20IVVC_GM%20Benefits%204yr%20Deployment_September%202014%20(Revis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tgrant\AppData\Local\Microsoft\Windows\Temporary%20Internet%20Files\Content.Outlook\NWWXQTR5\Phase%202%20Spartan%20Alarms%20Initiate%20Business%20Case%20%20(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ss\sgpmo\sgig\feed\Feeder%20Studies\2015%20YUKON%20SETTINGS\DEP%20Self%20Healing%20Worksheet_NW21_CRABTREE%20CREEK_ROSE%20LANE%20DBP%2020141210__Peer%20Review%20completed%2012-14-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RUSD\Reliability%20Data\SAIDI_Duke%20Legacy%20Dat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eam.duke-energy.com/Documents%20and%20Settings/cmb0961/Local%20Settings/Temporary%20Internet%20Files/Content.Outlook/U0GHRLUI/Commit%20Business%20Case%20Template%20201302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t01146\AppData\Local\Microsoft\Windows\Temporary%20Internet%20Files\Content.Outlook\D01AND6G\DEF%20RUSD%20analysi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RUSD\Florida\DEF%20RUSD%20analysi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Ccronin\Local%20Settings\Temporary%20Internet%20Files\Content.Outlook\67XCHD3X\Indiana%20DA%20Cost%20Estimate%208-13-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kg7193\AppData\Local\Microsoft\Windows\INetCache\Content.Outlook\122CHM4H\DEP_Target%20SOG%20Feeders_Year%202019%20final%20and%20replacement%20feeders%2010-1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humph\AppData\Local\Microsoft\Windows\Temporary%20Internet%20Files\Content.Outlook\PTG1KP7V\Project%20Expense%20Guid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eam.duke-energy.com/Documents%20and%20Settings/cmb0961/Local%20Settings/Temporary%20Internet%20Files/Content.Outlook/U0GHRLUI/2013%20Investment%20Tracking%20Too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77537\AppData\Local\Microsoft\Windows\Temporary%20Internet%20Files\Content.Outlook\9EXVNGAU\2015%20BTP\GM302-FL%20IVVC-Telecom%20Prelim%20Business%20C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am.duke-energy.com/Documents%20and%20Settings/mll8832/Local%20Settings/Temporary%20Internet%20Files/Content.Outlook/KCOJR34V/IT_Commit_Business_Case_Templat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tgrant\AppData\Local\Microsoft\Windows\Temporary%20Internet%20Files\Content.Outlook\NWWXQTR5\NINT1022_IBC_Car%20West%20DA%20Spartan%20Replacement-v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kg7193\AppData\Local\Microsoft\Windows\Temporary%20Internet%20Files\Content.Outlook\MITN45CO\PMCoE%20Risk%20Register__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kg7193\AppData\Local\Microsoft\Windows\Temporary%20Internet%20Files\Content.Outlook\MITN45CO\Cost%20Estimate_Class%204_Grid%20Modernization%20Indiana%20DA%20Business%20Case%20Development_DRAFT_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kg7193\OneDrive%20-%20Duke%20Energy\Documents\DEC%20IVVC\07-24-2017_Revised_Duke%20Energy%20Carolinas%20IVVC_Business%20Case__Including%20Spinning%20Reserve_Cost%20Benefit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Yr Benefits Totals"/>
      <sheetName val="IVVC Qualitative Benefits"/>
      <sheetName val="IVVC Avoided Capacity"/>
      <sheetName val="IVVC Avoided Energy"/>
      <sheetName val="System Fine Tuning"/>
      <sheetName val="Emergency Load Reduction-2"/>
      <sheetName val="Emergency Load Reduction-1"/>
      <sheetName val="Var Management"/>
      <sheetName val="Expense Reduction-Circt Relays"/>
      <sheetName val="Cellular vs Fiber vs T1 Comms"/>
      <sheetName val="INPUT"/>
      <sheetName val="capcost"/>
      <sheetName val="capcost expanded to 40"/>
      <sheetName val="capcr"/>
      <sheetName val="capcr expanded to 40"/>
      <sheetName val="energy"/>
      <sheetName val="energy expanded to 40"/>
      <sheetName val="workcap"/>
      <sheetName val="SUMM"/>
      <sheetName val="SUMM 40 year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umptions"/>
      <sheetName val="Instructions &amp; Outline"/>
      <sheetName val="Overview"/>
      <sheetName val="Project Rank"/>
      <sheetName val="Project Score"/>
      <sheetName val="supporting document"/>
      <sheetName val="Scoring Summary"/>
      <sheetName val="Analysis"/>
      <sheetName val="Investment Tracker Data"/>
      <sheetName val="Data"/>
      <sheetName val="Data Values"/>
    </sheetNames>
    <sheetDataSet>
      <sheetData sheetId="0"/>
      <sheetData sheetId="1"/>
      <sheetData sheetId="2"/>
      <sheetData sheetId="3"/>
      <sheetData sheetId="4"/>
      <sheetData sheetId="5"/>
      <sheetData sheetId="6"/>
      <sheetData sheetId="7"/>
      <sheetData sheetId="8"/>
      <sheetData sheetId="9"/>
      <sheetData sheetId="10">
        <row r="3">
          <cell r="E3" t="str">
            <v>SELECT ONE</v>
          </cell>
        </row>
        <row r="4">
          <cell r="E4" t="str">
            <v>Class 1</v>
          </cell>
        </row>
        <row r="5">
          <cell r="E5" t="str">
            <v>Class 2</v>
          </cell>
        </row>
        <row r="6">
          <cell r="E6" t="str">
            <v>Class 3</v>
          </cell>
        </row>
        <row r="7">
          <cell r="E7" t="str">
            <v>Class 4</v>
          </cell>
        </row>
        <row r="8">
          <cell r="E8" t="str">
            <v>Class 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YFA Model"/>
      <sheetName val="Oneline Diagram _Updated"/>
      <sheetName val="Oneline Diagram"/>
      <sheetName val="EXAMPLE Basic YFA Model"/>
      <sheetName val="EXAMPLE Oneline Diagram"/>
      <sheetName val="Values1"/>
      <sheetName val="zFEEDERS BY OP (NOM) 2013"/>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1">
          <cell r="G1" t="str">
            <v>Fdr Name</v>
          </cell>
          <cell r="J1" t="str">
            <v>Feeder Number</v>
          </cell>
        </row>
        <row r="2">
          <cell r="G2" t="str">
            <v>52 BYPASS 24KV</v>
          </cell>
          <cell r="J2" t="str">
            <v>T2714B13</v>
          </cell>
        </row>
        <row r="3">
          <cell r="G3" t="str">
            <v>ABERDEEN INDUSTRIAL 23KV</v>
          </cell>
          <cell r="J3" t="str">
            <v>T0900B02</v>
          </cell>
        </row>
        <row r="4">
          <cell r="G4" t="str">
            <v>ACADEMY STREET 12KV</v>
          </cell>
          <cell r="J4" t="str">
            <v>T0400B14</v>
          </cell>
        </row>
        <row r="5">
          <cell r="G5" t="str">
            <v>ACADEMY STREET 23KV</v>
          </cell>
          <cell r="J5" t="str">
            <v>T3030B04</v>
          </cell>
        </row>
        <row r="6">
          <cell r="G6" t="str">
            <v>AIR BASE 23KV</v>
          </cell>
          <cell r="J6" t="str">
            <v>T2200B23</v>
          </cell>
        </row>
        <row r="7">
          <cell r="G7" t="str">
            <v>AIRPORT 24KV</v>
          </cell>
          <cell r="J7" t="str">
            <v>T3445B02</v>
          </cell>
        </row>
        <row r="8">
          <cell r="G8" t="str">
            <v>AIRPORT ROAD 24KV</v>
          </cell>
          <cell r="J8" t="str">
            <v>T0690B01</v>
          </cell>
        </row>
        <row r="9">
          <cell r="G9" t="str">
            <v>ALBEMARLE ROAD 23KV</v>
          </cell>
          <cell r="J9" t="str">
            <v>T0950B02</v>
          </cell>
        </row>
        <row r="10">
          <cell r="G10" t="str">
            <v>ALCATEL 23KV</v>
          </cell>
          <cell r="J10" t="str">
            <v>T5113B02</v>
          </cell>
        </row>
        <row r="11">
          <cell r="G11" t="str">
            <v>ALEXANDER DRIVE 24KV</v>
          </cell>
          <cell r="J11" t="str">
            <v>T5119B11</v>
          </cell>
        </row>
        <row r="12">
          <cell r="G12" t="str">
            <v>ALICE DRIVE 23KV</v>
          </cell>
          <cell r="J12" t="str">
            <v>T3966B01</v>
          </cell>
        </row>
        <row r="13">
          <cell r="G13" t="str">
            <v>ALLENTON 23KV</v>
          </cell>
          <cell r="J13" t="str">
            <v>T2631B04</v>
          </cell>
        </row>
        <row r="14">
          <cell r="G14" t="str">
            <v>ALPHA-CELLULOSE 23KV</v>
          </cell>
          <cell r="J14" t="str">
            <v>T2631B02</v>
          </cell>
        </row>
        <row r="15">
          <cell r="G15" t="str">
            <v>ALTERNATE INDUSTRIAL FEEDER 24KV</v>
          </cell>
          <cell r="J15" t="str">
            <v>T5642B13</v>
          </cell>
        </row>
        <row r="16">
          <cell r="G16" t="str">
            <v>AMBOY 12KV</v>
          </cell>
          <cell r="J16" t="str">
            <v>T0340B11</v>
          </cell>
        </row>
        <row r="17">
          <cell r="G17" t="str">
            <v>AMELIA CHURCH 23KV</v>
          </cell>
          <cell r="J17" t="str">
            <v>T5640B03</v>
          </cell>
        </row>
        <row r="18">
          <cell r="G18" t="str">
            <v>ANDERSON HEIGHTS 12KV</v>
          </cell>
          <cell r="J18" t="str">
            <v>T5131B05</v>
          </cell>
        </row>
        <row r="19">
          <cell r="G19" t="str">
            <v>ANDREWS CITY 23KV</v>
          </cell>
          <cell r="J19" t="str">
            <v>T2660B01</v>
          </cell>
        </row>
        <row r="20">
          <cell r="G20" t="str">
            <v>ANGIER 23KV</v>
          </cell>
          <cell r="J20" t="str">
            <v>T5427B01</v>
          </cell>
        </row>
        <row r="21">
          <cell r="G21" t="str">
            <v>ANN STREET 23KV</v>
          </cell>
          <cell r="J21" t="str">
            <v>T6466B03</v>
          </cell>
        </row>
        <row r="22">
          <cell r="G22" t="str">
            <v>ANNEX ROAD 23KV</v>
          </cell>
          <cell r="J22" t="str">
            <v>T2835B01</v>
          </cell>
        </row>
        <row r="23">
          <cell r="G23" t="str">
            <v>ANSONVILLE 23KV</v>
          </cell>
          <cell r="J23" t="str">
            <v>T1672B03</v>
          </cell>
        </row>
        <row r="24">
          <cell r="G24" t="str">
            <v>ANZIO 23KV</v>
          </cell>
          <cell r="J24" t="str">
            <v>T2050B02</v>
          </cell>
        </row>
        <row r="25">
          <cell r="G25" t="str">
            <v>APEX HIGHWAY 55 23KV</v>
          </cell>
          <cell r="J25" t="str">
            <v>T4530B04</v>
          </cell>
        </row>
        <row r="26">
          <cell r="G26" t="str">
            <v>APEX INDUSTRIAL 23KV</v>
          </cell>
          <cell r="J26" t="str">
            <v>T4530B03</v>
          </cell>
        </row>
        <row r="27">
          <cell r="G27" t="str">
            <v>APEX NORTH 23KV</v>
          </cell>
          <cell r="J27" t="str">
            <v>T4530B05</v>
          </cell>
        </row>
        <row r="28">
          <cell r="G28" t="str">
            <v>ARBOR CREEK 24KV</v>
          </cell>
          <cell r="J28" t="str">
            <v>T4795B03</v>
          </cell>
        </row>
        <row r="29">
          <cell r="G29" t="str">
            <v>ARMSTRONG 23KV</v>
          </cell>
          <cell r="J29" t="str">
            <v>T2181B03</v>
          </cell>
        </row>
        <row r="30">
          <cell r="G30" t="str">
            <v>ARNOLD PALMER 24KV</v>
          </cell>
          <cell r="J30" t="str">
            <v>T5119B22</v>
          </cell>
        </row>
        <row r="31">
          <cell r="G31" t="str">
            <v>ASBURY 24KV</v>
          </cell>
          <cell r="J31" t="str">
            <v>T2444B21</v>
          </cell>
        </row>
        <row r="32">
          <cell r="G32" t="str">
            <v>ASHEBORO EAST HIGHWAY 64 23KV</v>
          </cell>
          <cell r="J32" t="str">
            <v>T0960B11</v>
          </cell>
        </row>
        <row r="33">
          <cell r="G33" t="str">
            <v>ASHEBORO NORTH CENTRAL AVENUE 23KV</v>
          </cell>
          <cell r="J33" t="str">
            <v>T0965B02</v>
          </cell>
        </row>
        <row r="34">
          <cell r="G34" t="str">
            <v>ASHEBORO SOUTH 23KV</v>
          </cell>
          <cell r="J34" t="str">
            <v>T0950B03</v>
          </cell>
        </row>
        <row r="35">
          <cell r="G35" t="str">
            <v>ASHEBORO WEST DOWNTOWN 23KV</v>
          </cell>
          <cell r="J35" t="str">
            <v>T0955B02</v>
          </cell>
        </row>
        <row r="36">
          <cell r="G36" t="str">
            <v>ASHEVILLE CITY 12KV</v>
          </cell>
          <cell r="J36" t="str">
            <v>T0840B05</v>
          </cell>
        </row>
        <row r="37">
          <cell r="G37" t="str">
            <v>ASHEVILLE MALL 12KV</v>
          </cell>
          <cell r="J37" t="str">
            <v>T0372B04</v>
          </cell>
        </row>
        <row r="38">
          <cell r="G38" t="str">
            <v>ASHTON CROSSROADS 23KV</v>
          </cell>
          <cell r="J38" t="str">
            <v>T6160B02</v>
          </cell>
        </row>
        <row r="39">
          <cell r="G39" t="str">
            <v>ASHWOOD 23KV</v>
          </cell>
          <cell r="J39" t="str">
            <v>T3350B02</v>
          </cell>
        </row>
        <row r="40">
          <cell r="G40" t="str">
            <v>ATKINSON 23KV</v>
          </cell>
          <cell r="J40" t="str">
            <v>T6385B13</v>
          </cell>
        </row>
        <row r="41">
          <cell r="G41" t="str">
            <v>ATLANTIC 34.5KV</v>
          </cell>
          <cell r="J41" t="str">
            <v>T4272B01</v>
          </cell>
        </row>
        <row r="42">
          <cell r="G42" t="str">
            <v>ATLANTIC AVENUE 12KV</v>
          </cell>
          <cell r="J42" t="str">
            <v>T5131B09</v>
          </cell>
        </row>
        <row r="43">
          <cell r="G43" t="str">
            <v>AUBURN INDUSTRIAL 23KV</v>
          </cell>
          <cell r="J43" t="str">
            <v>T4501B02</v>
          </cell>
        </row>
        <row r="44">
          <cell r="G44" t="str">
            <v>AURORA 23KV</v>
          </cell>
          <cell r="J44" t="str">
            <v>T4050B02</v>
          </cell>
        </row>
        <row r="45">
          <cell r="G45" t="str">
            <v>AUTRYVILLE 23KV</v>
          </cell>
          <cell r="J45" t="str">
            <v>T5600B03</v>
          </cell>
        </row>
        <row r="46">
          <cell r="G46" t="str">
            <v>AVENT FERRY 23KV</v>
          </cell>
          <cell r="J46" t="str">
            <v>T5145B04</v>
          </cell>
        </row>
        <row r="47">
          <cell r="G47" t="str">
            <v>AVERY CREEK 24KV</v>
          </cell>
          <cell r="J47" t="str">
            <v>T0784B11</v>
          </cell>
        </row>
        <row r="48">
          <cell r="G48" t="str">
            <v>AVONDALE ROAD 12KV</v>
          </cell>
          <cell r="J48" t="str">
            <v>T0745B13</v>
          </cell>
        </row>
        <row r="49">
          <cell r="G49" t="str">
            <v>AYCOCK STREET 12KV</v>
          </cell>
          <cell r="J49" t="str">
            <v>T5131B02</v>
          </cell>
        </row>
        <row r="50">
          <cell r="G50" t="str">
            <v>AYNOR 23KV</v>
          </cell>
          <cell r="J50" t="str">
            <v>T3005B02</v>
          </cell>
        </row>
        <row r="51">
          <cell r="G51" t="str">
            <v>AZALEA 12KV</v>
          </cell>
          <cell r="J51" t="str">
            <v>T0750B13</v>
          </cell>
        </row>
        <row r="52">
          <cell r="G52" t="str">
            <v>BAILEY 23KV</v>
          </cell>
          <cell r="J52" t="str">
            <v>T5450B02</v>
          </cell>
        </row>
        <row r="53">
          <cell r="G53" t="str">
            <v>BAILEY MOUNT PLEASANT 23KV</v>
          </cell>
          <cell r="J53" t="str">
            <v>T5450B03</v>
          </cell>
        </row>
        <row r="54">
          <cell r="G54" t="str">
            <v>BAILEYS CROSSROADS 23KV</v>
          </cell>
          <cell r="J54" t="str">
            <v>T5480B02</v>
          </cell>
        </row>
        <row r="55">
          <cell r="G55" t="str">
            <v>BAILEYWICK ROAD 23KV</v>
          </cell>
          <cell r="J55" t="str">
            <v>T5165B05</v>
          </cell>
        </row>
        <row r="56">
          <cell r="G56" t="str">
            <v>BALD HEAD 23KV</v>
          </cell>
          <cell r="J56" t="str">
            <v>T6561B03</v>
          </cell>
        </row>
        <row r="57">
          <cell r="G57" t="str">
            <v>BALSAM 24KV</v>
          </cell>
          <cell r="J57" t="str">
            <v>T0611B02</v>
          </cell>
        </row>
        <row r="58">
          <cell r="G58" t="str">
            <v>BANKS 24KV</v>
          </cell>
          <cell r="J58" t="str">
            <v>T4426B11</v>
          </cell>
        </row>
        <row r="59">
          <cell r="G59" t="str">
            <v>BARBOUR MILL 23KV</v>
          </cell>
          <cell r="J59" t="str">
            <v>T5640B04</v>
          </cell>
        </row>
        <row r="60">
          <cell r="G60" t="str">
            <v>BARNARDSVILLE 12KV</v>
          </cell>
          <cell r="J60" t="str">
            <v>T0362B01</v>
          </cell>
        </row>
        <row r="61">
          <cell r="G61" t="str">
            <v>BARVARIN LANE 23KV</v>
          </cell>
          <cell r="J61" t="str">
            <v>T6471B13</v>
          </cell>
        </row>
        <row r="62">
          <cell r="G62" t="str">
            <v>BARWELL ROAD 24KV</v>
          </cell>
          <cell r="J62" t="str">
            <v>T4723B12</v>
          </cell>
        </row>
        <row r="63">
          <cell r="G63" t="str">
            <v>BASF 12KV</v>
          </cell>
          <cell r="J63" t="str">
            <v>T4330B99</v>
          </cell>
        </row>
        <row r="64">
          <cell r="G64" t="str">
            <v>BATTERY PARK 12KV</v>
          </cell>
          <cell r="J64" t="str">
            <v>T0840B04</v>
          </cell>
        </row>
        <row r="65">
          <cell r="G65" t="str">
            <v>BAUM 23KV</v>
          </cell>
          <cell r="J65" t="str">
            <v>T1430B03</v>
          </cell>
        </row>
        <row r="66">
          <cell r="G66" t="str">
            <v>BAYER 23KV-Removed 2011 to B22</v>
          </cell>
          <cell r="J66" t="str">
            <v>T5642B02</v>
          </cell>
        </row>
        <row r="67">
          <cell r="G67" t="str">
            <v>BAYLEAF 23KV</v>
          </cell>
          <cell r="J67" t="str">
            <v>T5285B04</v>
          </cell>
        </row>
        <row r="68">
          <cell r="G68" t="str">
            <v>BAYSHORE 23KV</v>
          </cell>
          <cell r="J68" t="str">
            <v>T6470B04</v>
          </cell>
        </row>
        <row r="69">
          <cell r="G69" t="str">
            <v>BEARPOND 23KV</v>
          </cell>
          <cell r="J69" t="str">
            <v>T4785B02</v>
          </cell>
        </row>
        <row r="70">
          <cell r="G70" t="str">
            <v>BEASLEY 23KV</v>
          </cell>
          <cell r="J70" t="str">
            <v>T6455B15</v>
          </cell>
        </row>
        <row r="71">
          <cell r="G71" t="str">
            <v>BEAUNIT 23KV</v>
          </cell>
          <cell r="J71" t="str">
            <v>T5570B02</v>
          </cell>
        </row>
        <row r="72">
          <cell r="G72" t="str">
            <v>BEAVERDAM 23KV</v>
          </cell>
          <cell r="J72" t="str">
            <v>T0371B01</v>
          </cell>
        </row>
        <row r="73">
          <cell r="G73" t="str">
            <v>BECKANA 12KV</v>
          </cell>
          <cell r="J73" t="str">
            <v>T4870B04</v>
          </cell>
        </row>
        <row r="74">
          <cell r="G74" t="str">
            <v>BEDFORD 23KV</v>
          </cell>
          <cell r="J74" t="str">
            <v>T5060B05</v>
          </cell>
        </row>
        <row r="75">
          <cell r="G75" t="str">
            <v>BEETREE 12KV</v>
          </cell>
          <cell r="J75" t="str">
            <v>T0733B01</v>
          </cell>
        </row>
        <row r="76">
          <cell r="G76" t="str">
            <v>BELFAST 23KV</v>
          </cell>
          <cell r="J76" t="str">
            <v>T5465B01</v>
          </cell>
        </row>
        <row r="77">
          <cell r="G77" t="str">
            <v>BELLFORK 23KV</v>
          </cell>
          <cell r="J77" t="str">
            <v>T4210B11</v>
          </cell>
        </row>
        <row r="78">
          <cell r="G78" t="str">
            <v>BELTLINE 23KV</v>
          </cell>
          <cell r="J78" t="str">
            <v>T5000B44</v>
          </cell>
        </row>
        <row r="79">
          <cell r="G79" t="str">
            <v>BELVEDERE 23KV</v>
          </cell>
          <cell r="J79" t="str">
            <v>T6389B01</v>
          </cell>
        </row>
        <row r="80">
          <cell r="G80" t="str">
            <v>BELVILLE 24KV</v>
          </cell>
          <cell r="J80" t="str">
            <v>T6310B26</v>
          </cell>
        </row>
        <row r="81">
          <cell r="G81" t="str">
            <v>BENNETT STREET 23KV</v>
          </cell>
          <cell r="J81" t="str">
            <v>T1548B02</v>
          </cell>
        </row>
        <row r="82">
          <cell r="G82" t="str">
            <v>BENSON PGI NO. 1 12KV</v>
          </cell>
          <cell r="J82" t="str">
            <v>T5482B01</v>
          </cell>
        </row>
        <row r="83">
          <cell r="G83" t="str">
            <v>BENSON PGI NO. 2 12KV</v>
          </cell>
          <cell r="J83" t="str">
            <v>T5482B02</v>
          </cell>
        </row>
        <row r="84">
          <cell r="G84" t="str">
            <v>BENT CREEK 23KV</v>
          </cell>
          <cell r="J84" t="str">
            <v>T0322B01</v>
          </cell>
        </row>
        <row r="85">
          <cell r="G85" t="str">
            <v>BEREA 23KV</v>
          </cell>
          <cell r="J85" t="str">
            <v>T5090B04</v>
          </cell>
        </row>
        <row r="86">
          <cell r="G86" t="str">
            <v>BERKELEY 23KV</v>
          </cell>
          <cell r="J86" t="str">
            <v>T5912B02</v>
          </cell>
        </row>
        <row r="87">
          <cell r="G87" t="str">
            <v>BESTON ROAD 12KV</v>
          </cell>
          <cell r="J87" t="str">
            <v>T5830B03</v>
          </cell>
        </row>
        <row r="88">
          <cell r="G88" t="str">
            <v>BETHEL HILL 23KV</v>
          </cell>
          <cell r="J88" t="str">
            <v>T5235B01</v>
          </cell>
        </row>
        <row r="89">
          <cell r="G89" t="str">
            <v>BETHUNE 12KV</v>
          </cell>
          <cell r="J89" t="str">
            <v>T3330B03</v>
          </cell>
        </row>
        <row r="90">
          <cell r="G90" t="str">
            <v>BETHUNE MILL 12KV</v>
          </cell>
          <cell r="J90" t="str">
            <v>T3330B02</v>
          </cell>
        </row>
        <row r="91">
          <cell r="G91" t="str">
            <v>BEULAVILLE 23KV</v>
          </cell>
          <cell r="J91" t="str">
            <v>T5490B01</v>
          </cell>
        </row>
        <row r="92">
          <cell r="G92" t="str">
            <v>BEULAVILLE EAST 23KV</v>
          </cell>
          <cell r="J92" t="str">
            <v>T5490B02</v>
          </cell>
        </row>
        <row r="93">
          <cell r="G93" t="str">
            <v>BEVERLY 12KV</v>
          </cell>
          <cell r="J93" t="str">
            <v>T0750B14</v>
          </cell>
        </row>
        <row r="94">
          <cell r="G94" t="str">
            <v>BIG WOODS 23KV</v>
          </cell>
          <cell r="J94" t="str">
            <v>T2250B02</v>
          </cell>
        </row>
        <row r="95">
          <cell r="G95" t="str">
            <v>BILHEN STREET 13kV</v>
          </cell>
          <cell r="J95" t="str">
            <v>T1612B11</v>
          </cell>
        </row>
        <row r="96">
          <cell r="G96" t="str">
            <v>BILTMORE 12KV</v>
          </cell>
          <cell r="J96" t="str">
            <v>T0340B14</v>
          </cell>
        </row>
        <row r="97">
          <cell r="G97" t="str">
            <v>BILTMORE HILLS 12KV</v>
          </cell>
          <cell r="J97" t="str">
            <v>T5120B05</v>
          </cell>
        </row>
        <row r="98">
          <cell r="G98" t="str">
            <v>BINGHAM ROAD 12KV</v>
          </cell>
          <cell r="J98" t="str">
            <v>T0515B03</v>
          </cell>
        </row>
        <row r="99">
          <cell r="G99" t="str">
            <v>BISCOE 23KV</v>
          </cell>
          <cell r="J99" t="str">
            <v>T0990B03</v>
          </cell>
        </row>
        <row r="100">
          <cell r="G100" t="str">
            <v>BISHOPS PARK 12KV</v>
          </cell>
          <cell r="J100" t="str">
            <v>T5005B06</v>
          </cell>
        </row>
        <row r="101">
          <cell r="G101" t="str">
            <v>BIZZELL GROVE 23KV</v>
          </cell>
          <cell r="J101" t="str">
            <v>T5935B03</v>
          </cell>
        </row>
        <row r="102">
          <cell r="G102" t="str">
            <v>BLACK MOUNTAIN 13KV</v>
          </cell>
          <cell r="J102" t="str">
            <v>T0375B03</v>
          </cell>
        </row>
        <row r="103">
          <cell r="G103" t="str">
            <v>BLACK RIVER ROAD 23KV</v>
          </cell>
          <cell r="J103" t="str">
            <v>T3389B03</v>
          </cell>
        </row>
        <row r="104">
          <cell r="G104" t="str">
            <v>BLACKMANS CROSSROADS 23KV</v>
          </cell>
          <cell r="J104" t="str">
            <v>T5480B04</v>
          </cell>
        </row>
        <row r="105">
          <cell r="G105" t="str">
            <v>BLADENBORO CITY 23KV</v>
          </cell>
          <cell r="J105" t="str">
            <v>T1810B01</v>
          </cell>
        </row>
        <row r="106">
          <cell r="G106" t="str">
            <v>BLADENBORO INDUSTRIAL 23KV</v>
          </cell>
          <cell r="J106" t="str">
            <v>T1810B02</v>
          </cell>
        </row>
        <row r="107">
          <cell r="G107" t="str">
            <v>BLOUNT STREET 12KV</v>
          </cell>
          <cell r="J107" t="str">
            <v>T5005B04</v>
          </cell>
        </row>
        <row r="108">
          <cell r="G108" t="str">
            <v>BLUE CLAY 23KV</v>
          </cell>
          <cell r="J108" t="str">
            <v>T6205B22</v>
          </cell>
        </row>
        <row r="109">
          <cell r="G109" t="str">
            <v>BLUE RIDGE PAPER 23KV</v>
          </cell>
          <cell r="J109" t="str">
            <v>T0650B03</v>
          </cell>
        </row>
        <row r="110">
          <cell r="G110" t="str">
            <v>BLUE RIDGE PAPER 24KV</v>
          </cell>
          <cell r="J110" t="str">
            <v>T0651B03</v>
          </cell>
        </row>
        <row r="111">
          <cell r="G111" t="str">
            <v>BLUE RIDGE ROAD 12KV</v>
          </cell>
          <cell r="J111" t="str">
            <v>T0810B06</v>
          </cell>
        </row>
        <row r="112">
          <cell r="G112" t="str">
            <v>BLUE RIDGE ROAD 23KV</v>
          </cell>
          <cell r="J112" t="str">
            <v>T5122B04</v>
          </cell>
        </row>
        <row r="113">
          <cell r="G113" t="str">
            <v>BLUFF ROAD 23KV</v>
          </cell>
          <cell r="J113" t="str">
            <v>T3030B02</v>
          </cell>
        </row>
        <row r="114">
          <cell r="G114" t="str">
            <v>BLUMENTHAL 23KV</v>
          </cell>
          <cell r="J114" t="str">
            <v>T3005B03</v>
          </cell>
        </row>
        <row r="115">
          <cell r="G115" t="str">
            <v>BOILING SPRINGS 23KV</v>
          </cell>
          <cell r="J115" t="str">
            <v>T6561B02</v>
          </cell>
        </row>
        <row r="116">
          <cell r="G116" t="str">
            <v>BOLTON 23KV</v>
          </cell>
          <cell r="J116" t="str">
            <v>T4233B01</v>
          </cell>
        </row>
        <row r="117">
          <cell r="G117" t="str">
            <v>BONLEE 23KV</v>
          </cell>
          <cell r="J117" t="str">
            <v>T1530B04</v>
          </cell>
        </row>
        <row r="118">
          <cell r="G118" t="str">
            <v>BONNIE DOONE 23KV</v>
          </cell>
          <cell r="J118" t="str">
            <v>T2050B03</v>
          </cell>
        </row>
        <row r="119">
          <cell r="G119" t="str">
            <v>BORDEN 12KV</v>
          </cell>
          <cell r="J119" t="str">
            <v>T5750B07</v>
          </cell>
        </row>
        <row r="120">
          <cell r="G120" t="str">
            <v>BOTANY 23KV</v>
          </cell>
          <cell r="J120" t="str">
            <v>T2824B02</v>
          </cell>
        </row>
        <row r="121">
          <cell r="G121" t="str">
            <v>BOULEVARD 12KV</v>
          </cell>
          <cell r="J121" t="str">
            <v>T5131B01</v>
          </cell>
        </row>
        <row r="122">
          <cell r="G122" t="str">
            <v>BOULEVARD CENTER 23KV</v>
          </cell>
          <cell r="J122" t="str">
            <v>T5108B01</v>
          </cell>
        </row>
        <row r="123">
          <cell r="G123" t="str">
            <v>BOULEVARD ROAD 23KV</v>
          </cell>
          <cell r="J123" t="str">
            <v>T4000B21</v>
          </cell>
        </row>
        <row r="124">
          <cell r="G124" t="str">
            <v>BOYKIN BRIDGE ROAD 23KV</v>
          </cell>
          <cell r="J124" t="str">
            <v>T5580B05</v>
          </cell>
        </row>
        <row r="125">
          <cell r="G125" t="str">
            <v>BOYLAN AVENUE 12KV</v>
          </cell>
          <cell r="J125" t="str">
            <v>T5160B08</v>
          </cell>
        </row>
        <row r="126">
          <cell r="G126" t="str">
            <v>BRACKENRIDGE 24KV</v>
          </cell>
          <cell r="J126" t="str">
            <v>T4795B21</v>
          </cell>
        </row>
        <row r="127">
          <cell r="G127" t="str">
            <v>BRENTWOOD  23KV</v>
          </cell>
          <cell r="J127" t="str">
            <v>T5311B03</v>
          </cell>
        </row>
        <row r="128">
          <cell r="G128" t="str">
            <v>BREVARD ROAD 23KV</v>
          </cell>
          <cell r="J128" t="str">
            <v>T0322B02</v>
          </cell>
        </row>
        <row r="129">
          <cell r="G129" t="str">
            <v>BRIDGES STREET 12KV</v>
          </cell>
          <cell r="J129" t="str">
            <v>T4240B08</v>
          </cell>
        </row>
        <row r="130">
          <cell r="G130" t="str">
            <v>BRIER CREEK 24KV</v>
          </cell>
          <cell r="J130" t="str">
            <v>T5119B12</v>
          </cell>
        </row>
        <row r="131">
          <cell r="G131" t="str">
            <v>BRITTANY WOODS 24KV</v>
          </cell>
          <cell r="J131" t="str">
            <v>T6470B06</v>
          </cell>
        </row>
        <row r="132">
          <cell r="G132" t="str">
            <v>BROAD STREET 12KV</v>
          </cell>
          <cell r="J132" t="str">
            <v>T4070B05</v>
          </cell>
        </row>
        <row r="133">
          <cell r="G133" t="str">
            <v>BROAD STREET 23KV</v>
          </cell>
          <cell r="J133" t="str">
            <v>T2710B05</v>
          </cell>
        </row>
        <row r="134">
          <cell r="G134" t="str">
            <v>BROADWAY 24KV</v>
          </cell>
          <cell r="J134" t="str">
            <v>T2141B05</v>
          </cell>
        </row>
        <row r="135">
          <cell r="G135" t="str">
            <v>BROGDEN 23KV</v>
          </cell>
          <cell r="J135" t="str">
            <v>T5970B07</v>
          </cell>
        </row>
        <row r="136">
          <cell r="G136" t="str">
            <v>BROOKGREEN 23KV</v>
          </cell>
          <cell r="J136" t="str">
            <v>T2840B27</v>
          </cell>
        </row>
        <row r="137">
          <cell r="G137" t="str">
            <v>BROOKMERE 23KV</v>
          </cell>
          <cell r="J137" t="str">
            <v>T5010B05</v>
          </cell>
        </row>
        <row r="138">
          <cell r="G138" t="str">
            <v>BRUNSWICK 23KV</v>
          </cell>
          <cell r="J138" t="str">
            <v>T6670B02</v>
          </cell>
        </row>
        <row r="139">
          <cell r="G139" t="str">
            <v>BRUTONVILLE 23KV</v>
          </cell>
          <cell r="J139" t="str">
            <v>T1850B02</v>
          </cell>
        </row>
        <row r="140">
          <cell r="G140" t="str">
            <v>BSEP 23KV</v>
          </cell>
          <cell r="J140" t="str">
            <v>T6561B04</v>
          </cell>
        </row>
        <row r="141">
          <cell r="G141" t="str">
            <v>BSH HOME APPLIANCES 12KV</v>
          </cell>
          <cell r="J141" t="str">
            <v>T4387B01</v>
          </cell>
        </row>
        <row r="142">
          <cell r="G142" t="str">
            <v>BUCK SWAMP 23KV</v>
          </cell>
          <cell r="J142" t="str">
            <v>T5465B05</v>
          </cell>
        </row>
        <row r="143">
          <cell r="G143" t="str">
            <v>BUDLEIGH 12KV</v>
          </cell>
          <cell r="J143" t="str">
            <v>T4990B37</v>
          </cell>
        </row>
        <row r="144">
          <cell r="G144" t="str">
            <v>BUIES CREEK 23KV</v>
          </cell>
          <cell r="J144" t="str">
            <v>T5504B01</v>
          </cell>
        </row>
        <row r="145">
          <cell r="G145" t="str">
            <v>BULTMAN DRIVE 23KV</v>
          </cell>
          <cell r="J145" t="str">
            <v>T3980B02</v>
          </cell>
        </row>
        <row r="146">
          <cell r="G146" t="str">
            <v>BUNNLEVEL 23KV</v>
          </cell>
          <cell r="J146" t="str">
            <v>T5860B01</v>
          </cell>
        </row>
        <row r="147">
          <cell r="G147" t="str">
            <v>BURGAW 23KV</v>
          </cell>
          <cell r="J147" t="str">
            <v>T6160B01</v>
          </cell>
        </row>
        <row r="148">
          <cell r="G148" t="str">
            <v>BURLINGTON 23KV</v>
          </cell>
          <cell r="J148" t="str">
            <v>T0965B04</v>
          </cell>
        </row>
        <row r="149">
          <cell r="G149" t="str">
            <v>BURLINGTON INDUSTRIES 12KV</v>
          </cell>
          <cell r="J149" t="str">
            <v>T2280B06</v>
          </cell>
        </row>
        <row r="150">
          <cell r="G150" t="str">
            <v>BUSHY FORK 23KV</v>
          </cell>
          <cell r="J150" t="str">
            <v>T5230B03</v>
          </cell>
        </row>
        <row r="151">
          <cell r="G151" t="str">
            <v>BUSINESS 12KV</v>
          </cell>
          <cell r="J151" t="str">
            <v>T1610B01</v>
          </cell>
        </row>
        <row r="152">
          <cell r="G152" t="str">
            <v>BUSINESS 23KV</v>
          </cell>
          <cell r="J152" t="str">
            <v>T2440B01</v>
          </cell>
        </row>
        <row r="153">
          <cell r="G153" t="str">
            <v>BUSINESS PARK 23KV</v>
          </cell>
          <cell r="J153" t="str">
            <v>T4242B12</v>
          </cell>
        </row>
        <row r="154">
          <cell r="G154" t="str">
            <v>BUTLER 12KV</v>
          </cell>
          <cell r="J154" t="str">
            <v>T1830B01</v>
          </cell>
        </row>
        <row r="155">
          <cell r="G155" t="str">
            <v>BYNUM 23KV</v>
          </cell>
          <cell r="J155" t="str">
            <v>T1025B02</v>
          </cell>
        </row>
        <row r="156">
          <cell r="G156" t="str">
            <v>BYRDTOWN 23KV</v>
          </cell>
          <cell r="J156" t="str">
            <v>T3680B14</v>
          </cell>
        </row>
        <row r="157">
          <cell r="G157" t="str">
            <v>CALYPSO 24KV</v>
          </cell>
          <cell r="J157" t="str">
            <v>T5888B03</v>
          </cell>
        </row>
        <row r="158">
          <cell r="G158" t="str">
            <v>CAMERON 23KV</v>
          </cell>
          <cell r="J158" t="str">
            <v>T1550B02</v>
          </cell>
        </row>
        <row r="159">
          <cell r="G159" t="str">
            <v>CAMERON VILLAGE 12KV</v>
          </cell>
          <cell r="J159" t="str">
            <v>T4990B36</v>
          </cell>
        </row>
        <row r="160">
          <cell r="G160" t="str">
            <v>CAMPBELL 23KV</v>
          </cell>
          <cell r="J160" t="str">
            <v>T2217B02</v>
          </cell>
        </row>
        <row r="161">
          <cell r="G161" t="str">
            <v>CANDLER 24KV</v>
          </cell>
          <cell r="J161" t="str">
            <v>T0390B01</v>
          </cell>
        </row>
        <row r="162">
          <cell r="G162" t="str">
            <v>CANTON CITY 12KV</v>
          </cell>
          <cell r="J162" t="str">
            <v>T0400B11</v>
          </cell>
        </row>
        <row r="163">
          <cell r="G163" t="str">
            <v>CARALEIGH INDUSTRIAL 23KV</v>
          </cell>
          <cell r="J163" t="str">
            <v>T4595B06</v>
          </cell>
        </row>
        <row r="164">
          <cell r="G164" t="str">
            <v>CARDINAL HILLS 12KV</v>
          </cell>
          <cell r="J164" t="str">
            <v>T4990B32</v>
          </cell>
        </row>
        <row r="165">
          <cell r="G165" t="str">
            <v>CARDINAL VILLAGE 23KV</v>
          </cell>
          <cell r="J165" t="str">
            <v>T4273B04</v>
          </cell>
        </row>
        <row r="166">
          <cell r="G166" t="str">
            <v>CAROLINA BEACH 23KV</v>
          </cell>
          <cell r="J166" t="str">
            <v>T6201B01</v>
          </cell>
        </row>
        <row r="167">
          <cell r="G167" t="str">
            <v>CAROLINA PINES 23KV</v>
          </cell>
          <cell r="J167" t="str">
            <v>T4595B03</v>
          </cell>
        </row>
        <row r="168">
          <cell r="G168" t="str">
            <v>CARPENTER 23KV</v>
          </cell>
          <cell r="J168" t="str">
            <v>T5010B01</v>
          </cell>
        </row>
        <row r="169">
          <cell r="G169" t="str">
            <v>CARR STREET 23KV</v>
          </cell>
          <cell r="J169" t="str">
            <v>T4410B12</v>
          </cell>
        </row>
        <row r="170">
          <cell r="G170" t="str">
            <v>CARTERET-CRAVEN EMC12KV</v>
          </cell>
          <cell r="J170" t="str">
            <v>T4240B07</v>
          </cell>
        </row>
        <row r="171">
          <cell r="G171" t="str">
            <v>CARTHAGE NORTH 12KV</v>
          </cell>
          <cell r="J171" t="str">
            <v>T1050B01</v>
          </cell>
        </row>
        <row r="172">
          <cell r="G172" t="str">
            <v>CARTHAGE SOUTH 12KV</v>
          </cell>
          <cell r="J172" t="str">
            <v>T1050B02</v>
          </cell>
        </row>
        <row r="173">
          <cell r="G173" t="str">
            <v>CARTHAGE STREET 23KV</v>
          </cell>
          <cell r="J173" t="str">
            <v>T2432B03</v>
          </cell>
        </row>
        <row r="174">
          <cell r="G174" t="str">
            <v>CARY 23KV</v>
          </cell>
          <cell r="J174" t="str">
            <v>T4600B01</v>
          </cell>
        </row>
        <row r="175">
          <cell r="G175" t="str">
            <v>CARY GLEN 24KV</v>
          </cell>
          <cell r="J175" t="str">
            <v>T4604B11</v>
          </cell>
        </row>
        <row r="176">
          <cell r="G176" t="str">
            <v>CASE COVE 24KV</v>
          </cell>
          <cell r="J176" t="str">
            <v>T0390B02</v>
          </cell>
        </row>
        <row r="177">
          <cell r="G177" t="str">
            <v>CASHUA STREET 23KV</v>
          </cell>
          <cell r="J177" t="str">
            <v>T2826B03</v>
          </cell>
        </row>
        <row r="178">
          <cell r="G178" t="str">
            <v>CASTLE HAYNE 23KV</v>
          </cell>
          <cell r="J178" t="str">
            <v>T6205B21</v>
          </cell>
        </row>
        <row r="179">
          <cell r="G179" t="str">
            <v>CASTLE STREET 23KV</v>
          </cell>
          <cell r="J179" t="str">
            <v>D6210B03</v>
          </cell>
        </row>
        <row r="180">
          <cell r="G180" t="str">
            <v>CASTLE STREET 24KV</v>
          </cell>
          <cell r="J180" t="str">
            <v>T6310B23</v>
          </cell>
        </row>
        <row r="181">
          <cell r="G181" t="str">
            <v>CAS-WADE 23KV</v>
          </cell>
          <cell r="J181" t="str">
            <v>T1430B06</v>
          </cell>
        </row>
        <row r="182">
          <cell r="G182" t="str">
            <v>CATERPILLAR 24KV</v>
          </cell>
          <cell r="J182" t="str">
            <v>T5642B12</v>
          </cell>
        </row>
        <row r="183">
          <cell r="G183" t="str">
            <v>CAUSEWAY 12KV</v>
          </cell>
          <cell r="J183" t="str">
            <v>T4035B04</v>
          </cell>
        </row>
        <row r="184">
          <cell r="G184" t="str">
            <v>CCNC 23KV</v>
          </cell>
          <cell r="J184" t="str">
            <v>T0900B04</v>
          </cell>
        </row>
        <row r="185">
          <cell r="G185" t="str">
            <v>CCSC 24KV</v>
          </cell>
          <cell r="J185" t="str">
            <v>T2825B01</v>
          </cell>
        </row>
        <row r="186">
          <cell r="G186" t="str">
            <v>CEDAR CREEK 23KV</v>
          </cell>
          <cell r="J186" t="str">
            <v>T2580B01</v>
          </cell>
        </row>
        <row r="187">
          <cell r="G187" t="str">
            <v>CENTENARY 23KV</v>
          </cell>
          <cell r="J187" t="str">
            <v>T3005B05</v>
          </cell>
        </row>
        <row r="188">
          <cell r="G188" t="str">
            <v>CENTERVILLE 23KV</v>
          </cell>
          <cell r="J188" t="str">
            <v>T5302B02</v>
          </cell>
        </row>
        <row r="189">
          <cell r="G189" t="str">
            <v>CENTRAL PRISON 13KV</v>
          </cell>
          <cell r="J189" t="str">
            <v>T4596B12</v>
          </cell>
        </row>
        <row r="190">
          <cell r="G190" t="str">
            <v>CHADBOURN EAST 23KV</v>
          </cell>
          <cell r="J190" t="str">
            <v>T6215B01</v>
          </cell>
        </row>
        <row r="191">
          <cell r="G191" t="str">
            <v>CHADBOURN WEST 23KV</v>
          </cell>
          <cell r="J191" t="str">
            <v>T6215B02</v>
          </cell>
        </row>
        <row r="192">
          <cell r="G192" t="str">
            <v>CHALYBEATE 23KV</v>
          </cell>
          <cell r="J192" t="str">
            <v>T5427B03</v>
          </cell>
        </row>
        <row r="193">
          <cell r="G193" t="str">
            <v>CHANNEL MASTER 12KV</v>
          </cell>
          <cell r="J193" t="str">
            <v>T5970B21</v>
          </cell>
        </row>
        <row r="194">
          <cell r="G194" t="str">
            <v>CHAPEL HILL 23KV</v>
          </cell>
          <cell r="J194" t="str">
            <v>T1025B01</v>
          </cell>
        </row>
        <row r="195">
          <cell r="G195" t="str">
            <v>CHAPEL HILL ROAD 23KV</v>
          </cell>
          <cell r="J195" t="str">
            <v>T4600B03</v>
          </cell>
        </row>
        <row r="196">
          <cell r="G196" t="str">
            <v>CHAPEL ROAD 23KV</v>
          </cell>
          <cell r="J196" t="str">
            <v>T5912B06</v>
          </cell>
        </row>
        <row r="197">
          <cell r="G197" t="str">
            <v>CHARITY 23KV</v>
          </cell>
          <cell r="J197" t="str">
            <v>T4285B02</v>
          </cell>
        </row>
        <row r="198">
          <cell r="G198" t="str">
            <v>CHARLOTTE HIGHWAY 12KV</v>
          </cell>
          <cell r="J198" t="str">
            <v>T0750B12</v>
          </cell>
        </row>
        <row r="199">
          <cell r="G199" t="str">
            <v>CHATHAM STREET 23KV</v>
          </cell>
          <cell r="J199" t="str">
            <v>T2440B03</v>
          </cell>
        </row>
        <row r="200">
          <cell r="G200" t="str">
            <v>CHERAW CASH ROAD CROWN 23KV</v>
          </cell>
          <cell r="J200" t="str">
            <v>T3444B02</v>
          </cell>
        </row>
        <row r="201">
          <cell r="G201" t="str">
            <v>CHERAW CITY 23KV</v>
          </cell>
          <cell r="J201" t="str">
            <v>T3450B03</v>
          </cell>
        </row>
        <row r="202">
          <cell r="G202" t="str">
            <v>CHERAW STATE ROAD 23KV</v>
          </cell>
          <cell r="J202" t="str">
            <v>T3450B04</v>
          </cell>
        </row>
        <row r="203">
          <cell r="G203" t="str">
            <v>CHEROKEE 23KV</v>
          </cell>
          <cell r="J203" t="str">
            <v>T2827B04</v>
          </cell>
        </row>
        <row r="204">
          <cell r="G204" t="str">
            <v>CHERRY STREET 12KV</v>
          </cell>
          <cell r="J204" t="str">
            <v>T0840B06</v>
          </cell>
        </row>
        <row r="205">
          <cell r="G205" t="str">
            <v>CHERRYVALE RURAL 23KV</v>
          </cell>
          <cell r="J205" t="str">
            <v>T3890B03</v>
          </cell>
        </row>
        <row r="206">
          <cell r="G206" t="str">
            <v>CHESTERFIELD 23KV</v>
          </cell>
          <cell r="J206" t="str">
            <v>T3460B01</v>
          </cell>
        </row>
        <row r="207">
          <cell r="G207" t="str">
            <v>CHESTNUT 12KV</v>
          </cell>
          <cell r="J207" t="str">
            <v>T5890B04</v>
          </cell>
        </row>
        <row r="208">
          <cell r="G208" t="str">
            <v>CHESTNUT 23KV</v>
          </cell>
          <cell r="J208" t="str">
            <v>T4790B27</v>
          </cell>
        </row>
        <row r="209">
          <cell r="G209" t="str">
            <v>CHESTNUT HILLS SWEETBRIAR 23KV</v>
          </cell>
          <cell r="J209" t="str">
            <v>T4620B10</v>
          </cell>
        </row>
        <row r="210">
          <cell r="G210" t="str">
            <v>CHESTNUT STREET 24KV</v>
          </cell>
          <cell r="J210" t="str">
            <v>T2714B12</v>
          </cell>
        </row>
        <row r="211">
          <cell r="G211" t="str">
            <v>CHOCOWINITY 23KV</v>
          </cell>
          <cell r="J211" t="str">
            <v>T4130B04</v>
          </cell>
        </row>
        <row r="212">
          <cell r="G212" t="str">
            <v>CHURCH ROAD 12KV</v>
          </cell>
          <cell r="J212" t="str">
            <v>T0535B02</v>
          </cell>
        </row>
        <row r="213">
          <cell r="G213" t="str">
            <v>CHURCH STREET 12KV</v>
          </cell>
          <cell r="J213" t="str">
            <v>T0870B02</v>
          </cell>
        </row>
        <row r="214">
          <cell r="G214" t="str">
            <v>CHURCH STREET 23KV</v>
          </cell>
          <cell r="J214" t="str">
            <v>T3350B01</v>
          </cell>
        </row>
        <row r="215">
          <cell r="G215" t="str">
            <v>CHURCH STREET 24KV</v>
          </cell>
          <cell r="J215" t="str">
            <v>T5014B13</v>
          </cell>
        </row>
        <row r="216">
          <cell r="G216" t="str">
            <v>CHURCHILL 23KV</v>
          </cell>
          <cell r="J216" t="str">
            <v>T4605B03</v>
          </cell>
        </row>
        <row r="217">
          <cell r="G217" t="str">
            <v>CLARK 23KV</v>
          </cell>
          <cell r="J217" t="str">
            <v>T1430B05</v>
          </cell>
        </row>
        <row r="218">
          <cell r="G218" t="str">
            <v>CLARK STREET 23KV</v>
          </cell>
          <cell r="J218" t="str">
            <v>T4790B25</v>
          </cell>
        </row>
        <row r="219">
          <cell r="G219" t="str">
            <v>CLARKS 23KV</v>
          </cell>
          <cell r="J219" t="str">
            <v>T4255B03</v>
          </cell>
        </row>
        <row r="220">
          <cell r="G220" t="str">
            <v>CLARKTON 23KV</v>
          </cell>
          <cell r="J220" t="str">
            <v>T6220B01</v>
          </cell>
        </row>
        <row r="221">
          <cell r="G221" t="str">
            <v>CLEVELAND STREET 12KV</v>
          </cell>
          <cell r="J221" t="str">
            <v>T5005B05</v>
          </cell>
        </row>
        <row r="222">
          <cell r="G222" t="str">
            <v>CLIFDALE 23KV</v>
          </cell>
          <cell r="J222" t="str">
            <v>T1890B01</v>
          </cell>
        </row>
        <row r="223">
          <cell r="G223" t="str">
            <v>CLIFDALE LAGRANGE 23KV</v>
          </cell>
          <cell r="J223" t="str">
            <v>T1890B05</v>
          </cell>
        </row>
        <row r="224">
          <cell r="G224" t="str">
            <v>CLIO 23KV</v>
          </cell>
          <cell r="J224" t="str">
            <v>T3760B02</v>
          </cell>
        </row>
        <row r="225">
          <cell r="G225" t="str">
            <v>CLUB COLONY 24KV</v>
          </cell>
          <cell r="J225" t="str">
            <v>T3665B03</v>
          </cell>
        </row>
        <row r="226">
          <cell r="G226" t="str">
            <v>CLYDE 12KV</v>
          </cell>
          <cell r="J226" t="str">
            <v>T0400B12</v>
          </cell>
        </row>
        <row r="227">
          <cell r="G227" t="str">
            <v>COATS 23KV</v>
          </cell>
          <cell r="J227" t="str">
            <v>T5504B02</v>
          </cell>
        </row>
        <row r="228">
          <cell r="G228" t="str">
            <v>COLD DRAWN MILL 12KV</v>
          </cell>
          <cell r="J228" t="str">
            <v>T2804B01</v>
          </cell>
        </row>
        <row r="229">
          <cell r="G229" t="str">
            <v>COLERIDGE 24KV</v>
          </cell>
          <cell r="J229" t="str">
            <v>T1390B03</v>
          </cell>
        </row>
        <row r="230">
          <cell r="G230" t="str">
            <v>COLERIDGE ALTERNATE 12KV</v>
          </cell>
          <cell r="J230" t="str">
            <v>T1390B08</v>
          </cell>
        </row>
        <row r="231">
          <cell r="G231" t="str">
            <v>COLEY FOREST 12KV</v>
          </cell>
          <cell r="J231" t="str">
            <v>T4870B05</v>
          </cell>
        </row>
        <row r="232">
          <cell r="G232" t="str">
            <v>COLISEUM 23KV</v>
          </cell>
          <cell r="J232" t="str">
            <v>T5112B02</v>
          </cell>
        </row>
        <row r="233">
          <cell r="G233" t="str">
            <v>COLLEGE ROAD 23KV</v>
          </cell>
          <cell r="J233" t="str">
            <v>T6662B01</v>
          </cell>
        </row>
        <row r="234">
          <cell r="G234" t="str">
            <v>COLLEGE STREET 23KV</v>
          </cell>
          <cell r="J234" t="str">
            <v>T4700B12</v>
          </cell>
        </row>
        <row r="235">
          <cell r="G235" t="str">
            <v>COLLINS &amp; AIKMAN 12KV</v>
          </cell>
          <cell r="J235" t="str">
            <v>T1610B02</v>
          </cell>
        </row>
        <row r="236">
          <cell r="G236" t="str">
            <v>COLONIAL ACRES 23KV</v>
          </cell>
          <cell r="J236" t="str">
            <v>T2440B02</v>
          </cell>
        </row>
        <row r="237">
          <cell r="G237" t="str">
            <v>COMMERCE PARK 24KV</v>
          </cell>
          <cell r="J237" t="str">
            <v>T0529B13</v>
          </cell>
        </row>
        <row r="238">
          <cell r="G238" t="str">
            <v>CONBRACO 23KV</v>
          </cell>
          <cell r="J238" t="str">
            <v>T3800B01</v>
          </cell>
        </row>
        <row r="239">
          <cell r="G239" t="str">
            <v>CONCORD 23KV</v>
          </cell>
          <cell r="J239" t="str">
            <v>T5570B04</v>
          </cell>
        </row>
        <row r="240">
          <cell r="G240" t="str">
            <v>COOKSON 12KV</v>
          </cell>
          <cell r="J240" t="str">
            <v>T0952B01</v>
          </cell>
        </row>
        <row r="241">
          <cell r="G241" t="str">
            <v>CORDOVA 23KV</v>
          </cell>
          <cell r="J241" t="str">
            <v>T1430B01</v>
          </cell>
        </row>
        <row r="242">
          <cell r="G242" t="str">
            <v>CORINTH 23KV</v>
          </cell>
          <cell r="J242" t="str">
            <v>T5900B05</v>
          </cell>
        </row>
        <row r="243">
          <cell r="G243" t="str">
            <v>CORNING 12KV - Removed</v>
          </cell>
          <cell r="J243" t="str">
            <v>T6320B05</v>
          </cell>
        </row>
        <row r="244">
          <cell r="G244" t="str">
            <v>CORNWALL 23KV</v>
          </cell>
          <cell r="J244" t="str">
            <v>T5090B05</v>
          </cell>
        </row>
        <row r="245">
          <cell r="G245" t="str">
            <v>CORNWALLIS 24KV</v>
          </cell>
          <cell r="J245" t="str">
            <v>T4730B11</v>
          </cell>
        </row>
        <row r="246">
          <cell r="G246" t="str">
            <v>CORPORATE WAY 23KV</v>
          </cell>
          <cell r="J246" t="str">
            <v>T3970B01</v>
          </cell>
        </row>
        <row r="247">
          <cell r="G247" t="str">
            <v>CORREGIDOR 23KV</v>
          </cell>
          <cell r="J247" t="str">
            <v>T2050B01</v>
          </cell>
        </row>
        <row r="248">
          <cell r="G248" t="str">
            <v>COTTON ROAD 24KV</v>
          </cell>
          <cell r="J248" t="str">
            <v>T2444B22</v>
          </cell>
        </row>
        <row r="249">
          <cell r="G249" t="str">
            <v>COUNTRY CLUB 23KV</v>
          </cell>
          <cell r="J249" t="str">
            <v>T4620B17</v>
          </cell>
        </row>
        <row r="250">
          <cell r="G250" t="str">
            <v>COURT STREET 23KV</v>
          </cell>
          <cell r="J250" t="str">
            <v>T4210B14</v>
          </cell>
        </row>
        <row r="251">
          <cell r="G251" t="str">
            <v>COURTHOUSE 12KV</v>
          </cell>
          <cell r="J251" t="str">
            <v>T1050B04</v>
          </cell>
        </row>
        <row r="252">
          <cell r="G252" t="str">
            <v>COUSAR STREET 23KV</v>
          </cell>
          <cell r="J252" t="str">
            <v>T3350B03</v>
          </cell>
        </row>
        <row r="253">
          <cell r="G253" t="str">
            <v>COVERED BRIDGE ROAD 24KV</v>
          </cell>
          <cell r="J253" t="str">
            <v>T4500B12</v>
          </cell>
        </row>
        <row r="254">
          <cell r="G254" t="str">
            <v>COVINGTON 24KV</v>
          </cell>
          <cell r="J254" t="str">
            <v>T3445B05</v>
          </cell>
        </row>
        <row r="255">
          <cell r="G255" t="str">
            <v>COVINGTON TRANSFER 24KV</v>
          </cell>
          <cell r="J255" t="str">
            <v>T3445B07</v>
          </cell>
        </row>
        <row r="256">
          <cell r="G256" t="str">
            <v>COX MILL ROAD 24KV</v>
          </cell>
          <cell r="J256" t="str">
            <v>T2141B03</v>
          </cell>
        </row>
        <row r="257">
          <cell r="G257" t="str">
            <v>COX STREET 23KV</v>
          </cell>
          <cell r="J257" t="str">
            <v>T0960B13</v>
          </cell>
        </row>
        <row r="258">
          <cell r="G258" t="str">
            <v>CRABTREE CREEK 24KV</v>
          </cell>
          <cell r="J258" t="str">
            <v>T5126B13</v>
          </cell>
        </row>
        <row r="259">
          <cell r="G259" t="str">
            <v>CRAGGY 24KV</v>
          </cell>
          <cell r="J259" t="str">
            <v>T0510B11</v>
          </cell>
        </row>
        <row r="260">
          <cell r="G260" t="str">
            <v>CRAIGMONT ROAD 12KV</v>
          </cell>
          <cell r="J260" t="str">
            <v>T0810B05</v>
          </cell>
        </row>
        <row r="261">
          <cell r="G261" t="str">
            <v>CREEDMOOR ROAD 23KV</v>
          </cell>
          <cell r="J261" t="str">
            <v>T5122B01</v>
          </cell>
        </row>
        <row r="262">
          <cell r="G262" t="str">
            <v>CRESCENT 23KV</v>
          </cell>
          <cell r="J262" t="str">
            <v>T4720B04</v>
          </cell>
        </row>
        <row r="263">
          <cell r="G263" t="str">
            <v>CROSS COUNTRY 23KV</v>
          </cell>
          <cell r="J263" t="str">
            <v>T5136B05</v>
          </cell>
        </row>
        <row r="264">
          <cell r="G264" t="str">
            <v>CROWDER ROAD 23KV</v>
          </cell>
          <cell r="J264" t="str">
            <v>T4725B04</v>
          </cell>
        </row>
        <row r="265">
          <cell r="G265" t="str">
            <v>CUMBERLAND 23KV</v>
          </cell>
          <cell r="J265" t="str">
            <v>T2082B01</v>
          </cell>
        </row>
        <row r="266">
          <cell r="G266" t="str">
            <v>CUMBERLAND STREET 23KV</v>
          </cell>
          <cell r="J266" t="str">
            <v>T4410B13</v>
          </cell>
        </row>
        <row r="267">
          <cell r="G267" t="str">
            <v>CURRITUCK 12KV</v>
          </cell>
          <cell r="J267" t="str">
            <v>T4870B01</v>
          </cell>
        </row>
        <row r="268">
          <cell r="G268" t="str">
            <v>CYPRESS DRIVE 23KV</v>
          </cell>
          <cell r="J268" t="str">
            <v>T4790B18</v>
          </cell>
        </row>
        <row r="269">
          <cell r="G269" t="str">
            <v>CYPRESS SHORES 23KV</v>
          </cell>
          <cell r="J269" t="str">
            <v>T4276B03</v>
          </cell>
        </row>
        <row r="270">
          <cell r="G270" t="str">
            <v>DARLINGTON STREET 23KV</v>
          </cell>
          <cell r="J270" t="str">
            <v>T2840B24</v>
          </cell>
        </row>
        <row r="271">
          <cell r="G271" t="str">
            <v>DAVIE STREET 12KV</v>
          </cell>
          <cell r="J271" t="str">
            <v>T5160B05</v>
          </cell>
        </row>
        <row r="272">
          <cell r="G272" t="str">
            <v>DAVIS DRIVE 24KV</v>
          </cell>
          <cell r="J272" t="str">
            <v>T5014B11</v>
          </cell>
        </row>
        <row r="273">
          <cell r="G273" t="str">
            <v>DAWSON STREET 13KV</v>
          </cell>
          <cell r="J273" t="str">
            <v>T4596B14</v>
          </cell>
        </row>
        <row r="274">
          <cell r="G274" t="str">
            <v>DELCO 23KV</v>
          </cell>
          <cell r="J274" t="str">
            <v>T6250B02</v>
          </cell>
        </row>
        <row r="275">
          <cell r="G275" t="str">
            <v>DELLWOOD 24KV</v>
          </cell>
          <cell r="J275" t="str">
            <v>T0668B01</v>
          </cell>
        </row>
        <row r="276">
          <cell r="G276" t="str">
            <v>DESCHAMPS ROAD 23KV</v>
          </cell>
          <cell r="J276" t="str">
            <v>T3985B05</v>
          </cell>
        </row>
        <row r="277">
          <cell r="G277" t="str">
            <v>DILLON 23KV</v>
          </cell>
          <cell r="J277" t="str">
            <v>T2750B03</v>
          </cell>
        </row>
        <row r="278">
          <cell r="G278" t="str">
            <v>DILLON HOSPITAL 23KV</v>
          </cell>
          <cell r="J278" t="str">
            <v>T2750B07</v>
          </cell>
        </row>
        <row r="279">
          <cell r="G279" t="str">
            <v>DILLON INDUSTRIAL 23KV</v>
          </cell>
          <cell r="J279" t="str">
            <v>T2750B04</v>
          </cell>
        </row>
        <row r="280">
          <cell r="G280" t="str">
            <v>DILLON MAPLE VILLAGE 23KV</v>
          </cell>
          <cell r="J280" t="str">
            <v>T2745B01</v>
          </cell>
        </row>
        <row r="281">
          <cell r="G281" t="str">
            <v>DILLON NORTH TEXTILE 23KV</v>
          </cell>
          <cell r="J281" t="str">
            <v>T2747B03</v>
          </cell>
        </row>
        <row r="282">
          <cell r="G282" t="str">
            <v>DIVISION STREET 24KV</v>
          </cell>
          <cell r="J282" t="str">
            <v>T0510B21</v>
          </cell>
        </row>
        <row r="283">
          <cell r="G283" t="str">
            <v>DIX HILL 23KV</v>
          </cell>
          <cell r="J283" t="str">
            <v>T4595B04</v>
          </cell>
        </row>
        <row r="284">
          <cell r="G284" t="str">
            <v>DIXIANA 23KV</v>
          </cell>
          <cell r="J284" t="str">
            <v>T2750B02</v>
          </cell>
        </row>
        <row r="285">
          <cell r="G285" t="str">
            <v>DIXIE 23KV</v>
          </cell>
          <cell r="J285" t="str">
            <v>T5375B01</v>
          </cell>
        </row>
        <row r="286">
          <cell r="G286" t="str">
            <v>DIXIE DRIVE 23KV</v>
          </cell>
          <cell r="J286" t="str">
            <v>T0950B04</v>
          </cell>
        </row>
        <row r="287">
          <cell r="G287" t="str">
            <v>DIXIE TRAIL 12KV</v>
          </cell>
          <cell r="J287" t="str">
            <v>T4990B39</v>
          </cell>
        </row>
        <row r="288">
          <cell r="G288" t="str">
            <v>DOBBINS HEIGHTS 24KV</v>
          </cell>
          <cell r="J288" t="str">
            <v>T1190B02</v>
          </cell>
        </row>
        <row r="289">
          <cell r="G289" t="str">
            <v>DOGWOOD 23KV</v>
          </cell>
          <cell r="J289" t="str">
            <v>T6455B01</v>
          </cell>
        </row>
        <row r="290">
          <cell r="G290" t="str">
            <v>DOMESTIC 23KV</v>
          </cell>
          <cell r="J290" t="str">
            <v>T5940B26</v>
          </cell>
        </row>
        <row r="291">
          <cell r="G291" t="str">
            <v>DOROTHEA DRIVE 13KV</v>
          </cell>
          <cell r="J291" t="str">
            <v>T4596B11</v>
          </cell>
        </row>
        <row r="292">
          <cell r="G292" t="str">
            <v>DOVER 24KV</v>
          </cell>
          <cell r="J292" t="str">
            <v>T4136B11</v>
          </cell>
        </row>
        <row r="293">
          <cell r="G293" t="str">
            <v>DOWNTOWN 23KV</v>
          </cell>
          <cell r="J293" t="str">
            <v>D6210B01</v>
          </cell>
        </row>
        <row r="294">
          <cell r="G294" t="str">
            <v>DOWNTOWN 24KV</v>
          </cell>
          <cell r="J294" t="str">
            <v>T6310B24</v>
          </cell>
        </row>
        <row r="295">
          <cell r="G295" t="str">
            <v>DREWRY HILLS 12KV</v>
          </cell>
          <cell r="J295" t="str">
            <v>T4870B03</v>
          </cell>
        </row>
        <row r="296">
          <cell r="G296" t="str">
            <v>DUBLIN 23KV</v>
          </cell>
          <cell r="J296" t="str">
            <v>T6330B02</v>
          </cell>
        </row>
        <row r="297">
          <cell r="G297" t="str">
            <v>DUCK HAVEN 23KV</v>
          </cell>
          <cell r="J297" t="str">
            <v>T6740B03</v>
          </cell>
        </row>
        <row r="298">
          <cell r="G298" t="str">
            <v>DUDLEY 23KV</v>
          </cell>
          <cell r="J298" t="str">
            <v>T5770B03</v>
          </cell>
        </row>
        <row r="299">
          <cell r="G299" t="str">
            <v>DUNCAN 24KV</v>
          </cell>
          <cell r="J299" t="str">
            <v>T4630B13</v>
          </cell>
        </row>
        <row r="300">
          <cell r="G300" t="str">
            <v>DUNN ROAD 23KV</v>
          </cell>
          <cell r="J300" t="str">
            <v>T5060B04</v>
          </cell>
        </row>
        <row r="301">
          <cell r="G301" t="str">
            <v>DUPONT AERATION 23KV</v>
          </cell>
          <cell r="J301" t="str">
            <v>T3391B03</v>
          </cell>
        </row>
        <row r="302">
          <cell r="G302" t="str">
            <v>DURALEIGH ROAD 23KV</v>
          </cell>
          <cell r="J302" t="str">
            <v>T5112B06</v>
          </cell>
        </row>
        <row r="303">
          <cell r="G303" t="str">
            <v>DURHAM ROAD 23KV</v>
          </cell>
          <cell r="J303" t="str">
            <v>T5230B02</v>
          </cell>
        </row>
        <row r="304">
          <cell r="G304" t="str">
            <v>EAGLE ROCK 24KV</v>
          </cell>
          <cell r="J304" t="str">
            <v>T4852B11</v>
          </cell>
        </row>
        <row r="305">
          <cell r="G305" t="str">
            <v>EAGLES NEST 24KV</v>
          </cell>
          <cell r="J305" t="str">
            <v>T0611B14</v>
          </cell>
        </row>
        <row r="306">
          <cell r="G306" t="str">
            <v>EAGLEWOOD 23KV</v>
          </cell>
          <cell r="J306" t="str">
            <v>T2080B03</v>
          </cell>
        </row>
        <row r="307">
          <cell r="G307" t="str">
            <v>EASONBURG 23KV</v>
          </cell>
          <cell r="J307" t="str">
            <v>T5940B27</v>
          </cell>
        </row>
        <row r="308">
          <cell r="G308" t="str">
            <v>EAST ANDREWS 23KV</v>
          </cell>
          <cell r="J308" t="str">
            <v>T4785B01</v>
          </cell>
        </row>
        <row r="309">
          <cell r="G309" t="str">
            <v>EAST CARTERET 12KV</v>
          </cell>
          <cell r="J309" t="str">
            <v>T4070B04</v>
          </cell>
        </row>
        <row r="310">
          <cell r="G310" t="str">
            <v>EAST STREET 12KV</v>
          </cell>
          <cell r="J310" t="str">
            <v>T5120B02</v>
          </cell>
        </row>
        <row r="311">
          <cell r="G311" t="str">
            <v>EASTLAND AVENUE 24KV</v>
          </cell>
          <cell r="J311" t="str">
            <v>T2936B01</v>
          </cell>
        </row>
        <row r="312">
          <cell r="G312" t="str">
            <v>EASTOVER 12KV</v>
          </cell>
          <cell r="J312" t="str">
            <v>T1765B01</v>
          </cell>
        </row>
        <row r="313">
          <cell r="G313" t="str">
            <v>EASTWOOD ROAD 23KV</v>
          </cell>
          <cell r="J313" t="str">
            <v>T6740B06</v>
          </cell>
        </row>
        <row r="314">
          <cell r="G314" t="str">
            <v>EBENEZER 23KV</v>
          </cell>
          <cell r="J314" t="str">
            <v>T2835B03</v>
          </cell>
        </row>
        <row r="315">
          <cell r="G315" t="str">
            <v>ECHO FARMS 23KV</v>
          </cell>
          <cell r="J315" t="str">
            <v>T4325B04</v>
          </cell>
        </row>
        <row r="316">
          <cell r="G316" t="str">
            <v>EDENTON STREET 12KV</v>
          </cell>
          <cell r="J316" t="str">
            <v>T5160B11</v>
          </cell>
        </row>
        <row r="317">
          <cell r="G317" t="str">
            <v>EDERLEE DRIVE 23KV</v>
          </cell>
          <cell r="J317" t="str">
            <v>T4599B25</v>
          </cell>
        </row>
        <row r="318">
          <cell r="G318" t="str">
            <v>EDGECOMBE 23KV</v>
          </cell>
          <cell r="J318" t="str">
            <v>T4200B02</v>
          </cell>
        </row>
        <row r="319">
          <cell r="G319" t="str">
            <v>EDGEWOOD 12KV</v>
          </cell>
          <cell r="J319" t="str">
            <v>T5750B06</v>
          </cell>
        </row>
        <row r="320">
          <cell r="G320" t="str">
            <v>EDISTO DRIVE 23KV</v>
          </cell>
          <cell r="J320" t="str">
            <v>T2830B01</v>
          </cell>
        </row>
        <row r="321">
          <cell r="G321" t="str">
            <v>EDMONDSON MOUNT PLEASANT 24KV</v>
          </cell>
          <cell r="J321" t="str">
            <v>T5670B01</v>
          </cell>
        </row>
        <row r="322">
          <cell r="G322" t="str">
            <v>EDWARDS 23KV</v>
          </cell>
          <cell r="J322" t="str">
            <v>T2710B04</v>
          </cell>
        </row>
        <row r="323">
          <cell r="G323" t="str">
            <v>EDWARDS MILL ROAD 23KV</v>
          </cell>
          <cell r="J323" t="str">
            <v>T5112B03</v>
          </cell>
        </row>
        <row r="324">
          <cell r="G324" t="str">
            <v>ELDORADO 13kV</v>
          </cell>
          <cell r="J324" t="str">
            <v>T1612B12</v>
          </cell>
        </row>
        <row r="325">
          <cell r="G325" t="str">
            <v>ELEVENTH STREET 23KV</v>
          </cell>
          <cell r="J325" t="str">
            <v>T5465B04</v>
          </cell>
        </row>
        <row r="326">
          <cell r="G326" t="str">
            <v>ELGIN 23KV</v>
          </cell>
          <cell r="J326" t="str">
            <v>T3550B01</v>
          </cell>
        </row>
        <row r="327">
          <cell r="G327" t="str">
            <v>ELIM 24KV</v>
          </cell>
          <cell r="J327" t="str">
            <v>T3107B13</v>
          </cell>
        </row>
        <row r="328">
          <cell r="G328" t="str">
            <v>ELIZABETHTOWN 23KV</v>
          </cell>
          <cell r="J328" t="str">
            <v>T6330B01</v>
          </cell>
        </row>
        <row r="329">
          <cell r="G329" t="str">
            <v>ELK MOUNTAIN BROADWAY 24KV (Removed)</v>
          </cell>
          <cell r="J329" t="str">
            <v>T0510B12</v>
          </cell>
        </row>
        <row r="330">
          <cell r="G330" t="str">
            <v>ELLERBE 23KV</v>
          </cell>
          <cell r="J330" t="str">
            <v>T1140B01</v>
          </cell>
        </row>
        <row r="331">
          <cell r="G331" t="str">
            <v>ELLIS AVENUE 23KV</v>
          </cell>
          <cell r="J331" t="str">
            <v>T5660B05</v>
          </cell>
        </row>
        <row r="332">
          <cell r="G332" t="str">
            <v>ELM CITY 23KV</v>
          </cell>
          <cell r="J332" t="str">
            <v>T5680B01</v>
          </cell>
        </row>
        <row r="333">
          <cell r="G333" t="str">
            <v>ELM STREET 12KV</v>
          </cell>
          <cell r="J333" t="str">
            <v>T5790B04</v>
          </cell>
        </row>
        <row r="334">
          <cell r="G334" t="str">
            <v>ELROY 23KV</v>
          </cell>
          <cell r="J334" t="str">
            <v>T5912B03</v>
          </cell>
        </row>
        <row r="335">
          <cell r="G335" t="str">
            <v>EMERSON 24KV</v>
          </cell>
          <cell r="J335" t="str">
            <v>T3320B03</v>
          </cell>
        </row>
        <row r="336">
          <cell r="G336" t="str">
            <v>END STREET 23KV</v>
          </cell>
          <cell r="J336" t="str">
            <v>T3030B03</v>
          </cell>
        </row>
        <row r="337">
          <cell r="G337" t="str">
            <v>ENGLISH PARK 23KV</v>
          </cell>
          <cell r="J337" t="str">
            <v>T3010B13</v>
          </cell>
        </row>
        <row r="338">
          <cell r="G338" t="str">
            <v>ENKA 24KV</v>
          </cell>
          <cell r="J338" t="str">
            <v>T0700B02</v>
          </cell>
        </row>
        <row r="339">
          <cell r="G339" t="str">
            <v>ERNUL 23KV</v>
          </cell>
          <cell r="J339" t="str">
            <v>T4074B02</v>
          </cell>
        </row>
        <row r="340">
          <cell r="G340" t="str">
            <v>ERWIN 24KV</v>
          </cell>
          <cell r="J340" t="str">
            <v>T0665B21</v>
          </cell>
        </row>
        <row r="341">
          <cell r="G341" t="str">
            <v>ERWIN HIGHWAY 55 23KV</v>
          </cell>
          <cell r="J341" t="str">
            <v>T5650B20</v>
          </cell>
        </row>
        <row r="342">
          <cell r="G342" t="str">
            <v>ESTATOE 23KV</v>
          </cell>
          <cell r="J342" t="str">
            <v>T0791B04</v>
          </cell>
        </row>
        <row r="343">
          <cell r="G343" t="str">
            <v>EUREKA 12KV</v>
          </cell>
          <cell r="J343" t="str">
            <v>T5740B03</v>
          </cell>
        </row>
        <row r="344">
          <cell r="G344" t="str">
            <v>EVANS ROAD 24KV</v>
          </cell>
          <cell r="J344" t="str">
            <v>T4602B01</v>
          </cell>
        </row>
        <row r="345">
          <cell r="G345" t="str">
            <v>EVANS STREET 12KV</v>
          </cell>
          <cell r="J345" t="str">
            <v>T4240B04</v>
          </cell>
        </row>
        <row r="346">
          <cell r="G346" t="str">
            <v>EVERGREEN 23KV</v>
          </cell>
          <cell r="J346" t="str">
            <v>T2822B02</v>
          </cell>
        </row>
        <row r="347">
          <cell r="G347" t="str">
            <v>EXIDE 23KV</v>
          </cell>
          <cell r="J347" t="str">
            <v>T3970B02</v>
          </cell>
        </row>
        <row r="348">
          <cell r="G348" t="str">
            <v>FACET ROAD 23KV</v>
          </cell>
          <cell r="J348" t="str">
            <v>T4785B15</v>
          </cell>
        </row>
        <row r="349">
          <cell r="G349" t="str">
            <v>FAIR BLUFF 23KV</v>
          </cell>
          <cell r="J349" t="str">
            <v>T6350B01</v>
          </cell>
        </row>
        <row r="350">
          <cell r="G350" t="str">
            <v>FAIRGROUNDS 12KV</v>
          </cell>
          <cell r="J350" t="str">
            <v>T4990B38</v>
          </cell>
        </row>
        <row r="351">
          <cell r="G351" t="str">
            <v>FAIRMONT CENTRAL 23KV</v>
          </cell>
          <cell r="J351" t="str">
            <v>T1980B01</v>
          </cell>
        </row>
        <row r="352">
          <cell r="G352" t="str">
            <v>FAIRMONT NORTH 23KV</v>
          </cell>
          <cell r="J352" t="str">
            <v>T1980B03</v>
          </cell>
        </row>
        <row r="353">
          <cell r="G353" t="str">
            <v>FAIRMONT SOUTH 23KV</v>
          </cell>
          <cell r="J353" t="str">
            <v>T1980B02</v>
          </cell>
        </row>
        <row r="354">
          <cell r="G354" t="str">
            <v>FAIRVIEW 12KV</v>
          </cell>
          <cell r="J354" t="str">
            <v>T0535B01</v>
          </cell>
        </row>
        <row r="355">
          <cell r="G355" t="str">
            <v>FALLING CREEK 24KV</v>
          </cell>
          <cell r="J355" t="str">
            <v>T4230B03</v>
          </cell>
        </row>
        <row r="356">
          <cell r="G356" t="str">
            <v>FALLS ROAD 23KV</v>
          </cell>
          <cell r="J356" t="str">
            <v>T5060B02</v>
          </cell>
        </row>
        <row r="357">
          <cell r="G357" t="str">
            <v>FARM GATE 23KV</v>
          </cell>
          <cell r="J357" t="str">
            <v>T5136B03</v>
          </cell>
        </row>
        <row r="358">
          <cell r="G358" t="str">
            <v>FARM STREET 23KV</v>
          </cell>
          <cell r="J358" t="str">
            <v>T4770B04</v>
          </cell>
        </row>
        <row r="359">
          <cell r="G359" t="str">
            <v>FARMVILLE 12KV</v>
          </cell>
          <cell r="J359" t="str">
            <v>T4150B02</v>
          </cell>
        </row>
        <row r="360">
          <cell r="G360" t="str">
            <v>FARMVILLE INDUSTRIAL 12KV</v>
          </cell>
          <cell r="J360" t="str">
            <v>T4150B03</v>
          </cell>
        </row>
        <row r="361">
          <cell r="G361" t="str">
            <v>FARRIOR HILLS 23KV</v>
          </cell>
          <cell r="J361" t="str">
            <v>T4620B15</v>
          </cell>
        </row>
        <row r="362">
          <cell r="G362" t="str">
            <v>FAYETTEVILLE CITY 24KV</v>
          </cell>
          <cell r="J362" t="str">
            <v>T2000B21</v>
          </cell>
        </row>
        <row r="363">
          <cell r="G363" t="str">
            <v>FAYETTEVILLE INDUSTRIAL 24KV</v>
          </cell>
          <cell r="J363" t="str">
            <v>T2000B22</v>
          </cell>
        </row>
        <row r="364">
          <cell r="G364" t="str">
            <v>FEARRINGTON 24KV</v>
          </cell>
          <cell r="J364" t="str">
            <v>T1025B12</v>
          </cell>
        </row>
        <row r="365">
          <cell r="G365" t="str">
            <v>FELTONSVILLE 24KV</v>
          </cell>
          <cell r="J365" t="str">
            <v>T4795B23</v>
          </cell>
        </row>
        <row r="366">
          <cell r="G366" t="str">
            <v>FERRELL STREET 23KV</v>
          </cell>
          <cell r="J366" t="str">
            <v>T5580B04</v>
          </cell>
        </row>
        <row r="367">
          <cell r="G367" t="str">
            <v>FIBER 23KV</v>
          </cell>
          <cell r="J367" t="str">
            <v>T0910B01</v>
          </cell>
        </row>
        <row r="368">
          <cell r="G368" t="str">
            <v>FIELDCREST 23KV</v>
          </cell>
          <cell r="J368" t="str">
            <v>T5970B06</v>
          </cell>
        </row>
        <row r="369">
          <cell r="G369" t="str">
            <v>FIFTH STREET 23KV</v>
          </cell>
          <cell r="J369" t="str">
            <v>T6466B04</v>
          </cell>
        </row>
        <row r="370">
          <cell r="G370" t="str">
            <v>FILYAW ROAD 23KV</v>
          </cell>
          <cell r="J370" t="str">
            <v>T1890B03</v>
          </cell>
        </row>
        <row r="371">
          <cell r="G371" t="str">
            <v>FIRETOWER ROAD 23KV</v>
          </cell>
          <cell r="J371" t="str">
            <v>T2432B02</v>
          </cell>
        </row>
        <row r="372">
          <cell r="G372" t="str">
            <v>FISHING CREEK 23KV</v>
          </cell>
          <cell r="J372" t="str">
            <v>T5085B04</v>
          </cell>
        </row>
        <row r="373">
          <cell r="G373" t="str">
            <v>FIVE POINTS 12KV</v>
          </cell>
          <cell r="J373" t="str">
            <v>T5131B08</v>
          </cell>
        </row>
        <row r="374">
          <cell r="G374" t="str">
            <v>FIVE POINTS 23KV</v>
          </cell>
          <cell r="J374" t="str">
            <v>T1430B04</v>
          </cell>
        </row>
        <row r="375">
          <cell r="G375" t="str">
            <v>FLEMINGTON 24KV</v>
          </cell>
          <cell r="J375" t="str">
            <v>T6310B20</v>
          </cell>
        </row>
        <row r="376">
          <cell r="G376" t="str">
            <v>FLETCHER 24KV</v>
          </cell>
          <cell r="J376" t="str">
            <v>T0690B02</v>
          </cell>
        </row>
        <row r="377">
          <cell r="G377" t="str">
            <v>FLORENCE BURCH'S CROSSROADS PARKWOOD 23KV</v>
          </cell>
          <cell r="J377" t="str">
            <v>T2822B03</v>
          </cell>
        </row>
        <row r="378">
          <cell r="G378" t="str">
            <v>FLORENCE EAST 23KV</v>
          </cell>
          <cell r="J378" t="str">
            <v>T2840B25</v>
          </cell>
        </row>
        <row r="379">
          <cell r="G379" t="str">
            <v>FLORENCE MALL 23KV</v>
          </cell>
          <cell r="J379" t="str">
            <v>T2826B02</v>
          </cell>
        </row>
        <row r="380">
          <cell r="G380" t="str">
            <v>FLORENCE SOUTH SWEETBRIAR 23KV</v>
          </cell>
          <cell r="J380" t="str">
            <v>T2830B05</v>
          </cell>
        </row>
        <row r="381">
          <cell r="G381" t="str">
            <v>FLORENCE WEST 23KV</v>
          </cell>
          <cell r="J381" t="str">
            <v>T2840B21</v>
          </cell>
        </row>
        <row r="382">
          <cell r="G382" t="str">
            <v>FLOWERS 24KV</v>
          </cell>
          <cell r="J382" t="str">
            <v>T4500B13</v>
          </cell>
        </row>
        <row r="383">
          <cell r="G383" t="str">
            <v>FOREST HILLS 23KV</v>
          </cell>
          <cell r="J383" t="str">
            <v>T4273B03</v>
          </cell>
        </row>
        <row r="384">
          <cell r="G384" t="str">
            <v>FOREST LAKE 23KV</v>
          </cell>
          <cell r="J384" t="str">
            <v>T2824B03</v>
          </cell>
        </row>
        <row r="385">
          <cell r="G385" t="str">
            <v>FOREST PINES 24KV</v>
          </cell>
          <cell r="J385" t="str">
            <v>T4686B13</v>
          </cell>
        </row>
        <row r="386">
          <cell r="G386" t="str">
            <v>FORT BARNWELL 23KV</v>
          </cell>
          <cell r="J386" t="str">
            <v>T4255B05</v>
          </cell>
        </row>
        <row r="387">
          <cell r="G387" t="str">
            <v>FORT MACON 12KV</v>
          </cell>
          <cell r="J387" t="str">
            <v>T4035B01</v>
          </cell>
        </row>
        <row r="388">
          <cell r="G388" t="str">
            <v>FOURTEENTH STREET 23KV</v>
          </cell>
          <cell r="J388" t="str">
            <v>T3680B12</v>
          </cell>
        </row>
        <row r="389">
          <cell r="G389" t="str">
            <v>FOXHOLLOW 24KV</v>
          </cell>
          <cell r="J389" t="str">
            <v>T3665B05</v>
          </cell>
        </row>
        <row r="390">
          <cell r="G390" t="str">
            <v>FOXPORT 23KV</v>
          </cell>
          <cell r="J390" t="str">
            <v>T1428B01</v>
          </cell>
        </row>
        <row r="391">
          <cell r="G391" t="str">
            <v>FRANCIS MARION 24KV</v>
          </cell>
          <cell r="J391" t="str">
            <v>T2825B02</v>
          </cell>
        </row>
        <row r="392">
          <cell r="G392" t="str">
            <v>FRANKLIN STREET 23KV</v>
          </cell>
          <cell r="J392" t="str">
            <v>T6670B03</v>
          </cell>
        </row>
        <row r="393">
          <cell r="G393" t="str">
            <v>FRANKLINTOWN 23KV</v>
          </cell>
          <cell r="J393" t="str">
            <v>T0791B02</v>
          </cell>
        </row>
        <row r="394">
          <cell r="G394" t="str">
            <v>FRANKLINVILLE 24KV</v>
          </cell>
          <cell r="J394" t="str">
            <v>T1390B04</v>
          </cell>
        </row>
        <row r="395">
          <cell r="G395" t="str">
            <v>FRAZIER ROAD 24KV</v>
          </cell>
          <cell r="J395" t="str">
            <v>T6045B12</v>
          </cell>
        </row>
        <row r="396">
          <cell r="G396" t="str">
            <v>FREEDOM BLVD 23KV</v>
          </cell>
          <cell r="J396" t="str">
            <v>T2827B06</v>
          </cell>
        </row>
        <row r="397">
          <cell r="G397" t="str">
            <v>FREMONT 12KV</v>
          </cell>
          <cell r="J397" t="str">
            <v>T5740B01</v>
          </cell>
        </row>
        <row r="398">
          <cell r="G398" t="str">
            <v>FREMONT AYCOCK 12KV</v>
          </cell>
          <cell r="J398" t="str">
            <v>T5740B02</v>
          </cell>
        </row>
        <row r="399">
          <cell r="G399" t="str">
            <v>FT. BENJAMIN 23KV</v>
          </cell>
          <cell r="J399" t="str">
            <v>T4271B02</v>
          </cell>
        </row>
        <row r="400">
          <cell r="G400" t="str">
            <v>FUQUAY 23KV</v>
          </cell>
          <cell r="J400" t="str">
            <v>T4710B01</v>
          </cell>
        </row>
        <row r="401">
          <cell r="G401" t="str">
            <v>FUQUAY SOUTH PARK 23KV</v>
          </cell>
          <cell r="J401" t="str">
            <v>T4710B03</v>
          </cell>
        </row>
        <row r="402">
          <cell r="G402" t="str">
            <v>FUTCH CREEK 23KV</v>
          </cell>
          <cell r="J402" t="str">
            <v>T6387B12</v>
          </cell>
        </row>
        <row r="403">
          <cell r="G403" t="str">
            <v>FUTURE 24KV</v>
          </cell>
          <cell r="J403" t="str">
            <v>T5752B11</v>
          </cell>
        </row>
        <row r="404">
          <cell r="G404" t="str">
            <v>GARLAND 23KV</v>
          </cell>
          <cell r="J404" t="str">
            <v>T6360B02</v>
          </cell>
        </row>
        <row r="405">
          <cell r="G405" t="str">
            <v>GARNER 23KV</v>
          </cell>
          <cell r="J405" t="str">
            <v>T4720B01</v>
          </cell>
        </row>
        <row r="406">
          <cell r="G406" t="str">
            <v>GARNER PANTHER BRANCH BUFFALOE ROAD 23KV</v>
          </cell>
          <cell r="J406" t="str">
            <v>T4725B01</v>
          </cell>
        </row>
        <row r="407">
          <cell r="G407" t="str">
            <v>GARNETT STREET 23KV</v>
          </cell>
          <cell r="J407" t="str">
            <v>T4770B02</v>
          </cell>
        </row>
        <row r="408">
          <cell r="G408" t="str">
            <v>GARREN CREEK 12KV</v>
          </cell>
          <cell r="J408" t="str">
            <v>T0535B04</v>
          </cell>
        </row>
        <row r="409">
          <cell r="G409" t="str">
            <v>GATEWAY 23KV</v>
          </cell>
          <cell r="J409" t="str">
            <v>T5010B02</v>
          </cell>
        </row>
        <row r="410">
          <cell r="G410" t="str">
            <v>GAVIN STREET 12KV</v>
          </cell>
          <cell r="J410" t="str">
            <v>T5131B03</v>
          </cell>
        </row>
        <row r="411">
          <cell r="G411" t="str">
            <v>GENOA 23KV</v>
          </cell>
          <cell r="J411" t="str">
            <v>T5770B02</v>
          </cell>
        </row>
        <row r="412">
          <cell r="G412" t="str">
            <v>GEORGE STREET 12KV</v>
          </cell>
          <cell r="J412" t="str">
            <v>T5750B01</v>
          </cell>
        </row>
        <row r="413">
          <cell r="G413" t="str">
            <v>GEORGETOWN TEXTILES 23KV</v>
          </cell>
          <cell r="J413" t="str">
            <v>T2660B02</v>
          </cell>
        </row>
        <row r="414">
          <cell r="G414" t="str">
            <v>GEORGIA AVENUE 24KV</v>
          </cell>
          <cell r="J414" t="str">
            <v>T0611B03</v>
          </cell>
        </row>
        <row r="415">
          <cell r="G415" t="str">
            <v>GIBSON 23KV</v>
          </cell>
          <cell r="J415" t="str">
            <v>T2181B05</v>
          </cell>
        </row>
        <row r="416">
          <cell r="G416" t="str">
            <v>GILLBURG 23KV</v>
          </cell>
          <cell r="J416" t="str">
            <v>T4785B06</v>
          </cell>
        </row>
        <row r="417">
          <cell r="G417" t="str">
            <v>GKN 24KV</v>
          </cell>
          <cell r="J417" t="str">
            <v>T2444B01</v>
          </cell>
        </row>
        <row r="418">
          <cell r="G418" t="str">
            <v>GLASCOCK STREET 12KV</v>
          </cell>
          <cell r="J418" t="str">
            <v>T5131B06</v>
          </cell>
        </row>
        <row r="419">
          <cell r="G419" t="str">
            <v>GLAXO 23KV</v>
          </cell>
          <cell r="J419" t="str">
            <v>T6090B12</v>
          </cell>
        </row>
        <row r="420">
          <cell r="G420" t="str">
            <v>GLEN MEADE 23KV</v>
          </cell>
          <cell r="J420" t="str">
            <v>T4325B01</v>
          </cell>
        </row>
        <row r="421">
          <cell r="G421" t="str">
            <v>GLENBROOK 23KV</v>
          </cell>
          <cell r="J421" t="str">
            <v>T5168B04</v>
          </cell>
        </row>
        <row r="422">
          <cell r="G422" t="str">
            <v>GLENDALE 24KV</v>
          </cell>
          <cell r="J422" t="str">
            <v>T5385B02</v>
          </cell>
        </row>
        <row r="423">
          <cell r="G423" t="str">
            <v>GLENDOWER 24KV</v>
          </cell>
          <cell r="J423" t="str">
            <v>T4910B21</v>
          </cell>
        </row>
        <row r="424">
          <cell r="G424" t="str">
            <v>GLENLAKE 23KV</v>
          </cell>
          <cell r="J424" t="str">
            <v>T5122B05</v>
          </cell>
        </row>
        <row r="425">
          <cell r="G425" t="str">
            <v>GLENN BRIDGE 23KV</v>
          </cell>
          <cell r="J425" t="str">
            <v>T0781B03</v>
          </cell>
        </row>
        <row r="426">
          <cell r="G426" t="str">
            <v>GLENWOOD AVENUE 23KV</v>
          </cell>
          <cell r="J426" t="str">
            <v>T5122B03</v>
          </cell>
        </row>
        <row r="427">
          <cell r="G427" t="str">
            <v>GLOBE ROAD 24KV</v>
          </cell>
          <cell r="J427" t="str">
            <v>T5119B13</v>
          </cell>
        </row>
        <row r="428">
          <cell r="G428" t="str">
            <v>GODWIN 23KV</v>
          </cell>
          <cell r="J428" t="str">
            <v>T5749B01</v>
          </cell>
        </row>
        <row r="429">
          <cell r="G429" t="str">
            <v>GOLD KIST 12KV</v>
          </cell>
          <cell r="J429" t="str">
            <v>T3968B01</v>
          </cell>
        </row>
        <row r="430">
          <cell r="G430" t="str">
            <v>GOLDSBORO EAST 12KV</v>
          </cell>
          <cell r="J430" t="str">
            <v>T5750B03</v>
          </cell>
        </row>
        <row r="431">
          <cell r="G431" t="str">
            <v>GOLDSBORO SOUTH 12KV</v>
          </cell>
          <cell r="J431" t="str">
            <v>T5790B03</v>
          </cell>
        </row>
        <row r="432">
          <cell r="G432" t="str">
            <v>GOLDSBORO WEIL NEUSE 23KV</v>
          </cell>
          <cell r="J432" t="str">
            <v>T5375B03</v>
          </cell>
        </row>
        <row r="433">
          <cell r="G433" t="str">
            <v>GOLDSBORO WEST 12KV</v>
          </cell>
          <cell r="J433" t="str">
            <v>T5750B04</v>
          </cell>
        </row>
        <row r="434">
          <cell r="G434" t="str">
            <v>GORDON ROAD 24KV</v>
          </cell>
          <cell r="J434" t="str">
            <v>T6470B03</v>
          </cell>
        </row>
        <row r="435">
          <cell r="G435" t="str">
            <v>GORMAN STREET 23KV</v>
          </cell>
          <cell r="J435" t="str">
            <v>T5145B05</v>
          </cell>
        </row>
        <row r="436">
          <cell r="G436" t="str">
            <v>GOVERNORS VIEW 12KV</v>
          </cell>
          <cell r="J436" t="str">
            <v>T0750B11</v>
          </cell>
        </row>
        <row r="437">
          <cell r="G437" t="str">
            <v>GRAINGER 23KV</v>
          </cell>
          <cell r="J437" t="str">
            <v>T4170B02</v>
          </cell>
        </row>
        <row r="438">
          <cell r="G438" t="str">
            <v>GRANTHAM 23KV</v>
          </cell>
          <cell r="J438" t="str">
            <v>T5770B01</v>
          </cell>
        </row>
        <row r="439">
          <cell r="G439" t="str">
            <v>GRASSY CREEK 23KV</v>
          </cell>
          <cell r="J439" t="str">
            <v>T0791B05</v>
          </cell>
        </row>
        <row r="440">
          <cell r="G440" t="str">
            <v>GREEN ACRES 23KV</v>
          </cell>
          <cell r="J440" t="str">
            <v>T6740B04</v>
          </cell>
        </row>
        <row r="441">
          <cell r="G441" t="str">
            <v>GREEN HOPE 24KV</v>
          </cell>
          <cell r="J441" t="str">
            <v>T4604B13</v>
          </cell>
        </row>
        <row r="442">
          <cell r="G442" t="str">
            <v>GREEN LEVEL 24KV</v>
          </cell>
          <cell r="J442" t="str">
            <v>T4603B11</v>
          </cell>
        </row>
        <row r="443">
          <cell r="G443" t="str">
            <v>GREEN ROAD 23KV</v>
          </cell>
          <cell r="J443" t="str">
            <v>T5108B06</v>
          </cell>
        </row>
        <row r="444">
          <cell r="G444" t="str">
            <v>GREEN STREET 23KV</v>
          </cell>
          <cell r="J444" t="str">
            <v>T1670B03</v>
          </cell>
        </row>
        <row r="445">
          <cell r="G445" t="str">
            <v>GRESHAM LAKE 23KV</v>
          </cell>
          <cell r="J445" t="str">
            <v>T5125B01</v>
          </cell>
        </row>
        <row r="446">
          <cell r="G446" t="str">
            <v>GREYSTONE 23KV</v>
          </cell>
          <cell r="J446" t="str">
            <v>T4770B01</v>
          </cell>
        </row>
        <row r="447">
          <cell r="G447" t="str">
            <v>GRIFTON 23KV</v>
          </cell>
          <cell r="J447" t="str">
            <v>T4170B01</v>
          </cell>
        </row>
        <row r="448">
          <cell r="G448" t="str">
            <v>GRIMESLAND 23KV</v>
          </cell>
          <cell r="J448" t="str">
            <v>T4130B01</v>
          </cell>
        </row>
        <row r="449">
          <cell r="G449" t="str">
            <v>GROVEMONT 12KV</v>
          </cell>
          <cell r="J449" t="str">
            <v>T0810B01</v>
          </cell>
        </row>
        <row r="450">
          <cell r="G450" t="str">
            <v>GROVESTONE ROAD 12KV</v>
          </cell>
          <cell r="J450" t="str">
            <v>T0810B04</v>
          </cell>
        </row>
        <row r="451">
          <cell r="G451" t="str">
            <v>GTP 23KV</v>
          </cell>
          <cell r="J451" t="str">
            <v>T4319B01</v>
          </cell>
        </row>
        <row r="452">
          <cell r="G452" t="str">
            <v>GUILFORD EAST 23KV</v>
          </cell>
          <cell r="J452" t="str">
            <v>T4225B02</v>
          </cell>
        </row>
        <row r="453">
          <cell r="G453" t="str">
            <v>GUILFORD MILLS 23KV</v>
          </cell>
          <cell r="J453" t="str">
            <v>T4715B01</v>
          </cell>
        </row>
        <row r="454">
          <cell r="G454" t="str">
            <v>GULF 23KV</v>
          </cell>
          <cell r="J454" t="str">
            <v>T2440B05</v>
          </cell>
        </row>
        <row r="455">
          <cell r="G455" t="str">
            <v>HALIFAX STREET 12KV</v>
          </cell>
          <cell r="J455" t="str">
            <v>T5005B02</v>
          </cell>
        </row>
        <row r="456">
          <cell r="G456" t="str">
            <v>HALLSBORO 23KV</v>
          </cell>
          <cell r="J456" t="str">
            <v>T4233B02</v>
          </cell>
        </row>
        <row r="457">
          <cell r="G457" t="str">
            <v>HAMLET EAST 24KV</v>
          </cell>
          <cell r="J457" t="str">
            <v>T1190B04</v>
          </cell>
        </row>
        <row r="458">
          <cell r="G458" t="str">
            <v>HAMLET INDUSTRIAL 24KV</v>
          </cell>
          <cell r="J458" t="str">
            <v>T1190B22</v>
          </cell>
        </row>
        <row r="459">
          <cell r="G459" t="str">
            <v>HAMLET NORTH 23KV</v>
          </cell>
          <cell r="J459" t="str">
            <v>T1440B26</v>
          </cell>
        </row>
        <row r="460">
          <cell r="G460" t="str">
            <v>HAMLET SOUTH 23KV</v>
          </cell>
          <cell r="J460" t="str">
            <v>T1440B25</v>
          </cell>
        </row>
        <row r="461">
          <cell r="G461" t="str">
            <v>HAMPSTEAD 23KV</v>
          </cell>
          <cell r="J461" t="str">
            <v>T6389B03</v>
          </cell>
        </row>
        <row r="462">
          <cell r="G462" t="str">
            <v>HANNAH PICKETT 23KV</v>
          </cell>
          <cell r="J462" t="str">
            <v>T1440B27</v>
          </cell>
        </row>
        <row r="463">
          <cell r="G463" t="str">
            <v>HANNAHS CREEK 24KV</v>
          </cell>
          <cell r="J463" t="str">
            <v>T5732B02</v>
          </cell>
        </row>
        <row r="464">
          <cell r="G464" t="str">
            <v>HANOVER MILLS 12KV</v>
          </cell>
          <cell r="J464" t="str">
            <v>T5390B02</v>
          </cell>
        </row>
        <row r="465">
          <cell r="G465" t="str">
            <v>HARGETT STREET 23KV</v>
          </cell>
          <cell r="J465" t="str">
            <v>T4210B12</v>
          </cell>
        </row>
        <row r="466">
          <cell r="G466" t="str">
            <v>HARNETT CROSSING 23KV</v>
          </cell>
          <cell r="J466" t="str">
            <v>T5650B22</v>
          </cell>
        </row>
        <row r="467">
          <cell r="G467" t="str">
            <v>HARRIET HENDERSON 23KV</v>
          </cell>
          <cell r="J467" t="str">
            <v>T6220B02</v>
          </cell>
        </row>
        <row r="468">
          <cell r="G468" t="str">
            <v>HARRIS CROSSROADS 24KV</v>
          </cell>
          <cell r="J468" t="str">
            <v>T5401B01</v>
          </cell>
        </row>
        <row r="469">
          <cell r="G469" t="str">
            <v>HARRIS PLANT 23KV</v>
          </cell>
          <cell r="J469" t="str">
            <v>T5911B02</v>
          </cell>
        </row>
        <row r="470">
          <cell r="G470" t="str">
            <v>HARTSVILLE INDUSTRIAL 12KV</v>
          </cell>
          <cell r="J470" t="str">
            <v>T3918B02</v>
          </cell>
        </row>
        <row r="471">
          <cell r="G471" t="str">
            <v>HAVELOCK 23KV</v>
          </cell>
          <cell r="J471" t="str">
            <v>T4190B11</v>
          </cell>
        </row>
        <row r="472">
          <cell r="G472" t="str">
            <v>HAVELOCK VILLAGE 23KV</v>
          </cell>
          <cell r="J472" t="str">
            <v>T4190B12</v>
          </cell>
        </row>
        <row r="473">
          <cell r="G473" t="str">
            <v>HAWKINS AVENUE 23KV</v>
          </cell>
          <cell r="J473" t="str">
            <v>T2440B04</v>
          </cell>
        </row>
        <row r="474">
          <cell r="G474" t="str">
            <v>HAZELMILL ROAD 12KV</v>
          </cell>
          <cell r="J474" t="str">
            <v>T0515B02</v>
          </cell>
        </row>
        <row r="475">
          <cell r="G475" t="str">
            <v>HAZELWOOD 24KV</v>
          </cell>
          <cell r="J475" t="str">
            <v>T0611B01</v>
          </cell>
        </row>
        <row r="476">
          <cell r="G476" t="str">
            <v>HEMINGWAY 23KV</v>
          </cell>
          <cell r="J476" t="str">
            <v>T2890B01</v>
          </cell>
        </row>
        <row r="477">
          <cell r="G477" t="str">
            <v>HENDERSON DRIVE EXT. 23KV</v>
          </cell>
          <cell r="J477" t="str">
            <v>T4273B06</v>
          </cell>
        </row>
        <row r="478">
          <cell r="G478" t="str">
            <v>HENDERSON MILL 23KV</v>
          </cell>
          <cell r="J478" t="str">
            <v>T4790B17</v>
          </cell>
        </row>
        <row r="479">
          <cell r="G479" t="str">
            <v>HENDERSON N INDUSTRIAL 23KV</v>
          </cell>
          <cell r="J479" t="str">
            <v>T4770B03</v>
          </cell>
        </row>
        <row r="480">
          <cell r="G480" t="str">
            <v>HENDERSON WEST 23KV</v>
          </cell>
          <cell r="J480" t="str">
            <v>T4790B16</v>
          </cell>
        </row>
        <row r="481">
          <cell r="G481" t="str">
            <v>HENDERSONVILLE ROAD 23KV</v>
          </cell>
          <cell r="J481" t="str">
            <v>T0764B01</v>
          </cell>
        </row>
        <row r="482">
          <cell r="G482" t="str">
            <v>HERRING SCHOOL 23KV</v>
          </cell>
          <cell r="J482" t="str">
            <v>T5921B02</v>
          </cell>
        </row>
        <row r="483">
          <cell r="G483" t="str">
            <v>HEWLETT'S CREEK 23KV</v>
          </cell>
          <cell r="J483" t="str">
            <v>T6455B03</v>
          </cell>
        </row>
        <row r="484">
          <cell r="G484" t="str">
            <v>HIAWASSEE 12KV</v>
          </cell>
          <cell r="J484" t="str">
            <v>T0840B03</v>
          </cell>
        </row>
        <row r="485">
          <cell r="G485" t="str">
            <v>HICKORY HILLS 23KV</v>
          </cell>
          <cell r="J485" t="str">
            <v>T4620B14</v>
          </cell>
        </row>
        <row r="486">
          <cell r="G486" t="str">
            <v>HIGH HOUSE ROAD 23KV</v>
          </cell>
          <cell r="J486" t="str">
            <v>T4600B05</v>
          </cell>
        </row>
        <row r="487">
          <cell r="G487" t="str">
            <v>HIGHLAND STREET 12KV</v>
          </cell>
          <cell r="J487" t="str">
            <v>T0870B03</v>
          </cell>
        </row>
        <row r="488">
          <cell r="G488" t="str">
            <v>HIGHWAY 1 NORTH 23KV</v>
          </cell>
          <cell r="J488" t="str">
            <v>T4785B03</v>
          </cell>
        </row>
        <row r="489">
          <cell r="G489" t="str">
            <v>HIGHWAY 111 23KV</v>
          </cell>
          <cell r="J489" t="str">
            <v>T4108B03</v>
          </cell>
        </row>
        <row r="490">
          <cell r="G490" t="str">
            <v>HIGHWAY 117 N 23KV</v>
          </cell>
          <cell r="J490" t="str">
            <v>T6070B04</v>
          </cell>
        </row>
        <row r="491">
          <cell r="G491" t="str">
            <v>HIGHWAY 15 NORTH 23KV</v>
          </cell>
          <cell r="J491" t="str">
            <v>T3980B04</v>
          </cell>
        </row>
        <row r="492">
          <cell r="G492" t="str">
            <v>HIGHWAY 15 SOUTH  23KV</v>
          </cell>
          <cell r="J492" t="str">
            <v>T4000B24</v>
          </cell>
        </row>
        <row r="493">
          <cell r="G493" t="str">
            <v>HIGHWAY 151 23KV</v>
          </cell>
          <cell r="J493" t="str">
            <v>T2710B03</v>
          </cell>
        </row>
        <row r="494">
          <cell r="G494" t="str">
            <v>HIGHWAY 17 NORTH 23KV</v>
          </cell>
          <cell r="J494" t="str">
            <v>T4273B01</v>
          </cell>
        </row>
        <row r="495">
          <cell r="G495" t="str">
            <v>HIGHWAY 209 23KV</v>
          </cell>
          <cell r="J495" t="str">
            <v>T0650B04</v>
          </cell>
        </row>
        <row r="496">
          <cell r="G496" t="str">
            <v>HIGHWAY 209 24KV</v>
          </cell>
          <cell r="J496" t="str">
            <v>T0651B04</v>
          </cell>
        </row>
        <row r="497">
          <cell r="G497" t="str">
            <v>HIGHWAY 211 23KV</v>
          </cell>
          <cell r="J497" t="str">
            <v>T1850B01</v>
          </cell>
        </row>
        <row r="498">
          <cell r="G498" t="str">
            <v>HIGHWAY 220 23KV</v>
          </cell>
          <cell r="J498" t="str">
            <v>T0990B02</v>
          </cell>
        </row>
        <row r="499">
          <cell r="G499" t="str">
            <v>HIGHWAY 25 23KV</v>
          </cell>
          <cell r="J499" t="str">
            <v>T0781B05</v>
          </cell>
        </row>
        <row r="500">
          <cell r="G500" t="str">
            <v>HIGHWAY 264 23KV</v>
          </cell>
          <cell r="J500" t="str">
            <v>T5450B01</v>
          </cell>
        </row>
        <row r="501">
          <cell r="G501" t="str">
            <v>HIGHWAY 301 23KV</v>
          </cell>
          <cell r="J501" t="str">
            <v>T2080B02</v>
          </cell>
        </row>
        <row r="502">
          <cell r="G502" t="str">
            <v>HIGHWAY 301 SOUTH 23KV</v>
          </cell>
          <cell r="J502" t="str">
            <v>T5660B03</v>
          </cell>
        </row>
        <row r="503">
          <cell r="G503" t="str">
            <v>HIGHWAY 341 23KV</v>
          </cell>
          <cell r="J503" t="str">
            <v>T3350B04</v>
          </cell>
        </row>
        <row r="504">
          <cell r="G504" t="str">
            <v>HIGHWAY 401 23KV</v>
          </cell>
          <cell r="J504" t="str">
            <v>T5108B03</v>
          </cell>
        </row>
        <row r="505">
          <cell r="G505" t="str">
            <v>HIGHWAY 401 NORTH 23KV</v>
          </cell>
          <cell r="J505" t="str">
            <v>T5360B01</v>
          </cell>
        </row>
        <row r="506">
          <cell r="G506" t="str">
            <v>HIGHWAY 421 23KV</v>
          </cell>
          <cell r="J506" t="str">
            <v>T6201B03</v>
          </cell>
        </row>
        <row r="507">
          <cell r="G507" t="str">
            <v>HIGHWAY 421 EAST 23KV</v>
          </cell>
          <cell r="J507" t="str">
            <v>T5660B02</v>
          </cell>
        </row>
        <row r="508">
          <cell r="G508" t="str">
            <v>HIGHWAY 50 23KV</v>
          </cell>
          <cell r="J508" t="str">
            <v>T5480B03</v>
          </cell>
        </row>
        <row r="509">
          <cell r="G509" t="str">
            <v>HIGHWAY 50 SOUTH 23KV</v>
          </cell>
          <cell r="J509" t="str">
            <v>T4725B03</v>
          </cell>
        </row>
        <row r="510">
          <cell r="G510" t="str">
            <v>HIGHWAY 52 NORTH 24KV</v>
          </cell>
          <cell r="J510" t="str">
            <v>T2936B02</v>
          </cell>
        </row>
        <row r="511">
          <cell r="G511" t="str">
            <v>HIGHWAY 70 12KV</v>
          </cell>
          <cell r="J511" t="str">
            <v>T0810B07</v>
          </cell>
        </row>
        <row r="512">
          <cell r="G512" t="str">
            <v>HIGHWAY 70 23KV</v>
          </cell>
          <cell r="J512" t="str">
            <v>T5116B02</v>
          </cell>
        </row>
        <row r="513">
          <cell r="G513" t="str">
            <v>HIGHWAY 70 WEST 12KV</v>
          </cell>
          <cell r="J513" t="str">
            <v>T4240B03</v>
          </cell>
        </row>
        <row r="514">
          <cell r="G514" t="str">
            <v>HIGHWAY 70 WEST 24KV</v>
          </cell>
          <cell r="J514" t="str">
            <v>T5385B03</v>
          </cell>
        </row>
        <row r="515">
          <cell r="G515" t="str">
            <v>HIGHWAY 701 NORTH 23KV</v>
          </cell>
          <cell r="J515" t="str">
            <v>T6630B02</v>
          </cell>
        </row>
        <row r="516">
          <cell r="G516" t="str">
            <v>HIGHWAY 71 23KV</v>
          </cell>
          <cell r="J516" t="str">
            <v>T2475B01</v>
          </cell>
        </row>
        <row r="517">
          <cell r="G517" t="str">
            <v>HIGHWAY 87 24KV</v>
          </cell>
          <cell r="J517" t="str">
            <v>T2141B07</v>
          </cell>
        </row>
        <row r="518">
          <cell r="G518" t="str">
            <v>HIGHWAY 87 NORTH 23KV</v>
          </cell>
          <cell r="J518" t="str">
            <v>T2495B03</v>
          </cell>
        </row>
        <row r="519">
          <cell r="G519" t="str">
            <v>HIGHWAY 9 WEST 23KV</v>
          </cell>
          <cell r="J519" t="str">
            <v>T2747B01</v>
          </cell>
        </row>
        <row r="520">
          <cell r="G520" t="str">
            <v>HIGHWOODS BOULEVARD 23KV</v>
          </cell>
          <cell r="J520" t="str">
            <v>T5311B05</v>
          </cell>
        </row>
        <row r="521">
          <cell r="G521" t="str">
            <v>HILLCREST 12KV</v>
          </cell>
          <cell r="J521" t="str">
            <v>T5980B02</v>
          </cell>
        </row>
        <row r="522">
          <cell r="G522" t="str">
            <v>HILLSBOROUGH STREET 12KV</v>
          </cell>
          <cell r="J522" t="str">
            <v>T4990B35</v>
          </cell>
        </row>
        <row r="523">
          <cell r="G523" t="str">
            <v>HILLTOP 23KV</v>
          </cell>
          <cell r="J523" t="str">
            <v>T4866B04</v>
          </cell>
        </row>
        <row r="524">
          <cell r="G524" t="str">
            <v>HOBUCKEN 23KV</v>
          </cell>
          <cell r="J524" t="str">
            <v>T4050B01</v>
          </cell>
        </row>
        <row r="525">
          <cell r="G525" t="str">
            <v>HOFFMAN 24KV</v>
          </cell>
          <cell r="J525" t="str">
            <v>T1190B01</v>
          </cell>
        </row>
        <row r="526">
          <cell r="G526" t="str">
            <v>HOFFMEYER ROAD 23KV</v>
          </cell>
          <cell r="J526" t="str">
            <v>T2835B02</v>
          </cell>
        </row>
        <row r="527">
          <cell r="G527" t="str">
            <v>HOLLAND ROAD 23KV</v>
          </cell>
          <cell r="J527" t="str">
            <v>T4710B04</v>
          </cell>
        </row>
        <row r="528">
          <cell r="G528" t="str">
            <v>HOLLISTER 24KV</v>
          </cell>
          <cell r="J528" t="str">
            <v>T6040B13</v>
          </cell>
        </row>
        <row r="529">
          <cell r="G529" t="str">
            <v>HOLLY PARK 23KV</v>
          </cell>
          <cell r="J529" t="str">
            <v>T5311B04</v>
          </cell>
        </row>
        <row r="530">
          <cell r="G530" t="str">
            <v>HOLLY RIDGE 23KV</v>
          </cell>
          <cell r="J530" t="str">
            <v>T4200B01</v>
          </cell>
        </row>
        <row r="531">
          <cell r="G531" t="str">
            <v>HOLLY SHELTER 23KV</v>
          </cell>
          <cell r="J531" t="str">
            <v>T6205B12</v>
          </cell>
        </row>
        <row r="532">
          <cell r="G532" t="str">
            <v>HOLLY SPRINGS 24KV</v>
          </cell>
          <cell r="J532" t="str">
            <v>T4795B01</v>
          </cell>
        </row>
        <row r="533">
          <cell r="G533" t="str">
            <v>HOLSTON LANE 23KV</v>
          </cell>
          <cell r="J533" t="str">
            <v>T5000B41</v>
          </cell>
        </row>
        <row r="534">
          <cell r="G534" t="str">
            <v>HOLTS LAKE 24KV</v>
          </cell>
          <cell r="J534" t="str">
            <v>T5732B01</v>
          </cell>
        </row>
        <row r="535">
          <cell r="G535" t="str">
            <v>HOMANIT MANUFACTURING 13KV</v>
          </cell>
          <cell r="J535" t="str">
            <v>T1365B11</v>
          </cell>
        </row>
        <row r="536">
          <cell r="G536" t="str">
            <v>HOMANIT MOTOR 13KV</v>
          </cell>
          <cell r="J536" t="str">
            <v>T1365B12</v>
          </cell>
        </row>
        <row r="537">
          <cell r="G537" t="str">
            <v>HONEYCUTT 24KV</v>
          </cell>
          <cell r="J537" t="str">
            <v>T5123B12</v>
          </cell>
        </row>
        <row r="538">
          <cell r="G538" t="str">
            <v>HOOD SWAMP 24KV</v>
          </cell>
          <cell r="J538" t="str">
            <v>T5754B02</v>
          </cell>
        </row>
        <row r="539">
          <cell r="G539" t="str">
            <v>HOOPERS CREEK 23KV</v>
          </cell>
          <cell r="J539" t="str">
            <v>T0350B03</v>
          </cell>
        </row>
        <row r="540">
          <cell r="G540" t="str">
            <v>HOPE MILLS 23KV</v>
          </cell>
          <cell r="J540" t="str">
            <v>T2080B01</v>
          </cell>
        </row>
        <row r="541">
          <cell r="G541" t="str">
            <v>HOPEWELL 23KV</v>
          </cell>
          <cell r="J541" t="str">
            <v>T3985B04</v>
          </cell>
        </row>
        <row r="542">
          <cell r="G542" t="str">
            <v>HOPKINS 24KV</v>
          </cell>
          <cell r="J542" t="str">
            <v>T5205B02</v>
          </cell>
        </row>
        <row r="543">
          <cell r="G543" t="str">
            <v>HOT SPRINGS 23KV</v>
          </cell>
          <cell r="J543" t="str">
            <v>T0670B01</v>
          </cell>
        </row>
        <row r="544">
          <cell r="G544" t="str">
            <v>HOTEL 24KV</v>
          </cell>
          <cell r="J544" t="str">
            <v>T2249B01</v>
          </cell>
        </row>
        <row r="545">
          <cell r="G545" t="str">
            <v>HOWARD GAP 23KV</v>
          </cell>
          <cell r="J545" t="str">
            <v>T0350B01</v>
          </cell>
        </row>
        <row r="546">
          <cell r="G546" t="str">
            <v>HOWARD JOHNSON 23KV</v>
          </cell>
          <cell r="J546" t="str">
            <v>T5970B09</v>
          </cell>
        </row>
        <row r="547">
          <cell r="G547" t="str">
            <v>HOWE SPRINGS ROAD 23KV</v>
          </cell>
          <cell r="J547" t="str">
            <v>T2822B01</v>
          </cell>
        </row>
        <row r="548">
          <cell r="G548" t="str">
            <v>HUB MORRIS ROAD 23KV</v>
          </cell>
          <cell r="J548" t="str">
            <v>T0965B03</v>
          </cell>
        </row>
        <row r="549">
          <cell r="G549" t="str">
            <v>HUBERT 23KV</v>
          </cell>
          <cell r="J549" t="str">
            <v>T4360B03</v>
          </cell>
        </row>
        <row r="550">
          <cell r="G550" t="str">
            <v>HULL ROAD 24KV</v>
          </cell>
          <cell r="J550" t="str">
            <v>T4230B04</v>
          </cell>
        </row>
        <row r="551">
          <cell r="G551" t="str">
            <v>HUNTER HILL 23KV</v>
          </cell>
          <cell r="J551" t="str">
            <v>T5900B04</v>
          </cell>
        </row>
        <row r="552">
          <cell r="G552" t="str">
            <v>HWY 133 23KV</v>
          </cell>
          <cell r="J552" t="str">
            <v>T6561B05</v>
          </cell>
        </row>
        <row r="553">
          <cell r="G553" t="str">
            <v>HWY 52 SOUTH 24KV</v>
          </cell>
          <cell r="J553" t="str">
            <v>T3445B03</v>
          </cell>
        </row>
        <row r="554">
          <cell r="G554" t="str">
            <v>HYCO LAKE 24KV</v>
          </cell>
          <cell r="J554" t="str">
            <v>T5095B13</v>
          </cell>
        </row>
        <row r="555">
          <cell r="G555" t="str">
            <v>I-95 23KV</v>
          </cell>
          <cell r="J555" t="str">
            <v>T2210B02</v>
          </cell>
        </row>
        <row r="556">
          <cell r="G556" t="str">
            <v>INDEPENDENCE 23KV</v>
          </cell>
          <cell r="J556" t="str">
            <v>T4325B05</v>
          </cell>
        </row>
        <row r="557">
          <cell r="G557" t="str">
            <v>INDUSTRIAL PARK 23KV</v>
          </cell>
          <cell r="J557" t="str">
            <v>T0950B01</v>
          </cell>
        </row>
        <row r="558">
          <cell r="G558" t="str">
            <v>INGLESIDE 23KV</v>
          </cell>
          <cell r="J558" t="str">
            <v>T4930B03</v>
          </cell>
        </row>
        <row r="559">
          <cell r="G559" t="str">
            <v>INGRAM 23KV</v>
          </cell>
          <cell r="J559" t="str">
            <v>T5311B06</v>
          </cell>
        </row>
        <row r="560">
          <cell r="G560" t="str">
            <v>IRBY STREET 23KV</v>
          </cell>
          <cell r="J560" t="str">
            <v>T2827B01</v>
          </cell>
        </row>
        <row r="561">
          <cell r="G561" t="str">
            <v>IVY HILLS 23KV</v>
          </cell>
          <cell r="J561" t="str">
            <v>T0650B02</v>
          </cell>
        </row>
        <row r="562">
          <cell r="G562" t="str">
            <v>JACK BENNETT 23KV</v>
          </cell>
          <cell r="J562" t="str">
            <v>T1025B03</v>
          </cell>
        </row>
        <row r="563">
          <cell r="G563" t="str">
            <v>JACKSON HAMLET 23KV</v>
          </cell>
          <cell r="J563" t="str">
            <v>T0900B05</v>
          </cell>
        </row>
        <row r="564">
          <cell r="G564" t="str">
            <v>JACKSON KING 24KV</v>
          </cell>
          <cell r="J564" t="str">
            <v>T5670B03</v>
          </cell>
        </row>
        <row r="565">
          <cell r="G565" t="str">
            <v>JAIL HOUSE 12KV</v>
          </cell>
          <cell r="J565" t="str">
            <v>T5160B04</v>
          </cell>
        </row>
        <row r="566">
          <cell r="G566" t="str">
            <v>JAMES JACKSON 24KV</v>
          </cell>
          <cell r="J566" t="str">
            <v>T4602B23</v>
          </cell>
        </row>
        <row r="567">
          <cell r="G567" t="str">
            <v>JAMES STREET 12KV</v>
          </cell>
          <cell r="J567" t="str">
            <v>T5790B02</v>
          </cell>
        </row>
        <row r="568">
          <cell r="G568" t="str">
            <v>JANE LANE 23KV</v>
          </cell>
          <cell r="J568" t="str">
            <v>T4692B02</v>
          </cell>
        </row>
        <row r="569">
          <cell r="G569" t="str">
            <v>JASON 24KV</v>
          </cell>
          <cell r="J569" t="str">
            <v>T4320B02</v>
          </cell>
        </row>
        <row r="570">
          <cell r="G570" t="str">
            <v>JEFFERSON 23KV</v>
          </cell>
          <cell r="J570" t="str">
            <v>T3691B01</v>
          </cell>
        </row>
        <row r="571">
          <cell r="G571" t="str">
            <v>JENKINS VALLEY 24KV</v>
          </cell>
          <cell r="J571" t="str">
            <v>T0665B22</v>
          </cell>
        </row>
        <row r="572">
          <cell r="G572" t="str">
            <v>JOHN STREET 12KV</v>
          </cell>
          <cell r="J572" t="str">
            <v>T5790B01</v>
          </cell>
        </row>
        <row r="573">
          <cell r="G573" t="str">
            <v>JOHN STREET 23KV</v>
          </cell>
          <cell r="J573" t="str">
            <v>T5580B01</v>
          </cell>
        </row>
        <row r="574">
          <cell r="G574" t="str">
            <v>JOHNSON CROSSROADS 24KV</v>
          </cell>
          <cell r="J574" t="str">
            <v>T5670B21</v>
          </cell>
        </row>
        <row r="575">
          <cell r="G575" t="str">
            <v>JOHNSONVILLE 23KV</v>
          </cell>
          <cell r="J575" t="str">
            <v>T2890B02</v>
          </cell>
        </row>
        <row r="576">
          <cell r="G576" t="str">
            <v>JONES COVE 23KV</v>
          </cell>
          <cell r="J576" t="str">
            <v>T0650B01</v>
          </cell>
        </row>
        <row r="577">
          <cell r="G577" t="str">
            <v>JONES COVE 24KV</v>
          </cell>
          <cell r="J577" t="str">
            <v>T0651B01</v>
          </cell>
        </row>
        <row r="578">
          <cell r="G578" t="str">
            <v>JONES SAUSAGE 24KV</v>
          </cell>
          <cell r="J578" t="str">
            <v>T4723B11</v>
          </cell>
        </row>
        <row r="579">
          <cell r="G579" t="str">
            <v>JONESBORO CENTRAL 23KV</v>
          </cell>
          <cell r="J579" t="str">
            <v>T2141B04</v>
          </cell>
        </row>
        <row r="580">
          <cell r="G580" t="str">
            <v>JONESBORO NORTH 23KV</v>
          </cell>
          <cell r="J580" t="str">
            <v>T2141B02</v>
          </cell>
        </row>
        <row r="581">
          <cell r="G581" t="str">
            <v>JONESBORO ROAD 23KV</v>
          </cell>
          <cell r="J581" t="str">
            <v>T5660B01</v>
          </cell>
        </row>
        <row r="582">
          <cell r="G582" t="str">
            <v>JORDAN LUMBER 13KV</v>
          </cell>
          <cell r="J582" t="str">
            <v>T1365B13</v>
          </cell>
        </row>
        <row r="583">
          <cell r="G583" t="str">
            <v>JUPITER 12KV</v>
          </cell>
          <cell r="J583" t="str">
            <v>T0362B02</v>
          </cell>
        </row>
        <row r="584">
          <cell r="G584" t="str">
            <v>KEEN ROAD 24KV</v>
          </cell>
          <cell r="J584" t="str">
            <v>T5732B03</v>
          </cell>
        </row>
        <row r="585">
          <cell r="G585" t="str">
            <v>KEENER 23KV</v>
          </cell>
          <cell r="J585" t="str">
            <v>T5570B03</v>
          </cell>
        </row>
        <row r="586">
          <cell r="G586" t="str">
            <v>KELLYTOWN 24KV</v>
          </cell>
          <cell r="J586" t="str">
            <v>T3665B01</v>
          </cell>
        </row>
        <row r="587">
          <cell r="G587" t="str">
            <v>KENANSVILLE 23KV</v>
          </cell>
          <cell r="J587" t="str">
            <v>T6070B01</v>
          </cell>
        </row>
        <row r="588">
          <cell r="G588" t="str">
            <v>KENILWORTH 12KV</v>
          </cell>
          <cell r="J588" t="str">
            <v>T0372B01</v>
          </cell>
        </row>
        <row r="589">
          <cell r="G589" t="str">
            <v>KENNEBEC 23KV</v>
          </cell>
          <cell r="J589" t="str">
            <v>T5427B02</v>
          </cell>
        </row>
        <row r="590">
          <cell r="G590" t="str">
            <v>KENWOOD 23KV</v>
          </cell>
          <cell r="J590" t="str">
            <v>T6320B04</v>
          </cell>
        </row>
        <row r="591">
          <cell r="G591" t="str">
            <v>KERR AVENUE 23KV</v>
          </cell>
          <cell r="J591" t="str">
            <v>T6320B06</v>
          </cell>
        </row>
        <row r="592">
          <cell r="G592" t="str">
            <v>KIDDS HILL 23KV</v>
          </cell>
          <cell r="J592" t="str">
            <v>T5122B02</v>
          </cell>
        </row>
        <row r="593">
          <cell r="G593" t="str">
            <v>KIMBERLY 12KV</v>
          </cell>
          <cell r="J593" t="str">
            <v>T0840B08</v>
          </cell>
        </row>
        <row r="594">
          <cell r="G594" t="str">
            <v>KINGS BLUFF 23KV</v>
          </cell>
          <cell r="J594" t="str">
            <v>T4222B01</v>
          </cell>
        </row>
        <row r="595">
          <cell r="G595" t="str">
            <v>KING'S GRANT 23KV</v>
          </cell>
          <cell r="J595" t="str">
            <v>T6471B12</v>
          </cell>
        </row>
        <row r="596">
          <cell r="G596" t="str">
            <v>KINGSBURY ROAD 23KV</v>
          </cell>
          <cell r="J596" t="str">
            <v>T4000B26</v>
          </cell>
        </row>
        <row r="597">
          <cell r="G597" t="str">
            <v>KINGSTREE CENTRAL 23KV</v>
          </cell>
          <cell r="J597" t="str">
            <v>T2930B04</v>
          </cell>
        </row>
        <row r="598">
          <cell r="G598" t="str">
            <v>KINSTON INDUSTRIAL 24KV</v>
          </cell>
          <cell r="J598" t="str">
            <v>T4230B01</v>
          </cell>
        </row>
        <row r="599">
          <cell r="G599" t="str">
            <v>KNIGHTDALE 23KV</v>
          </cell>
          <cell r="J599" t="str">
            <v>T4850B01</v>
          </cell>
        </row>
        <row r="600">
          <cell r="G600" t="str">
            <v>KNIGHTDALE INDUSTRIAL 23KV</v>
          </cell>
          <cell r="J600" t="str">
            <v>T4850B02</v>
          </cell>
        </row>
        <row r="601">
          <cell r="G601" t="str">
            <v>KNIGHTDALE WEST 23KV</v>
          </cell>
          <cell r="J601" t="str">
            <v>T4850B03</v>
          </cell>
        </row>
        <row r="602">
          <cell r="G602" t="str">
            <v>KOPPERS 23KV</v>
          </cell>
          <cell r="J602" t="str">
            <v>T2840B22</v>
          </cell>
        </row>
        <row r="603">
          <cell r="G603" t="str">
            <v>KURE BEACH 23KV</v>
          </cell>
          <cell r="J603" t="str">
            <v>T6201B02</v>
          </cell>
        </row>
        <row r="604">
          <cell r="G604" t="str">
            <v>LAGRANGE CITY 12KV</v>
          </cell>
          <cell r="J604" t="str">
            <v>T5830B01</v>
          </cell>
        </row>
        <row r="605">
          <cell r="G605" t="str">
            <v>LAKE BOONE TRAIL 23KV</v>
          </cell>
          <cell r="J605" t="str">
            <v>T5112B05</v>
          </cell>
        </row>
        <row r="606">
          <cell r="G606" t="str">
            <v>LAKE CITY CENTRAL 23KV</v>
          </cell>
          <cell r="J606" t="str">
            <v>T2950B02</v>
          </cell>
        </row>
        <row r="607">
          <cell r="G607" t="str">
            <v>LAKE CITY HIGHWAY 23KV</v>
          </cell>
          <cell r="J607" t="str">
            <v>T4000B22</v>
          </cell>
        </row>
        <row r="608">
          <cell r="G608" t="str">
            <v>LAKE CITY MAIN STREET 23KV</v>
          </cell>
          <cell r="J608" t="str">
            <v>T2950B03</v>
          </cell>
        </row>
        <row r="609">
          <cell r="G609" t="str">
            <v>LAKE CITY SOUTH 23KV</v>
          </cell>
          <cell r="J609" t="str">
            <v>T2950B01</v>
          </cell>
        </row>
        <row r="610">
          <cell r="G610" t="str">
            <v>LAKE DAM 23KV</v>
          </cell>
          <cell r="J610" t="str">
            <v>T5145B01</v>
          </cell>
        </row>
        <row r="611">
          <cell r="G611" t="str">
            <v>LAKE GLAD ROAD 23KV</v>
          </cell>
          <cell r="J611" t="str">
            <v>T5378B03</v>
          </cell>
        </row>
        <row r="612">
          <cell r="G612" t="str">
            <v>LAKE JUNALUSKA 24KV</v>
          </cell>
          <cell r="J612" t="str">
            <v>T0651B02</v>
          </cell>
        </row>
        <row r="613">
          <cell r="G613" t="str">
            <v>LAKE PINE 23KV</v>
          </cell>
          <cell r="J613" t="str">
            <v>T4599B22</v>
          </cell>
        </row>
        <row r="614">
          <cell r="G614" t="str">
            <v>LAKE VIEW 23KV</v>
          </cell>
          <cell r="J614" t="str">
            <v>T3035B02</v>
          </cell>
        </row>
        <row r="615">
          <cell r="G615" t="str">
            <v>LAKE WHEELER 23KV</v>
          </cell>
          <cell r="J615" t="str">
            <v>T5145B02</v>
          </cell>
        </row>
        <row r="616">
          <cell r="G616" t="str">
            <v>LAKESHORE 24KV</v>
          </cell>
          <cell r="J616" t="str">
            <v>T0510B13</v>
          </cell>
        </row>
        <row r="617">
          <cell r="G617" t="str">
            <v>LAMAR 23KV</v>
          </cell>
          <cell r="J617" t="str">
            <v>T3360B01</v>
          </cell>
        </row>
        <row r="618">
          <cell r="G618" t="str">
            <v>LANDFALL 23KV</v>
          </cell>
          <cell r="J618" t="str">
            <v>T6740B02</v>
          </cell>
        </row>
        <row r="619">
          <cell r="G619" t="str">
            <v>LANE STREET 12KV</v>
          </cell>
          <cell r="J619" t="str">
            <v>T5160B10</v>
          </cell>
        </row>
        <row r="620">
          <cell r="G620" t="str">
            <v>LANSDOWNE 23KV</v>
          </cell>
          <cell r="J620" t="str">
            <v>T6720B03</v>
          </cell>
        </row>
        <row r="621">
          <cell r="G621" t="str">
            <v>LANVALE 23KV</v>
          </cell>
          <cell r="J621" t="str">
            <v>T6446B22</v>
          </cell>
        </row>
        <row r="622">
          <cell r="G622" t="str">
            <v>LASSITER MILL 12KV</v>
          </cell>
          <cell r="J622" t="str">
            <v>T4870B06</v>
          </cell>
        </row>
        <row r="623">
          <cell r="G623" t="str">
            <v>LATTA 23KV</v>
          </cell>
          <cell r="J623" t="str">
            <v>T2745B02</v>
          </cell>
        </row>
        <row r="624">
          <cell r="G624" t="str">
            <v>LAUREL MOUNTAIN 24KV</v>
          </cell>
          <cell r="J624" t="str">
            <v>T4910B23</v>
          </cell>
        </row>
        <row r="625">
          <cell r="G625" t="str">
            <v>LAURENS AVENUE 23KV</v>
          </cell>
          <cell r="J625" t="str">
            <v>T3680B11</v>
          </cell>
        </row>
        <row r="626">
          <cell r="G626" t="str">
            <v>LAURINBURG COLLEGE 23KV</v>
          </cell>
          <cell r="J626" t="str">
            <v>T2200B22</v>
          </cell>
        </row>
        <row r="627">
          <cell r="G627" t="str">
            <v>LAURINBURG INDUSTRIAL 23KV</v>
          </cell>
          <cell r="J627" t="str">
            <v>T2200B21</v>
          </cell>
        </row>
        <row r="628">
          <cell r="G628" t="str">
            <v>LEADMINE ROAD 23KV</v>
          </cell>
          <cell r="J628" t="str">
            <v>T5285B02</v>
          </cell>
        </row>
        <row r="629">
          <cell r="G629" t="str">
            <v>LEESVILLE ROAD 23KV</v>
          </cell>
          <cell r="J629" t="str">
            <v>T4910B03</v>
          </cell>
        </row>
        <row r="630">
          <cell r="G630" t="str">
            <v>LEICESTER 24KV</v>
          </cell>
          <cell r="J630" t="str">
            <v>T0665B11</v>
          </cell>
        </row>
        <row r="631">
          <cell r="G631" t="str">
            <v>LELAND 24KV</v>
          </cell>
          <cell r="J631" t="str">
            <v>T6445B01</v>
          </cell>
        </row>
        <row r="632">
          <cell r="G632" t="str">
            <v>LELAND INDUSTRIAL PARK 23KV</v>
          </cell>
          <cell r="J632" t="str">
            <v>T6446B11</v>
          </cell>
        </row>
        <row r="633">
          <cell r="G633" t="str">
            <v>LENNOXVILLE 12KV</v>
          </cell>
          <cell r="J633" t="str">
            <v>T4070B06</v>
          </cell>
        </row>
        <row r="634">
          <cell r="G634" t="str">
            <v>LENOIR STREET 12KV</v>
          </cell>
          <cell r="J634" t="str">
            <v>T5120B06</v>
          </cell>
        </row>
        <row r="635">
          <cell r="G635" t="str">
            <v>LEXINGTON AVENUE 23KV</v>
          </cell>
          <cell r="J635" t="str">
            <v>T2930B03</v>
          </cell>
        </row>
        <row r="636">
          <cell r="G636" t="str">
            <v>LIBERTY EAST 23KV</v>
          </cell>
          <cell r="J636" t="str">
            <v>T1330B03</v>
          </cell>
        </row>
        <row r="637">
          <cell r="G637" t="str">
            <v>LIBERTY ROAD 23KV</v>
          </cell>
          <cell r="J637" t="str">
            <v>T0965B01</v>
          </cell>
        </row>
        <row r="638">
          <cell r="G638" t="str">
            <v>LIBERTY STREET 23KV</v>
          </cell>
          <cell r="J638" t="str">
            <v>T3010B10</v>
          </cell>
        </row>
        <row r="639">
          <cell r="G639" t="str">
            <v>LIBERTY WEST 23KV</v>
          </cell>
          <cell r="J639" t="str">
            <v>T1330B04</v>
          </cell>
        </row>
        <row r="640">
          <cell r="G640" t="str">
            <v>LILESVILLE 23KV</v>
          </cell>
          <cell r="J640" t="str">
            <v>T1670B01</v>
          </cell>
        </row>
        <row r="641">
          <cell r="G641" t="str">
            <v>LINDEN 23KV</v>
          </cell>
          <cell r="J641" t="str">
            <v>T5650B21</v>
          </cell>
        </row>
        <row r="642">
          <cell r="G642" t="str">
            <v>LINDEN ROAD 24KV</v>
          </cell>
          <cell r="J642" t="str">
            <v>T2249B02</v>
          </cell>
        </row>
        <row r="643">
          <cell r="G643" t="str">
            <v>LITCHFORD ROAD 24KV</v>
          </cell>
          <cell r="J643" t="str">
            <v>T5123B13</v>
          </cell>
        </row>
        <row r="644">
          <cell r="G644" t="str">
            <v>LITTLE JOHN 23KV</v>
          </cell>
          <cell r="J644" t="str">
            <v>T5168B01</v>
          </cell>
        </row>
        <row r="645">
          <cell r="G645" t="str">
            <v>LITTLE SWITZERLAND 23KV</v>
          </cell>
          <cell r="J645" t="str">
            <v>T0791B03</v>
          </cell>
        </row>
        <row r="646">
          <cell r="G646" t="str">
            <v>LITTLETON 23KV</v>
          </cell>
          <cell r="J646" t="str">
            <v>T4915B01</v>
          </cell>
        </row>
        <row r="647">
          <cell r="G647" t="str">
            <v>LOCHMERE 24KV</v>
          </cell>
          <cell r="J647" t="str">
            <v>T5111B05</v>
          </cell>
        </row>
        <row r="648">
          <cell r="G648" t="str">
            <v>LONDON ROAD 12KV</v>
          </cell>
          <cell r="J648" t="str">
            <v>T0372B03</v>
          </cell>
        </row>
        <row r="649">
          <cell r="G649" t="str">
            <v>LONG DRIVE 23KV</v>
          </cell>
          <cell r="J649" t="str">
            <v>T1428B02</v>
          </cell>
        </row>
        <row r="650">
          <cell r="G650" t="str">
            <v>LONG LEAF 23KV</v>
          </cell>
          <cell r="J650" t="str">
            <v>T6455B12</v>
          </cell>
        </row>
        <row r="651">
          <cell r="G651" t="str">
            <v>LONG SHOALS 23KV</v>
          </cell>
          <cell r="J651" t="str">
            <v>T0781B04</v>
          </cell>
        </row>
        <row r="652">
          <cell r="G652" t="str">
            <v>LONGSTREET 23KV</v>
          </cell>
          <cell r="J652" t="str">
            <v>T2930B02</v>
          </cell>
        </row>
        <row r="653">
          <cell r="G653" t="str">
            <v>LONGVIEW 12KV</v>
          </cell>
          <cell r="J653" t="str">
            <v>T5120B03</v>
          </cell>
        </row>
        <row r="654">
          <cell r="G654" t="str">
            <v>LOOP ROAD 24KV</v>
          </cell>
          <cell r="J654" t="str">
            <v>T5314B13</v>
          </cell>
        </row>
        <row r="655">
          <cell r="G655" t="str">
            <v>LOUISBURG CITY 23KV</v>
          </cell>
          <cell r="J655" t="str">
            <v>T4930B01</v>
          </cell>
        </row>
        <row r="656">
          <cell r="G656" t="str">
            <v>LOUISBURG INDUSTRIAL 23KV</v>
          </cell>
          <cell r="J656" t="str">
            <v>T4930B02</v>
          </cell>
        </row>
        <row r="657">
          <cell r="G657" t="str">
            <v>LOUISBURG ROAD 12KV</v>
          </cell>
          <cell r="J657" t="str">
            <v>T5131B04</v>
          </cell>
        </row>
        <row r="658">
          <cell r="G658" t="str">
            <v>LOUISIANNA AVENUE 12KV</v>
          </cell>
          <cell r="J658" t="str">
            <v>T0515B01</v>
          </cell>
        </row>
        <row r="659">
          <cell r="G659" t="str">
            <v>LPC 12KV</v>
          </cell>
          <cell r="J659" t="str">
            <v>T6190B99</v>
          </cell>
        </row>
        <row r="660">
          <cell r="G660" t="str">
            <v>LUGOFF 23KV</v>
          </cell>
          <cell r="J660" t="str">
            <v>T3391B02</v>
          </cell>
        </row>
        <row r="661">
          <cell r="G661" t="str">
            <v>LULLWATER 23KV</v>
          </cell>
          <cell r="J661" t="str">
            <v>T6320B01</v>
          </cell>
        </row>
        <row r="662">
          <cell r="G662" t="str">
            <v>LUMBER BRIDGE 23KV</v>
          </cell>
          <cell r="J662" t="str">
            <v>T2475B02</v>
          </cell>
        </row>
        <row r="663">
          <cell r="G663" t="str">
            <v>LUMBERTON CITY 23KV</v>
          </cell>
          <cell r="J663" t="str">
            <v>T2210B01</v>
          </cell>
        </row>
        <row r="664">
          <cell r="G664" t="str">
            <v>LUMBERTON HOSPITAL 23KV</v>
          </cell>
          <cell r="J664" t="str">
            <v>T2210B03</v>
          </cell>
        </row>
        <row r="665">
          <cell r="G665" t="str">
            <v>LYDIA 23KV</v>
          </cell>
          <cell r="J665" t="str">
            <v>T3680B13</v>
          </cell>
        </row>
        <row r="666">
          <cell r="G666" t="str">
            <v>LYNCHBURG 23KV</v>
          </cell>
          <cell r="J666" t="str">
            <v>T3360B02</v>
          </cell>
        </row>
        <row r="667">
          <cell r="G667" t="str">
            <v>LYNETTE DRIVE 23KV</v>
          </cell>
          <cell r="J667" t="str">
            <v>T3970B03</v>
          </cell>
        </row>
        <row r="668">
          <cell r="G668" t="str">
            <v>LYNN ROAD 23KV</v>
          </cell>
          <cell r="J668" t="str">
            <v>T4910B01</v>
          </cell>
        </row>
        <row r="669">
          <cell r="G669" t="str">
            <v>LYTLE 12KV</v>
          </cell>
          <cell r="J669" t="str">
            <v>T0810B03</v>
          </cell>
        </row>
        <row r="670">
          <cell r="G670" t="str">
            <v>MACARTHUR 23KV</v>
          </cell>
          <cell r="J670" t="str">
            <v>T4605B05</v>
          </cell>
        </row>
        <row r="671">
          <cell r="G671" t="str">
            <v>MACEDONIA 24KV</v>
          </cell>
          <cell r="J671" t="str">
            <v>T5111B03</v>
          </cell>
        </row>
        <row r="672">
          <cell r="G672" t="str">
            <v>MacGREGOR 23KV</v>
          </cell>
          <cell r="J672" t="str">
            <v>T4599B23</v>
          </cell>
        </row>
        <row r="673">
          <cell r="G673" t="str">
            <v>MACO 23KV</v>
          </cell>
          <cell r="J673" t="str">
            <v>T6446B23</v>
          </cell>
        </row>
        <row r="674">
          <cell r="G674" t="str">
            <v>MACON ROAD 23KV</v>
          </cell>
          <cell r="J674" t="str">
            <v>T5165B02</v>
          </cell>
        </row>
        <row r="675">
          <cell r="G675" t="str">
            <v>MAGGIE 24KV</v>
          </cell>
          <cell r="J675" t="str">
            <v>T0668B02</v>
          </cell>
        </row>
        <row r="676">
          <cell r="G676" t="str">
            <v>MAGNOLIA 23KV</v>
          </cell>
          <cell r="J676" t="str">
            <v>T4285B01</v>
          </cell>
        </row>
        <row r="677">
          <cell r="G677" t="str">
            <v>MAIN CAMPUS 24KV</v>
          </cell>
          <cell r="J677" t="str">
            <v>T5642B22</v>
          </cell>
        </row>
        <row r="678">
          <cell r="G678" t="str">
            <v>MAIN PLANT 12KV</v>
          </cell>
          <cell r="J678" t="str">
            <v>T5690B01</v>
          </cell>
        </row>
        <row r="679">
          <cell r="G679" t="str">
            <v>MAIN STREET 23KV</v>
          </cell>
          <cell r="J679" t="str">
            <v>T2141B06</v>
          </cell>
        </row>
        <row r="680">
          <cell r="G680" t="str">
            <v>MALLINCKRODT 24KV</v>
          </cell>
          <cell r="J680" t="str">
            <v>T5125B02</v>
          </cell>
        </row>
        <row r="681">
          <cell r="G681" t="str">
            <v>MAMERS 23KV</v>
          </cell>
          <cell r="J681" t="str">
            <v>T5860B02</v>
          </cell>
        </row>
        <row r="682">
          <cell r="G682" t="str">
            <v>MANCHESTER 23KV</v>
          </cell>
          <cell r="J682" t="str">
            <v>T2495B02</v>
          </cell>
        </row>
        <row r="683">
          <cell r="G683" t="str">
            <v>MANLY 23KV</v>
          </cell>
          <cell r="J683" t="str">
            <v>T1550B04</v>
          </cell>
        </row>
        <row r="684">
          <cell r="G684" t="str">
            <v>MANNING 23KV</v>
          </cell>
          <cell r="J684" t="str">
            <v>T3750B01</v>
          </cell>
        </row>
        <row r="685">
          <cell r="G685" t="str">
            <v>MANNING AVENUE 23KV</v>
          </cell>
          <cell r="J685" t="str">
            <v>T4000B20</v>
          </cell>
        </row>
        <row r="686">
          <cell r="G686" t="str">
            <v>MANOR CARE 24KV</v>
          </cell>
          <cell r="J686" t="str">
            <v>T2249B03</v>
          </cell>
        </row>
        <row r="687">
          <cell r="G687" t="str">
            <v>MAPLE STREET 23KV</v>
          </cell>
          <cell r="J687" t="str">
            <v>T4210B13</v>
          </cell>
        </row>
        <row r="688">
          <cell r="G688" t="str">
            <v>MAPLEVILLE 23KV</v>
          </cell>
          <cell r="J688" t="str">
            <v>T5302B03</v>
          </cell>
        </row>
        <row r="689">
          <cell r="G689" t="str">
            <v>MARION CITY 23KV</v>
          </cell>
          <cell r="J689" t="str">
            <v>T3010B12</v>
          </cell>
        </row>
        <row r="690">
          <cell r="G690" t="str">
            <v>MARION INDUSTRIAL 23KV</v>
          </cell>
          <cell r="J690" t="str">
            <v>T3010B11</v>
          </cell>
        </row>
        <row r="691">
          <cell r="G691" t="str">
            <v>MARKET STREET 23KV</v>
          </cell>
          <cell r="J691" t="str">
            <v>T6470B05</v>
          </cell>
        </row>
        <row r="692">
          <cell r="G692" t="str">
            <v>MARSHALLBURG 34.5KV</v>
          </cell>
          <cell r="J692" t="str">
            <v>T4272B02</v>
          </cell>
        </row>
        <row r="693">
          <cell r="G693" t="str">
            <v>MARTEK NORTH 24KV</v>
          </cell>
          <cell r="J693" t="str">
            <v>T2936B23</v>
          </cell>
        </row>
        <row r="694">
          <cell r="G694" t="str">
            <v>MARTEK SOUTH 24KV</v>
          </cell>
          <cell r="J694" t="str">
            <v>T2936B22</v>
          </cell>
        </row>
        <row r="695">
          <cell r="G695" t="str">
            <v>MARTIN STREET 12KV</v>
          </cell>
          <cell r="J695" t="str">
            <v>T5160B06</v>
          </cell>
        </row>
        <row r="696">
          <cell r="G696" t="str">
            <v>MASON STREET 23KV</v>
          </cell>
          <cell r="J696" t="str">
            <v>T4790B15</v>
          </cell>
        </row>
        <row r="697">
          <cell r="G697" t="str">
            <v>MASONBORO LOOP ROAD 23KV</v>
          </cell>
          <cell r="J697" t="str">
            <v>T6455B06</v>
          </cell>
        </row>
        <row r="698">
          <cell r="G698" t="str">
            <v>MATHIS STREET 23KV</v>
          </cell>
          <cell r="J698" t="str">
            <v>T3980B03</v>
          </cell>
        </row>
        <row r="699">
          <cell r="G699" t="str">
            <v>MATTHEWS CROSSROADS 24KV</v>
          </cell>
          <cell r="J699" t="str">
            <v>T6040B12</v>
          </cell>
        </row>
        <row r="700">
          <cell r="G700" t="str">
            <v>MAXTON 23KV</v>
          </cell>
          <cell r="J700" t="str">
            <v>T2215B01</v>
          </cell>
        </row>
        <row r="701">
          <cell r="G701" t="str">
            <v>MAYFAIRE 24KV</v>
          </cell>
          <cell r="J701" t="str">
            <v>T6740B18</v>
          </cell>
        </row>
        <row r="702">
          <cell r="G702" t="str">
            <v>MAYO 23KV</v>
          </cell>
          <cell r="J702" t="str">
            <v>T5240B15</v>
          </cell>
        </row>
        <row r="703">
          <cell r="G703" t="str">
            <v>MAYSVILLE 23KV</v>
          </cell>
          <cell r="J703" t="str">
            <v>T4360B01</v>
          </cell>
        </row>
        <row r="704">
          <cell r="G704" t="str">
            <v>MCBEE 12KV</v>
          </cell>
          <cell r="J704" t="str">
            <v>T3330B01</v>
          </cell>
        </row>
        <row r="705">
          <cell r="G705" t="str">
            <v>MCCAIN 23KV</v>
          </cell>
          <cell r="J705" t="str">
            <v>T0900B01</v>
          </cell>
        </row>
        <row r="706">
          <cell r="G706" t="str">
            <v>MCCOLL 23KV</v>
          </cell>
          <cell r="J706" t="str">
            <v>T3760B01</v>
          </cell>
        </row>
        <row r="707">
          <cell r="G707" t="str">
            <v>MCCOWN DRIVE 23KV</v>
          </cell>
          <cell r="J707" t="str">
            <v>T2830B02</v>
          </cell>
        </row>
        <row r="708">
          <cell r="G708" t="str">
            <v>MCCOY 13KV</v>
          </cell>
          <cell r="J708" t="str">
            <v>T0375B01</v>
          </cell>
        </row>
        <row r="709">
          <cell r="G709" t="str">
            <v>MCCRIMMON 24KV</v>
          </cell>
          <cell r="J709" t="str">
            <v>T5014B12</v>
          </cell>
        </row>
        <row r="710">
          <cell r="G710" t="str">
            <v>MCCULLERS 24KV</v>
          </cell>
          <cell r="J710" t="str">
            <v>T4426B12</v>
          </cell>
        </row>
        <row r="711">
          <cell r="G711" t="str">
            <v>MCDONALDS 23KV</v>
          </cell>
          <cell r="J711" t="str">
            <v>T1980B04</v>
          </cell>
        </row>
        <row r="712">
          <cell r="G712" t="str">
            <v>MCDOWELL ROAD 23KV</v>
          </cell>
          <cell r="J712" t="str">
            <v>T0950B05</v>
          </cell>
        </row>
        <row r="713">
          <cell r="G713" t="str">
            <v>MCGEES CROSSROADS 24KV</v>
          </cell>
          <cell r="J713" t="str">
            <v>T5670B02</v>
          </cell>
        </row>
        <row r="714">
          <cell r="G714" t="str">
            <v>MCKOY STREET 23KV</v>
          </cell>
          <cell r="J714" t="str">
            <v>T5570B01</v>
          </cell>
        </row>
        <row r="715">
          <cell r="G715" t="str">
            <v>MCLEOD BLVD 23KV</v>
          </cell>
          <cell r="J715" t="str">
            <v>T2826B01</v>
          </cell>
        </row>
        <row r="716">
          <cell r="G716" t="str">
            <v>MCNEIL STREET 23KV</v>
          </cell>
          <cell r="J716" t="str">
            <v>T5860B05</v>
          </cell>
        </row>
        <row r="717">
          <cell r="G717" t="str">
            <v>MCQUEEN STREET 23KV</v>
          </cell>
          <cell r="J717" t="str">
            <v>T2840B33</v>
          </cell>
        </row>
        <row r="718">
          <cell r="G718" t="str">
            <v>MEADOW ROAD 12KV</v>
          </cell>
          <cell r="J718" t="str">
            <v>T0340B15</v>
          </cell>
        </row>
        <row r="719">
          <cell r="G719" t="str">
            <v>MEADOWBROOK ROAD 23KV</v>
          </cell>
          <cell r="J719" t="str">
            <v>T0960B12</v>
          </cell>
        </row>
        <row r="720">
          <cell r="G720" t="str">
            <v>MECHANICAL BOULEVARD 24KV</v>
          </cell>
          <cell r="J720" t="str">
            <v>T5314B11</v>
          </cell>
        </row>
        <row r="721">
          <cell r="G721" t="str">
            <v>MERRIMON AVENUE 23KV</v>
          </cell>
          <cell r="J721" t="str">
            <v>T0371B03</v>
          </cell>
        </row>
        <row r="722">
          <cell r="G722" t="str">
            <v>METHODIST COLLEGE 12KV</v>
          </cell>
          <cell r="J722" t="str">
            <v>T2480B02</v>
          </cell>
        </row>
        <row r="723">
          <cell r="G723" t="str">
            <v>MICAVILLE 12KV</v>
          </cell>
          <cell r="J723" t="str">
            <v>T0720B01</v>
          </cell>
        </row>
        <row r="724">
          <cell r="G724" t="str">
            <v>MICRO 23KV</v>
          </cell>
          <cell r="J724" t="str">
            <v>T5970B08</v>
          </cell>
        </row>
        <row r="725">
          <cell r="G725" t="str">
            <v>MIDDLE SOUND 23KV</v>
          </cell>
          <cell r="J725" t="str">
            <v>T6470B01</v>
          </cell>
        </row>
        <row r="726">
          <cell r="G726" t="str">
            <v>MIDDLEMONT 24KV</v>
          </cell>
          <cell r="J726" t="str">
            <v>T0700B01</v>
          </cell>
        </row>
        <row r="727">
          <cell r="G727" t="str">
            <v>MIDWAY 23KV</v>
          </cell>
          <cell r="J727" t="str">
            <v>T2215B02</v>
          </cell>
        </row>
        <row r="728">
          <cell r="G728" t="str">
            <v>MIDWAY 24KV</v>
          </cell>
          <cell r="J728" t="str">
            <v>T4852B13</v>
          </cell>
        </row>
        <row r="729">
          <cell r="G729" t="str">
            <v>MILITARY CUTOFF 24KV</v>
          </cell>
          <cell r="J729" t="str">
            <v>T6740B17</v>
          </cell>
        </row>
        <row r="730">
          <cell r="G730" t="str">
            <v>MILLBROOK 23KV</v>
          </cell>
          <cell r="J730" t="str">
            <v>T5108B02</v>
          </cell>
        </row>
        <row r="731">
          <cell r="G731" t="str">
            <v>MILLER ROAD 23KV</v>
          </cell>
          <cell r="J731" t="str">
            <v>T3980B01</v>
          </cell>
        </row>
        <row r="732">
          <cell r="G732" t="str">
            <v>MILLER'S CROSSROADS 23KV</v>
          </cell>
          <cell r="J732" t="str">
            <v>T5912B05</v>
          </cell>
        </row>
        <row r="733">
          <cell r="G733" t="str">
            <v>MILLS GAP 23KV</v>
          </cell>
          <cell r="J733" t="str">
            <v>T0781B01</v>
          </cell>
        </row>
        <row r="734">
          <cell r="G734" t="str">
            <v>MILTON 12KV</v>
          </cell>
          <cell r="J734" t="str">
            <v>T5390B04</v>
          </cell>
        </row>
        <row r="735">
          <cell r="G735" t="str">
            <v>MITCHELL MILL 24KV</v>
          </cell>
          <cell r="J735" t="str">
            <v>T5205B04</v>
          </cell>
        </row>
        <row r="736">
          <cell r="G736" t="str">
            <v>MITCHINERS CROSSROADS 23KV</v>
          </cell>
          <cell r="J736" t="str">
            <v>T4700B11</v>
          </cell>
        </row>
        <row r="737">
          <cell r="G737" t="str">
            <v>MOCKINGBIRD HILL 12KV</v>
          </cell>
          <cell r="J737" t="str">
            <v>T2280B23</v>
          </cell>
        </row>
        <row r="738">
          <cell r="G738" t="str">
            <v>MOFFAT DR 24KV</v>
          </cell>
          <cell r="J738" t="str">
            <v>T3445B04</v>
          </cell>
        </row>
        <row r="739">
          <cell r="G739" t="str">
            <v>MONCURE 23KV</v>
          </cell>
          <cell r="J739" t="str">
            <v>T2225B01</v>
          </cell>
        </row>
        <row r="740">
          <cell r="G740" t="str">
            <v>MONCURE INDUSTRIAL 23KV</v>
          </cell>
          <cell r="J740" t="str">
            <v>T2225B02</v>
          </cell>
        </row>
        <row r="741">
          <cell r="G741" t="str">
            <v>MONCURE WEYERHAEUSER 23KV</v>
          </cell>
          <cell r="J741" t="str">
            <v>T2225B03</v>
          </cell>
        </row>
        <row r="742">
          <cell r="G742" t="str">
            <v>MONKEY JUNCTION 23KV</v>
          </cell>
          <cell r="J742" t="str">
            <v>T6720B08</v>
          </cell>
        </row>
        <row r="743">
          <cell r="G743" t="str">
            <v>MONTE VISTA 24KV</v>
          </cell>
          <cell r="J743" t="str">
            <v>T0700B04</v>
          </cell>
        </row>
        <row r="744">
          <cell r="G744" t="str">
            <v>MONTICELLO 12KV</v>
          </cell>
          <cell r="J744" t="str">
            <v>T0870B01</v>
          </cell>
        </row>
        <row r="745">
          <cell r="G745" t="str">
            <v>MOREHEAD EAST 12KV</v>
          </cell>
          <cell r="J745" t="str">
            <v>T4240B02</v>
          </cell>
        </row>
        <row r="746">
          <cell r="G746" t="str">
            <v>MOREHEAD WILDWOOD 23KV</v>
          </cell>
          <cell r="J746" t="str">
            <v>T4242B13</v>
          </cell>
        </row>
        <row r="747">
          <cell r="G747" t="str">
            <v>MORGAN STREET 12KV</v>
          </cell>
          <cell r="J747" t="str">
            <v>T5160B07</v>
          </cell>
        </row>
        <row r="748">
          <cell r="G748" t="str">
            <v>MORGANTON ROAD 23KV</v>
          </cell>
          <cell r="J748" t="str">
            <v>T1890B02</v>
          </cell>
        </row>
        <row r="749">
          <cell r="G749" t="str">
            <v>MOUNT CARMEL 24KV</v>
          </cell>
          <cell r="J749" t="str">
            <v>T0665B12</v>
          </cell>
        </row>
        <row r="750">
          <cell r="G750" t="str">
            <v>MOUNT GILEAD EAST 12KV</v>
          </cell>
          <cell r="J750" t="str">
            <v>T1360B02</v>
          </cell>
        </row>
        <row r="751">
          <cell r="G751" t="str">
            <v>MOUNT GILEAD NORTH 12KV</v>
          </cell>
          <cell r="J751" t="str">
            <v>T1360B03</v>
          </cell>
        </row>
        <row r="752">
          <cell r="G752" t="str">
            <v>MOUNT GILEAD WEST 12KV</v>
          </cell>
          <cell r="J752" t="str">
            <v>T1360B01</v>
          </cell>
        </row>
        <row r="753">
          <cell r="G753" t="str">
            <v>MOUNT MORIAH 23KV</v>
          </cell>
          <cell r="J753" t="str">
            <v>T4501B03</v>
          </cell>
        </row>
        <row r="754">
          <cell r="G754" t="str">
            <v>MOUNT OLIVE EAST 12KV</v>
          </cell>
          <cell r="J754" t="str">
            <v>T5890B01</v>
          </cell>
        </row>
        <row r="755">
          <cell r="G755" t="str">
            <v>MOUNT OLIVE SOUTH 12KV</v>
          </cell>
          <cell r="J755" t="str">
            <v>T5890B03</v>
          </cell>
        </row>
        <row r="756">
          <cell r="G756" t="str">
            <v>MOUNTAIN 23KV</v>
          </cell>
          <cell r="J756" t="str">
            <v>T0955B04</v>
          </cell>
        </row>
        <row r="757">
          <cell r="G757" t="str">
            <v>MT. OLIVE INDUSTRIAL PARK 23KV</v>
          </cell>
          <cell r="J757" t="str">
            <v>T5895B01</v>
          </cell>
        </row>
        <row r="758">
          <cell r="G758" t="str">
            <v>MTI 12KV</v>
          </cell>
          <cell r="J758" t="str">
            <v>T1610B04</v>
          </cell>
        </row>
        <row r="759">
          <cell r="G759" t="str">
            <v>MULLINS 23KV</v>
          </cell>
          <cell r="J759" t="str">
            <v>T3030B01</v>
          </cell>
        </row>
        <row r="760">
          <cell r="G760" t="str">
            <v>MURPHREY ROAD 24KV</v>
          </cell>
          <cell r="J760" t="str">
            <v>T4500B11</v>
          </cell>
        </row>
        <row r="761">
          <cell r="G761" t="str">
            <v>NAHUNTA 23KV</v>
          </cell>
          <cell r="J761" t="str">
            <v>T5465B02</v>
          </cell>
        </row>
        <row r="762">
          <cell r="G762" t="str">
            <v>NASHVILLE 23KV</v>
          </cell>
          <cell r="J762" t="str">
            <v>T5900B01</v>
          </cell>
        </row>
        <row r="763">
          <cell r="G763" t="str">
            <v>NATIONAL CEMETERY 23KV</v>
          </cell>
          <cell r="J763" t="str">
            <v>T2827B02</v>
          </cell>
        </row>
        <row r="764">
          <cell r="G764" t="str">
            <v>NATIONAL SPINNING 23KV</v>
          </cell>
          <cell r="J764" t="str">
            <v>T6070B02</v>
          </cell>
        </row>
        <row r="765">
          <cell r="G765" t="str">
            <v>NAVAHO TRAIL 23KV</v>
          </cell>
          <cell r="J765" t="str">
            <v>T6720B01</v>
          </cell>
        </row>
        <row r="766">
          <cell r="G766" t="str">
            <v>NAVASSA 24KV</v>
          </cell>
          <cell r="J766" t="str">
            <v>T6445B02</v>
          </cell>
        </row>
        <row r="767">
          <cell r="G767" t="str">
            <v>NC 210 NORTH 23KV</v>
          </cell>
          <cell r="J767" t="str">
            <v>T5860B03</v>
          </cell>
        </row>
        <row r="768">
          <cell r="G768" t="str">
            <v>NC 55 24KV</v>
          </cell>
          <cell r="J768" t="str">
            <v>T5888B02</v>
          </cell>
        </row>
        <row r="769">
          <cell r="G769" t="str">
            <v>NC 58 23KV</v>
          </cell>
          <cell r="J769" t="str">
            <v>T4319B02</v>
          </cell>
        </row>
        <row r="770">
          <cell r="G770" t="str">
            <v>NC HIGHWAY 20 12KV</v>
          </cell>
          <cell r="J770" t="str">
            <v>T2282B02</v>
          </cell>
        </row>
        <row r="771">
          <cell r="G771" t="str">
            <v>NC HIGHWAY 211 12KV</v>
          </cell>
          <cell r="J771" t="str">
            <v>T2282B01</v>
          </cell>
        </row>
        <row r="772">
          <cell r="G772" t="str">
            <v>NEEDMORE 23KV</v>
          </cell>
          <cell r="J772" t="str">
            <v>T4866B05</v>
          </cell>
        </row>
        <row r="773">
          <cell r="G773" t="str">
            <v>NEUSE NEUSE 23KV</v>
          </cell>
          <cell r="J773" t="str">
            <v>T5060B01</v>
          </cell>
        </row>
        <row r="774">
          <cell r="G774" t="str">
            <v>NEW CENTRE 23KV</v>
          </cell>
          <cell r="J774" t="str">
            <v>T6320B07</v>
          </cell>
        </row>
        <row r="775">
          <cell r="G775" t="str">
            <v>NEW HILL 23KV</v>
          </cell>
          <cell r="J775" t="str">
            <v>T5911B01</v>
          </cell>
        </row>
        <row r="776">
          <cell r="G776" t="str">
            <v>NEW HOPE 23KV</v>
          </cell>
          <cell r="J776" t="str">
            <v>T5912B01</v>
          </cell>
        </row>
        <row r="777">
          <cell r="G777" t="str">
            <v>NEW HOPE 24KV</v>
          </cell>
          <cell r="J777" t="str">
            <v>T4723B13</v>
          </cell>
        </row>
        <row r="778">
          <cell r="G778" t="str">
            <v>NEW RIVER 23KV</v>
          </cell>
          <cell r="J778" t="str">
            <v>T4210B15</v>
          </cell>
        </row>
        <row r="779">
          <cell r="G779" t="str">
            <v>NEW SALEM 12KV</v>
          </cell>
          <cell r="J779" t="str">
            <v>T0733B02</v>
          </cell>
        </row>
        <row r="780">
          <cell r="G780" t="str">
            <v>NEWPORT 23KV</v>
          </cell>
          <cell r="J780" t="str">
            <v>T4271B01</v>
          </cell>
        </row>
        <row r="781">
          <cell r="G781" t="str">
            <v>NEWTON GROVE 23KV</v>
          </cell>
          <cell r="J781" t="str">
            <v>T5921B01</v>
          </cell>
        </row>
        <row r="782">
          <cell r="G782" t="str">
            <v>NICHOLS 23KV</v>
          </cell>
          <cell r="J782" t="str">
            <v>T3035B01</v>
          </cell>
        </row>
        <row r="783">
          <cell r="G783" t="str">
            <v>NORLINA 23KV</v>
          </cell>
          <cell r="J783" t="str">
            <v>T5360B03</v>
          </cell>
        </row>
        <row r="784">
          <cell r="G784" t="str">
            <v>NORTH CHASE 23KV</v>
          </cell>
          <cell r="J784" t="str">
            <v>T6205B13</v>
          </cell>
        </row>
        <row r="785">
          <cell r="G785" t="str">
            <v>NORTH GLEN 23KV</v>
          </cell>
          <cell r="J785" t="str">
            <v>T4620B11</v>
          </cell>
        </row>
        <row r="786">
          <cell r="G786" t="str">
            <v>NORTH GUIGNARD DRIVE 23KV</v>
          </cell>
          <cell r="J786" t="str">
            <v>T3966B02</v>
          </cell>
        </row>
        <row r="787">
          <cell r="G787" t="str">
            <v>NORTH HARRISON 24KV</v>
          </cell>
          <cell r="J787" t="str">
            <v>T4602B03</v>
          </cell>
        </row>
        <row r="788">
          <cell r="G788" t="str">
            <v>NORTH HILLS 12KV</v>
          </cell>
          <cell r="J788" t="str">
            <v>T4870B02</v>
          </cell>
        </row>
        <row r="789">
          <cell r="G789" t="str">
            <v>NORTH MAIN 23KV</v>
          </cell>
          <cell r="J789" t="str">
            <v>T3980B05</v>
          </cell>
        </row>
        <row r="790">
          <cell r="G790" t="str">
            <v>NORTH PARK 23KV</v>
          </cell>
          <cell r="J790" t="str">
            <v>T5235B02</v>
          </cell>
        </row>
        <row r="791">
          <cell r="G791" t="str">
            <v>NORTH PLANT 24KV</v>
          </cell>
          <cell r="J791" t="str">
            <v>T5642B23</v>
          </cell>
        </row>
        <row r="792">
          <cell r="G792" t="str">
            <v>NORTH WILMINGTON 23KV</v>
          </cell>
          <cell r="J792" t="str">
            <v>T6466B02</v>
          </cell>
        </row>
        <row r="793">
          <cell r="G793" t="str">
            <v>NORTHCHASE 23KV</v>
          </cell>
          <cell r="J793" t="str">
            <v>T4620B07</v>
          </cell>
        </row>
        <row r="794">
          <cell r="G794" t="str">
            <v>NORTHCLIFT 23KV</v>
          </cell>
          <cell r="J794" t="str">
            <v>T4620B16</v>
          </cell>
        </row>
        <row r="795">
          <cell r="G795" t="str">
            <v>NORTHWOOD 23KV</v>
          </cell>
          <cell r="J795" t="str">
            <v>T2250B03</v>
          </cell>
        </row>
        <row r="796">
          <cell r="G796" t="str">
            <v>NORTHWOODS 23KV</v>
          </cell>
          <cell r="J796" t="str">
            <v>T4273B02</v>
          </cell>
        </row>
        <row r="797">
          <cell r="G797" t="str">
            <v>NOVARTIS 24KV</v>
          </cell>
          <cell r="J797" t="str">
            <v>T4796B11</v>
          </cell>
        </row>
        <row r="798">
          <cell r="G798" t="str">
            <v>NOVO 24KV</v>
          </cell>
          <cell r="J798" t="str">
            <v>T5642B21</v>
          </cell>
        </row>
        <row r="799">
          <cell r="G799" t="str">
            <v>OAK 23KV</v>
          </cell>
          <cell r="J799" t="str">
            <v>T4785B04</v>
          </cell>
        </row>
        <row r="800">
          <cell r="G800" t="str">
            <v>OAK FOREST 12KV</v>
          </cell>
          <cell r="J800" t="str">
            <v>T5980B03</v>
          </cell>
        </row>
        <row r="801">
          <cell r="G801" t="str">
            <v>OAK FOREST ROAD 23KV</v>
          </cell>
          <cell r="J801" t="str">
            <v>T5108B05</v>
          </cell>
        </row>
        <row r="802">
          <cell r="G802" t="str">
            <v>OAK PARK 23KV</v>
          </cell>
          <cell r="J802" t="str">
            <v>T4910B02</v>
          </cell>
        </row>
        <row r="803">
          <cell r="G803" t="str">
            <v>OAK PARK ROAD 24KV</v>
          </cell>
          <cell r="J803" t="str">
            <v>T2444B03</v>
          </cell>
        </row>
        <row r="804">
          <cell r="G804" t="str">
            <v>OAK RIVER 24KV</v>
          </cell>
          <cell r="J804" t="str">
            <v>T3320B04</v>
          </cell>
        </row>
        <row r="805">
          <cell r="G805" t="str">
            <v>OAKLAND AVENUE 23KV</v>
          </cell>
          <cell r="J805" t="str">
            <v>T3985B02</v>
          </cell>
        </row>
        <row r="806">
          <cell r="G806" t="str">
            <v>OAKLEY 12KV</v>
          </cell>
          <cell r="J806" t="str">
            <v>T0750B06</v>
          </cell>
        </row>
        <row r="807">
          <cell r="G807" t="str">
            <v>OAKWOOD AVENUE 12KV</v>
          </cell>
          <cell r="J807" t="str">
            <v>T5005B03</v>
          </cell>
        </row>
        <row r="808">
          <cell r="G808" t="str">
            <v>ODUM STREET 23KV</v>
          </cell>
          <cell r="J808" t="str">
            <v>T2247B03</v>
          </cell>
        </row>
        <row r="809">
          <cell r="G809" t="str">
            <v>OLANTA NORTH 23KV</v>
          </cell>
          <cell r="J809" t="str">
            <v>T3040B01</v>
          </cell>
        </row>
        <row r="810">
          <cell r="G810" t="str">
            <v>OLANTA SOUTH 23KV</v>
          </cell>
          <cell r="J810" t="str">
            <v>T3040B02</v>
          </cell>
        </row>
        <row r="811">
          <cell r="G811" t="str">
            <v>OLD DRUG STORE 24KV</v>
          </cell>
          <cell r="J811" t="str">
            <v>T5670B22</v>
          </cell>
        </row>
        <row r="812">
          <cell r="G812" t="str">
            <v>OLD FAYETTEVILLE ROAD 24KV</v>
          </cell>
          <cell r="J812" t="str">
            <v>T6445B03</v>
          </cell>
        </row>
        <row r="813">
          <cell r="G813" t="str">
            <v>OLD FORT ROAD 12KV</v>
          </cell>
          <cell r="J813" t="str">
            <v>T0535B03</v>
          </cell>
        </row>
        <row r="814">
          <cell r="G814" t="str">
            <v>OLD SMITHFIELD ROAD 24KV</v>
          </cell>
          <cell r="J814" t="str">
            <v>T5752B12</v>
          </cell>
        </row>
        <row r="815">
          <cell r="G815" t="str">
            <v>OLDE POINT 23KV</v>
          </cell>
          <cell r="J815" t="str">
            <v>T6389B02</v>
          </cell>
        </row>
        <row r="816">
          <cell r="G816" t="str">
            <v>OLEANDER 23KV</v>
          </cell>
          <cell r="J816" t="str">
            <v>T6455B04</v>
          </cell>
        </row>
        <row r="817">
          <cell r="G817" t="str">
            <v>OLIVE CHAPEL 23KV</v>
          </cell>
          <cell r="J817" t="str">
            <v>T4530B06</v>
          </cell>
        </row>
        <row r="818">
          <cell r="G818" t="str">
            <v>OLIVE HILL 23KV</v>
          </cell>
          <cell r="J818" t="str">
            <v>T5230B04</v>
          </cell>
        </row>
        <row r="819">
          <cell r="G819" t="str">
            <v>OLIVIA 24KV</v>
          </cell>
          <cell r="J819" t="str">
            <v>T2141B01</v>
          </cell>
        </row>
        <row r="820">
          <cell r="G820" t="str">
            <v>OLYMPIA 23KV</v>
          </cell>
          <cell r="J820" t="str">
            <v>T4074B01</v>
          </cell>
        </row>
        <row r="821">
          <cell r="G821" t="str">
            <v>OMEGA 12KV</v>
          </cell>
          <cell r="J821" t="str">
            <v>T4870B07</v>
          </cell>
        </row>
        <row r="822">
          <cell r="G822" t="str">
            <v>ONSLOW 23KV</v>
          </cell>
          <cell r="J822" t="str">
            <v>T4273B05</v>
          </cell>
        </row>
        <row r="823">
          <cell r="G823" t="str">
            <v>OPTIMIST FARM 23KV</v>
          </cell>
          <cell r="J823" t="str">
            <v>T4866B01</v>
          </cell>
        </row>
        <row r="824">
          <cell r="G824" t="str">
            <v>ORANGE STREET 23KV</v>
          </cell>
          <cell r="J824" t="str">
            <v>T6466B01</v>
          </cell>
        </row>
        <row r="825">
          <cell r="G825" t="str">
            <v>ORIENTAL 23KV</v>
          </cell>
          <cell r="J825" t="str">
            <v>T4050B03</v>
          </cell>
        </row>
        <row r="826">
          <cell r="G826" t="str">
            <v>ORPHANAGE 23KV</v>
          </cell>
          <cell r="J826" t="str">
            <v>T5090B03</v>
          </cell>
        </row>
        <row r="827">
          <cell r="G827" t="str">
            <v>OTEEN 12KV</v>
          </cell>
          <cell r="J827" t="str">
            <v>T0750B16</v>
          </cell>
        </row>
        <row r="828">
          <cell r="G828" t="str">
            <v>OWEN 12KV</v>
          </cell>
          <cell r="J828" t="str">
            <v>T0733B04</v>
          </cell>
        </row>
        <row r="829">
          <cell r="G829" t="str">
            <v>OXFORD EAST 23KV</v>
          </cell>
          <cell r="J829" t="str">
            <v>T5090B01</v>
          </cell>
        </row>
        <row r="830">
          <cell r="G830" t="str">
            <v>OXFORD SOUTH INDUSTRIAL 23KV</v>
          </cell>
          <cell r="J830" t="str">
            <v>T5085B01</v>
          </cell>
        </row>
        <row r="831">
          <cell r="G831" t="str">
            <v>PAMPLICO 23KV</v>
          </cell>
          <cell r="J831" t="str">
            <v>T3060B01</v>
          </cell>
        </row>
        <row r="832">
          <cell r="G832" t="str">
            <v>PAPER MILL 23KV</v>
          </cell>
          <cell r="J832" t="str">
            <v>T1430B02</v>
          </cell>
        </row>
        <row r="833">
          <cell r="G833" t="str">
            <v>PARK AVENUE 23KV</v>
          </cell>
          <cell r="J833" t="str">
            <v>T6662B04</v>
          </cell>
        </row>
        <row r="834">
          <cell r="G834" t="str">
            <v>PARKWAY 23KV</v>
          </cell>
          <cell r="J834" t="str">
            <v>T4605B01</v>
          </cell>
        </row>
        <row r="835">
          <cell r="G835" t="str">
            <v>PARKWOOD 23KV</v>
          </cell>
          <cell r="J835" t="str">
            <v>T6471B11</v>
          </cell>
        </row>
        <row r="836">
          <cell r="G836" t="str">
            <v>PAT'S CABIN 24KV</v>
          </cell>
          <cell r="J836" t="str">
            <v>T3320B01</v>
          </cell>
        </row>
        <row r="837">
          <cell r="G837" t="str">
            <v>PATTON AVENUE 12KV</v>
          </cell>
          <cell r="J837" t="str">
            <v>T0340B18</v>
          </cell>
        </row>
        <row r="838">
          <cell r="G838" t="str">
            <v>PATTON COVE 12KV</v>
          </cell>
          <cell r="J838" t="str">
            <v>T0810B08</v>
          </cell>
        </row>
        <row r="839">
          <cell r="G839" t="str">
            <v>PEACE STREET 12KV</v>
          </cell>
          <cell r="J839" t="str">
            <v>T5005B07</v>
          </cell>
        </row>
        <row r="840">
          <cell r="G840" t="str">
            <v>PEARIDGE 23KV</v>
          </cell>
          <cell r="J840" t="str">
            <v>T5427B04</v>
          </cell>
        </row>
        <row r="841">
          <cell r="G841" t="str">
            <v>PEE DEE EMC 24KV CIRCUIT BREAKER</v>
          </cell>
          <cell r="J841" t="str">
            <v>T1428B05</v>
          </cell>
        </row>
        <row r="842">
          <cell r="G842" t="str">
            <v>PEEDIN JUNCTION 23KV</v>
          </cell>
          <cell r="J842" t="str">
            <v>T5935B02</v>
          </cell>
        </row>
        <row r="843">
          <cell r="G843" t="str">
            <v>PELLETIER HARBOR 12KV</v>
          </cell>
          <cell r="J843" t="str">
            <v>T4240B05</v>
          </cell>
        </row>
        <row r="844">
          <cell r="G844" t="str">
            <v>PEMBROKE CITY 23KV</v>
          </cell>
          <cell r="J844" t="str">
            <v>T2247B01</v>
          </cell>
        </row>
        <row r="845">
          <cell r="G845" t="str">
            <v>PEMBROKE COLLEGE 23KV</v>
          </cell>
          <cell r="J845" t="str">
            <v>T2247B02</v>
          </cell>
        </row>
        <row r="846">
          <cell r="G846" t="str">
            <v>PENLAND STREET 12KV</v>
          </cell>
          <cell r="J846" t="str">
            <v>T0400B15</v>
          </cell>
        </row>
        <row r="847">
          <cell r="G847" t="str">
            <v>PENNY ROAD 23KV</v>
          </cell>
          <cell r="J847" t="str">
            <v>T4866B02</v>
          </cell>
        </row>
        <row r="848">
          <cell r="G848" t="str">
            <v>PERIMETER 23KV</v>
          </cell>
          <cell r="J848" t="str">
            <v>T5010B03</v>
          </cell>
        </row>
        <row r="849">
          <cell r="G849" t="str">
            <v>PERRY CREEK 23KV</v>
          </cell>
          <cell r="J849" t="str">
            <v>T5125B23</v>
          </cell>
        </row>
        <row r="850">
          <cell r="G850" t="str">
            <v>PERSON STREET 12KV</v>
          </cell>
          <cell r="J850" t="str">
            <v>T5120B07</v>
          </cell>
        </row>
        <row r="851">
          <cell r="G851" t="str">
            <v>PIEDMONT 23KV</v>
          </cell>
          <cell r="J851" t="str">
            <v>T0371B02</v>
          </cell>
        </row>
        <row r="852">
          <cell r="G852" t="str">
            <v>PIGEON ROAD 12KV</v>
          </cell>
          <cell r="J852" t="str">
            <v>T0400B13</v>
          </cell>
        </row>
        <row r="853">
          <cell r="G853" t="str">
            <v>PILOT 23KV</v>
          </cell>
          <cell r="J853" t="str">
            <v>T6090B04</v>
          </cell>
        </row>
        <row r="854">
          <cell r="G854" t="str">
            <v>PINE LEVEL 23KV</v>
          </cell>
          <cell r="J854" t="str">
            <v>T5970B17</v>
          </cell>
        </row>
        <row r="855">
          <cell r="G855" t="str">
            <v>PINE STREET 23KV</v>
          </cell>
          <cell r="J855" t="str">
            <v>T2827B05</v>
          </cell>
        </row>
        <row r="856">
          <cell r="G856" t="str">
            <v>PINE TREE ROAD 23KV</v>
          </cell>
          <cell r="J856" t="str">
            <v>T5085B03</v>
          </cell>
        </row>
        <row r="857">
          <cell r="G857" t="str">
            <v>PINE VALLEY 23KV</v>
          </cell>
          <cell r="J857" t="str">
            <v>T6720B06</v>
          </cell>
        </row>
        <row r="858">
          <cell r="G858" t="str">
            <v>PINEBLUFF 23KV</v>
          </cell>
          <cell r="J858" t="str">
            <v>T0900B03</v>
          </cell>
        </row>
        <row r="859">
          <cell r="G859" t="str">
            <v>PINECREST 23KV</v>
          </cell>
          <cell r="J859" t="str">
            <v>T1548B04</v>
          </cell>
        </row>
        <row r="860">
          <cell r="G860" t="str">
            <v>PINEHILLS 24KV</v>
          </cell>
          <cell r="J860" t="str">
            <v>T1190B03</v>
          </cell>
        </row>
        <row r="861">
          <cell r="G861" t="str">
            <v>PINEHILLS ALTERNATE 24KV</v>
          </cell>
          <cell r="J861" t="str">
            <v>T1190B13</v>
          </cell>
        </row>
        <row r="862">
          <cell r="G862" t="str">
            <v>PINEHURST HOSPITAL 24KV</v>
          </cell>
          <cell r="J862" t="str">
            <v>T2249B04</v>
          </cell>
        </row>
        <row r="863">
          <cell r="G863" t="str">
            <v>PINERIDGE 24KV</v>
          </cell>
          <cell r="J863" t="str">
            <v>T3665B04</v>
          </cell>
        </row>
        <row r="864">
          <cell r="G864" t="str">
            <v>PINEWILD 23KV</v>
          </cell>
          <cell r="J864" t="str">
            <v>T1700B13</v>
          </cell>
        </row>
        <row r="865">
          <cell r="G865" t="str">
            <v>PINEWOOD 23KV</v>
          </cell>
          <cell r="J865" t="str">
            <v>T5912B04</v>
          </cell>
        </row>
        <row r="866">
          <cell r="G866" t="str">
            <v>PINEWOOD-PAXVILLE 23KV</v>
          </cell>
          <cell r="J866" t="str">
            <v>T3965B02</v>
          </cell>
        </row>
        <row r="867">
          <cell r="G867" t="str">
            <v>PINK HILL 23KV</v>
          </cell>
          <cell r="J867" t="str">
            <v>T4225B01</v>
          </cell>
        </row>
        <row r="868">
          <cell r="G868" t="str">
            <v>PISGAH VIEW 24KV</v>
          </cell>
          <cell r="J868" t="str">
            <v>T0700B03</v>
          </cell>
        </row>
        <row r="869">
          <cell r="G869" t="str">
            <v>PITTSBORO 23KV</v>
          </cell>
          <cell r="J869" t="str">
            <v>T2250B01</v>
          </cell>
        </row>
        <row r="870">
          <cell r="G870" t="str">
            <v>PLANT 13.8KV</v>
          </cell>
          <cell r="J870" t="str">
            <v>T4420B02</v>
          </cell>
        </row>
        <row r="871">
          <cell r="G871" t="str">
            <v>PLANTERS WALK 23KV</v>
          </cell>
          <cell r="J871" t="str">
            <v>T4850B04</v>
          </cell>
        </row>
        <row r="872">
          <cell r="G872" t="str">
            <v>PLAZA EAST 23KV</v>
          </cell>
          <cell r="J872" t="str">
            <v>T5168B03</v>
          </cell>
        </row>
        <row r="873">
          <cell r="G873" t="str">
            <v>PLAZA WEST 23KV</v>
          </cell>
          <cell r="J873" t="str">
            <v>T5136B01</v>
          </cell>
        </row>
        <row r="874">
          <cell r="G874" t="str">
            <v>PLEASANT PINES 24KV</v>
          </cell>
          <cell r="J874" t="str">
            <v>T4910B22</v>
          </cell>
        </row>
        <row r="875">
          <cell r="G875" t="str">
            <v>POKOMOKE 24KV</v>
          </cell>
          <cell r="J875" t="str">
            <v>T5401B02</v>
          </cell>
        </row>
        <row r="876">
          <cell r="G876" t="str">
            <v>POLKTON 23KV</v>
          </cell>
          <cell r="J876" t="str">
            <v>T1672B02</v>
          </cell>
        </row>
        <row r="877">
          <cell r="G877" t="str">
            <v>POLLOCKSVILLE 23KV</v>
          </cell>
          <cell r="J877" t="str">
            <v>T4276B02</v>
          </cell>
        </row>
        <row r="878">
          <cell r="G878" t="str">
            <v>PONDEROSA 23KV</v>
          </cell>
          <cell r="J878" t="str">
            <v>T1890B04</v>
          </cell>
        </row>
        <row r="879">
          <cell r="G879" t="str">
            <v>PONY FARM 24KV</v>
          </cell>
          <cell r="J879" t="str">
            <v>T5642B11</v>
          </cell>
        </row>
        <row r="880">
          <cell r="G880" t="str">
            <v>POOLE ROAD 23KV</v>
          </cell>
          <cell r="J880" t="str">
            <v>T5000B42</v>
          </cell>
        </row>
        <row r="881">
          <cell r="G881" t="str">
            <v>POPLAR STREET 23KV</v>
          </cell>
          <cell r="J881" t="str">
            <v>T1548B05</v>
          </cell>
        </row>
        <row r="882">
          <cell r="G882" t="str">
            <v>PORTERS NECK 23KV</v>
          </cell>
          <cell r="J882" t="str">
            <v>T6470B02</v>
          </cell>
        </row>
        <row r="883">
          <cell r="G883" t="str">
            <v>POSSUM TRACK 23KV</v>
          </cell>
          <cell r="J883" t="str">
            <v>T5060B03</v>
          </cell>
        </row>
        <row r="884">
          <cell r="G884" t="str">
            <v>POTTERS WAY 12KV</v>
          </cell>
          <cell r="J884" t="str">
            <v>T1520B02</v>
          </cell>
        </row>
        <row r="885">
          <cell r="G885" t="str">
            <v>POWELL BOULEVARD 23KV</v>
          </cell>
          <cell r="J885" t="str">
            <v>T6670B01</v>
          </cell>
        </row>
        <row r="886">
          <cell r="G886" t="str">
            <v>PRESTON 23KV</v>
          </cell>
          <cell r="J886" t="str">
            <v>T5010B04</v>
          </cell>
        </row>
        <row r="887">
          <cell r="G887" t="str">
            <v>PRESTWOOD 23KV</v>
          </cell>
          <cell r="J887" t="str">
            <v>T3680B15</v>
          </cell>
        </row>
        <row r="888">
          <cell r="G888" t="str">
            <v>PRINCETON 23KV</v>
          </cell>
          <cell r="J888" t="str">
            <v>T5935B01</v>
          </cell>
        </row>
        <row r="889">
          <cell r="G889" t="str">
            <v>PROGRESS PLAZA 12KV</v>
          </cell>
          <cell r="J889" t="str">
            <v>T5120B08</v>
          </cell>
        </row>
        <row r="890">
          <cell r="G890" t="str">
            <v>PROSPECT AVENUE 23KV</v>
          </cell>
          <cell r="J890" t="str">
            <v>T4595B05</v>
          </cell>
        </row>
        <row r="891">
          <cell r="G891" t="str">
            <v>PURFOY ROAD 23KV</v>
          </cell>
          <cell r="J891" t="str">
            <v>T4710B02</v>
          </cell>
        </row>
        <row r="892">
          <cell r="G892" t="str">
            <v>PURVIS 23KV</v>
          </cell>
          <cell r="J892" t="str">
            <v>T2335B01</v>
          </cell>
        </row>
        <row r="893">
          <cell r="G893" t="str">
            <v>QUAIL RIDGE 23KV</v>
          </cell>
          <cell r="J893" t="str">
            <v>T4620B13</v>
          </cell>
        </row>
        <row r="894">
          <cell r="G894" t="str">
            <v>RACE TRACK ROAD 23KV</v>
          </cell>
          <cell r="J894" t="str">
            <v>T4255B02</v>
          </cell>
        </row>
        <row r="895">
          <cell r="G895" t="str">
            <v>RADIO ISLAND 12KV</v>
          </cell>
          <cell r="J895" t="str">
            <v>T4070B03</v>
          </cell>
        </row>
        <row r="896">
          <cell r="G896" t="str">
            <v>RAEFORD NORTH 12KV</v>
          </cell>
          <cell r="J896" t="str">
            <v>T2280B01</v>
          </cell>
        </row>
        <row r="897">
          <cell r="G897" t="str">
            <v>RAEFORD SOUTH 12KV</v>
          </cell>
          <cell r="J897" t="str">
            <v>T2280B03</v>
          </cell>
        </row>
        <row r="898">
          <cell r="G898" t="str">
            <v>RAEFORD SOUTH CENTRAL AVENUE 12KV</v>
          </cell>
          <cell r="J898" t="str">
            <v>T2282B03</v>
          </cell>
        </row>
        <row r="899">
          <cell r="G899" t="str">
            <v>RAILROAD STREET 23KV</v>
          </cell>
          <cell r="J899" t="str">
            <v>T5580B03</v>
          </cell>
        </row>
        <row r="900">
          <cell r="G900" t="str">
            <v>RALEIGH FOXCROFT BUFFALOE ROAD 23KV</v>
          </cell>
          <cell r="J900" t="str">
            <v>T4692B01</v>
          </cell>
        </row>
        <row r="901">
          <cell r="G901" t="str">
            <v>RALEIGH LEESVILLE PLEASANT GROVE ROAD 23K</v>
          </cell>
          <cell r="J901" t="str">
            <v>T4910B04</v>
          </cell>
        </row>
        <row r="902">
          <cell r="G902" t="str">
            <v>RAMSEUR 24KV</v>
          </cell>
          <cell r="J902" t="str">
            <v>T1390B07</v>
          </cell>
        </row>
        <row r="903">
          <cell r="G903" t="str">
            <v>RANDS MILL 23KV</v>
          </cell>
          <cell r="J903" t="str">
            <v>T4720B06</v>
          </cell>
        </row>
        <row r="904">
          <cell r="G904" t="str">
            <v>RAVENSCROFT 24KV</v>
          </cell>
          <cell r="J904" t="str">
            <v>T5123B11</v>
          </cell>
        </row>
        <row r="905">
          <cell r="G905" t="str">
            <v>RAY ROAD 23KV</v>
          </cell>
          <cell r="J905" t="str">
            <v>T5165B01</v>
          </cell>
        </row>
        <row r="906">
          <cell r="G906" t="str">
            <v>RAYNOR ROAD 24KV</v>
          </cell>
          <cell r="J906" t="str">
            <v>T4730B12</v>
          </cell>
        </row>
        <row r="907">
          <cell r="G907" t="str">
            <v>RDU AIRPORT 23KV</v>
          </cell>
          <cell r="J907" t="str">
            <v>T5116B01</v>
          </cell>
        </row>
        <row r="908">
          <cell r="G908" t="str">
            <v>RED &amp; WHITE STREET 23KV</v>
          </cell>
          <cell r="J908" t="str">
            <v>T4000B25</v>
          </cell>
        </row>
        <row r="909">
          <cell r="G909" t="str">
            <v>RED OAK 23KV</v>
          </cell>
          <cell r="J909" t="str">
            <v>T5900B02</v>
          </cell>
        </row>
        <row r="910">
          <cell r="G910" t="str">
            <v>RED SPRINGS CITY 23KV</v>
          </cell>
          <cell r="J910" t="str">
            <v>T2320B02</v>
          </cell>
        </row>
        <row r="911">
          <cell r="G911" t="str">
            <v>RED SPRINGS MILL 23KV</v>
          </cell>
          <cell r="J911" t="str">
            <v>T2320B01</v>
          </cell>
        </row>
        <row r="912">
          <cell r="G912" t="str">
            <v>REED STREET 12KV</v>
          </cell>
          <cell r="J912" t="str">
            <v>T0372B02</v>
          </cell>
        </row>
        <row r="913">
          <cell r="G913" t="str">
            <v>REEDY CREEK 23KV</v>
          </cell>
          <cell r="J913" t="str">
            <v>T5112B04</v>
          </cell>
        </row>
        <row r="914">
          <cell r="G914" t="str">
            <v>REGENCY PARK 23KV</v>
          </cell>
          <cell r="J914" t="str">
            <v>T4599B21</v>
          </cell>
        </row>
        <row r="915">
          <cell r="G915" t="str">
            <v>REYNOLDS 12KV</v>
          </cell>
          <cell r="J915" t="str">
            <v>T0745B12</v>
          </cell>
        </row>
        <row r="916">
          <cell r="G916" t="str">
            <v>RHAMKATTE 24KV</v>
          </cell>
          <cell r="J916" t="str">
            <v>T4795B02</v>
          </cell>
        </row>
        <row r="917">
          <cell r="G917" t="str">
            <v>RICEVILLE ROAD 12KV</v>
          </cell>
          <cell r="J917" t="str">
            <v>T0733B03</v>
          </cell>
        </row>
        <row r="918">
          <cell r="G918" t="str">
            <v>RICHLAND CREEK 24KV</v>
          </cell>
          <cell r="J918" t="str">
            <v>T4686B12</v>
          </cell>
        </row>
        <row r="919">
          <cell r="G919" t="str">
            <v>RICHLANDS 23KV</v>
          </cell>
          <cell r="J919" t="str">
            <v>T4108B01</v>
          </cell>
        </row>
        <row r="920">
          <cell r="G920" t="str">
            <v>RICHMOND 23KV</v>
          </cell>
          <cell r="J920" t="str">
            <v>T2181B01</v>
          </cell>
        </row>
        <row r="921">
          <cell r="G921" t="str">
            <v>RIDGE ROAD 12KV</v>
          </cell>
          <cell r="J921" t="str">
            <v>T4990B34</v>
          </cell>
        </row>
        <row r="922">
          <cell r="G922" t="str">
            <v>RIDGE ROAD 23KV</v>
          </cell>
          <cell r="J922" t="str">
            <v>T5240B12</v>
          </cell>
        </row>
        <row r="923">
          <cell r="G923" t="str">
            <v>RIDGECREST 13KV</v>
          </cell>
          <cell r="J923" t="str">
            <v>T0375B02</v>
          </cell>
        </row>
        <row r="924">
          <cell r="G924" t="str">
            <v>RIDGEFIELD 23KV</v>
          </cell>
          <cell r="J924" t="str">
            <v>T0322B03</v>
          </cell>
        </row>
        <row r="925">
          <cell r="G925" t="str">
            <v>RIEGEL 23KV</v>
          </cell>
          <cell r="J925" t="str">
            <v>T6250B01</v>
          </cell>
        </row>
        <row r="926">
          <cell r="G926" t="str">
            <v>RIVER 23KV</v>
          </cell>
          <cell r="J926" t="str">
            <v>T5640B05</v>
          </cell>
        </row>
        <row r="927">
          <cell r="G927" t="str">
            <v>RIVER BEND 23KV</v>
          </cell>
          <cell r="J927" t="str">
            <v>T4276B01</v>
          </cell>
        </row>
        <row r="928">
          <cell r="G928" t="str">
            <v>RIVER ROAD 23KV</v>
          </cell>
          <cell r="J928" t="str">
            <v>T6382B01</v>
          </cell>
        </row>
        <row r="929">
          <cell r="G929" t="str">
            <v>RIVER ROUTE 23KV</v>
          </cell>
          <cell r="J929" t="str">
            <v>T2631B01</v>
          </cell>
        </row>
        <row r="930">
          <cell r="G930" t="str">
            <v>RIVERSIDE 24KV</v>
          </cell>
          <cell r="J930" t="str">
            <v>T0510B22</v>
          </cell>
        </row>
        <row r="931">
          <cell r="G931" t="str">
            <v>RIVERWOODS 23KV</v>
          </cell>
          <cell r="J931" t="str">
            <v>T4271B03</v>
          </cell>
        </row>
        <row r="932">
          <cell r="G932" t="str">
            <v>ROBBINS CITY 23KV</v>
          </cell>
          <cell r="J932" t="str">
            <v>T1230B01</v>
          </cell>
        </row>
        <row r="933">
          <cell r="G933" t="str">
            <v>ROCK HILL 23KV</v>
          </cell>
          <cell r="J933" t="str">
            <v>T0764B03</v>
          </cell>
        </row>
        <row r="934">
          <cell r="G934" t="str">
            <v>ROCK QUARRY ROAD 23KV</v>
          </cell>
          <cell r="J934" t="str">
            <v>T4501B01</v>
          </cell>
        </row>
        <row r="935">
          <cell r="G935" t="str">
            <v>ROCKINGHAM CITY 23KV</v>
          </cell>
          <cell r="J935" t="str">
            <v>T1440B30</v>
          </cell>
        </row>
        <row r="936">
          <cell r="G936" t="str">
            <v>ROCKINGHAM EAST 23KV</v>
          </cell>
          <cell r="J936" t="str">
            <v>T1440B28</v>
          </cell>
        </row>
        <row r="937">
          <cell r="G937" t="str">
            <v>ROCKWELL 23KV</v>
          </cell>
          <cell r="J937" t="str">
            <v>T2217B01</v>
          </cell>
        </row>
        <row r="938">
          <cell r="G938" t="str">
            <v>ROCKY MOUNT MILLS 23KV</v>
          </cell>
          <cell r="J938" t="str">
            <v>T5940B25</v>
          </cell>
        </row>
        <row r="939">
          <cell r="G939" t="str">
            <v>ROCKY POINT 23KV</v>
          </cell>
          <cell r="J939" t="str">
            <v>T6385B12</v>
          </cell>
        </row>
        <row r="940">
          <cell r="G940" t="str">
            <v>ROCKY RIVER 23KV</v>
          </cell>
          <cell r="J940" t="str">
            <v>T1530B03</v>
          </cell>
        </row>
        <row r="941">
          <cell r="G941" t="str">
            <v>ROGERS LANE  23KV</v>
          </cell>
          <cell r="J941" t="str">
            <v>T5000B45</v>
          </cell>
        </row>
        <row r="942">
          <cell r="G942" t="str">
            <v>ROLESVILLE 24KV</v>
          </cell>
          <cell r="J942" t="str">
            <v>T5205B12</v>
          </cell>
        </row>
        <row r="943">
          <cell r="G943" t="str">
            <v>ROSE LANE 23KV</v>
          </cell>
          <cell r="J943" t="str">
            <v>T5168B02</v>
          </cell>
        </row>
        <row r="944">
          <cell r="G944" t="str">
            <v>ROSEBORO 23KV</v>
          </cell>
          <cell r="J944" t="str">
            <v>T5600B01</v>
          </cell>
        </row>
        <row r="945">
          <cell r="G945" t="str">
            <v>ROSEWOOD 23KV</v>
          </cell>
          <cell r="J945" t="str">
            <v>T5465B03</v>
          </cell>
        </row>
        <row r="946">
          <cell r="G946" t="str">
            <v>ROSEWOOD 24KV</v>
          </cell>
          <cell r="J946" t="str">
            <v>T5752B13</v>
          </cell>
        </row>
        <row r="947">
          <cell r="G947" t="str">
            <v>ROUGEMONT 23KV</v>
          </cell>
          <cell r="J947" t="str">
            <v>T4555B01</v>
          </cell>
        </row>
        <row r="948">
          <cell r="G948" t="str">
            <v>ROUSE ROAD 24KV</v>
          </cell>
          <cell r="J948" t="str">
            <v>T4630B11</v>
          </cell>
        </row>
        <row r="949">
          <cell r="G949" t="str">
            <v>ROWLAND 23KV</v>
          </cell>
          <cell r="J949" t="str">
            <v>T2335B02</v>
          </cell>
        </row>
        <row r="950">
          <cell r="G950" t="str">
            <v>ROXBORO CITY 23KV</v>
          </cell>
          <cell r="J950" t="str">
            <v>T5240B11</v>
          </cell>
        </row>
        <row r="951">
          <cell r="G951" t="str">
            <v>ROXBORO INDUSTRIAL 23KV</v>
          </cell>
          <cell r="J951" t="str">
            <v>T5240B10</v>
          </cell>
        </row>
        <row r="952">
          <cell r="G952" t="str">
            <v>ROXBORO MILL 23KV</v>
          </cell>
          <cell r="J952" t="str">
            <v>T5240B13</v>
          </cell>
        </row>
        <row r="953">
          <cell r="G953" t="str">
            <v>ROXBORO NORTH 23KV</v>
          </cell>
          <cell r="J953" t="str">
            <v>T5240B14</v>
          </cell>
        </row>
        <row r="954">
          <cell r="G954" t="str">
            <v>ROXBORO SOUTH CROWN 23KV</v>
          </cell>
          <cell r="J954" t="str">
            <v>T5230B01</v>
          </cell>
        </row>
        <row r="955">
          <cell r="G955" t="str">
            <v>ROYAL AVENUE 12KV</v>
          </cell>
          <cell r="J955" t="str">
            <v>T5750B05</v>
          </cell>
        </row>
        <row r="956">
          <cell r="G956" t="str">
            <v>ROYAL OAKS 24KV</v>
          </cell>
          <cell r="J956" t="str">
            <v>T4602B22</v>
          </cell>
        </row>
        <row r="957">
          <cell r="G957" t="str">
            <v>ROYAL PINES 23KV</v>
          </cell>
          <cell r="J957" t="str">
            <v>T0781B02</v>
          </cell>
        </row>
        <row r="958">
          <cell r="G958" t="str">
            <v>ROYLENE 23KV</v>
          </cell>
          <cell r="J958" t="str">
            <v>T5136B02</v>
          </cell>
        </row>
        <row r="959">
          <cell r="G959" t="str">
            <v>RUBY 23KV</v>
          </cell>
          <cell r="J959" t="str">
            <v>T3460B02</v>
          </cell>
        </row>
        <row r="960">
          <cell r="G960" t="str">
            <v>RUNWAY LOOP 23KV</v>
          </cell>
          <cell r="J960" t="str">
            <v>T5116B04</v>
          </cell>
        </row>
        <row r="961">
          <cell r="G961" t="str">
            <v>RUSSELL STREET 23KV</v>
          </cell>
          <cell r="J961" t="str">
            <v>T2710B01</v>
          </cell>
        </row>
        <row r="962">
          <cell r="G962" t="str">
            <v>RUTLEDGE ROAD 24KV</v>
          </cell>
          <cell r="J962" t="str">
            <v>T0690B04</v>
          </cell>
        </row>
        <row r="963">
          <cell r="G963" t="str">
            <v>SAINT ANDREWS 23KV</v>
          </cell>
          <cell r="J963" t="str">
            <v>T1700B14</v>
          </cell>
        </row>
        <row r="964">
          <cell r="G964" t="str">
            <v>SAINT ANDREWS DR. 23KV</v>
          </cell>
          <cell r="J964" t="str">
            <v>T6720B25</v>
          </cell>
        </row>
        <row r="965">
          <cell r="G965" t="str">
            <v>SAINT JOSEPH'S 23KV</v>
          </cell>
          <cell r="J965" t="str">
            <v>T1550B01</v>
          </cell>
        </row>
        <row r="966">
          <cell r="G966" t="str">
            <v>SAINT MARYS STREET 12KV</v>
          </cell>
          <cell r="J966" t="str">
            <v>T5160B09</v>
          </cell>
        </row>
        <row r="967">
          <cell r="G967" t="str">
            <v>SAINT PAULS CITY 23KV</v>
          </cell>
          <cell r="J967" t="str">
            <v>T2520B02</v>
          </cell>
        </row>
        <row r="968">
          <cell r="G968" t="str">
            <v>SAINT PAULS INDUSTRIAL 23KV</v>
          </cell>
          <cell r="J968" t="str">
            <v>T2520B01</v>
          </cell>
        </row>
        <row r="969">
          <cell r="G969" t="str">
            <v>SALEM CROSSROADS 23KV</v>
          </cell>
          <cell r="J969" t="str">
            <v>T3060B02</v>
          </cell>
        </row>
        <row r="970">
          <cell r="G970" t="str">
            <v>SALEMBURG 23KV</v>
          </cell>
          <cell r="J970" t="str">
            <v>T5600B02</v>
          </cell>
        </row>
        <row r="971">
          <cell r="G971" t="str">
            <v>SALTER PATH 12KV</v>
          </cell>
          <cell r="J971" t="str">
            <v>T4035B02</v>
          </cell>
        </row>
        <row r="972">
          <cell r="G972" t="str">
            <v>SAMARIA 24KV</v>
          </cell>
          <cell r="J972" t="str">
            <v>T6045B13</v>
          </cell>
        </row>
        <row r="973">
          <cell r="G973" t="str">
            <v>SAND HILL 24KV</v>
          </cell>
          <cell r="J973" t="str">
            <v>T0700B05</v>
          </cell>
        </row>
        <row r="974">
          <cell r="G974" t="str">
            <v>SANDERS ROAD 23KV</v>
          </cell>
          <cell r="J974" t="str">
            <v>T6720B22</v>
          </cell>
        </row>
        <row r="975">
          <cell r="G975" t="str">
            <v>SANDY FORKS ROAD 23KV</v>
          </cell>
          <cell r="J975" t="str">
            <v>T4620B12</v>
          </cell>
        </row>
        <row r="976">
          <cell r="G976" t="str">
            <v>SANFORD GARDEN STREET HOSPITAL 23KV</v>
          </cell>
          <cell r="J976" t="str">
            <v>T2432B05</v>
          </cell>
        </row>
        <row r="977">
          <cell r="G977" t="str">
            <v>SANFORD US#1 FAIRGROUNDS 23KV</v>
          </cell>
          <cell r="J977" t="str">
            <v>T2430B02</v>
          </cell>
        </row>
        <row r="978">
          <cell r="G978" t="str">
            <v>SANFORD US#1 HIGHWAY 421 INDUSTRIAL 23KV</v>
          </cell>
          <cell r="J978" t="str">
            <v>T2430B09</v>
          </cell>
        </row>
        <row r="979">
          <cell r="G979" t="str">
            <v>SANFORD US#1 MCNEIL ROAD 23KV</v>
          </cell>
          <cell r="J979" t="str">
            <v>T2430B05</v>
          </cell>
        </row>
        <row r="980">
          <cell r="G980" t="str">
            <v>SANFORD US#1 TEXTILE 23KV</v>
          </cell>
          <cell r="J980" t="str">
            <v>T2430B01</v>
          </cell>
        </row>
        <row r="981">
          <cell r="G981" t="str">
            <v>SANFORD US#1 WEST 23KV</v>
          </cell>
          <cell r="J981" t="str">
            <v>T2430B03</v>
          </cell>
        </row>
        <row r="982">
          <cell r="G982" t="str">
            <v>SARDIS 24KV</v>
          </cell>
          <cell r="J982" t="str">
            <v>T3107B11</v>
          </cell>
        </row>
        <row r="983">
          <cell r="G983" t="str">
            <v>SAS 24KV</v>
          </cell>
          <cell r="J983" t="str">
            <v>T4610B13</v>
          </cell>
        </row>
        <row r="984">
          <cell r="G984" t="str">
            <v>SAULS ROAD 23KV</v>
          </cell>
          <cell r="J984" t="str">
            <v>T4725B05</v>
          </cell>
        </row>
        <row r="985">
          <cell r="G985" t="str">
            <v>SAW MILL 13.8KV</v>
          </cell>
          <cell r="J985" t="str">
            <v>T4420B01</v>
          </cell>
        </row>
        <row r="986">
          <cell r="G986" t="str">
            <v>SCHENCK PARKWAY 24KV</v>
          </cell>
          <cell r="J986" t="str">
            <v>T0784B12</v>
          </cell>
        </row>
        <row r="987">
          <cell r="G987" t="str">
            <v>SCOTT'S HILL LOOP ROAD 23KV</v>
          </cell>
          <cell r="J987" t="str">
            <v>T6387B11</v>
          </cell>
        </row>
        <row r="988">
          <cell r="G988" t="str">
            <v>SEAGROVE 12KV</v>
          </cell>
          <cell r="J988" t="str">
            <v>T1520B01</v>
          </cell>
        </row>
        <row r="989">
          <cell r="G989" t="str">
            <v>SECOND LOOP ROAD 23KV</v>
          </cell>
          <cell r="J989" t="str">
            <v>T2830B03</v>
          </cell>
        </row>
        <row r="990">
          <cell r="G990" t="str">
            <v>SELMA LIZZIE 23KV</v>
          </cell>
          <cell r="J990" t="str">
            <v>T5970B10</v>
          </cell>
        </row>
        <row r="991">
          <cell r="G991" t="str">
            <v>SEVEN LAKES 23KV</v>
          </cell>
          <cell r="J991" t="str">
            <v>T1700B11</v>
          </cell>
        </row>
        <row r="992">
          <cell r="G992" t="str">
            <v>SEVEN SPRINGS 24KV</v>
          </cell>
          <cell r="J992" t="str">
            <v>T4230B02</v>
          </cell>
        </row>
        <row r="993">
          <cell r="G993" t="str">
            <v>SEVENTEENTH STREET 23KV</v>
          </cell>
          <cell r="J993" t="str">
            <v>T6466B05</v>
          </cell>
        </row>
        <row r="994">
          <cell r="G994" t="str">
            <v>SEVENTH STREET 23KV</v>
          </cell>
          <cell r="J994" t="str">
            <v>T2631B03</v>
          </cell>
        </row>
        <row r="995">
          <cell r="G995" t="str">
            <v>SEYMOUR JOHNSON 12KV</v>
          </cell>
          <cell r="J995" t="str">
            <v>T5980B01</v>
          </cell>
        </row>
        <row r="996">
          <cell r="G996" t="str">
            <v>SHAW FIELD 12KV</v>
          </cell>
          <cell r="J996" t="str">
            <v>T3890B01</v>
          </cell>
        </row>
        <row r="997">
          <cell r="G997" t="str">
            <v>SHELL ISLAND 24KV</v>
          </cell>
          <cell r="J997" t="str">
            <v>T6740B15</v>
          </cell>
        </row>
        <row r="998">
          <cell r="G998" t="str">
            <v>SHIPYARD 23KV</v>
          </cell>
          <cell r="J998" t="str">
            <v>T4325B03</v>
          </cell>
        </row>
        <row r="999">
          <cell r="G999" t="str">
            <v>SHOALS INDUSTRIAL 24KV</v>
          </cell>
          <cell r="J999" t="str">
            <v>T0690B03</v>
          </cell>
        </row>
        <row r="1000">
          <cell r="G1000" t="str">
            <v>SHORE DRIVE 24KV</v>
          </cell>
          <cell r="J1000" t="str">
            <v>T5095B12</v>
          </cell>
        </row>
        <row r="1001">
          <cell r="G1001" t="str">
            <v>SHOREWOOD PACKAGING 12KV</v>
          </cell>
          <cell r="J1001" t="str">
            <v>T0871B99</v>
          </cell>
        </row>
        <row r="1002">
          <cell r="G1002" t="str">
            <v>SILER CITY HIGHWAY 64 CENTRAL 24KV</v>
          </cell>
          <cell r="J1002" t="str">
            <v>T1532B12</v>
          </cell>
        </row>
        <row r="1003">
          <cell r="G1003" t="str">
            <v>SILER CITY HIGHWAY 64 INDUSTRIAL 24KV</v>
          </cell>
          <cell r="J1003" t="str">
            <v>T1532B13</v>
          </cell>
        </row>
        <row r="1004">
          <cell r="G1004" t="str">
            <v>SILER CITY NORTH 23KV</v>
          </cell>
          <cell r="J1004" t="str">
            <v>T1530B01</v>
          </cell>
        </row>
        <row r="1005">
          <cell r="G1005" t="str">
            <v>SILER CITY SOUTH 23KV</v>
          </cell>
          <cell r="J1005" t="str">
            <v>T1530B02</v>
          </cell>
        </row>
        <row r="1006">
          <cell r="G1006" t="str">
            <v>SILVER LAKE 23KV</v>
          </cell>
          <cell r="J1006" t="str">
            <v>T6720B24</v>
          </cell>
        </row>
        <row r="1007">
          <cell r="G1007" t="str">
            <v>SILVERTON 24KV</v>
          </cell>
          <cell r="J1007" t="str">
            <v>T4602B04</v>
          </cell>
        </row>
        <row r="1008">
          <cell r="G1008" t="str">
            <v>SIX FORKS ROAD 23KV</v>
          </cell>
          <cell r="J1008" t="str">
            <v>T5285B05</v>
          </cell>
        </row>
        <row r="1009">
          <cell r="G1009" t="str">
            <v>SLOCOMB 12KV</v>
          </cell>
          <cell r="J1009" t="str">
            <v>T2480B01</v>
          </cell>
        </row>
        <row r="1010">
          <cell r="G1010" t="str">
            <v>SMITH AVENUE 23KV</v>
          </cell>
          <cell r="J1010" t="str">
            <v>T2710B02</v>
          </cell>
        </row>
        <row r="1011">
          <cell r="G1011" t="str">
            <v>SMITH CHAPEL 24KV</v>
          </cell>
          <cell r="J1011" t="str">
            <v>T5888B01</v>
          </cell>
        </row>
        <row r="1012">
          <cell r="G1012" t="str">
            <v>SNOW CAMP ROAD 23KV</v>
          </cell>
          <cell r="J1012" t="str">
            <v>T1530B05</v>
          </cell>
        </row>
        <row r="1013">
          <cell r="G1013" t="str">
            <v>SNOW HILL 24KV</v>
          </cell>
          <cell r="J1013" t="str">
            <v>T4320B01</v>
          </cell>
        </row>
        <row r="1014">
          <cell r="G1014" t="str">
            <v>SNOWS CUT 23KV</v>
          </cell>
          <cell r="J1014" t="str">
            <v>T6201B05</v>
          </cell>
        </row>
        <row r="1015">
          <cell r="G1015" t="str">
            <v>SOCIETY HILL 23KV</v>
          </cell>
          <cell r="J1015" t="str">
            <v>T3910B02</v>
          </cell>
        </row>
        <row r="1016">
          <cell r="G1016" t="str">
            <v>SOCIETY HILL INDUSTRIAL 23KV</v>
          </cell>
          <cell r="J1016" t="str">
            <v>T3910B01</v>
          </cell>
        </row>
        <row r="1017">
          <cell r="G1017" t="str">
            <v>SONOCO MAIN PLANT 12KV</v>
          </cell>
          <cell r="J1017" t="str">
            <v>T3918B01</v>
          </cell>
        </row>
        <row r="1018">
          <cell r="G1018" t="str">
            <v>SONOPRESS 12KV</v>
          </cell>
          <cell r="J1018" t="str">
            <v>T0871B98</v>
          </cell>
        </row>
        <row r="1019">
          <cell r="G1019" t="str">
            <v>SOUTH FRONT 23KV</v>
          </cell>
          <cell r="J1019" t="str">
            <v>D6210B02</v>
          </cell>
        </row>
        <row r="1020">
          <cell r="G1020" t="str">
            <v>SOUTH FRONT STREET 24KV</v>
          </cell>
          <cell r="J1020" t="str">
            <v>T6310B21</v>
          </cell>
        </row>
        <row r="1021">
          <cell r="G1021" t="str">
            <v>SOUTH HALL 23KV</v>
          </cell>
          <cell r="J1021" t="str">
            <v>T4692B03</v>
          </cell>
        </row>
        <row r="1022">
          <cell r="G1022" t="str">
            <v>SOUTH HORNER 23KV</v>
          </cell>
          <cell r="J1022" t="str">
            <v>T2432B04</v>
          </cell>
        </row>
        <row r="1023">
          <cell r="G1023" t="str">
            <v>SOUTH JOHNSTON 23KV</v>
          </cell>
          <cell r="J1023" t="str">
            <v>T5480B01</v>
          </cell>
        </row>
        <row r="1024">
          <cell r="G1024" t="str">
            <v>SOUTH KINSTON 24KV</v>
          </cell>
          <cell r="J1024" t="str">
            <v>T4136B12</v>
          </cell>
        </row>
        <row r="1025">
          <cell r="G1025" t="str">
            <v>SOUTH LEXINGTON 12KV</v>
          </cell>
          <cell r="J1025" t="str">
            <v>T0840B02</v>
          </cell>
        </row>
        <row r="1026">
          <cell r="G1026" t="str">
            <v>SOUTH OF THE BORDER 23KV</v>
          </cell>
          <cell r="J1026" t="str">
            <v>T2750B01</v>
          </cell>
        </row>
        <row r="1027">
          <cell r="G1027" t="str">
            <v>SOUTH PARK 23KV</v>
          </cell>
          <cell r="J1027" t="str">
            <v>T2827B03</v>
          </cell>
        </row>
        <row r="1028">
          <cell r="G1028" t="str">
            <v>SOUTH PLANT 12KV</v>
          </cell>
          <cell r="J1028" t="str">
            <v>T5690B02</v>
          </cell>
        </row>
        <row r="1029">
          <cell r="G1029" t="str">
            <v>SOUTH RIVER EMC 23KV</v>
          </cell>
          <cell r="J1029" t="str">
            <v>T5650B23</v>
          </cell>
        </row>
        <row r="1030">
          <cell r="G1030" t="str">
            <v>SOUTH SAUNDERS 23KV</v>
          </cell>
          <cell r="J1030" t="str">
            <v>T4595B02</v>
          </cell>
        </row>
        <row r="1031">
          <cell r="G1031" t="str">
            <v>SOUTH STREET 12KV</v>
          </cell>
          <cell r="J1031" t="str">
            <v>T5120B04</v>
          </cell>
        </row>
        <row r="1032">
          <cell r="G1032" t="str">
            <v>SOUTHCHASE 23KV</v>
          </cell>
          <cell r="J1032" t="str">
            <v>T4599B24</v>
          </cell>
        </row>
        <row r="1033">
          <cell r="G1033" t="str">
            <v>SOUTHEAST PARK 24KV</v>
          </cell>
          <cell r="J1033" t="str">
            <v>T6675B11</v>
          </cell>
        </row>
        <row r="1034">
          <cell r="G1034" t="str">
            <v>SOUTHEASTERN CONTAINER 12KV</v>
          </cell>
          <cell r="J1034" t="str">
            <v>T0800B99</v>
          </cell>
        </row>
        <row r="1035">
          <cell r="G1035" t="str">
            <v>SOUTHERN NASH 23KV</v>
          </cell>
          <cell r="J1035" t="str">
            <v>T6041B01</v>
          </cell>
        </row>
        <row r="1036">
          <cell r="G1036" t="str">
            <v>SOUTHERN PINES MOUNT PLEASANT 23KV</v>
          </cell>
          <cell r="J1036" t="str">
            <v>T1550B05</v>
          </cell>
        </row>
        <row r="1037">
          <cell r="G1037" t="str">
            <v>SOUTHPORT 23KV</v>
          </cell>
          <cell r="J1037" t="str">
            <v>T6561B01</v>
          </cell>
        </row>
        <row r="1038">
          <cell r="G1038" t="str">
            <v>SOUTHSIDE 12KV</v>
          </cell>
          <cell r="J1038" t="str">
            <v>T0340B17</v>
          </cell>
        </row>
        <row r="1039">
          <cell r="G1039" t="str">
            <v>SOUTHWEST 23KV</v>
          </cell>
          <cell r="J1039" t="str">
            <v>T4108B02</v>
          </cell>
        </row>
        <row r="1040">
          <cell r="G1040" t="str">
            <v>SPRING FOREST 23KV</v>
          </cell>
          <cell r="J1040" t="str">
            <v>T4620B05</v>
          </cell>
        </row>
        <row r="1041">
          <cell r="G1041" t="str">
            <v>SPRING GARDEN 23KV</v>
          </cell>
          <cell r="J1041" t="str">
            <v>T4255B01</v>
          </cell>
        </row>
        <row r="1042">
          <cell r="G1042" t="str">
            <v>SPRING HOPE 23KV</v>
          </cell>
          <cell r="J1042" t="str">
            <v>T6041B02</v>
          </cell>
        </row>
        <row r="1043">
          <cell r="G1043" t="str">
            <v>SPRING LAKE NORTH 23KV</v>
          </cell>
          <cell r="J1043" t="str">
            <v>T2495B01</v>
          </cell>
        </row>
        <row r="1044">
          <cell r="G1044" t="str">
            <v>SPRING VIEW 23KV</v>
          </cell>
          <cell r="J1044" t="str">
            <v>T6320B02</v>
          </cell>
        </row>
        <row r="1045">
          <cell r="G1045" t="str">
            <v>SPRINGDALE 23KV</v>
          </cell>
          <cell r="J1045" t="str">
            <v>T4910B05</v>
          </cell>
        </row>
        <row r="1046">
          <cell r="G1046" t="str">
            <v>SPRINGFIELD 23KV</v>
          </cell>
          <cell r="J1046" t="str">
            <v>T2181B02</v>
          </cell>
        </row>
        <row r="1047">
          <cell r="G1047" t="str">
            <v>SPRUCE PINE 23KV</v>
          </cell>
          <cell r="J1047" t="str">
            <v>T0791B01</v>
          </cell>
        </row>
        <row r="1048">
          <cell r="G1048" t="str">
            <v>SQUARE D 24KV</v>
          </cell>
          <cell r="J1048" t="str">
            <v>T4852B99</v>
          </cell>
        </row>
        <row r="1049">
          <cell r="G1049" t="str">
            <v>STALLINGS 23KV</v>
          </cell>
          <cell r="J1049" t="str">
            <v>T5302B01</v>
          </cell>
        </row>
        <row r="1050">
          <cell r="G1050" t="str">
            <v>STANLEY ROAD 23KV</v>
          </cell>
          <cell r="J1050" t="str">
            <v>T3444B03</v>
          </cell>
        </row>
        <row r="1051">
          <cell r="G1051" t="str">
            <v>STAR NORTH 23KV</v>
          </cell>
          <cell r="J1051" t="str">
            <v>T0990B01</v>
          </cell>
        </row>
        <row r="1052">
          <cell r="G1052" t="str">
            <v>STARMOUNT 23KV</v>
          </cell>
          <cell r="J1052" t="str">
            <v>T5311B02</v>
          </cell>
        </row>
        <row r="1053">
          <cell r="G1053" t="str">
            <v>STATE HOSPITAL 12KV</v>
          </cell>
          <cell r="J1053" t="str">
            <v>T0810B02</v>
          </cell>
        </row>
        <row r="1054">
          <cell r="G1054" t="str">
            <v>STATE PORTS 12KV</v>
          </cell>
          <cell r="J1054" t="str">
            <v>T4240B06</v>
          </cell>
        </row>
        <row r="1055">
          <cell r="G1055" t="str">
            <v>STATE ROAD 1010 23KV</v>
          </cell>
          <cell r="J1055" t="str">
            <v>T4866B03</v>
          </cell>
        </row>
        <row r="1056">
          <cell r="G1056" t="str">
            <v>STATE STREET 12KV</v>
          </cell>
          <cell r="J1056" t="str">
            <v>T0340B16</v>
          </cell>
        </row>
        <row r="1057">
          <cell r="G1057" t="str">
            <v>STEDMAN 23KV</v>
          </cell>
          <cell r="J1057" t="str">
            <v>T2580B02</v>
          </cell>
        </row>
        <row r="1058">
          <cell r="G1058" t="str">
            <v>STEM 23KV</v>
          </cell>
          <cell r="J1058" t="str">
            <v>T5085B02</v>
          </cell>
        </row>
        <row r="1059">
          <cell r="G1059" t="str">
            <v>STEPHENS STREET 23KV</v>
          </cell>
          <cell r="J1059" t="str">
            <v>T1548B01</v>
          </cell>
        </row>
        <row r="1060">
          <cell r="G1060" t="str">
            <v>STEVENS 23KV</v>
          </cell>
          <cell r="J1060" t="str">
            <v>T3450B02</v>
          </cell>
        </row>
        <row r="1061">
          <cell r="G1061" t="str">
            <v>STONEBRIDGE 23KV</v>
          </cell>
          <cell r="J1061" t="str">
            <v>T5285B03</v>
          </cell>
        </row>
        <row r="1062">
          <cell r="G1062" t="str">
            <v>STONEWATER 24KV</v>
          </cell>
          <cell r="J1062" t="str">
            <v>T4604B14</v>
          </cell>
        </row>
        <row r="1063">
          <cell r="G1063" t="str">
            <v>STONEY POINT 23KV</v>
          </cell>
          <cell r="J1063" t="str">
            <v>T2082B02</v>
          </cell>
        </row>
        <row r="1064">
          <cell r="G1064" t="str">
            <v>STOVALL 23KV</v>
          </cell>
          <cell r="J1064" t="str">
            <v>T5090B02</v>
          </cell>
        </row>
        <row r="1065">
          <cell r="G1065" t="str">
            <v>STRICKLAND ROAD 23KV</v>
          </cell>
          <cell r="J1065" t="str">
            <v>T5285B01</v>
          </cell>
        </row>
        <row r="1066">
          <cell r="G1066" t="str">
            <v>SUMMERTON 23KV</v>
          </cell>
          <cell r="J1066" t="str">
            <v>T3965B01</v>
          </cell>
        </row>
        <row r="1067">
          <cell r="G1067" t="str">
            <v>SUMMIT AVENUE 23KV</v>
          </cell>
          <cell r="J1067" t="str">
            <v>T4595B01</v>
          </cell>
        </row>
        <row r="1068">
          <cell r="G1068" t="str">
            <v>SUMTER INDUSTRIAL ROAD 23KV</v>
          </cell>
          <cell r="J1068" t="str">
            <v>T4000B23</v>
          </cell>
        </row>
        <row r="1069">
          <cell r="G1069" t="str">
            <v>SUMTER STREET 23KV</v>
          </cell>
          <cell r="J1069" t="str">
            <v>T2835B04</v>
          </cell>
        </row>
        <row r="1070">
          <cell r="G1070" t="str">
            <v>SUN GATE 23KV</v>
          </cell>
          <cell r="J1070" t="str">
            <v>T5136B04</v>
          </cell>
        </row>
        <row r="1071">
          <cell r="G1071" t="str">
            <v>SUNNYBROOK ROAD 24KV</v>
          </cell>
          <cell r="J1071" t="str">
            <v>T5126B11</v>
          </cell>
        </row>
        <row r="1072">
          <cell r="G1072" t="str">
            <v>SUNSET PLAZA 23KV</v>
          </cell>
          <cell r="J1072" t="str">
            <v>T4710B05</v>
          </cell>
        </row>
        <row r="1073">
          <cell r="G1073" t="str">
            <v>SURRY RIDGE 24KV</v>
          </cell>
          <cell r="J1073" t="str">
            <v>T4795B22</v>
          </cell>
        </row>
        <row r="1074">
          <cell r="G1074" t="str">
            <v>SWANSBORO 23KV</v>
          </cell>
          <cell r="J1074" t="str">
            <v>T4360B02</v>
          </cell>
        </row>
        <row r="1075">
          <cell r="G1075" t="str">
            <v>SWEETEN CREEK 23KV</v>
          </cell>
          <cell r="J1075" t="str">
            <v>T0764B02</v>
          </cell>
        </row>
        <row r="1076">
          <cell r="G1076" t="str">
            <v>SWIFT CREEK 24KV</v>
          </cell>
          <cell r="J1076" t="str">
            <v>T5111B23</v>
          </cell>
        </row>
        <row r="1077">
          <cell r="G1077" t="str">
            <v>SWINSON PARK 12KV</v>
          </cell>
          <cell r="J1077" t="str">
            <v>T4240B01</v>
          </cell>
        </row>
        <row r="1078">
          <cell r="G1078" t="str">
            <v>T.V. ROAD 23KV</v>
          </cell>
          <cell r="J1078" t="str">
            <v>T2840B26</v>
          </cell>
        </row>
        <row r="1079">
          <cell r="G1079" t="str">
            <v>TABOR CITY 23KV</v>
          </cell>
          <cell r="J1079" t="str">
            <v>T6630B01</v>
          </cell>
        </row>
        <row r="1080">
          <cell r="G1080" t="str">
            <v>TALLEY METALS 13KV</v>
          </cell>
          <cell r="J1080" t="str">
            <v>T3675B98</v>
          </cell>
        </row>
        <row r="1081">
          <cell r="G1081" t="str">
            <v>TANGLEWOOD 23KV</v>
          </cell>
          <cell r="J1081" t="str">
            <v>T6720B07</v>
          </cell>
        </row>
        <row r="1082">
          <cell r="G1082" t="str">
            <v>TAR RIVER 23KV</v>
          </cell>
          <cell r="J1082" t="str">
            <v>T4130B03</v>
          </cell>
        </row>
        <row r="1083">
          <cell r="G1083" t="str">
            <v>TARAWA TERRACE 23KV</v>
          </cell>
          <cell r="J1083" t="str">
            <v>T4216B01</v>
          </cell>
        </row>
        <row r="1084">
          <cell r="G1084" t="str">
            <v>TAYLORS CROSSROADS 23KV</v>
          </cell>
          <cell r="J1084" t="str">
            <v>T6041B03</v>
          </cell>
        </row>
        <row r="1085">
          <cell r="G1085" t="str">
            <v>TAYLORTOWN 23KV</v>
          </cell>
          <cell r="J1085" t="str">
            <v>T1700B12</v>
          </cell>
        </row>
        <row r="1086">
          <cell r="G1086" t="str">
            <v>TEACHEY 23KV</v>
          </cell>
          <cell r="J1086" t="str">
            <v>T4410B11</v>
          </cell>
        </row>
        <row r="1087">
          <cell r="G1087" t="str">
            <v>TENTH STREET 23KV</v>
          </cell>
          <cell r="J1087" t="str">
            <v>T3680B10</v>
          </cell>
        </row>
        <row r="1088">
          <cell r="G1088" t="str">
            <v>TERMINAL 23KV</v>
          </cell>
          <cell r="J1088" t="str">
            <v>T4325B02</v>
          </cell>
        </row>
        <row r="1089">
          <cell r="G1089" t="str">
            <v>TEX-ELASTIC 12KV</v>
          </cell>
          <cell r="J1089" t="str">
            <v>T2280B04</v>
          </cell>
        </row>
        <row r="1090">
          <cell r="G1090" t="str">
            <v>THERMOID 23KV</v>
          </cell>
          <cell r="J1090" t="str">
            <v>T3550B03</v>
          </cell>
        </row>
        <row r="1091">
          <cell r="G1091" t="str">
            <v>THIRD LOOP ROAD 23KV</v>
          </cell>
          <cell r="J1091" t="str">
            <v>T2830B04</v>
          </cell>
        </row>
        <row r="1092">
          <cell r="G1092" t="str">
            <v>TIMBERLAND 12KV</v>
          </cell>
          <cell r="J1092" t="str">
            <v>T2280B05</v>
          </cell>
        </row>
        <row r="1093">
          <cell r="G1093" t="str">
            <v>TIMMONSVILLE 23KV</v>
          </cell>
          <cell r="J1093" t="str">
            <v>T2824B04</v>
          </cell>
        </row>
        <row r="1094">
          <cell r="G1094" t="str">
            <v>TORCHWOOD 24KV</v>
          </cell>
          <cell r="J1094" t="str">
            <v>T6470B07</v>
          </cell>
        </row>
        <row r="1095">
          <cell r="G1095" t="str">
            <v>TOWER TAP LINE 13KV</v>
          </cell>
          <cell r="J1095" t="str">
            <v>T2000B99</v>
          </cell>
        </row>
        <row r="1096">
          <cell r="G1096" t="str">
            <v>TOWN OF APEX 1 23KV</v>
          </cell>
          <cell r="J1096" t="str">
            <v>T4530B17</v>
          </cell>
        </row>
        <row r="1097">
          <cell r="G1097" t="str">
            <v>TOWN OF APEX 2 23KV</v>
          </cell>
          <cell r="J1097" t="str">
            <v>T4530B11</v>
          </cell>
        </row>
        <row r="1098">
          <cell r="G1098" t="str">
            <v>TOWN OF APEX 3 23KV</v>
          </cell>
          <cell r="J1098" t="str">
            <v>T4530B33</v>
          </cell>
        </row>
        <row r="1099">
          <cell r="G1099" t="str">
            <v>TOWN OF APEX 4 23KV</v>
          </cell>
          <cell r="J1099" t="str">
            <v>T4530B32</v>
          </cell>
        </row>
        <row r="1100">
          <cell r="G1100" t="str">
            <v>Town of Clayton 1 24KV</v>
          </cell>
          <cell r="J1100" t="str">
            <v>T5640B22</v>
          </cell>
        </row>
        <row r="1101">
          <cell r="G1101" t="str">
            <v>Town of Clayton 2 24KV</v>
          </cell>
          <cell r="J1101" t="str">
            <v>T5640B23</v>
          </cell>
        </row>
        <row r="1102">
          <cell r="G1102" t="str">
            <v>TOWNE CENTER 24KV</v>
          </cell>
          <cell r="J1102" t="str">
            <v>T5111B02</v>
          </cell>
        </row>
        <row r="1103">
          <cell r="G1103" t="str">
            <v>TRAM ROAD 23KV</v>
          </cell>
          <cell r="J1103" t="str">
            <v>T6670B04</v>
          </cell>
        </row>
        <row r="1104">
          <cell r="G1104" t="str">
            <v>TRANSFER 24KV</v>
          </cell>
          <cell r="J1104" t="str">
            <v>T5752B19</v>
          </cell>
        </row>
        <row r="1105">
          <cell r="G1105" t="str">
            <v>TRAWICK ROAD 23KV</v>
          </cell>
          <cell r="J1105" t="str">
            <v>T5311B01</v>
          </cell>
        </row>
        <row r="1106">
          <cell r="G1106" t="str">
            <v>TREMONT 24KV</v>
          </cell>
          <cell r="J1106" t="str">
            <v>T2825B03</v>
          </cell>
        </row>
        <row r="1107">
          <cell r="G1107" t="str">
            <v>TRENT WOODS 23KV</v>
          </cell>
          <cell r="J1107" t="str">
            <v>T4255B04</v>
          </cell>
        </row>
        <row r="1108">
          <cell r="G1108" t="str">
            <v>TRIANGLE 12KV</v>
          </cell>
          <cell r="J1108" t="str">
            <v>T4035B03</v>
          </cell>
        </row>
        <row r="1109">
          <cell r="G1109" t="str">
            <v>TRIANGLE FOREST 23KV</v>
          </cell>
          <cell r="J1109" t="str">
            <v>T4605B04</v>
          </cell>
        </row>
        <row r="1110">
          <cell r="G1110" t="str">
            <v>TRIANGLE TOWN 24KV</v>
          </cell>
          <cell r="J1110" t="str">
            <v>T5125B11</v>
          </cell>
        </row>
        <row r="1111">
          <cell r="G1111" t="str">
            <v>TRINITY ROAD 24KV</v>
          </cell>
          <cell r="J1111" t="str">
            <v>T4610B12</v>
          </cell>
        </row>
        <row r="1112">
          <cell r="G1112" t="str">
            <v>TROY SOUTH 12KV</v>
          </cell>
          <cell r="J1112" t="str">
            <v>T1610B03</v>
          </cell>
        </row>
        <row r="1113">
          <cell r="G1113" t="str">
            <v>TRYON ROAD 23KV</v>
          </cell>
          <cell r="J1113" t="str">
            <v>T5145B03</v>
          </cell>
        </row>
        <row r="1114">
          <cell r="G1114" t="str">
            <v>TUCKER 23KV</v>
          </cell>
          <cell r="J1114" t="str">
            <v>T3800B02</v>
          </cell>
        </row>
        <row r="1115">
          <cell r="G1115" t="str">
            <v>TUNNEL ROAD 12KV</v>
          </cell>
          <cell r="J1115" t="str">
            <v>T0750B05</v>
          </cell>
        </row>
        <row r="1116">
          <cell r="G1116" t="str">
            <v>TURNPIKE ROAD 23KV</v>
          </cell>
          <cell r="J1116" t="str">
            <v>T2190B01</v>
          </cell>
        </row>
        <row r="1117">
          <cell r="G1117" t="str">
            <v>TV 23KV</v>
          </cell>
          <cell r="J1117" t="str">
            <v>T5640B02</v>
          </cell>
        </row>
        <row r="1118">
          <cell r="G1118" t="str">
            <v>TWELVE OAKS 24KV</v>
          </cell>
          <cell r="J1118" t="str">
            <v>T4796B12</v>
          </cell>
        </row>
        <row r="1119">
          <cell r="G1119" t="str">
            <v>TWO CREEKS 23KV</v>
          </cell>
          <cell r="J1119" t="str">
            <v>T4605B02</v>
          </cell>
        </row>
        <row r="1120">
          <cell r="G1120" t="str">
            <v>UMSTEAD 23KV</v>
          </cell>
          <cell r="J1120" t="str">
            <v>T5116B05</v>
          </cell>
        </row>
        <row r="1121">
          <cell r="G1121" t="str">
            <v>UNCW 23KV</v>
          </cell>
          <cell r="J1121" t="str">
            <v>T6662B03</v>
          </cell>
        </row>
        <row r="1122">
          <cell r="G1122" t="str">
            <v>UNION SCHOOL 23KV</v>
          </cell>
          <cell r="J1122" t="str">
            <v>T5580B02</v>
          </cell>
        </row>
        <row r="1123">
          <cell r="G1123" t="str">
            <v>US 1 N 23KV</v>
          </cell>
          <cell r="J1123" t="str">
            <v>T5125B03</v>
          </cell>
        </row>
        <row r="1124">
          <cell r="G1124" t="str">
            <v>US 13 NORTH 24KV</v>
          </cell>
          <cell r="J1124" t="str">
            <v>T5754B01</v>
          </cell>
        </row>
        <row r="1125">
          <cell r="G1125" t="str">
            <v>US 301 SOUTH 23KV</v>
          </cell>
          <cell r="J1125" t="str">
            <v>T3750B02</v>
          </cell>
        </row>
        <row r="1126">
          <cell r="G1126" t="str">
            <v>UWHARRIE STREET 23KV</v>
          </cell>
          <cell r="J1126" t="str">
            <v>T0955B01</v>
          </cell>
        </row>
        <row r="1127">
          <cell r="G1127" t="str">
            <v>VANCEBORO 23KV</v>
          </cell>
          <cell r="J1127" t="str">
            <v>T4130B02</v>
          </cell>
        </row>
        <row r="1128">
          <cell r="G1128" t="str">
            <v>VANDORA SPRINGS 23KV</v>
          </cell>
          <cell r="J1128" t="str">
            <v>T4720B03</v>
          </cell>
        </row>
        <row r="1129">
          <cell r="G1129" t="str">
            <v>VERONA LOOP 13KV</v>
          </cell>
          <cell r="J1129" t="str">
            <v>T4090B99</v>
          </cell>
        </row>
        <row r="1130">
          <cell r="G1130" t="str">
            <v>VETERANS PARK 23KV</v>
          </cell>
          <cell r="J1130" t="str">
            <v>T6382B02</v>
          </cell>
        </row>
        <row r="1131">
          <cell r="G1131" t="str">
            <v>VICTORIA 12KV</v>
          </cell>
          <cell r="J1131" t="str">
            <v>T0340B13</v>
          </cell>
        </row>
        <row r="1132">
          <cell r="G1132" t="str">
            <v>VISTA BOULEVARD 24KV</v>
          </cell>
          <cell r="J1132" t="str">
            <v>T0784B13</v>
          </cell>
        </row>
        <row r="1133">
          <cell r="G1133" t="str">
            <v>W MARKET STREET 24KV</v>
          </cell>
          <cell r="J1133" t="str">
            <v>T3445B01</v>
          </cell>
        </row>
        <row r="1134">
          <cell r="G1134" t="str">
            <v>WADE STREET 23KV</v>
          </cell>
          <cell r="J1134" t="str">
            <v>T1670B05</v>
          </cell>
        </row>
        <row r="1135">
          <cell r="G1135" t="str">
            <v>WADESBORO EAST 23KV</v>
          </cell>
          <cell r="J1135" t="str">
            <v>T1670B02</v>
          </cell>
        </row>
        <row r="1136">
          <cell r="G1136" t="str">
            <v>WAGRAM 23KV</v>
          </cell>
          <cell r="J1136" t="str">
            <v>T2200B24</v>
          </cell>
        </row>
        <row r="1137">
          <cell r="G1137" t="str">
            <v>WAKE CROSSROADS 24KV</v>
          </cell>
          <cell r="J1137" t="str">
            <v>T5205B03</v>
          </cell>
        </row>
        <row r="1138">
          <cell r="G1138" t="str">
            <v>WAKE FOREST 23KV</v>
          </cell>
          <cell r="J1138" t="str">
            <v>T5108B04</v>
          </cell>
        </row>
        <row r="1139">
          <cell r="G1139" t="str">
            <v>WAKE FOREST ROAD 12KV</v>
          </cell>
          <cell r="J1139" t="str">
            <v>T5131B07</v>
          </cell>
        </row>
        <row r="1140">
          <cell r="G1140" t="str">
            <v>WAKE MED 24KV</v>
          </cell>
          <cell r="J1140" t="str">
            <v>T5126B12</v>
          </cell>
        </row>
        <row r="1141">
          <cell r="G1141" t="str">
            <v>WAKEFIELD 24KV</v>
          </cell>
          <cell r="J1141" t="str">
            <v>T4686B11</v>
          </cell>
        </row>
        <row r="1142">
          <cell r="G1142" t="str">
            <v>WAKEFIELD STREET 23KV</v>
          </cell>
          <cell r="J1142" t="str">
            <v>T6090B10</v>
          </cell>
        </row>
        <row r="1143">
          <cell r="G1143" t="str">
            <v>WALKER STREET 23KV</v>
          </cell>
          <cell r="J1143" t="str">
            <v>T4600B04</v>
          </cell>
        </row>
        <row r="1144">
          <cell r="G1144" t="str">
            <v>WALLACE 23KV</v>
          </cell>
          <cell r="J1144" t="str">
            <v>T4410B10</v>
          </cell>
        </row>
        <row r="1145">
          <cell r="G1145" t="str">
            <v>WALNUT CREEK 12KV</v>
          </cell>
          <cell r="J1145" t="str">
            <v>T5830B02</v>
          </cell>
        </row>
        <row r="1146">
          <cell r="G1146" t="str">
            <v>WALNUT HILLS 24KV</v>
          </cell>
          <cell r="J1146" t="str">
            <v>T5111B01</v>
          </cell>
        </row>
        <row r="1147">
          <cell r="G1147" t="str">
            <v>WARRENTON 23KV</v>
          </cell>
          <cell r="J1147" t="str">
            <v>T5360B02</v>
          </cell>
        </row>
        <row r="1148">
          <cell r="G1148" t="str">
            <v>WARRENTON INDUSTRIAL 23KV</v>
          </cell>
          <cell r="J1148" t="str">
            <v>T5360B04</v>
          </cell>
        </row>
        <row r="1149">
          <cell r="G1149" t="str">
            <v>WARSAW 23KV</v>
          </cell>
          <cell r="J1149" t="str">
            <v>T6070B03</v>
          </cell>
        </row>
        <row r="1150">
          <cell r="G1150" t="str">
            <v>WASHINGTON ACRES 23KV</v>
          </cell>
          <cell r="J1150" t="str">
            <v>T6387B13</v>
          </cell>
        </row>
        <row r="1151">
          <cell r="G1151" t="str">
            <v>WASTE LAGOON 13.8KV</v>
          </cell>
          <cell r="J1151" t="str">
            <v>T6500B02</v>
          </cell>
        </row>
        <row r="1152">
          <cell r="G1152" t="str">
            <v>WATER STREET 23KV</v>
          </cell>
          <cell r="J1152" t="str">
            <v>D6210B04</v>
          </cell>
        </row>
        <row r="1153">
          <cell r="G1153" t="str">
            <v>WATER STREET 24KV</v>
          </cell>
          <cell r="J1153" t="str">
            <v>T6310B22</v>
          </cell>
        </row>
        <row r="1154">
          <cell r="G1154" t="str">
            <v>WATEREE 23KV</v>
          </cell>
          <cell r="J1154" t="str">
            <v>T3391B01</v>
          </cell>
        </row>
        <row r="1155">
          <cell r="G1155" t="str">
            <v>WATERVILLE DAM 12KV</v>
          </cell>
          <cell r="J1155" t="str">
            <v>T0860B01</v>
          </cell>
        </row>
        <row r="1156">
          <cell r="G1156" t="str">
            <v>WATERVILLE VILLAGE 12KV</v>
          </cell>
          <cell r="J1156" t="str">
            <v>T0860B02</v>
          </cell>
        </row>
        <row r="1157">
          <cell r="G1157" t="str">
            <v>WATKINS ROAD 24KV</v>
          </cell>
          <cell r="J1157" t="str">
            <v>T5205B01</v>
          </cell>
        </row>
        <row r="1158">
          <cell r="G1158" t="str">
            <v>WATSON 23KV</v>
          </cell>
          <cell r="J1158" t="str">
            <v>T0350B02</v>
          </cell>
        </row>
        <row r="1159">
          <cell r="G1159" t="str">
            <v>WAVERLY 24KV</v>
          </cell>
          <cell r="J1159" t="str">
            <v>T5111B04</v>
          </cell>
        </row>
        <row r="1160">
          <cell r="G1160" t="str">
            <v>WAYNE MEMORIAL 24KV</v>
          </cell>
          <cell r="J1160" t="str">
            <v>T5754B03</v>
          </cell>
        </row>
        <row r="1161">
          <cell r="G1161" t="str">
            <v>WAYNESBORO 23KV</v>
          </cell>
          <cell r="J1161" t="str">
            <v>T5375B02</v>
          </cell>
        </row>
        <row r="1162">
          <cell r="G1162" t="str">
            <v>WEAVER BOULEVARD 12KV</v>
          </cell>
          <cell r="J1162" t="str">
            <v>T0870B04</v>
          </cell>
        </row>
        <row r="1163">
          <cell r="G1163" t="str">
            <v>WEDGEFIELD ROAD 23KV</v>
          </cell>
          <cell r="J1163" t="str">
            <v>T3985B01</v>
          </cell>
        </row>
        <row r="1164">
          <cell r="G1164" t="str">
            <v>WELLINGTON 24KV</v>
          </cell>
          <cell r="J1164" t="str">
            <v>T5111B22</v>
          </cell>
        </row>
        <row r="1165">
          <cell r="G1165" t="str">
            <v>WENDELL 23KV</v>
          </cell>
          <cell r="J1165" t="str">
            <v>T5378B02</v>
          </cell>
        </row>
        <row r="1166">
          <cell r="G1166" t="str">
            <v>WENDELL HIGHWAY 64 23KV</v>
          </cell>
          <cell r="J1166" t="str">
            <v>T5378B01</v>
          </cell>
        </row>
        <row r="1167">
          <cell r="G1167" t="str">
            <v>WESMARK 23KV</v>
          </cell>
          <cell r="J1167" t="str">
            <v>T3966B03</v>
          </cell>
        </row>
        <row r="1168">
          <cell r="G1168" t="str">
            <v>WEST ASHEVILLE 12KV</v>
          </cell>
          <cell r="J1168" t="str">
            <v>T0340B12</v>
          </cell>
        </row>
        <row r="1169">
          <cell r="G1169" t="str">
            <v>WEST CAROLINA 24KV</v>
          </cell>
          <cell r="J1169" t="str">
            <v>T3665B02</v>
          </cell>
        </row>
        <row r="1170">
          <cell r="G1170" t="str">
            <v>WEST CHATHAM STREET 23KV</v>
          </cell>
          <cell r="J1170" t="str">
            <v>T4600B02</v>
          </cell>
        </row>
        <row r="1171">
          <cell r="G1171" t="str">
            <v>WEST END 23KV</v>
          </cell>
          <cell r="J1171" t="str">
            <v>T1700B15</v>
          </cell>
        </row>
        <row r="1172">
          <cell r="G1172" t="str">
            <v>WEST HIGHWAY 76 23KV</v>
          </cell>
          <cell r="J1172" t="str">
            <v>T3005B01</v>
          </cell>
        </row>
        <row r="1173">
          <cell r="G1173" t="str">
            <v>WEST LIBERTY STREET 23KV</v>
          </cell>
          <cell r="J1173" t="str">
            <v>T3985B03</v>
          </cell>
        </row>
        <row r="1174">
          <cell r="G1174" t="str">
            <v>WEST NASH 23KV</v>
          </cell>
          <cell r="J1174" t="str">
            <v>T5900B03</v>
          </cell>
        </row>
        <row r="1175">
          <cell r="G1175" t="str">
            <v>WEST SMITHFIELD 24KV</v>
          </cell>
          <cell r="J1175" t="str">
            <v>T5385B04</v>
          </cell>
        </row>
        <row r="1176">
          <cell r="G1176" t="str">
            <v>WEST STREET 13KV</v>
          </cell>
          <cell r="J1176" t="str">
            <v>T4596B13</v>
          </cell>
        </row>
        <row r="1177">
          <cell r="G1177" t="str">
            <v>WESTCHASE 23KV</v>
          </cell>
          <cell r="J1177" t="str">
            <v>T5112B01</v>
          </cell>
        </row>
        <row r="1178">
          <cell r="G1178" t="str">
            <v>WESTERN BOULEVARD 12KV</v>
          </cell>
          <cell r="J1178" t="str">
            <v>T4990B33</v>
          </cell>
        </row>
        <row r="1179">
          <cell r="G1179" t="str">
            <v>WESTGATE ROAD 23KV</v>
          </cell>
          <cell r="J1179" t="str">
            <v>T5116B03</v>
          </cell>
        </row>
        <row r="1180">
          <cell r="G1180" t="str">
            <v>WESTHAVEN  23KV</v>
          </cell>
          <cell r="J1180" t="str">
            <v>T5660B04</v>
          </cell>
        </row>
        <row r="1181">
          <cell r="G1181" t="str">
            <v>WESTON 24KV</v>
          </cell>
          <cell r="J1181" t="str">
            <v>T4602B02</v>
          </cell>
        </row>
        <row r="1182">
          <cell r="G1182" t="str">
            <v>WESTSIDE 23KV</v>
          </cell>
          <cell r="J1182" t="str">
            <v>T1672B01</v>
          </cell>
        </row>
        <row r="1183">
          <cell r="G1183" t="str">
            <v>WESTWOOD 23KV</v>
          </cell>
          <cell r="J1183" t="str">
            <v>T2190B02</v>
          </cell>
        </row>
        <row r="1184">
          <cell r="G1184" t="str">
            <v>WEYERHAEUSER 23KV</v>
          </cell>
          <cell r="J1184" t="str">
            <v>T4210B16</v>
          </cell>
        </row>
        <row r="1185">
          <cell r="G1185" t="str">
            <v>WHERRY 12KV</v>
          </cell>
          <cell r="J1185" t="str">
            <v>T3890B02</v>
          </cell>
        </row>
        <row r="1186">
          <cell r="G1186" t="str">
            <v>WHISPERING PINES 23KV</v>
          </cell>
          <cell r="J1186" t="str">
            <v>T1550B03</v>
          </cell>
        </row>
        <row r="1187">
          <cell r="G1187" t="str">
            <v>WHITE LAKE 23KV</v>
          </cell>
          <cell r="J1187" t="str">
            <v>T6360B01</v>
          </cell>
        </row>
        <row r="1188">
          <cell r="G1188" t="str">
            <v>WHITE OAK 24KV</v>
          </cell>
          <cell r="J1188" t="str">
            <v>T4730B13</v>
          </cell>
        </row>
        <row r="1189">
          <cell r="G1189" t="str">
            <v>WHITE PINE 12KV</v>
          </cell>
          <cell r="J1189" t="str">
            <v>T0372B05</v>
          </cell>
        </row>
        <row r="1190">
          <cell r="G1190" t="str">
            <v>WIDEWATERS 24KV</v>
          </cell>
          <cell r="J1190" t="str">
            <v>T4852B12</v>
          </cell>
        </row>
        <row r="1191">
          <cell r="G1191" t="str">
            <v>WILBON 24KV</v>
          </cell>
          <cell r="J1191" t="str">
            <v>T4630B12</v>
          </cell>
        </row>
        <row r="1192">
          <cell r="G1192" t="str">
            <v>WILDERS GROVE 23KV</v>
          </cell>
          <cell r="J1192" t="str">
            <v>T5000B43</v>
          </cell>
        </row>
        <row r="1193">
          <cell r="G1193" t="str">
            <v>WILDWOOD 23KV</v>
          </cell>
          <cell r="J1193" t="str">
            <v>T5165B04</v>
          </cell>
        </row>
        <row r="1194">
          <cell r="G1194" t="str">
            <v>WILLIAMS CROSSROADS 23KV</v>
          </cell>
          <cell r="J1194" t="str">
            <v>T4725B02</v>
          </cell>
        </row>
        <row r="1195">
          <cell r="G1195" t="str">
            <v>WILLIAMS STREET 12KV</v>
          </cell>
          <cell r="J1195" t="str">
            <v>T5750B02</v>
          </cell>
        </row>
        <row r="1196">
          <cell r="G1196" t="str">
            <v>WILLIAMSBORO 23KV</v>
          </cell>
          <cell r="J1196" t="str">
            <v>T4770B05</v>
          </cell>
        </row>
        <row r="1197">
          <cell r="G1197" t="str">
            <v>WILMINGTON BEACH 23KV</v>
          </cell>
          <cell r="J1197" t="str">
            <v>T6201B04</v>
          </cell>
        </row>
        <row r="1198">
          <cell r="G1198" t="str">
            <v>WILMINGTON EAST AIRPORT 23KV</v>
          </cell>
          <cell r="J1198" t="str">
            <v>T6320B03</v>
          </cell>
        </row>
        <row r="1199">
          <cell r="G1199" t="str">
            <v>WILMINGTON STREET 12KV</v>
          </cell>
          <cell r="J1199" t="str">
            <v>T5120B01</v>
          </cell>
        </row>
        <row r="1200">
          <cell r="G1200" t="str">
            <v>WILSHIRE 23KV</v>
          </cell>
          <cell r="J1200" t="str">
            <v>T6662B02</v>
          </cell>
        </row>
        <row r="1201">
          <cell r="G1201" t="str">
            <v>WILSON MILLS 24KV</v>
          </cell>
          <cell r="J1201" t="str">
            <v>T5385B01</v>
          </cell>
        </row>
        <row r="1202">
          <cell r="G1202" t="str">
            <v>WILSONVILLE 24KV</v>
          </cell>
          <cell r="J1202" t="str">
            <v>T4603B12</v>
          </cell>
        </row>
        <row r="1203">
          <cell r="G1203" t="str">
            <v>WIMBERLY ROAD 24KV</v>
          </cell>
          <cell r="J1203" t="str">
            <v>T4603B13</v>
          </cell>
        </row>
        <row r="1204">
          <cell r="G1204" t="str">
            <v>WINDSOR FOREST 24KV</v>
          </cell>
          <cell r="J1204" t="str">
            <v>T5125B13</v>
          </cell>
        </row>
        <row r="1205">
          <cell r="G1205" t="str">
            <v>WOLFPACK LANE 23KV</v>
          </cell>
          <cell r="J1205" t="str">
            <v>T5113B01</v>
          </cell>
        </row>
        <row r="1206">
          <cell r="G1206" t="str">
            <v>WOMACK ROAD 24KV</v>
          </cell>
          <cell r="J1206" t="str">
            <v>T2444B02</v>
          </cell>
        </row>
        <row r="1207">
          <cell r="G1207" t="str">
            <v>WOOD VALLEY 23KV</v>
          </cell>
          <cell r="J1207" t="str">
            <v>T5165B03</v>
          </cell>
        </row>
        <row r="1208">
          <cell r="G1208" t="str">
            <v>WOODFIN 12KV</v>
          </cell>
          <cell r="J1208" t="str">
            <v>T0840B07</v>
          </cell>
        </row>
        <row r="1209">
          <cell r="G1209" t="str">
            <v>WOODLAND AVENUE 23KV</v>
          </cell>
          <cell r="J1209" t="str">
            <v>T2432B01</v>
          </cell>
        </row>
        <row r="1210">
          <cell r="G1210" t="str">
            <v>WOODLAND ROAD 23KV</v>
          </cell>
          <cell r="J1210" t="str">
            <v>T4720B02</v>
          </cell>
        </row>
        <row r="1211">
          <cell r="G1211" t="str">
            <v>WRIGHTSBORO 23KV</v>
          </cell>
          <cell r="J1211" t="str">
            <v>T6205B11</v>
          </cell>
        </row>
        <row r="1212">
          <cell r="G1212" t="str">
            <v>WRIGHTSVILLE BEACH 23KV</v>
          </cell>
          <cell r="J1212" t="str">
            <v>T6740B01</v>
          </cell>
        </row>
        <row r="1213">
          <cell r="G1213" t="str">
            <v>YADKIN PARK 23KV</v>
          </cell>
          <cell r="J1213" t="str">
            <v>T1548B03</v>
          </cell>
        </row>
        <row r="1214">
          <cell r="G1214" t="str">
            <v>YANCEYVILLE 12KV</v>
          </cell>
          <cell r="J1214" t="str">
            <v>T5390B01</v>
          </cell>
        </row>
        <row r="1215">
          <cell r="G1215" t="str">
            <v>YANCEYVILLE PLEASANT GROVE 12KV</v>
          </cell>
          <cell r="J1215" t="str">
            <v>T5390B03</v>
          </cell>
        </row>
        <row r="1216">
          <cell r="G1216" t="str">
            <v>YATES STORE 24KV</v>
          </cell>
          <cell r="J1216" t="str">
            <v>T4604B12</v>
          </cell>
        </row>
        <row r="1217">
          <cell r="G1217" t="str">
            <v>YEARGAN ROAD 24KV</v>
          </cell>
          <cell r="J1217" t="str">
            <v>T5314B12</v>
          </cell>
        </row>
        <row r="1218">
          <cell r="G1218" t="str">
            <v>YORK STREET 23KV</v>
          </cell>
          <cell r="J1218" t="str">
            <v>T3389B02</v>
          </cell>
        </row>
        <row r="1219">
          <cell r="G1219" t="str">
            <v>YOUNGSVILLE INDUSTRIAL 24KV</v>
          </cell>
          <cell r="J1219" t="str">
            <v>T5401B03</v>
          </cell>
        </row>
        <row r="1220">
          <cell r="G1220" t="str">
            <v>ZEBULON EAST 23KV</v>
          </cell>
          <cell r="J1220" t="str">
            <v>T6090B06</v>
          </cell>
        </row>
        <row r="1221">
          <cell r="G1221" t="str">
            <v>ZEBULON INDUSTRIAL 23KV</v>
          </cell>
          <cell r="J1221" t="str">
            <v>T6090B05</v>
          </cell>
        </row>
        <row r="1222">
          <cell r="G1222" t="str">
            <v>ZEBULON WEST 23KV</v>
          </cell>
          <cell r="J1222" t="str">
            <v>T6090B11</v>
          </cell>
        </row>
      </sheetData>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io SAIDI"/>
      <sheetName val="Kentucky SAIDI"/>
      <sheetName val="Indiana SAIDI"/>
      <sheetName val="N Carolina Duke SAIDI"/>
      <sheetName val="S Carolina Duke SAIDI"/>
      <sheetName val="DATA SOURCE"/>
      <sheetName val="February 2015 DataSource"/>
    </sheetNames>
    <sheetDataSet>
      <sheetData sheetId="0">
        <row r="3">
          <cell r="A3" t="str">
            <v>All Data</v>
          </cell>
          <cell r="B3">
            <v>2501</v>
          </cell>
          <cell r="C3">
            <v>2539</v>
          </cell>
          <cell r="D3">
            <v>2534</v>
          </cell>
          <cell r="E3">
            <v>2537</v>
          </cell>
          <cell r="F3">
            <v>2539</v>
          </cell>
          <cell r="G3">
            <v>2537</v>
          </cell>
          <cell r="H3">
            <v>2497</v>
          </cell>
          <cell r="I3">
            <v>2499</v>
          </cell>
          <cell r="J3">
            <v>308</v>
          </cell>
          <cell r="K3">
            <v>303</v>
          </cell>
          <cell r="L3">
            <v>303</v>
          </cell>
          <cell r="M3">
            <v>308</v>
          </cell>
          <cell r="N3">
            <v>255</v>
          </cell>
          <cell r="O3">
            <v>203</v>
          </cell>
          <cell r="P3">
            <v>204</v>
          </cell>
          <cell r="Q3">
            <v>200</v>
          </cell>
          <cell r="R3">
            <v>199</v>
          </cell>
          <cell r="S3">
            <v>142</v>
          </cell>
          <cell r="T3">
            <v>144</v>
          </cell>
          <cell r="U3">
            <v>145</v>
          </cell>
          <cell r="V3">
            <v>161</v>
          </cell>
          <cell r="W3">
            <v>172</v>
          </cell>
          <cell r="X3">
            <v>172</v>
          </cell>
          <cell r="Y3">
            <v>160</v>
          </cell>
          <cell r="Z3">
            <v>157</v>
          </cell>
          <cell r="AA3">
            <v>202</v>
          </cell>
          <cell r="AB3">
            <v>205</v>
          </cell>
          <cell r="AC3">
            <v>229</v>
          </cell>
          <cell r="AD3">
            <v>314</v>
          </cell>
          <cell r="AE3">
            <v>305</v>
          </cell>
          <cell r="AF3">
            <v>310</v>
          </cell>
          <cell r="AG3">
            <v>311</v>
          </cell>
          <cell r="AH3">
            <v>314</v>
          </cell>
          <cell r="AI3">
            <v>304</v>
          </cell>
          <cell r="AJ3">
            <v>306</v>
          </cell>
          <cell r="AK3">
            <v>306</v>
          </cell>
          <cell r="AL3">
            <v>309</v>
          </cell>
          <cell r="AM3">
            <v>264</v>
          </cell>
          <cell r="AN3">
            <v>269</v>
          </cell>
          <cell r="AO3">
            <v>245</v>
          </cell>
          <cell r="AP3">
            <v>162</v>
          </cell>
          <cell r="AQ3">
            <v>447</v>
          </cell>
          <cell r="AR3">
            <v>504</v>
          </cell>
          <cell r="AS3">
            <v>490</v>
          </cell>
          <cell r="AT3">
            <v>484</v>
          </cell>
          <cell r="AU3">
            <v>480</v>
          </cell>
          <cell r="AV3">
            <v>473</v>
          </cell>
          <cell r="AW3">
            <v>486</v>
          </cell>
          <cell r="AX3">
            <v>487</v>
          </cell>
          <cell r="AY3">
            <v>486</v>
          </cell>
          <cell r="AZ3">
            <v>480</v>
          </cell>
          <cell r="BA3">
            <v>483</v>
          </cell>
          <cell r="BB3">
            <v>482</v>
          </cell>
          <cell r="BC3">
            <v>219</v>
          </cell>
          <cell r="BD3">
            <v>155</v>
          </cell>
          <cell r="BE3">
            <v>171</v>
          </cell>
          <cell r="BF3">
            <v>165.5</v>
          </cell>
          <cell r="BG3">
            <v>159.4</v>
          </cell>
          <cell r="BH3">
            <v>170.4</v>
          </cell>
          <cell r="BI3">
            <v>159.1</v>
          </cell>
          <cell r="BJ3">
            <v>172</v>
          </cell>
          <cell r="BK3">
            <v>176</v>
          </cell>
          <cell r="BL3">
            <v>174</v>
          </cell>
          <cell r="BM3">
            <v>173</v>
          </cell>
          <cell r="BN3">
            <v>173</v>
          </cell>
          <cell r="BO3">
            <v>176</v>
          </cell>
          <cell r="BP3">
            <v>162</v>
          </cell>
          <cell r="BQ3">
            <v>149</v>
          </cell>
          <cell r="BR3">
            <v>146</v>
          </cell>
          <cell r="BS3">
            <v>141</v>
          </cell>
          <cell r="BT3">
            <v>149</v>
          </cell>
          <cell r="BU3">
            <v>145</v>
          </cell>
          <cell r="BV3">
            <v>136</v>
          </cell>
          <cell r="BW3">
            <v>134</v>
          </cell>
          <cell r="BX3">
            <v>135</v>
          </cell>
          <cell r="BY3">
            <v>137</v>
          </cell>
          <cell r="BZ3">
            <v>138</v>
          </cell>
          <cell r="CA3">
            <v>138</v>
          </cell>
          <cell r="CB3">
            <v>233</v>
          </cell>
          <cell r="CC3">
            <v>231</v>
          </cell>
          <cell r="CD3">
            <v>239</v>
          </cell>
          <cell r="CE3">
            <v>241</v>
          </cell>
          <cell r="CF3">
            <v>225</v>
          </cell>
          <cell r="CG3">
            <v>224</v>
          </cell>
          <cell r="CH3">
            <v>223</v>
          </cell>
          <cell r="CI3">
            <v>230</v>
          </cell>
          <cell r="CJ3">
            <v>233</v>
          </cell>
          <cell r="CK3">
            <v>267</v>
          </cell>
          <cell r="CL3">
            <v>264</v>
          </cell>
          <cell r="CM3">
            <v>291.16495190424803</v>
          </cell>
          <cell r="CN3">
            <v>231</v>
          </cell>
          <cell r="CO3">
            <v>248</v>
          </cell>
          <cell r="CP3">
            <v>243</v>
          </cell>
          <cell r="CQ3">
            <v>0</v>
          </cell>
          <cell r="CR3">
            <v>0</v>
          </cell>
          <cell r="CS3">
            <v>0</v>
          </cell>
          <cell r="CT3">
            <v>0</v>
          </cell>
          <cell r="CU3">
            <v>0</v>
          </cell>
          <cell r="CV3">
            <v>0</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Outline"/>
      <sheetName val="Global Assumptions"/>
      <sheetName val="Project Overview"/>
      <sheetName val="Project Cost"/>
      <sheetName val="Project Benefits and Savings"/>
      <sheetName val="Project Rank"/>
      <sheetName val="Project Score"/>
      <sheetName val="Cost Category Summary"/>
      <sheetName val="Team Summary"/>
      <sheetName val="Total Cost Breakdown"/>
      <sheetName val="Data"/>
      <sheetName val="Status Rpt Budget Summary"/>
      <sheetName val="High-Level Financial Summary"/>
      <sheetName val="Scoring Summary"/>
      <sheetName val="Data Values"/>
      <sheetName val="Analysis"/>
      <sheetName val="Tax"/>
      <sheetName val="Investment Tracker Data"/>
    </sheetNames>
    <sheetDataSet>
      <sheetData sheetId="0"/>
      <sheetData sheetId="1">
        <row r="7">
          <cell r="B7">
            <v>0.4</v>
          </cell>
        </row>
      </sheetData>
      <sheetData sheetId="2"/>
      <sheetData sheetId="3"/>
      <sheetData sheetId="4"/>
      <sheetData sheetId="5"/>
      <sheetData sheetId="6"/>
      <sheetData sheetId="7"/>
      <sheetData sheetId="8"/>
      <sheetData sheetId="9"/>
      <sheetData sheetId="10"/>
      <sheetData sheetId="11"/>
      <sheetData sheetId="12"/>
      <sheetData sheetId="13"/>
      <sheetData sheetId="14">
        <row r="3">
          <cell r="A3" t="str">
            <v>SELECT ONE</v>
          </cell>
          <cell r="L3" t="str">
            <v>Select Score</v>
          </cell>
        </row>
        <row r="4">
          <cell r="L4">
            <v>0</v>
          </cell>
        </row>
        <row r="5">
          <cell r="L5">
            <v>1</v>
          </cell>
        </row>
        <row r="6">
          <cell r="L6">
            <v>3</v>
          </cell>
        </row>
        <row r="7">
          <cell r="L7">
            <v>7</v>
          </cell>
        </row>
        <row r="8">
          <cell r="L8">
            <v>10</v>
          </cell>
        </row>
      </sheetData>
      <sheetData sheetId="15"/>
      <sheetData sheetId="16">
        <row r="5">
          <cell r="G5" t="str">
            <v>Life ==&gt;</v>
          </cell>
        </row>
      </sheetData>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er details"/>
      <sheetName val="Sheet2"/>
      <sheetName val="Sheet1"/>
      <sheetName val="Sheet3"/>
      <sheetName val="Sheet4"/>
      <sheetName val="Sheet5"/>
      <sheetName val="Sheet6"/>
      <sheetName val="Sheet7"/>
      <sheetName val="Sheet8"/>
    </sheetNames>
    <sheetDataSet>
      <sheetData sheetId="0">
        <row r="3">
          <cell r="E3" t="str">
            <v>X284</v>
          </cell>
        </row>
      </sheetData>
      <sheetData sheetId="1"/>
      <sheetData sheetId="2"/>
      <sheetData sheetId="3"/>
      <sheetData sheetId="4"/>
      <sheetData sheetId="5"/>
      <sheetData sheetId="6"/>
      <sheetData sheetId="7">
        <row r="2">
          <cell r="A2" t="str">
            <v>A1</v>
          </cell>
          <cell r="B2">
            <v>2</v>
          </cell>
        </row>
        <row r="3">
          <cell r="A3" t="str">
            <v>A112</v>
          </cell>
          <cell r="B3">
            <v>2</v>
          </cell>
        </row>
        <row r="4">
          <cell r="A4" t="str">
            <v>A124</v>
          </cell>
          <cell r="B4">
            <v>4</v>
          </cell>
        </row>
        <row r="5">
          <cell r="A5" t="str">
            <v>A129</v>
          </cell>
          <cell r="B5">
            <v>3</v>
          </cell>
        </row>
        <row r="6">
          <cell r="A6" t="str">
            <v>A130</v>
          </cell>
          <cell r="B6">
            <v>1</v>
          </cell>
        </row>
        <row r="7">
          <cell r="A7" t="str">
            <v>A131</v>
          </cell>
          <cell r="B7">
            <v>2</v>
          </cell>
        </row>
        <row r="8">
          <cell r="A8" t="str">
            <v>A132</v>
          </cell>
          <cell r="B8">
            <v>2</v>
          </cell>
        </row>
        <row r="9">
          <cell r="A9" t="str">
            <v>A144</v>
          </cell>
          <cell r="B9">
            <v>1</v>
          </cell>
        </row>
        <row r="10">
          <cell r="A10" t="str">
            <v>A15</v>
          </cell>
          <cell r="B10">
            <v>1</v>
          </cell>
        </row>
        <row r="11">
          <cell r="A11" t="str">
            <v>A153</v>
          </cell>
          <cell r="B11">
            <v>1</v>
          </cell>
        </row>
        <row r="12">
          <cell r="A12" t="str">
            <v>A154</v>
          </cell>
          <cell r="B12">
            <v>2</v>
          </cell>
        </row>
        <row r="13">
          <cell r="A13" t="str">
            <v>A161</v>
          </cell>
          <cell r="B13">
            <v>3</v>
          </cell>
        </row>
        <row r="14">
          <cell r="A14" t="str">
            <v>A162</v>
          </cell>
          <cell r="B14">
            <v>2</v>
          </cell>
        </row>
        <row r="15">
          <cell r="A15" t="str">
            <v>A186</v>
          </cell>
          <cell r="B15">
            <v>1</v>
          </cell>
        </row>
        <row r="16">
          <cell r="A16" t="str">
            <v>A196</v>
          </cell>
          <cell r="B16">
            <v>2</v>
          </cell>
        </row>
        <row r="17">
          <cell r="A17" t="str">
            <v>A2</v>
          </cell>
          <cell r="B17">
            <v>1</v>
          </cell>
        </row>
        <row r="18">
          <cell r="A18" t="str">
            <v>A200</v>
          </cell>
          <cell r="B18">
            <v>1</v>
          </cell>
        </row>
        <row r="19">
          <cell r="A19" t="str">
            <v>A202</v>
          </cell>
          <cell r="B19">
            <v>3</v>
          </cell>
        </row>
        <row r="20">
          <cell r="A20" t="str">
            <v>A203</v>
          </cell>
          <cell r="B20">
            <v>1</v>
          </cell>
        </row>
        <row r="21">
          <cell r="A21" t="str">
            <v>A204</v>
          </cell>
          <cell r="B21">
            <v>2</v>
          </cell>
        </row>
        <row r="22">
          <cell r="A22" t="str">
            <v>A205</v>
          </cell>
          <cell r="B22">
            <v>1</v>
          </cell>
        </row>
        <row r="23">
          <cell r="A23" t="str">
            <v>A207</v>
          </cell>
          <cell r="B23">
            <v>3</v>
          </cell>
        </row>
        <row r="24">
          <cell r="A24" t="str">
            <v>A208</v>
          </cell>
          <cell r="B24">
            <v>1</v>
          </cell>
        </row>
        <row r="25">
          <cell r="A25" t="str">
            <v>A212</v>
          </cell>
          <cell r="B25">
            <v>1</v>
          </cell>
        </row>
        <row r="26">
          <cell r="A26" t="str">
            <v>A216</v>
          </cell>
          <cell r="B26">
            <v>1</v>
          </cell>
        </row>
        <row r="27">
          <cell r="A27" t="str">
            <v>A230</v>
          </cell>
          <cell r="B27">
            <v>1</v>
          </cell>
        </row>
        <row r="28">
          <cell r="A28" t="str">
            <v>A231</v>
          </cell>
          <cell r="B28">
            <v>1</v>
          </cell>
        </row>
        <row r="29">
          <cell r="A29" t="str">
            <v>A233</v>
          </cell>
          <cell r="B29">
            <v>2</v>
          </cell>
        </row>
        <row r="30">
          <cell r="A30" t="str">
            <v>A243</v>
          </cell>
          <cell r="B30">
            <v>1</v>
          </cell>
        </row>
        <row r="31">
          <cell r="A31" t="str">
            <v>A245</v>
          </cell>
          <cell r="B31">
            <v>1</v>
          </cell>
        </row>
        <row r="32">
          <cell r="A32" t="str">
            <v>A250</v>
          </cell>
          <cell r="B32">
            <v>1</v>
          </cell>
        </row>
        <row r="33">
          <cell r="A33" t="str">
            <v>A253</v>
          </cell>
          <cell r="B33">
            <v>1</v>
          </cell>
        </row>
        <row r="34">
          <cell r="A34" t="str">
            <v>A262</v>
          </cell>
          <cell r="B34">
            <v>2</v>
          </cell>
        </row>
        <row r="35">
          <cell r="A35" t="str">
            <v>A263</v>
          </cell>
          <cell r="B35">
            <v>1</v>
          </cell>
        </row>
        <row r="36">
          <cell r="A36" t="str">
            <v>A264</v>
          </cell>
          <cell r="B36">
            <v>1</v>
          </cell>
        </row>
        <row r="37">
          <cell r="A37" t="str">
            <v>A271</v>
          </cell>
          <cell r="B37">
            <v>1</v>
          </cell>
        </row>
        <row r="38">
          <cell r="A38" t="str">
            <v>A272</v>
          </cell>
          <cell r="B38">
            <v>3</v>
          </cell>
        </row>
        <row r="39">
          <cell r="A39" t="str">
            <v>A282</v>
          </cell>
          <cell r="B39">
            <v>1</v>
          </cell>
        </row>
        <row r="40">
          <cell r="A40" t="str">
            <v>A283</v>
          </cell>
          <cell r="B40">
            <v>1</v>
          </cell>
        </row>
        <row r="41">
          <cell r="A41" t="str">
            <v>A284</v>
          </cell>
          <cell r="B41">
            <v>1</v>
          </cell>
        </row>
        <row r="42">
          <cell r="A42" t="str">
            <v>A285</v>
          </cell>
          <cell r="B42">
            <v>1</v>
          </cell>
        </row>
        <row r="43">
          <cell r="A43" t="str">
            <v>A3</v>
          </cell>
          <cell r="B43">
            <v>1</v>
          </cell>
        </row>
        <row r="44">
          <cell r="A44" t="str">
            <v>A300</v>
          </cell>
          <cell r="B44">
            <v>1</v>
          </cell>
        </row>
        <row r="45">
          <cell r="A45" t="str">
            <v>A309</v>
          </cell>
          <cell r="B45">
            <v>1</v>
          </cell>
        </row>
        <row r="46">
          <cell r="A46" t="str">
            <v>A321</v>
          </cell>
          <cell r="B46">
            <v>2</v>
          </cell>
        </row>
        <row r="47">
          <cell r="A47" t="str">
            <v>A322</v>
          </cell>
          <cell r="B47">
            <v>2</v>
          </cell>
        </row>
        <row r="48">
          <cell r="A48" t="str">
            <v>A333</v>
          </cell>
          <cell r="B48">
            <v>2</v>
          </cell>
        </row>
        <row r="49">
          <cell r="A49" t="str">
            <v>A334</v>
          </cell>
          <cell r="B49">
            <v>1</v>
          </cell>
        </row>
        <row r="50">
          <cell r="A50" t="str">
            <v>A336</v>
          </cell>
          <cell r="B50">
            <v>2</v>
          </cell>
        </row>
        <row r="51">
          <cell r="A51" t="str">
            <v>A34</v>
          </cell>
          <cell r="B51">
            <v>2</v>
          </cell>
        </row>
        <row r="52">
          <cell r="A52" t="str">
            <v>A35</v>
          </cell>
          <cell r="B52">
            <v>1</v>
          </cell>
        </row>
        <row r="53">
          <cell r="A53" t="str">
            <v>A36</v>
          </cell>
          <cell r="B53">
            <v>2</v>
          </cell>
        </row>
        <row r="54">
          <cell r="A54" t="str">
            <v>A368</v>
          </cell>
          <cell r="B54">
            <v>1</v>
          </cell>
        </row>
        <row r="55">
          <cell r="A55" t="str">
            <v>A369</v>
          </cell>
          <cell r="B55">
            <v>2</v>
          </cell>
        </row>
        <row r="56">
          <cell r="A56" t="str">
            <v>A379</v>
          </cell>
          <cell r="B56">
            <v>1</v>
          </cell>
        </row>
        <row r="57">
          <cell r="A57" t="str">
            <v>A38</v>
          </cell>
          <cell r="B57">
            <v>2</v>
          </cell>
        </row>
        <row r="58">
          <cell r="A58" t="str">
            <v>A39</v>
          </cell>
          <cell r="B58">
            <v>3</v>
          </cell>
        </row>
        <row r="59">
          <cell r="A59" t="str">
            <v>A392</v>
          </cell>
          <cell r="B59">
            <v>1</v>
          </cell>
        </row>
        <row r="60">
          <cell r="A60" t="str">
            <v>A395</v>
          </cell>
          <cell r="B60">
            <v>1</v>
          </cell>
        </row>
        <row r="61">
          <cell r="A61" t="str">
            <v>A4</v>
          </cell>
          <cell r="B61">
            <v>1</v>
          </cell>
        </row>
        <row r="62">
          <cell r="A62" t="str">
            <v>A422</v>
          </cell>
          <cell r="B62">
            <v>1</v>
          </cell>
        </row>
        <row r="63">
          <cell r="A63" t="str">
            <v>A423</v>
          </cell>
          <cell r="B63">
            <v>1</v>
          </cell>
        </row>
        <row r="64">
          <cell r="A64" t="str">
            <v>A425</v>
          </cell>
          <cell r="B64">
            <v>1</v>
          </cell>
        </row>
        <row r="65">
          <cell r="A65" t="str">
            <v>A431</v>
          </cell>
          <cell r="B65">
            <v>1</v>
          </cell>
        </row>
        <row r="66">
          <cell r="A66" t="str">
            <v>A45</v>
          </cell>
          <cell r="B66">
            <v>2</v>
          </cell>
        </row>
        <row r="67">
          <cell r="A67" t="str">
            <v>A48</v>
          </cell>
          <cell r="B67">
            <v>1</v>
          </cell>
        </row>
        <row r="68">
          <cell r="A68" t="str">
            <v>A49</v>
          </cell>
          <cell r="B68">
            <v>1</v>
          </cell>
        </row>
        <row r="69">
          <cell r="A69" t="str">
            <v>A50</v>
          </cell>
          <cell r="B69">
            <v>1</v>
          </cell>
        </row>
        <row r="70">
          <cell r="A70" t="str">
            <v>A51</v>
          </cell>
          <cell r="B70">
            <v>1</v>
          </cell>
        </row>
        <row r="71">
          <cell r="A71" t="str">
            <v>A561</v>
          </cell>
          <cell r="B71">
            <v>1</v>
          </cell>
        </row>
        <row r="72">
          <cell r="A72" t="str">
            <v>A6</v>
          </cell>
          <cell r="B72">
            <v>1</v>
          </cell>
        </row>
        <row r="73">
          <cell r="A73" t="str">
            <v>A61</v>
          </cell>
          <cell r="B73">
            <v>1</v>
          </cell>
        </row>
        <row r="74">
          <cell r="A74" t="str">
            <v>A64</v>
          </cell>
          <cell r="B74">
            <v>2</v>
          </cell>
        </row>
        <row r="75">
          <cell r="A75" t="str">
            <v>A68</v>
          </cell>
          <cell r="B75">
            <v>3</v>
          </cell>
        </row>
        <row r="76">
          <cell r="A76" t="str">
            <v>A70</v>
          </cell>
          <cell r="B76">
            <v>1</v>
          </cell>
        </row>
        <row r="77">
          <cell r="A77" t="str">
            <v>A74</v>
          </cell>
          <cell r="B77">
            <v>1</v>
          </cell>
        </row>
        <row r="78">
          <cell r="A78" t="str">
            <v>A75</v>
          </cell>
          <cell r="B78">
            <v>1</v>
          </cell>
        </row>
        <row r="79">
          <cell r="A79" t="str">
            <v>A78</v>
          </cell>
          <cell r="B79">
            <v>3</v>
          </cell>
        </row>
        <row r="80">
          <cell r="A80" t="str">
            <v>A79</v>
          </cell>
          <cell r="B80">
            <v>1</v>
          </cell>
        </row>
        <row r="81">
          <cell r="A81" t="str">
            <v>A81</v>
          </cell>
          <cell r="B81">
            <v>3</v>
          </cell>
        </row>
        <row r="82">
          <cell r="A82" t="str">
            <v>A82</v>
          </cell>
          <cell r="B82">
            <v>3</v>
          </cell>
        </row>
        <row r="83">
          <cell r="A83" t="str">
            <v>A83</v>
          </cell>
          <cell r="B83">
            <v>1</v>
          </cell>
        </row>
        <row r="84">
          <cell r="A84" t="str">
            <v>A84</v>
          </cell>
          <cell r="B84">
            <v>2</v>
          </cell>
        </row>
        <row r="85">
          <cell r="A85" t="str">
            <v>A95</v>
          </cell>
          <cell r="B85">
            <v>1</v>
          </cell>
        </row>
        <row r="86">
          <cell r="A86" t="str">
            <v>A96</v>
          </cell>
          <cell r="B86">
            <v>2</v>
          </cell>
        </row>
        <row r="87">
          <cell r="A87" t="str">
            <v>A97</v>
          </cell>
          <cell r="B87">
            <v>1</v>
          </cell>
        </row>
        <row r="88">
          <cell r="A88" t="str">
            <v>A98</v>
          </cell>
          <cell r="B88">
            <v>1</v>
          </cell>
        </row>
        <row r="89">
          <cell r="A89" t="str">
            <v>C10</v>
          </cell>
          <cell r="B89">
            <v>1</v>
          </cell>
        </row>
        <row r="90">
          <cell r="A90" t="str">
            <v>C1002</v>
          </cell>
          <cell r="B90">
            <v>1</v>
          </cell>
        </row>
        <row r="91">
          <cell r="A91" t="str">
            <v>C1003</v>
          </cell>
          <cell r="B91">
            <v>1</v>
          </cell>
        </row>
        <row r="92">
          <cell r="A92" t="str">
            <v>C1005</v>
          </cell>
          <cell r="B92">
            <v>1</v>
          </cell>
        </row>
        <row r="93">
          <cell r="A93" t="str">
            <v>C1007</v>
          </cell>
          <cell r="B93">
            <v>1</v>
          </cell>
        </row>
        <row r="94">
          <cell r="A94" t="str">
            <v>C1008</v>
          </cell>
          <cell r="B94">
            <v>1</v>
          </cell>
        </row>
        <row r="95">
          <cell r="A95" t="str">
            <v>C102</v>
          </cell>
          <cell r="B95">
            <v>1</v>
          </cell>
        </row>
        <row r="96">
          <cell r="A96" t="str">
            <v>C103</v>
          </cell>
          <cell r="B96">
            <v>1</v>
          </cell>
        </row>
        <row r="97">
          <cell r="A97" t="str">
            <v>C104</v>
          </cell>
          <cell r="B97">
            <v>1</v>
          </cell>
        </row>
        <row r="98">
          <cell r="A98" t="str">
            <v>C107</v>
          </cell>
          <cell r="B98">
            <v>1</v>
          </cell>
        </row>
        <row r="99">
          <cell r="A99" t="str">
            <v>C108</v>
          </cell>
          <cell r="B99">
            <v>1</v>
          </cell>
        </row>
        <row r="100">
          <cell r="A100" t="str">
            <v>C141</v>
          </cell>
          <cell r="B100">
            <v>1</v>
          </cell>
        </row>
        <row r="101">
          <cell r="A101" t="str">
            <v>C15</v>
          </cell>
          <cell r="B101">
            <v>1</v>
          </cell>
        </row>
        <row r="102">
          <cell r="A102" t="str">
            <v>C151</v>
          </cell>
          <cell r="B102">
            <v>1</v>
          </cell>
        </row>
        <row r="103">
          <cell r="A103" t="str">
            <v>C152</v>
          </cell>
          <cell r="B103">
            <v>1</v>
          </cell>
        </row>
        <row r="104">
          <cell r="A104" t="str">
            <v>C153</v>
          </cell>
          <cell r="B104">
            <v>1</v>
          </cell>
        </row>
        <row r="105">
          <cell r="A105" t="str">
            <v>C154</v>
          </cell>
          <cell r="B105">
            <v>1</v>
          </cell>
        </row>
        <row r="106">
          <cell r="A106" t="str">
            <v>C156</v>
          </cell>
          <cell r="B106">
            <v>1</v>
          </cell>
        </row>
        <row r="107">
          <cell r="A107" t="str">
            <v>C157</v>
          </cell>
          <cell r="B107">
            <v>1</v>
          </cell>
        </row>
        <row r="108">
          <cell r="A108" t="str">
            <v>C158</v>
          </cell>
          <cell r="B108">
            <v>1</v>
          </cell>
        </row>
        <row r="109">
          <cell r="A109" t="str">
            <v>C159</v>
          </cell>
          <cell r="B109">
            <v>1</v>
          </cell>
        </row>
        <row r="110">
          <cell r="A110" t="str">
            <v>C16</v>
          </cell>
          <cell r="B110">
            <v>1</v>
          </cell>
        </row>
        <row r="111">
          <cell r="A111" t="str">
            <v>C17</v>
          </cell>
          <cell r="B111">
            <v>1</v>
          </cell>
        </row>
        <row r="112">
          <cell r="A112" t="str">
            <v>C202</v>
          </cell>
          <cell r="B112">
            <v>1</v>
          </cell>
        </row>
        <row r="113">
          <cell r="A113" t="str">
            <v>C203</v>
          </cell>
          <cell r="B113">
            <v>1</v>
          </cell>
        </row>
        <row r="114">
          <cell r="A114" t="str">
            <v>C205</v>
          </cell>
          <cell r="B114">
            <v>1</v>
          </cell>
        </row>
        <row r="115">
          <cell r="A115" t="str">
            <v>C206</v>
          </cell>
          <cell r="B115">
            <v>1</v>
          </cell>
        </row>
        <row r="116">
          <cell r="A116" t="str">
            <v>C208</v>
          </cell>
          <cell r="B116">
            <v>1</v>
          </cell>
        </row>
        <row r="117">
          <cell r="A117" t="str">
            <v>C209</v>
          </cell>
          <cell r="B117">
            <v>1</v>
          </cell>
        </row>
        <row r="118">
          <cell r="A118" t="str">
            <v>C210</v>
          </cell>
          <cell r="B118">
            <v>1</v>
          </cell>
        </row>
        <row r="119">
          <cell r="A119" t="str">
            <v>C2802</v>
          </cell>
          <cell r="B119">
            <v>1</v>
          </cell>
        </row>
        <row r="120">
          <cell r="A120" t="str">
            <v>C2803</v>
          </cell>
          <cell r="B120">
            <v>1</v>
          </cell>
        </row>
        <row r="121">
          <cell r="A121" t="str">
            <v>C2804</v>
          </cell>
          <cell r="B121">
            <v>1</v>
          </cell>
        </row>
        <row r="122">
          <cell r="A122" t="str">
            <v>C2805</v>
          </cell>
          <cell r="B122">
            <v>1</v>
          </cell>
        </row>
        <row r="123">
          <cell r="A123" t="str">
            <v>C2806</v>
          </cell>
          <cell r="B123">
            <v>1</v>
          </cell>
        </row>
        <row r="124">
          <cell r="A124" t="str">
            <v>C2807</v>
          </cell>
          <cell r="B124">
            <v>1</v>
          </cell>
        </row>
        <row r="125">
          <cell r="A125" t="str">
            <v>C301</v>
          </cell>
          <cell r="B125">
            <v>1</v>
          </cell>
        </row>
        <row r="126">
          <cell r="A126" t="str">
            <v>C302</v>
          </cell>
          <cell r="B126">
            <v>2</v>
          </cell>
        </row>
        <row r="127">
          <cell r="A127" t="str">
            <v>C303</v>
          </cell>
          <cell r="B127">
            <v>1</v>
          </cell>
        </row>
        <row r="128">
          <cell r="A128" t="str">
            <v>C304</v>
          </cell>
          <cell r="B128">
            <v>1</v>
          </cell>
        </row>
        <row r="129">
          <cell r="A129" t="str">
            <v>C305</v>
          </cell>
          <cell r="B129">
            <v>1</v>
          </cell>
        </row>
        <row r="130">
          <cell r="A130" t="str">
            <v>C306</v>
          </cell>
          <cell r="B130">
            <v>1</v>
          </cell>
        </row>
        <row r="131">
          <cell r="A131" t="str">
            <v>C307</v>
          </cell>
          <cell r="B131">
            <v>1</v>
          </cell>
        </row>
        <row r="132">
          <cell r="A132" t="str">
            <v>C308</v>
          </cell>
          <cell r="B132">
            <v>1</v>
          </cell>
        </row>
        <row r="133">
          <cell r="A133" t="str">
            <v>C340</v>
          </cell>
          <cell r="B133">
            <v>1</v>
          </cell>
        </row>
        <row r="134">
          <cell r="A134" t="str">
            <v>C341</v>
          </cell>
          <cell r="B134">
            <v>1</v>
          </cell>
        </row>
        <row r="135">
          <cell r="A135" t="str">
            <v>C342</v>
          </cell>
          <cell r="B135">
            <v>1</v>
          </cell>
        </row>
        <row r="136">
          <cell r="A136" t="str">
            <v>C343</v>
          </cell>
          <cell r="B136">
            <v>1</v>
          </cell>
        </row>
        <row r="137">
          <cell r="A137" t="str">
            <v>C344</v>
          </cell>
          <cell r="B137">
            <v>1</v>
          </cell>
        </row>
        <row r="138">
          <cell r="A138" t="str">
            <v>C345</v>
          </cell>
          <cell r="B138">
            <v>1</v>
          </cell>
        </row>
        <row r="139">
          <cell r="A139" t="str">
            <v>C3521</v>
          </cell>
          <cell r="B139">
            <v>1</v>
          </cell>
        </row>
        <row r="140">
          <cell r="A140" t="str">
            <v>C3524</v>
          </cell>
          <cell r="B140">
            <v>1</v>
          </cell>
        </row>
        <row r="141">
          <cell r="A141" t="str">
            <v>C3525</v>
          </cell>
          <cell r="B141">
            <v>1</v>
          </cell>
        </row>
        <row r="142">
          <cell r="A142" t="str">
            <v>C3527</v>
          </cell>
          <cell r="B142">
            <v>1</v>
          </cell>
        </row>
        <row r="143">
          <cell r="A143" t="str">
            <v>C3528</v>
          </cell>
          <cell r="B143">
            <v>1</v>
          </cell>
        </row>
        <row r="144">
          <cell r="A144" t="str">
            <v>C4</v>
          </cell>
          <cell r="B144">
            <v>1</v>
          </cell>
        </row>
        <row r="145">
          <cell r="A145" t="str">
            <v>C4000</v>
          </cell>
          <cell r="B145">
            <v>1</v>
          </cell>
        </row>
        <row r="146">
          <cell r="A146" t="str">
            <v>C4001</v>
          </cell>
          <cell r="B146">
            <v>1</v>
          </cell>
        </row>
        <row r="147">
          <cell r="A147" t="str">
            <v>C4002</v>
          </cell>
          <cell r="B147">
            <v>1</v>
          </cell>
        </row>
        <row r="148">
          <cell r="A148" t="str">
            <v>C4003</v>
          </cell>
          <cell r="B148">
            <v>1</v>
          </cell>
        </row>
        <row r="149">
          <cell r="A149" t="str">
            <v>C4006</v>
          </cell>
          <cell r="B149">
            <v>1</v>
          </cell>
        </row>
        <row r="150">
          <cell r="A150" t="str">
            <v>C4007</v>
          </cell>
          <cell r="B150">
            <v>1</v>
          </cell>
        </row>
        <row r="151">
          <cell r="A151" t="str">
            <v>C4008</v>
          </cell>
          <cell r="B151">
            <v>1</v>
          </cell>
        </row>
        <row r="152">
          <cell r="A152" t="str">
            <v>C4009</v>
          </cell>
          <cell r="B152">
            <v>1</v>
          </cell>
        </row>
        <row r="153">
          <cell r="A153" t="str">
            <v>C4201</v>
          </cell>
          <cell r="B153">
            <v>1</v>
          </cell>
        </row>
        <row r="154">
          <cell r="A154" t="str">
            <v>C4202</v>
          </cell>
          <cell r="B154">
            <v>1</v>
          </cell>
        </row>
        <row r="155">
          <cell r="A155" t="str">
            <v>C4203</v>
          </cell>
          <cell r="B155">
            <v>1</v>
          </cell>
        </row>
        <row r="156">
          <cell r="A156" t="str">
            <v>C4206</v>
          </cell>
          <cell r="B156">
            <v>1</v>
          </cell>
        </row>
        <row r="157">
          <cell r="A157" t="str">
            <v>C4207</v>
          </cell>
          <cell r="B157">
            <v>1</v>
          </cell>
        </row>
        <row r="158">
          <cell r="A158" t="str">
            <v>C4320</v>
          </cell>
          <cell r="B158">
            <v>1</v>
          </cell>
        </row>
        <row r="159">
          <cell r="A159" t="str">
            <v>C4322</v>
          </cell>
          <cell r="B159">
            <v>1</v>
          </cell>
        </row>
        <row r="160">
          <cell r="A160" t="str">
            <v>C4323</v>
          </cell>
          <cell r="B160">
            <v>1</v>
          </cell>
        </row>
        <row r="161">
          <cell r="A161" t="str">
            <v>C441</v>
          </cell>
          <cell r="B161">
            <v>1</v>
          </cell>
        </row>
        <row r="162">
          <cell r="A162" t="str">
            <v>C442</v>
          </cell>
          <cell r="B162">
            <v>2</v>
          </cell>
        </row>
        <row r="163">
          <cell r="A163" t="str">
            <v>C443</v>
          </cell>
          <cell r="B163">
            <v>1</v>
          </cell>
        </row>
        <row r="164">
          <cell r="A164" t="str">
            <v>C4501</v>
          </cell>
          <cell r="B164">
            <v>1</v>
          </cell>
        </row>
        <row r="165">
          <cell r="A165" t="str">
            <v>C4507</v>
          </cell>
          <cell r="B165">
            <v>1</v>
          </cell>
        </row>
        <row r="166">
          <cell r="A166" t="str">
            <v>C4508</v>
          </cell>
          <cell r="B166">
            <v>1</v>
          </cell>
        </row>
        <row r="167">
          <cell r="A167" t="str">
            <v>C4510</v>
          </cell>
          <cell r="B167">
            <v>1</v>
          </cell>
        </row>
        <row r="168">
          <cell r="A168" t="str">
            <v>C4976</v>
          </cell>
          <cell r="B168">
            <v>1</v>
          </cell>
        </row>
        <row r="169">
          <cell r="A169" t="str">
            <v>C4988</v>
          </cell>
          <cell r="B169">
            <v>1</v>
          </cell>
        </row>
        <row r="170">
          <cell r="A170" t="str">
            <v>C4989</v>
          </cell>
          <cell r="B170">
            <v>1</v>
          </cell>
        </row>
        <row r="171">
          <cell r="A171" t="str">
            <v>C4990</v>
          </cell>
          <cell r="B171">
            <v>1</v>
          </cell>
        </row>
        <row r="172">
          <cell r="A172" t="str">
            <v>C4991</v>
          </cell>
          <cell r="B172">
            <v>1</v>
          </cell>
        </row>
        <row r="173">
          <cell r="A173" t="str">
            <v>C5</v>
          </cell>
          <cell r="B173">
            <v>1</v>
          </cell>
        </row>
        <row r="174">
          <cell r="A174" t="str">
            <v>C5000</v>
          </cell>
          <cell r="B174">
            <v>1</v>
          </cell>
        </row>
        <row r="175">
          <cell r="A175" t="str">
            <v>C5001</v>
          </cell>
          <cell r="B175">
            <v>1</v>
          </cell>
        </row>
        <row r="176">
          <cell r="A176" t="str">
            <v>C5003</v>
          </cell>
          <cell r="B176">
            <v>1</v>
          </cell>
        </row>
        <row r="177">
          <cell r="A177" t="str">
            <v>C5012</v>
          </cell>
          <cell r="B177">
            <v>1</v>
          </cell>
        </row>
        <row r="178">
          <cell r="A178" t="str">
            <v>C5013</v>
          </cell>
          <cell r="B178">
            <v>1</v>
          </cell>
        </row>
        <row r="179">
          <cell r="A179" t="str">
            <v>C5400</v>
          </cell>
          <cell r="B179">
            <v>1</v>
          </cell>
        </row>
        <row r="180">
          <cell r="A180" t="str">
            <v>C5402</v>
          </cell>
          <cell r="B180">
            <v>1</v>
          </cell>
        </row>
        <row r="181">
          <cell r="A181" t="str">
            <v>C5406</v>
          </cell>
          <cell r="B181">
            <v>1</v>
          </cell>
        </row>
        <row r="182">
          <cell r="A182" t="str">
            <v>C651</v>
          </cell>
          <cell r="B182">
            <v>1</v>
          </cell>
        </row>
        <row r="183">
          <cell r="A183" t="str">
            <v>C652</v>
          </cell>
          <cell r="B183">
            <v>1</v>
          </cell>
        </row>
        <row r="184">
          <cell r="A184" t="str">
            <v>C653</v>
          </cell>
          <cell r="B184">
            <v>1</v>
          </cell>
        </row>
        <row r="185">
          <cell r="A185" t="str">
            <v>C654</v>
          </cell>
          <cell r="B185">
            <v>1</v>
          </cell>
        </row>
        <row r="186">
          <cell r="A186" t="str">
            <v>C656</v>
          </cell>
          <cell r="B186">
            <v>1</v>
          </cell>
        </row>
        <row r="187">
          <cell r="A187" t="str">
            <v>C657</v>
          </cell>
          <cell r="B187">
            <v>1</v>
          </cell>
        </row>
        <row r="188">
          <cell r="A188" t="str">
            <v>C658</v>
          </cell>
          <cell r="B188">
            <v>1</v>
          </cell>
        </row>
        <row r="189">
          <cell r="A189" t="str">
            <v>C752</v>
          </cell>
          <cell r="B189">
            <v>1</v>
          </cell>
        </row>
        <row r="190">
          <cell r="A190" t="str">
            <v>C753</v>
          </cell>
          <cell r="B190">
            <v>1</v>
          </cell>
        </row>
        <row r="191">
          <cell r="A191" t="str">
            <v>C755</v>
          </cell>
          <cell r="B191">
            <v>2</v>
          </cell>
        </row>
        <row r="192">
          <cell r="A192" t="str">
            <v>C757</v>
          </cell>
          <cell r="B192">
            <v>1</v>
          </cell>
        </row>
        <row r="193">
          <cell r="A193" t="str">
            <v>C851</v>
          </cell>
          <cell r="B193">
            <v>1</v>
          </cell>
        </row>
        <row r="194">
          <cell r="A194" t="str">
            <v>C853</v>
          </cell>
          <cell r="B194">
            <v>1</v>
          </cell>
        </row>
        <row r="195">
          <cell r="A195" t="str">
            <v>C854</v>
          </cell>
          <cell r="B195">
            <v>1</v>
          </cell>
        </row>
        <row r="196">
          <cell r="A196" t="str">
            <v>C855</v>
          </cell>
          <cell r="B196">
            <v>2</v>
          </cell>
        </row>
        <row r="197">
          <cell r="A197" t="str">
            <v>C856</v>
          </cell>
          <cell r="B197">
            <v>1</v>
          </cell>
        </row>
        <row r="198">
          <cell r="A198" t="str">
            <v>C900</v>
          </cell>
          <cell r="B198">
            <v>1</v>
          </cell>
        </row>
        <row r="199">
          <cell r="A199" t="str">
            <v>C904</v>
          </cell>
          <cell r="B199">
            <v>1</v>
          </cell>
        </row>
        <row r="200">
          <cell r="A200" t="str">
            <v>C905</v>
          </cell>
          <cell r="B200">
            <v>1</v>
          </cell>
        </row>
        <row r="201">
          <cell r="A201" t="str">
            <v>C906</v>
          </cell>
          <cell r="B201">
            <v>1</v>
          </cell>
        </row>
        <row r="202">
          <cell r="A202" t="str">
            <v>C907</v>
          </cell>
          <cell r="B202">
            <v>1</v>
          </cell>
        </row>
        <row r="203">
          <cell r="A203" t="str">
            <v>C908</v>
          </cell>
          <cell r="B203">
            <v>1</v>
          </cell>
        </row>
        <row r="204">
          <cell r="A204" t="str">
            <v>C909</v>
          </cell>
          <cell r="B204">
            <v>1</v>
          </cell>
        </row>
        <row r="205">
          <cell r="A205" t="str">
            <v>C910</v>
          </cell>
          <cell r="B205">
            <v>1</v>
          </cell>
        </row>
        <row r="206">
          <cell r="A206" t="str">
            <v>C950</v>
          </cell>
          <cell r="B206">
            <v>1</v>
          </cell>
        </row>
        <row r="207">
          <cell r="A207" t="str">
            <v>C951</v>
          </cell>
          <cell r="B207">
            <v>1</v>
          </cell>
        </row>
        <row r="208">
          <cell r="A208" t="str">
            <v>C952</v>
          </cell>
          <cell r="B208">
            <v>1</v>
          </cell>
        </row>
        <row r="209">
          <cell r="A209" t="str">
            <v>C953</v>
          </cell>
          <cell r="B209">
            <v>1</v>
          </cell>
        </row>
        <row r="210">
          <cell r="A210" t="str">
            <v>C954</v>
          </cell>
          <cell r="B210">
            <v>1</v>
          </cell>
        </row>
        <row r="211">
          <cell r="A211" t="str">
            <v>C955</v>
          </cell>
          <cell r="B211">
            <v>1</v>
          </cell>
        </row>
        <row r="212">
          <cell r="A212" t="str">
            <v>C956</v>
          </cell>
          <cell r="B212">
            <v>1</v>
          </cell>
        </row>
        <row r="213">
          <cell r="A213" t="str">
            <v>C957</v>
          </cell>
          <cell r="B213">
            <v>1</v>
          </cell>
        </row>
        <row r="214">
          <cell r="A214" t="str">
            <v>J1001</v>
          </cell>
          <cell r="B214">
            <v>1</v>
          </cell>
        </row>
        <row r="215">
          <cell r="A215" t="str">
            <v>J113</v>
          </cell>
          <cell r="B215">
            <v>1</v>
          </cell>
        </row>
        <row r="216">
          <cell r="A216" t="str">
            <v>J114</v>
          </cell>
          <cell r="B216">
            <v>1</v>
          </cell>
        </row>
        <row r="217">
          <cell r="A217" t="str">
            <v>J115</v>
          </cell>
          <cell r="B217">
            <v>1</v>
          </cell>
        </row>
        <row r="218">
          <cell r="A218" t="str">
            <v>J116</v>
          </cell>
          <cell r="B218">
            <v>1</v>
          </cell>
        </row>
        <row r="219">
          <cell r="A219" t="str">
            <v>J118</v>
          </cell>
          <cell r="B219">
            <v>1</v>
          </cell>
        </row>
        <row r="220">
          <cell r="A220" t="str">
            <v>J140</v>
          </cell>
          <cell r="B220">
            <v>1</v>
          </cell>
        </row>
        <row r="221">
          <cell r="A221" t="str">
            <v>J142</v>
          </cell>
          <cell r="B221">
            <v>2</v>
          </cell>
        </row>
        <row r="222">
          <cell r="A222" t="str">
            <v>J143</v>
          </cell>
          <cell r="B222">
            <v>1</v>
          </cell>
        </row>
        <row r="223">
          <cell r="A223" t="str">
            <v>J145</v>
          </cell>
          <cell r="B223">
            <v>1</v>
          </cell>
        </row>
        <row r="224">
          <cell r="A224" t="str">
            <v>J146</v>
          </cell>
          <cell r="B224">
            <v>1</v>
          </cell>
        </row>
        <row r="225">
          <cell r="A225" t="str">
            <v>J147</v>
          </cell>
          <cell r="B225">
            <v>1</v>
          </cell>
        </row>
        <row r="226">
          <cell r="A226" t="str">
            <v>J150</v>
          </cell>
          <cell r="B226">
            <v>1</v>
          </cell>
        </row>
        <row r="227">
          <cell r="A227" t="str">
            <v>J221</v>
          </cell>
          <cell r="B227">
            <v>1</v>
          </cell>
        </row>
        <row r="228">
          <cell r="A228" t="str">
            <v>J223</v>
          </cell>
          <cell r="B228">
            <v>1</v>
          </cell>
        </row>
        <row r="229">
          <cell r="A229" t="str">
            <v>J224</v>
          </cell>
          <cell r="B229">
            <v>1</v>
          </cell>
        </row>
        <row r="230">
          <cell r="A230" t="str">
            <v>J226</v>
          </cell>
          <cell r="B230">
            <v>1</v>
          </cell>
        </row>
        <row r="231">
          <cell r="A231" t="str">
            <v>J227</v>
          </cell>
          <cell r="B231">
            <v>1</v>
          </cell>
        </row>
        <row r="232">
          <cell r="A232" t="str">
            <v>J228</v>
          </cell>
          <cell r="B232">
            <v>1</v>
          </cell>
        </row>
        <row r="233">
          <cell r="A233" t="str">
            <v>J229</v>
          </cell>
          <cell r="B233">
            <v>1</v>
          </cell>
        </row>
        <row r="234">
          <cell r="A234" t="str">
            <v>J242</v>
          </cell>
          <cell r="B234">
            <v>1</v>
          </cell>
        </row>
        <row r="235">
          <cell r="A235" t="str">
            <v>J2902</v>
          </cell>
          <cell r="B235">
            <v>1</v>
          </cell>
        </row>
        <row r="236">
          <cell r="A236" t="str">
            <v>J2903</v>
          </cell>
          <cell r="B236">
            <v>1</v>
          </cell>
        </row>
        <row r="237">
          <cell r="A237" t="str">
            <v>J2904</v>
          </cell>
          <cell r="B237">
            <v>1</v>
          </cell>
        </row>
        <row r="238">
          <cell r="A238" t="str">
            <v>J2905</v>
          </cell>
          <cell r="B238">
            <v>1</v>
          </cell>
        </row>
        <row r="239">
          <cell r="A239" t="str">
            <v>J2907</v>
          </cell>
          <cell r="B239">
            <v>1</v>
          </cell>
        </row>
        <row r="240">
          <cell r="A240" t="str">
            <v>J403</v>
          </cell>
          <cell r="B240">
            <v>1</v>
          </cell>
        </row>
        <row r="241">
          <cell r="A241" t="str">
            <v>J404</v>
          </cell>
          <cell r="B241">
            <v>1</v>
          </cell>
        </row>
        <row r="242">
          <cell r="A242" t="str">
            <v>J405</v>
          </cell>
          <cell r="B242">
            <v>1</v>
          </cell>
        </row>
        <row r="243">
          <cell r="A243" t="str">
            <v>J407</v>
          </cell>
          <cell r="B243">
            <v>1</v>
          </cell>
        </row>
        <row r="244">
          <cell r="A244" t="str">
            <v>J408</v>
          </cell>
          <cell r="B244">
            <v>1</v>
          </cell>
        </row>
        <row r="245">
          <cell r="A245" t="str">
            <v>J409</v>
          </cell>
          <cell r="B245">
            <v>1</v>
          </cell>
        </row>
        <row r="246">
          <cell r="A246" t="str">
            <v>J5030</v>
          </cell>
          <cell r="B246">
            <v>1</v>
          </cell>
        </row>
        <row r="247">
          <cell r="A247" t="str">
            <v>J5032</v>
          </cell>
          <cell r="B247">
            <v>1</v>
          </cell>
        </row>
        <row r="248">
          <cell r="A248" t="str">
            <v>J5034</v>
          </cell>
          <cell r="B248">
            <v>1</v>
          </cell>
        </row>
        <row r="249">
          <cell r="A249" t="str">
            <v>J5040</v>
          </cell>
          <cell r="B249">
            <v>1</v>
          </cell>
        </row>
        <row r="250">
          <cell r="A250" t="str">
            <v>J551</v>
          </cell>
          <cell r="B250">
            <v>1</v>
          </cell>
        </row>
        <row r="251">
          <cell r="A251" t="str">
            <v>J552</v>
          </cell>
          <cell r="B251">
            <v>1</v>
          </cell>
        </row>
        <row r="252">
          <cell r="A252" t="str">
            <v>J553</v>
          </cell>
          <cell r="B252">
            <v>1</v>
          </cell>
        </row>
        <row r="253">
          <cell r="A253" t="str">
            <v>J554</v>
          </cell>
          <cell r="B253">
            <v>1</v>
          </cell>
        </row>
        <row r="254">
          <cell r="A254" t="str">
            <v>J555</v>
          </cell>
          <cell r="B254">
            <v>1</v>
          </cell>
        </row>
        <row r="255">
          <cell r="A255" t="str">
            <v>J556</v>
          </cell>
          <cell r="B255">
            <v>1</v>
          </cell>
        </row>
        <row r="256">
          <cell r="A256" t="str">
            <v>J557</v>
          </cell>
          <cell r="B256">
            <v>1</v>
          </cell>
        </row>
        <row r="257">
          <cell r="A257" t="str">
            <v>J558</v>
          </cell>
          <cell r="B257">
            <v>1</v>
          </cell>
        </row>
        <row r="258">
          <cell r="A258" t="str">
            <v>J682</v>
          </cell>
          <cell r="B258">
            <v>1</v>
          </cell>
        </row>
        <row r="259">
          <cell r="A259" t="str">
            <v>J684</v>
          </cell>
          <cell r="B259">
            <v>1</v>
          </cell>
        </row>
        <row r="260">
          <cell r="A260" t="str">
            <v>J690</v>
          </cell>
          <cell r="B260">
            <v>1</v>
          </cell>
        </row>
        <row r="261">
          <cell r="A261" t="str">
            <v>J691</v>
          </cell>
          <cell r="B261">
            <v>1</v>
          </cell>
        </row>
        <row r="262">
          <cell r="A262" t="str">
            <v>J890</v>
          </cell>
          <cell r="B262">
            <v>1</v>
          </cell>
        </row>
        <row r="263">
          <cell r="A263" t="str">
            <v>J891</v>
          </cell>
          <cell r="B263">
            <v>1</v>
          </cell>
        </row>
        <row r="264">
          <cell r="A264" t="str">
            <v>J892</v>
          </cell>
          <cell r="B264">
            <v>2</v>
          </cell>
        </row>
        <row r="265">
          <cell r="A265" t="str">
            <v>K100</v>
          </cell>
          <cell r="B265">
            <v>1</v>
          </cell>
        </row>
        <row r="266">
          <cell r="A266" t="str">
            <v>K101</v>
          </cell>
          <cell r="B266">
            <v>1</v>
          </cell>
        </row>
        <row r="267">
          <cell r="A267" t="str">
            <v>K102</v>
          </cell>
          <cell r="B267">
            <v>1</v>
          </cell>
        </row>
        <row r="268">
          <cell r="A268" t="str">
            <v>K1030</v>
          </cell>
          <cell r="B268">
            <v>1</v>
          </cell>
        </row>
        <row r="269">
          <cell r="A269" t="str">
            <v>K104</v>
          </cell>
          <cell r="B269">
            <v>1</v>
          </cell>
        </row>
        <row r="270">
          <cell r="A270" t="str">
            <v>K1135</v>
          </cell>
          <cell r="B270">
            <v>1</v>
          </cell>
        </row>
        <row r="271">
          <cell r="A271" t="str">
            <v>K1136</v>
          </cell>
          <cell r="B271">
            <v>1</v>
          </cell>
        </row>
        <row r="272">
          <cell r="A272" t="str">
            <v>K117</v>
          </cell>
          <cell r="B272">
            <v>1</v>
          </cell>
        </row>
        <row r="273">
          <cell r="A273" t="str">
            <v>K118</v>
          </cell>
          <cell r="B273">
            <v>1</v>
          </cell>
        </row>
        <row r="274">
          <cell r="A274" t="str">
            <v>K119</v>
          </cell>
          <cell r="B274">
            <v>1</v>
          </cell>
        </row>
        <row r="275">
          <cell r="A275" t="str">
            <v>K1195</v>
          </cell>
          <cell r="B275">
            <v>1</v>
          </cell>
        </row>
        <row r="276">
          <cell r="A276" t="str">
            <v>K1196</v>
          </cell>
          <cell r="B276">
            <v>1</v>
          </cell>
        </row>
        <row r="277">
          <cell r="A277" t="str">
            <v>K1234</v>
          </cell>
          <cell r="B277">
            <v>1</v>
          </cell>
        </row>
        <row r="278">
          <cell r="A278" t="str">
            <v>K1236</v>
          </cell>
          <cell r="B278">
            <v>1</v>
          </cell>
        </row>
        <row r="279">
          <cell r="A279" t="str">
            <v>K1286</v>
          </cell>
          <cell r="B279">
            <v>1</v>
          </cell>
        </row>
        <row r="280">
          <cell r="A280" t="str">
            <v>K1287</v>
          </cell>
          <cell r="B280">
            <v>1</v>
          </cell>
        </row>
        <row r="281">
          <cell r="A281" t="str">
            <v>K1288</v>
          </cell>
          <cell r="B281">
            <v>2</v>
          </cell>
        </row>
        <row r="282">
          <cell r="A282" t="str">
            <v>K1296</v>
          </cell>
          <cell r="B282">
            <v>2</v>
          </cell>
        </row>
        <row r="283">
          <cell r="A283" t="str">
            <v>K1297</v>
          </cell>
          <cell r="B283">
            <v>1</v>
          </cell>
        </row>
        <row r="284">
          <cell r="A284" t="str">
            <v>K1320</v>
          </cell>
          <cell r="B284">
            <v>1</v>
          </cell>
        </row>
        <row r="285">
          <cell r="A285" t="str">
            <v>K1361</v>
          </cell>
          <cell r="B285">
            <v>1</v>
          </cell>
        </row>
        <row r="286">
          <cell r="A286" t="str">
            <v>K1404</v>
          </cell>
          <cell r="B286">
            <v>1</v>
          </cell>
        </row>
        <row r="287">
          <cell r="A287" t="str">
            <v>K1415</v>
          </cell>
          <cell r="B287">
            <v>1</v>
          </cell>
        </row>
        <row r="288">
          <cell r="A288" t="str">
            <v>K1416</v>
          </cell>
          <cell r="B288">
            <v>1</v>
          </cell>
        </row>
        <row r="289">
          <cell r="A289" t="str">
            <v>K1447</v>
          </cell>
          <cell r="B289">
            <v>1</v>
          </cell>
        </row>
        <row r="290">
          <cell r="A290" t="str">
            <v>K1472</v>
          </cell>
          <cell r="B290">
            <v>1</v>
          </cell>
        </row>
        <row r="291">
          <cell r="A291" t="str">
            <v>K1524</v>
          </cell>
          <cell r="B291">
            <v>1</v>
          </cell>
        </row>
        <row r="292">
          <cell r="A292" t="str">
            <v>K1526</v>
          </cell>
          <cell r="B292">
            <v>1</v>
          </cell>
        </row>
        <row r="293">
          <cell r="A293" t="str">
            <v>K1556</v>
          </cell>
          <cell r="B293">
            <v>1</v>
          </cell>
        </row>
        <row r="294">
          <cell r="A294" t="str">
            <v>K1561</v>
          </cell>
          <cell r="B294">
            <v>1</v>
          </cell>
        </row>
        <row r="295">
          <cell r="A295" t="str">
            <v>K16</v>
          </cell>
          <cell r="B295">
            <v>1</v>
          </cell>
        </row>
        <row r="296">
          <cell r="A296" t="str">
            <v>K1685</v>
          </cell>
          <cell r="B296">
            <v>1</v>
          </cell>
        </row>
        <row r="297">
          <cell r="A297" t="str">
            <v>K1689</v>
          </cell>
          <cell r="B297">
            <v>1</v>
          </cell>
        </row>
        <row r="298">
          <cell r="A298" t="str">
            <v>K1690</v>
          </cell>
          <cell r="B298">
            <v>1</v>
          </cell>
        </row>
        <row r="299">
          <cell r="A299" t="str">
            <v>K1691</v>
          </cell>
          <cell r="B299">
            <v>1</v>
          </cell>
        </row>
        <row r="300">
          <cell r="A300" t="str">
            <v>K1693</v>
          </cell>
          <cell r="B300">
            <v>1</v>
          </cell>
        </row>
        <row r="301">
          <cell r="A301" t="str">
            <v>K1694</v>
          </cell>
          <cell r="B301">
            <v>1</v>
          </cell>
        </row>
        <row r="302">
          <cell r="A302" t="str">
            <v>K17</v>
          </cell>
          <cell r="B302">
            <v>1</v>
          </cell>
        </row>
        <row r="303">
          <cell r="A303" t="str">
            <v>K171</v>
          </cell>
          <cell r="B303">
            <v>1</v>
          </cell>
        </row>
        <row r="304">
          <cell r="A304" t="str">
            <v>K1762</v>
          </cell>
          <cell r="B304">
            <v>1</v>
          </cell>
        </row>
        <row r="305">
          <cell r="A305" t="str">
            <v>K1772</v>
          </cell>
          <cell r="B305">
            <v>1</v>
          </cell>
        </row>
        <row r="306">
          <cell r="A306" t="str">
            <v>K1775</v>
          </cell>
          <cell r="B306">
            <v>1</v>
          </cell>
        </row>
        <row r="307">
          <cell r="A307" t="str">
            <v>K18</v>
          </cell>
          <cell r="B307">
            <v>1</v>
          </cell>
        </row>
        <row r="308">
          <cell r="A308" t="str">
            <v>K1885</v>
          </cell>
          <cell r="B308">
            <v>1</v>
          </cell>
        </row>
        <row r="309">
          <cell r="A309" t="str">
            <v>K20</v>
          </cell>
          <cell r="B309">
            <v>1</v>
          </cell>
        </row>
        <row r="310">
          <cell r="A310" t="str">
            <v>K201</v>
          </cell>
          <cell r="B310">
            <v>1</v>
          </cell>
        </row>
        <row r="311">
          <cell r="A311" t="str">
            <v>K202</v>
          </cell>
          <cell r="B311">
            <v>1</v>
          </cell>
        </row>
        <row r="312">
          <cell r="A312" t="str">
            <v>K203</v>
          </cell>
          <cell r="B312">
            <v>1</v>
          </cell>
        </row>
        <row r="313">
          <cell r="A313" t="str">
            <v>K204</v>
          </cell>
          <cell r="B313">
            <v>1</v>
          </cell>
        </row>
        <row r="314">
          <cell r="A314" t="str">
            <v>K205</v>
          </cell>
          <cell r="B314">
            <v>1</v>
          </cell>
        </row>
        <row r="315">
          <cell r="A315" t="str">
            <v>K207</v>
          </cell>
          <cell r="B315">
            <v>1</v>
          </cell>
        </row>
        <row r="316">
          <cell r="A316" t="str">
            <v>K21</v>
          </cell>
          <cell r="B316">
            <v>1</v>
          </cell>
        </row>
        <row r="317">
          <cell r="A317" t="str">
            <v>K22</v>
          </cell>
          <cell r="B317">
            <v>1</v>
          </cell>
        </row>
        <row r="318">
          <cell r="A318" t="str">
            <v>K2246</v>
          </cell>
          <cell r="B318">
            <v>1</v>
          </cell>
        </row>
        <row r="319">
          <cell r="A319" t="str">
            <v>K226</v>
          </cell>
          <cell r="B319">
            <v>1</v>
          </cell>
        </row>
        <row r="320">
          <cell r="A320" t="str">
            <v>K244</v>
          </cell>
          <cell r="B320">
            <v>1</v>
          </cell>
        </row>
        <row r="321">
          <cell r="A321" t="str">
            <v>K245</v>
          </cell>
          <cell r="B321">
            <v>1</v>
          </cell>
        </row>
        <row r="322">
          <cell r="A322" t="str">
            <v>K246</v>
          </cell>
          <cell r="B322">
            <v>1</v>
          </cell>
        </row>
        <row r="323">
          <cell r="A323" t="str">
            <v>K303</v>
          </cell>
          <cell r="B323">
            <v>1</v>
          </cell>
        </row>
        <row r="324">
          <cell r="A324" t="str">
            <v>K3220</v>
          </cell>
          <cell r="B324">
            <v>1</v>
          </cell>
        </row>
        <row r="325">
          <cell r="A325" t="str">
            <v>K3244</v>
          </cell>
          <cell r="B325">
            <v>2</v>
          </cell>
        </row>
        <row r="326">
          <cell r="A326" t="str">
            <v>K3245</v>
          </cell>
          <cell r="B326">
            <v>1</v>
          </cell>
        </row>
        <row r="327">
          <cell r="A327" t="str">
            <v>K3286</v>
          </cell>
          <cell r="B327">
            <v>1</v>
          </cell>
        </row>
        <row r="328">
          <cell r="A328" t="str">
            <v>K396</v>
          </cell>
          <cell r="B328">
            <v>1</v>
          </cell>
        </row>
        <row r="329">
          <cell r="A329" t="str">
            <v>K4836</v>
          </cell>
          <cell r="B329">
            <v>1</v>
          </cell>
        </row>
        <row r="330">
          <cell r="A330" t="str">
            <v>K4837</v>
          </cell>
          <cell r="B330">
            <v>1</v>
          </cell>
        </row>
        <row r="331">
          <cell r="A331" t="str">
            <v>K4840</v>
          </cell>
          <cell r="B331">
            <v>1</v>
          </cell>
        </row>
        <row r="332">
          <cell r="A332" t="str">
            <v>K4841</v>
          </cell>
          <cell r="B332">
            <v>1</v>
          </cell>
        </row>
        <row r="333">
          <cell r="A333" t="str">
            <v>K499</v>
          </cell>
          <cell r="B333">
            <v>1</v>
          </cell>
        </row>
        <row r="334">
          <cell r="A334" t="str">
            <v>K53</v>
          </cell>
          <cell r="B334">
            <v>1</v>
          </cell>
        </row>
        <row r="335">
          <cell r="A335" t="str">
            <v>K54</v>
          </cell>
          <cell r="B335">
            <v>1</v>
          </cell>
        </row>
        <row r="336">
          <cell r="A336" t="str">
            <v>K541</v>
          </cell>
          <cell r="B336">
            <v>1</v>
          </cell>
        </row>
        <row r="337">
          <cell r="A337" t="str">
            <v>K542</v>
          </cell>
          <cell r="B337">
            <v>1</v>
          </cell>
        </row>
        <row r="338">
          <cell r="A338" t="str">
            <v>K55</v>
          </cell>
          <cell r="B338">
            <v>2</v>
          </cell>
        </row>
        <row r="339">
          <cell r="A339" t="str">
            <v>K56</v>
          </cell>
          <cell r="B339">
            <v>1</v>
          </cell>
        </row>
        <row r="340">
          <cell r="A340" t="str">
            <v>K562</v>
          </cell>
          <cell r="B340">
            <v>1</v>
          </cell>
        </row>
        <row r="341">
          <cell r="A341" t="str">
            <v>K563</v>
          </cell>
          <cell r="B341">
            <v>1</v>
          </cell>
        </row>
        <row r="342">
          <cell r="A342" t="str">
            <v>K564</v>
          </cell>
          <cell r="B342">
            <v>1</v>
          </cell>
        </row>
        <row r="343">
          <cell r="A343" t="str">
            <v>K565</v>
          </cell>
          <cell r="B343">
            <v>1</v>
          </cell>
        </row>
        <row r="344">
          <cell r="A344" t="str">
            <v>K57</v>
          </cell>
          <cell r="B344">
            <v>1</v>
          </cell>
        </row>
        <row r="345">
          <cell r="A345" t="str">
            <v>K58</v>
          </cell>
          <cell r="B345">
            <v>1</v>
          </cell>
        </row>
        <row r="346">
          <cell r="A346" t="str">
            <v>K601</v>
          </cell>
          <cell r="B346">
            <v>1</v>
          </cell>
        </row>
        <row r="347">
          <cell r="A347" t="str">
            <v>K603</v>
          </cell>
          <cell r="B347">
            <v>1</v>
          </cell>
        </row>
        <row r="348">
          <cell r="A348" t="str">
            <v>K629</v>
          </cell>
          <cell r="B348">
            <v>1</v>
          </cell>
        </row>
        <row r="349">
          <cell r="A349" t="str">
            <v>K631</v>
          </cell>
          <cell r="B349">
            <v>1</v>
          </cell>
        </row>
        <row r="350">
          <cell r="A350" t="str">
            <v>K673</v>
          </cell>
          <cell r="B350">
            <v>1</v>
          </cell>
        </row>
        <row r="351">
          <cell r="A351" t="str">
            <v>K674</v>
          </cell>
          <cell r="B351">
            <v>2</v>
          </cell>
        </row>
        <row r="352">
          <cell r="A352" t="str">
            <v>K72</v>
          </cell>
          <cell r="B352">
            <v>1</v>
          </cell>
        </row>
        <row r="353">
          <cell r="A353" t="str">
            <v>K74</v>
          </cell>
          <cell r="B353">
            <v>1</v>
          </cell>
        </row>
        <row r="354">
          <cell r="A354" t="str">
            <v>K779</v>
          </cell>
          <cell r="B354">
            <v>1</v>
          </cell>
        </row>
        <row r="355">
          <cell r="A355" t="str">
            <v>K789</v>
          </cell>
          <cell r="B355">
            <v>1</v>
          </cell>
        </row>
        <row r="356">
          <cell r="A356" t="str">
            <v>K792</v>
          </cell>
          <cell r="B356">
            <v>1</v>
          </cell>
        </row>
        <row r="357">
          <cell r="A357" t="str">
            <v>K8</v>
          </cell>
          <cell r="B357">
            <v>1</v>
          </cell>
        </row>
        <row r="358">
          <cell r="A358" t="str">
            <v>K857</v>
          </cell>
          <cell r="B358">
            <v>1</v>
          </cell>
        </row>
        <row r="359">
          <cell r="A359" t="str">
            <v>K863</v>
          </cell>
          <cell r="B359">
            <v>1</v>
          </cell>
        </row>
        <row r="360">
          <cell r="A360" t="str">
            <v>K866</v>
          </cell>
          <cell r="B360">
            <v>1</v>
          </cell>
        </row>
        <row r="361">
          <cell r="A361" t="str">
            <v>K891</v>
          </cell>
          <cell r="B361">
            <v>1</v>
          </cell>
        </row>
        <row r="362">
          <cell r="A362" t="str">
            <v>K893</v>
          </cell>
          <cell r="B362">
            <v>1</v>
          </cell>
        </row>
        <row r="363">
          <cell r="A363" t="str">
            <v>K9</v>
          </cell>
          <cell r="B363">
            <v>1</v>
          </cell>
        </row>
        <row r="364">
          <cell r="A364" t="str">
            <v>K903</v>
          </cell>
          <cell r="B364">
            <v>1</v>
          </cell>
        </row>
        <row r="365">
          <cell r="A365" t="str">
            <v>K904</v>
          </cell>
          <cell r="B365">
            <v>1</v>
          </cell>
        </row>
        <row r="366">
          <cell r="A366" t="str">
            <v>K906</v>
          </cell>
          <cell r="B366">
            <v>1</v>
          </cell>
        </row>
        <row r="367">
          <cell r="A367" t="str">
            <v>K931</v>
          </cell>
          <cell r="B367">
            <v>1</v>
          </cell>
        </row>
        <row r="368">
          <cell r="A368" t="str">
            <v>K948</v>
          </cell>
          <cell r="B368">
            <v>1</v>
          </cell>
        </row>
        <row r="369">
          <cell r="A369" t="str">
            <v>K949</v>
          </cell>
          <cell r="B369">
            <v>2</v>
          </cell>
        </row>
        <row r="370">
          <cell r="A370" t="str">
            <v>K958</v>
          </cell>
          <cell r="B370">
            <v>1</v>
          </cell>
        </row>
        <row r="371">
          <cell r="A371" t="str">
            <v>K966</v>
          </cell>
          <cell r="B371">
            <v>1</v>
          </cell>
        </row>
        <row r="372">
          <cell r="A372" t="str">
            <v>K967</v>
          </cell>
          <cell r="B372">
            <v>1</v>
          </cell>
        </row>
        <row r="373">
          <cell r="A373" t="str">
            <v>K976</v>
          </cell>
          <cell r="B373">
            <v>1</v>
          </cell>
        </row>
        <row r="374">
          <cell r="A374" t="str">
            <v>M0475</v>
          </cell>
          <cell r="B374">
            <v>1</v>
          </cell>
        </row>
        <row r="375">
          <cell r="A375" t="str">
            <v>M103</v>
          </cell>
          <cell r="B375">
            <v>1</v>
          </cell>
        </row>
        <row r="376">
          <cell r="A376" t="str">
            <v>M104</v>
          </cell>
          <cell r="B376">
            <v>1</v>
          </cell>
        </row>
        <row r="377">
          <cell r="A377" t="str">
            <v>M1055</v>
          </cell>
          <cell r="B377">
            <v>1</v>
          </cell>
        </row>
        <row r="378">
          <cell r="A378" t="str">
            <v>M1056</v>
          </cell>
          <cell r="B378">
            <v>1</v>
          </cell>
        </row>
        <row r="379">
          <cell r="A379" t="str">
            <v>M1058</v>
          </cell>
          <cell r="B379">
            <v>1</v>
          </cell>
        </row>
        <row r="380">
          <cell r="A380" t="str">
            <v>M1059</v>
          </cell>
          <cell r="B380">
            <v>1</v>
          </cell>
        </row>
        <row r="381">
          <cell r="A381" t="str">
            <v>M109</v>
          </cell>
          <cell r="B381">
            <v>1</v>
          </cell>
        </row>
        <row r="382">
          <cell r="A382" t="str">
            <v>M1091</v>
          </cell>
          <cell r="B382">
            <v>1</v>
          </cell>
        </row>
        <row r="383">
          <cell r="A383" t="str">
            <v>M1092</v>
          </cell>
          <cell r="B383">
            <v>1</v>
          </cell>
        </row>
        <row r="384">
          <cell r="A384" t="str">
            <v>M1096</v>
          </cell>
          <cell r="B384">
            <v>1</v>
          </cell>
        </row>
        <row r="385">
          <cell r="A385" t="str">
            <v>M110</v>
          </cell>
          <cell r="B385">
            <v>1</v>
          </cell>
        </row>
        <row r="386">
          <cell r="A386" t="str">
            <v>M112</v>
          </cell>
          <cell r="B386">
            <v>1</v>
          </cell>
        </row>
        <row r="387">
          <cell r="A387" t="str">
            <v>M113</v>
          </cell>
          <cell r="B387">
            <v>1</v>
          </cell>
        </row>
        <row r="388">
          <cell r="A388" t="str">
            <v>M1133</v>
          </cell>
          <cell r="B388">
            <v>1</v>
          </cell>
        </row>
        <row r="389">
          <cell r="A389" t="str">
            <v>M1135</v>
          </cell>
          <cell r="B389">
            <v>1</v>
          </cell>
        </row>
        <row r="390">
          <cell r="A390" t="str">
            <v>M1137</v>
          </cell>
          <cell r="B390">
            <v>1</v>
          </cell>
        </row>
        <row r="391">
          <cell r="A391" t="str">
            <v>M115</v>
          </cell>
          <cell r="B391">
            <v>1</v>
          </cell>
        </row>
        <row r="392">
          <cell r="A392" t="str">
            <v>M142</v>
          </cell>
          <cell r="B392">
            <v>1</v>
          </cell>
        </row>
        <row r="393">
          <cell r="A393" t="str">
            <v>M144</v>
          </cell>
          <cell r="B393">
            <v>1</v>
          </cell>
        </row>
        <row r="394">
          <cell r="A394" t="str">
            <v>M1517</v>
          </cell>
          <cell r="B394">
            <v>1</v>
          </cell>
        </row>
        <row r="395">
          <cell r="A395" t="str">
            <v>M1519</v>
          </cell>
          <cell r="B395">
            <v>1</v>
          </cell>
        </row>
        <row r="396">
          <cell r="A396" t="str">
            <v>M1520</v>
          </cell>
          <cell r="B396">
            <v>1</v>
          </cell>
        </row>
        <row r="397">
          <cell r="A397" t="str">
            <v>M1704</v>
          </cell>
          <cell r="B397">
            <v>1</v>
          </cell>
        </row>
        <row r="398">
          <cell r="A398" t="str">
            <v>M1706</v>
          </cell>
          <cell r="B398">
            <v>1</v>
          </cell>
        </row>
        <row r="399">
          <cell r="A399" t="str">
            <v>M1749</v>
          </cell>
          <cell r="B399">
            <v>1</v>
          </cell>
        </row>
        <row r="400">
          <cell r="A400" t="str">
            <v>M1751</v>
          </cell>
          <cell r="B400">
            <v>1</v>
          </cell>
        </row>
        <row r="401">
          <cell r="A401" t="str">
            <v>M1755</v>
          </cell>
          <cell r="B401">
            <v>1</v>
          </cell>
        </row>
        <row r="402">
          <cell r="A402" t="str">
            <v>M1757</v>
          </cell>
          <cell r="B402">
            <v>1</v>
          </cell>
        </row>
        <row r="403">
          <cell r="A403" t="str">
            <v>M1761</v>
          </cell>
          <cell r="B403">
            <v>1</v>
          </cell>
        </row>
        <row r="404">
          <cell r="A404" t="str">
            <v>M1763</v>
          </cell>
          <cell r="B404">
            <v>1</v>
          </cell>
        </row>
        <row r="405">
          <cell r="A405" t="str">
            <v>M256</v>
          </cell>
          <cell r="B405">
            <v>1</v>
          </cell>
        </row>
        <row r="406">
          <cell r="A406" t="str">
            <v>M31</v>
          </cell>
          <cell r="B406">
            <v>1</v>
          </cell>
        </row>
        <row r="407">
          <cell r="A407" t="str">
            <v>M32</v>
          </cell>
          <cell r="B407">
            <v>1</v>
          </cell>
        </row>
        <row r="408">
          <cell r="A408" t="str">
            <v>M33</v>
          </cell>
          <cell r="B408">
            <v>1</v>
          </cell>
        </row>
        <row r="409">
          <cell r="A409" t="str">
            <v>M337</v>
          </cell>
          <cell r="B409">
            <v>1</v>
          </cell>
        </row>
        <row r="410">
          <cell r="A410" t="str">
            <v>M34</v>
          </cell>
          <cell r="B410">
            <v>1</v>
          </cell>
        </row>
        <row r="411">
          <cell r="A411" t="str">
            <v>M342</v>
          </cell>
          <cell r="B411">
            <v>1</v>
          </cell>
        </row>
        <row r="412">
          <cell r="A412" t="str">
            <v>M343</v>
          </cell>
          <cell r="B412">
            <v>1</v>
          </cell>
        </row>
        <row r="413">
          <cell r="A413" t="str">
            <v>M346</v>
          </cell>
          <cell r="B413">
            <v>1</v>
          </cell>
        </row>
        <row r="414">
          <cell r="A414" t="str">
            <v>M351</v>
          </cell>
          <cell r="B414">
            <v>1</v>
          </cell>
        </row>
        <row r="415">
          <cell r="A415" t="str">
            <v>M406</v>
          </cell>
          <cell r="B415">
            <v>1</v>
          </cell>
        </row>
        <row r="416">
          <cell r="A416" t="str">
            <v>M412</v>
          </cell>
          <cell r="B416">
            <v>1</v>
          </cell>
        </row>
        <row r="417">
          <cell r="A417" t="str">
            <v>M428</v>
          </cell>
          <cell r="B417">
            <v>1</v>
          </cell>
        </row>
        <row r="418">
          <cell r="A418" t="str">
            <v>M4407</v>
          </cell>
          <cell r="B418">
            <v>1</v>
          </cell>
        </row>
        <row r="419">
          <cell r="A419" t="str">
            <v>M447</v>
          </cell>
          <cell r="B419">
            <v>2</v>
          </cell>
        </row>
        <row r="420">
          <cell r="A420" t="str">
            <v>M451</v>
          </cell>
          <cell r="B420">
            <v>1</v>
          </cell>
        </row>
        <row r="421">
          <cell r="A421" t="str">
            <v>M453</v>
          </cell>
          <cell r="B421">
            <v>1</v>
          </cell>
        </row>
        <row r="422">
          <cell r="A422" t="str">
            <v>M473</v>
          </cell>
          <cell r="B422">
            <v>1</v>
          </cell>
        </row>
        <row r="423">
          <cell r="A423" t="str">
            <v>M474</v>
          </cell>
          <cell r="B423">
            <v>2</v>
          </cell>
        </row>
        <row r="424">
          <cell r="A424" t="str">
            <v>M477</v>
          </cell>
          <cell r="B424">
            <v>1</v>
          </cell>
        </row>
        <row r="425">
          <cell r="A425" t="str">
            <v>M478</v>
          </cell>
          <cell r="B425">
            <v>1</v>
          </cell>
        </row>
        <row r="426">
          <cell r="A426" t="str">
            <v>M500</v>
          </cell>
          <cell r="B426">
            <v>1</v>
          </cell>
        </row>
        <row r="427">
          <cell r="A427" t="str">
            <v>M503</v>
          </cell>
          <cell r="B427">
            <v>1</v>
          </cell>
        </row>
        <row r="428">
          <cell r="A428" t="str">
            <v>M504</v>
          </cell>
          <cell r="B428">
            <v>1</v>
          </cell>
        </row>
        <row r="429">
          <cell r="A429" t="str">
            <v>M542</v>
          </cell>
          <cell r="B429">
            <v>1</v>
          </cell>
        </row>
        <row r="430">
          <cell r="A430" t="str">
            <v>M545</v>
          </cell>
          <cell r="B430">
            <v>1</v>
          </cell>
        </row>
        <row r="431">
          <cell r="A431" t="str">
            <v>M550</v>
          </cell>
          <cell r="B431">
            <v>1</v>
          </cell>
        </row>
        <row r="432">
          <cell r="A432" t="str">
            <v>M554</v>
          </cell>
          <cell r="B432">
            <v>1</v>
          </cell>
        </row>
        <row r="433">
          <cell r="A433" t="str">
            <v>M572</v>
          </cell>
          <cell r="B433">
            <v>1</v>
          </cell>
        </row>
        <row r="434">
          <cell r="A434" t="str">
            <v>M576</v>
          </cell>
          <cell r="B434">
            <v>1</v>
          </cell>
        </row>
        <row r="435">
          <cell r="A435" t="str">
            <v>M578</v>
          </cell>
          <cell r="B435">
            <v>1</v>
          </cell>
        </row>
        <row r="436">
          <cell r="A436" t="str">
            <v>M649</v>
          </cell>
          <cell r="B436">
            <v>1</v>
          </cell>
        </row>
        <row r="437">
          <cell r="A437" t="str">
            <v>M658</v>
          </cell>
          <cell r="B437">
            <v>1</v>
          </cell>
        </row>
        <row r="438">
          <cell r="A438" t="str">
            <v>M659</v>
          </cell>
          <cell r="B438">
            <v>1</v>
          </cell>
        </row>
        <row r="439">
          <cell r="A439" t="str">
            <v>M663</v>
          </cell>
          <cell r="B439">
            <v>1</v>
          </cell>
        </row>
        <row r="440">
          <cell r="A440" t="str">
            <v>M669</v>
          </cell>
          <cell r="B440">
            <v>1</v>
          </cell>
        </row>
        <row r="441">
          <cell r="A441" t="str">
            <v>M704</v>
          </cell>
          <cell r="B441">
            <v>1</v>
          </cell>
        </row>
        <row r="442">
          <cell r="A442" t="str">
            <v>M720</v>
          </cell>
          <cell r="B442">
            <v>1</v>
          </cell>
        </row>
        <row r="443">
          <cell r="A443" t="str">
            <v>M721</v>
          </cell>
          <cell r="B443">
            <v>1</v>
          </cell>
        </row>
        <row r="444">
          <cell r="A444" t="str">
            <v>M723</v>
          </cell>
          <cell r="B444">
            <v>1</v>
          </cell>
        </row>
        <row r="445">
          <cell r="A445" t="str">
            <v>M726</v>
          </cell>
          <cell r="B445">
            <v>1</v>
          </cell>
        </row>
        <row r="446">
          <cell r="A446" t="str">
            <v>M80</v>
          </cell>
          <cell r="B446">
            <v>1</v>
          </cell>
        </row>
        <row r="447">
          <cell r="A447" t="str">
            <v>M81</v>
          </cell>
          <cell r="B447">
            <v>1</v>
          </cell>
        </row>
        <row r="448">
          <cell r="A448" t="str">
            <v>M821</v>
          </cell>
          <cell r="B448">
            <v>1</v>
          </cell>
        </row>
        <row r="449">
          <cell r="A449" t="str">
            <v>M85</v>
          </cell>
          <cell r="B449">
            <v>1</v>
          </cell>
        </row>
        <row r="450">
          <cell r="A450" t="str">
            <v>M907</v>
          </cell>
          <cell r="B450">
            <v>3</v>
          </cell>
        </row>
        <row r="451">
          <cell r="A451" t="str">
            <v>M908</v>
          </cell>
          <cell r="B451">
            <v>2</v>
          </cell>
        </row>
        <row r="452">
          <cell r="A452" t="str">
            <v>M909</v>
          </cell>
          <cell r="B452">
            <v>1</v>
          </cell>
        </row>
        <row r="453">
          <cell r="A453" t="str">
            <v>N1</v>
          </cell>
          <cell r="B453">
            <v>2</v>
          </cell>
        </row>
        <row r="454">
          <cell r="A454" t="str">
            <v>N10</v>
          </cell>
          <cell r="B454">
            <v>1</v>
          </cell>
        </row>
        <row r="455">
          <cell r="A455" t="str">
            <v>N14</v>
          </cell>
          <cell r="B455">
            <v>3</v>
          </cell>
        </row>
        <row r="456">
          <cell r="A456" t="str">
            <v>N191</v>
          </cell>
          <cell r="B456">
            <v>1</v>
          </cell>
        </row>
        <row r="457">
          <cell r="A457" t="str">
            <v>N2</v>
          </cell>
          <cell r="B457">
            <v>1</v>
          </cell>
        </row>
        <row r="458">
          <cell r="A458" t="str">
            <v>N231</v>
          </cell>
          <cell r="B458">
            <v>1</v>
          </cell>
        </row>
        <row r="459">
          <cell r="A459" t="str">
            <v>N327</v>
          </cell>
          <cell r="B459">
            <v>2</v>
          </cell>
        </row>
        <row r="460">
          <cell r="A460" t="str">
            <v>N332</v>
          </cell>
          <cell r="B460">
            <v>1</v>
          </cell>
        </row>
        <row r="461">
          <cell r="A461" t="str">
            <v>N35</v>
          </cell>
          <cell r="B461">
            <v>1</v>
          </cell>
        </row>
        <row r="462">
          <cell r="A462" t="str">
            <v>N37</v>
          </cell>
          <cell r="B462">
            <v>1</v>
          </cell>
        </row>
        <row r="463">
          <cell r="A463" t="str">
            <v>N375</v>
          </cell>
          <cell r="B463">
            <v>2</v>
          </cell>
        </row>
        <row r="464">
          <cell r="A464" t="str">
            <v>N38</v>
          </cell>
          <cell r="B464">
            <v>1</v>
          </cell>
        </row>
        <row r="465">
          <cell r="A465" t="str">
            <v>N43</v>
          </cell>
          <cell r="B465">
            <v>1</v>
          </cell>
        </row>
        <row r="466">
          <cell r="A466" t="str">
            <v>N516</v>
          </cell>
          <cell r="B466">
            <v>1</v>
          </cell>
        </row>
        <row r="467">
          <cell r="A467" t="str">
            <v>N527</v>
          </cell>
          <cell r="B467">
            <v>1</v>
          </cell>
        </row>
        <row r="468">
          <cell r="A468" t="str">
            <v>N53</v>
          </cell>
          <cell r="B468">
            <v>1</v>
          </cell>
        </row>
        <row r="469">
          <cell r="A469" t="str">
            <v>N556</v>
          </cell>
          <cell r="B469">
            <v>2</v>
          </cell>
        </row>
        <row r="470">
          <cell r="A470" t="str">
            <v>N64</v>
          </cell>
          <cell r="B470">
            <v>1</v>
          </cell>
        </row>
        <row r="471">
          <cell r="A471" t="str">
            <v>N67</v>
          </cell>
          <cell r="B471">
            <v>2</v>
          </cell>
        </row>
        <row r="472">
          <cell r="A472" t="str">
            <v>N69</v>
          </cell>
          <cell r="B472">
            <v>1</v>
          </cell>
        </row>
        <row r="473">
          <cell r="A473" t="str">
            <v>N7</v>
          </cell>
          <cell r="B473">
            <v>2</v>
          </cell>
        </row>
        <row r="474">
          <cell r="A474" t="str">
            <v>N8</v>
          </cell>
          <cell r="B474">
            <v>2</v>
          </cell>
        </row>
        <row r="475">
          <cell r="A475" t="str">
            <v>N9</v>
          </cell>
          <cell r="B475">
            <v>1</v>
          </cell>
        </row>
        <row r="476">
          <cell r="A476" t="str">
            <v>W0017</v>
          </cell>
          <cell r="B476">
            <v>1</v>
          </cell>
        </row>
        <row r="477">
          <cell r="A477" t="str">
            <v>W0018</v>
          </cell>
          <cell r="B477">
            <v>1</v>
          </cell>
        </row>
        <row r="478">
          <cell r="A478" t="str">
            <v>W0019</v>
          </cell>
          <cell r="B478">
            <v>1</v>
          </cell>
        </row>
        <row r="479">
          <cell r="A479" t="str">
            <v>W0020</v>
          </cell>
          <cell r="B479">
            <v>1</v>
          </cell>
        </row>
        <row r="480">
          <cell r="A480" t="str">
            <v>W0021</v>
          </cell>
          <cell r="B480">
            <v>1</v>
          </cell>
        </row>
        <row r="481">
          <cell r="A481" t="str">
            <v>W0022</v>
          </cell>
          <cell r="B481">
            <v>1</v>
          </cell>
        </row>
        <row r="482">
          <cell r="A482" t="str">
            <v>W0025</v>
          </cell>
          <cell r="B482">
            <v>1</v>
          </cell>
        </row>
        <row r="483">
          <cell r="A483" t="str">
            <v>W0026</v>
          </cell>
          <cell r="B483">
            <v>1</v>
          </cell>
        </row>
        <row r="484">
          <cell r="A484" t="str">
            <v>W0027</v>
          </cell>
          <cell r="B484">
            <v>1</v>
          </cell>
        </row>
        <row r="485">
          <cell r="A485" t="str">
            <v>W0028</v>
          </cell>
          <cell r="B485">
            <v>1</v>
          </cell>
        </row>
        <row r="486">
          <cell r="A486" t="str">
            <v>W0029</v>
          </cell>
          <cell r="B486">
            <v>1</v>
          </cell>
        </row>
        <row r="487">
          <cell r="A487" t="str">
            <v>W0032</v>
          </cell>
          <cell r="B487">
            <v>1</v>
          </cell>
        </row>
        <row r="488">
          <cell r="A488" t="str">
            <v>W0034</v>
          </cell>
          <cell r="B488">
            <v>1</v>
          </cell>
        </row>
        <row r="489">
          <cell r="A489" t="str">
            <v>W0079</v>
          </cell>
          <cell r="B489">
            <v>1</v>
          </cell>
        </row>
        <row r="490">
          <cell r="A490" t="str">
            <v>W0105</v>
          </cell>
          <cell r="B490">
            <v>3</v>
          </cell>
        </row>
        <row r="491">
          <cell r="A491" t="str">
            <v>W0123</v>
          </cell>
          <cell r="B491">
            <v>1</v>
          </cell>
        </row>
        <row r="492">
          <cell r="A492" t="str">
            <v>W0124</v>
          </cell>
          <cell r="B492">
            <v>1</v>
          </cell>
        </row>
        <row r="493">
          <cell r="A493" t="str">
            <v>W0126</v>
          </cell>
          <cell r="B493">
            <v>1</v>
          </cell>
        </row>
        <row r="494">
          <cell r="A494" t="str">
            <v>W0130</v>
          </cell>
          <cell r="B494">
            <v>1</v>
          </cell>
        </row>
        <row r="495">
          <cell r="A495" t="str">
            <v>W0132</v>
          </cell>
          <cell r="B495">
            <v>1</v>
          </cell>
        </row>
        <row r="496">
          <cell r="A496" t="str">
            <v>W0153</v>
          </cell>
          <cell r="B496">
            <v>1</v>
          </cell>
        </row>
        <row r="497">
          <cell r="A497" t="str">
            <v>W0161</v>
          </cell>
          <cell r="B497">
            <v>1</v>
          </cell>
        </row>
        <row r="498">
          <cell r="A498" t="str">
            <v>W0171</v>
          </cell>
          <cell r="B498">
            <v>1</v>
          </cell>
        </row>
        <row r="499">
          <cell r="A499" t="str">
            <v>W0172</v>
          </cell>
          <cell r="B499">
            <v>1</v>
          </cell>
        </row>
        <row r="500">
          <cell r="A500" t="str">
            <v>W0174</v>
          </cell>
          <cell r="B500">
            <v>1</v>
          </cell>
        </row>
        <row r="501">
          <cell r="A501" t="str">
            <v>W0187</v>
          </cell>
          <cell r="B501">
            <v>1</v>
          </cell>
        </row>
        <row r="502">
          <cell r="A502" t="str">
            <v>W0188</v>
          </cell>
          <cell r="B502">
            <v>1</v>
          </cell>
        </row>
        <row r="503">
          <cell r="A503" t="str">
            <v>W0192</v>
          </cell>
          <cell r="B503">
            <v>1</v>
          </cell>
        </row>
        <row r="504">
          <cell r="A504" t="str">
            <v>W0195</v>
          </cell>
          <cell r="B504">
            <v>1</v>
          </cell>
        </row>
        <row r="505">
          <cell r="A505" t="str">
            <v>W0213</v>
          </cell>
          <cell r="B505">
            <v>2</v>
          </cell>
        </row>
        <row r="506">
          <cell r="A506" t="str">
            <v>W0214</v>
          </cell>
          <cell r="B506">
            <v>1</v>
          </cell>
        </row>
        <row r="507">
          <cell r="A507" t="str">
            <v>W0215</v>
          </cell>
          <cell r="B507">
            <v>1</v>
          </cell>
        </row>
        <row r="508">
          <cell r="A508" t="str">
            <v>W0217</v>
          </cell>
          <cell r="B508">
            <v>1</v>
          </cell>
        </row>
        <row r="509">
          <cell r="A509" t="str">
            <v>W0219</v>
          </cell>
          <cell r="B509">
            <v>1</v>
          </cell>
        </row>
        <row r="510">
          <cell r="A510" t="str">
            <v>W0250</v>
          </cell>
          <cell r="B510">
            <v>1</v>
          </cell>
        </row>
        <row r="511">
          <cell r="A511" t="str">
            <v>W0252</v>
          </cell>
          <cell r="B511">
            <v>1</v>
          </cell>
        </row>
        <row r="512">
          <cell r="A512" t="str">
            <v>W0265</v>
          </cell>
          <cell r="B512">
            <v>1</v>
          </cell>
        </row>
        <row r="513">
          <cell r="A513" t="str">
            <v>W0274</v>
          </cell>
          <cell r="B513">
            <v>1</v>
          </cell>
        </row>
        <row r="514">
          <cell r="A514" t="str">
            <v>W0297</v>
          </cell>
          <cell r="B514">
            <v>1</v>
          </cell>
        </row>
        <row r="515">
          <cell r="A515" t="str">
            <v>W0321</v>
          </cell>
          <cell r="B515">
            <v>1</v>
          </cell>
        </row>
        <row r="516">
          <cell r="A516" t="str">
            <v>W0324</v>
          </cell>
          <cell r="B516">
            <v>1</v>
          </cell>
        </row>
        <row r="517">
          <cell r="A517" t="str">
            <v>W0327</v>
          </cell>
          <cell r="B517">
            <v>1</v>
          </cell>
        </row>
        <row r="518">
          <cell r="A518" t="str">
            <v>W0329</v>
          </cell>
          <cell r="B518">
            <v>1</v>
          </cell>
        </row>
        <row r="519">
          <cell r="A519" t="str">
            <v>W0363</v>
          </cell>
          <cell r="B519">
            <v>1</v>
          </cell>
        </row>
        <row r="520">
          <cell r="A520" t="str">
            <v>W0366</v>
          </cell>
          <cell r="B520">
            <v>1</v>
          </cell>
        </row>
        <row r="521">
          <cell r="A521" t="str">
            <v>W0369</v>
          </cell>
          <cell r="B521">
            <v>1</v>
          </cell>
        </row>
        <row r="522">
          <cell r="A522" t="str">
            <v>W0370</v>
          </cell>
          <cell r="B522">
            <v>1</v>
          </cell>
        </row>
        <row r="523">
          <cell r="A523" t="str">
            <v>W0372</v>
          </cell>
          <cell r="B523">
            <v>1</v>
          </cell>
        </row>
        <row r="524">
          <cell r="A524" t="str">
            <v>W0376</v>
          </cell>
          <cell r="B524">
            <v>1</v>
          </cell>
        </row>
        <row r="525">
          <cell r="A525" t="str">
            <v>W0378</v>
          </cell>
          <cell r="B525">
            <v>1</v>
          </cell>
        </row>
        <row r="526">
          <cell r="A526" t="str">
            <v>W0382</v>
          </cell>
          <cell r="B526">
            <v>1</v>
          </cell>
        </row>
        <row r="527">
          <cell r="A527" t="str">
            <v>W0392</v>
          </cell>
          <cell r="B527">
            <v>1</v>
          </cell>
        </row>
        <row r="528">
          <cell r="A528" t="str">
            <v>W0395</v>
          </cell>
          <cell r="B528">
            <v>1</v>
          </cell>
        </row>
        <row r="529">
          <cell r="A529" t="str">
            <v>W0404</v>
          </cell>
          <cell r="B529">
            <v>1</v>
          </cell>
        </row>
        <row r="530">
          <cell r="A530" t="str">
            <v>W0405</v>
          </cell>
          <cell r="B530">
            <v>1</v>
          </cell>
        </row>
        <row r="531">
          <cell r="A531" t="str">
            <v>W0408</v>
          </cell>
          <cell r="B531">
            <v>1</v>
          </cell>
        </row>
        <row r="532">
          <cell r="A532" t="str">
            <v>W0472</v>
          </cell>
          <cell r="B532">
            <v>1</v>
          </cell>
        </row>
        <row r="533">
          <cell r="A533" t="str">
            <v>W0481</v>
          </cell>
          <cell r="B533">
            <v>1</v>
          </cell>
        </row>
        <row r="534">
          <cell r="A534" t="str">
            <v>W0503</v>
          </cell>
          <cell r="B534">
            <v>1</v>
          </cell>
        </row>
        <row r="535">
          <cell r="A535" t="str">
            <v>W0504</v>
          </cell>
          <cell r="B535">
            <v>1</v>
          </cell>
        </row>
        <row r="536">
          <cell r="A536" t="str">
            <v>W0515</v>
          </cell>
          <cell r="B536">
            <v>1</v>
          </cell>
        </row>
        <row r="537">
          <cell r="A537" t="str">
            <v>W0516</v>
          </cell>
          <cell r="B537">
            <v>2</v>
          </cell>
        </row>
        <row r="538">
          <cell r="A538" t="str">
            <v>W0524</v>
          </cell>
          <cell r="B538">
            <v>1</v>
          </cell>
        </row>
        <row r="539">
          <cell r="A539" t="str">
            <v>W0597</v>
          </cell>
          <cell r="B539">
            <v>1</v>
          </cell>
        </row>
        <row r="540">
          <cell r="A540" t="str">
            <v>W0629</v>
          </cell>
          <cell r="B540">
            <v>4</v>
          </cell>
        </row>
        <row r="541">
          <cell r="A541" t="str">
            <v>W0630</v>
          </cell>
          <cell r="B541">
            <v>1</v>
          </cell>
        </row>
        <row r="542">
          <cell r="A542" t="str">
            <v>W0700</v>
          </cell>
          <cell r="B542">
            <v>1</v>
          </cell>
        </row>
        <row r="543">
          <cell r="A543" t="str">
            <v>W0702</v>
          </cell>
          <cell r="B543">
            <v>1</v>
          </cell>
        </row>
        <row r="544">
          <cell r="A544" t="str">
            <v>W0703</v>
          </cell>
          <cell r="B544">
            <v>1</v>
          </cell>
        </row>
        <row r="545">
          <cell r="A545" t="str">
            <v>W0761</v>
          </cell>
          <cell r="B545">
            <v>2</v>
          </cell>
        </row>
        <row r="546">
          <cell r="A546" t="str">
            <v>W0762</v>
          </cell>
          <cell r="B546">
            <v>1</v>
          </cell>
        </row>
        <row r="547">
          <cell r="A547" t="str">
            <v>W0763</v>
          </cell>
          <cell r="B547">
            <v>1</v>
          </cell>
        </row>
        <row r="548">
          <cell r="A548" t="str">
            <v>W0764</v>
          </cell>
          <cell r="B548">
            <v>1</v>
          </cell>
        </row>
        <row r="549">
          <cell r="A549" t="str">
            <v>W0803</v>
          </cell>
          <cell r="B549">
            <v>2</v>
          </cell>
        </row>
        <row r="550">
          <cell r="A550" t="str">
            <v>W0804</v>
          </cell>
          <cell r="B550">
            <v>1</v>
          </cell>
        </row>
        <row r="551">
          <cell r="A551" t="str">
            <v>W0805</v>
          </cell>
          <cell r="B551">
            <v>1</v>
          </cell>
        </row>
        <row r="552">
          <cell r="A552" t="str">
            <v>W0806</v>
          </cell>
          <cell r="B552">
            <v>2</v>
          </cell>
        </row>
        <row r="553">
          <cell r="A553" t="str">
            <v>W0807</v>
          </cell>
          <cell r="B553">
            <v>2</v>
          </cell>
        </row>
        <row r="554">
          <cell r="A554" t="str">
            <v>W0808</v>
          </cell>
          <cell r="B554">
            <v>1</v>
          </cell>
        </row>
        <row r="555">
          <cell r="A555" t="str">
            <v>W0924</v>
          </cell>
          <cell r="B555">
            <v>1</v>
          </cell>
        </row>
        <row r="556">
          <cell r="A556" t="str">
            <v>W0925</v>
          </cell>
          <cell r="B556">
            <v>1</v>
          </cell>
        </row>
        <row r="557">
          <cell r="A557" t="str">
            <v>W0926</v>
          </cell>
          <cell r="B557">
            <v>1</v>
          </cell>
        </row>
        <row r="558">
          <cell r="A558" t="str">
            <v>W0928</v>
          </cell>
          <cell r="B558">
            <v>1</v>
          </cell>
        </row>
        <row r="559">
          <cell r="A559" t="str">
            <v>W0929</v>
          </cell>
          <cell r="B559">
            <v>1</v>
          </cell>
        </row>
        <row r="560">
          <cell r="A560" t="str">
            <v>W0931</v>
          </cell>
          <cell r="B560">
            <v>1</v>
          </cell>
        </row>
        <row r="561">
          <cell r="A561" t="str">
            <v>W0953</v>
          </cell>
          <cell r="B561">
            <v>1</v>
          </cell>
        </row>
        <row r="562">
          <cell r="A562" t="str">
            <v>W0956</v>
          </cell>
          <cell r="B562">
            <v>2</v>
          </cell>
        </row>
        <row r="563">
          <cell r="A563" t="str">
            <v>W0968</v>
          </cell>
          <cell r="B563">
            <v>1</v>
          </cell>
        </row>
        <row r="564">
          <cell r="A564" t="str">
            <v>W0970</v>
          </cell>
          <cell r="B564">
            <v>1</v>
          </cell>
        </row>
        <row r="565">
          <cell r="A565" t="str">
            <v>W0974</v>
          </cell>
          <cell r="B565">
            <v>1</v>
          </cell>
        </row>
        <row r="566">
          <cell r="A566" t="str">
            <v>W0980</v>
          </cell>
          <cell r="B566">
            <v>1</v>
          </cell>
        </row>
        <row r="567">
          <cell r="A567" t="str">
            <v>W0992</v>
          </cell>
          <cell r="B567">
            <v>1</v>
          </cell>
        </row>
        <row r="568">
          <cell r="A568" t="str">
            <v>W1012</v>
          </cell>
          <cell r="B568">
            <v>1</v>
          </cell>
        </row>
        <row r="569">
          <cell r="A569" t="str">
            <v>W1017</v>
          </cell>
          <cell r="B569">
            <v>1</v>
          </cell>
        </row>
        <row r="570">
          <cell r="A570" t="str">
            <v>W1103</v>
          </cell>
          <cell r="B570">
            <v>1</v>
          </cell>
        </row>
        <row r="571">
          <cell r="A571" t="str">
            <v>W1106</v>
          </cell>
          <cell r="B571">
            <v>1</v>
          </cell>
        </row>
        <row r="572">
          <cell r="A572" t="str">
            <v>W1108</v>
          </cell>
          <cell r="B572">
            <v>2</v>
          </cell>
        </row>
        <row r="573">
          <cell r="A573" t="str">
            <v>W1110</v>
          </cell>
          <cell r="B573">
            <v>1</v>
          </cell>
        </row>
        <row r="574">
          <cell r="A574" t="str">
            <v>W1700</v>
          </cell>
          <cell r="B574">
            <v>1</v>
          </cell>
        </row>
        <row r="575">
          <cell r="A575" t="str">
            <v>W1701</v>
          </cell>
          <cell r="B575">
            <v>1</v>
          </cell>
        </row>
        <row r="576">
          <cell r="A576" t="str">
            <v>W1703</v>
          </cell>
          <cell r="B576">
            <v>1</v>
          </cell>
        </row>
        <row r="577">
          <cell r="A577" t="str">
            <v>W1704</v>
          </cell>
          <cell r="B577">
            <v>1</v>
          </cell>
        </row>
        <row r="578">
          <cell r="A578" t="str">
            <v>W364</v>
          </cell>
          <cell r="B578">
            <v>1</v>
          </cell>
        </row>
        <row r="579">
          <cell r="A579" t="str">
            <v>W367</v>
          </cell>
          <cell r="B579">
            <v>1</v>
          </cell>
        </row>
        <row r="580">
          <cell r="A580" t="str">
            <v>W4550</v>
          </cell>
          <cell r="B580">
            <v>1</v>
          </cell>
        </row>
        <row r="581">
          <cell r="A581" t="str">
            <v>W4553</v>
          </cell>
          <cell r="B581">
            <v>1</v>
          </cell>
        </row>
        <row r="582">
          <cell r="A582" t="str">
            <v>W4555</v>
          </cell>
          <cell r="B582">
            <v>1</v>
          </cell>
        </row>
        <row r="583">
          <cell r="A583" t="str">
            <v>W4564</v>
          </cell>
          <cell r="B583">
            <v>1</v>
          </cell>
        </row>
        <row r="584">
          <cell r="A584" t="str">
            <v>X101</v>
          </cell>
          <cell r="B584">
            <v>1</v>
          </cell>
        </row>
        <row r="585">
          <cell r="A585" t="str">
            <v>X102</v>
          </cell>
          <cell r="B585">
            <v>1</v>
          </cell>
        </row>
        <row r="586">
          <cell r="A586" t="str">
            <v>X103</v>
          </cell>
          <cell r="B586">
            <v>1</v>
          </cell>
        </row>
        <row r="587">
          <cell r="A587" t="str">
            <v>X105</v>
          </cell>
          <cell r="B587">
            <v>1</v>
          </cell>
        </row>
        <row r="588">
          <cell r="A588" t="str">
            <v>X107</v>
          </cell>
          <cell r="B588">
            <v>1</v>
          </cell>
        </row>
        <row r="589">
          <cell r="A589" t="str">
            <v>X108</v>
          </cell>
          <cell r="B589">
            <v>1</v>
          </cell>
        </row>
        <row r="590">
          <cell r="A590" t="str">
            <v>X113</v>
          </cell>
          <cell r="B590">
            <v>1</v>
          </cell>
        </row>
        <row r="591">
          <cell r="A591" t="str">
            <v>X120</v>
          </cell>
          <cell r="B591">
            <v>1</v>
          </cell>
        </row>
        <row r="592">
          <cell r="A592" t="str">
            <v>X135</v>
          </cell>
          <cell r="B592">
            <v>1</v>
          </cell>
        </row>
        <row r="593">
          <cell r="A593" t="str">
            <v>X140</v>
          </cell>
          <cell r="B593">
            <v>1</v>
          </cell>
        </row>
        <row r="594">
          <cell r="A594" t="str">
            <v>X142</v>
          </cell>
          <cell r="B594">
            <v>1</v>
          </cell>
        </row>
        <row r="595">
          <cell r="A595" t="str">
            <v>X143</v>
          </cell>
          <cell r="B595">
            <v>1</v>
          </cell>
        </row>
        <row r="596">
          <cell r="A596" t="str">
            <v>X147</v>
          </cell>
          <cell r="B596">
            <v>1</v>
          </cell>
        </row>
        <row r="597">
          <cell r="A597" t="str">
            <v>X149</v>
          </cell>
          <cell r="B597">
            <v>1</v>
          </cell>
        </row>
        <row r="598">
          <cell r="A598" t="str">
            <v>X150</v>
          </cell>
          <cell r="B598">
            <v>1</v>
          </cell>
        </row>
        <row r="599">
          <cell r="A599" t="str">
            <v>X16</v>
          </cell>
          <cell r="B599">
            <v>1</v>
          </cell>
        </row>
        <row r="600">
          <cell r="A600" t="str">
            <v>X21</v>
          </cell>
          <cell r="B600">
            <v>1</v>
          </cell>
        </row>
        <row r="601">
          <cell r="A601" t="str">
            <v>X211</v>
          </cell>
          <cell r="B601">
            <v>1</v>
          </cell>
        </row>
        <row r="602">
          <cell r="A602" t="str">
            <v>X216</v>
          </cell>
          <cell r="B602">
            <v>1</v>
          </cell>
        </row>
        <row r="603">
          <cell r="A603" t="str">
            <v>X22</v>
          </cell>
          <cell r="B603">
            <v>1</v>
          </cell>
        </row>
        <row r="604">
          <cell r="A604" t="str">
            <v>X24</v>
          </cell>
          <cell r="B604">
            <v>1</v>
          </cell>
        </row>
        <row r="605">
          <cell r="A605" t="str">
            <v>X252</v>
          </cell>
          <cell r="B605">
            <v>1</v>
          </cell>
        </row>
        <row r="606">
          <cell r="A606" t="str">
            <v>X253</v>
          </cell>
          <cell r="B606">
            <v>1</v>
          </cell>
        </row>
        <row r="607">
          <cell r="A607" t="str">
            <v>X254</v>
          </cell>
          <cell r="B607">
            <v>1</v>
          </cell>
        </row>
        <row r="608">
          <cell r="A608" t="str">
            <v>X255</v>
          </cell>
          <cell r="B608">
            <v>1</v>
          </cell>
        </row>
        <row r="609">
          <cell r="A609" t="str">
            <v>X256</v>
          </cell>
          <cell r="B609">
            <v>1</v>
          </cell>
        </row>
        <row r="610">
          <cell r="A610" t="str">
            <v>X257</v>
          </cell>
          <cell r="B610">
            <v>1</v>
          </cell>
        </row>
        <row r="611">
          <cell r="A611" t="str">
            <v>X258</v>
          </cell>
          <cell r="B611">
            <v>1</v>
          </cell>
        </row>
        <row r="612">
          <cell r="A612" t="str">
            <v>X259</v>
          </cell>
          <cell r="B612">
            <v>1</v>
          </cell>
        </row>
        <row r="613">
          <cell r="A613" t="str">
            <v>X26</v>
          </cell>
          <cell r="B613">
            <v>1</v>
          </cell>
        </row>
        <row r="614">
          <cell r="A614" t="str">
            <v>X265</v>
          </cell>
          <cell r="B614">
            <v>1</v>
          </cell>
        </row>
        <row r="615">
          <cell r="A615" t="str">
            <v>X267</v>
          </cell>
          <cell r="B615">
            <v>1</v>
          </cell>
        </row>
        <row r="616">
          <cell r="A616" t="str">
            <v>X268</v>
          </cell>
          <cell r="B616">
            <v>1</v>
          </cell>
        </row>
        <row r="617">
          <cell r="A617" t="str">
            <v>X27</v>
          </cell>
          <cell r="B617">
            <v>1</v>
          </cell>
        </row>
        <row r="618">
          <cell r="A618" t="str">
            <v>X28</v>
          </cell>
          <cell r="B618">
            <v>1</v>
          </cell>
        </row>
        <row r="619">
          <cell r="A619" t="str">
            <v>X284</v>
          </cell>
          <cell r="B619">
            <v>1</v>
          </cell>
        </row>
        <row r="620">
          <cell r="A620" t="str">
            <v>X285</v>
          </cell>
          <cell r="B620">
            <v>1</v>
          </cell>
        </row>
        <row r="621">
          <cell r="A621" t="str">
            <v>X286</v>
          </cell>
          <cell r="B621">
            <v>1</v>
          </cell>
        </row>
        <row r="622">
          <cell r="A622" t="str">
            <v>X287</v>
          </cell>
          <cell r="B622">
            <v>1</v>
          </cell>
        </row>
        <row r="623">
          <cell r="A623" t="str">
            <v>X288</v>
          </cell>
          <cell r="B623">
            <v>1</v>
          </cell>
        </row>
        <row r="624">
          <cell r="A624" t="str">
            <v>X290</v>
          </cell>
          <cell r="B624">
            <v>1</v>
          </cell>
        </row>
        <row r="625">
          <cell r="A625" t="str">
            <v>X31</v>
          </cell>
          <cell r="B625">
            <v>1</v>
          </cell>
        </row>
        <row r="626">
          <cell r="A626" t="str">
            <v>X34</v>
          </cell>
          <cell r="B626">
            <v>1</v>
          </cell>
        </row>
        <row r="627">
          <cell r="A627" t="str">
            <v>X45</v>
          </cell>
          <cell r="B627">
            <v>1</v>
          </cell>
        </row>
        <row r="628">
          <cell r="A628" t="str">
            <v>X50</v>
          </cell>
          <cell r="B628">
            <v>1</v>
          </cell>
        </row>
        <row r="629">
          <cell r="A629" t="str">
            <v>X53</v>
          </cell>
          <cell r="B629">
            <v>1</v>
          </cell>
        </row>
        <row r="630">
          <cell r="A630" t="str">
            <v>X55</v>
          </cell>
          <cell r="B630">
            <v>1</v>
          </cell>
        </row>
        <row r="631">
          <cell r="A631" t="str">
            <v>X56</v>
          </cell>
          <cell r="B631">
            <v>1</v>
          </cell>
        </row>
        <row r="632">
          <cell r="A632" t="str">
            <v>X57</v>
          </cell>
          <cell r="B632">
            <v>1</v>
          </cell>
        </row>
        <row r="633">
          <cell r="A633" t="str">
            <v>X60</v>
          </cell>
          <cell r="B633">
            <v>1</v>
          </cell>
        </row>
        <row r="634">
          <cell r="A634" t="str">
            <v>X62</v>
          </cell>
          <cell r="B634">
            <v>1</v>
          </cell>
        </row>
        <row r="635">
          <cell r="A635" t="str">
            <v>X63</v>
          </cell>
          <cell r="B635">
            <v>1</v>
          </cell>
        </row>
        <row r="636">
          <cell r="A636" t="str">
            <v>X64</v>
          </cell>
          <cell r="B636">
            <v>1</v>
          </cell>
        </row>
        <row r="637">
          <cell r="A637" t="str">
            <v>X66</v>
          </cell>
          <cell r="B637">
            <v>1</v>
          </cell>
        </row>
        <row r="638">
          <cell r="A638" t="str">
            <v>X67</v>
          </cell>
          <cell r="B638">
            <v>1</v>
          </cell>
        </row>
        <row r="639">
          <cell r="A639" t="str">
            <v>X72</v>
          </cell>
          <cell r="B639">
            <v>1</v>
          </cell>
        </row>
        <row r="640">
          <cell r="A640" t="str">
            <v>X82</v>
          </cell>
          <cell r="B640">
            <v>1</v>
          </cell>
        </row>
        <row r="641">
          <cell r="A641" t="str">
            <v>X83</v>
          </cell>
          <cell r="B641">
            <v>1</v>
          </cell>
        </row>
        <row r="642">
          <cell r="A642" t="str">
            <v>X84</v>
          </cell>
          <cell r="B642">
            <v>1</v>
          </cell>
        </row>
        <row r="643">
          <cell r="A643" t="str">
            <v>X85</v>
          </cell>
          <cell r="B643">
            <v>1</v>
          </cell>
        </row>
        <row r="644">
          <cell r="A644" t="str">
            <v>X9</v>
          </cell>
          <cell r="B644">
            <v>1</v>
          </cell>
        </row>
        <row r="645">
          <cell r="A645" t="str">
            <v>X96</v>
          </cell>
          <cell r="B645">
            <v>1</v>
          </cell>
        </row>
        <row r="646">
          <cell r="A646" t="str">
            <v>X99</v>
          </cell>
          <cell r="B646">
            <v>1</v>
          </cell>
        </row>
      </sheetData>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er details"/>
      <sheetName val="Sheet2"/>
      <sheetName val="Sheet1"/>
      <sheetName val="Sheet3"/>
      <sheetName val="Sheet4"/>
      <sheetName val="Sheet5"/>
      <sheetName val="Sheet6"/>
      <sheetName val="Sheet7"/>
      <sheetName val="Sheet8"/>
    </sheetNames>
    <sheetDataSet>
      <sheetData sheetId="0"/>
      <sheetData sheetId="1"/>
      <sheetData sheetId="2"/>
      <sheetData sheetId="3"/>
      <sheetData sheetId="4"/>
      <sheetData sheetId="5"/>
      <sheetData sheetId="6"/>
      <sheetData sheetId="7">
        <row r="2">
          <cell r="A2" t="str">
            <v>A1</v>
          </cell>
          <cell r="B2">
            <v>2</v>
          </cell>
        </row>
        <row r="3">
          <cell r="A3" t="str">
            <v>A112</v>
          </cell>
          <cell r="B3">
            <v>2</v>
          </cell>
        </row>
        <row r="4">
          <cell r="A4" t="str">
            <v>A124</v>
          </cell>
          <cell r="B4">
            <v>4</v>
          </cell>
        </row>
        <row r="5">
          <cell r="A5" t="str">
            <v>A129</v>
          </cell>
          <cell r="B5">
            <v>3</v>
          </cell>
        </row>
        <row r="6">
          <cell r="A6" t="str">
            <v>A130</v>
          </cell>
          <cell r="B6">
            <v>1</v>
          </cell>
        </row>
        <row r="7">
          <cell r="A7" t="str">
            <v>A131</v>
          </cell>
          <cell r="B7">
            <v>2</v>
          </cell>
        </row>
        <row r="8">
          <cell r="A8" t="str">
            <v>A132</v>
          </cell>
          <cell r="B8">
            <v>2</v>
          </cell>
        </row>
        <row r="9">
          <cell r="A9" t="str">
            <v>A144</v>
          </cell>
          <cell r="B9">
            <v>1</v>
          </cell>
        </row>
        <row r="10">
          <cell r="A10" t="str">
            <v>A15</v>
          </cell>
          <cell r="B10">
            <v>1</v>
          </cell>
        </row>
        <row r="11">
          <cell r="A11" t="str">
            <v>A153</v>
          </cell>
          <cell r="B11">
            <v>1</v>
          </cell>
        </row>
        <row r="12">
          <cell r="A12" t="str">
            <v>A154</v>
          </cell>
          <cell r="B12">
            <v>2</v>
          </cell>
        </row>
        <row r="13">
          <cell r="A13" t="str">
            <v>A161</v>
          </cell>
          <cell r="B13">
            <v>3</v>
          </cell>
        </row>
        <row r="14">
          <cell r="A14" t="str">
            <v>A162</v>
          </cell>
          <cell r="B14">
            <v>2</v>
          </cell>
        </row>
        <row r="15">
          <cell r="A15" t="str">
            <v>A186</v>
          </cell>
          <cell r="B15">
            <v>1</v>
          </cell>
        </row>
        <row r="16">
          <cell r="A16" t="str">
            <v>A196</v>
          </cell>
          <cell r="B16">
            <v>2</v>
          </cell>
        </row>
        <row r="17">
          <cell r="A17" t="str">
            <v>A2</v>
          </cell>
          <cell r="B17">
            <v>1</v>
          </cell>
        </row>
        <row r="18">
          <cell r="A18" t="str">
            <v>A200</v>
          </cell>
          <cell r="B18">
            <v>1</v>
          </cell>
        </row>
        <row r="19">
          <cell r="A19" t="str">
            <v>A202</v>
          </cell>
          <cell r="B19">
            <v>3</v>
          </cell>
        </row>
        <row r="20">
          <cell r="A20" t="str">
            <v>A203</v>
          </cell>
          <cell r="B20">
            <v>1</v>
          </cell>
        </row>
        <row r="21">
          <cell r="A21" t="str">
            <v>A204</v>
          </cell>
          <cell r="B21">
            <v>2</v>
          </cell>
        </row>
        <row r="22">
          <cell r="A22" t="str">
            <v>A205</v>
          </cell>
          <cell r="B22">
            <v>1</v>
          </cell>
        </row>
        <row r="23">
          <cell r="A23" t="str">
            <v>A207</v>
          </cell>
          <cell r="B23">
            <v>3</v>
          </cell>
        </row>
        <row r="24">
          <cell r="A24" t="str">
            <v>A208</v>
          </cell>
          <cell r="B24">
            <v>1</v>
          </cell>
        </row>
        <row r="25">
          <cell r="A25" t="str">
            <v>A212</v>
          </cell>
          <cell r="B25">
            <v>1</v>
          </cell>
        </row>
        <row r="26">
          <cell r="A26" t="str">
            <v>A216</v>
          </cell>
          <cell r="B26">
            <v>1</v>
          </cell>
        </row>
        <row r="27">
          <cell r="A27" t="str">
            <v>A230</v>
          </cell>
          <cell r="B27">
            <v>1</v>
          </cell>
        </row>
        <row r="28">
          <cell r="A28" t="str">
            <v>A231</v>
          </cell>
          <cell r="B28">
            <v>1</v>
          </cell>
        </row>
        <row r="29">
          <cell r="A29" t="str">
            <v>A233</v>
          </cell>
          <cell r="B29">
            <v>2</v>
          </cell>
        </row>
        <row r="30">
          <cell r="A30" t="str">
            <v>A243</v>
          </cell>
          <cell r="B30">
            <v>1</v>
          </cell>
        </row>
        <row r="31">
          <cell r="A31" t="str">
            <v>A245</v>
          </cell>
          <cell r="B31">
            <v>1</v>
          </cell>
        </row>
        <row r="32">
          <cell r="A32" t="str">
            <v>A250</v>
          </cell>
          <cell r="B32">
            <v>1</v>
          </cell>
        </row>
        <row r="33">
          <cell r="A33" t="str">
            <v>A253</v>
          </cell>
          <cell r="B33">
            <v>1</v>
          </cell>
        </row>
        <row r="34">
          <cell r="A34" t="str">
            <v>A262</v>
          </cell>
          <cell r="B34">
            <v>2</v>
          </cell>
        </row>
        <row r="35">
          <cell r="A35" t="str">
            <v>A263</v>
          </cell>
          <cell r="B35">
            <v>1</v>
          </cell>
        </row>
        <row r="36">
          <cell r="A36" t="str">
            <v>A264</v>
          </cell>
          <cell r="B36">
            <v>1</v>
          </cell>
        </row>
        <row r="37">
          <cell r="A37" t="str">
            <v>A271</v>
          </cell>
          <cell r="B37">
            <v>1</v>
          </cell>
        </row>
        <row r="38">
          <cell r="A38" t="str">
            <v>A272</v>
          </cell>
          <cell r="B38">
            <v>3</v>
          </cell>
        </row>
        <row r="39">
          <cell r="A39" t="str">
            <v>A282</v>
          </cell>
          <cell r="B39">
            <v>1</v>
          </cell>
        </row>
        <row r="40">
          <cell r="A40" t="str">
            <v>A283</v>
          </cell>
          <cell r="B40">
            <v>1</v>
          </cell>
        </row>
        <row r="41">
          <cell r="A41" t="str">
            <v>A284</v>
          </cell>
          <cell r="B41">
            <v>1</v>
          </cell>
        </row>
        <row r="42">
          <cell r="A42" t="str">
            <v>A285</v>
          </cell>
          <cell r="B42">
            <v>1</v>
          </cell>
        </row>
        <row r="43">
          <cell r="A43" t="str">
            <v>A3</v>
          </cell>
          <cell r="B43">
            <v>1</v>
          </cell>
        </row>
        <row r="44">
          <cell r="A44" t="str">
            <v>A300</v>
          </cell>
          <cell r="B44">
            <v>1</v>
          </cell>
        </row>
        <row r="45">
          <cell r="A45" t="str">
            <v>A309</v>
          </cell>
          <cell r="B45">
            <v>1</v>
          </cell>
        </row>
        <row r="46">
          <cell r="A46" t="str">
            <v>A321</v>
          </cell>
          <cell r="B46">
            <v>2</v>
          </cell>
        </row>
        <row r="47">
          <cell r="A47" t="str">
            <v>A322</v>
          </cell>
          <cell r="B47">
            <v>2</v>
          </cell>
        </row>
        <row r="48">
          <cell r="A48" t="str">
            <v>A333</v>
          </cell>
          <cell r="B48">
            <v>2</v>
          </cell>
        </row>
        <row r="49">
          <cell r="A49" t="str">
            <v>A334</v>
          </cell>
          <cell r="B49">
            <v>1</v>
          </cell>
        </row>
        <row r="50">
          <cell r="A50" t="str">
            <v>A336</v>
          </cell>
          <cell r="B50">
            <v>2</v>
          </cell>
        </row>
        <row r="51">
          <cell r="A51" t="str">
            <v>A34</v>
          </cell>
          <cell r="B51">
            <v>2</v>
          </cell>
        </row>
        <row r="52">
          <cell r="A52" t="str">
            <v>A35</v>
          </cell>
          <cell r="B52">
            <v>1</v>
          </cell>
        </row>
        <row r="53">
          <cell r="A53" t="str">
            <v>A36</v>
          </cell>
          <cell r="B53">
            <v>2</v>
          </cell>
        </row>
        <row r="54">
          <cell r="A54" t="str">
            <v>A368</v>
          </cell>
          <cell r="B54">
            <v>1</v>
          </cell>
        </row>
        <row r="55">
          <cell r="A55" t="str">
            <v>A369</v>
          </cell>
          <cell r="B55">
            <v>2</v>
          </cell>
        </row>
        <row r="56">
          <cell r="A56" t="str">
            <v>A379</v>
          </cell>
          <cell r="B56">
            <v>1</v>
          </cell>
        </row>
        <row r="57">
          <cell r="A57" t="str">
            <v>A38</v>
          </cell>
          <cell r="B57">
            <v>2</v>
          </cell>
        </row>
        <row r="58">
          <cell r="A58" t="str">
            <v>A39</v>
          </cell>
          <cell r="B58">
            <v>3</v>
          </cell>
        </row>
        <row r="59">
          <cell r="A59" t="str">
            <v>A392</v>
          </cell>
          <cell r="B59">
            <v>1</v>
          </cell>
        </row>
        <row r="60">
          <cell r="A60" t="str">
            <v>A395</v>
          </cell>
          <cell r="B60">
            <v>1</v>
          </cell>
        </row>
        <row r="61">
          <cell r="A61" t="str">
            <v>A4</v>
          </cell>
          <cell r="B61">
            <v>1</v>
          </cell>
        </row>
        <row r="62">
          <cell r="A62" t="str">
            <v>A422</v>
          </cell>
          <cell r="B62">
            <v>1</v>
          </cell>
        </row>
        <row r="63">
          <cell r="A63" t="str">
            <v>A423</v>
          </cell>
          <cell r="B63">
            <v>1</v>
          </cell>
        </row>
        <row r="64">
          <cell r="A64" t="str">
            <v>A425</v>
          </cell>
          <cell r="B64">
            <v>1</v>
          </cell>
        </row>
        <row r="65">
          <cell r="A65" t="str">
            <v>A431</v>
          </cell>
          <cell r="B65">
            <v>1</v>
          </cell>
        </row>
        <row r="66">
          <cell r="A66" t="str">
            <v>A45</v>
          </cell>
          <cell r="B66">
            <v>2</v>
          </cell>
        </row>
        <row r="67">
          <cell r="A67" t="str">
            <v>A48</v>
          </cell>
          <cell r="B67">
            <v>1</v>
          </cell>
        </row>
        <row r="68">
          <cell r="A68" t="str">
            <v>A49</v>
          </cell>
          <cell r="B68">
            <v>1</v>
          </cell>
        </row>
        <row r="69">
          <cell r="A69" t="str">
            <v>A50</v>
          </cell>
          <cell r="B69">
            <v>1</v>
          </cell>
        </row>
        <row r="70">
          <cell r="A70" t="str">
            <v>A51</v>
          </cell>
          <cell r="B70">
            <v>1</v>
          </cell>
        </row>
        <row r="71">
          <cell r="A71" t="str">
            <v>A561</v>
          </cell>
          <cell r="B71">
            <v>1</v>
          </cell>
        </row>
        <row r="72">
          <cell r="A72" t="str">
            <v>A6</v>
          </cell>
          <cell r="B72">
            <v>1</v>
          </cell>
        </row>
        <row r="73">
          <cell r="A73" t="str">
            <v>A61</v>
          </cell>
          <cell r="B73">
            <v>1</v>
          </cell>
        </row>
        <row r="74">
          <cell r="A74" t="str">
            <v>A64</v>
          </cell>
          <cell r="B74">
            <v>2</v>
          </cell>
        </row>
        <row r="75">
          <cell r="A75" t="str">
            <v>A68</v>
          </cell>
          <cell r="B75">
            <v>3</v>
          </cell>
        </row>
        <row r="76">
          <cell r="A76" t="str">
            <v>A70</v>
          </cell>
          <cell r="B76">
            <v>1</v>
          </cell>
        </row>
        <row r="77">
          <cell r="A77" t="str">
            <v>A74</v>
          </cell>
          <cell r="B77">
            <v>1</v>
          </cell>
        </row>
        <row r="78">
          <cell r="A78" t="str">
            <v>A75</v>
          </cell>
          <cell r="B78">
            <v>1</v>
          </cell>
        </row>
        <row r="79">
          <cell r="A79" t="str">
            <v>A78</v>
          </cell>
          <cell r="B79">
            <v>3</v>
          </cell>
        </row>
        <row r="80">
          <cell r="A80" t="str">
            <v>A79</v>
          </cell>
          <cell r="B80">
            <v>1</v>
          </cell>
        </row>
        <row r="81">
          <cell r="A81" t="str">
            <v>A81</v>
          </cell>
          <cell r="B81">
            <v>3</v>
          </cell>
        </row>
        <row r="82">
          <cell r="A82" t="str">
            <v>A82</v>
          </cell>
          <cell r="B82">
            <v>3</v>
          </cell>
        </row>
        <row r="83">
          <cell r="A83" t="str">
            <v>A83</v>
          </cell>
          <cell r="B83">
            <v>1</v>
          </cell>
        </row>
        <row r="84">
          <cell r="A84" t="str">
            <v>A84</v>
          </cell>
          <cell r="B84">
            <v>2</v>
          </cell>
        </row>
        <row r="85">
          <cell r="A85" t="str">
            <v>A95</v>
          </cell>
          <cell r="B85">
            <v>1</v>
          </cell>
        </row>
        <row r="86">
          <cell r="A86" t="str">
            <v>A96</v>
          </cell>
          <cell r="B86">
            <v>2</v>
          </cell>
        </row>
        <row r="87">
          <cell r="A87" t="str">
            <v>A97</v>
          </cell>
          <cell r="B87">
            <v>1</v>
          </cell>
        </row>
        <row r="88">
          <cell r="A88" t="str">
            <v>A98</v>
          </cell>
          <cell r="B88">
            <v>1</v>
          </cell>
        </row>
        <row r="89">
          <cell r="A89" t="str">
            <v>C10</v>
          </cell>
          <cell r="B89">
            <v>1</v>
          </cell>
        </row>
        <row r="90">
          <cell r="A90" t="str">
            <v>C1002</v>
          </cell>
          <cell r="B90">
            <v>1</v>
          </cell>
        </row>
        <row r="91">
          <cell r="A91" t="str">
            <v>C1003</v>
          </cell>
          <cell r="B91">
            <v>1</v>
          </cell>
        </row>
        <row r="92">
          <cell r="A92" t="str">
            <v>C1005</v>
          </cell>
          <cell r="B92">
            <v>1</v>
          </cell>
        </row>
        <row r="93">
          <cell r="A93" t="str">
            <v>C1007</v>
          </cell>
          <cell r="B93">
            <v>1</v>
          </cell>
        </row>
        <row r="94">
          <cell r="A94" t="str">
            <v>C1008</v>
          </cell>
          <cell r="B94">
            <v>1</v>
          </cell>
        </row>
        <row r="95">
          <cell r="A95" t="str">
            <v>C102</v>
          </cell>
          <cell r="B95">
            <v>1</v>
          </cell>
        </row>
        <row r="96">
          <cell r="A96" t="str">
            <v>C103</v>
          </cell>
          <cell r="B96">
            <v>1</v>
          </cell>
        </row>
        <row r="97">
          <cell r="A97" t="str">
            <v>C104</v>
          </cell>
          <cell r="B97">
            <v>1</v>
          </cell>
        </row>
        <row r="98">
          <cell r="A98" t="str">
            <v>C107</v>
          </cell>
          <cell r="B98">
            <v>1</v>
          </cell>
        </row>
        <row r="99">
          <cell r="A99" t="str">
            <v>C108</v>
          </cell>
          <cell r="B99">
            <v>1</v>
          </cell>
        </row>
        <row r="100">
          <cell r="A100" t="str">
            <v>C141</v>
          </cell>
          <cell r="B100">
            <v>1</v>
          </cell>
        </row>
        <row r="101">
          <cell r="A101" t="str">
            <v>C15</v>
          </cell>
          <cell r="B101">
            <v>1</v>
          </cell>
        </row>
        <row r="102">
          <cell r="A102" t="str">
            <v>C151</v>
          </cell>
          <cell r="B102">
            <v>1</v>
          </cell>
        </row>
        <row r="103">
          <cell r="A103" t="str">
            <v>C152</v>
          </cell>
          <cell r="B103">
            <v>1</v>
          </cell>
        </row>
        <row r="104">
          <cell r="A104" t="str">
            <v>C153</v>
          </cell>
          <cell r="B104">
            <v>1</v>
          </cell>
        </row>
        <row r="105">
          <cell r="A105" t="str">
            <v>C154</v>
          </cell>
          <cell r="B105">
            <v>1</v>
          </cell>
        </row>
        <row r="106">
          <cell r="A106" t="str">
            <v>C156</v>
          </cell>
          <cell r="B106">
            <v>1</v>
          </cell>
        </row>
        <row r="107">
          <cell r="A107" t="str">
            <v>C157</v>
          </cell>
          <cell r="B107">
            <v>1</v>
          </cell>
        </row>
        <row r="108">
          <cell r="A108" t="str">
            <v>C158</v>
          </cell>
          <cell r="B108">
            <v>1</v>
          </cell>
        </row>
        <row r="109">
          <cell r="A109" t="str">
            <v>C159</v>
          </cell>
          <cell r="B109">
            <v>1</v>
          </cell>
        </row>
        <row r="110">
          <cell r="A110" t="str">
            <v>C16</v>
          </cell>
          <cell r="B110">
            <v>1</v>
          </cell>
        </row>
        <row r="111">
          <cell r="A111" t="str">
            <v>C17</v>
          </cell>
          <cell r="B111">
            <v>1</v>
          </cell>
        </row>
        <row r="112">
          <cell r="A112" t="str">
            <v>C202</v>
          </cell>
          <cell r="B112">
            <v>1</v>
          </cell>
        </row>
        <row r="113">
          <cell r="A113" t="str">
            <v>C203</v>
          </cell>
          <cell r="B113">
            <v>1</v>
          </cell>
        </row>
        <row r="114">
          <cell r="A114" t="str">
            <v>C205</v>
          </cell>
          <cell r="B114">
            <v>1</v>
          </cell>
        </row>
        <row r="115">
          <cell r="A115" t="str">
            <v>C206</v>
          </cell>
          <cell r="B115">
            <v>1</v>
          </cell>
        </row>
        <row r="116">
          <cell r="A116" t="str">
            <v>C208</v>
          </cell>
          <cell r="B116">
            <v>1</v>
          </cell>
        </row>
        <row r="117">
          <cell r="A117" t="str">
            <v>C209</v>
          </cell>
          <cell r="B117">
            <v>1</v>
          </cell>
        </row>
        <row r="118">
          <cell r="A118" t="str">
            <v>C210</v>
          </cell>
          <cell r="B118">
            <v>1</v>
          </cell>
        </row>
        <row r="119">
          <cell r="A119" t="str">
            <v>C2802</v>
          </cell>
          <cell r="B119">
            <v>1</v>
          </cell>
        </row>
        <row r="120">
          <cell r="A120" t="str">
            <v>C2803</v>
          </cell>
          <cell r="B120">
            <v>1</v>
          </cell>
        </row>
        <row r="121">
          <cell r="A121" t="str">
            <v>C2804</v>
          </cell>
          <cell r="B121">
            <v>1</v>
          </cell>
        </row>
        <row r="122">
          <cell r="A122" t="str">
            <v>C2805</v>
          </cell>
          <cell r="B122">
            <v>1</v>
          </cell>
        </row>
        <row r="123">
          <cell r="A123" t="str">
            <v>C2806</v>
          </cell>
          <cell r="B123">
            <v>1</v>
          </cell>
        </row>
        <row r="124">
          <cell r="A124" t="str">
            <v>C2807</v>
          </cell>
          <cell r="B124">
            <v>1</v>
          </cell>
        </row>
        <row r="125">
          <cell r="A125" t="str">
            <v>C301</v>
          </cell>
          <cell r="B125">
            <v>1</v>
          </cell>
        </row>
        <row r="126">
          <cell r="A126" t="str">
            <v>C302</v>
          </cell>
          <cell r="B126">
            <v>2</v>
          </cell>
        </row>
        <row r="127">
          <cell r="A127" t="str">
            <v>C303</v>
          </cell>
          <cell r="B127">
            <v>1</v>
          </cell>
        </row>
        <row r="128">
          <cell r="A128" t="str">
            <v>C304</v>
          </cell>
          <cell r="B128">
            <v>1</v>
          </cell>
        </row>
        <row r="129">
          <cell r="A129" t="str">
            <v>C305</v>
          </cell>
          <cell r="B129">
            <v>1</v>
          </cell>
        </row>
        <row r="130">
          <cell r="A130" t="str">
            <v>C306</v>
          </cell>
          <cell r="B130">
            <v>1</v>
          </cell>
        </row>
        <row r="131">
          <cell r="A131" t="str">
            <v>C307</v>
          </cell>
          <cell r="B131">
            <v>1</v>
          </cell>
        </row>
        <row r="132">
          <cell r="A132" t="str">
            <v>C308</v>
          </cell>
          <cell r="B132">
            <v>1</v>
          </cell>
        </row>
        <row r="133">
          <cell r="A133" t="str">
            <v>C340</v>
          </cell>
          <cell r="B133">
            <v>1</v>
          </cell>
        </row>
        <row r="134">
          <cell r="A134" t="str">
            <v>C341</v>
          </cell>
          <cell r="B134">
            <v>1</v>
          </cell>
        </row>
        <row r="135">
          <cell r="A135" t="str">
            <v>C342</v>
          </cell>
          <cell r="B135">
            <v>1</v>
          </cell>
        </row>
        <row r="136">
          <cell r="A136" t="str">
            <v>C343</v>
          </cell>
          <cell r="B136">
            <v>1</v>
          </cell>
        </row>
        <row r="137">
          <cell r="A137" t="str">
            <v>C344</v>
          </cell>
          <cell r="B137">
            <v>1</v>
          </cell>
        </row>
        <row r="138">
          <cell r="A138" t="str">
            <v>C345</v>
          </cell>
          <cell r="B138">
            <v>1</v>
          </cell>
        </row>
        <row r="139">
          <cell r="A139" t="str">
            <v>C3521</v>
          </cell>
          <cell r="B139">
            <v>1</v>
          </cell>
        </row>
        <row r="140">
          <cell r="A140" t="str">
            <v>C3524</v>
          </cell>
          <cell r="B140">
            <v>1</v>
          </cell>
        </row>
        <row r="141">
          <cell r="A141" t="str">
            <v>C3525</v>
          </cell>
          <cell r="B141">
            <v>1</v>
          </cell>
        </row>
        <row r="142">
          <cell r="A142" t="str">
            <v>C3527</v>
          </cell>
          <cell r="B142">
            <v>1</v>
          </cell>
        </row>
        <row r="143">
          <cell r="A143" t="str">
            <v>C3528</v>
          </cell>
          <cell r="B143">
            <v>1</v>
          </cell>
        </row>
        <row r="144">
          <cell r="A144" t="str">
            <v>C4</v>
          </cell>
          <cell r="B144">
            <v>1</v>
          </cell>
        </row>
        <row r="145">
          <cell r="A145" t="str">
            <v>C4000</v>
          </cell>
          <cell r="B145">
            <v>1</v>
          </cell>
        </row>
        <row r="146">
          <cell r="A146" t="str">
            <v>C4001</v>
          </cell>
          <cell r="B146">
            <v>1</v>
          </cell>
        </row>
        <row r="147">
          <cell r="A147" t="str">
            <v>C4002</v>
          </cell>
          <cell r="B147">
            <v>1</v>
          </cell>
        </row>
        <row r="148">
          <cell r="A148" t="str">
            <v>C4003</v>
          </cell>
          <cell r="B148">
            <v>1</v>
          </cell>
        </row>
        <row r="149">
          <cell r="A149" t="str">
            <v>C4006</v>
          </cell>
          <cell r="B149">
            <v>1</v>
          </cell>
        </row>
        <row r="150">
          <cell r="A150" t="str">
            <v>C4007</v>
          </cell>
          <cell r="B150">
            <v>1</v>
          </cell>
        </row>
        <row r="151">
          <cell r="A151" t="str">
            <v>C4008</v>
          </cell>
          <cell r="B151">
            <v>1</v>
          </cell>
        </row>
        <row r="152">
          <cell r="A152" t="str">
            <v>C4009</v>
          </cell>
          <cell r="B152">
            <v>1</v>
          </cell>
        </row>
        <row r="153">
          <cell r="A153" t="str">
            <v>C4201</v>
          </cell>
          <cell r="B153">
            <v>1</v>
          </cell>
        </row>
        <row r="154">
          <cell r="A154" t="str">
            <v>C4202</v>
          </cell>
          <cell r="B154">
            <v>1</v>
          </cell>
        </row>
        <row r="155">
          <cell r="A155" t="str">
            <v>C4203</v>
          </cell>
          <cell r="B155">
            <v>1</v>
          </cell>
        </row>
        <row r="156">
          <cell r="A156" t="str">
            <v>C4206</v>
          </cell>
          <cell r="B156">
            <v>1</v>
          </cell>
        </row>
        <row r="157">
          <cell r="A157" t="str">
            <v>C4207</v>
          </cell>
          <cell r="B157">
            <v>1</v>
          </cell>
        </row>
        <row r="158">
          <cell r="A158" t="str">
            <v>C4320</v>
          </cell>
          <cell r="B158">
            <v>1</v>
          </cell>
        </row>
        <row r="159">
          <cell r="A159" t="str">
            <v>C4322</v>
          </cell>
          <cell r="B159">
            <v>1</v>
          </cell>
        </row>
        <row r="160">
          <cell r="A160" t="str">
            <v>C4323</v>
          </cell>
          <cell r="B160">
            <v>1</v>
          </cell>
        </row>
        <row r="161">
          <cell r="A161" t="str">
            <v>C441</v>
          </cell>
          <cell r="B161">
            <v>1</v>
          </cell>
        </row>
        <row r="162">
          <cell r="A162" t="str">
            <v>C442</v>
          </cell>
          <cell r="B162">
            <v>2</v>
          </cell>
        </row>
        <row r="163">
          <cell r="A163" t="str">
            <v>C443</v>
          </cell>
          <cell r="B163">
            <v>1</v>
          </cell>
        </row>
        <row r="164">
          <cell r="A164" t="str">
            <v>C4501</v>
          </cell>
          <cell r="B164">
            <v>1</v>
          </cell>
        </row>
        <row r="165">
          <cell r="A165" t="str">
            <v>C4507</v>
          </cell>
          <cell r="B165">
            <v>1</v>
          </cell>
        </row>
        <row r="166">
          <cell r="A166" t="str">
            <v>C4508</v>
          </cell>
          <cell r="B166">
            <v>1</v>
          </cell>
        </row>
        <row r="167">
          <cell r="A167" t="str">
            <v>C4510</v>
          </cell>
          <cell r="B167">
            <v>1</v>
          </cell>
        </row>
        <row r="168">
          <cell r="A168" t="str">
            <v>C4976</v>
          </cell>
          <cell r="B168">
            <v>1</v>
          </cell>
        </row>
        <row r="169">
          <cell r="A169" t="str">
            <v>C4988</v>
          </cell>
          <cell r="B169">
            <v>1</v>
          </cell>
        </row>
        <row r="170">
          <cell r="A170" t="str">
            <v>C4989</v>
          </cell>
          <cell r="B170">
            <v>1</v>
          </cell>
        </row>
        <row r="171">
          <cell r="A171" t="str">
            <v>C4990</v>
          </cell>
          <cell r="B171">
            <v>1</v>
          </cell>
        </row>
        <row r="172">
          <cell r="A172" t="str">
            <v>C4991</v>
          </cell>
          <cell r="B172">
            <v>1</v>
          </cell>
        </row>
        <row r="173">
          <cell r="A173" t="str">
            <v>C5</v>
          </cell>
          <cell r="B173">
            <v>1</v>
          </cell>
        </row>
        <row r="174">
          <cell r="A174" t="str">
            <v>C5000</v>
          </cell>
          <cell r="B174">
            <v>1</v>
          </cell>
        </row>
        <row r="175">
          <cell r="A175" t="str">
            <v>C5001</v>
          </cell>
          <cell r="B175">
            <v>1</v>
          </cell>
        </row>
        <row r="176">
          <cell r="A176" t="str">
            <v>C5003</v>
          </cell>
          <cell r="B176">
            <v>1</v>
          </cell>
        </row>
        <row r="177">
          <cell r="A177" t="str">
            <v>C5012</v>
          </cell>
          <cell r="B177">
            <v>1</v>
          </cell>
        </row>
        <row r="178">
          <cell r="A178" t="str">
            <v>C5013</v>
          </cell>
          <cell r="B178">
            <v>1</v>
          </cell>
        </row>
        <row r="179">
          <cell r="A179" t="str">
            <v>C5400</v>
          </cell>
          <cell r="B179">
            <v>1</v>
          </cell>
        </row>
        <row r="180">
          <cell r="A180" t="str">
            <v>C5402</v>
          </cell>
          <cell r="B180">
            <v>1</v>
          </cell>
        </row>
        <row r="181">
          <cell r="A181" t="str">
            <v>C5406</v>
          </cell>
          <cell r="B181">
            <v>1</v>
          </cell>
        </row>
        <row r="182">
          <cell r="A182" t="str">
            <v>C651</v>
          </cell>
          <cell r="B182">
            <v>1</v>
          </cell>
        </row>
        <row r="183">
          <cell r="A183" t="str">
            <v>C652</v>
          </cell>
          <cell r="B183">
            <v>1</v>
          </cell>
        </row>
        <row r="184">
          <cell r="A184" t="str">
            <v>C653</v>
          </cell>
          <cell r="B184">
            <v>1</v>
          </cell>
        </row>
        <row r="185">
          <cell r="A185" t="str">
            <v>C654</v>
          </cell>
          <cell r="B185">
            <v>1</v>
          </cell>
        </row>
        <row r="186">
          <cell r="A186" t="str">
            <v>C656</v>
          </cell>
          <cell r="B186">
            <v>1</v>
          </cell>
        </row>
        <row r="187">
          <cell r="A187" t="str">
            <v>C657</v>
          </cell>
          <cell r="B187">
            <v>1</v>
          </cell>
        </row>
        <row r="188">
          <cell r="A188" t="str">
            <v>C658</v>
          </cell>
          <cell r="B188">
            <v>1</v>
          </cell>
        </row>
        <row r="189">
          <cell r="A189" t="str">
            <v>C752</v>
          </cell>
          <cell r="B189">
            <v>1</v>
          </cell>
        </row>
        <row r="190">
          <cell r="A190" t="str">
            <v>C753</v>
          </cell>
          <cell r="B190">
            <v>1</v>
          </cell>
        </row>
        <row r="191">
          <cell r="A191" t="str">
            <v>C755</v>
          </cell>
          <cell r="B191">
            <v>2</v>
          </cell>
        </row>
        <row r="192">
          <cell r="A192" t="str">
            <v>C757</v>
          </cell>
          <cell r="B192">
            <v>1</v>
          </cell>
        </row>
        <row r="193">
          <cell r="A193" t="str">
            <v>C851</v>
          </cell>
          <cell r="B193">
            <v>1</v>
          </cell>
        </row>
        <row r="194">
          <cell r="A194" t="str">
            <v>C853</v>
          </cell>
          <cell r="B194">
            <v>1</v>
          </cell>
        </row>
        <row r="195">
          <cell r="A195" t="str">
            <v>C854</v>
          </cell>
          <cell r="B195">
            <v>1</v>
          </cell>
        </row>
        <row r="196">
          <cell r="A196" t="str">
            <v>C855</v>
          </cell>
          <cell r="B196">
            <v>2</v>
          </cell>
        </row>
        <row r="197">
          <cell r="A197" t="str">
            <v>C856</v>
          </cell>
          <cell r="B197">
            <v>1</v>
          </cell>
        </row>
        <row r="198">
          <cell r="A198" t="str">
            <v>C900</v>
          </cell>
          <cell r="B198">
            <v>1</v>
          </cell>
        </row>
        <row r="199">
          <cell r="A199" t="str">
            <v>C904</v>
          </cell>
          <cell r="B199">
            <v>1</v>
          </cell>
        </row>
        <row r="200">
          <cell r="A200" t="str">
            <v>C905</v>
          </cell>
          <cell r="B200">
            <v>1</v>
          </cell>
        </row>
        <row r="201">
          <cell r="A201" t="str">
            <v>C906</v>
          </cell>
          <cell r="B201">
            <v>1</v>
          </cell>
        </row>
        <row r="202">
          <cell r="A202" t="str">
            <v>C907</v>
          </cell>
          <cell r="B202">
            <v>1</v>
          </cell>
        </row>
        <row r="203">
          <cell r="A203" t="str">
            <v>C908</v>
          </cell>
          <cell r="B203">
            <v>1</v>
          </cell>
        </row>
        <row r="204">
          <cell r="A204" t="str">
            <v>C909</v>
          </cell>
          <cell r="B204">
            <v>1</v>
          </cell>
        </row>
        <row r="205">
          <cell r="A205" t="str">
            <v>C910</v>
          </cell>
          <cell r="B205">
            <v>1</v>
          </cell>
        </row>
        <row r="206">
          <cell r="A206" t="str">
            <v>C950</v>
          </cell>
          <cell r="B206">
            <v>1</v>
          </cell>
        </row>
        <row r="207">
          <cell r="A207" t="str">
            <v>C951</v>
          </cell>
          <cell r="B207">
            <v>1</v>
          </cell>
        </row>
        <row r="208">
          <cell r="A208" t="str">
            <v>C952</v>
          </cell>
          <cell r="B208">
            <v>1</v>
          </cell>
        </row>
        <row r="209">
          <cell r="A209" t="str">
            <v>C953</v>
          </cell>
          <cell r="B209">
            <v>1</v>
          </cell>
        </row>
        <row r="210">
          <cell r="A210" t="str">
            <v>C954</v>
          </cell>
          <cell r="B210">
            <v>1</v>
          </cell>
        </row>
        <row r="211">
          <cell r="A211" t="str">
            <v>C955</v>
          </cell>
          <cell r="B211">
            <v>1</v>
          </cell>
        </row>
        <row r="212">
          <cell r="A212" t="str">
            <v>C956</v>
          </cell>
          <cell r="B212">
            <v>1</v>
          </cell>
        </row>
        <row r="213">
          <cell r="A213" t="str">
            <v>C957</v>
          </cell>
          <cell r="B213">
            <v>1</v>
          </cell>
        </row>
        <row r="214">
          <cell r="A214" t="str">
            <v>J1001</v>
          </cell>
          <cell r="B214">
            <v>1</v>
          </cell>
        </row>
        <row r="215">
          <cell r="A215" t="str">
            <v>J113</v>
          </cell>
          <cell r="B215">
            <v>1</v>
          </cell>
        </row>
        <row r="216">
          <cell r="A216" t="str">
            <v>J114</v>
          </cell>
          <cell r="B216">
            <v>1</v>
          </cell>
        </row>
        <row r="217">
          <cell r="A217" t="str">
            <v>J115</v>
          </cell>
          <cell r="B217">
            <v>1</v>
          </cell>
        </row>
        <row r="218">
          <cell r="A218" t="str">
            <v>J116</v>
          </cell>
          <cell r="B218">
            <v>1</v>
          </cell>
        </row>
        <row r="219">
          <cell r="A219" t="str">
            <v>J118</v>
          </cell>
          <cell r="B219">
            <v>1</v>
          </cell>
        </row>
        <row r="220">
          <cell r="A220" t="str">
            <v>J140</v>
          </cell>
          <cell r="B220">
            <v>1</v>
          </cell>
        </row>
        <row r="221">
          <cell r="A221" t="str">
            <v>J142</v>
          </cell>
          <cell r="B221">
            <v>2</v>
          </cell>
        </row>
        <row r="222">
          <cell r="A222" t="str">
            <v>J143</v>
          </cell>
          <cell r="B222">
            <v>1</v>
          </cell>
        </row>
        <row r="223">
          <cell r="A223" t="str">
            <v>J145</v>
          </cell>
          <cell r="B223">
            <v>1</v>
          </cell>
        </row>
        <row r="224">
          <cell r="A224" t="str">
            <v>J146</v>
          </cell>
          <cell r="B224">
            <v>1</v>
          </cell>
        </row>
        <row r="225">
          <cell r="A225" t="str">
            <v>J147</v>
          </cell>
          <cell r="B225">
            <v>1</v>
          </cell>
        </row>
        <row r="226">
          <cell r="A226" t="str">
            <v>J150</v>
          </cell>
          <cell r="B226">
            <v>1</v>
          </cell>
        </row>
        <row r="227">
          <cell r="A227" t="str">
            <v>J221</v>
          </cell>
          <cell r="B227">
            <v>1</v>
          </cell>
        </row>
        <row r="228">
          <cell r="A228" t="str">
            <v>J223</v>
          </cell>
          <cell r="B228">
            <v>1</v>
          </cell>
        </row>
        <row r="229">
          <cell r="A229" t="str">
            <v>J224</v>
          </cell>
          <cell r="B229">
            <v>1</v>
          </cell>
        </row>
        <row r="230">
          <cell r="A230" t="str">
            <v>J226</v>
          </cell>
          <cell r="B230">
            <v>1</v>
          </cell>
        </row>
        <row r="231">
          <cell r="A231" t="str">
            <v>J227</v>
          </cell>
          <cell r="B231">
            <v>1</v>
          </cell>
        </row>
        <row r="232">
          <cell r="A232" t="str">
            <v>J228</v>
          </cell>
          <cell r="B232">
            <v>1</v>
          </cell>
        </row>
        <row r="233">
          <cell r="A233" t="str">
            <v>J229</v>
          </cell>
          <cell r="B233">
            <v>1</v>
          </cell>
        </row>
        <row r="234">
          <cell r="A234" t="str">
            <v>J242</v>
          </cell>
          <cell r="B234">
            <v>1</v>
          </cell>
        </row>
        <row r="235">
          <cell r="A235" t="str">
            <v>J2902</v>
          </cell>
          <cell r="B235">
            <v>1</v>
          </cell>
        </row>
        <row r="236">
          <cell r="A236" t="str">
            <v>J2903</v>
          </cell>
          <cell r="B236">
            <v>1</v>
          </cell>
        </row>
        <row r="237">
          <cell r="A237" t="str">
            <v>J2904</v>
          </cell>
          <cell r="B237">
            <v>1</v>
          </cell>
        </row>
        <row r="238">
          <cell r="A238" t="str">
            <v>J2905</v>
          </cell>
          <cell r="B238">
            <v>1</v>
          </cell>
        </row>
        <row r="239">
          <cell r="A239" t="str">
            <v>J2907</v>
          </cell>
          <cell r="B239">
            <v>1</v>
          </cell>
        </row>
        <row r="240">
          <cell r="A240" t="str">
            <v>J403</v>
          </cell>
          <cell r="B240">
            <v>1</v>
          </cell>
        </row>
        <row r="241">
          <cell r="A241" t="str">
            <v>J404</v>
          </cell>
          <cell r="B241">
            <v>1</v>
          </cell>
        </row>
        <row r="242">
          <cell r="A242" t="str">
            <v>J405</v>
          </cell>
          <cell r="B242">
            <v>1</v>
          </cell>
        </row>
        <row r="243">
          <cell r="A243" t="str">
            <v>J407</v>
          </cell>
          <cell r="B243">
            <v>1</v>
          </cell>
        </row>
        <row r="244">
          <cell r="A244" t="str">
            <v>J408</v>
          </cell>
          <cell r="B244">
            <v>1</v>
          </cell>
        </row>
        <row r="245">
          <cell r="A245" t="str">
            <v>J409</v>
          </cell>
          <cell r="B245">
            <v>1</v>
          </cell>
        </row>
        <row r="246">
          <cell r="A246" t="str">
            <v>J5030</v>
          </cell>
          <cell r="B246">
            <v>1</v>
          </cell>
        </row>
        <row r="247">
          <cell r="A247" t="str">
            <v>J5032</v>
          </cell>
          <cell r="B247">
            <v>1</v>
          </cell>
        </row>
        <row r="248">
          <cell r="A248" t="str">
            <v>J5034</v>
          </cell>
          <cell r="B248">
            <v>1</v>
          </cell>
        </row>
        <row r="249">
          <cell r="A249" t="str">
            <v>J5040</v>
          </cell>
          <cell r="B249">
            <v>1</v>
          </cell>
        </row>
        <row r="250">
          <cell r="A250" t="str">
            <v>J551</v>
          </cell>
          <cell r="B250">
            <v>1</v>
          </cell>
        </row>
        <row r="251">
          <cell r="A251" t="str">
            <v>J552</v>
          </cell>
          <cell r="B251">
            <v>1</v>
          </cell>
        </row>
        <row r="252">
          <cell r="A252" t="str">
            <v>J553</v>
          </cell>
          <cell r="B252">
            <v>1</v>
          </cell>
        </row>
        <row r="253">
          <cell r="A253" t="str">
            <v>J554</v>
          </cell>
          <cell r="B253">
            <v>1</v>
          </cell>
        </row>
        <row r="254">
          <cell r="A254" t="str">
            <v>J555</v>
          </cell>
          <cell r="B254">
            <v>1</v>
          </cell>
        </row>
        <row r="255">
          <cell r="A255" t="str">
            <v>J556</v>
          </cell>
          <cell r="B255">
            <v>1</v>
          </cell>
        </row>
        <row r="256">
          <cell r="A256" t="str">
            <v>J557</v>
          </cell>
          <cell r="B256">
            <v>1</v>
          </cell>
        </row>
        <row r="257">
          <cell r="A257" t="str">
            <v>J558</v>
          </cell>
          <cell r="B257">
            <v>1</v>
          </cell>
        </row>
        <row r="258">
          <cell r="A258" t="str">
            <v>J682</v>
          </cell>
          <cell r="B258">
            <v>1</v>
          </cell>
        </row>
        <row r="259">
          <cell r="A259" t="str">
            <v>J684</v>
          </cell>
          <cell r="B259">
            <v>1</v>
          </cell>
        </row>
        <row r="260">
          <cell r="A260" t="str">
            <v>J690</v>
          </cell>
          <cell r="B260">
            <v>1</v>
          </cell>
        </row>
        <row r="261">
          <cell r="A261" t="str">
            <v>J691</v>
          </cell>
          <cell r="B261">
            <v>1</v>
          </cell>
        </row>
        <row r="262">
          <cell r="A262" t="str">
            <v>J890</v>
          </cell>
          <cell r="B262">
            <v>1</v>
          </cell>
        </row>
        <row r="263">
          <cell r="A263" t="str">
            <v>J891</v>
          </cell>
          <cell r="B263">
            <v>1</v>
          </cell>
        </row>
        <row r="264">
          <cell r="A264" t="str">
            <v>J892</v>
          </cell>
          <cell r="B264">
            <v>2</v>
          </cell>
        </row>
        <row r="265">
          <cell r="A265" t="str">
            <v>K100</v>
          </cell>
          <cell r="B265">
            <v>1</v>
          </cell>
        </row>
        <row r="266">
          <cell r="A266" t="str">
            <v>K101</v>
          </cell>
          <cell r="B266">
            <v>1</v>
          </cell>
        </row>
        <row r="267">
          <cell r="A267" t="str">
            <v>K102</v>
          </cell>
          <cell r="B267">
            <v>1</v>
          </cell>
        </row>
        <row r="268">
          <cell r="A268" t="str">
            <v>K1030</v>
          </cell>
          <cell r="B268">
            <v>1</v>
          </cell>
        </row>
        <row r="269">
          <cell r="A269" t="str">
            <v>K104</v>
          </cell>
          <cell r="B269">
            <v>1</v>
          </cell>
        </row>
        <row r="270">
          <cell r="A270" t="str">
            <v>K1135</v>
          </cell>
          <cell r="B270">
            <v>1</v>
          </cell>
        </row>
        <row r="271">
          <cell r="A271" t="str">
            <v>K1136</v>
          </cell>
          <cell r="B271">
            <v>1</v>
          </cell>
        </row>
        <row r="272">
          <cell r="A272" t="str">
            <v>K117</v>
          </cell>
          <cell r="B272">
            <v>1</v>
          </cell>
        </row>
        <row r="273">
          <cell r="A273" t="str">
            <v>K118</v>
          </cell>
          <cell r="B273">
            <v>1</v>
          </cell>
        </row>
        <row r="274">
          <cell r="A274" t="str">
            <v>K119</v>
          </cell>
          <cell r="B274">
            <v>1</v>
          </cell>
        </row>
        <row r="275">
          <cell r="A275" t="str">
            <v>K1195</v>
          </cell>
          <cell r="B275">
            <v>1</v>
          </cell>
        </row>
        <row r="276">
          <cell r="A276" t="str">
            <v>K1196</v>
          </cell>
          <cell r="B276">
            <v>1</v>
          </cell>
        </row>
        <row r="277">
          <cell r="A277" t="str">
            <v>K1234</v>
          </cell>
          <cell r="B277">
            <v>1</v>
          </cell>
        </row>
        <row r="278">
          <cell r="A278" t="str">
            <v>K1236</v>
          </cell>
          <cell r="B278">
            <v>1</v>
          </cell>
        </row>
        <row r="279">
          <cell r="A279" t="str">
            <v>K1286</v>
          </cell>
          <cell r="B279">
            <v>1</v>
          </cell>
        </row>
        <row r="280">
          <cell r="A280" t="str">
            <v>K1287</v>
          </cell>
          <cell r="B280">
            <v>1</v>
          </cell>
        </row>
        <row r="281">
          <cell r="A281" t="str">
            <v>K1288</v>
          </cell>
          <cell r="B281">
            <v>2</v>
          </cell>
        </row>
        <row r="282">
          <cell r="A282" t="str">
            <v>K1296</v>
          </cell>
          <cell r="B282">
            <v>2</v>
          </cell>
        </row>
        <row r="283">
          <cell r="A283" t="str">
            <v>K1297</v>
          </cell>
          <cell r="B283">
            <v>1</v>
          </cell>
        </row>
        <row r="284">
          <cell r="A284" t="str">
            <v>K1320</v>
          </cell>
          <cell r="B284">
            <v>1</v>
          </cell>
        </row>
        <row r="285">
          <cell r="A285" t="str">
            <v>K1361</v>
          </cell>
          <cell r="B285">
            <v>1</v>
          </cell>
        </row>
        <row r="286">
          <cell r="A286" t="str">
            <v>K1404</v>
          </cell>
          <cell r="B286">
            <v>1</v>
          </cell>
        </row>
        <row r="287">
          <cell r="A287" t="str">
            <v>K1415</v>
          </cell>
          <cell r="B287">
            <v>1</v>
          </cell>
        </row>
        <row r="288">
          <cell r="A288" t="str">
            <v>K1416</v>
          </cell>
          <cell r="B288">
            <v>1</v>
          </cell>
        </row>
        <row r="289">
          <cell r="A289" t="str">
            <v>K1447</v>
          </cell>
          <cell r="B289">
            <v>1</v>
          </cell>
        </row>
        <row r="290">
          <cell r="A290" t="str">
            <v>K1472</v>
          </cell>
          <cell r="B290">
            <v>1</v>
          </cell>
        </row>
        <row r="291">
          <cell r="A291" t="str">
            <v>K1524</v>
          </cell>
          <cell r="B291">
            <v>1</v>
          </cell>
        </row>
        <row r="292">
          <cell r="A292" t="str">
            <v>K1526</v>
          </cell>
          <cell r="B292">
            <v>1</v>
          </cell>
        </row>
        <row r="293">
          <cell r="A293" t="str">
            <v>K1556</v>
          </cell>
          <cell r="B293">
            <v>1</v>
          </cell>
        </row>
        <row r="294">
          <cell r="A294" t="str">
            <v>K1561</v>
          </cell>
          <cell r="B294">
            <v>1</v>
          </cell>
        </row>
        <row r="295">
          <cell r="A295" t="str">
            <v>K16</v>
          </cell>
          <cell r="B295">
            <v>1</v>
          </cell>
        </row>
        <row r="296">
          <cell r="A296" t="str">
            <v>K1685</v>
          </cell>
          <cell r="B296">
            <v>1</v>
          </cell>
        </row>
        <row r="297">
          <cell r="A297" t="str">
            <v>K1689</v>
          </cell>
          <cell r="B297">
            <v>1</v>
          </cell>
        </row>
        <row r="298">
          <cell r="A298" t="str">
            <v>K1690</v>
          </cell>
          <cell r="B298">
            <v>1</v>
          </cell>
        </row>
        <row r="299">
          <cell r="A299" t="str">
            <v>K1691</v>
          </cell>
          <cell r="B299">
            <v>1</v>
          </cell>
        </row>
        <row r="300">
          <cell r="A300" t="str">
            <v>K1693</v>
          </cell>
          <cell r="B300">
            <v>1</v>
          </cell>
        </row>
        <row r="301">
          <cell r="A301" t="str">
            <v>K1694</v>
          </cell>
          <cell r="B301">
            <v>1</v>
          </cell>
        </row>
        <row r="302">
          <cell r="A302" t="str">
            <v>K17</v>
          </cell>
          <cell r="B302">
            <v>1</v>
          </cell>
        </row>
        <row r="303">
          <cell r="A303" t="str">
            <v>K171</v>
          </cell>
          <cell r="B303">
            <v>1</v>
          </cell>
        </row>
        <row r="304">
          <cell r="A304" t="str">
            <v>K1762</v>
          </cell>
          <cell r="B304">
            <v>1</v>
          </cell>
        </row>
        <row r="305">
          <cell r="A305" t="str">
            <v>K1772</v>
          </cell>
          <cell r="B305">
            <v>1</v>
          </cell>
        </row>
        <row r="306">
          <cell r="A306" t="str">
            <v>K1775</v>
          </cell>
          <cell r="B306">
            <v>1</v>
          </cell>
        </row>
        <row r="307">
          <cell r="A307" t="str">
            <v>K18</v>
          </cell>
          <cell r="B307">
            <v>1</v>
          </cell>
        </row>
        <row r="308">
          <cell r="A308" t="str">
            <v>K1885</v>
          </cell>
          <cell r="B308">
            <v>1</v>
          </cell>
        </row>
        <row r="309">
          <cell r="A309" t="str">
            <v>K20</v>
          </cell>
          <cell r="B309">
            <v>1</v>
          </cell>
        </row>
        <row r="310">
          <cell r="A310" t="str">
            <v>K201</v>
          </cell>
          <cell r="B310">
            <v>1</v>
          </cell>
        </row>
        <row r="311">
          <cell r="A311" t="str">
            <v>K202</v>
          </cell>
          <cell r="B311">
            <v>1</v>
          </cell>
        </row>
        <row r="312">
          <cell r="A312" t="str">
            <v>K203</v>
          </cell>
          <cell r="B312">
            <v>1</v>
          </cell>
        </row>
        <row r="313">
          <cell r="A313" t="str">
            <v>K204</v>
          </cell>
          <cell r="B313">
            <v>1</v>
          </cell>
        </row>
        <row r="314">
          <cell r="A314" t="str">
            <v>K205</v>
          </cell>
          <cell r="B314">
            <v>1</v>
          </cell>
        </row>
        <row r="315">
          <cell r="A315" t="str">
            <v>K207</v>
          </cell>
          <cell r="B315">
            <v>1</v>
          </cell>
        </row>
        <row r="316">
          <cell r="A316" t="str">
            <v>K21</v>
          </cell>
          <cell r="B316">
            <v>1</v>
          </cell>
        </row>
        <row r="317">
          <cell r="A317" t="str">
            <v>K22</v>
          </cell>
          <cell r="B317">
            <v>1</v>
          </cell>
        </row>
        <row r="318">
          <cell r="A318" t="str">
            <v>K2246</v>
          </cell>
          <cell r="B318">
            <v>1</v>
          </cell>
        </row>
        <row r="319">
          <cell r="A319" t="str">
            <v>K226</v>
          </cell>
          <cell r="B319">
            <v>1</v>
          </cell>
        </row>
        <row r="320">
          <cell r="A320" t="str">
            <v>K244</v>
          </cell>
          <cell r="B320">
            <v>1</v>
          </cell>
        </row>
        <row r="321">
          <cell r="A321" t="str">
            <v>K245</v>
          </cell>
          <cell r="B321">
            <v>1</v>
          </cell>
        </row>
        <row r="322">
          <cell r="A322" t="str">
            <v>K246</v>
          </cell>
          <cell r="B322">
            <v>1</v>
          </cell>
        </row>
        <row r="323">
          <cell r="A323" t="str">
            <v>K303</v>
          </cell>
          <cell r="B323">
            <v>1</v>
          </cell>
        </row>
        <row r="324">
          <cell r="A324" t="str">
            <v>K3220</v>
          </cell>
          <cell r="B324">
            <v>1</v>
          </cell>
        </row>
        <row r="325">
          <cell r="A325" t="str">
            <v>K3244</v>
          </cell>
          <cell r="B325">
            <v>2</v>
          </cell>
        </row>
        <row r="326">
          <cell r="A326" t="str">
            <v>K3245</v>
          </cell>
          <cell r="B326">
            <v>1</v>
          </cell>
        </row>
        <row r="327">
          <cell r="A327" t="str">
            <v>K3286</v>
          </cell>
          <cell r="B327">
            <v>1</v>
          </cell>
        </row>
        <row r="328">
          <cell r="A328" t="str">
            <v>K396</v>
          </cell>
          <cell r="B328">
            <v>1</v>
          </cell>
        </row>
        <row r="329">
          <cell r="A329" t="str">
            <v>K4836</v>
          </cell>
          <cell r="B329">
            <v>1</v>
          </cell>
        </row>
        <row r="330">
          <cell r="A330" t="str">
            <v>K4837</v>
          </cell>
          <cell r="B330">
            <v>1</v>
          </cell>
        </row>
        <row r="331">
          <cell r="A331" t="str">
            <v>K4840</v>
          </cell>
          <cell r="B331">
            <v>1</v>
          </cell>
        </row>
        <row r="332">
          <cell r="A332" t="str">
            <v>K4841</v>
          </cell>
          <cell r="B332">
            <v>1</v>
          </cell>
        </row>
        <row r="333">
          <cell r="A333" t="str">
            <v>K499</v>
          </cell>
          <cell r="B333">
            <v>1</v>
          </cell>
        </row>
        <row r="334">
          <cell r="A334" t="str">
            <v>K53</v>
          </cell>
          <cell r="B334">
            <v>1</v>
          </cell>
        </row>
        <row r="335">
          <cell r="A335" t="str">
            <v>K54</v>
          </cell>
          <cell r="B335">
            <v>1</v>
          </cell>
        </row>
        <row r="336">
          <cell r="A336" t="str">
            <v>K541</v>
          </cell>
          <cell r="B336">
            <v>1</v>
          </cell>
        </row>
        <row r="337">
          <cell r="A337" t="str">
            <v>K542</v>
          </cell>
          <cell r="B337">
            <v>1</v>
          </cell>
        </row>
        <row r="338">
          <cell r="A338" t="str">
            <v>K55</v>
          </cell>
          <cell r="B338">
            <v>2</v>
          </cell>
        </row>
        <row r="339">
          <cell r="A339" t="str">
            <v>K56</v>
          </cell>
          <cell r="B339">
            <v>1</v>
          </cell>
        </row>
        <row r="340">
          <cell r="A340" t="str">
            <v>K562</v>
          </cell>
          <cell r="B340">
            <v>1</v>
          </cell>
        </row>
        <row r="341">
          <cell r="A341" t="str">
            <v>K563</v>
          </cell>
          <cell r="B341">
            <v>1</v>
          </cell>
        </row>
        <row r="342">
          <cell r="A342" t="str">
            <v>K564</v>
          </cell>
          <cell r="B342">
            <v>1</v>
          </cell>
        </row>
        <row r="343">
          <cell r="A343" t="str">
            <v>K565</v>
          </cell>
          <cell r="B343">
            <v>1</v>
          </cell>
        </row>
        <row r="344">
          <cell r="A344" t="str">
            <v>K57</v>
          </cell>
          <cell r="B344">
            <v>1</v>
          </cell>
        </row>
        <row r="345">
          <cell r="A345" t="str">
            <v>K58</v>
          </cell>
          <cell r="B345">
            <v>1</v>
          </cell>
        </row>
        <row r="346">
          <cell r="A346" t="str">
            <v>K601</v>
          </cell>
          <cell r="B346">
            <v>1</v>
          </cell>
        </row>
        <row r="347">
          <cell r="A347" t="str">
            <v>K603</v>
          </cell>
          <cell r="B347">
            <v>1</v>
          </cell>
        </row>
        <row r="348">
          <cell r="A348" t="str">
            <v>K629</v>
          </cell>
          <cell r="B348">
            <v>1</v>
          </cell>
        </row>
        <row r="349">
          <cell r="A349" t="str">
            <v>K631</v>
          </cell>
          <cell r="B349">
            <v>1</v>
          </cell>
        </row>
        <row r="350">
          <cell r="A350" t="str">
            <v>K673</v>
          </cell>
          <cell r="B350">
            <v>1</v>
          </cell>
        </row>
        <row r="351">
          <cell r="A351" t="str">
            <v>K674</v>
          </cell>
          <cell r="B351">
            <v>2</v>
          </cell>
        </row>
        <row r="352">
          <cell r="A352" t="str">
            <v>K72</v>
          </cell>
          <cell r="B352">
            <v>1</v>
          </cell>
        </row>
        <row r="353">
          <cell r="A353" t="str">
            <v>K74</v>
          </cell>
          <cell r="B353">
            <v>1</v>
          </cell>
        </row>
        <row r="354">
          <cell r="A354" t="str">
            <v>K779</v>
          </cell>
          <cell r="B354">
            <v>1</v>
          </cell>
        </row>
        <row r="355">
          <cell r="A355" t="str">
            <v>K789</v>
          </cell>
          <cell r="B355">
            <v>1</v>
          </cell>
        </row>
        <row r="356">
          <cell r="A356" t="str">
            <v>K792</v>
          </cell>
          <cell r="B356">
            <v>1</v>
          </cell>
        </row>
        <row r="357">
          <cell r="A357" t="str">
            <v>K8</v>
          </cell>
          <cell r="B357">
            <v>1</v>
          </cell>
        </row>
        <row r="358">
          <cell r="A358" t="str">
            <v>K857</v>
          </cell>
          <cell r="B358">
            <v>1</v>
          </cell>
        </row>
        <row r="359">
          <cell r="A359" t="str">
            <v>K863</v>
          </cell>
          <cell r="B359">
            <v>1</v>
          </cell>
        </row>
        <row r="360">
          <cell r="A360" t="str">
            <v>K866</v>
          </cell>
          <cell r="B360">
            <v>1</v>
          </cell>
        </row>
        <row r="361">
          <cell r="A361" t="str">
            <v>K891</v>
          </cell>
          <cell r="B361">
            <v>1</v>
          </cell>
        </row>
        <row r="362">
          <cell r="A362" t="str">
            <v>K893</v>
          </cell>
          <cell r="B362">
            <v>1</v>
          </cell>
        </row>
        <row r="363">
          <cell r="A363" t="str">
            <v>K9</v>
          </cell>
          <cell r="B363">
            <v>1</v>
          </cell>
        </row>
        <row r="364">
          <cell r="A364" t="str">
            <v>K903</v>
          </cell>
          <cell r="B364">
            <v>1</v>
          </cell>
        </row>
        <row r="365">
          <cell r="A365" t="str">
            <v>K904</v>
          </cell>
          <cell r="B365">
            <v>1</v>
          </cell>
        </row>
        <row r="366">
          <cell r="A366" t="str">
            <v>K906</v>
          </cell>
          <cell r="B366">
            <v>1</v>
          </cell>
        </row>
        <row r="367">
          <cell r="A367" t="str">
            <v>K931</v>
          </cell>
          <cell r="B367">
            <v>1</v>
          </cell>
        </row>
        <row r="368">
          <cell r="A368" t="str">
            <v>K948</v>
          </cell>
          <cell r="B368">
            <v>1</v>
          </cell>
        </row>
        <row r="369">
          <cell r="A369" t="str">
            <v>K949</v>
          </cell>
          <cell r="B369">
            <v>2</v>
          </cell>
        </row>
        <row r="370">
          <cell r="A370" t="str">
            <v>K958</v>
          </cell>
          <cell r="B370">
            <v>1</v>
          </cell>
        </row>
        <row r="371">
          <cell r="A371" t="str">
            <v>K966</v>
          </cell>
          <cell r="B371">
            <v>1</v>
          </cell>
        </row>
        <row r="372">
          <cell r="A372" t="str">
            <v>K967</v>
          </cell>
          <cell r="B372">
            <v>1</v>
          </cell>
        </row>
        <row r="373">
          <cell r="A373" t="str">
            <v>K976</v>
          </cell>
          <cell r="B373">
            <v>1</v>
          </cell>
        </row>
        <row r="374">
          <cell r="A374" t="str">
            <v>M0475</v>
          </cell>
          <cell r="B374">
            <v>1</v>
          </cell>
        </row>
        <row r="375">
          <cell r="A375" t="str">
            <v>M103</v>
          </cell>
          <cell r="B375">
            <v>1</v>
          </cell>
        </row>
        <row r="376">
          <cell r="A376" t="str">
            <v>M104</v>
          </cell>
          <cell r="B376">
            <v>1</v>
          </cell>
        </row>
        <row r="377">
          <cell r="A377" t="str">
            <v>M1055</v>
          </cell>
          <cell r="B377">
            <v>1</v>
          </cell>
        </row>
        <row r="378">
          <cell r="A378" t="str">
            <v>M1056</v>
          </cell>
          <cell r="B378">
            <v>1</v>
          </cell>
        </row>
        <row r="379">
          <cell r="A379" t="str">
            <v>M1058</v>
          </cell>
          <cell r="B379">
            <v>1</v>
          </cell>
        </row>
        <row r="380">
          <cell r="A380" t="str">
            <v>M1059</v>
          </cell>
          <cell r="B380">
            <v>1</v>
          </cell>
        </row>
        <row r="381">
          <cell r="A381" t="str">
            <v>M109</v>
          </cell>
          <cell r="B381">
            <v>1</v>
          </cell>
        </row>
        <row r="382">
          <cell r="A382" t="str">
            <v>M1091</v>
          </cell>
          <cell r="B382">
            <v>1</v>
          </cell>
        </row>
        <row r="383">
          <cell r="A383" t="str">
            <v>M1092</v>
          </cell>
          <cell r="B383">
            <v>1</v>
          </cell>
        </row>
        <row r="384">
          <cell r="A384" t="str">
            <v>M1096</v>
          </cell>
          <cell r="B384">
            <v>1</v>
          </cell>
        </row>
        <row r="385">
          <cell r="A385" t="str">
            <v>M110</v>
          </cell>
          <cell r="B385">
            <v>1</v>
          </cell>
        </row>
        <row r="386">
          <cell r="A386" t="str">
            <v>M112</v>
          </cell>
          <cell r="B386">
            <v>1</v>
          </cell>
        </row>
        <row r="387">
          <cell r="A387" t="str">
            <v>M113</v>
          </cell>
          <cell r="B387">
            <v>1</v>
          </cell>
        </row>
        <row r="388">
          <cell r="A388" t="str">
            <v>M1133</v>
          </cell>
          <cell r="B388">
            <v>1</v>
          </cell>
        </row>
        <row r="389">
          <cell r="A389" t="str">
            <v>M1135</v>
          </cell>
          <cell r="B389">
            <v>1</v>
          </cell>
        </row>
        <row r="390">
          <cell r="A390" t="str">
            <v>M1137</v>
          </cell>
          <cell r="B390">
            <v>1</v>
          </cell>
        </row>
        <row r="391">
          <cell r="A391" t="str">
            <v>M115</v>
          </cell>
          <cell r="B391">
            <v>1</v>
          </cell>
        </row>
        <row r="392">
          <cell r="A392" t="str">
            <v>M142</v>
          </cell>
          <cell r="B392">
            <v>1</v>
          </cell>
        </row>
        <row r="393">
          <cell r="A393" t="str">
            <v>M144</v>
          </cell>
          <cell r="B393">
            <v>1</v>
          </cell>
        </row>
        <row r="394">
          <cell r="A394" t="str">
            <v>M1517</v>
          </cell>
          <cell r="B394">
            <v>1</v>
          </cell>
        </row>
        <row r="395">
          <cell r="A395" t="str">
            <v>M1519</v>
          </cell>
          <cell r="B395">
            <v>1</v>
          </cell>
        </row>
        <row r="396">
          <cell r="A396" t="str">
            <v>M1520</v>
          </cell>
          <cell r="B396">
            <v>1</v>
          </cell>
        </row>
        <row r="397">
          <cell r="A397" t="str">
            <v>M1704</v>
          </cell>
          <cell r="B397">
            <v>1</v>
          </cell>
        </row>
        <row r="398">
          <cell r="A398" t="str">
            <v>M1706</v>
          </cell>
          <cell r="B398">
            <v>1</v>
          </cell>
        </row>
        <row r="399">
          <cell r="A399" t="str">
            <v>M1749</v>
          </cell>
          <cell r="B399">
            <v>1</v>
          </cell>
        </row>
        <row r="400">
          <cell r="A400" t="str">
            <v>M1751</v>
          </cell>
          <cell r="B400">
            <v>1</v>
          </cell>
        </row>
        <row r="401">
          <cell r="A401" t="str">
            <v>M1755</v>
          </cell>
          <cell r="B401">
            <v>1</v>
          </cell>
        </row>
        <row r="402">
          <cell r="A402" t="str">
            <v>M1757</v>
          </cell>
          <cell r="B402">
            <v>1</v>
          </cell>
        </row>
        <row r="403">
          <cell r="A403" t="str">
            <v>M1761</v>
          </cell>
          <cell r="B403">
            <v>1</v>
          </cell>
        </row>
        <row r="404">
          <cell r="A404" t="str">
            <v>M1763</v>
          </cell>
          <cell r="B404">
            <v>1</v>
          </cell>
        </row>
        <row r="405">
          <cell r="A405" t="str">
            <v>M256</v>
          </cell>
          <cell r="B405">
            <v>1</v>
          </cell>
        </row>
        <row r="406">
          <cell r="A406" t="str">
            <v>M31</v>
          </cell>
          <cell r="B406">
            <v>1</v>
          </cell>
        </row>
        <row r="407">
          <cell r="A407" t="str">
            <v>M32</v>
          </cell>
          <cell r="B407">
            <v>1</v>
          </cell>
        </row>
        <row r="408">
          <cell r="A408" t="str">
            <v>M33</v>
          </cell>
          <cell r="B408">
            <v>1</v>
          </cell>
        </row>
        <row r="409">
          <cell r="A409" t="str">
            <v>M337</v>
          </cell>
          <cell r="B409">
            <v>1</v>
          </cell>
        </row>
        <row r="410">
          <cell r="A410" t="str">
            <v>M34</v>
          </cell>
          <cell r="B410">
            <v>1</v>
          </cell>
        </row>
        <row r="411">
          <cell r="A411" t="str">
            <v>M342</v>
          </cell>
          <cell r="B411">
            <v>1</v>
          </cell>
        </row>
        <row r="412">
          <cell r="A412" t="str">
            <v>M343</v>
          </cell>
          <cell r="B412">
            <v>1</v>
          </cell>
        </row>
        <row r="413">
          <cell r="A413" t="str">
            <v>M346</v>
          </cell>
          <cell r="B413">
            <v>1</v>
          </cell>
        </row>
        <row r="414">
          <cell r="A414" t="str">
            <v>M351</v>
          </cell>
          <cell r="B414">
            <v>1</v>
          </cell>
        </row>
        <row r="415">
          <cell r="A415" t="str">
            <v>M406</v>
          </cell>
          <cell r="B415">
            <v>1</v>
          </cell>
        </row>
        <row r="416">
          <cell r="A416" t="str">
            <v>M412</v>
          </cell>
          <cell r="B416">
            <v>1</v>
          </cell>
        </row>
        <row r="417">
          <cell r="A417" t="str">
            <v>M428</v>
          </cell>
          <cell r="B417">
            <v>1</v>
          </cell>
        </row>
        <row r="418">
          <cell r="A418" t="str">
            <v>M4407</v>
          </cell>
          <cell r="B418">
            <v>1</v>
          </cell>
        </row>
        <row r="419">
          <cell r="A419" t="str">
            <v>M447</v>
          </cell>
          <cell r="B419">
            <v>2</v>
          </cell>
        </row>
        <row r="420">
          <cell r="A420" t="str">
            <v>M451</v>
          </cell>
          <cell r="B420">
            <v>1</v>
          </cell>
        </row>
        <row r="421">
          <cell r="A421" t="str">
            <v>M453</v>
          </cell>
          <cell r="B421">
            <v>1</v>
          </cell>
        </row>
        <row r="422">
          <cell r="A422" t="str">
            <v>M473</v>
          </cell>
          <cell r="B422">
            <v>1</v>
          </cell>
        </row>
        <row r="423">
          <cell r="A423" t="str">
            <v>M474</v>
          </cell>
          <cell r="B423">
            <v>2</v>
          </cell>
        </row>
        <row r="424">
          <cell r="A424" t="str">
            <v>M477</v>
          </cell>
          <cell r="B424">
            <v>1</v>
          </cell>
        </row>
        <row r="425">
          <cell r="A425" t="str">
            <v>M478</v>
          </cell>
          <cell r="B425">
            <v>1</v>
          </cell>
        </row>
        <row r="426">
          <cell r="A426" t="str">
            <v>M500</v>
          </cell>
          <cell r="B426">
            <v>1</v>
          </cell>
        </row>
        <row r="427">
          <cell r="A427" t="str">
            <v>M503</v>
          </cell>
          <cell r="B427">
            <v>1</v>
          </cell>
        </row>
        <row r="428">
          <cell r="A428" t="str">
            <v>M504</v>
          </cell>
          <cell r="B428">
            <v>1</v>
          </cell>
        </row>
        <row r="429">
          <cell r="A429" t="str">
            <v>M542</v>
          </cell>
          <cell r="B429">
            <v>1</v>
          </cell>
        </row>
        <row r="430">
          <cell r="A430" t="str">
            <v>M545</v>
          </cell>
          <cell r="B430">
            <v>1</v>
          </cell>
        </row>
        <row r="431">
          <cell r="A431" t="str">
            <v>M550</v>
          </cell>
          <cell r="B431">
            <v>1</v>
          </cell>
        </row>
        <row r="432">
          <cell r="A432" t="str">
            <v>M554</v>
          </cell>
          <cell r="B432">
            <v>1</v>
          </cell>
        </row>
        <row r="433">
          <cell r="A433" t="str">
            <v>M572</v>
          </cell>
          <cell r="B433">
            <v>1</v>
          </cell>
        </row>
        <row r="434">
          <cell r="A434" t="str">
            <v>M576</v>
          </cell>
          <cell r="B434">
            <v>1</v>
          </cell>
        </row>
        <row r="435">
          <cell r="A435" t="str">
            <v>M578</v>
          </cell>
          <cell r="B435">
            <v>1</v>
          </cell>
        </row>
        <row r="436">
          <cell r="A436" t="str">
            <v>M649</v>
          </cell>
          <cell r="B436">
            <v>1</v>
          </cell>
        </row>
        <row r="437">
          <cell r="A437" t="str">
            <v>M658</v>
          </cell>
          <cell r="B437">
            <v>1</v>
          </cell>
        </row>
        <row r="438">
          <cell r="A438" t="str">
            <v>M659</v>
          </cell>
          <cell r="B438">
            <v>1</v>
          </cell>
        </row>
        <row r="439">
          <cell r="A439" t="str">
            <v>M663</v>
          </cell>
          <cell r="B439">
            <v>1</v>
          </cell>
        </row>
        <row r="440">
          <cell r="A440" t="str">
            <v>M669</v>
          </cell>
          <cell r="B440">
            <v>1</v>
          </cell>
        </row>
        <row r="441">
          <cell r="A441" t="str">
            <v>M704</v>
          </cell>
          <cell r="B441">
            <v>1</v>
          </cell>
        </row>
        <row r="442">
          <cell r="A442" t="str">
            <v>M720</v>
          </cell>
          <cell r="B442">
            <v>1</v>
          </cell>
        </row>
        <row r="443">
          <cell r="A443" t="str">
            <v>M721</v>
          </cell>
          <cell r="B443">
            <v>1</v>
          </cell>
        </row>
        <row r="444">
          <cell r="A444" t="str">
            <v>M723</v>
          </cell>
          <cell r="B444">
            <v>1</v>
          </cell>
        </row>
        <row r="445">
          <cell r="A445" t="str">
            <v>M726</v>
          </cell>
          <cell r="B445">
            <v>1</v>
          </cell>
        </row>
        <row r="446">
          <cell r="A446" t="str">
            <v>M80</v>
          </cell>
          <cell r="B446">
            <v>1</v>
          </cell>
        </row>
        <row r="447">
          <cell r="A447" t="str">
            <v>M81</v>
          </cell>
          <cell r="B447">
            <v>1</v>
          </cell>
        </row>
        <row r="448">
          <cell r="A448" t="str">
            <v>M821</v>
          </cell>
          <cell r="B448">
            <v>1</v>
          </cell>
        </row>
        <row r="449">
          <cell r="A449" t="str">
            <v>M85</v>
          </cell>
          <cell r="B449">
            <v>1</v>
          </cell>
        </row>
        <row r="450">
          <cell r="A450" t="str">
            <v>M907</v>
          </cell>
          <cell r="B450">
            <v>3</v>
          </cell>
        </row>
        <row r="451">
          <cell r="A451" t="str">
            <v>M908</v>
          </cell>
          <cell r="B451">
            <v>2</v>
          </cell>
        </row>
        <row r="452">
          <cell r="A452" t="str">
            <v>M909</v>
          </cell>
          <cell r="B452">
            <v>1</v>
          </cell>
        </row>
        <row r="453">
          <cell r="A453" t="str">
            <v>N1</v>
          </cell>
          <cell r="B453">
            <v>2</v>
          </cell>
        </row>
        <row r="454">
          <cell r="A454" t="str">
            <v>N10</v>
          </cell>
          <cell r="B454">
            <v>1</v>
          </cell>
        </row>
        <row r="455">
          <cell r="A455" t="str">
            <v>N14</v>
          </cell>
          <cell r="B455">
            <v>3</v>
          </cell>
        </row>
        <row r="456">
          <cell r="A456" t="str">
            <v>N191</v>
          </cell>
          <cell r="B456">
            <v>1</v>
          </cell>
        </row>
        <row r="457">
          <cell r="A457" t="str">
            <v>N2</v>
          </cell>
          <cell r="B457">
            <v>1</v>
          </cell>
        </row>
        <row r="458">
          <cell r="A458" t="str">
            <v>N231</v>
          </cell>
          <cell r="B458">
            <v>1</v>
          </cell>
        </row>
        <row r="459">
          <cell r="A459" t="str">
            <v>N327</v>
          </cell>
          <cell r="B459">
            <v>2</v>
          </cell>
        </row>
        <row r="460">
          <cell r="A460" t="str">
            <v>N332</v>
          </cell>
          <cell r="B460">
            <v>1</v>
          </cell>
        </row>
        <row r="461">
          <cell r="A461" t="str">
            <v>N35</v>
          </cell>
          <cell r="B461">
            <v>1</v>
          </cell>
        </row>
        <row r="462">
          <cell r="A462" t="str">
            <v>N37</v>
          </cell>
          <cell r="B462">
            <v>1</v>
          </cell>
        </row>
        <row r="463">
          <cell r="A463" t="str">
            <v>N375</v>
          </cell>
          <cell r="B463">
            <v>2</v>
          </cell>
        </row>
        <row r="464">
          <cell r="A464" t="str">
            <v>N38</v>
          </cell>
          <cell r="B464">
            <v>1</v>
          </cell>
        </row>
        <row r="465">
          <cell r="A465" t="str">
            <v>N43</v>
          </cell>
          <cell r="B465">
            <v>1</v>
          </cell>
        </row>
        <row r="466">
          <cell r="A466" t="str">
            <v>N516</v>
          </cell>
          <cell r="B466">
            <v>1</v>
          </cell>
        </row>
        <row r="467">
          <cell r="A467" t="str">
            <v>N527</v>
          </cell>
          <cell r="B467">
            <v>1</v>
          </cell>
        </row>
        <row r="468">
          <cell r="A468" t="str">
            <v>N53</v>
          </cell>
          <cell r="B468">
            <v>1</v>
          </cell>
        </row>
        <row r="469">
          <cell r="A469" t="str">
            <v>N556</v>
          </cell>
          <cell r="B469">
            <v>2</v>
          </cell>
        </row>
        <row r="470">
          <cell r="A470" t="str">
            <v>N64</v>
          </cell>
          <cell r="B470">
            <v>1</v>
          </cell>
        </row>
        <row r="471">
          <cell r="A471" t="str">
            <v>N67</v>
          </cell>
          <cell r="B471">
            <v>2</v>
          </cell>
        </row>
        <row r="472">
          <cell r="A472" t="str">
            <v>N69</v>
          </cell>
          <cell r="B472">
            <v>1</v>
          </cell>
        </row>
        <row r="473">
          <cell r="A473" t="str">
            <v>N7</v>
          </cell>
          <cell r="B473">
            <v>2</v>
          </cell>
        </row>
        <row r="474">
          <cell r="A474" t="str">
            <v>N8</v>
          </cell>
          <cell r="B474">
            <v>2</v>
          </cell>
        </row>
        <row r="475">
          <cell r="A475" t="str">
            <v>N9</v>
          </cell>
          <cell r="B475">
            <v>1</v>
          </cell>
        </row>
        <row r="476">
          <cell r="A476" t="str">
            <v>W0017</v>
          </cell>
          <cell r="B476">
            <v>1</v>
          </cell>
        </row>
        <row r="477">
          <cell r="A477" t="str">
            <v>W0018</v>
          </cell>
          <cell r="B477">
            <v>1</v>
          </cell>
        </row>
        <row r="478">
          <cell r="A478" t="str">
            <v>W0019</v>
          </cell>
          <cell r="B478">
            <v>1</v>
          </cell>
        </row>
        <row r="479">
          <cell r="A479" t="str">
            <v>W0020</v>
          </cell>
          <cell r="B479">
            <v>1</v>
          </cell>
        </row>
        <row r="480">
          <cell r="A480" t="str">
            <v>W0021</v>
          </cell>
          <cell r="B480">
            <v>1</v>
          </cell>
        </row>
        <row r="481">
          <cell r="A481" t="str">
            <v>W0022</v>
          </cell>
          <cell r="B481">
            <v>1</v>
          </cell>
        </row>
        <row r="482">
          <cell r="A482" t="str">
            <v>W0025</v>
          </cell>
          <cell r="B482">
            <v>1</v>
          </cell>
        </row>
        <row r="483">
          <cell r="A483" t="str">
            <v>W0026</v>
          </cell>
          <cell r="B483">
            <v>1</v>
          </cell>
        </row>
        <row r="484">
          <cell r="A484" t="str">
            <v>W0027</v>
          </cell>
          <cell r="B484">
            <v>1</v>
          </cell>
        </row>
        <row r="485">
          <cell r="A485" t="str">
            <v>W0028</v>
          </cell>
          <cell r="B485">
            <v>1</v>
          </cell>
        </row>
        <row r="486">
          <cell r="A486" t="str">
            <v>W0029</v>
          </cell>
          <cell r="B486">
            <v>1</v>
          </cell>
        </row>
        <row r="487">
          <cell r="A487" t="str">
            <v>W0032</v>
          </cell>
          <cell r="B487">
            <v>1</v>
          </cell>
        </row>
        <row r="488">
          <cell r="A488" t="str">
            <v>W0034</v>
          </cell>
          <cell r="B488">
            <v>1</v>
          </cell>
        </row>
        <row r="489">
          <cell r="A489" t="str">
            <v>W0079</v>
          </cell>
          <cell r="B489">
            <v>1</v>
          </cell>
        </row>
        <row r="490">
          <cell r="A490" t="str">
            <v>W0105</v>
          </cell>
          <cell r="B490">
            <v>3</v>
          </cell>
        </row>
        <row r="491">
          <cell r="A491" t="str">
            <v>W0123</v>
          </cell>
          <cell r="B491">
            <v>1</v>
          </cell>
        </row>
        <row r="492">
          <cell r="A492" t="str">
            <v>W0124</v>
          </cell>
          <cell r="B492">
            <v>1</v>
          </cell>
        </row>
        <row r="493">
          <cell r="A493" t="str">
            <v>W0126</v>
          </cell>
          <cell r="B493">
            <v>1</v>
          </cell>
        </row>
        <row r="494">
          <cell r="A494" t="str">
            <v>W0130</v>
          </cell>
          <cell r="B494">
            <v>1</v>
          </cell>
        </row>
        <row r="495">
          <cell r="A495" t="str">
            <v>W0132</v>
          </cell>
          <cell r="B495">
            <v>1</v>
          </cell>
        </row>
        <row r="496">
          <cell r="A496" t="str">
            <v>W0153</v>
          </cell>
          <cell r="B496">
            <v>1</v>
          </cell>
        </row>
        <row r="497">
          <cell r="A497" t="str">
            <v>W0161</v>
          </cell>
          <cell r="B497">
            <v>1</v>
          </cell>
        </row>
        <row r="498">
          <cell r="A498" t="str">
            <v>W0171</v>
          </cell>
          <cell r="B498">
            <v>1</v>
          </cell>
        </row>
        <row r="499">
          <cell r="A499" t="str">
            <v>W0172</v>
          </cell>
          <cell r="B499">
            <v>1</v>
          </cell>
        </row>
        <row r="500">
          <cell r="A500" t="str">
            <v>W0174</v>
          </cell>
          <cell r="B500">
            <v>1</v>
          </cell>
        </row>
        <row r="501">
          <cell r="A501" t="str">
            <v>W0187</v>
          </cell>
          <cell r="B501">
            <v>1</v>
          </cell>
        </row>
        <row r="502">
          <cell r="A502" t="str">
            <v>W0188</v>
          </cell>
          <cell r="B502">
            <v>1</v>
          </cell>
        </row>
        <row r="503">
          <cell r="A503" t="str">
            <v>W0192</v>
          </cell>
          <cell r="B503">
            <v>1</v>
          </cell>
        </row>
        <row r="504">
          <cell r="A504" t="str">
            <v>W0195</v>
          </cell>
          <cell r="B504">
            <v>1</v>
          </cell>
        </row>
        <row r="505">
          <cell r="A505" t="str">
            <v>W0213</v>
          </cell>
          <cell r="B505">
            <v>2</v>
          </cell>
        </row>
        <row r="506">
          <cell r="A506" t="str">
            <v>W0214</v>
          </cell>
          <cell r="B506">
            <v>1</v>
          </cell>
        </row>
        <row r="507">
          <cell r="A507" t="str">
            <v>W0215</v>
          </cell>
          <cell r="B507">
            <v>1</v>
          </cell>
        </row>
        <row r="508">
          <cell r="A508" t="str">
            <v>W0217</v>
          </cell>
          <cell r="B508">
            <v>1</v>
          </cell>
        </row>
        <row r="509">
          <cell r="A509" t="str">
            <v>W0219</v>
          </cell>
          <cell r="B509">
            <v>1</v>
          </cell>
        </row>
        <row r="510">
          <cell r="A510" t="str">
            <v>W0250</v>
          </cell>
          <cell r="B510">
            <v>1</v>
          </cell>
        </row>
        <row r="511">
          <cell r="A511" t="str">
            <v>W0252</v>
          </cell>
          <cell r="B511">
            <v>1</v>
          </cell>
        </row>
        <row r="512">
          <cell r="A512" t="str">
            <v>W0265</v>
          </cell>
          <cell r="B512">
            <v>1</v>
          </cell>
        </row>
        <row r="513">
          <cell r="A513" t="str">
            <v>W0274</v>
          </cell>
          <cell r="B513">
            <v>1</v>
          </cell>
        </row>
        <row r="514">
          <cell r="A514" t="str">
            <v>W0297</v>
          </cell>
          <cell r="B514">
            <v>1</v>
          </cell>
        </row>
        <row r="515">
          <cell r="A515" t="str">
            <v>W0321</v>
          </cell>
          <cell r="B515">
            <v>1</v>
          </cell>
        </row>
        <row r="516">
          <cell r="A516" t="str">
            <v>W0324</v>
          </cell>
          <cell r="B516">
            <v>1</v>
          </cell>
        </row>
        <row r="517">
          <cell r="A517" t="str">
            <v>W0327</v>
          </cell>
          <cell r="B517">
            <v>1</v>
          </cell>
        </row>
        <row r="518">
          <cell r="A518" t="str">
            <v>W0329</v>
          </cell>
          <cell r="B518">
            <v>1</v>
          </cell>
        </row>
        <row r="519">
          <cell r="A519" t="str">
            <v>W0363</v>
          </cell>
          <cell r="B519">
            <v>1</v>
          </cell>
        </row>
        <row r="520">
          <cell r="A520" t="str">
            <v>W0366</v>
          </cell>
          <cell r="B520">
            <v>1</v>
          </cell>
        </row>
        <row r="521">
          <cell r="A521" t="str">
            <v>W0369</v>
          </cell>
          <cell r="B521">
            <v>1</v>
          </cell>
        </row>
        <row r="522">
          <cell r="A522" t="str">
            <v>W0370</v>
          </cell>
          <cell r="B522">
            <v>1</v>
          </cell>
        </row>
        <row r="523">
          <cell r="A523" t="str">
            <v>W0372</v>
          </cell>
          <cell r="B523">
            <v>1</v>
          </cell>
        </row>
        <row r="524">
          <cell r="A524" t="str">
            <v>W0376</v>
          </cell>
          <cell r="B524">
            <v>1</v>
          </cell>
        </row>
        <row r="525">
          <cell r="A525" t="str">
            <v>W0378</v>
          </cell>
          <cell r="B525">
            <v>1</v>
          </cell>
        </row>
        <row r="526">
          <cell r="A526" t="str">
            <v>W0382</v>
          </cell>
          <cell r="B526">
            <v>1</v>
          </cell>
        </row>
        <row r="527">
          <cell r="A527" t="str">
            <v>W0392</v>
          </cell>
          <cell r="B527">
            <v>1</v>
          </cell>
        </row>
        <row r="528">
          <cell r="A528" t="str">
            <v>W0395</v>
          </cell>
          <cell r="B528">
            <v>1</v>
          </cell>
        </row>
        <row r="529">
          <cell r="A529" t="str">
            <v>W0404</v>
          </cell>
          <cell r="B529">
            <v>1</v>
          </cell>
        </row>
        <row r="530">
          <cell r="A530" t="str">
            <v>W0405</v>
          </cell>
          <cell r="B530">
            <v>1</v>
          </cell>
        </row>
        <row r="531">
          <cell r="A531" t="str">
            <v>W0408</v>
          </cell>
          <cell r="B531">
            <v>1</v>
          </cell>
        </row>
        <row r="532">
          <cell r="A532" t="str">
            <v>W0472</v>
          </cell>
          <cell r="B532">
            <v>1</v>
          </cell>
        </row>
        <row r="533">
          <cell r="A533" t="str">
            <v>W0481</v>
          </cell>
          <cell r="B533">
            <v>1</v>
          </cell>
        </row>
        <row r="534">
          <cell r="A534" t="str">
            <v>W0503</v>
          </cell>
          <cell r="B534">
            <v>1</v>
          </cell>
        </row>
        <row r="535">
          <cell r="A535" t="str">
            <v>W0504</v>
          </cell>
          <cell r="B535">
            <v>1</v>
          </cell>
        </row>
        <row r="536">
          <cell r="A536" t="str">
            <v>W0515</v>
          </cell>
          <cell r="B536">
            <v>1</v>
          </cell>
        </row>
        <row r="537">
          <cell r="A537" t="str">
            <v>W0516</v>
          </cell>
          <cell r="B537">
            <v>2</v>
          </cell>
        </row>
        <row r="538">
          <cell r="A538" t="str">
            <v>W0524</v>
          </cell>
          <cell r="B538">
            <v>1</v>
          </cell>
        </row>
        <row r="539">
          <cell r="A539" t="str">
            <v>W0597</v>
          </cell>
          <cell r="B539">
            <v>1</v>
          </cell>
        </row>
        <row r="540">
          <cell r="A540" t="str">
            <v>W0629</v>
          </cell>
          <cell r="B540">
            <v>4</v>
          </cell>
        </row>
        <row r="541">
          <cell r="A541" t="str">
            <v>W0630</v>
          </cell>
          <cell r="B541">
            <v>1</v>
          </cell>
        </row>
        <row r="542">
          <cell r="A542" t="str">
            <v>W0700</v>
          </cell>
          <cell r="B542">
            <v>1</v>
          </cell>
        </row>
        <row r="543">
          <cell r="A543" t="str">
            <v>W0702</v>
          </cell>
          <cell r="B543">
            <v>1</v>
          </cell>
        </row>
        <row r="544">
          <cell r="A544" t="str">
            <v>W0703</v>
          </cell>
          <cell r="B544">
            <v>1</v>
          </cell>
        </row>
        <row r="545">
          <cell r="A545" t="str">
            <v>W0761</v>
          </cell>
          <cell r="B545">
            <v>2</v>
          </cell>
        </row>
        <row r="546">
          <cell r="A546" t="str">
            <v>W0762</v>
          </cell>
          <cell r="B546">
            <v>1</v>
          </cell>
        </row>
        <row r="547">
          <cell r="A547" t="str">
            <v>W0763</v>
          </cell>
          <cell r="B547">
            <v>1</v>
          </cell>
        </row>
        <row r="548">
          <cell r="A548" t="str">
            <v>W0764</v>
          </cell>
          <cell r="B548">
            <v>1</v>
          </cell>
        </row>
        <row r="549">
          <cell r="A549" t="str">
            <v>W0803</v>
          </cell>
          <cell r="B549">
            <v>2</v>
          </cell>
        </row>
        <row r="550">
          <cell r="A550" t="str">
            <v>W0804</v>
          </cell>
          <cell r="B550">
            <v>1</v>
          </cell>
        </row>
        <row r="551">
          <cell r="A551" t="str">
            <v>W0805</v>
          </cell>
          <cell r="B551">
            <v>1</v>
          </cell>
        </row>
        <row r="552">
          <cell r="A552" t="str">
            <v>W0806</v>
          </cell>
          <cell r="B552">
            <v>2</v>
          </cell>
        </row>
        <row r="553">
          <cell r="A553" t="str">
            <v>W0807</v>
          </cell>
          <cell r="B553">
            <v>2</v>
          </cell>
        </row>
        <row r="554">
          <cell r="A554" t="str">
            <v>W0808</v>
          </cell>
          <cell r="B554">
            <v>1</v>
          </cell>
        </row>
        <row r="555">
          <cell r="A555" t="str">
            <v>W0924</v>
          </cell>
          <cell r="B555">
            <v>1</v>
          </cell>
        </row>
        <row r="556">
          <cell r="A556" t="str">
            <v>W0925</v>
          </cell>
          <cell r="B556">
            <v>1</v>
          </cell>
        </row>
        <row r="557">
          <cell r="A557" t="str">
            <v>W0926</v>
          </cell>
          <cell r="B557">
            <v>1</v>
          </cell>
        </row>
        <row r="558">
          <cell r="A558" t="str">
            <v>W0928</v>
          </cell>
          <cell r="B558">
            <v>1</v>
          </cell>
        </row>
        <row r="559">
          <cell r="A559" t="str">
            <v>W0929</v>
          </cell>
          <cell r="B559">
            <v>1</v>
          </cell>
        </row>
        <row r="560">
          <cell r="A560" t="str">
            <v>W0931</v>
          </cell>
          <cell r="B560">
            <v>1</v>
          </cell>
        </row>
        <row r="561">
          <cell r="A561" t="str">
            <v>W0953</v>
          </cell>
          <cell r="B561">
            <v>1</v>
          </cell>
        </row>
        <row r="562">
          <cell r="A562" t="str">
            <v>W0956</v>
          </cell>
          <cell r="B562">
            <v>2</v>
          </cell>
        </row>
        <row r="563">
          <cell r="A563" t="str">
            <v>W0968</v>
          </cell>
          <cell r="B563">
            <v>1</v>
          </cell>
        </row>
        <row r="564">
          <cell r="A564" t="str">
            <v>W0970</v>
          </cell>
          <cell r="B564">
            <v>1</v>
          </cell>
        </row>
        <row r="565">
          <cell r="A565" t="str">
            <v>W0974</v>
          </cell>
          <cell r="B565">
            <v>1</v>
          </cell>
        </row>
        <row r="566">
          <cell r="A566" t="str">
            <v>W0980</v>
          </cell>
          <cell r="B566">
            <v>1</v>
          </cell>
        </row>
        <row r="567">
          <cell r="A567" t="str">
            <v>W0992</v>
          </cell>
          <cell r="B567">
            <v>1</v>
          </cell>
        </row>
        <row r="568">
          <cell r="A568" t="str">
            <v>W1012</v>
          </cell>
          <cell r="B568">
            <v>1</v>
          </cell>
        </row>
        <row r="569">
          <cell r="A569" t="str">
            <v>W1017</v>
          </cell>
          <cell r="B569">
            <v>1</v>
          </cell>
        </row>
        <row r="570">
          <cell r="A570" t="str">
            <v>W1103</v>
          </cell>
          <cell r="B570">
            <v>1</v>
          </cell>
        </row>
        <row r="571">
          <cell r="A571" t="str">
            <v>W1106</v>
          </cell>
          <cell r="B571">
            <v>1</v>
          </cell>
        </row>
        <row r="572">
          <cell r="A572" t="str">
            <v>W1108</v>
          </cell>
          <cell r="B572">
            <v>2</v>
          </cell>
        </row>
        <row r="573">
          <cell r="A573" t="str">
            <v>W1110</v>
          </cell>
          <cell r="B573">
            <v>1</v>
          </cell>
        </row>
        <row r="574">
          <cell r="A574" t="str">
            <v>W1700</v>
          </cell>
          <cell r="B574">
            <v>1</v>
          </cell>
        </row>
        <row r="575">
          <cell r="A575" t="str">
            <v>W1701</v>
          </cell>
          <cell r="B575">
            <v>1</v>
          </cell>
        </row>
        <row r="576">
          <cell r="A576" t="str">
            <v>W1703</v>
          </cell>
          <cell r="B576">
            <v>1</v>
          </cell>
        </row>
        <row r="577">
          <cell r="A577" t="str">
            <v>W1704</v>
          </cell>
          <cell r="B577">
            <v>1</v>
          </cell>
        </row>
        <row r="578">
          <cell r="A578" t="str">
            <v>W364</v>
          </cell>
          <cell r="B578">
            <v>1</v>
          </cell>
        </row>
        <row r="579">
          <cell r="A579" t="str">
            <v>W367</v>
          </cell>
          <cell r="B579">
            <v>1</v>
          </cell>
        </row>
        <row r="580">
          <cell r="A580" t="str">
            <v>W4550</v>
          </cell>
          <cell r="B580">
            <v>1</v>
          </cell>
        </row>
        <row r="581">
          <cell r="A581" t="str">
            <v>W4553</v>
          </cell>
          <cell r="B581">
            <v>1</v>
          </cell>
        </row>
        <row r="582">
          <cell r="A582" t="str">
            <v>W4555</v>
          </cell>
          <cell r="B582">
            <v>1</v>
          </cell>
        </row>
        <row r="583">
          <cell r="A583" t="str">
            <v>W4564</v>
          </cell>
          <cell r="B583">
            <v>1</v>
          </cell>
        </row>
        <row r="584">
          <cell r="A584" t="str">
            <v>X101</v>
          </cell>
          <cell r="B584">
            <v>1</v>
          </cell>
        </row>
        <row r="585">
          <cell r="A585" t="str">
            <v>X102</v>
          </cell>
          <cell r="B585">
            <v>1</v>
          </cell>
        </row>
        <row r="586">
          <cell r="A586" t="str">
            <v>X103</v>
          </cell>
          <cell r="B586">
            <v>1</v>
          </cell>
        </row>
        <row r="587">
          <cell r="A587" t="str">
            <v>X105</v>
          </cell>
          <cell r="B587">
            <v>1</v>
          </cell>
        </row>
        <row r="588">
          <cell r="A588" t="str">
            <v>X107</v>
          </cell>
          <cell r="B588">
            <v>1</v>
          </cell>
        </row>
        <row r="589">
          <cell r="A589" t="str">
            <v>X108</v>
          </cell>
          <cell r="B589">
            <v>1</v>
          </cell>
        </row>
        <row r="590">
          <cell r="A590" t="str">
            <v>X113</v>
          </cell>
          <cell r="B590">
            <v>1</v>
          </cell>
        </row>
        <row r="591">
          <cell r="A591" t="str">
            <v>X120</v>
          </cell>
          <cell r="B591">
            <v>1</v>
          </cell>
        </row>
        <row r="592">
          <cell r="A592" t="str">
            <v>X135</v>
          </cell>
          <cell r="B592">
            <v>1</v>
          </cell>
        </row>
        <row r="593">
          <cell r="A593" t="str">
            <v>X140</v>
          </cell>
          <cell r="B593">
            <v>1</v>
          </cell>
        </row>
        <row r="594">
          <cell r="A594" t="str">
            <v>X142</v>
          </cell>
          <cell r="B594">
            <v>1</v>
          </cell>
        </row>
        <row r="595">
          <cell r="A595" t="str">
            <v>X143</v>
          </cell>
          <cell r="B595">
            <v>1</v>
          </cell>
        </row>
        <row r="596">
          <cell r="A596" t="str">
            <v>X147</v>
          </cell>
          <cell r="B596">
            <v>1</v>
          </cell>
        </row>
        <row r="597">
          <cell r="A597" t="str">
            <v>X149</v>
          </cell>
          <cell r="B597">
            <v>1</v>
          </cell>
        </row>
        <row r="598">
          <cell r="A598" t="str">
            <v>X150</v>
          </cell>
          <cell r="B598">
            <v>1</v>
          </cell>
        </row>
        <row r="599">
          <cell r="A599" t="str">
            <v>X16</v>
          </cell>
          <cell r="B599">
            <v>1</v>
          </cell>
        </row>
        <row r="600">
          <cell r="A600" t="str">
            <v>X21</v>
          </cell>
          <cell r="B600">
            <v>1</v>
          </cell>
        </row>
        <row r="601">
          <cell r="A601" t="str">
            <v>X211</v>
          </cell>
          <cell r="B601">
            <v>1</v>
          </cell>
        </row>
        <row r="602">
          <cell r="A602" t="str">
            <v>X216</v>
          </cell>
          <cell r="B602">
            <v>1</v>
          </cell>
        </row>
        <row r="603">
          <cell r="A603" t="str">
            <v>X22</v>
          </cell>
          <cell r="B603">
            <v>1</v>
          </cell>
        </row>
        <row r="604">
          <cell r="A604" t="str">
            <v>X24</v>
          </cell>
          <cell r="B604">
            <v>1</v>
          </cell>
        </row>
        <row r="605">
          <cell r="A605" t="str">
            <v>X252</v>
          </cell>
          <cell r="B605">
            <v>1</v>
          </cell>
        </row>
        <row r="606">
          <cell r="A606" t="str">
            <v>X253</v>
          </cell>
          <cell r="B606">
            <v>1</v>
          </cell>
        </row>
        <row r="607">
          <cell r="A607" t="str">
            <v>X254</v>
          </cell>
          <cell r="B607">
            <v>1</v>
          </cell>
        </row>
        <row r="608">
          <cell r="A608" t="str">
            <v>X255</v>
          </cell>
          <cell r="B608">
            <v>1</v>
          </cell>
        </row>
        <row r="609">
          <cell r="A609" t="str">
            <v>X256</v>
          </cell>
          <cell r="B609">
            <v>1</v>
          </cell>
        </row>
        <row r="610">
          <cell r="A610" t="str">
            <v>X257</v>
          </cell>
          <cell r="B610">
            <v>1</v>
          </cell>
        </row>
        <row r="611">
          <cell r="A611" t="str">
            <v>X258</v>
          </cell>
          <cell r="B611">
            <v>1</v>
          </cell>
        </row>
        <row r="612">
          <cell r="A612" t="str">
            <v>X259</v>
          </cell>
          <cell r="B612">
            <v>1</v>
          </cell>
        </row>
        <row r="613">
          <cell r="A613" t="str">
            <v>X26</v>
          </cell>
          <cell r="B613">
            <v>1</v>
          </cell>
        </row>
        <row r="614">
          <cell r="A614" t="str">
            <v>X265</v>
          </cell>
          <cell r="B614">
            <v>1</v>
          </cell>
        </row>
        <row r="615">
          <cell r="A615" t="str">
            <v>X267</v>
          </cell>
          <cell r="B615">
            <v>1</v>
          </cell>
        </row>
        <row r="616">
          <cell r="A616" t="str">
            <v>X268</v>
          </cell>
          <cell r="B616">
            <v>1</v>
          </cell>
        </row>
        <row r="617">
          <cell r="A617" t="str">
            <v>X27</v>
          </cell>
          <cell r="B617">
            <v>1</v>
          </cell>
        </row>
        <row r="618">
          <cell r="A618" t="str">
            <v>X28</v>
          </cell>
          <cell r="B618">
            <v>1</v>
          </cell>
        </row>
        <row r="619">
          <cell r="A619" t="str">
            <v>X284</v>
          </cell>
          <cell r="B619">
            <v>1</v>
          </cell>
        </row>
        <row r="620">
          <cell r="A620" t="str">
            <v>X285</v>
          </cell>
          <cell r="B620">
            <v>1</v>
          </cell>
        </row>
        <row r="621">
          <cell r="A621" t="str">
            <v>X286</v>
          </cell>
          <cell r="B621">
            <v>1</v>
          </cell>
        </row>
        <row r="622">
          <cell r="A622" t="str">
            <v>X287</v>
          </cell>
          <cell r="B622">
            <v>1</v>
          </cell>
        </row>
        <row r="623">
          <cell r="A623" t="str">
            <v>X288</v>
          </cell>
          <cell r="B623">
            <v>1</v>
          </cell>
        </row>
        <row r="624">
          <cell r="A624" t="str">
            <v>X290</v>
          </cell>
          <cell r="B624">
            <v>1</v>
          </cell>
        </row>
        <row r="625">
          <cell r="A625" t="str">
            <v>X31</v>
          </cell>
          <cell r="B625">
            <v>1</v>
          </cell>
        </row>
        <row r="626">
          <cell r="A626" t="str">
            <v>X34</v>
          </cell>
          <cell r="B626">
            <v>1</v>
          </cell>
        </row>
        <row r="627">
          <cell r="A627" t="str">
            <v>X45</v>
          </cell>
          <cell r="B627">
            <v>1</v>
          </cell>
        </row>
        <row r="628">
          <cell r="A628" t="str">
            <v>X50</v>
          </cell>
          <cell r="B628">
            <v>1</v>
          </cell>
        </row>
        <row r="629">
          <cell r="A629" t="str">
            <v>X53</v>
          </cell>
          <cell r="B629">
            <v>1</v>
          </cell>
        </row>
        <row r="630">
          <cell r="A630" t="str">
            <v>X55</v>
          </cell>
          <cell r="B630">
            <v>1</v>
          </cell>
        </row>
        <row r="631">
          <cell r="A631" t="str">
            <v>X56</v>
          </cell>
          <cell r="B631">
            <v>1</v>
          </cell>
        </row>
        <row r="632">
          <cell r="A632" t="str">
            <v>X57</v>
          </cell>
          <cell r="B632">
            <v>1</v>
          </cell>
        </row>
        <row r="633">
          <cell r="A633" t="str">
            <v>X60</v>
          </cell>
          <cell r="B633">
            <v>1</v>
          </cell>
        </row>
        <row r="634">
          <cell r="A634" t="str">
            <v>X62</v>
          </cell>
          <cell r="B634">
            <v>1</v>
          </cell>
        </row>
        <row r="635">
          <cell r="A635" t="str">
            <v>X63</v>
          </cell>
          <cell r="B635">
            <v>1</v>
          </cell>
        </row>
        <row r="636">
          <cell r="A636" t="str">
            <v>X64</v>
          </cell>
          <cell r="B636">
            <v>1</v>
          </cell>
        </row>
        <row r="637">
          <cell r="A637" t="str">
            <v>X66</v>
          </cell>
          <cell r="B637">
            <v>1</v>
          </cell>
        </row>
        <row r="638">
          <cell r="A638" t="str">
            <v>X67</v>
          </cell>
          <cell r="B638">
            <v>1</v>
          </cell>
        </row>
        <row r="639">
          <cell r="A639" t="str">
            <v>X72</v>
          </cell>
          <cell r="B639">
            <v>1</v>
          </cell>
        </row>
        <row r="640">
          <cell r="A640" t="str">
            <v>X82</v>
          </cell>
          <cell r="B640">
            <v>1</v>
          </cell>
        </row>
        <row r="641">
          <cell r="A641" t="str">
            <v>X83</v>
          </cell>
          <cell r="B641">
            <v>1</v>
          </cell>
        </row>
        <row r="642">
          <cell r="A642" t="str">
            <v>X84</v>
          </cell>
          <cell r="B642">
            <v>1</v>
          </cell>
        </row>
        <row r="643">
          <cell r="A643" t="str">
            <v>X85</v>
          </cell>
          <cell r="B643">
            <v>1</v>
          </cell>
        </row>
        <row r="644">
          <cell r="A644" t="str">
            <v>X9</v>
          </cell>
          <cell r="B644">
            <v>1</v>
          </cell>
        </row>
        <row r="645">
          <cell r="A645" t="str">
            <v>X96</v>
          </cell>
          <cell r="B645">
            <v>1</v>
          </cell>
        </row>
        <row r="646">
          <cell r="A646" t="str">
            <v>X99</v>
          </cell>
          <cell r="B646">
            <v>1</v>
          </cell>
        </row>
      </sheetData>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DA Cost Estimate"/>
      <sheetName val="Future O&amp;M Costs"/>
      <sheetName val="Future Cap Cost"/>
      <sheetName val="Future Comms O&amp;M Cost"/>
      <sheetName val="Project Oversight"/>
      <sheetName val="Substation Components"/>
      <sheetName val="Subst-Comm &amp; Battery Cabinets"/>
      <sheetName val="Telecom-Cost Summary"/>
      <sheetName val="Telecom-Substation"/>
      <sheetName val="Telecom-Dist Lines"/>
      <sheetName val="Telecom-Proj Mgmt"/>
      <sheetName val="Telecom-Ongoing O&amp;M"/>
      <sheetName val="Telecom-Dist Counts"/>
      <sheetName val="Dist Line Devices"/>
      <sheetName val="CIRCT COND STAT SAMPLE RESULTS"/>
      <sheetName val="Paragon 1201"/>
      <sheetName val="Martinsville SE 1222"/>
      <sheetName val="Plainfield West 1287"/>
      <sheetName val="Homeplace 1244"/>
      <sheetName val="Homeplace 1245"/>
      <sheetName val="Markleville 1201"/>
      <sheetName val="Northwest 1271"/>
      <sheetName val="Delphi Wells St 1204"/>
      <sheetName val="West Lafayette 1223"/>
      <sheetName val="Lafayette Cincinnati St 1213"/>
      <sheetName val="Princeton 1203"/>
      <sheetName val="Princeton 1203 map"/>
      <sheetName val="Tower 1201"/>
      <sheetName val="Tower 1201 map"/>
      <sheetName val="New Albany Central 1463"/>
      <sheetName val="NAC 1463 map"/>
      <sheetName val="Mitchell 1201"/>
      <sheetName val="TH S. 1st St. 1256"/>
      <sheetName val="NTH 1252"/>
      <sheetName val="TH S. 1st St. 1257"/>
      <sheetName val="Judson Pike 1296"/>
      <sheetName val="Toby Pike 1266"/>
      <sheetName val="Sharpsville 1242"/>
      <sheetName val="Collamer 1202 Rebuild"/>
      <sheetName val="Arcadia North 1231"/>
      <sheetName val="N Manchester 1205 "/>
      <sheetName val="Sheet1"/>
    </sheetNames>
    <sheetDataSet>
      <sheetData sheetId="0"/>
      <sheetData sheetId="1"/>
      <sheetData sheetId="2"/>
      <sheetData sheetId="3"/>
      <sheetData sheetId="4">
        <row r="5">
          <cell r="M5">
            <v>41275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NC &amp; SC 2019 SOG Feeders"/>
      <sheetName val="Removed Feeders"/>
      <sheetName val="2018-2026"/>
    </sheetNames>
    <sheetDataSet>
      <sheetData sheetId="0"/>
      <sheetData sheetId="1" refreshError="1"/>
      <sheetData sheetId="2">
        <row r="1">
          <cell r="A1" t="str">
            <v>FEEDER_NUMBER</v>
          </cell>
          <cell r="B1" t="str">
            <v>STATE</v>
          </cell>
          <cell r="C1" t="str">
            <v>Division</v>
          </cell>
          <cell r="D1" t="str">
            <v>Region</v>
          </cell>
          <cell r="E1" t="str">
            <v>OP_CENTER</v>
          </cell>
          <cell r="F1" t="str">
            <v>OP Center COUNTY</v>
          </cell>
          <cell r="G1" t="str">
            <v>SUB_NAME</v>
          </cell>
          <cell r="H1" t="str">
            <v>SUB_NUMBER</v>
          </cell>
          <cell r="I1" t="str">
            <v>RDO</v>
          </cell>
          <cell r="J1" t="str">
            <v>FDR_NUMBER</v>
          </cell>
          <cell r="K1" t="str">
            <v>FDR_NAME</v>
          </cell>
          <cell r="L1" t="str">
            <v>SUBSTATION_BANK_ID</v>
          </cell>
          <cell r="M1" t="str">
            <v>KV</v>
          </cell>
          <cell r="N1" t="str">
            <v>Total Customers</v>
          </cell>
          <cell r="O1" t="str">
            <v>Circuit on Existing Self Healing Team (Year Installed)?</v>
          </cell>
          <cell r="P1" t="str">
            <v>Feeder Needed to address Self Optimized Grid (SOG) for 80% of customers?</v>
          </cell>
          <cell r="Q1" t="str">
            <v>Midpoint Reclosers needed for 80% Cust on Self Optimized Grid (SOG)</v>
          </cell>
          <cell r="R1" t="str">
            <v>Tie Reclosers needed for 80% cust on SOG</v>
          </cell>
          <cell r="S1" t="str">
            <v>Existing Automated Switches/
Reclosers</v>
          </cell>
          <cell r="T1" t="str">
            <v>Automated Switches w/ SOG based on automating 80% of customer base</v>
          </cell>
          <cell r="U1" t="str">
            <v>Original Year</v>
          </cell>
          <cell r="V1" t="str">
            <v>Deferred/Substitute</v>
          </cell>
          <cell r="W1" t="str">
            <v>Grid Solutions Notes</v>
          </cell>
          <cell r="X1" t="str">
            <v>Area Based Year</v>
          </cell>
        </row>
        <row r="2">
          <cell r="A2" t="str">
            <v>T0340B12</v>
          </cell>
          <cell r="B2" t="str">
            <v>NC</v>
          </cell>
          <cell r="C2" t="str">
            <v>CDO-West</v>
          </cell>
          <cell r="D2" t="str">
            <v>WESTERN</v>
          </cell>
          <cell r="E2" t="str">
            <v>ASHEVILLE</v>
          </cell>
          <cell r="F2" t="str">
            <v>Buncombe</v>
          </cell>
          <cell r="G2" t="str">
            <v>WEST ASHEVILLE 115KV</v>
          </cell>
          <cell r="H2" t="str">
            <v>T0340</v>
          </cell>
          <cell r="I2">
            <v>450</v>
          </cell>
          <cell r="J2" t="str">
            <v>B12</v>
          </cell>
          <cell r="K2" t="str">
            <v>WEST ASHEVILLE 12KV</v>
          </cell>
          <cell r="L2" t="str">
            <v>BK1</v>
          </cell>
          <cell r="M2">
            <v>12</v>
          </cell>
          <cell r="N2">
            <v>2213</v>
          </cell>
          <cell r="O2">
            <v>2018</v>
          </cell>
          <cell r="P2" t="str">
            <v>Y</v>
          </cell>
          <cell r="Q2">
            <v>1</v>
          </cell>
          <cell r="R2">
            <v>0.5</v>
          </cell>
          <cell r="S2">
            <v>2</v>
          </cell>
          <cell r="T2">
            <v>3</v>
          </cell>
          <cell r="U2" t="str">
            <v>DEP-NC 2018</v>
          </cell>
          <cell r="X2" t="str">
            <v>DEP-NC 2018</v>
          </cell>
        </row>
        <row r="3">
          <cell r="A3" t="str">
            <v>T0340B16</v>
          </cell>
          <cell r="B3" t="str">
            <v>NC</v>
          </cell>
          <cell r="C3" t="str">
            <v>CDO-West</v>
          </cell>
          <cell r="D3" t="str">
            <v>WESTERN</v>
          </cell>
          <cell r="E3" t="str">
            <v>ASHEVILLE</v>
          </cell>
          <cell r="F3" t="str">
            <v>Buncombe</v>
          </cell>
          <cell r="G3" t="str">
            <v>WEST ASHEVILLE 115KV</v>
          </cell>
          <cell r="H3" t="str">
            <v>T0340</v>
          </cell>
          <cell r="I3">
            <v>450</v>
          </cell>
          <cell r="J3" t="str">
            <v>B16</v>
          </cell>
          <cell r="K3" t="str">
            <v>STATE STREET 12KV</v>
          </cell>
          <cell r="L3" t="str">
            <v>BK1</v>
          </cell>
          <cell r="M3">
            <v>12</v>
          </cell>
          <cell r="N3">
            <v>2740</v>
          </cell>
          <cell r="O3">
            <v>2017</v>
          </cell>
          <cell r="P3">
            <v>2017</v>
          </cell>
          <cell r="Q3">
            <v>0</v>
          </cell>
          <cell r="R3">
            <v>0</v>
          </cell>
          <cell r="S3">
            <v>3</v>
          </cell>
          <cell r="T3">
            <v>3</v>
          </cell>
          <cell r="U3" t="str">
            <v>DEP-NC 2018</v>
          </cell>
          <cell r="X3" t="str">
            <v>DEP-NC 2018</v>
          </cell>
        </row>
        <row r="4">
          <cell r="A4" t="str">
            <v>T0340B18</v>
          </cell>
          <cell r="B4" t="str">
            <v>NC</v>
          </cell>
          <cell r="C4" t="str">
            <v>CDO-West</v>
          </cell>
          <cell r="D4" t="str">
            <v>WESTERN</v>
          </cell>
          <cell r="E4" t="str">
            <v>ASHEVILLE</v>
          </cell>
          <cell r="F4" t="str">
            <v>Buncombe</v>
          </cell>
          <cell r="G4" t="str">
            <v>WEST ASHEVILLE 115KV</v>
          </cell>
          <cell r="H4" t="str">
            <v>T0340</v>
          </cell>
          <cell r="I4">
            <v>450</v>
          </cell>
          <cell r="J4" t="str">
            <v>B18</v>
          </cell>
          <cell r="K4" t="str">
            <v>PATTON AVENUE 12KV</v>
          </cell>
          <cell r="L4" t="str">
            <v>BK1</v>
          </cell>
          <cell r="M4">
            <v>12</v>
          </cell>
          <cell r="N4">
            <v>417</v>
          </cell>
          <cell r="O4">
            <v>2017</v>
          </cell>
          <cell r="P4">
            <v>2017</v>
          </cell>
          <cell r="Q4">
            <v>0</v>
          </cell>
          <cell r="R4">
            <v>0</v>
          </cell>
          <cell r="S4">
            <v>1</v>
          </cell>
          <cell r="T4">
            <v>1</v>
          </cell>
          <cell r="U4" t="str">
            <v>DEP-NC 2018</v>
          </cell>
          <cell r="X4" t="str">
            <v>DEP-NC 2018</v>
          </cell>
        </row>
        <row r="5">
          <cell r="A5" t="str">
            <v>T0362B02</v>
          </cell>
          <cell r="B5" t="str">
            <v>NC</v>
          </cell>
          <cell r="C5" t="str">
            <v>CDO-West</v>
          </cell>
          <cell r="D5" t="str">
            <v>WESTERN</v>
          </cell>
          <cell r="E5" t="str">
            <v>ASHEVILLE</v>
          </cell>
          <cell r="F5" t="str">
            <v>Buncombe</v>
          </cell>
          <cell r="G5" t="str">
            <v>BARNARDSVILLE 115KV</v>
          </cell>
          <cell r="H5" t="str">
            <v>T0362</v>
          </cell>
          <cell r="I5">
            <v>451</v>
          </cell>
          <cell r="J5" t="str">
            <v>B02</v>
          </cell>
          <cell r="K5" t="str">
            <v>JUPITER 12KV</v>
          </cell>
          <cell r="L5" t="str">
            <v>BK1</v>
          </cell>
          <cell r="M5">
            <v>12</v>
          </cell>
          <cell r="N5">
            <v>1589</v>
          </cell>
          <cell r="O5">
            <v>2017</v>
          </cell>
          <cell r="P5">
            <v>2017</v>
          </cell>
          <cell r="Q5">
            <v>0</v>
          </cell>
          <cell r="R5">
            <v>0</v>
          </cell>
          <cell r="S5">
            <v>4</v>
          </cell>
          <cell r="T5">
            <v>0</v>
          </cell>
          <cell r="U5" t="str">
            <v>DEP-NC 2018</v>
          </cell>
          <cell r="X5" t="str">
            <v>DEP-NC 2018</v>
          </cell>
        </row>
        <row r="6">
          <cell r="A6" t="str">
            <v>T0371B02</v>
          </cell>
          <cell r="B6" t="str">
            <v>NC</v>
          </cell>
          <cell r="C6" t="str">
            <v>CDO-West</v>
          </cell>
          <cell r="D6" t="str">
            <v>WESTERN</v>
          </cell>
          <cell r="E6" t="str">
            <v>ASHEVILLE</v>
          </cell>
          <cell r="F6" t="str">
            <v>Buncombe</v>
          </cell>
          <cell r="G6" t="str">
            <v>BEAVERDAM 115KV</v>
          </cell>
          <cell r="H6" t="str">
            <v>T0371</v>
          </cell>
          <cell r="I6">
            <v>451</v>
          </cell>
          <cell r="J6" t="str">
            <v>B02</v>
          </cell>
          <cell r="K6" t="str">
            <v>PIEDMONT 23KV</v>
          </cell>
          <cell r="L6" t="str">
            <v>BK1</v>
          </cell>
          <cell r="M6">
            <v>23</v>
          </cell>
          <cell r="N6">
            <v>2064</v>
          </cell>
          <cell r="O6">
            <v>2014</v>
          </cell>
          <cell r="P6">
            <v>2014</v>
          </cell>
          <cell r="Q6">
            <v>0</v>
          </cell>
          <cell r="R6">
            <v>0</v>
          </cell>
          <cell r="S6">
            <v>5</v>
          </cell>
          <cell r="T6">
            <v>0</v>
          </cell>
          <cell r="U6" t="str">
            <v>DEP-NC 2018</v>
          </cell>
          <cell r="X6" t="str">
            <v>DEP-NC 2018</v>
          </cell>
        </row>
        <row r="7">
          <cell r="A7" t="str">
            <v>T0371B03</v>
          </cell>
          <cell r="B7" t="str">
            <v>NC</v>
          </cell>
          <cell r="C7" t="str">
            <v>CDO-West</v>
          </cell>
          <cell r="D7" t="str">
            <v>WESTERN</v>
          </cell>
          <cell r="E7" t="str">
            <v>ASHEVILLE</v>
          </cell>
          <cell r="F7" t="str">
            <v>Buncombe</v>
          </cell>
          <cell r="G7" t="str">
            <v>BEAVERDAM 115KV</v>
          </cell>
          <cell r="H7" t="str">
            <v>T0371</v>
          </cell>
          <cell r="I7">
            <v>451</v>
          </cell>
          <cell r="J7" t="str">
            <v>B03</v>
          </cell>
          <cell r="K7" t="str">
            <v>MERRIMON AVENUE 23KV</v>
          </cell>
          <cell r="L7" t="str">
            <v>BK1</v>
          </cell>
          <cell r="M7">
            <v>23</v>
          </cell>
          <cell r="N7">
            <v>2433</v>
          </cell>
          <cell r="O7">
            <v>2014</v>
          </cell>
          <cell r="P7">
            <v>2014</v>
          </cell>
          <cell r="Q7">
            <v>0</v>
          </cell>
          <cell r="R7">
            <v>0</v>
          </cell>
          <cell r="S7">
            <v>4</v>
          </cell>
          <cell r="T7">
            <v>1</v>
          </cell>
          <cell r="U7" t="str">
            <v>DEP-NC 2018</v>
          </cell>
          <cell r="X7" t="str">
            <v>DEP-NC 2018</v>
          </cell>
        </row>
        <row r="8">
          <cell r="A8" t="str">
            <v>T0372B02</v>
          </cell>
          <cell r="B8" t="str">
            <v>NC</v>
          </cell>
          <cell r="C8" t="str">
            <v>CDO-West</v>
          </cell>
          <cell r="D8" t="str">
            <v>WESTERN</v>
          </cell>
          <cell r="E8" t="str">
            <v>ASHEVILLE</v>
          </cell>
          <cell r="F8" t="str">
            <v>Buncombe</v>
          </cell>
          <cell r="G8" t="str">
            <v>BILTMORE 115KV</v>
          </cell>
          <cell r="H8" t="str">
            <v>T0372</v>
          </cell>
          <cell r="I8">
            <v>451</v>
          </cell>
          <cell r="J8" t="str">
            <v>B02</v>
          </cell>
          <cell r="K8" t="str">
            <v>REED STREET 12KV</v>
          </cell>
          <cell r="L8" t="str">
            <v>BK1</v>
          </cell>
          <cell r="M8">
            <v>12</v>
          </cell>
          <cell r="N8">
            <v>660</v>
          </cell>
          <cell r="O8">
            <v>2018</v>
          </cell>
          <cell r="Q8">
            <v>0</v>
          </cell>
          <cell r="R8">
            <v>0</v>
          </cell>
          <cell r="S8">
            <v>1</v>
          </cell>
          <cell r="T8">
            <v>0</v>
          </cell>
          <cell r="U8" t="str">
            <v>DEP-NC 2018</v>
          </cell>
          <cell r="X8" t="str">
            <v>DEP-NC 2018</v>
          </cell>
        </row>
        <row r="9">
          <cell r="A9" t="str">
            <v>T0390B01</v>
          </cell>
          <cell r="B9" t="str">
            <v>NC</v>
          </cell>
          <cell r="C9" t="str">
            <v>CDO-West</v>
          </cell>
          <cell r="D9" t="str">
            <v>WESTERN</v>
          </cell>
          <cell r="E9" t="str">
            <v>ASHEVILLE</v>
          </cell>
          <cell r="F9" t="str">
            <v>Buncombe</v>
          </cell>
          <cell r="G9" t="str">
            <v>CANDLER 115KV</v>
          </cell>
          <cell r="H9" t="str">
            <v>T0390</v>
          </cell>
          <cell r="I9">
            <v>450</v>
          </cell>
          <cell r="J9" t="str">
            <v>B01</v>
          </cell>
          <cell r="K9" t="str">
            <v>CANDLER 24KV</v>
          </cell>
          <cell r="L9" t="str">
            <v>BK1</v>
          </cell>
          <cell r="M9">
            <v>24</v>
          </cell>
          <cell r="N9">
            <v>2852</v>
          </cell>
          <cell r="O9">
            <v>2015</v>
          </cell>
          <cell r="P9">
            <v>2015</v>
          </cell>
          <cell r="Q9">
            <v>0</v>
          </cell>
          <cell r="R9">
            <v>0</v>
          </cell>
          <cell r="S9">
            <v>3</v>
          </cell>
          <cell r="T9">
            <v>3</v>
          </cell>
          <cell r="U9" t="str">
            <v>DEP-NC 2018</v>
          </cell>
          <cell r="X9" t="str">
            <v>DEP-NC 2018</v>
          </cell>
        </row>
        <row r="10">
          <cell r="A10" t="str">
            <v>T0390B02</v>
          </cell>
          <cell r="B10" t="str">
            <v>NC</v>
          </cell>
          <cell r="C10" t="str">
            <v>CDO-West</v>
          </cell>
          <cell r="D10" t="str">
            <v>WESTERN</v>
          </cell>
          <cell r="E10" t="str">
            <v>ASHEVILLE</v>
          </cell>
          <cell r="F10" t="str">
            <v>Buncombe</v>
          </cell>
          <cell r="G10" t="str">
            <v>CANDLER 115KV</v>
          </cell>
          <cell r="H10" t="str">
            <v>T0390</v>
          </cell>
          <cell r="I10">
            <v>450</v>
          </cell>
          <cell r="J10" t="str">
            <v>B02</v>
          </cell>
          <cell r="K10" t="str">
            <v>CASE COVE 24KV</v>
          </cell>
          <cell r="L10" t="str">
            <v>BK1</v>
          </cell>
          <cell r="M10">
            <v>24</v>
          </cell>
          <cell r="N10">
            <v>2550</v>
          </cell>
          <cell r="O10">
            <v>2016</v>
          </cell>
          <cell r="P10">
            <v>2016</v>
          </cell>
          <cell r="Q10">
            <v>0</v>
          </cell>
          <cell r="R10">
            <v>0</v>
          </cell>
          <cell r="S10">
            <v>4</v>
          </cell>
          <cell r="T10">
            <v>1</v>
          </cell>
          <cell r="U10" t="str">
            <v>DEP-NC 2018</v>
          </cell>
          <cell r="X10" t="str">
            <v>DEP-NC 2018</v>
          </cell>
        </row>
        <row r="11">
          <cell r="A11" t="str">
            <v>T0400B21</v>
          </cell>
          <cell r="B11" t="str">
            <v>NC</v>
          </cell>
          <cell r="C11" t="str">
            <v>CDO-West</v>
          </cell>
          <cell r="D11" t="str">
            <v>WESTERN</v>
          </cell>
          <cell r="E11" t="str">
            <v>HAYWOOD COUNTY</v>
          </cell>
          <cell r="F11" t="str">
            <v>Haywood</v>
          </cell>
          <cell r="G11" t="str">
            <v>CANTON 115KV</v>
          </cell>
          <cell r="H11" t="str">
            <v>T0400</v>
          </cell>
          <cell r="I11">
            <v>452</v>
          </cell>
          <cell r="J11" t="str">
            <v>B21</v>
          </cell>
          <cell r="K11" t="str">
            <v>CANTON CITY 24KV</v>
          </cell>
          <cell r="L11" t="str">
            <v>BK2</v>
          </cell>
          <cell r="M11">
            <v>24</v>
          </cell>
          <cell r="N11">
            <v>518</v>
          </cell>
          <cell r="O11">
            <v>2017</v>
          </cell>
          <cell r="P11">
            <v>2017</v>
          </cell>
          <cell r="Q11">
            <v>0</v>
          </cell>
          <cell r="R11">
            <v>0</v>
          </cell>
          <cell r="S11">
            <v>1</v>
          </cell>
          <cell r="T11">
            <v>1</v>
          </cell>
          <cell r="U11" t="str">
            <v>DEP-NC 2018</v>
          </cell>
          <cell r="X11" t="str">
            <v>DEP-NC 2018</v>
          </cell>
        </row>
        <row r="12">
          <cell r="A12" t="str">
            <v>T0400B22</v>
          </cell>
          <cell r="B12" t="str">
            <v>NC</v>
          </cell>
          <cell r="C12" t="str">
            <v>CDO-West</v>
          </cell>
          <cell r="D12" t="str">
            <v>WESTERN</v>
          </cell>
          <cell r="E12" t="str">
            <v>HAYWOOD COUNTY</v>
          </cell>
          <cell r="F12" t="str">
            <v>Haywood</v>
          </cell>
          <cell r="G12" t="str">
            <v>CANTON 115KV</v>
          </cell>
          <cell r="H12" t="str">
            <v>T0400</v>
          </cell>
          <cell r="I12">
            <v>452</v>
          </cell>
          <cell r="J12" t="str">
            <v>B22</v>
          </cell>
          <cell r="K12" t="str">
            <v>CLYDE 24KV</v>
          </cell>
          <cell r="L12" t="str">
            <v>BK2</v>
          </cell>
          <cell r="M12">
            <v>24</v>
          </cell>
          <cell r="N12">
            <v>1687</v>
          </cell>
          <cell r="O12">
            <v>2017</v>
          </cell>
          <cell r="P12">
            <v>2017</v>
          </cell>
          <cell r="Q12">
            <v>0</v>
          </cell>
          <cell r="R12">
            <v>0</v>
          </cell>
          <cell r="S12">
            <v>7</v>
          </cell>
          <cell r="T12">
            <v>0</v>
          </cell>
          <cell r="U12" t="str">
            <v>DEP-NC 2018</v>
          </cell>
          <cell r="X12" t="str">
            <v>DEP-NC 2018</v>
          </cell>
        </row>
        <row r="13">
          <cell r="A13" t="str">
            <v>T0510B11</v>
          </cell>
          <cell r="B13" t="str">
            <v>NC</v>
          </cell>
          <cell r="C13" t="str">
            <v>CDO-West</v>
          </cell>
          <cell r="D13" t="str">
            <v>WESTERN</v>
          </cell>
          <cell r="E13" t="str">
            <v>ASHEVILLE</v>
          </cell>
          <cell r="F13" t="str">
            <v>Buncombe</v>
          </cell>
          <cell r="G13" t="str">
            <v>ELK MOUNTAIN 115KV</v>
          </cell>
          <cell r="H13" t="str">
            <v>T0510</v>
          </cell>
          <cell r="I13">
            <v>451</v>
          </cell>
          <cell r="J13" t="str">
            <v>B11</v>
          </cell>
          <cell r="K13" t="str">
            <v>CRAGGY 24KV</v>
          </cell>
          <cell r="L13" t="str">
            <v>BK1</v>
          </cell>
          <cell r="M13">
            <v>24</v>
          </cell>
          <cell r="N13">
            <v>1032</v>
          </cell>
          <cell r="O13">
            <v>2017</v>
          </cell>
          <cell r="P13">
            <v>2017</v>
          </cell>
          <cell r="Q13">
            <v>0</v>
          </cell>
          <cell r="R13">
            <v>0</v>
          </cell>
          <cell r="S13">
            <v>2</v>
          </cell>
          <cell r="T13">
            <v>0</v>
          </cell>
          <cell r="U13" t="str">
            <v>DEP-NC 2018</v>
          </cell>
          <cell r="X13" t="str">
            <v>DEP-NC 2018</v>
          </cell>
        </row>
        <row r="14">
          <cell r="A14" t="str">
            <v>T0510B13</v>
          </cell>
          <cell r="B14" t="str">
            <v>NC</v>
          </cell>
          <cell r="C14" t="str">
            <v>CDO-West</v>
          </cell>
          <cell r="D14" t="str">
            <v>WESTERN</v>
          </cell>
          <cell r="E14" t="str">
            <v>ASHEVILLE</v>
          </cell>
          <cell r="F14" t="str">
            <v>Buncombe</v>
          </cell>
          <cell r="G14" t="str">
            <v>ELK MOUNTAIN 115KV</v>
          </cell>
          <cell r="H14" t="str">
            <v>T0510</v>
          </cell>
          <cell r="I14">
            <v>451</v>
          </cell>
          <cell r="J14" t="str">
            <v>B13</v>
          </cell>
          <cell r="K14" t="str">
            <v>LAKESHORE 24KV</v>
          </cell>
          <cell r="L14" t="str">
            <v>BK1</v>
          </cell>
          <cell r="M14">
            <v>24</v>
          </cell>
          <cell r="N14">
            <v>3182</v>
          </cell>
          <cell r="O14">
            <v>2017</v>
          </cell>
          <cell r="P14">
            <v>2017</v>
          </cell>
          <cell r="Q14">
            <v>0</v>
          </cell>
          <cell r="R14">
            <v>0</v>
          </cell>
          <cell r="S14">
            <v>5</v>
          </cell>
          <cell r="T14">
            <v>2</v>
          </cell>
          <cell r="U14" t="str">
            <v>DEP-NC 2018</v>
          </cell>
          <cell r="V14" t="str">
            <v>Deferred from 2018</v>
          </cell>
          <cell r="X14" t="str">
            <v>DEP-NC 2023</v>
          </cell>
        </row>
        <row r="15">
          <cell r="A15" t="str">
            <v>T0510B21</v>
          </cell>
          <cell r="B15" t="str">
            <v>NC</v>
          </cell>
          <cell r="C15" t="str">
            <v>CDO-West</v>
          </cell>
          <cell r="D15" t="str">
            <v>WESTERN</v>
          </cell>
          <cell r="E15" t="str">
            <v>ASHEVILLE</v>
          </cell>
          <cell r="F15" t="str">
            <v>Buncombe</v>
          </cell>
          <cell r="G15" t="str">
            <v>ELK MOUNTAIN 115KV</v>
          </cell>
          <cell r="H15" t="str">
            <v>T0510</v>
          </cell>
          <cell r="I15">
            <v>451</v>
          </cell>
          <cell r="J15" t="str">
            <v>B21</v>
          </cell>
          <cell r="K15" t="str">
            <v>DIVISION STREET 24KV</v>
          </cell>
          <cell r="L15" t="str">
            <v>BK2</v>
          </cell>
          <cell r="M15">
            <v>24</v>
          </cell>
          <cell r="N15">
            <v>288</v>
          </cell>
          <cell r="O15"/>
          <cell r="P15">
            <v>2017</v>
          </cell>
          <cell r="Q15">
            <v>0</v>
          </cell>
          <cell r="R15">
            <v>0</v>
          </cell>
          <cell r="S15">
            <v>0</v>
          </cell>
          <cell r="T15">
            <v>2</v>
          </cell>
          <cell r="U15" t="str">
            <v>DEP-NC 2018</v>
          </cell>
          <cell r="X15" t="str">
            <v>DEP-NC 2018</v>
          </cell>
        </row>
        <row r="16">
          <cell r="A16" t="str">
            <v>T0515B01</v>
          </cell>
          <cell r="B16" t="str">
            <v>NC</v>
          </cell>
          <cell r="C16" t="str">
            <v>CDO-West</v>
          </cell>
          <cell r="D16" t="str">
            <v>WESTERN</v>
          </cell>
          <cell r="E16" t="str">
            <v>ASHEVILLE</v>
          </cell>
          <cell r="F16" t="str">
            <v>Buncombe</v>
          </cell>
          <cell r="G16" t="str">
            <v>EMMA 115KV</v>
          </cell>
          <cell r="H16" t="str">
            <v>T0515</v>
          </cell>
          <cell r="I16">
            <v>450</v>
          </cell>
          <cell r="J16" t="str">
            <v>B01</v>
          </cell>
          <cell r="K16" t="str">
            <v>LOUISIANA AVENUE 12KV</v>
          </cell>
          <cell r="L16" t="str">
            <v>BK1</v>
          </cell>
          <cell r="M16">
            <v>12</v>
          </cell>
          <cell r="N16">
            <v>1199</v>
          </cell>
          <cell r="O16">
            <v>2017</v>
          </cell>
          <cell r="P16">
            <v>2017</v>
          </cell>
          <cell r="Q16">
            <v>0</v>
          </cell>
          <cell r="R16">
            <v>0</v>
          </cell>
          <cell r="S16">
            <v>4</v>
          </cell>
          <cell r="T16">
            <v>0</v>
          </cell>
          <cell r="U16" t="str">
            <v>DEP-NC 2018</v>
          </cell>
          <cell r="X16" t="str">
            <v>DEP-NC 2018</v>
          </cell>
        </row>
        <row r="17">
          <cell r="A17" t="str">
            <v>T0515B03</v>
          </cell>
          <cell r="B17" t="str">
            <v>NC</v>
          </cell>
          <cell r="C17" t="str">
            <v>CDO-West</v>
          </cell>
          <cell r="D17" t="str">
            <v>WESTERN</v>
          </cell>
          <cell r="E17" t="str">
            <v>ASHEVILLE</v>
          </cell>
          <cell r="F17" t="str">
            <v>Buncombe</v>
          </cell>
          <cell r="G17" t="str">
            <v>EMMA 115KV</v>
          </cell>
          <cell r="H17" t="str">
            <v>T0515</v>
          </cell>
          <cell r="I17">
            <v>450</v>
          </cell>
          <cell r="J17" t="str">
            <v>B03</v>
          </cell>
          <cell r="K17" t="str">
            <v>BINGHAM ROAD 12KV</v>
          </cell>
          <cell r="L17" t="str">
            <v>BK1</v>
          </cell>
          <cell r="M17">
            <v>12</v>
          </cell>
          <cell r="N17">
            <v>1020</v>
          </cell>
          <cell r="O17">
            <v>2016</v>
          </cell>
          <cell r="P17">
            <v>2016</v>
          </cell>
          <cell r="Q17">
            <v>0</v>
          </cell>
          <cell r="R17">
            <v>0</v>
          </cell>
          <cell r="S17">
            <v>3</v>
          </cell>
          <cell r="T17">
            <v>0</v>
          </cell>
          <cell r="U17" t="str">
            <v>DEP-NC 2018</v>
          </cell>
          <cell r="X17" t="str">
            <v>DEP-NC 2018</v>
          </cell>
        </row>
        <row r="18">
          <cell r="A18" t="str">
            <v>T0535B01</v>
          </cell>
          <cell r="B18" t="str">
            <v>NC</v>
          </cell>
          <cell r="C18" t="str">
            <v>CDO-West</v>
          </cell>
          <cell r="D18" t="str">
            <v>WESTERN</v>
          </cell>
          <cell r="E18" t="str">
            <v>ASHEVILLE</v>
          </cell>
          <cell r="F18" t="str">
            <v>Buncombe</v>
          </cell>
          <cell r="G18" t="str">
            <v>FAIRVIEW 115KV</v>
          </cell>
          <cell r="H18" t="str">
            <v>T0535</v>
          </cell>
          <cell r="I18">
            <v>451</v>
          </cell>
          <cell r="J18" t="str">
            <v>B01</v>
          </cell>
          <cell r="K18" t="str">
            <v>FAIRVIEW 12KV</v>
          </cell>
          <cell r="L18" t="str">
            <v>BK1</v>
          </cell>
          <cell r="M18">
            <v>12</v>
          </cell>
          <cell r="N18">
            <v>1306</v>
          </cell>
          <cell r="O18">
            <v>2017</v>
          </cell>
          <cell r="P18">
            <v>2017</v>
          </cell>
          <cell r="Q18">
            <v>0</v>
          </cell>
          <cell r="R18">
            <v>0</v>
          </cell>
          <cell r="S18">
            <v>6</v>
          </cell>
          <cell r="T18">
            <v>0</v>
          </cell>
          <cell r="U18" t="str">
            <v>DEP-NC 2018</v>
          </cell>
          <cell r="X18" t="str">
            <v>DEP-NC 2018</v>
          </cell>
        </row>
        <row r="19">
          <cell r="A19" t="str">
            <v>T0535B03</v>
          </cell>
          <cell r="B19" t="str">
            <v>NC</v>
          </cell>
          <cell r="C19" t="str">
            <v>CDO-West</v>
          </cell>
          <cell r="D19" t="str">
            <v>WESTERN</v>
          </cell>
          <cell r="E19" t="str">
            <v>ASHEVILLE</v>
          </cell>
          <cell r="F19" t="str">
            <v>Buncombe</v>
          </cell>
          <cell r="G19" t="str">
            <v>FAIRVIEW 115KV</v>
          </cell>
          <cell r="H19" t="str">
            <v>T0535</v>
          </cell>
          <cell r="I19">
            <v>451</v>
          </cell>
          <cell r="J19" t="str">
            <v>B03</v>
          </cell>
          <cell r="K19" t="str">
            <v>OLD FORT ROAD 12KV</v>
          </cell>
          <cell r="L19" t="str">
            <v>BK1</v>
          </cell>
          <cell r="M19">
            <v>12</v>
          </cell>
          <cell r="N19">
            <v>1113</v>
          </cell>
          <cell r="O19">
            <v>2017</v>
          </cell>
          <cell r="P19">
            <v>2017</v>
          </cell>
          <cell r="Q19">
            <v>0</v>
          </cell>
          <cell r="R19">
            <v>0</v>
          </cell>
          <cell r="S19">
            <v>4</v>
          </cell>
          <cell r="T19">
            <v>0</v>
          </cell>
          <cell r="U19" t="str">
            <v>DEP-NC 2018</v>
          </cell>
          <cell r="X19" t="str">
            <v>DEP-NC 2018</v>
          </cell>
        </row>
        <row r="20">
          <cell r="A20" t="str">
            <v>T0611B01</v>
          </cell>
          <cell r="B20" t="str">
            <v>NC</v>
          </cell>
          <cell r="C20" t="str">
            <v>CDO-West</v>
          </cell>
          <cell r="D20" t="str">
            <v>WESTERN</v>
          </cell>
          <cell r="E20" t="str">
            <v>HAYWOOD COUNTY</v>
          </cell>
          <cell r="F20" t="str">
            <v>Haywood</v>
          </cell>
          <cell r="G20" t="str">
            <v>HAZELWOOD 115KV</v>
          </cell>
          <cell r="H20" t="str">
            <v>T0611</v>
          </cell>
          <cell r="I20">
            <v>452</v>
          </cell>
          <cell r="J20" t="str">
            <v>B01</v>
          </cell>
          <cell r="K20" t="str">
            <v>HAZELWOOD 24KV</v>
          </cell>
          <cell r="L20" t="str">
            <v>BK1</v>
          </cell>
          <cell r="M20">
            <v>24</v>
          </cell>
          <cell r="N20">
            <v>2309</v>
          </cell>
          <cell r="O20"/>
          <cell r="P20" t="str">
            <v>Y</v>
          </cell>
          <cell r="Q20">
            <v>1</v>
          </cell>
          <cell r="R20">
            <v>0.5</v>
          </cell>
          <cell r="S20">
            <v>2</v>
          </cell>
          <cell r="T20">
            <v>3</v>
          </cell>
          <cell r="U20" t="str">
            <v>DEP-NC 2018</v>
          </cell>
          <cell r="W20" t="str">
            <v>moved from 2018 to 2020</v>
          </cell>
          <cell r="X20" t="str">
            <v>DEP-NC 2020</v>
          </cell>
        </row>
        <row r="21">
          <cell r="A21" t="str">
            <v>T0611B02</v>
          </cell>
          <cell r="B21" t="str">
            <v>NC</v>
          </cell>
          <cell r="C21" t="str">
            <v>CDO-West</v>
          </cell>
          <cell r="D21" t="str">
            <v>WESTERN</v>
          </cell>
          <cell r="E21" t="str">
            <v>HAYWOOD COUNTY</v>
          </cell>
          <cell r="F21" t="str">
            <v>Haywood</v>
          </cell>
          <cell r="G21" t="str">
            <v>HAZELWOOD 115KV</v>
          </cell>
          <cell r="H21" t="str">
            <v>T0611</v>
          </cell>
          <cell r="I21">
            <v>452</v>
          </cell>
          <cell r="J21" t="str">
            <v>B02</v>
          </cell>
          <cell r="K21" t="str">
            <v>BALSAM 24KV</v>
          </cell>
          <cell r="L21" t="str">
            <v>BK1</v>
          </cell>
          <cell r="M21">
            <v>24</v>
          </cell>
          <cell r="N21">
            <v>2645</v>
          </cell>
          <cell r="O21"/>
          <cell r="P21">
            <v>2017</v>
          </cell>
          <cell r="Q21">
            <v>0</v>
          </cell>
          <cell r="R21">
            <v>0</v>
          </cell>
          <cell r="S21">
            <v>2</v>
          </cell>
          <cell r="T21">
            <v>4</v>
          </cell>
          <cell r="U21" t="str">
            <v>DEP-NC 2018</v>
          </cell>
          <cell r="X21" t="str">
            <v>DEP-NC 2018</v>
          </cell>
        </row>
        <row r="22">
          <cell r="A22" t="str">
            <v>T0611B14</v>
          </cell>
          <cell r="B22" t="str">
            <v>NC</v>
          </cell>
          <cell r="C22" t="str">
            <v>CDO-West</v>
          </cell>
          <cell r="D22" t="str">
            <v>WESTERN</v>
          </cell>
          <cell r="E22" t="str">
            <v>HAYWOOD COUNTY</v>
          </cell>
          <cell r="F22" t="str">
            <v>Haywood</v>
          </cell>
          <cell r="G22" t="str">
            <v>HAZELWOOD 115KV</v>
          </cell>
          <cell r="H22" t="str">
            <v>T0611</v>
          </cell>
          <cell r="I22">
            <v>452</v>
          </cell>
          <cell r="J22" t="str">
            <v>B14</v>
          </cell>
          <cell r="K22" t="str">
            <v>EAGLES NEST 24KV</v>
          </cell>
          <cell r="L22" t="str">
            <v>BK1</v>
          </cell>
          <cell r="M22">
            <v>24</v>
          </cell>
          <cell r="N22">
            <v>807</v>
          </cell>
          <cell r="O22"/>
          <cell r="P22">
            <v>2017</v>
          </cell>
          <cell r="Q22">
            <v>0</v>
          </cell>
          <cell r="R22">
            <v>0</v>
          </cell>
          <cell r="S22">
            <v>5</v>
          </cell>
          <cell r="T22">
            <v>0</v>
          </cell>
          <cell r="U22" t="str">
            <v>DEP-NC 2018</v>
          </cell>
          <cell r="X22" t="str">
            <v>DEP-NC 2018</v>
          </cell>
        </row>
        <row r="23">
          <cell r="A23" t="str">
            <v>T0651B01</v>
          </cell>
          <cell r="B23" t="str">
            <v>NC</v>
          </cell>
          <cell r="C23" t="str">
            <v>CDO-West</v>
          </cell>
          <cell r="D23" t="str">
            <v>WESTERN</v>
          </cell>
          <cell r="E23" t="str">
            <v>HAYWOOD COUNTY</v>
          </cell>
          <cell r="F23" t="str">
            <v>Haywood</v>
          </cell>
          <cell r="G23" t="str">
            <v>LAKE JUNALUSKA 115KV</v>
          </cell>
          <cell r="H23" t="str">
            <v>T0651</v>
          </cell>
          <cell r="I23">
            <v>452</v>
          </cell>
          <cell r="J23" t="str">
            <v>B01</v>
          </cell>
          <cell r="K23" t="str">
            <v>JONES COVE 24KV</v>
          </cell>
          <cell r="L23" t="str">
            <v>BK1</v>
          </cell>
          <cell r="M23">
            <v>24</v>
          </cell>
          <cell r="N23">
            <v>488</v>
          </cell>
          <cell r="O23">
            <v>2016</v>
          </cell>
          <cell r="P23">
            <v>2016</v>
          </cell>
          <cell r="Q23">
            <v>0</v>
          </cell>
          <cell r="R23">
            <v>0</v>
          </cell>
          <cell r="S23">
            <v>2</v>
          </cell>
          <cell r="T23">
            <v>0</v>
          </cell>
          <cell r="U23" t="str">
            <v>DEP-NC 2018</v>
          </cell>
          <cell r="X23" t="str">
            <v>DEP-NC 2018</v>
          </cell>
        </row>
        <row r="24">
          <cell r="A24" t="str">
            <v>T0651B02</v>
          </cell>
          <cell r="B24" t="str">
            <v>NC</v>
          </cell>
          <cell r="C24" t="str">
            <v>CDO-West</v>
          </cell>
          <cell r="D24" t="str">
            <v>WESTERN</v>
          </cell>
          <cell r="E24" t="str">
            <v>HAYWOOD COUNTY</v>
          </cell>
          <cell r="F24" t="str">
            <v>Haywood</v>
          </cell>
          <cell r="G24" t="str">
            <v>LAKE JUNALUSKA 115KV</v>
          </cell>
          <cell r="H24" t="str">
            <v>T0651</v>
          </cell>
          <cell r="I24">
            <v>452</v>
          </cell>
          <cell r="J24" t="str">
            <v>B02</v>
          </cell>
          <cell r="K24" t="str">
            <v>LAKE JUNALUSKA 24KV</v>
          </cell>
          <cell r="L24" t="str">
            <v>BK1</v>
          </cell>
          <cell r="M24">
            <v>24</v>
          </cell>
          <cell r="N24">
            <v>2270</v>
          </cell>
          <cell r="O24"/>
          <cell r="P24">
            <v>2017</v>
          </cell>
          <cell r="Q24">
            <v>0</v>
          </cell>
          <cell r="R24">
            <v>0</v>
          </cell>
          <cell r="S24">
            <v>6</v>
          </cell>
          <cell r="T24">
            <v>0</v>
          </cell>
          <cell r="U24" t="str">
            <v>DEP-NC 2018</v>
          </cell>
          <cell r="X24" t="str">
            <v>DEP-NC 2018</v>
          </cell>
        </row>
        <row r="25">
          <cell r="A25" t="str">
            <v>T0651B04</v>
          </cell>
          <cell r="B25" t="str">
            <v>NC</v>
          </cell>
          <cell r="C25" t="str">
            <v>CDO-West</v>
          </cell>
          <cell r="D25" t="str">
            <v>WESTERN</v>
          </cell>
          <cell r="E25" t="str">
            <v>HAYWOOD COUNTY</v>
          </cell>
          <cell r="F25" t="str">
            <v>Haywood</v>
          </cell>
          <cell r="G25" t="str">
            <v>LAKE JUNALUSKA 115KV</v>
          </cell>
          <cell r="H25" t="str">
            <v>T0651</v>
          </cell>
          <cell r="I25">
            <v>452</v>
          </cell>
          <cell r="J25" t="str">
            <v>B04</v>
          </cell>
          <cell r="K25" t="str">
            <v>HIGHWAY 209 24KV</v>
          </cell>
          <cell r="L25" t="str">
            <v>BK1</v>
          </cell>
          <cell r="M25">
            <v>24</v>
          </cell>
          <cell r="N25">
            <v>2546</v>
          </cell>
          <cell r="O25">
            <v>2016</v>
          </cell>
          <cell r="P25">
            <v>2016</v>
          </cell>
          <cell r="Q25">
            <v>0</v>
          </cell>
          <cell r="R25">
            <v>0</v>
          </cell>
          <cell r="S25">
            <v>6</v>
          </cell>
          <cell r="T25">
            <v>0</v>
          </cell>
          <cell r="U25" t="str">
            <v>DEP-NC 2018</v>
          </cell>
          <cell r="X25" t="str">
            <v>DEP-NC 2018</v>
          </cell>
        </row>
        <row r="26">
          <cell r="A26" t="str">
            <v>T0665B11</v>
          </cell>
          <cell r="B26" t="str">
            <v>NC</v>
          </cell>
          <cell r="C26" t="str">
            <v>CDO-West</v>
          </cell>
          <cell r="D26" t="str">
            <v>WESTERN</v>
          </cell>
          <cell r="E26" t="str">
            <v>ASHEVILLE</v>
          </cell>
          <cell r="F26" t="str">
            <v>Buncombe</v>
          </cell>
          <cell r="G26" t="str">
            <v>LEICESTER 115KV</v>
          </cell>
          <cell r="H26" t="str">
            <v>T0665</v>
          </cell>
          <cell r="I26">
            <v>450</v>
          </cell>
          <cell r="J26" t="str">
            <v>B11</v>
          </cell>
          <cell r="K26" t="str">
            <v>LEICESTER 24KV</v>
          </cell>
          <cell r="L26" t="str">
            <v>BK1</v>
          </cell>
          <cell r="M26">
            <v>24</v>
          </cell>
          <cell r="N26">
            <v>3130</v>
          </cell>
          <cell r="O26"/>
          <cell r="P26" t="str">
            <v>Y</v>
          </cell>
          <cell r="Q26">
            <v>1</v>
          </cell>
          <cell r="R26">
            <v>0.5</v>
          </cell>
          <cell r="S26">
            <v>1</v>
          </cell>
          <cell r="T26">
            <v>6</v>
          </cell>
          <cell r="U26" t="str">
            <v>DEP-NC 2018</v>
          </cell>
          <cell r="V26" t="str">
            <v>Deferred from 2018</v>
          </cell>
          <cell r="X26" t="str">
            <v>DEP-NC 2025</v>
          </cell>
        </row>
        <row r="27">
          <cell r="A27" t="str">
            <v>T0665B12</v>
          </cell>
          <cell r="B27" t="str">
            <v>NC</v>
          </cell>
          <cell r="C27" t="str">
            <v>CDO-West</v>
          </cell>
          <cell r="D27" t="str">
            <v>WESTERN</v>
          </cell>
          <cell r="E27" t="str">
            <v>ASHEVILLE</v>
          </cell>
          <cell r="F27" t="str">
            <v>Buncombe</v>
          </cell>
          <cell r="G27" t="str">
            <v>LEICESTER 115KV</v>
          </cell>
          <cell r="H27" t="str">
            <v>T0665</v>
          </cell>
          <cell r="I27">
            <v>450</v>
          </cell>
          <cell r="J27" t="str">
            <v>B12</v>
          </cell>
          <cell r="K27" t="str">
            <v>MOUNT CARMEL 24KV</v>
          </cell>
          <cell r="L27" t="str">
            <v>BK1</v>
          </cell>
          <cell r="M27">
            <v>24</v>
          </cell>
          <cell r="N27">
            <v>2248</v>
          </cell>
          <cell r="O27">
            <v>2017</v>
          </cell>
          <cell r="P27">
            <v>2017</v>
          </cell>
          <cell r="Q27">
            <v>0</v>
          </cell>
          <cell r="R27">
            <v>0</v>
          </cell>
          <cell r="S27">
            <v>4</v>
          </cell>
          <cell r="T27">
            <v>1</v>
          </cell>
          <cell r="U27" t="str">
            <v>DEP-NC 2018</v>
          </cell>
          <cell r="X27" t="str">
            <v>DEP-NC 2018</v>
          </cell>
        </row>
        <row r="28">
          <cell r="A28" t="str">
            <v>T0665B21</v>
          </cell>
          <cell r="B28" t="str">
            <v>NC</v>
          </cell>
          <cell r="C28" t="str">
            <v>CDO-West</v>
          </cell>
          <cell r="D28" t="str">
            <v>WESTERN</v>
          </cell>
          <cell r="E28" t="str">
            <v>ASHEVILLE</v>
          </cell>
          <cell r="F28" t="str">
            <v>Buncombe</v>
          </cell>
          <cell r="G28" t="str">
            <v>LEICESTER 115KV</v>
          </cell>
          <cell r="H28" t="str">
            <v>T0665</v>
          </cell>
          <cell r="I28">
            <v>450</v>
          </cell>
          <cell r="J28" t="str">
            <v>B21</v>
          </cell>
          <cell r="K28" t="str">
            <v>ERWIN 24KV</v>
          </cell>
          <cell r="L28" t="str">
            <v>BK2</v>
          </cell>
          <cell r="M28">
            <v>24</v>
          </cell>
          <cell r="N28">
            <v>2218</v>
          </cell>
          <cell r="O28">
            <v>2017</v>
          </cell>
          <cell r="P28">
            <v>2017</v>
          </cell>
          <cell r="Q28">
            <v>0</v>
          </cell>
          <cell r="R28">
            <v>0</v>
          </cell>
          <cell r="S28">
            <v>2</v>
          </cell>
          <cell r="T28">
            <v>3</v>
          </cell>
          <cell r="U28" t="str">
            <v>DEP-NC 2018</v>
          </cell>
          <cell r="X28" t="str">
            <v>DEP-NC 2018</v>
          </cell>
        </row>
        <row r="29">
          <cell r="A29" t="str">
            <v>T0668B01</v>
          </cell>
          <cell r="B29" t="str">
            <v>NC</v>
          </cell>
          <cell r="C29" t="str">
            <v>CDO-West</v>
          </cell>
          <cell r="D29" t="str">
            <v>WESTERN</v>
          </cell>
          <cell r="E29" t="str">
            <v>HAYWOOD COUNTY</v>
          </cell>
          <cell r="F29" t="str">
            <v>Haywood</v>
          </cell>
          <cell r="G29" t="str">
            <v>MAGGIE VALLEY 115KV</v>
          </cell>
          <cell r="H29" t="str">
            <v>T0668</v>
          </cell>
          <cell r="I29">
            <v>452</v>
          </cell>
          <cell r="J29" t="str">
            <v>B01</v>
          </cell>
          <cell r="K29" t="str">
            <v>DELLWOOD 24KV</v>
          </cell>
          <cell r="L29" t="str">
            <v>BK1</v>
          </cell>
          <cell r="M29">
            <v>24</v>
          </cell>
          <cell r="N29">
            <v>1479</v>
          </cell>
          <cell r="O29">
            <v>2018</v>
          </cell>
          <cell r="P29" t="str">
            <v>Y</v>
          </cell>
          <cell r="Q29">
            <v>1</v>
          </cell>
          <cell r="R29">
            <v>0.5</v>
          </cell>
          <cell r="S29">
            <v>4</v>
          </cell>
          <cell r="T29">
            <v>0</v>
          </cell>
          <cell r="U29" t="str">
            <v>DEP-NC 2018</v>
          </cell>
          <cell r="X29" t="str">
            <v>DEP-NC 2018</v>
          </cell>
        </row>
        <row r="30">
          <cell r="A30" t="str">
            <v>T0690B01</v>
          </cell>
          <cell r="B30" t="str">
            <v>NC</v>
          </cell>
          <cell r="C30" t="str">
            <v>CDO-West</v>
          </cell>
          <cell r="D30" t="str">
            <v>WESTERN</v>
          </cell>
          <cell r="E30" t="str">
            <v>ASHEVILLE</v>
          </cell>
          <cell r="F30" t="str">
            <v>Buncombe</v>
          </cell>
          <cell r="G30" t="str">
            <v>ARDEN 115KV</v>
          </cell>
          <cell r="H30" t="str">
            <v>T0690</v>
          </cell>
          <cell r="I30">
            <v>450</v>
          </cell>
          <cell r="J30" t="str">
            <v>B01</v>
          </cell>
          <cell r="K30" t="str">
            <v>AIRPORT ROAD 24KV</v>
          </cell>
          <cell r="L30" t="str">
            <v>BK1</v>
          </cell>
          <cell r="M30">
            <v>24</v>
          </cell>
          <cell r="N30">
            <v>626</v>
          </cell>
          <cell r="O30">
            <v>2015</v>
          </cell>
          <cell r="P30">
            <v>2015</v>
          </cell>
          <cell r="Q30">
            <v>0</v>
          </cell>
          <cell r="R30">
            <v>0</v>
          </cell>
          <cell r="S30">
            <v>3</v>
          </cell>
          <cell r="T30">
            <v>0</v>
          </cell>
          <cell r="U30" t="str">
            <v>DEP-NC 2018</v>
          </cell>
          <cell r="X30" t="str">
            <v>DEP-NC 2018</v>
          </cell>
        </row>
        <row r="31">
          <cell r="A31" t="str">
            <v>T0690B02</v>
          </cell>
          <cell r="B31" t="str">
            <v>NC</v>
          </cell>
          <cell r="C31" t="str">
            <v>CDO-West</v>
          </cell>
          <cell r="D31" t="str">
            <v>WESTERN</v>
          </cell>
          <cell r="E31" t="str">
            <v>ASHEVILLE</v>
          </cell>
          <cell r="F31" t="str">
            <v>Buncombe</v>
          </cell>
          <cell r="G31" t="str">
            <v>ARDEN 115KV</v>
          </cell>
          <cell r="H31" t="str">
            <v>T0690</v>
          </cell>
          <cell r="I31">
            <v>450</v>
          </cell>
          <cell r="J31" t="str">
            <v>B02</v>
          </cell>
          <cell r="K31" t="str">
            <v>FLETCHER 24KV</v>
          </cell>
          <cell r="L31" t="str">
            <v>BK1</v>
          </cell>
          <cell r="M31">
            <v>24</v>
          </cell>
          <cell r="N31">
            <v>3352</v>
          </cell>
          <cell r="O31">
            <v>2015</v>
          </cell>
          <cell r="P31">
            <v>2015</v>
          </cell>
          <cell r="Q31">
            <v>0</v>
          </cell>
          <cell r="R31">
            <v>0</v>
          </cell>
          <cell r="S31">
            <v>4</v>
          </cell>
          <cell r="T31">
            <v>3</v>
          </cell>
          <cell r="U31" t="str">
            <v>DEP-NC 2018</v>
          </cell>
          <cell r="X31" t="str">
            <v>DEP-NC 2018</v>
          </cell>
        </row>
        <row r="32">
          <cell r="A32" t="str">
            <v>T0700B02</v>
          </cell>
          <cell r="B32" t="str">
            <v>NC</v>
          </cell>
          <cell r="C32" t="str">
            <v>CDO-West</v>
          </cell>
          <cell r="D32" t="str">
            <v>WESTERN</v>
          </cell>
          <cell r="E32" t="str">
            <v>ASHEVILLE</v>
          </cell>
          <cell r="F32" t="str">
            <v>Buncombe</v>
          </cell>
          <cell r="G32" t="str">
            <v>MONTE VISTA 115KV</v>
          </cell>
          <cell r="H32" t="str">
            <v>T0700</v>
          </cell>
          <cell r="I32">
            <v>450</v>
          </cell>
          <cell r="J32" t="str">
            <v>B02</v>
          </cell>
          <cell r="K32" t="str">
            <v>ENKA 24KV</v>
          </cell>
          <cell r="L32" t="str">
            <v>BK1</v>
          </cell>
          <cell r="M32">
            <v>24</v>
          </cell>
          <cell r="N32">
            <v>2033</v>
          </cell>
          <cell r="O32">
            <v>2016</v>
          </cell>
          <cell r="P32">
            <v>2016</v>
          </cell>
          <cell r="Q32">
            <v>0</v>
          </cell>
          <cell r="R32">
            <v>0</v>
          </cell>
          <cell r="S32">
            <v>5</v>
          </cell>
          <cell r="T32">
            <v>0</v>
          </cell>
          <cell r="U32" t="str">
            <v>DEP-NC 2018</v>
          </cell>
          <cell r="X32" t="str">
            <v>DEP-NC 2018</v>
          </cell>
        </row>
        <row r="33">
          <cell r="A33" t="str">
            <v>T0700B03</v>
          </cell>
          <cell r="B33" t="str">
            <v>NC</v>
          </cell>
          <cell r="C33" t="str">
            <v>CDO-West</v>
          </cell>
          <cell r="D33" t="str">
            <v>WESTERN</v>
          </cell>
          <cell r="E33" t="str">
            <v>ASHEVILLE</v>
          </cell>
          <cell r="F33" t="str">
            <v>Buncombe</v>
          </cell>
          <cell r="G33" t="str">
            <v>MONTE VISTA 115KV</v>
          </cell>
          <cell r="H33" t="str">
            <v>T0700</v>
          </cell>
          <cell r="I33">
            <v>450</v>
          </cell>
          <cell r="J33" t="str">
            <v>B03</v>
          </cell>
          <cell r="K33" t="str">
            <v>PISGAH VIEW 24KV</v>
          </cell>
          <cell r="L33" t="str">
            <v>BK2</v>
          </cell>
          <cell r="M33">
            <v>24</v>
          </cell>
          <cell r="N33">
            <v>3139</v>
          </cell>
          <cell r="O33">
            <v>2015</v>
          </cell>
          <cell r="P33">
            <v>2015</v>
          </cell>
          <cell r="Q33">
            <v>0</v>
          </cell>
          <cell r="R33">
            <v>0</v>
          </cell>
          <cell r="S33">
            <v>6</v>
          </cell>
          <cell r="T33">
            <v>1</v>
          </cell>
          <cell r="U33" t="str">
            <v>DEP-NC 2018</v>
          </cell>
          <cell r="X33" t="str">
            <v>DEP-NC 2018</v>
          </cell>
        </row>
        <row r="34">
          <cell r="A34" t="str">
            <v>T0700B04</v>
          </cell>
          <cell r="B34" t="str">
            <v>NC</v>
          </cell>
          <cell r="C34" t="str">
            <v>CDO-West</v>
          </cell>
          <cell r="D34" t="str">
            <v>WESTERN</v>
          </cell>
          <cell r="E34" t="str">
            <v>ASHEVILLE</v>
          </cell>
          <cell r="F34" t="str">
            <v>Buncombe</v>
          </cell>
          <cell r="G34" t="str">
            <v>MONTE VISTA 115KV</v>
          </cell>
          <cell r="H34" t="str">
            <v>T0700</v>
          </cell>
          <cell r="I34">
            <v>450</v>
          </cell>
          <cell r="J34" t="str">
            <v>B04</v>
          </cell>
          <cell r="K34" t="str">
            <v>MONTE VISTA 24KV</v>
          </cell>
          <cell r="L34" t="str">
            <v>BK1</v>
          </cell>
          <cell r="M34">
            <v>24</v>
          </cell>
          <cell r="N34">
            <v>2350</v>
          </cell>
          <cell r="O34">
            <v>2015</v>
          </cell>
          <cell r="P34">
            <v>2015</v>
          </cell>
          <cell r="Q34">
            <v>0</v>
          </cell>
          <cell r="R34">
            <v>0</v>
          </cell>
          <cell r="S34">
            <v>5</v>
          </cell>
          <cell r="T34">
            <v>0</v>
          </cell>
          <cell r="U34" t="str">
            <v>DEP-NC 2018</v>
          </cell>
          <cell r="X34" t="str">
            <v>DEP-NC 2018</v>
          </cell>
        </row>
        <row r="35">
          <cell r="A35" t="str">
            <v>T0733B01</v>
          </cell>
          <cell r="B35" t="str">
            <v>NC</v>
          </cell>
          <cell r="C35" t="str">
            <v>CDO-West</v>
          </cell>
          <cell r="D35" t="str">
            <v>WESTERN</v>
          </cell>
          <cell r="E35" t="str">
            <v>ASHEVILLE</v>
          </cell>
          <cell r="F35" t="str">
            <v>Buncombe</v>
          </cell>
          <cell r="G35" t="str">
            <v>NEW SALEM 115KV</v>
          </cell>
          <cell r="H35" t="str">
            <v>T0733</v>
          </cell>
          <cell r="I35">
            <v>451</v>
          </cell>
          <cell r="J35" t="str">
            <v>B01</v>
          </cell>
          <cell r="K35" t="str">
            <v>BEETREE 12KV</v>
          </cell>
          <cell r="L35" t="str">
            <v>BK1</v>
          </cell>
          <cell r="M35">
            <v>12</v>
          </cell>
          <cell r="N35">
            <v>1173</v>
          </cell>
          <cell r="O35">
            <v>2018</v>
          </cell>
          <cell r="Q35">
            <v>0</v>
          </cell>
          <cell r="R35">
            <v>0</v>
          </cell>
          <cell r="S35">
            <v>4</v>
          </cell>
          <cell r="T35">
            <v>0</v>
          </cell>
          <cell r="U35" t="str">
            <v>DEP-NC 2018</v>
          </cell>
          <cell r="X35" t="str">
            <v>DEP-NC 2018</v>
          </cell>
        </row>
        <row r="36">
          <cell r="A36" t="str">
            <v>T0745B12</v>
          </cell>
          <cell r="B36" t="str">
            <v>NC</v>
          </cell>
          <cell r="C36" t="str">
            <v>CDO-West</v>
          </cell>
          <cell r="D36" t="str">
            <v>WESTERN</v>
          </cell>
          <cell r="E36" t="str">
            <v>ASHEVILLE</v>
          </cell>
          <cell r="F36" t="str">
            <v>Buncombe</v>
          </cell>
          <cell r="G36" t="str">
            <v>REYNOLDS 115KV</v>
          </cell>
          <cell r="H36" t="str">
            <v>T0745</v>
          </cell>
          <cell r="I36">
            <v>451</v>
          </cell>
          <cell r="J36" t="str">
            <v>B12</v>
          </cell>
          <cell r="K36" t="str">
            <v>REYNOLDS 12KV</v>
          </cell>
          <cell r="L36" t="str">
            <v>BK1</v>
          </cell>
          <cell r="M36">
            <v>12</v>
          </cell>
          <cell r="N36">
            <v>1224</v>
          </cell>
          <cell r="O36">
            <v>2017</v>
          </cell>
          <cell r="P36">
            <v>2017</v>
          </cell>
          <cell r="Q36">
            <v>0</v>
          </cell>
          <cell r="R36">
            <v>0</v>
          </cell>
          <cell r="S36">
            <v>1</v>
          </cell>
          <cell r="T36">
            <v>1</v>
          </cell>
          <cell r="U36" t="str">
            <v>DEP-NC 2018</v>
          </cell>
          <cell r="X36" t="str">
            <v>DEP-NC 2018</v>
          </cell>
        </row>
        <row r="37">
          <cell r="A37" t="str">
            <v>T0750B13</v>
          </cell>
          <cell r="B37" t="str">
            <v>NC</v>
          </cell>
          <cell r="C37" t="str">
            <v>CDO-West</v>
          </cell>
          <cell r="D37" t="str">
            <v>WESTERN</v>
          </cell>
          <cell r="E37" t="str">
            <v>ASHEVILLE</v>
          </cell>
          <cell r="F37" t="str">
            <v>Buncombe</v>
          </cell>
          <cell r="G37" t="str">
            <v>OTEEN 115KV</v>
          </cell>
          <cell r="H37" t="str">
            <v>T0750</v>
          </cell>
          <cell r="I37">
            <v>451</v>
          </cell>
          <cell r="J37" t="str">
            <v>B13</v>
          </cell>
          <cell r="K37" t="str">
            <v>AZALEA 12KV</v>
          </cell>
          <cell r="L37" t="str">
            <v>BK1</v>
          </cell>
          <cell r="M37">
            <v>12</v>
          </cell>
          <cell r="N37">
            <v>1311</v>
          </cell>
          <cell r="O37">
            <v>2015</v>
          </cell>
          <cell r="P37">
            <v>2015</v>
          </cell>
          <cell r="Q37">
            <v>0</v>
          </cell>
          <cell r="R37">
            <v>0</v>
          </cell>
          <cell r="S37">
            <v>3</v>
          </cell>
          <cell r="T37">
            <v>0</v>
          </cell>
          <cell r="U37" t="str">
            <v>DEP-NC 2018</v>
          </cell>
          <cell r="X37" t="str">
            <v>DEP-NC 2018</v>
          </cell>
        </row>
        <row r="38">
          <cell r="A38" t="str">
            <v>T0764B01</v>
          </cell>
          <cell r="B38" t="str">
            <v>NC</v>
          </cell>
          <cell r="C38" t="str">
            <v>CDO-West</v>
          </cell>
          <cell r="D38" t="str">
            <v>WESTERN</v>
          </cell>
          <cell r="E38" t="str">
            <v>ASHEVILLE</v>
          </cell>
          <cell r="F38" t="str">
            <v>Buncombe</v>
          </cell>
          <cell r="G38" t="str">
            <v>ASHEVILLE ROCK HILL 115KV</v>
          </cell>
          <cell r="H38" t="str">
            <v>T0764</v>
          </cell>
          <cell r="I38">
            <v>450</v>
          </cell>
          <cell r="J38" t="str">
            <v>B01</v>
          </cell>
          <cell r="K38" t="str">
            <v>HENDERSONVILLE ROAD 23KV</v>
          </cell>
          <cell r="L38" t="str">
            <v>BK1</v>
          </cell>
          <cell r="M38">
            <v>23</v>
          </cell>
          <cell r="N38">
            <v>2026</v>
          </cell>
          <cell r="O38">
            <v>2014</v>
          </cell>
          <cell r="P38">
            <v>2014</v>
          </cell>
          <cell r="Q38">
            <v>0</v>
          </cell>
          <cell r="R38">
            <v>0</v>
          </cell>
          <cell r="S38">
            <v>3</v>
          </cell>
          <cell r="T38">
            <v>1</v>
          </cell>
          <cell r="U38" t="str">
            <v>DEP-NC 2018</v>
          </cell>
          <cell r="X38" t="str">
            <v>DEP-NC 2018</v>
          </cell>
        </row>
        <row r="39">
          <cell r="A39" t="str">
            <v>T0764B02</v>
          </cell>
          <cell r="B39" t="str">
            <v>NC</v>
          </cell>
          <cell r="C39" t="str">
            <v>CDO-West</v>
          </cell>
          <cell r="D39" t="str">
            <v>WESTERN</v>
          </cell>
          <cell r="E39" t="str">
            <v>ASHEVILLE</v>
          </cell>
          <cell r="F39" t="str">
            <v>Buncombe</v>
          </cell>
          <cell r="G39" t="str">
            <v>ASHEVILLE ROCK HILL 115KV</v>
          </cell>
          <cell r="H39" t="str">
            <v>T0764</v>
          </cell>
          <cell r="I39">
            <v>450</v>
          </cell>
          <cell r="J39" t="str">
            <v>B02</v>
          </cell>
          <cell r="K39" t="str">
            <v>SWEETEN CREEK 23KV</v>
          </cell>
          <cell r="L39" t="str">
            <v>BK1</v>
          </cell>
          <cell r="M39">
            <v>23</v>
          </cell>
          <cell r="N39">
            <v>1181</v>
          </cell>
          <cell r="O39">
            <v>2017</v>
          </cell>
          <cell r="P39">
            <v>2017</v>
          </cell>
          <cell r="Q39">
            <v>0</v>
          </cell>
          <cell r="R39">
            <v>0</v>
          </cell>
          <cell r="S39">
            <v>1</v>
          </cell>
          <cell r="T39">
            <v>5</v>
          </cell>
          <cell r="U39" t="str">
            <v>DEP-NC 2018</v>
          </cell>
          <cell r="X39" t="str">
            <v>DEP-NC 2018</v>
          </cell>
        </row>
        <row r="40">
          <cell r="A40" t="str">
            <v>T0781B01</v>
          </cell>
          <cell r="B40" t="str">
            <v>NC</v>
          </cell>
          <cell r="C40" t="str">
            <v>CDO-West</v>
          </cell>
          <cell r="D40" t="str">
            <v>WESTERN</v>
          </cell>
          <cell r="E40" t="str">
            <v>ASHEVILLE</v>
          </cell>
          <cell r="F40" t="str">
            <v>Buncombe</v>
          </cell>
          <cell r="G40" t="str">
            <v>SKYLAND 115KV</v>
          </cell>
          <cell r="H40" t="str">
            <v>T0781</v>
          </cell>
          <cell r="I40">
            <v>450</v>
          </cell>
          <cell r="J40" t="str">
            <v>B01</v>
          </cell>
          <cell r="K40" t="str">
            <v>MILLS GAP 23KV</v>
          </cell>
          <cell r="L40" t="str">
            <v>BK1</v>
          </cell>
          <cell r="M40">
            <v>23</v>
          </cell>
          <cell r="N40">
            <v>3680</v>
          </cell>
          <cell r="O40">
            <v>2017</v>
          </cell>
          <cell r="P40">
            <v>2017</v>
          </cell>
          <cell r="Q40">
            <v>0</v>
          </cell>
          <cell r="R40">
            <v>0</v>
          </cell>
          <cell r="S40">
            <v>6</v>
          </cell>
          <cell r="T40">
            <v>2</v>
          </cell>
          <cell r="U40" t="str">
            <v>DEP-NC 2018</v>
          </cell>
          <cell r="W40" t="str">
            <v xml:space="preserve">Andrew also suggested for 2019. </v>
          </cell>
          <cell r="X40" t="str">
            <v>DEP-NC 2018</v>
          </cell>
        </row>
        <row r="41">
          <cell r="A41" t="str">
            <v>T0781B05</v>
          </cell>
          <cell r="B41" t="str">
            <v>NC</v>
          </cell>
          <cell r="C41" t="str">
            <v>CDO-West</v>
          </cell>
          <cell r="D41" t="str">
            <v>WESTERN</v>
          </cell>
          <cell r="E41" t="str">
            <v>ASHEVILLE</v>
          </cell>
          <cell r="F41" t="str">
            <v>Buncombe</v>
          </cell>
          <cell r="G41" t="str">
            <v>SKYLAND 115KV</v>
          </cell>
          <cell r="H41" t="str">
            <v>T0781</v>
          </cell>
          <cell r="I41">
            <v>450</v>
          </cell>
          <cell r="J41" t="str">
            <v>B05</v>
          </cell>
          <cell r="K41" t="str">
            <v>HIGHWAY 25 23KV</v>
          </cell>
          <cell r="L41" t="str">
            <v>BK1</v>
          </cell>
          <cell r="M41">
            <v>23</v>
          </cell>
          <cell r="N41">
            <v>2850</v>
          </cell>
          <cell r="O41">
            <v>2014</v>
          </cell>
          <cell r="P41">
            <v>2014</v>
          </cell>
          <cell r="Q41">
            <v>0</v>
          </cell>
          <cell r="R41">
            <v>0</v>
          </cell>
          <cell r="S41">
            <v>1</v>
          </cell>
          <cell r="T41">
            <v>5</v>
          </cell>
          <cell r="U41" t="str">
            <v>DEP-NC 2018</v>
          </cell>
          <cell r="X41" t="str">
            <v>DEP-NC 2018</v>
          </cell>
        </row>
        <row r="42">
          <cell r="A42" t="str">
            <v>T0784B11</v>
          </cell>
          <cell r="B42" t="str">
            <v>NC</v>
          </cell>
          <cell r="C42" t="str">
            <v>CDO-West</v>
          </cell>
          <cell r="D42" t="str">
            <v>WESTERN</v>
          </cell>
          <cell r="E42" t="str">
            <v>ASHEVILLE</v>
          </cell>
          <cell r="F42" t="str">
            <v>Buncombe</v>
          </cell>
          <cell r="G42" t="str">
            <v>AVERY CREEK 115KV</v>
          </cell>
          <cell r="H42" t="str">
            <v>T0784</v>
          </cell>
          <cell r="I42">
            <v>450</v>
          </cell>
          <cell r="J42" t="str">
            <v>B11</v>
          </cell>
          <cell r="K42" t="str">
            <v>AVERY CREEK 24KV</v>
          </cell>
          <cell r="L42" t="str">
            <v>BK1</v>
          </cell>
          <cell r="M42">
            <v>24</v>
          </cell>
          <cell r="N42">
            <v>1637</v>
          </cell>
          <cell r="O42">
            <v>2018</v>
          </cell>
          <cell r="P42" t="str">
            <v>Y</v>
          </cell>
          <cell r="Q42">
            <v>1</v>
          </cell>
          <cell r="R42">
            <v>0.5</v>
          </cell>
          <cell r="S42">
            <v>6</v>
          </cell>
          <cell r="T42">
            <v>0</v>
          </cell>
          <cell r="U42" t="str">
            <v>DEP-NC 2018</v>
          </cell>
          <cell r="X42" t="str">
            <v>DEP-NC 2018</v>
          </cell>
        </row>
        <row r="43">
          <cell r="A43" t="str">
            <v>T0784B13</v>
          </cell>
          <cell r="B43" t="str">
            <v>NC</v>
          </cell>
          <cell r="C43" t="str">
            <v>CDO-West</v>
          </cell>
          <cell r="D43" t="str">
            <v>WESTERN</v>
          </cell>
          <cell r="E43" t="str">
            <v>ASHEVILLE</v>
          </cell>
          <cell r="F43" t="str">
            <v>Buncombe</v>
          </cell>
          <cell r="G43" t="str">
            <v>AVERY CREEK 115KV</v>
          </cell>
          <cell r="H43" t="str">
            <v>T0784</v>
          </cell>
          <cell r="I43">
            <v>450</v>
          </cell>
          <cell r="J43" t="str">
            <v>B13</v>
          </cell>
          <cell r="K43" t="str">
            <v>VISTA BOULEVARD 24KV</v>
          </cell>
          <cell r="L43" t="str">
            <v>BK1</v>
          </cell>
          <cell r="M43">
            <v>24</v>
          </cell>
          <cell r="N43">
            <v>638</v>
          </cell>
          <cell r="O43">
            <v>2018</v>
          </cell>
          <cell r="Q43">
            <v>0</v>
          </cell>
          <cell r="R43">
            <v>0</v>
          </cell>
          <cell r="S43">
            <v>1</v>
          </cell>
          <cell r="T43">
            <v>0</v>
          </cell>
          <cell r="U43" t="str">
            <v>DEP-NC 2018</v>
          </cell>
          <cell r="X43" t="str">
            <v>DEP-NC 2018</v>
          </cell>
        </row>
        <row r="44">
          <cell r="A44" t="str">
            <v>T0791B01</v>
          </cell>
          <cell r="B44" t="str">
            <v>NC</v>
          </cell>
          <cell r="C44" t="str">
            <v>CDO-West</v>
          </cell>
          <cell r="D44" t="str">
            <v>WESTERN</v>
          </cell>
          <cell r="E44" t="str">
            <v>SPRUCE PINE</v>
          </cell>
          <cell r="F44" t="str">
            <v>Mitchell</v>
          </cell>
          <cell r="G44" t="str">
            <v>SPRUCE PINE 115KV</v>
          </cell>
          <cell r="H44" t="str">
            <v>T0791</v>
          </cell>
          <cell r="I44">
            <v>454</v>
          </cell>
          <cell r="J44" t="str">
            <v>B01</v>
          </cell>
          <cell r="K44" t="str">
            <v>SPRUCE PINE 23KV</v>
          </cell>
          <cell r="L44" t="str">
            <v>BK1</v>
          </cell>
          <cell r="M44">
            <v>23</v>
          </cell>
          <cell r="N44">
            <v>1906</v>
          </cell>
          <cell r="O44">
            <v>2017</v>
          </cell>
          <cell r="P44">
            <v>2017</v>
          </cell>
          <cell r="Q44">
            <v>0</v>
          </cell>
          <cell r="R44">
            <v>0</v>
          </cell>
          <cell r="S44">
            <v>2</v>
          </cell>
          <cell r="T44">
            <v>2</v>
          </cell>
          <cell r="U44" t="str">
            <v>DEP-NC 2018</v>
          </cell>
          <cell r="X44" t="str">
            <v>DEP-NC 2018</v>
          </cell>
        </row>
        <row r="45">
          <cell r="A45" t="str">
            <v>T0791B05</v>
          </cell>
          <cell r="B45" t="str">
            <v>NC</v>
          </cell>
          <cell r="C45" t="str">
            <v>CDO-West</v>
          </cell>
          <cell r="D45" t="str">
            <v>WESTERN</v>
          </cell>
          <cell r="E45" t="str">
            <v>SPRUCE PINE</v>
          </cell>
          <cell r="F45" t="str">
            <v>Mitchell</v>
          </cell>
          <cell r="G45" t="str">
            <v>SPRUCE PINE 115KV</v>
          </cell>
          <cell r="H45" t="str">
            <v>T0791</v>
          </cell>
          <cell r="I45">
            <v>454</v>
          </cell>
          <cell r="J45" t="str">
            <v>B05</v>
          </cell>
          <cell r="K45" t="str">
            <v>GRASSY CREEK 23KV</v>
          </cell>
          <cell r="L45" t="str">
            <v>BK1</v>
          </cell>
          <cell r="M45">
            <v>23</v>
          </cell>
          <cell r="N45">
            <v>828</v>
          </cell>
          <cell r="O45">
            <v>2017</v>
          </cell>
          <cell r="P45">
            <v>2017</v>
          </cell>
          <cell r="Q45">
            <v>0</v>
          </cell>
          <cell r="R45">
            <v>0</v>
          </cell>
          <cell r="S45">
            <v>2</v>
          </cell>
          <cell r="T45">
            <v>2</v>
          </cell>
          <cell r="U45" t="str">
            <v>DEP-NC 2018</v>
          </cell>
          <cell r="X45" t="str">
            <v>DEP-NC 2018</v>
          </cell>
        </row>
        <row r="46">
          <cell r="A46" t="str">
            <v>T0810B01</v>
          </cell>
          <cell r="B46" t="str">
            <v>NC</v>
          </cell>
          <cell r="C46" t="str">
            <v>CDO-West</v>
          </cell>
          <cell r="D46" t="str">
            <v>WESTERN</v>
          </cell>
          <cell r="E46" t="str">
            <v>ASHEVILLE</v>
          </cell>
          <cell r="F46" t="str">
            <v>Buncombe</v>
          </cell>
          <cell r="G46" t="str">
            <v>SWANNANOA 115KV</v>
          </cell>
          <cell r="H46" t="str">
            <v>T0810</v>
          </cell>
          <cell r="I46">
            <v>451</v>
          </cell>
          <cell r="J46" t="str">
            <v>B01</v>
          </cell>
          <cell r="K46" t="str">
            <v>GROVEMONT 12KV</v>
          </cell>
          <cell r="L46" t="str">
            <v>BK1</v>
          </cell>
          <cell r="M46">
            <v>12</v>
          </cell>
          <cell r="N46">
            <v>1285</v>
          </cell>
          <cell r="O46">
            <v>2018</v>
          </cell>
          <cell r="P46" t="str">
            <v>Y</v>
          </cell>
          <cell r="Q46">
            <v>1</v>
          </cell>
          <cell r="R46">
            <v>0.5</v>
          </cell>
          <cell r="S46">
            <v>3</v>
          </cell>
          <cell r="T46">
            <v>0</v>
          </cell>
          <cell r="U46" t="str">
            <v>DEP-NC 2018</v>
          </cell>
          <cell r="X46" t="str">
            <v>DEP-NC 2018</v>
          </cell>
        </row>
        <row r="47">
          <cell r="A47" t="str">
            <v>T0810B02</v>
          </cell>
          <cell r="B47" t="str">
            <v>NC</v>
          </cell>
          <cell r="C47" t="str">
            <v>CDO-West</v>
          </cell>
          <cell r="D47" t="str">
            <v>WESTERN</v>
          </cell>
          <cell r="E47" t="str">
            <v>ASHEVILLE</v>
          </cell>
          <cell r="F47" t="str">
            <v>Buncombe</v>
          </cell>
          <cell r="G47" t="str">
            <v>SWANNANOA 115KV</v>
          </cell>
          <cell r="H47" t="str">
            <v>T0810</v>
          </cell>
          <cell r="I47">
            <v>451</v>
          </cell>
          <cell r="J47" t="str">
            <v>B02</v>
          </cell>
          <cell r="K47" t="str">
            <v>STATE HOSPITAL 12KV</v>
          </cell>
          <cell r="L47" t="str">
            <v>BK1</v>
          </cell>
          <cell r="M47">
            <v>12</v>
          </cell>
          <cell r="N47">
            <v>1323</v>
          </cell>
          <cell r="O47">
            <v>2017</v>
          </cell>
          <cell r="P47">
            <v>2017</v>
          </cell>
          <cell r="Q47">
            <v>0</v>
          </cell>
          <cell r="R47">
            <v>0</v>
          </cell>
          <cell r="S47">
            <v>1</v>
          </cell>
          <cell r="T47">
            <v>1</v>
          </cell>
          <cell r="U47" t="str">
            <v>DEP-NC 2018</v>
          </cell>
          <cell r="X47" t="str">
            <v>DEP-NC 2018</v>
          </cell>
        </row>
        <row r="48">
          <cell r="A48" t="str">
            <v>T0810B03</v>
          </cell>
          <cell r="B48" t="str">
            <v>NC</v>
          </cell>
          <cell r="C48" t="str">
            <v>CDO-West</v>
          </cell>
          <cell r="D48" t="str">
            <v>WESTERN</v>
          </cell>
          <cell r="E48" t="str">
            <v>ASHEVILLE</v>
          </cell>
          <cell r="F48" t="str">
            <v>Buncombe</v>
          </cell>
          <cell r="G48" t="str">
            <v>SWANNANOA 115KV</v>
          </cell>
          <cell r="H48" t="str">
            <v>T0810</v>
          </cell>
          <cell r="I48">
            <v>451</v>
          </cell>
          <cell r="J48" t="str">
            <v>B03</v>
          </cell>
          <cell r="K48" t="str">
            <v>LYTLE 12KV</v>
          </cell>
          <cell r="L48" t="str">
            <v>BK1</v>
          </cell>
          <cell r="M48">
            <v>12</v>
          </cell>
          <cell r="N48">
            <v>1014</v>
          </cell>
          <cell r="O48">
            <v>2017</v>
          </cell>
          <cell r="P48">
            <v>2017</v>
          </cell>
          <cell r="Q48">
            <v>0</v>
          </cell>
          <cell r="R48">
            <v>0</v>
          </cell>
          <cell r="S48">
            <v>2</v>
          </cell>
          <cell r="T48">
            <v>0</v>
          </cell>
          <cell r="U48" t="str">
            <v>DEP-NC 2018</v>
          </cell>
          <cell r="X48" t="str">
            <v>DEP-NC 2018</v>
          </cell>
        </row>
        <row r="49">
          <cell r="A49" t="str">
            <v>T0810B07</v>
          </cell>
          <cell r="B49" t="str">
            <v>NC</v>
          </cell>
          <cell r="C49" t="str">
            <v>CDO-West</v>
          </cell>
          <cell r="D49" t="str">
            <v>WESTERN</v>
          </cell>
          <cell r="E49" t="str">
            <v>ASHEVILLE</v>
          </cell>
          <cell r="F49" t="str">
            <v>Buncombe</v>
          </cell>
          <cell r="G49" t="str">
            <v>SWANNANOA 115KV</v>
          </cell>
          <cell r="H49" t="str">
            <v>T0810</v>
          </cell>
          <cell r="I49">
            <v>451</v>
          </cell>
          <cell r="J49" t="str">
            <v>B07</v>
          </cell>
          <cell r="K49" t="str">
            <v>HIGHWAY 70 12KV</v>
          </cell>
          <cell r="L49" t="str">
            <v>BK2</v>
          </cell>
          <cell r="M49">
            <v>12</v>
          </cell>
          <cell r="N49">
            <v>1487</v>
          </cell>
          <cell r="O49">
            <v>2017</v>
          </cell>
          <cell r="P49">
            <v>2017</v>
          </cell>
          <cell r="Q49">
            <v>0</v>
          </cell>
          <cell r="R49">
            <v>0</v>
          </cell>
          <cell r="S49">
            <v>1</v>
          </cell>
          <cell r="T49">
            <v>2</v>
          </cell>
          <cell r="U49" t="str">
            <v>DEP-NC 2018</v>
          </cell>
          <cell r="X49" t="str">
            <v>DEP-NC 2018</v>
          </cell>
        </row>
        <row r="50">
          <cell r="A50" t="str">
            <v>T0840B03</v>
          </cell>
          <cell r="B50" t="str">
            <v>NC</v>
          </cell>
          <cell r="C50" t="str">
            <v>CDO-West</v>
          </cell>
          <cell r="D50" t="str">
            <v>WESTERN</v>
          </cell>
          <cell r="E50" t="str">
            <v>ASHEVILLE</v>
          </cell>
          <cell r="F50" t="str">
            <v>Buncombe</v>
          </cell>
          <cell r="G50" t="str">
            <v>VANDERBILT 115KV</v>
          </cell>
          <cell r="H50" t="str">
            <v>T0840</v>
          </cell>
          <cell r="I50">
            <v>451</v>
          </cell>
          <cell r="J50" t="str">
            <v>B03</v>
          </cell>
          <cell r="K50" t="str">
            <v>HIAWASSEE 12KV</v>
          </cell>
          <cell r="L50" t="str">
            <v>BK1</v>
          </cell>
          <cell r="M50">
            <v>12</v>
          </cell>
          <cell r="N50">
            <v>768</v>
          </cell>
          <cell r="O50">
            <v>2018</v>
          </cell>
          <cell r="Q50">
            <v>0</v>
          </cell>
          <cell r="R50">
            <v>0</v>
          </cell>
          <cell r="S50">
            <v>0</v>
          </cell>
          <cell r="T50">
            <v>0</v>
          </cell>
          <cell r="U50" t="str">
            <v>DEP-NC 2018</v>
          </cell>
          <cell r="X50" t="str">
            <v>DEP-NC 2018</v>
          </cell>
        </row>
        <row r="51">
          <cell r="A51" t="str">
            <v>T0840B06</v>
          </cell>
          <cell r="B51" t="str">
            <v>NC</v>
          </cell>
          <cell r="C51" t="str">
            <v>CDO-West</v>
          </cell>
          <cell r="D51" t="str">
            <v>WESTERN</v>
          </cell>
          <cell r="E51" t="str">
            <v>ASHEVILLE</v>
          </cell>
          <cell r="F51" t="str">
            <v>Buncombe</v>
          </cell>
          <cell r="G51" t="str">
            <v>VANDERBILT 115KV</v>
          </cell>
          <cell r="H51" t="str">
            <v>T0840</v>
          </cell>
          <cell r="I51">
            <v>451</v>
          </cell>
          <cell r="J51" t="str">
            <v>B06</v>
          </cell>
          <cell r="K51" t="str">
            <v>CHERRY STREET 12KV</v>
          </cell>
          <cell r="L51" t="str">
            <v>BK1</v>
          </cell>
          <cell r="M51">
            <v>12</v>
          </cell>
          <cell r="N51">
            <v>1748</v>
          </cell>
          <cell r="O51">
            <v>2016</v>
          </cell>
          <cell r="P51">
            <v>2016</v>
          </cell>
          <cell r="Q51">
            <v>0</v>
          </cell>
          <cell r="R51">
            <v>0</v>
          </cell>
          <cell r="S51">
            <v>2</v>
          </cell>
          <cell r="T51">
            <v>1</v>
          </cell>
          <cell r="U51" t="str">
            <v>DEP-NC 2018</v>
          </cell>
          <cell r="X51" t="str">
            <v>DEP-NC 2018</v>
          </cell>
        </row>
        <row r="52">
          <cell r="A52" t="str">
            <v>T0840B08</v>
          </cell>
          <cell r="B52" t="str">
            <v>NC</v>
          </cell>
          <cell r="C52" t="str">
            <v>CDO-West</v>
          </cell>
          <cell r="D52" t="str">
            <v>WESTERN</v>
          </cell>
          <cell r="E52" t="str">
            <v>ASHEVILLE</v>
          </cell>
          <cell r="F52" t="str">
            <v>Buncombe</v>
          </cell>
          <cell r="G52" t="str">
            <v>VANDERBILT 115KV</v>
          </cell>
          <cell r="H52" t="str">
            <v>T0840</v>
          </cell>
          <cell r="I52">
            <v>451</v>
          </cell>
          <cell r="J52" t="str">
            <v>B08</v>
          </cell>
          <cell r="K52" t="str">
            <v>KIMBERLY 12KV</v>
          </cell>
          <cell r="L52" t="str">
            <v>BK1</v>
          </cell>
          <cell r="M52">
            <v>12</v>
          </cell>
          <cell r="N52">
            <v>1225</v>
          </cell>
          <cell r="O52">
            <v>2018</v>
          </cell>
          <cell r="Q52">
            <v>0</v>
          </cell>
          <cell r="R52">
            <v>0</v>
          </cell>
          <cell r="S52">
            <v>1</v>
          </cell>
          <cell r="T52">
            <v>0</v>
          </cell>
          <cell r="U52" t="str">
            <v>DEP-NC 2018</v>
          </cell>
          <cell r="X52" t="str">
            <v>DEP-NC 2018</v>
          </cell>
        </row>
        <row r="53">
          <cell r="A53" t="str">
            <v>T0870B01</v>
          </cell>
          <cell r="B53" t="str">
            <v>NC</v>
          </cell>
          <cell r="C53" t="str">
            <v>CDO-West</v>
          </cell>
          <cell r="D53" t="str">
            <v>WESTERN</v>
          </cell>
          <cell r="E53" t="str">
            <v>ASHEVILLE</v>
          </cell>
          <cell r="F53" t="str">
            <v>Buncombe</v>
          </cell>
          <cell r="G53" t="str">
            <v>WEAVERVILLE 115KV</v>
          </cell>
          <cell r="H53" t="str">
            <v>T0870</v>
          </cell>
          <cell r="I53">
            <v>451</v>
          </cell>
          <cell r="J53" t="str">
            <v>B01</v>
          </cell>
          <cell r="K53" t="str">
            <v>MONTICELLO 12KV</v>
          </cell>
          <cell r="L53" t="str">
            <v>BK1</v>
          </cell>
          <cell r="M53">
            <v>12</v>
          </cell>
          <cell r="N53">
            <v>1556</v>
          </cell>
          <cell r="O53">
            <v>2017</v>
          </cell>
          <cell r="P53">
            <v>2017</v>
          </cell>
          <cell r="Q53">
            <v>0</v>
          </cell>
          <cell r="R53">
            <v>0</v>
          </cell>
          <cell r="S53">
            <v>3</v>
          </cell>
          <cell r="T53">
            <v>0</v>
          </cell>
          <cell r="U53" t="str">
            <v>DEP-NC 2018</v>
          </cell>
          <cell r="X53" t="str">
            <v>DEP-NC 2018</v>
          </cell>
        </row>
        <row r="54">
          <cell r="A54" t="str">
            <v>T0870B02</v>
          </cell>
          <cell r="B54" t="str">
            <v>NC</v>
          </cell>
          <cell r="C54" t="str">
            <v>CDO-West</v>
          </cell>
          <cell r="D54" t="str">
            <v>WESTERN</v>
          </cell>
          <cell r="E54" t="str">
            <v>ASHEVILLE</v>
          </cell>
          <cell r="F54" t="str">
            <v>Buncombe</v>
          </cell>
          <cell r="G54" t="str">
            <v>WEAVERVILLE 115KV</v>
          </cell>
          <cell r="H54" t="str">
            <v>T0870</v>
          </cell>
          <cell r="I54">
            <v>451</v>
          </cell>
          <cell r="J54" t="str">
            <v>B02</v>
          </cell>
          <cell r="K54" t="str">
            <v>CHURCH STREET 12KV</v>
          </cell>
          <cell r="L54" t="str">
            <v>BK1</v>
          </cell>
          <cell r="M54">
            <v>12</v>
          </cell>
          <cell r="N54">
            <v>1005</v>
          </cell>
          <cell r="O54">
            <v>2017</v>
          </cell>
          <cell r="P54">
            <v>2017</v>
          </cell>
          <cell r="Q54">
            <v>0</v>
          </cell>
          <cell r="R54">
            <v>0</v>
          </cell>
          <cell r="S54">
            <v>1</v>
          </cell>
          <cell r="T54">
            <v>1</v>
          </cell>
          <cell r="U54" t="str">
            <v>DEP-NC 2018</v>
          </cell>
          <cell r="X54" t="str">
            <v>DEP-NC 2018</v>
          </cell>
        </row>
        <row r="55">
          <cell r="A55" t="str">
            <v>T0870B04</v>
          </cell>
          <cell r="B55" t="str">
            <v>NC</v>
          </cell>
          <cell r="C55" t="str">
            <v>CDO-West</v>
          </cell>
          <cell r="D55" t="str">
            <v>WESTERN</v>
          </cell>
          <cell r="E55" t="str">
            <v>ASHEVILLE</v>
          </cell>
          <cell r="F55" t="str">
            <v>Buncombe</v>
          </cell>
          <cell r="G55" t="str">
            <v>WEAVERVILLE 115KV</v>
          </cell>
          <cell r="H55" t="str">
            <v>T0870</v>
          </cell>
          <cell r="I55">
            <v>451</v>
          </cell>
          <cell r="J55" t="str">
            <v>B04</v>
          </cell>
          <cell r="K55" t="str">
            <v>WEAVER BOULEVARD 12KV</v>
          </cell>
          <cell r="L55" t="str">
            <v>BK1</v>
          </cell>
          <cell r="M55">
            <v>12</v>
          </cell>
          <cell r="N55">
            <v>2115</v>
          </cell>
          <cell r="O55">
            <v>2017</v>
          </cell>
          <cell r="P55">
            <v>2017</v>
          </cell>
          <cell r="Q55">
            <v>0</v>
          </cell>
          <cell r="R55">
            <v>0</v>
          </cell>
          <cell r="S55">
            <v>7</v>
          </cell>
          <cell r="T55">
            <v>0</v>
          </cell>
          <cell r="U55" t="str">
            <v>DEP-NC 2018</v>
          </cell>
          <cell r="X55" t="str">
            <v>DEP-NC 2018</v>
          </cell>
        </row>
        <row r="56">
          <cell r="A56" t="str">
            <v>T0900B03</v>
          </cell>
          <cell r="B56" t="str">
            <v>NC</v>
          </cell>
          <cell r="C56" t="str">
            <v>CDO-East</v>
          </cell>
          <cell r="D56" t="str">
            <v>SOUTHERN</v>
          </cell>
          <cell r="E56" t="str">
            <v>SOUTHERN PINES</v>
          </cell>
          <cell r="F56" t="str">
            <v>Moore</v>
          </cell>
          <cell r="G56" t="str">
            <v>ABERDEEN 115KV</v>
          </cell>
          <cell r="H56" t="str">
            <v>T0900</v>
          </cell>
          <cell r="I56">
            <v>230</v>
          </cell>
          <cell r="J56" t="str">
            <v>B03</v>
          </cell>
          <cell r="K56" t="str">
            <v>PINEBLUFF 23KV</v>
          </cell>
          <cell r="L56" t="str">
            <v>BK1</v>
          </cell>
          <cell r="M56">
            <v>23</v>
          </cell>
          <cell r="N56">
            <v>2334</v>
          </cell>
          <cell r="O56">
            <v>2015</v>
          </cell>
          <cell r="P56">
            <v>2015</v>
          </cell>
          <cell r="Q56">
            <v>0</v>
          </cell>
          <cell r="R56">
            <v>0</v>
          </cell>
          <cell r="S56">
            <v>5</v>
          </cell>
          <cell r="T56">
            <v>0</v>
          </cell>
          <cell r="U56" t="str">
            <v>DEP-NC 2018</v>
          </cell>
          <cell r="V56" t="str">
            <v>Deferred from 2018</v>
          </cell>
          <cell r="W56" t="str">
            <v>deferred from 2018 and can be segmentation only in 2023</v>
          </cell>
          <cell r="X56" t="str">
            <v>DEP-NC 2023</v>
          </cell>
        </row>
        <row r="57">
          <cell r="A57" t="str">
            <v>T0900B04</v>
          </cell>
          <cell r="B57" t="str">
            <v>NC</v>
          </cell>
          <cell r="C57" t="str">
            <v>CDO-East</v>
          </cell>
          <cell r="D57" t="str">
            <v>SOUTHERN</v>
          </cell>
          <cell r="E57" t="str">
            <v>SOUTHERN PINES</v>
          </cell>
          <cell r="F57" t="str">
            <v>Moore</v>
          </cell>
          <cell r="G57" t="str">
            <v>ABERDEEN 115KV</v>
          </cell>
          <cell r="H57" t="str">
            <v>T0900</v>
          </cell>
          <cell r="I57">
            <v>230</v>
          </cell>
          <cell r="J57" t="str">
            <v>B04</v>
          </cell>
          <cell r="K57" t="str">
            <v>CCNC 23KV</v>
          </cell>
          <cell r="L57" t="str">
            <v>BK1</v>
          </cell>
          <cell r="M57">
            <v>23</v>
          </cell>
          <cell r="N57">
            <v>899</v>
          </cell>
          <cell r="O57">
            <v>2017</v>
          </cell>
          <cell r="P57">
            <v>2017</v>
          </cell>
          <cell r="Q57">
            <v>0</v>
          </cell>
          <cell r="R57">
            <v>0</v>
          </cell>
          <cell r="S57">
            <v>2</v>
          </cell>
          <cell r="T57">
            <v>0</v>
          </cell>
          <cell r="U57" t="str">
            <v>DEP-NC 2018</v>
          </cell>
          <cell r="X57" t="str">
            <v>DEP-NC 2018</v>
          </cell>
        </row>
        <row r="58">
          <cell r="A58" t="str">
            <v>T0900B05</v>
          </cell>
          <cell r="B58" t="str">
            <v>NC</v>
          </cell>
          <cell r="C58" t="str">
            <v>CDO-East</v>
          </cell>
          <cell r="D58" t="str">
            <v>SOUTHERN</v>
          </cell>
          <cell r="E58" t="str">
            <v>SOUTHERN PINES</v>
          </cell>
          <cell r="F58" t="str">
            <v>Moore</v>
          </cell>
          <cell r="G58" t="str">
            <v>ABERDEEN 115KV</v>
          </cell>
          <cell r="H58" t="str">
            <v>T0900</v>
          </cell>
          <cell r="I58">
            <v>230</v>
          </cell>
          <cell r="J58" t="str">
            <v>B05</v>
          </cell>
          <cell r="K58" t="str">
            <v>JACKSON HAMLET 23KV</v>
          </cell>
          <cell r="L58" t="str">
            <v>BK1</v>
          </cell>
          <cell r="M58">
            <v>23</v>
          </cell>
          <cell r="N58">
            <v>1533</v>
          </cell>
          <cell r="O58">
            <v>2015</v>
          </cell>
          <cell r="P58">
            <v>2015</v>
          </cell>
          <cell r="Q58">
            <v>0</v>
          </cell>
          <cell r="R58">
            <v>0</v>
          </cell>
          <cell r="S58">
            <v>4</v>
          </cell>
          <cell r="T58">
            <v>0</v>
          </cell>
          <cell r="U58" t="str">
            <v>DEP-NC 2018</v>
          </cell>
          <cell r="X58" t="str">
            <v>DEP-NC 2018</v>
          </cell>
        </row>
        <row r="59">
          <cell r="A59" t="str">
            <v>T0950B05</v>
          </cell>
          <cell r="B59" t="str">
            <v>NC</v>
          </cell>
          <cell r="C59" t="str">
            <v>CDO-East</v>
          </cell>
          <cell r="D59" t="str">
            <v>SOUTHERN</v>
          </cell>
          <cell r="E59" t="str">
            <v>ASHEBORO</v>
          </cell>
          <cell r="F59" t="str">
            <v>Randolph</v>
          </cell>
          <cell r="G59" t="str">
            <v>ASHEBORO SOUTH 115KV</v>
          </cell>
          <cell r="H59" t="str">
            <v>T0950</v>
          </cell>
          <cell r="I59">
            <v>221</v>
          </cell>
          <cell r="J59" t="str">
            <v>B05</v>
          </cell>
          <cell r="K59" t="str">
            <v>MCDOWELL ROAD 23KV</v>
          </cell>
          <cell r="L59" t="str">
            <v>BK1</v>
          </cell>
          <cell r="M59">
            <v>23</v>
          </cell>
          <cell r="N59">
            <v>1446</v>
          </cell>
          <cell r="O59">
            <v>2014</v>
          </cell>
          <cell r="P59">
            <v>2014</v>
          </cell>
          <cell r="Q59">
            <v>0</v>
          </cell>
          <cell r="R59">
            <v>0</v>
          </cell>
          <cell r="S59">
            <v>3</v>
          </cell>
          <cell r="T59">
            <v>1</v>
          </cell>
          <cell r="U59" t="str">
            <v>DEP-NC 2018</v>
          </cell>
          <cell r="X59" t="str">
            <v>DEP-NC 2018</v>
          </cell>
        </row>
        <row r="60">
          <cell r="A60" t="str">
            <v>T0955B01</v>
          </cell>
          <cell r="B60" t="str">
            <v>NC</v>
          </cell>
          <cell r="C60" t="str">
            <v>CDO-East</v>
          </cell>
          <cell r="D60" t="str">
            <v>SOUTHERN</v>
          </cell>
          <cell r="E60" t="str">
            <v>ASHEBORO</v>
          </cell>
          <cell r="F60" t="str">
            <v>Randolph</v>
          </cell>
          <cell r="G60" t="str">
            <v>ASHEBORO WEST 115KV</v>
          </cell>
          <cell r="H60" t="str">
            <v>T0955</v>
          </cell>
          <cell r="I60">
            <v>221</v>
          </cell>
          <cell r="J60" t="str">
            <v>B01</v>
          </cell>
          <cell r="K60" t="str">
            <v>UWHARRIE STREET 23KV</v>
          </cell>
          <cell r="L60" t="str">
            <v>BK1</v>
          </cell>
          <cell r="M60">
            <v>23</v>
          </cell>
          <cell r="N60">
            <v>2761</v>
          </cell>
          <cell r="O60">
            <v>2014</v>
          </cell>
          <cell r="P60">
            <v>2014</v>
          </cell>
          <cell r="Q60">
            <v>0</v>
          </cell>
          <cell r="R60">
            <v>0</v>
          </cell>
          <cell r="S60">
            <v>5</v>
          </cell>
          <cell r="T60">
            <v>1</v>
          </cell>
          <cell r="U60" t="str">
            <v>DEP-NC 2018</v>
          </cell>
          <cell r="V60" t="str">
            <v>Deferred from 2018</v>
          </cell>
          <cell r="X60" t="str">
            <v>DEP-NC 2023</v>
          </cell>
        </row>
        <row r="61">
          <cell r="A61" t="str">
            <v>T0960B11</v>
          </cell>
          <cell r="B61" t="str">
            <v>NC</v>
          </cell>
          <cell r="C61" t="str">
            <v>CDO-East</v>
          </cell>
          <cell r="D61" t="str">
            <v>SOUTHERN</v>
          </cell>
          <cell r="E61" t="str">
            <v>ASHEBORO</v>
          </cell>
          <cell r="F61" t="str">
            <v>Randolph</v>
          </cell>
          <cell r="G61" t="str">
            <v>ASHEBORO EAST 115KV</v>
          </cell>
          <cell r="H61" t="str">
            <v>T0960</v>
          </cell>
          <cell r="I61">
            <v>221</v>
          </cell>
          <cell r="J61" t="str">
            <v>B11</v>
          </cell>
          <cell r="K61" t="str">
            <v>ASHEBORO EAST HIGHWAY 64 23KV</v>
          </cell>
          <cell r="L61" t="str">
            <v>BK2</v>
          </cell>
          <cell r="M61">
            <v>23</v>
          </cell>
          <cell r="N61">
            <v>1728</v>
          </cell>
          <cell r="O61">
            <v>2016</v>
          </cell>
          <cell r="P61">
            <v>2016</v>
          </cell>
          <cell r="Q61">
            <v>0</v>
          </cell>
          <cell r="R61">
            <v>0</v>
          </cell>
          <cell r="S61">
            <v>6</v>
          </cell>
          <cell r="T61">
            <v>0</v>
          </cell>
          <cell r="U61" t="str">
            <v>DEP-NC 2018</v>
          </cell>
          <cell r="X61" t="str">
            <v>DEP-NC 2018</v>
          </cell>
        </row>
        <row r="62">
          <cell r="A62" t="str">
            <v>T1330B03</v>
          </cell>
          <cell r="B62" t="str">
            <v>NC</v>
          </cell>
          <cell r="C62" t="str">
            <v>CDO-East</v>
          </cell>
          <cell r="D62" t="str">
            <v>SOUTHERN</v>
          </cell>
          <cell r="E62" t="str">
            <v>ASHEBORO</v>
          </cell>
          <cell r="F62" t="str">
            <v>Randolph</v>
          </cell>
          <cell r="G62" t="str">
            <v>LIBERTY 115KV</v>
          </cell>
          <cell r="H62" t="str">
            <v>T1330</v>
          </cell>
          <cell r="I62">
            <v>221</v>
          </cell>
          <cell r="J62" t="str">
            <v>B03</v>
          </cell>
          <cell r="K62" t="str">
            <v>LIBERTY EAST 23KV</v>
          </cell>
          <cell r="L62" t="str">
            <v>BK1</v>
          </cell>
          <cell r="M62">
            <v>23</v>
          </cell>
          <cell r="N62">
            <v>1575</v>
          </cell>
          <cell r="O62">
            <v>2014</v>
          </cell>
          <cell r="P62">
            <v>2014</v>
          </cell>
          <cell r="Q62">
            <v>0</v>
          </cell>
          <cell r="R62">
            <v>0</v>
          </cell>
          <cell r="S62">
            <v>5</v>
          </cell>
          <cell r="T62">
            <v>0</v>
          </cell>
          <cell r="U62" t="str">
            <v>DEP-NC 2018</v>
          </cell>
          <cell r="X62" t="str">
            <v>DEP-NC 2018</v>
          </cell>
        </row>
        <row r="63">
          <cell r="A63" t="str">
            <v>T1330B04</v>
          </cell>
          <cell r="B63" t="str">
            <v>NC</v>
          </cell>
          <cell r="C63" t="str">
            <v>CDO-East</v>
          </cell>
          <cell r="D63" t="str">
            <v>SOUTHERN</v>
          </cell>
          <cell r="E63" t="str">
            <v>ASHEBORO</v>
          </cell>
          <cell r="F63" t="str">
            <v>Randolph</v>
          </cell>
          <cell r="G63" t="str">
            <v>LIBERTY 115KV</v>
          </cell>
          <cell r="H63" t="str">
            <v>T1330</v>
          </cell>
          <cell r="I63">
            <v>221</v>
          </cell>
          <cell r="J63" t="str">
            <v>B04</v>
          </cell>
          <cell r="K63" t="str">
            <v>LIBERTY WEST 23KV</v>
          </cell>
          <cell r="L63" t="str">
            <v>BK1</v>
          </cell>
          <cell r="M63">
            <v>23</v>
          </cell>
          <cell r="N63">
            <v>1813</v>
          </cell>
          <cell r="O63">
            <v>2014</v>
          </cell>
          <cell r="P63">
            <v>2014</v>
          </cell>
          <cell r="Q63">
            <v>0</v>
          </cell>
          <cell r="R63">
            <v>0</v>
          </cell>
          <cell r="S63">
            <v>2</v>
          </cell>
          <cell r="T63">
            <v>2</v>
          </cell>
          <cell r="U63" t="str">
            <v>DEP-NC 2018</v>
          </cell>
          <cell r="V63" t="str">
            <v>Deferred from 2018</v>
          </cell>
          <cell r="X63" t="str">
            <v>DEP-NC 2018</v>
          </cell>
        </row>
        <row r="64">
          <cell r="A64" t="str">
            <v>T1390B04</v>
          </cell>
          <cell r="B64" t="str">
            <v>NC</v>
          </cell>
          <cell r="C64" t="str">
            <v>CDO-East</v>
          </cell>
          <cell r="D64" t="str">
            <v>SOUTHERN</v>
          </cell>
          <cell r="E64" t="str">
            <v>ASHEBORO</v>
          </cell>
          <cell r="F64" t="str">
            <v>Randolph</v>
          </cell>
          <cell r="G64" t="str">
            <v>RAMSEUR 115KV</v>
          </cell>
          <cell r="H64" t="str">
            <v>T1390</v>
          </cell>
          <cell r="I64">
            <v>221</v>
          </cell>
          <cell r="J64" t="str">
            <v>B04</v>
          </cell>
          <cell r="K64" t="str">
            <v>FRANKLINVILLE 24KV</v>
          </cell>
          <cell r="L64" t="str">
            <v>BK1</v>
          </cell>
          <cell r="M64">
            <v>24</v>
          </cell>
          <cell r="N64">
            <v>1982</v>
          </cell>
          <cell r="O64">
            <v>2016</v>
          </cell>
          <cell r="P64">
            <v>2016</v>
          </cell>
          <cell r="Q64">
            <v>0</v>
          </cell>
          <cell r="R64">
            <v>0</v>
          </cell>
          <cell r="S64">
            <v>7</v>
          </cell>
          <cell r="T64">
            <v>0</v>
          </cell>
          <cell r="U64" t="str">
            <v>DEP-NC 2018</v>
          </cell>
          <cell r="X64" t="str">
            <v>DEP-NC 2018</v>
          </cell>
        </row>
        <row r="65">
          <cell r="A65" t="str">
            <v>T1548B02</v>
          </cell>
          <cell r="B65" t="str">
            <v>NC</v>
          </cell>
          <cell r="C65" t="str">
            <v>CDO-East</v>
          </cell>
          <cell r="D65" t="str">
            <v>SOUTHERN</v>
          </cell>
          <cell r="E65" t="str">
            <v>SOUTHERN PINES</v>
          </cell>
          <cell r="F65" t="str">
            <v>Moore</v>
          </cell>
          <cell r="G65" t="str">
            <v>SOUTHERN PINES CENTER PARK 115KV</v>
          </cell>
          <cell r="H65" t="str">
            <v>T1548</v>
          </cell>
          <cell r="I65">
            <v>230</v>
          </cell>
          <cell r="J65" t="str">
            <v>B02</v>
          </cell>
          <cell r="K65" t="str">
            <v>BENNETT STREET 23KV</v>
          </cell>
          <cell r="L65" t="str">
            <v>BK1</v>
          </cell>
          <cell r="M65">
            <v>23</v>
          </cell>
          <cell r="N65">
            <v>1978</v>
          </cell>
          <cell r="O65">
            <v>2015</v>
          </cell>
          <cell r="P65">
            <v>2015</v>
          </cell>
          <cell r="Q65">
            <v>0</v>
          </cell>
          <cell r="R65">
            <v>0</v>
          </cell>
          <cell r="S65">
            <v>3</v>
          </cell>
          <cell r="T65">
            <v>1</v>
          </cell>
          <cell r="U65" t="str">
            <v>DEP-NC 2018</v>
          </cell>
          <cell r="X65" t="str">
            <v>DEP-NC 2018</v>
          </cell>
        </row>
        <row r="66">
          <cell r="A66" t="str">
            <v>T1548B05</v>
          </cell>
          <cell r="B66" t="str">
            <v>NC</v>
          </cell>
          <cell r="C66" t="str">
            <v>CDO-East</v>
          </cell>
          <cell r="D66" t="str">
            <v>SOUTHERN</v>
          </cell>
          <cell r="E66" t="str">
            <v>SOUTHERN PINES</v>
          </cell>
          <cell r="F66" t="str">
            <v>Moore</v>
          </cell>
          <cell r="G66" t="str">
            <v>SOUTHERN PINES CENTER PARK 115KV</v>
          </cell>
          <cell r="H66" t="str">
            <v>T1548</v>
          </cell>
          <cell r="I66">
            <v>230</v>
          </cell>
          <cell r="J66" t="str">
            <v>B05</v>
          </cell>
          <cell r="K66" t="str">
            <v>POPLAR STREET 23KV</v>
          </cell>
          <cell r="L66" t="str">
            <v>BK1</v>
          </cell>
          <cell r="M66">
            <v>23</v>
          </cell>
          <cell r="N66">
            <v>2215</v>
          </cell>
          <cell r="O66">
            <v>2015</v>
          </cell>
          <cell r="P66">
            <v>2015</v>
          </cell>
          <cell r="Q66">
            <v>0</v>
          </cell>
          <cell r="R66">
            <v>0</v>
          </cell>
          <cell r="S66">
            <v>3</v>
          </cell>
          <cell r="T66">
            <v>2</v>
          </cell>
          <cell r="U66" t="str">
            <v>DEP-NC 2018</v>
          </cell>
          <cell r="X66" t="str">
            <v>DEP-NC 2018</v>
          </cell>
        </row>
        <row r="67">
          <cell r="A67" t="str">
            <v>T1550B01</v>
          </cell>
          <cell r="B67" t="str">
            <v>NC</v>
          </cell>
          <cell r="C67" t="str">
            <v>CDO-East</v>
          </cell>
          <cell r="D67" t="str">
            <v>SOUTHERN</v>
          </cell>
          <cell r="E67" t="str">
            <v>SOUTHERN PINES</v>
          </cell>
          <cell r="F67" t="str">
            <v>Moore</v>
          </cell>
          <cell r="G67" t="str">
            <v>SOUTHERN PINES 115KV</v>
          </cell>
          <cell r="H67" t="str">
            <v>T1550</v>
          </cell>
          <cell r="I67">
            <v>230</v>
          </cell>
          <cell r="J67" t="str">
            <v>B01</v>
          </cell>
          <cell r="K67" t="str">
            <v>SAINT JOSEPH'S 24KV</v>
          </cell>
          <cell r="L67" t="str">
            <v>BK1</v>
          </cell>
          <cell r="M67">
            <v>24</v>
          </cell>
          <cell r="N67">
            <v>1099</v>
          </cell>
          <cell r="O67">
            <v>2015</v>
          </cell>
          <cell r="P67">
            <v>2015</v>
          </cell>
          <cell r="Q67">
            <v>0</v>
          </cell>
          <cell r="R67">
            <v>0</v>
          </cell>
          <cell r="S67">
            <v>2</v>
          </cell>
          <cell r="T67">
            <v>2</v>
          </cell>
          <cell r="U67" t="str">
            <v>DEP-NC 2018</v>
          </cell>
          <cell r="X67" t="str">
            <v>DEP-NC 2018</v>
          </cell>
        </row>
        <row r="68">
          <cell r="A68" t="str">
            <v>T1550B03</v>
          </cell>
          <cell r="B68" t="str">
            <v>NC</v>
          </cell>
          <cell r="C68" t="str">
            <v>CDO-East</v>
          </cell>
          <cell r="D68" t="str">
            <v>SOUTHERN</v>
          </cell>
          <cell r="E68" t="str">
            <v>SOUTHERN PINES</v>
          </cell>
          <cell r="F68" t="str">
            <v>Moore</v>
          </cell>
          <cell r="G68" t="str">
            <v>SOUTHERN PINES 115KV</v>
          </cell>
          <cell r="H68" t="str">
            <v>T1550</v>
          </cell>
          <cell r="I68">
            <v>230</v>
          </cell>
          <cell r="J68" t="str">
            <v>B03</v>
          </cell>
          <cell r="K68" t="str">
            <v>WHISPERING PINES 24KV</v>
          </cell>
          <cell r="L68" t="str">
            <v>BK1</v>
          </cell>
          <cell r="M68">
            <v>24</v>
          </cell>
          <cell r="N68">
            <v>1731</v>
          </cell>
          <cell r="O68">
            <v>2015</v>
          </cell>
          <cell r="P68">
            <v>2015</v>
          </cell>
          <cell r="Q68">
            <v>0</v>
          </cell>
          <cell r="R68">
            <v>0</v>
          </cell>
          <cell r="S68">
            <v>2</v>
          </cell>
          <cell r="T68">
            <v>2</v>
          </cell>
          <cell r="U68" t="str">
            <v>DEP-NC 2018</v>
          </cell>
          <cell r="X68" t="str">
            <v>DEP-NC 2018</v>
          </cell>
        </row>
        <row r="69">
          <cell r="A69" t="str">
            <v>T1700B12</v>
          </cell>
          <cell r="B69" t="str">
            <v>NC</v>
          </cell>
          <cell r="C69" t="str">
            <v>CDO-East</v>
          </cell>
          <cell r="D69" t="str">
            <v>SOUTHERN</v>
          </cell>
          <cell r="E69" t="str">
            <v>SOUTHERN PINES</v>
          </cell>
          <cell r="F69" t="str">
            <v>Moore</v>
          </cell>
          <cell r="G69" t="str">
            <v>WEST END 230KV</v>
          </cell>
          <cell r="H69" t="str">
            <v>T1700</v>
          </cell>
          <cell r="I69">
            <v>230</v>
          </cell>
          <cell r="J69" t="str">
            <v>B12</v>
          </cell>
          <cell r="K69" t="str">
            <v>TAYLORTOWN 23KV</v>
          </cell>
          <cell r="L69" t="str">
            <v>BK1</v>
          </cell>
          <cell r="M69">
            <v>23</v>
          </cell>
          <cell r="N69">
            <v>1598</v>
          </cell>
          <cell r="O69">
            <v>2014</v>
          </cell>
          <cell r="P69">
            <v>2014</v>
          </cell>
          <cell r="Q69">
            <v>0</v>
          </cell>
          <cell r="R69">
            <v>0</v>
          </cell>
          <cell r="S69">
            <v>2</v>
          </cell>
          <cell r="T69">
            <v>2</v>
          </cell>
          <cell r="U69" t="str">
            <v>DEP-NC 2018</v>
          </cell>
          <cell r="X69" t="str">
            <v>DEP-NC 2018</v>
          </cell>
        </row>
        <row r="70">
          <cell r="A70" t="str">
            <v>T1890B01</v>
          </cell>
          <cell r="B70" t="str">
            <v>NC</v>
          </cell>
          <cell r="C70" t="str">
            <v>CDO-East</v>
          </cell>
          <cell r="D70" t="str">
            <v>EASTERN</v>
          </cell>
          <cell r="E70" t="str">
            <v>CAPE FEAR</v>
          </cell>
          <cell r="F70" t="str">
            <v>Cumberland</v>
          </cell>
          <cell r="G70" t="str">
            <v>CLIFDALE 230KV</v>
          </cell>
          <cell r="H70" t="str">
            <v>T1890</v>
          </cell>
          <cell r="I70">
            <v>223</v>
          </cell>
          <cell r="J70" t="str">
            <v>B01</v>
          </cell>
          <cell r="K70" t="str">
            <v>CLIFDALE 23KV</v>
          </cell>
          <cell r="L70" t="str">
            <v>BK1</v>
          </cell>
          <cell r="M70">
            <v>23</v>
          </cell>
          <cell r="N70">
            <v>2049</v>
          </cell>
          <cell r="O70">
            <v>2017</v>
          </cell>
          <cell r="P70">
            <v>2017</v>
          </cell>
          <cell r="Q70">
            <v>0</v>
          </cell>
          <cell r="R70">
            <v>0</v>
          </cell>
          <cell r="S70">
            <v>1</v>
          </cell>
          <cell r="T70">
            <v>3</v>
          </cell>
          <cell r="U70" t="str">
            <v>DEP-NC 2018</v>
          </cell>
          <cell r="X70" t="str">
            <v>DEP-NC 2018</v>
          </cell>
        </row>
        <row r="71">
          <cell r="A71" t="str">
            <v>T1890B02</v>
          </cell>
          <cell r="B71" t="str">
            <v>NC</v>
          </cell>
          <cell r="C71" t="str">
            <v>CDO-East</v>
          </cell>
          <cell r="D71" t="str">
            <v>EASTERN</v>
          </cell>
          <cell r="E71" t="str">
            <v>CAPE FEAR</v>
          </cell>
          <cell r="F71" t="str">
            <v>Cumberland</v>
          </cell>
          <cell r="G71" t="str">
            <v>CLIFDALE 230KV</v>
          </cell>
          <cell r="H71" t="str">
            <v>T1890</v>
          </cell>
          <cell r="I71">
            <v>223</v>
          </cell>
          <cell r="J71" t="str">
            <v>B02</v>
          </cell>
          <cell r="K71" t="str">
            <v>MORGANTON ROAD 23KV</v>
          </cell>
          <cell r="L71" t="str">
            <v>BK1</v>
          </cell>
          <cell r="M71">
            <v>23</v>
          </cell>
          <cell r="N71">
            <v>1552</v>
          </cell>
          <cell r="O71">
            <v>2017</v>
          </cell>
          <cell r="P71">
            <v>2017</v>
          </cell>
          <cell r="Q71">
            <v>0</v>
          </cell>
          <cell r="R71">
            <v>0</v>
          </cell>
          <cell r="S71">
            <v>2</v>
          </cell>
          <cell r="T71">
            <v>1</v>
          </cell>
          <cell r="U71" t="str">
            <v>DEP-NC 2018</v>
          </cell>
          <cell r="X71" t="str">
            <v>DEP-NC 2018</v>
          </cell>
        </row>
        <row r="72">
          <cell r="A72" t="str">
            <v>T1890B03</v>
          </cell>
          <cell r="B72" t="str">
            <v>NC</v>
          </cell>
          <cell r="C72" t="str">
            <v>CDO-East</v>
          </cell>
          <cell r="D72" t="str">
            <v>EASTERN</v>
          </cell>
          <cell r="E72" t="str">
            <v>CAPE FEAR</v>
          </cell>
          <cell r="F72" t="str">
            <v>Cumberland</v>
          </cell>
          <cell r="G72" t="str">
            <v>CLIFDALE 230KV</v>
          </cell>
          <cell r="H72" t="str">
            <v>T1890</v>
          </cell>
          <cell r="I72">
            <v>223</v>
          </cell>
          <cell r="J72" t="str">
            <v>B03</v>
          </cell>
          <cell r="K72" t="str">
            <v>FILYAW ROAD 23KV</v>
          </cell>
          <cell r="L72" t="str">
            <v>BK1</v>
          </cell>
          <cell r="M72">
            <v>23</v>
          </cell>
          <cell r="N72">
            <v>2083</v>
          </cell>
          <cell r="O72">
            <v>2015</v>
          </cell>
          <cell r="P72">
            <v>2015</v>
          </cell>
          <cell r="Q72">
            <v>0</v>
          </cell>
          <cell r="R72">
            <v>0</v>
          </cell>
          <cell r="S72">
            <v>1</v>
          </cell>
          <cell r="T72">
            <v>3</v>
          </cell>
          <cell r="U72" t="str">
            <v>DEP-NC 2018</v>
          </cell>
          <cell r="X72" t="str">
            <v>DEP-NC 2018</v>
          </cell>
        </row>
        <row r="73">
          <cell r="A73" t="str">
            <v>T1890B04</v>
          </cell>
          <cell r="B73" t="str">
            <v>NC</v>
          </cell>
          <cell r="C73" t="str">
            <v>CDO-East</v>
          </cell>
          <cell r="D73" t="str">
            <v>EASTERN</v>
          </cell>
          <cell r="E73" t="str">
            <v>CAPE FEAR</v>
          </cell>
          <cell r="F73" t="str">
            <v>Cumberland</v>
          </cell>
          <cell r="G73" t="str">
            <v>CLIFDALE 230KV</v>
          </cell>
          <cell r="H73" t="str">
            <v>T1890</v>
          </cell>
          <cell r="I73">
            <v>223</v>
          </cell>
          <cell r="J73" t="str">
            <v>B04</v>
          </cell>
          <cell r="K73" t="str">
            <v>PONDEROSA 23KV</v>
          </cell>
          <cell r="L73" t="str">
            <v>BK1</v>
          </cell>
          <cell r="M73">
            <v>23</v>
          </cell>
          <cell r="N73">
            <v>1808</v>
          </cell>
          <cell r="O73">
            <v>2015</v>
          </cell>
          <cell r="P73">
            <v>2015</v>
          </cell>
          <cell r="Q73">
            <v>0</v>
          </cell>
          <cell r="R73">
            <v>0</v>
          </cell>
          <cell r="S73">
            <v>2</v>
          </cell>
          <cell r="T73">
            <v>2</v>
          </cell>
          <cell r="U73" t="str">
            <v>DEP-NC 2018</v>
          </cell>
          <cell r="X73" t="str">
            <v>DEP-NC 2018</v>
          </cell>
        </row>
        <row r="74">
          <cell r="A74" t="str">
            <v>T2050B03</v>
          </cell>
          <cell r="B74" t="str">
            <v>NC</v>
          </cell>
          <cell r="C74" t="str">
            <v>CDO-East</v>
          </cell>
          <cell r="D74" t="str">
            <v>EASTERN</v>
          </cell>
          <cell r="E74" t="str">
            <v>CAPE FEAR</v>
          </cell>
          <cell r="F74" t="str">
            <v>Cumberland</v>
          </cell>
          <cell r="G74" t="str">
            <v>FORT BRAGG MAIN 230KV</v>
          </cell>
          <cell r="H74" t="str">
            <v>T2050</v>
          </cell>
          <cell r="I74">
            <v>223</v>
          </cell>
          <cell r="J74" t="str">
            <v>B03</v>
          </cell>
          <cell r="K74" t="str">
            <v>BONNIE DOONE 23KV</v>
          </cell>
          <cell r="L74" t="str">
            <v>BK2</v>
          </cell>
          <cell r="M74">
            <v>23</v>
          </cell>
          <cell r="N74">
            <v>1304</v>
          </cell>
          <cell r="O74">
            <v>2018</v>
          </cell>
          <cell r="P74" t="str">
            <v>Y</v>
          </cell>
          <cell r="Q74">
            <v>1</v>
          </cell>
          <cell r="R74">
            <v>0.5</v>
          </cell>
          <cell r="S74">
            <v>1</v>
          </cell>
          <cell r="T74">
            <v>1</v>
          </cell>
          <cell r="U74" t="str">
            <v>DEP-NC 2018</v>
          </cell>
          <cell r="V74" t="str">
            <v>Substitute</v>
          </cell>
          <cell r="X74" t="str">
            <v>DEP-NC 2018</v>
          </cell>
        </row>
        <row r="75">
          <cell r="A75" t="str">
            <v>T2249B03</v>
          </cell>
          <cell r="B75" t="str">
            <v>NC</v>
          </cell>
          <cell r="C75" t="str">
            <v>CDO-East</v>
          </cell>
          <cell r="D75" t="str">
            <v>SOUTHERN</v>
          </cell>
          <cell r="E75" t="str">
            <v>SOUTHERN PINES</v>
          </cell>
          <cell r="F75" t="str">
            <v>Moore</v>
          </cell>
          <cell r="G75" t="str">
            <v>PINEHURST 115KV</v>
          </cell>
          <cell r="H75" t="str">
            <v>T2249</v>
          </cell>
          <cell r="I75">
            <v>230</v>
          </cell>
          <cell r="J75" t="str">
            <v>B03</v>
          </cell>
          <cell r="K75" t="str">
            <v>MANOR CARE 24KV</v>
          </cell>
          <cell r="L75" t="str">
            <v>BK1</v>
          </cell>
          <cell r="M75">
            <v>24</v>
          </cell>
          <cell r="N75">
            <v>1559</v>
          </cell>
          <cell r="O75">
            <v>2014</v>
          </cell>
          <cell r="P75">
            <v>2014</v>
          </cell>
          <cell r="Q75">
            <v>0</v>
          </cell>
          <cell r="R75">
            <v>0</v>
          </cell>
          <cell r="S75">
            <v>3</v>
          </cell>
          <cell r="T75">
            <v>0</v>
          </cell>
          <cell r="U75" t="str">
            <v>DEP-NC 2018</v>
          </cell>
          <cell r="X75" t="str">
            <v>DEP-NC 2018</v>
          </cell>
        </row>
        <row r="76">
          <cell r="A76" t="str">
            <v>T2250B03</v>
          </cell>
          <cell r="B76" t="str">
            <v>NC</v>
          </cell>
          <cell r="C76" t="str">
            <v>CDO-East</v>
          </cell>
          <cell r="D76" t="str">
            <v>NORTHERN</v>
          </cell>
          <cell r="E76" t="str">
            <v>CHATHAM COUNTY</v>
          </cell>
          <cell r="F76" t="str">
            <v>Chatham</v>
          </cell>
          <cell r="G76" t="str">
            <v>PITTSBORO 230KV</v>
          </cell>
          <cell r="H76" t="str">
            <v>T2250</v>
          </cell>
          <cell r="I76">
            <v>224</v>
          </cell>
          <cell r="J76" t="str">
            <v>B03</v>
          </cell>
          <cell r="K76" t="str">
            <v>NORTHWOOD 23KV</v>
          </cell>
          <cell r="L76" t="str">
            <v>BK1</v>
          </cell>
          <cell r="M76">
            <v>23</v>
          </cell>
          <cell r="N76">
            <v>2019</v>
          </cell>
          <cell r="O76">
            <v>2015</v>
          </cell>
          <cell r="P76">
            <v>2015</v>
          </cell>
          <cell r="Q76">
            <v>0</v>
          </cell>
          <cell r="R76">
            <v>0</v>
          </cell>
          <cell r="S76">
            <v>4</v>
          </cell>
          <cell r="T76">
            <v>1</v>
          </cell>
          <cell r="U76" t="str">
            <v>DEP-NC 2018</v>
          </cell>
          <cell r="X76" t="str">
            <v>DEP-NC 2018</v>
          </cell>
        </row>
        <row r="77">
          <cell r="A77" t="str">
            <v>T2432B05</v>
          </cell>
          <cell r="B77" t="str">
            <v>NC</v>
          </cell>
          <cell r="C77" t="str">
            <v>CDO-East</v>
          </cell>
          <cell r="D77" t="str">
            <v>SOUTHERN</v>
          </cell>
          <cell r="E77" t="str">
            <v>SANFORD</v>
          </cell>
          <cell r="F77" t="str">
            <v>Lee</v>
          </cell>
          <cell r="G77" t="str">
            <v>SANFORD GARDEN STREET</v>
          </cell>
          <cell r="H77" t="str">
            <v>T2432</v>
          </cell>
          <cell r="I77">
            <v>220</v>
          </cell>
          <cell r="J77" t="str">
            <v>B05</v>
          </cell>
          <cell r="K77" t="str">
            <v>SANFORD GARDEN STREET HOSPITAL 23KV</v>
          </cell>
          <cell r="L77" t="str">
            <v>BK1</v>
          </cell>
          <cell r="M77">
            <v>23</v>
          </cell>
          <cell r="N77">
            <v>1736</v>
          </cell>
          <cell r="O77">
            <v>2014</v>
          </cell>
          <cell r="P77">
            <v>2014</v>
          </cell>
          <cell r="Q77">
            <v>0</v>
          </cell>
          <cell r="R77">
            <v>0</v>
          </cell>
          <cell r="S77">
            <v>2</v>
          </cell>
          <cell r="T77">
            <v>3</v>
          </cell>
          <cell r="U77" t="str">
            <v>DEP-NC 2018</v>
          </cell>
          <cell r="V77" t="str">
            <v>Deferred from 2018</v>
          </cell>
          <cell r="X77" t="str">
            <v>DEP-NC 2018</v>
          </cell>
        </row>
        <row r="78">
          <cell r="A78" t="str">
            <v>T2440B02</v>
          </cell>
          <cell r="B78" t="str">
            <v>NC</v>
          </cell>
          <cell r="C78" t="str">
            <v>CDO-East</v>
          </cell>
          <cell r="D78" t="str">
            <v>SOUTHERN</v>
          </cell>
          <cell r="E78" t="str">
            <v>SANFORD</v>
          </cell>
          <cell r="F78" t="str">
            <v>Lee</v>
          </cell>
          <cell r="G78" t="str">
            <v>SANFORD HORNER BLVD. 230KV</v>
          </cell>
          <cell r="H78" t="str">
            <v>T2440</v>
          </cell>
          <cell r="I78">
            <v>220</v>
          </cell>
          <cell r="J78" t="str">
            <v>B02</v>
          </cell>
          <cell r="K78" t="str">
            <v>COLONIAL ACRES 23KV</v>
          </cell>
          <cell r="L78" t="str">
            <v>BK1</v>
          </cell>
          <cell r="M78">
            <v>23</v>
          </cell>
          <cell r="N78">
            <v>2038</v>
          </cell>
          <cell r="O78">
            <v>2014</v>
          </cell>
          <cell r="P78">
            <v>2014</v>
          </cell>
          <cell r="Q78">
            <v>0</v>
          </cell>
          <cell r="R78">
            <v>0</v>
          </cell>
          <cell r="S78">
            <v>5</v>
          </cell>
          <cell r="T78">
            <v>0</v>
          </cell>
          <cell r="U78" t="str">
            <v>DEP-NC 2018</v>
          </cell>
          <cell r="X78" t="str">
            <v>DEP-NC 2018</v>
          </cell>
        </row>
        <row r="79">
          <cell r="A79" t="str">
            <v>T4050B02</v>
          </cell>
          <cell r="B79" t="str">
            <v>NC</v>
          </cell>
          <cell r="C79" t="str">
            <v>CDO-East</v>
          </cell>
          <cell r="D79" t="str">
            <v>EASTERN</v>
          </cell>
          <cell r="E79" t="str">
            <v>NEW BERN</v>
          </cell>
          <cell r="F79" t="str">
            <v>Craven</v>
          </cell>
          <cell r="G79" t="str">
            <v>BAYBORO 230KV</v>
          </cell>
          <cell r="H79" t="str">
            <v>T4050</v>
          </cell>
          <cell r="I79">
            <v>323</v>
          </cell>
          <cell r="J79" t="str">
            <v>B02</v>
          </cell>
          <cell r="K79" t="str">
            <v>AURORA 23KV</v>
          </cell>
          <cell r="L79" t="str">
            <v>BK1</v>
          </cell>
          <cell r="M79">
            <v>23</v>
          </cell>
          <cell r="N79">
            <v>2140</v>
          </cell>
          <cell r="O79"/>
          <cell r="P79" t="str">
            <v>Y</v>
          </cell>
          <cell r="Q79">
            <v>1</v>
          </cell>
          <cell r="R79">
            <v>0.5</v>
          </cell>
          <cell r="S79">
            <v>5</v>
          </cell>
          <cell r="T79">
            <v>4</v>
          </cell>
          <cell r="U79" t="str">
            <v>DEP-NC 2018</v>
          </cell>
          <cell r="W79" t="str">
            <v>Set program is replacing a hydraulic in 2018 WO: 27150063.  moved from 2018 to 2020</v>
          </cell>
          <cell r="X79" t="str">
            <v>DEP-NC 2020</v>
          </cell>
        </row>
        <row r="80">
          <cell r="A80" t="str">
            <v>T4210B12</v>
          </cell>
          <cell r="B80" t="str">
            <v>NC</v>
          </cell>
          <cell r="C80" t="str">
            <v>CDO-East</v>
          </cell>
          <cell r="D80" t="str">
            <v>EASTERN</v>
          </cell>
          <cell r="E80" t="str">
            <v>JACKSONVILLE</v>
          </cell>
          <cell r="F80" t="str">
            <v>Onslow</v>
          </cell>
          <cell r="G80" t="str">
            <v>JACKSONVILLE CITY 115KV</v>
          </cell>
          <cell r="H80" t="str">
            <v>T4210</v>
          </cell>
          <cell r="I80">
            <v>320</v>
          </cell>
          <cell r="J80" t="str">
            <v>B12</v>
          </cell>
          <cell r="K80" t="str">
            <v>HARGETT STREET 23KV</v>
          </cell>
          <cell r="L80" t="str">
            <v>BK1</v>
          </cell>
          <cell r="M80">
            <v>23</v>
          </cell>
          <cell r="N80">
            <v>468</v>
          </cell>
          <cell r="O80">
            <v>2018</v>
          </cell>
          <cell r="Q80">
            <v>0</v>
          </cell>
          <cell r="R80">
            <v>0</v>
          </cell>
          <cell r="S80">
            <v>0</v>
          </cell>
          <cell r="T80">
            <v>0</v>
          </cell>
          <cell r="U80" t="str">
            <v>DEP-NC 2018</v>
          </cell>
          <cell r="X80" t="str">
            <v>DEP-NC 2018</v>
          </cell>
        </row>
        <row r="81">
          <cell r="A81" t="str">
            <v>T4210B16</v>
          </cell>
          <cell r="B81" t="str">
            <v>NC</v>
          </cell>
          <cell r="C81" t="str">
            <v>CDO-East</v>
          </cell>
          <cell r="D81" t="str">
            <v>EASTERN</v>
          </cell>
          <cell r="E81" t="str">
            <v>JACKSONVILLE</v>
          </cell>
          <cell r="F81" t="str">
            <v>Onslow</v>
          </cell>
          <cell r="G81" t="str">
            <v>JACKSONVILLE CITY 115KV</v>
          </cell>
          <cell r="H81" t="str">
            <v>T4210</v>
          </cell>
          <cell r="I81">
            <v>320</v>
          </cell>
          <cell r="J81" t="str">
            <v>B16</v>
          </cell>
          <cell r="K81" t="str">
            <v>WEYERHAEUSER 23KV</v>
          </cell>
          <cell r="L81" t="str">
            <v>BK1</v>
          </cell>
          <cell r="M81">
            <v>23</v>
          </cell>
          <cell r="N81">
            <v>1410</v>
          </cell>
          <cell r="O81"/>
          <cell r="P81" t="str">
            <v>Y</v>
          </cell>
          <cell r="Q81">
            <v>1</v>
          </cell>
          <cell r="R81">
            <v>0.5</v>
          </cell>
          <cell r="S81">
            <v>1</v>
          </cell>
          <cell r="T81">
            <v>3</v>
          </cell>
          <cell r="U81" t="str">
            <v>DEP-NC 2018</v>
          </cell>
          <cell r="X81" t="str">
            <v>DEP-NC 2025</v>
          </cell>
        </row>
        <row r="82">
          <cell r="A82" t="str">
            <v>T4216B01</v>
          </cell>
          <cell r="B82" t="str">
            <v>NC</v>
          </cell>
          <cell r="C82" t="str">
            <v>CDO-East</v>
          </cell>
          <cell r="D82" t="str">
            <v>EASTERN</v>
          </cell>
          <cell r="E82" t="str">
            <v>JACKSONVILLE</v>
          </cell>
          <cell r="F82" t="str">
            <v>Onslow</v>
          </cell>
          <cell r="G82" t="str">
            <v>JACKSONVILLE TARAWA 230KV</v>
          </cell>
          <cell r="H82" t="str">
            <v>T4216</v>
          </cell>
          <cell r="I82">
            <v>320</v>
          </cell>
          <cell r="J82" t="str">
            <v>B01</v>
          </cell>
          <cell r="K82" t="str">
            <v>TARAWA TERRACE 23KV</v>
          </cell>
          <cell r="L82" t="str">
            <v>BK1</v>
          </cell>
          <cell r="M82">
            <v>23</v>
          </cell>
          <cell r="N82">
            <v>90</v>
          </cell>
          <cell r="O82">
            <v>2018</v>
          </cell>
          <cell r="Q82">
            <v>0</v>
          </cell>
          <cell r="R82">
            <v>0</v>
          </cell>
          <cell r="S82">
            <v>0</v>
          </cell>
          <cell r="T82">
            <v>0</v>
          </cell>
          <cell r="U82" t="str">
            <v>DEP-NC 2018</v>
          </cell>
          <cell r="X82" t="str">
            <v>DEP-NC 2018</v>
          </cell>
        </row>
        <row r="83">
          <cell r="A83" t="str">
            <v>T4233B01</v>
          </cell>
          <cell r="B83" t="str">
            <v>NC</v>
          </cell>
          <cell r="C83" t="str">
            <v>CDO-East</v>
          </cell>
          <cell r="D83" t="str">
            <v>EASTERN</v>
          </cell>
          <cell r="E83" t="str">
            <v>WHITEVILLE</v>
          </cell>
          <cell r="F83" t="str">
            <v>Columbus</v>
          </cell>
          <cell r="G83" t="str">
            <v>LAKE WACCAMAW 115KV</v>
          </cell>
          <cell r="H83" t="str">
            <v>T4233</v>
          </cell>
          <cell r="I83">
            <v>317</v>
          </cell>
          <cell r="J83" t="str">
            <v>B01</v>
          </cell>
          <cell r="K83" t="str">
            <v>BOLTON 23KV</v>
          </cell>
          <cell r="L83" t="str">
            <v>BK1</v>
          </cell>
          <cell r="M83">
            <v>23</v>
          </cell>
          <cell r="N83">
            <v>1474</v>
          </cell>
          <cell r="O83"/>
          <cell r="P83" t="str">
            <v>Y</v>
          </cell>
          <cell r="Q83">
            <v>1</v>
          </cell>
          <cell r="R83">
            <v>0.5</v>
          </cell>
          <cell r="S83">
            <v>6</v>
          </cell>
          <cell r="T83">
            <v>0</v>
          </cell>
          <cell r="U83" t="str">
            <v>DEP-NC 2018</v>
          </cell>
          <cell r="W83" t="str">
            <v>moved from 2018 to 2020</v>
          </cell>
          <cell r="X83" t="str">
            <v>DEP-NC 2020</v>
          </cell>
        </row>
        <row r="84">
          <cell r="A84" t="str">
            <v>T4255B01</v>
          </cell>
          <cell r="B84" t="str">
            <v>NC</v>
          </cell>
          <cell r="C84" t="str">
            <v>CDO-East</v>
          </cell>
          <cell r="D84" t="str">
            <v>EASTERN</v>
          </cell>
          <cell r="E84" t="str">
            <v>NEW BERN</v>
          </cell>
          <cell r="F84" t="str">
            <v>Craven</v>
          </cell>
          <cell r="G84" t="str">
            <v>NEW BERN WEST 230KV</v>
          </cell>
          <cell r="H84" t="str">
            <v>T4255</v>
          </cell>
          <cell r="I84">
            <v>323</v>
          </cell>
          <cell r="J84" t="str">
            <v>B01</v>
          </cell>
          <cell r="K84" t="str">
            <v>SPRING GARDEN 23KV</v>
          </cell>
          <cell r="L84" t="str">
            <v>BK1</v>
          </cell>
          <cell r="M84">
            <v>23</v>
          </cell>
          <cell r="N84">
            <v>2194</v>
          </cell>
          <cell r="O84">
            <v>2015</v>
          </cell>
          <cell r="P84">
            <v>2015</v>
          </cell>
          <cell r="Q84">
            <v>0</v>
          </cell>
          <cell r="R84">
            <v>0</v>
          </cell>
          <cell r="S84">
            <v>7</v>
          </cell>
          <cell r="T84">
            <v>0</v>
          </cell>
          <cell r="U84" t="str">
            <v>DEP-NC 2018</v>
          </cell>
          <cell r="X84" t="str">
            <v>DEP-NC 2018</v>
          </cell>
        </row>
        <row r="85">
          <cell r="A85" t="str">
            <v>T4255B04</v>
          </cell>
          <cell r="B85" t="str">
            <v>NC</v>
          </cell>
          <cell r="C85" t="str">
            <v>CDO-East</v>
          </cell>
          <cell r="D85" t="str">
            <v>EASTERN</v>
          </cell>
          <cell r="E85" t="str">
            <v>NEW BERN</v>
          </cell>
          <cell r="F85" t="str">
            <v>Craven</v>
          </cell>
          <cell r="G85" t="str">
            <v>NEW BERN WEST 230KV</v>
          </cell>
          <cell r="H85" t="str">
            <v>T4255</v>
          </cell>
          <cell r="I85">
            <v>323</v>
          </cell>
          <cell r="J85" t="str">
            <v>B04</v>
          </cell>
          <cell r="K85" t="str">
            <v>TRENT WOODS 23KV</v>
          </cell>
          <cell r="L85" t="str">
            <v>BK1</v>
          </cell>
          <cell r="M85">
            <v>23</v>
          </cell>
          <cell r="N85">
            <v>1614</v>
          </cell>
          <cell r="O85">
            <v>2014</v>
          </cell>
          <cell r="P85">
            <v>2014</v>
          </cell>
          <cell r="Q85">
            <v>0</v>
          </cell>
          <cell r="R85">
            <v>0</v>
          </cell>
          <cell r="S85">
            <v>2</v>
          </cell>
          <cell r="T85">
            <v>1</v>
          </cell>
          <cell r="U85" t="str">
            <v>DEP-NC 2018</v>
          </cell>
          <cell r="X85" t="str">
            <v>DEP-NC 2018</v>
          </cell>
        </row>
        <row r="86">
          <cell r="A86" t="str">
            <v>T4255B05</v>
          </cell>
          <cell r="B86" t="str">
            <v>NC</v>
          </cell>
          <cell r="C86" t="str">
            <v>CDO-East</v>
          </cell>
          <cell r="D86" t="str">
            <v>EASTERN</v>
          </cell>
          <cell r="E86" t="str">
            <v>NEW BERN</v>
          </cell>
          <cell r="F86" t="str">
            <v>Craven</v>
          </cell>
          <cell r="G86" t="str">
            <v>NEW BERN WEST 230KV</v>
          </cell>
          <cell r="H86" t="str">
            <v>T4255</v>
          </cell>
          <cell r="I86">
            <v>323</v>
          </cell>
          <cell r="J86" t="str">
            <v>B05</v>
          </cell>
          <cell r="K86" t="str">
            <v>FORT BARNWELL 23KV</v>
          </cell>
          <cell r="L86" t="str">
            <v>BK1</v>
          </cell>
          <cell r="M86">
            <v>23</v>
          </cell>
          <cell r="N86">
            <v>1463</v>
          </cell>
          <cell r="O86">
            <v>2015</v>
          </cell>
          <cell r="P86">
            <v>2015</v>
          </cell>
          <cell r="Q86">
            <v>0</v>
          </cell>
          <cell r="R86">
            <v>0</v>
          </cell>
          <cell r="S86">
            <v>5</v>
          </cell>
          <cell r="T86">
            <v>0</v>
          </cell>
          <cell r="U86" t="str">
            <v>DEP-NC 2018</v>
          </cell>
          <cell r="X86" t="str">
            <v>DEP-NC 2018</v>
          </cell>
        </row>
        <row r="87">
          <cell r="A87" t="str">
            <v>T4273B04</v>
          </cell>
          <cell r="B87" t="str">
            <v>NC</v>
          </cell>
          <cell r="C87" t="str">
            <v>CDO-East</v>
          </cell>
          <cell r="D87" t="str">
            <v>EASTERN</v>
          </cell>
          <cell r="E87" t="str">
            <v>JACKSONVILLE</v>
          </cell>
          <cell r="F87" t="str">
            <v>Onslow</v>
          </cell>
          <cell r="G87" t="str">
            <v>JACKSONVILLE NORTHWOODS 115KV</v>
          </cell>
          <cell r="H87" t="str">
            <v>T4273</v>
          </cell>
          <cell r="I87">
            <v>320</v>
          </cell>
          <cell r="J87" t="str">
            <v>B04</v>
          </cell>
          <cell r="K87" t="str">
            <v>CARDINAL VILLAGE 23KV</v>
          </cell>
          <cell r="L87" t="str">
            <v>BK1</v>
          </cell>
          <cell r="M87">
            <v>23</v>
          </cell>
          <cell r="N87">
            <v>2121</v>
          </cell>
          <cell r="O87">
            <v>2015</v>
          </cell>
          <cell r="P87">
            <v>2015</v>
          </cell>
          <cell r="Q87">
            <v>0</v>
          </cell>
          <cell r="R87">
            <v>0</v>
          </cell>
          <cell r="S87">
            <v>1</v>
          </cell>
          <cell r="T87">
            <v>3</v>
          </cell>
          <cell r="U87" t="str">
            <v>DEP-NC 2018</v>
          </cell>
          <cell r="X87" t="str">
            <v>DEP-NC 2018</v>
          </cell>
        </row>
        <row r="88">
          <cell r="A88" t="str">
            <v>T4273B06</v>
          </cell>
          <cell r="B88" t="str">
            <v>NC</v>
          </cell>
          <cell r="C88" t="str">
            <v>CDO-East</v>
          </cell>
          <cell r="D88" t="str">
            <v>EASTERN</v>
          </cell>
          <cell r="E88" t="str">
            <v>JACKSONVILLE</v>
          </cell>
          <cell r="F88" t="str">
            <v>Onslow</v>
          </cell>
          <cell r="G88" t="str">
            <v>JACKSONVILLE NORTHWOODS 115KV</v>
          </cell>
          <cell r="H88" t="str">
            <v>T4273</v>
          </cell>
          <cell r="I88">
            <v>320</v>
          </cell>
          <cell r="J88" t="str">
            <v>B06</v>
          </cell>
          <cell r="K88" t="str">
            <v>HENDERSON DRIVE EXT. 23KV</v>
          </cell>
          <cell r="L88" t="str">
            <v>BK1</v>
          </cell>
          <cell r="M88">
            <v>23</v>
          </cell>
          <cell r="N88">
            <v>359</v>
          </cell>
          <cell r="O88">
            <v>2015</v>
          </cell>
          <cell r="P88">
            <v>2015</v>
          </cell>
          <cell r="Q88">
            <v>0</v>
          </cell>
          <cell r="R88">
            <v>0</v>
          </cell>
          <cell r="S88">
            <v>2</v>
          </cell>
          <cell r="T88">
            <v>3</v>
          </cell>
          <cell r="U88" t="str">
            <v>DEP-NC 2018</v>
          </cell>
          <cell r="X88" t="str">
            <v>DEP-NC 2018</v>
          </cell>
        </row>
        <row r="89">
          <cell r="A89" t="str">
            <v>T4276B03</v>
          </cell>
          <cell r="B89" t="str">
            <v>NC</v>
          </cell>
          <cell r="C89" t="str">
            <v>CDO-East</v>
          </cell>
          <cell r="D89" t="str">
            <v>EASTERN</v>
          </cell>
          <cell r="E89" t="str">
            <v>NEW BERN</v>
          </cell>
          <cell r="F89" t="str">
            <v>Craven</v>
          </cell>
          <cell r="G89" t="str">
            <v>RHEMS 230KV</v>
          </cell>
          <cell r="H89" t="str">
            <v>T4276</v>
          </cell>
          <cell r="I89">
            <v>323</v>
          </cell>
          <cell r="J89" t="str">
            <v>B03</v>
          </cell>
          <cell r="K89" t="str">
            <v>CYPRESS SHORES 24KV</v>
          </cell>
          <cell r="L89" t="str">
            <v>BK1</v>
          </cell>
          <cell r="M89">
            <v>24</v>
          </cell>
          <cell r="N89">
            <v>1414</v>
          </cell>
          <cell r="O89">
            <v>2014</v>
          </cell>
          <cell r="P89">
            <v>2014</v>
          </cell>
          <cell r="Q89">
            <v>0</v>
          </cell>
          <cell r="R89">
            <v>0</v>
          </cell>
          <cell r="S89">
            <v>2</v>
          </cell>
          <cell r="T89">
            <v>1</v>
          </cell>
          <cell r="U89" t="str">
            <v>DEP-NC 2018</v>
          </cell>
          <cell r="X89" t="str">
            <v>DEP-NC 2018</v>
          </cell>
        </row>
        <row r="90">
          <cell r="A90" t="str">
            <v>T4320B01</v>
          </cell>
          <cell r="B90" t="str">
            <v>NC</v>
          </cell>
          <cell r="C90" t="str">
            <v>CDO-East</v>
          </cell>
          <cell r="D90" t="str">
            <v>EASTERN</v>
          </cell>
          <cell r="E90" t="str">
            <v>KINSTON</v>
          </cell>
          <cell r="F90" t="str">
            <v>Lenoir</v>
          </cell>
          <cell r="G90" t="str">
            <v>SNOW HILL 115KV</v>
          </cell>
          <cell r="H90" t="str">
            <v>T4320</v>
          </cell>
          <cell r="I90">
            <v>321</v>
          </cell>
          <cell r="J90" t="str">
            <v>B01</v>
          </cell>
          <cell r="K90" t="str">
            <v>SNOW HILL 24KV</v>
          </cell>
          <cell r="L90" t="str">
            <v>BK1</v>
          </cell>
          <cell r="M90">
            <v>24</v>
          </cell>
          <cell r="N90">
            <v>1733</v>
          </cell>
          <cell r="O90"/>
          <cell r="P90" t="str">
            <v>Y</v>
          </cell>
          <cell r="Q90">
            <v>1</v>
          </cell>
          <cell r="R90">
            <v>0.5</v>
          </cell>
          <cell r="S90">
            <v>7</v>
          </cell>
          <cell r="T90">
            <v>0</v>
          </cell>
          <cell r="U90" t="str">
            <v>DEP-NC 2018</v>
          </cell>
          <cell r="W90" t="str">
            <v>moved from 2018 to 2020</v>
          </cell>
          <cell r="X90" t="str">
            <v>DEP-NC 2020</v>
          </cell>
        </row>
        <row r="91">
          <cell r="A91" t="str">
            <v>T4320B02</v>
          </cell>
          <cell r="B91" t="str">
            <v>NC</v>
          </cell>
          <cell r="C91" t="str">
            <v>CDO-East</v>
          </cell>
          <cell r="D91" t="str">
            <v>EASTERN</v>
          </cell>
          <cell r="E91" t="str">
            <v>KINSTON</v>
          </cell>
          <cell r="F91" t="str">
            <v>Lenoir</v>
          </cell>
          <cell r="G91" t="str">
            <v>SNOW HILL 115KV</v>
          </cell>
          <cell r="H91" t="str">
            <v>T4320</v>
          </cell>
          <cell r="I91">
            <v>321</v>
          </cell>
          <cell r="J91" t="str">
            <v>B02</v>
          </cell>
          <cell r="K91" t="str">
            <v>JASON 24KV</v>
          </cell>
          <cell r="L91" t="str">
            <v>BK1</v>
          </cell>
          <cell r="M91">
            <v>24</v>
          </cell>
          <cell r="N91">
            <v>1742</v>
          </cell>
          <cell r="O91"/>
          <cell r="P91" t="str">
            <v>Y</v>
          </cell>
          <cell r="Q91">
            <v>1</v>
          </cell>
          <cell r="R91">
            <v>0.5</v>
          </cell>
          <cell r="S91">
            <v>3</v>
          </cell>
          <cell r="T91">
            <v>0</v>
          </cell>
          <cell r="U91" t="str">
            <v>DEP-NC 2018</v>
          </cell>
          <cell r="X91" t="str">
            <v>DEP-NC 2018</v>
          </cell>
        </row>
        <row r="92">
          <cell r="A92" t="str">
            <v>T4426B11</v>
          </cell>
          <cell r="B92" t="str">
            <v>NC</v>
          </cell>
          <cell r="C92" t="str">
            <v>CDO-East</v>
          </cell>
          <cell r="D92" t="str">
            <v>NORTHERN</v>
          </cell>
          <cell r="E92" t="str">
            <v>FUQUAY</v>
          </cell>
          <cell r="F92" t="str">
            <v>Wake</v>
          </cell>
          <cell r="G92" t="str">
            <v>WAKE TECH 230KV</v>
          </cell>
          <cell r="H92" t="str">
            <v>T4426</v>
          </cell>
          <cell r="I92">
            <v>164</v>
          </cell>
          <cell r="J92" t="str">
            <v>B11</v>
          </cell>
          <cell r="K92" t="str">
            <v>BANKS 24KV</v>
          </cell>
          <cell r="L92" t="str">
            <v>BK1</v>
          </cell>
          <cell r="M92">
            <v>24</v>
          </cell>
          <cell r="N92">
            <v>1732</v>
          </cell>
          <cell r="O92">
            <v>2016</v>
          </cell>
          <cell r="P92">
            <v>2016</v>
          </cell>
          <cell r="Q92">
            <v>0</v>
          </cell>
          <cell r="R92">
            <v>0</v>
          </cell>
          <cell r="S92">
            <v>4</v>
          </cell>
          <cell r="T92">
            <v>2</v>
          </cell>
          <cell r="U92" t="str">
            <v>DEP-NC 2018</v>
          </cell>
          <cell r="X92" t="str">
            <v>DEP-NC 2018</v>
          </cell>
        </row>
        <row r="93">
          <cell r="A93" t="str">
            <v>T4500B13</v>
          </cell>
          <cell r="B93" t="str">
            <v>NC</v>
          </cell>
          <cell r="C93" t="str">
            <v>CDO-East</v>
          </cell>
          <cell r="D93" t="str">
            <v>NORTHERN</v>
          </cell>
          <cell r="E93" t="str">
            <v>ZEBULON</v>
          </cell>
          <cell r="F93" t="str">
            <v>Wake</v>
          </cell>
          <cell r="G93" t="str">
            <v>ARCHER LODGE 230KV</v>
          </cell>
          <cell r="H93" t="str">
            <v>T4500</v>
          </cell>
          <cell r="I93">
            <v>163</v>
          </cell>
          <cell r="J93" t="str">
            <v>B13</v>
          </cell>
          <cell r="K93" t="str">
            <v>FLOWERS 24KV</v>
          </cell>
          <cell r="L93" t="str">
            <v>BK1</v>
          </cell>
          <cell r="M93">
            <v>24</v>
          </cell>
          <cell r="N93">
            <v>3190</v>
          </cell>
          <cell r="O93"/>
          <cell r="P93">
            <v>2017</v>
          </cell>
          <cell r="Q93">
            <v>0</v>
          </cell>
          <cell r="R93">
            <v>0</v>
          </cell>
          <cell r="S93">
            <v>6</v>
          </cell>
          <cell r="T93">
            <v>1</v>
          </cell>
          <cell r="U93" t="str">
            <v>DEP-NC 2018</v>
          </cell>
          <cell r="X93" t="str">
            <v>DEP-NC 2018</v>
          </cell>
        </row>
        <row r="94">
          <cell r="A94" t="str">
            <v>T4555B01</v>
          </cell>
          <cell r="B94" t="str">
            <v>NC</v>
          </cell>
          <cell r="C94" t="str">
            <v>CDO-East</v>
          </cell>
          <cell r="D94" t="str">
            <v>NORTHERN</v>
          </cell>
          <cell r="E94" t="str">
            <v>ROXBORO</v>
          </cell>
          <cell r="F94" t="str">
            <v>Person</v>
          </cell>
          <cell r="G94" t="str">
            <v>BAHAMA 230KV</v>
          </cell>
          <cell r="H94" t="str">
            <v>T4555</v>
          </cell>
          <cell r="I94">
            <v>146</v>
          </cell>
          <cell r="J94" t="str">
            <v>B01</v>
          </cell>
          <cell r="K94" t="str">
            <v>ROUGEMONT 23KV</v>
          </cell>
          <cell r="L94" t="str">
            <v>BK1</v>
          </cell>
          <cell r="M94">
            <v>23</v>
          </cell>
          <cell r="N94">
            <v>1902</v>
          </cell>
          <cell r="O94">
            <v>2016</v>
          </cell>
          <cell r="P94">
            <v>2016</v>
          </cell>
          <cell r="Q94">
            <v>0</v>
          </cell>
          <cell r="R94">
            <v>0</v>
          </cell>
          <cell r="S94">
            <v>0</v>
          </cell>
          <cell r="T94">
            <v>4</v>
          </cell>
          <cell r="U94" t="str">
            <v>DEP-NC 2018</v>
          </cell>
          <cell r="X94" t="str">
            <v>DEP-NC 2018</v>
          </cell>
        </row>
        <row r="95">
          <cell r="A95" t="str">
            <v>T4595B01</v>
          </cell>
          <cell r="B95" t="str">
            <v>NC</v>
          </cell>
          <cell r="C95" t="str">
            <v>CDO-East</v>
          </cell>
          <cell r="D95" t="str">
            <v>NORTHERN</v>
          </cell>
          <cell r="E95" t="str">
            <v>FUQUAY</v>
          </cell>
          <cell r="F95" t="str">
            <v>Wake</v>
          </cell>
          <cell r="G95" t="str">
            <v>CARALEIGH 230KV</v>
          </cell>
          <cell r="H95" t="str">
            <v>T4595</v>
          </cell>
          <cell r="I95">
            <v>164</v>
          </cell>
          <cell r="J95" t="str">
            <v>B01</v>
          </cell>
          <cell r="K95" t="str">
            <v>SUMMIT AVENUE 23KV</v>
          </cell>
          <cell r="L95" t="str">
            <v>BK1</v>
          </cell>
          <cell r="M95">
            <v>23</v>
          </cell>
          <cell r="N95">
            <v>1241</v>
          </cell>
          <cell r="O95">
            <v>2016</v>
          </cell>
          <cell r="P95">
            <v>2016</v>
          </cell>
          <cell r="Q95">
            <v>0</v>
          </cell>
          <cell r="R95">
            <v>0</v>
          </cell>
          <cell r="S95">
            <v>1</v>
          </cell>
          <cell r="T95">
            <v>1</v>
          </cell>
          <cell r="U95" t="str">
            <v>DEP-NC 2018</v>
          </cell>
          <cell r="X95" t="str">
            <v>DEP-NC 2018</v>
          </cell>
        </row>
        <row r="96">
          <cell r="A96" t="str">
            <v>T4603B11</v>
          </cell>
          <cell r="B96" t="str">
            <v>NC</v>
          </cell>
          <cell r="C96" t="str">
            <v>CDO-East</v>
          </cell>
          <cell r="D96" t="str">
            <v>NORTHERN</v>
          </cell>
          <cell r="E96" t="str">
            <v>FUQUAY</v>
          </cell>
          <cell r="F96" t="str">
            <v>Wake</v>
          </cell>
          <cell r="G96" t="str">
            <v>GREEN LEVEL 230KV</v>
          </cell>
          <cell r="H96" t="str">
            <v>T4603</v>
          </cell>
          <cell r="I96">
            <v>161</v>
          </cell>
          <cell r="J96" t="str">
            <v>B11</v>
          </cell>
          <cell r="K96" t="str">
            <v>GREEN LEVEL 24KV</v>
          </cell>
          <cell r="L96" t="str">
            <v>BK1</v>
          </cell>
          <cell r="M96">
            <v>24</v>
          </cell>
          <cell r="N96">
            <v>2703</v>
          </cell>
          <cell r="O96">
            <v>2015</v>
          </cell>
          <cell r="P96">
            <v>2015</v>
          </cell>
          <cell r="Q96">
            <v>0</v>
          </cell>
          <cell r="R96">
            <v>0</v>
          </cell>
          <cell r="S96">
            <v>4</v>
          </cell>
          <cell r="T96">
            <v>2</v>
          </cell>
          <cell r="U96" t="str">
            <v>DEP-NC 2018</v>
          </cell>
          <cell r="X96" t="str">
            <v>DEP-NC 2018</v>
          </cell>
        </row>
        <row r="97">
          <cell r="A97" t="str">
            <v>T4620B12</v>
          </cell>
          <cell r="B97" t="str">
            <v>NC</v>
          </cell>
          <cell r="C97" t="str">
            <v>CDO-East</v>
          </cell>
          <cell r="D97" t="str">
            <v>NORTHERN</v>
          </cell>
          <cell r="E97" t="str">
            <v>RALEIGH</v>
          </cell>
          <cell r="F97" t="str">
            <v>Wake</v>
          </cell>
          <cell r="G97" t="str">
            <v>CHESTNUT HILLS 115KV</v>
          </cell>
          <cell r="H97" t="str">
            <v>T4620</v>
          </cell>
          <cell r="I97">
            <v>165</v>
          </cell>
          <cell r="J97" t="str">
            <v>B12</v>
          </cell>
          <cell r="K97" t="str">
            <v>SANDY FORKS ROAD 23KV</v>
          </cell>
          <cell r="L97" t="str">
            <v>BK3</v>
          </cell>
          <cell r="M97">
            <v>23</v>
          </cell>
          <cell r="N97">
            <v>2221</v>
          </cell>
          <cell r="O97">
            <v>2017</v>
          </cell>
          <cell r="P97">
            <v>2017</v>
          </cell>
          <cell r="Q97">
            <v>0</v>
          </cell>
          <cell r="R97">
            <v>0</v>
          </cell>
          <cell r="S97">
            <v>2</v>
          </cell>
          <cell r="T97">
            <v>3</v>
          </cell>
          <cell r="U97" t="str">
            <v>DEP-NC 2018</v>
          </cell>
          <cell r="X97" t="str">
            <v>DEP-NC 2018</v>
          </cell>
        </row>
        <row r="98">
          <cell r="A98" t="str">
            <v>T4620B16</v>
          </cell>
          <cell r="B98" t="str">
            <v>NC</v>
          </cell>
          <cell r="C98" t="str">
            <v>CDO-East</v>
          </cell>
          <cell r="D98" t="str">
            <v>NORTHERN</v>
          </cell>
          <cell r="E98" t="str">
            <v>RALEIGH</v>
          </cell>
          <cell r="F98" t="str">
            <v>Wake</v>
          </cell>
          <cell r="G98" t="str">
            <v>CHESTNUT HILLS 115KV</v>
          </cell>
          <cell r="H98" t="str">
            <v>T4620</v>
          </cell>
          <cell r="I98">
            <v>165</v>
          </cell>
          <cell r="J98" t="str">
            <v>B16</v>
          </cell>
          <cell r="K98" t="str">
            <v>NORTHCLIFT 23KV</v>
          </cell>
          <cell r="L98" t="str">
            <v>BK3</v>
          </cell>
          <cell r="M98">
            <v>23</v>
          </cell>
          <cell r="N98">
            <v>3024</v>
          </cell>
          <cell r="O98">
            <v>2014</v>
          </cell>
          <cell r="P98">
            <v>2014</v>
          </cell>
          <cell r="Q98">
            <v>0</v>
          </cell>
          <cell r="R98">
            <v>0</v>
          </cell>
          <cell r="S98">
            <v>1</v>
          </cell>
          <cell r="T98">
            <v>6</v>
          </cell>
          <cell r="U98" t="str">
            <v>DEP-NC 2018</v>
          </cell>
          <cell r="X98" t="str">
            <v>DEP-NC 2018</v>
          </cell>
        </row>
        <row r="99">
          <cell r="A99" t="str">
            <v>T4630B11</v>
          </cell>
          <cell r="B99" t="str">
            <v>NC</v>
          </cell>
          <cell r="C99" t="str">
            <v>CDO-East</v>
          </cell>
          <cell r="D99" t="str">
            <v>NORTHERN</v>
          </cell>
          <cell r="E99" t="str">
            <v>FUQUAY</v>
          </cell>
          <cell r="F99" t="str">
            <v>Wake</v>
          </cell>
          <cell r="G99" t="str">
            <v>DUNCAN 230KV</v>
          </cell>
          <cell r="H99" t="str">
            <v>T4630</v>
          </cell>
          <cell r="I99">
            <v>162</v>
          </cell>
          <cell r="J99" t="str">
            <v>B11</v>
          </cell>
          <cell r="K99" t="str">
            <v>ROUSE ROAD 24KV</v>
          </cell>
          <cell r="L99" t="str">
            <v>BK1</v>
          </cell>
          <cell r="M99">
            <v>24</v>
          </cell>
          <cell r="N99">
            <v>1893</v>
          </cell>
          <cell r="O99">
            <v>2014</v>
          </cell>
          <cell r="P99">
            <v>2014</v>
          </cell>
          <cell r="Q99">
            <v>0</v>
          </cell>
          <cell r="R99">
            <v>0</v>
          </cell>
          <cell r="S99">
            <v>2</v>
          </cell>
          <cell r="T99">
            <v>3</v>
          </cell>
          <cell r="U99" t="str">
            <v>DEP-NC 2018</v>
          </cell>
          <cell r="X99" t="str">
            <v>DEP-NC 2018</v>
          </cell>
        </row>
        <row r="100">
          <cell r="A100" t="str">
            <v>T4630B12</v>
          </cell>
          <cell r="B100" t="str">
            <v>NC</v>
          </cell>
          <cell r="C100" t="str">
            <v>CDO-East</v>
          </cell>
          <cell r="D100" t="str">
            <v>NORTHERN</v>
          </cell>
          <cell r="E100" t="str">
            <v>FUQUAY</v>
          </cell>
          <cell r="F100" t="str">
            <v>Wake</v>
          </cell>
          <cell r="G100" t="str">
            <v>DUNCAN 230KV</v>
          </cell>
          <cell r="H100" t="str">
            <v>T4630</v>
          </cell>
          <cell r="I100">
            <v>162</v>
          </cell>
          <cell r="J100" t="str">
            <v>B12</v>
          </cell>
          <cell r="K100" t="str">
            <v>WILBON 24KV</v>
          </cell>
          <cell r="L100" t="str">
            <v>BK1</v>
          </cell>
          <cell r="M100">
            <v>24</v>
          </cell>
          <cell r="N100">
            <v>3173</v>
          </cell>
          <cell r="O100">
            <v>2014</v>
          </cell>
          <cell r="P100">
            <v>2014</v>
          </cell>
          <cell r="Q100">
            <v>0</v>
          </cell>
          <cell r="R100">
            <v>0</v>
          </cell>
          <cell r="S100">
            <v>6</v>
          </cell>
          <cell r="T100">
            <v>1</v>
          </cell>
          <cell r="U100" t="str">
            <v>DEP-NC 2018</v>
          </cell>
          <cell r="X100" t="str">
            <v>DEP-NC 2018</v>
          </cell>
        </row>
        <row r="101">
          <cell r="A101" t="str">
            <v>T4710B01</v>
          </cell>
          <cell r="B101" t="str">
            <v>NC</v>
          </cell>
          <cell r="C101" t="str">
            <v>CDO-East</v>
          </cell>
          <cell r="D101" t="str">
            <v>NORTHERN</v>
          </cell>
          <cell r="E101" t="str">
            <v>FUQUAY</v>
          </cell>
          <cell r="F101" t="str">
            <v>Wake</v>
          </cell>
          <cell r="G101" t="str">
            <v>FUQUAY 230KV</v>
          </cell>
          <cell r="H101" t="str">
            <v>T4710</v>
          </cell>
          <cell r="I101">
            <v>162</v>
          </cell>
          <cell r="J101" t="str">
            <v>B01</v>
          </cell>
          <cell r="K101" t="str">
            <v>FUQUAY 23KV</v>
          </cell>
          <cell r="L101" t="str">
            <v>BK1</v>
          </cell>
          <cell r="M101">
            <v>23</v>
          </cell>
          <cell r="N101">
            <v>2025</v>
          </cell>
          <cell r="O101">
            <v>2017</v>
          </cell>
          <cell r="P101">
            <v>2017</v>
          </cell>
          <cell r="Q101">
            <v>0</v>
          </cell>
          <cell r="R101">
            <v>0</v>
          </cell>
          <cell r="S101">
            <v>1</v>
          </cell>
          <cell r="T101">
            <v>3</v>
          </cell>
          <cell r="U101" t="str">
            <v>DEP-NC 2018</v>
          </cell>
          <cell r="V101" t="str">
            <v>Deferred from 2018</v>
          </cell>
          <cell r="X101" t="str">
            <v>DEP-NC 2018</v>
          </cell>
        </row>
        <row r="102">
          <cell r="A102" t="str">
            <v>T4710B03</v>
          </cell>
          <cell r="B102" t="str">
            <v>NC</v>
          </cell>
          <cell r="C102" t="str">
            <v>CDO-East</v>
          </cell>
          <cell r="D102" t="str">
            <v>NORTHERN</v>
          </cell>
          <cell r="E102" t="str">
            <v>FUQUAY</v>
          </cell>
          <cell r="F102" t="str">
            <v>Wake</v>
          </cell>
          <cell r="G102" t="str">
            <v>FUQUAY 230KV</v>
          </cell>
          <cell r="H102" t="str">
            <v>T4710</v>
          </cell>
          <cell r="I102">
            <v>162</v>
          </cell>
          <cell r="J102" t="str">
            <v>B03</v>
          </cell>
          <cell r="K102" t="str">
            <v>FUQUAY SOUTH PARK 23KV</v>
          </cell>
          <cell r="L102" t="str">
            <v>BK1</v>
          </cell>
          <cell r="M102">
            <v>23</v>
          </cell>
          <cell r="N102">
            <v>3197</v>
          </cell>
          <cell r="O102">
            <v>2016</v>
          </cell>
          <cell r="P102">
            <v>2016</v>
          </cell>
          <cell r="Q102">
            <v>0</v>
          </cell>
          <cell r="R102">
            <v>0</v>
          </cell>
          <cell r="S102">
            <v>4</v>
          </cell>
          <cell r="T102">
            <v>3</v>
          </cell>
          <cell r="U102" t="str">
            <v>DEP-NC 2018</v>
          </cell>
          <cell r="X102" t="str">
            <v>DEP-NC 2018</v>
          </cell>
        </row>
        <row r="103">
          <cell r="A103" t="str">
            <v>T4725B01</v>
          </cell>
          <cell r="B103" t="str">
            <v>NC</v>
          </cell>
          <cell r="C103" t="str">
            <v>CDO-East</v>
          </cell>
          <cell r="D103" t="str">
            <v>NORTHERN</v>
          </cell>
          <cell r="E103" t="str">
            <v>FUQUAY</v>
          </cell>
          <cell r="F103" t="str">
            <v>Wake</v>
          </cell>
          <cell r="G103" t="str">
            <v>GARNER PANTHER BRANCH 230KV</v>
          </cell>
          <cell r="H103" t="str">
            <v>T4725</v>
          </cell>
          <cell r="I103">
            <v>164</v>
          </cell>
          <cell r="J103" t="str">
            <v>B01</v>
          </cell>
          <cell r="K103" t="str">
            <v>GARNER PANTHER BRANCH BUFFALOE ROAD 23KV</v>
          </cell>
          <cell r="L103" t="str">
            <v>BK1</v>
          </cell>
          <cell r="M103">
            <v>23</v>
          </cell>
          <cell r="N103">
            <v>1778</v>
          </cell>
          <cell r="O103">
            <v>2015</v>
          </cell>
          <cell r="P103">
            <v>2015</v>
          </cell>
          <cell r="Q103">
            <v>0</v>
          </cell>
          <cell r="R103">
            <v>0</v>
          </cell>
          <cell r="S103">
            <v>3</v>
          </cell>
          <cell r="T103">
            <v>0</v>
          </cell>
          <cell r="U103" t="str">
            <v>DEP-NC 2018</v>
          </cell>
          <cell r="X103" t="str">
            <v>DEP-NC 2018</v>
          </cell>
        </row>
        <row r="104">
          <cell r="A104" t="str">
            <v>T4725B02</v>
          </cell>
          <cell r="B104" t="str">
            <v>NC</v>
          </cell>
          <cell r="C104" t="str">
            <v>CDO-East</v>
          </cell>
          <cell r="D104" t="str">
            <v>NORTHERN</v>
          </cell>
          <cell r="E104" t="str">
            <v>FUQUAY</v>
          </cell>
          <cell r="F104" t="str">
            <v>Wake</v>
          </cell>
          <cell r="G104" t="str">
            <v>GARNER PANTHER BRANCH 230KV</v>
          </cell>
          <cell r="H104" t="str">
            <v>T4725</v>
          </cell>
          <cell r="I104">
            <v>164</v>
          </cell>
          <cell r="J104" t="str">
            <v>B02</v>
          </cell>
          <cell r="K104" t="str">
            <v>WILLIAMS CROSSROADS 23KV</v>
          </cell>
          <cell r="L104" t="str">
            <v>BK1</v>
          </cell>
          <cell r="M104">
            <v>23</v>
          </cell>
          <cell r="N104">
            <v>1680</v>
          </cell>
          <cell r="O104">
            <v>2018</v>
          </cell>
          <cell r="P104" t="str">
            <v>Y</v>
          </cell>
          <cell r="Q104">
            <v>1</v>
          </cell>
          <cell r="R104">
            <v>0.5</v>
          </cell>
          <cell r="S104">
            <v>2</v>
          </cell>
          <cell r="T104">
            <v>1</v>
          </cell>
          <cell r="U104" t="str">
            <v>DEP-NC 2018</v>
          </cell>
          <cell r="X104" t="str">
            <v>DEP-NC 2018</v>
          </cell>
        </row>
        <row r="105">
          <cell r="A105" t="str">
            <v>T4725B04</v>
          </cell>
          <cell r="B105" t="str">
            <v>NC</v>
          </cell>
          <cell r="C105" t="str">
            <v>CDO-East</v>
          </cell>
          <cell r="D105" t="str">
            <v>NORTHERN</v>
          </cell>
          <cell r="E105" t="str">
            <v>FUQUAY</v>
          </cell>
          <cell r="F105" t="str">
            <v>Wake</v>
          </cell>
          <cell r="G105" t="str">
            <v>GARNER PANTHER BRANCH 230KV</v>
          </cell>
          <cell r="H105" t="str">
            <v>T4725</v>
          </cell>
          <cell r="I105">
            <v>164</v>
          </cell>
          <cell r="J105" t="str">
            <v>B04</v>
          </cell>
          <cell r="K105" t="str">
            <v>CROWDER ROAD 23KV</v>
          </cell>
          <cell r="L105" t="str">
            <v>BK1</v>
          </cell>
          <cell r="M105">
            <v>23</v>
          </cell>
          <cell r="N105">
            <v>1266</v>
          </cell>
          <cell r="O105">
            <v>2018</v>
          </cell>
          <cell r="P105" t="str">
            <v>Y</v>
          </cell>
          <cell r="Q105">
            <v>1</v>
          </cell>
          <cell r="R105">
            <v>0.5</v>
          </cell>
          <cell r="S105">
            <v>2</v>
          </cell>
          <cell r="T105">
            <v>0</v>
          </cell>
          <cell r="U105" t="str">
            <v>DEP-NC 2018</v>
          </cell>
          <cell r="X105" t="str">
            <v>DEP-NC 2018</v>
          </cell>
        </row>
        <row r="106">
          <cell r="A106" t="str">
            <v>T4730B11</v>
          </cell>
          <cell r="B106" t="str">
            <v>NC</v>
          </cell>
          <cell r="C106" t="str">
            <v>CDO-East</v>
          </cell>
          <cell r="D106" t="str">
            <v>NORTHERN</v>
          </cell>
          <cell r="E106" t="str">
            <v>FUQUAY</v>
          </cell>
          <cell r="F106" t="str">
            <v>Wake</v>
          </cell>
          <cell r="G106" t="str">
            <v>GARNER WHITE OAK 230KV</v>
          </cell>
          <cell r="H106" t="str">
            <v>T4730</v>
          </cell>
          <cell r="I106">
            <v>164</v>
          </cell>
          <cell r="J106" t="str">
            <v>B11</v>
          </cell>
          <cell r="K106" t="str">
            <v>CORNWALLIS 24KV</v>
          </cell>
          <cell r="L106" t="str">
            <v>BK1</v>
          </cell>
          <cell r="M106">
            <v>24</v>
          </cell>
          <cell r="N106">
            <v>2272</v>
          </cell>
          <cell r="O106">
            <v>2014</v>
          </cell>
          <cell r="P106">
            <v>2014</v>
          </cell>
          <cell r="Q106">
            <v>0</v>
          </cell>
          <cell r="R106">
            <v>0</v>
          </cell>
          <cell r="S106">
            <v>3</v>
          </cell>
          <cell r="T106">
            <v>4</v>
          </cell>
          <cell r="U106" t="str">
            <v>DEP-NC 2018</v>
          </cell>
          <cell r="X106" t="str">
            <v>DEP-NC 2018</v>
          </cell>
        </row>
        <row r="107">
          <cell r="A107" t="str">
            <v>T4850B04</v>
          </cell>
          <cell r="B107" t="str">
            <v>NC</v>
          </cell>
          <cell r="C107" t="str">
            <v>CDO-East</v>
          </cell>
          <cell r="D107" t="str">
            <v>NORTHERN</v>
          </cell>
          <cell r="E107" t="str">
            <v>ZEBULON</v>
          </cell>
          <cell r="F107" t="str">
            <v>Wake</v>
          </cell>
          <cell r="G107" t="str">
            <v>KNIGHTDALE 115KV</v>
          </cell>
          <cell r="H107" t="str">
            <v>T4850</v>
          </cell>
          <cell r="I107">
            <v>163</v>
          </cell>
          <cell r="J107" t="str">
            <v>B04</v>
          </cell>
          <cell r="K107" t="str">
            <v>PLANTERS WALK 23KV</v>
          </cell>
          <cell r="L107" t="str">
            <v>BK1</v>
          </cell>
          <cell r="M107">
            <v>23</v>
          </cell>
          <cell r="N107">
            <v>3120</v>
          </cell>
          <cell r="O107">
            <v>2016</v>
          </cell>
          <cell r="P107">
            <v>2016</v>
          </cell>
          <cell r="Q107">
            <v>0</v>
          </cell>
          <cell r="R107">
            <v>0</v>
          </cell>
          <cell r="S107">
            <v>1</v>
          </cell>
          <cell r="T107">
            <v>6</v>
          </cell>
          <cell r="U107" t="str">
            <v>DEP-NC 2018</v>
          </cell>
          <cell r="X107" t="str">
            <v>DEP-NC 2018</v>
          </cell>
        </row>
        <row r="108">
          <cell r="A108" t="str">
            <v>T4852B11</v>
          </cell>
          <cell r="B108" t="str">
            <v>NC</v>
          </cell>
          <cell r="C108" t="str">
            <v>CDO-East</v>
          </cell>
          <cell r="D108" t="str">
            <v>NORTHERN</v>
          </cell>
          <cell r="E108" t="str">
            <v>ZEBULON</v>
          </cell>
          <cell r="F108" t="str">
            <v>Wake</v>
          </cell>
          <cell r="G108" t="str">
            <v>KNIGHTDALE SQUARE D 230KV</v>
          </cell>
          <cell r="H108" t="str">
            <v>T4852</v>
          </cell>
          <cell r="I108">
            <v>163</v>
          </cell>
          <cell r="J108" t="str">
            <v>B11</v>
          </cell>
          <cell r="K108" t="str">
            <v>EAGLE ROCK 24KV</v>
          </cell>
          <cell r="L108" t="str">
            <v>BK1</v>
          </cell>
          <cell r="M108">
            <v>24</v>
          </cell>
          <cell r="N108">
            <v>618</v>
          </cell>
          <cell r="O108">
            <v>2015</v>
          </cell>
          <cell r="P108">
            <v>2015</v>
          </cell>
          <cell r="Q108">
            <v>0</v>
          </cell>
          <cell r="R108">
            <v>0</v>
          </cell>
          <cell r="S108">
            <v>2</v>
          </cell>
          <cell r="T108">
            <v>0</v>
          </cell>
          <cell r="U108" t="str">
            <v>DEP-NC 2018</v>
          </cell>
          <cell r="X108" t="str">
            <v>DEP-NC 2018</v>
          </cell>
        </row>
        <row r="109">
          <cell r="A109" t="str">
            <v>T4852B12</v>
          </cell>
          <cell r="B109" t="str">
            <v>NC</v>
          </cell>
          <cell r="C109" t="str">
            <v>CDO-East</v>
          </cell>
          <cell r="D109" t="str">
            <v>NORTHERN</v>
          </cell>
          <cell r="E109" t="str">
            <v>ZEBULON</v>
          </cell>
          <cell r="F109" t="str">
            <v>Wake</v>
          </cell>
          <cell r="G109" t="str">
            <v>KNIGHTDALE SQUARE D 230KV</v>
          </cell>
          <cell r="H109" t="str">
            <v>T4852</v>
          </cell>
          <cell r="I109">
            <v>163</v>
          </cell>
          <cell r="J109" t="str">
            <v>B12</v>
          </cell>
          <cell r="K109" t="str">
            <v>WIDEWATERS 24KV</v>
          </cell>
          <cell r="L109" t="str">
            <v>BK1</v>
          </cell>
          <cell r="M109">
            <v>24</v>
          </cell>
          <cell r="N109">
            <v>1455</v>
          </cell>
          <cell r="O109">
            <v>2016</v>
          </cell>
          <cell r="P109">
            <v>2016</v>
          </cell>
          <cell r="Q109">
            <v>0</v>
          </cell>
          <cell r="R109">
            <v>0</v>
          </cell>
          <cell r="S109">
            <v>2</v>
          </cell>
          <cell r="T109">
            <v>2</v>
          </cell>
          <cell r="U109" t="str">
            <v>DEP-NC 2018</v>
          </cell>
          <cell r="X109" t="str">
            <v>DEP-NC 2018</v>
          </cell>
        </row>
        <row r="110">
          <cell r="A110" t="str">
            <v>T4866B05</v>
          </cell>
          <cell r="B110" t="str">
            <v>NC</v>
          </cell>
          <cell r="C110" t="str">
            <v>CDO-East</v>
          </cell>
          <cell r="D110" t="str">
            <v>NORTHERN</v>
          </cell>
          <cell r="E110" t="str">
            <v>FUQUAY</v>
          </cell>
          <cell r="F110" t="str">
            <v>Wake</v>
          </cell>
          <cell r="G110" t="str">
            <v>FUQUAY BELLS LAKE 230KV</v>
          </cell>
          <cell r="H110" t="str">
            <v>T4866</v>
          </cell>
          <cell r="I110">
            <v>161</v>
          </cell>
          <cell r="J110" t="str">
            <v>B05</v>
          </cell>
          <cell r="K110" t="str">
            <v>NEEDMORE 23KV</v>
          </cell>
          <cell r="L110" t="str">
            <v>BK1</v>
          </cell>
          <cell r="M110">
            <v>23</v>
          </cell>
          <cell r="N110">
            <v>2377</v>
          </cell>
          <cell r="O110">
            <v>2014</v>
          </cell>
          <cell r="P110">
            <v>2014</v>
          </cell>
          <cell r="Q110">
            <v>0</v>
          </cell>
          <cell r="R110">
            <v>0</v>
          </cell>
          <cell r="S110">
            <v>1</v>
          </cell>
          <cell r="T110">
            <v>4</v>
          </cell>
          <cell r="U110" t="str">
            <v>DEP-NC 2018</v>
          </cell>
          <cell r="V110" t="str">
            <v>Deferred from 2018</v>
          </cell>
          <cell r="X110" t="str">
            <v>DEP-NC 2018</v>
          </cell>
        </row>
        <row r="111">
          <cell r="A111" t="str">
            <v>T4910B04</v>
          </cell>
          <cell r="B111" t="str">
            <v>NC</v>
          </cell>
          <cell r="C111" t="str">
            <v>CDO-East</v>
          </cell>
          <cell r="D111" t="str">
            <v>NORTHERN</v>
          </cell>
          <cell r="E111" t="str">
            <v>RALEIGH</v>
          </cell>
          <cell r="F111" t="str">
            <v>Wake</v>
          </cell>
          <cell r="G111" t="str">
            <v>RALEIGH LEESVILLE ROAD 230KV</v>
          </cell>
          <cell r="H111" t="str">
            <v>T4910</v>
          </cell>
          <cell r="I111">
            <v>166</v>
          </cell>
          <cell r="J111" t="str">
            <v>B04</v>
          </cell>
          <cell r="K111" t="str">
            <v>RALEIGH LEESVILLE PLEASANT GROVE ROAD 23</v>
          </cell>
          <cell r="L111" t="str">
            <v>BK1</v>
          </cell>
          <cell r="M111">
            <v>23</v>
          </cell>
          <cell r="N111">
            <v>3001</v>
          </cell>
          <cell r="O111">
            <v>2014</v>
          </cell>
          <cell r="P111">
            <v>2014</v>
          </cell>
          <cell r="Q111">
            <v>0</v>
          </cell>
          <cell r="R111">
            <v>0</v>
          </cell>
          <cell r="S111">
            <v>2</v>
          </cell>
          <cell r="T111">
            <v>5</v>
          </cell>
          <cell r="U111" t="str">
            <v>DEP-NC 2018</v>
          </cell>
          <cell r="X111" t="str">
            <v>DEP-NC 2018</v>
          </cell>
        </row>
        <row r="112">
          <cell r="A112" t="str">
            <v>T4910B21</v>
          </cell>
          <cell r="B112" t="str">
            <v>NC</v>
          </cell>
          <cell r="C112" t="str">
            <v>CDO-East</v>
          </cell>
          <cell r="D112" t="str">
            <v>NORTHERN</v>
          </cell>
          <cell r="E112" t="str">
            <v>RALEIGH</v>
          </cell>
          <cell r="F112" t="str">
            <v>Wake</v>
          </cell>
          <cell r="G112" t="str">
            <v>RALEIGH LEESVILLE ROAD 230KV</v>
          </cell>
          <cell r="H112" t="str">
            <v>T4910</v>
          </cell>
          <cell r="I112">
            <v>166</v>
          </cell>
          <cell r="J112" t="str">
            <v>B21</v>
          </cell>
          <cell r="K112" t="str">
            <v>GLENDOWER 24KV</v>
          </cell>
          <cell r="L112" t="str">
            <v>BK2</v>
          </cell>
          <cell r="M112">
            <v>24</v>
          </cell>
          <cell r="N112">
            <v>2835</v>
          </cell>
          <cell r="O112">
            <v>2016</v>
          </cell>
          <cell r="P112">
            <v>2016</v>
          </cell>
          <cell r="Q112">
            <v>0</v>
          </cell>
          <cell r="R112">
            <v>0</v>
          </cell>
          <cell r="S112">
            <v>1</v>
          </cell>
          <cell r="T112">
            <v>5</v>
          </cell>
          <cell r="U112" t="str">
            <v>DEP-NC 2018</v>
          </cell>
          <cell r="X112" t="str">
            <v>DEP-NC 2018</v>
          </cell>
        </row>
        <row r="113">
          <cell r="A113" t="str">
            <v>T5090B04</v>
          </cell>
          <cell r="B113" t="str">
            <v>NC</v>
          </cell>
          <cell r="C113" t="str">
            <v>CDO-East</v>
          </cell>
          <cell r="D113" t="str">
            <v>NORTHERN</v>
          </cell>
          <cell r="E113" t="str">
            <v>HENDERSON</v>
          </cell>
          <cell r="F113" t="str">
            <v>Vance</v>
          </cell>
          <cell r="G113" t="str">
            <v>OXFORD NORTH 230KV</v>
          </cell>
          <cell r="H113" t="str">
            <v>T5090</v>
          </cell>
          <cell r="I113">
            <v>145</v>
          </cell>
          <cell r="J113" t="str">
            <v>B04</v>
          </cell>
          <cell r="K113" t="str">
            <v>BEREA 23KV</v>
          </cell>
          <cell r="L113" t="str">
            <v>BK1</v>
          </cell>
          <cell r="M113">
            <v>23</v>
          </cell>
          <cell r="N113">
            <v>1934</v>
          </cell>
          <cell r="O113">
            <v>2018</v>
          </cell>
          <cell r="P113" t="str">
            <v>Y</v>
          </cell>
          <cell r="Q113">
            <v>1</v>
          </cell>
          <cell r="R113">
            <v>0.5</v>
          </cell>
          <cell r="S113">
            <v>0</v>
          </cell>
          <cell r="T113">
            <v>4</v>
          </cell>
          <cell r="U113" t="str">
            <v>DEP-NC 2018</v>
          </cell>
          <cell r="X113" t="str">
            <v>DEP-NC 2018</v>
          </cell>
        </row>
        <row r="114">
          <cell r="A114" t="str">
            <v>T5112B06</v>
          </cell>
          <cell r="B114" t="str">
            <v>NC</v>
          </cell>
          <cell r="C114" t="str">
            <v>CDO-East</v>
          </cell>
          <cell r="D114" t="str">
            <v>NORTHERN</v>
          </cell>
          <cell r="E114" t="str">
            <v>RALEIGH</v>
          </cell>
          <cell r="F114" t="str">
            <v>Wake</v>
          </cell>
          <cell r="G114" t="str">
            <v>RALEIGH PRISON FARM 230KV</v>
          </cell>
          <cell r="H114" t="str">
            <v>T5112</v>
          </cell>
          <cell r="I114">
            <v>166</v>
          </cell>
          <cell r="J114" t="str">
            <v>B06</v>
          </cell>
          <cell r="K114" t="str">
            <v>DURALEIGH ROAD 23KV</v>
          </cell>
          <cell r="L114" t="str">
            <v>BK1</v>
          </cell>
          <cell r="M114">
            <v>23</v>
          </cell>
          <cell r="N114">
            <v>3264</v>
          </cell>
          <cell r="O114">
            <v>2014</v>
          </cell>
          <cell r="P114">
            <v>2014</v>
          </cell>
          <cell r="Q114">
            <v>0</v>
          </cell>
          <cell r="R114">
            <v>0</v>
          </cell>
          <cell r="S114">
            <v>2</v>
          </cell>
          <cell r="T114">
            <v>5</v>
          </cell>
          <cell r="U114" t="str">
            <v>DEP-NC 2018</v>
          </cell>
          <cell r="X114" t="str">
            <v>DEP-NC 2018</v>
          </cell>
        </row>
        <row r="115">
          <cell r="A115" t="str">
            <v>T5116B03</v>
          </cell>
          <cell r="B115" t="str">
            <v>NC</v>
          </cell>
          <cell r="C115" t="str">
            <v>CDO-East</v>
          </cell>
          <cell r="D115" t="str">
            <v>NORTHERN</v>
          </cell>
          <cell r="E115" t="str">
            <v>RALEIGH</v>
          </cell>
          <cell r="F115" t="str">
            <v>Wake</v>
          </cell>
          <cell r="G115" t="str">
            <v>RALEIGH DURHAM AIRPORT 230KV</v>
          </cell>
          <cell r="H115" t="str">
            <v>T5116</v>
          </cell>
          <cell r="I115">
            <v>166</v>
          </cell>
          <cell r="J115" t="str">
            <v>B03</v>
          </cell>
          <cell r="K115" t="str">
            <v>WESTGATE ROAD 23KV</v>
          </cell>
          <cell r="L115" t="str">
            <v>BK1</v>
          </cell>
          <cell r="M115">
            <v>23</v>
          </cell>
          <cell r="N115">
            <v>1816</v>
          </cell>
          <cell r="O115"/>
          <cell r="P115" t="str">
            <v>Y</v>
          </cell>
          <cell r="Q115">
            <v>1</v>
          </cell>
          <cell r="R115">
            <v>0.5</v>
          </cell>
          <cell r="S115">
            <v>0</v>
          </cell>
          <cell r="T115">
            <v>5</v>
          </cell>
          <cell r="U115" t="str">
            <v>DEP-NC 2018</v>
          </cell>
          <cell r="W115" t="str">
            <v>moved from 2018 to 2020</v>
          </cell>
          <cell r="X115" t="str">
            <v>DEP-NC 2020</v>
          </cell>
        </row>
        <row r="116">
          <cell r="A116" t="str">
            <v>T5136B03</v>
          </cell>
          <cell r="B116" t="str">
            <v>NC</v>
          </cell>
          <cell r="C116" t="str">
            <v>CDO-East</v>
          </cell>
          <cell r="D116" t="str">
            <v>NORTHERN</v>
          </cell>
          <cell r="E116" t="str">
            <v>FUQUAY</v>
          </cell>
          <cell r="F116" t="str">
            <v>Wake</v>
          </cell>
          <cell r="G116" t="str">
            <v>RALEIGH OAKDALE 230KV</v>
          </cell>
          <cell r="H116" t="str">
            <v>T5136</v>
          </cell>
          <cell r="I116">
            <v>161</v>
          </cell>
          <cell r="J116" t="str">
            <v>B03</v>
          </cell>
          <cell r="K116" t="str">
            <v>FARM GATE 23KV</v>
          </cell>
          <cell r="L116" t="str">
            <v>BK1</v>
          </cell>
          <cell r="M116">
            <v>23</v>
          </cell>
          <cell r="N116">
            <v>2309</v>
          </cell>
          <cell r="O116">
            <v>2014</v>
          </cell>
          <cell r="P116">
            <v>2014</v>
          </cell>
          <cell r="Q116">
            <v>0</v>
          </cell>
          <cell r="R116">
            <v>0</v>
          </cell>
          <cell r="S116">
            <v>1</v>
          </cell>
          <cell r="T116">
            <v>7</v>
          </cell>
          <cell r="U116" t="str">
            <v>DEP-NC 2018</v>
          </cell>
          <cell r="X116" t="str">
            <v>DEP-NC 2018</v>
          </cell>
        </row>
        <row r="117">
          <cell r="A117" t="str">
            <v>T5145B01</v>
          </cell>
          <cell r="B117" t="str">
            <v>NC</v>
          </cell>
          <cell r="C117" t="str">
            <v>CDO-East</v>
          </cell>
          <cell r="D117" t="str">
            <v>NORTHERN</v>
          </cell>
          <cell r="E117" t="str">
            <v>FUQUAY</v>
          </cell>
          <cell r="F117" t="str">
            <v>Wake</v>
          </cell>
          <cell r="G117" t="str">
            <v>RALEIGH SOUTH 115KV</v>
          </cell>
          <cell r="H117" t="str">
            <v>T5145</v>
          </cell>
          <cell r="I117">
            <v>161</v>
          </cell>
          <cell r="J117" t="str">
            <v>B01</v>
          </cell>
          <cell r="K117" t="str">
            <v>LAKE DAM 23KV</v>
          </cell>
          <cell r="L117" t="str">
            <v>BK1</v>
          </cell>
          <cell r="M117">
            <v>23</v>
          </cell>
          <cell r="N117">
            <v>2960</v>
          </cell>
          <cell r="O117">
            <v>2017</v>
          </cell>
          <cell r="P117">
            <v>2017</v>
          </cell>
          <cell r="Q117">
            <v>0</v>
          </cell>
          <cell r="R117">
            <v>0</v>
          </cell>
          <cell r="S117">
            <v>1</v>
          </cell>
          <cell r="T117">
            <v>5</v>
          </cell>
          <cell r="U117" t="str">
            <v>DEP-NC 2018</v>
          </cell>
          <cell r="X117" t="str">
            <v>DEP-NC 2018</v>
          </cell>
        </row>
        <row r="118">
          <cell r="A118" t="str">
            <v>T5145B05</v>
          </cell>
          <cell r="B118" t="str">
            <v>NC</v>
          </cell>
          <cell r="C118" t="str">
            <v>CDO-East</v>
          </cell>
          <cell r="D118" t="str">
            <v>NORTHERN</v>
          </cell>
          <cell r="E118" t="str">
            <v>FUQUAY</v>
          </cell>
          <cell r="F118" t="str">
            <v>Wake</v>
          </cell>
          <cell r="G118" t="str">
            <v>RALEIGH SOUTH 115KV</v>
          </cell>
          <cell r="H118" t="str">
            <v>T5145</v>
          </cell>
          <cell r="I118">
            <v>161</v>
          </cell>
          <cell r="J118" t="str">
            <v>B05</v>
          </cell>
          <cell r="K118" t="str">
            <v>GORMAN STREET 23KV</v>
          </cell>
          <cell r="L118" t="str">
            <v>BK1</v>
          </cell>
          <cell r="M118">
            <v>23</v>
          </cell>
          <cell r="N118">
            <v>4163</v>
          </cell>
          <cell r="O118">
            <v>2014</v>
          </cell>
          <cell r="P118">
            <v>2014</v>
          </cell>
          <cell r="Q118">
            <v>0</v>
          </cell>
          <cell r="R118">
            <v>0</v>
          </cell>
          <cell r="S118">
            <v>2</v>
          </cell>
          <cell r="T118">
            <v>7</v>
          </cell>
          <cell r="U118" t="str">
            <v>DEP-NC 2018</v>
          </cell>
          <cell r="X118" t="str">
            <v>DEP-NC 2018</v>
          </cell>
        </row>
        <row r="119">
          <cell r="A119" t="str">
            <v>T5165B01</v>
          </cell>
          <cell r="B119" t="str">
            <v>NC</v>
          </cell>
          <cell r="C119" t="str">
            <v>CDO-East</v>
          </cell>
          <cell r="D119" t="str">
            <v>NORTHERN</v>
          </cell>
          <cell r="E119" t="str">
            <v>RALEIGH</v>
          </cell>
          <cell r="F119" t="str">
            <v>Wake</v>
          </cell>
          <cell r="G119" t="str">
            <v>LEESVILLE WOOD VALLEY 230KV</v>
          </cell>
          <cell r="H119" t="str">
            <v>T5165</v>
          </cell>
          <cell r="I119">
            <v>166</v>
          </cell>
          <cell r="J119" t="str">
            <v>B01</v>
          </cell>
          <cell r="K119" t="str">
            <v>RAY ROAD 23KV</v>
          </cell>
          <cell r="L119" t="str">
            <v>BK1</v>
          </cell>
          <cell r="M119">
            <v>23</v>
          </cell>
          <cell r="N119">
            <v>1082</v>
          </cell>
          <cell r="O119">
            <v>2016</v>
          </cell>
          <cell r="P119">
            <v>2016</v>
          </cell>
          <cell r="Q119">
            <v>0</v>
          </cell>
          <cell r="R119">
            <v>0</v>
          </cell>
          <cell r="S119">
            <v>3</v>
          </cell>
          <cell r="T119">
            <v>0</v>
          </cell>
          <cell r="U119" t="str">
            <v>DEP-NC 2018</v>
          </cell>
          <cell r="X119" t="str">
            <v>DEP-NC 2018</v>
          </cell>
        </row>
        <row r="120">
          <cell r="A120" t="str">
            <v>T5205B02</v>
          </cell>
          <cell r="B120" t="str">
            <v>NC</v>
          </cell>
          <cell r="C120" t="str">
            <v>CDO-East</v>
          </cell>
          <cell r="D120" t="str">
            <v>NORTHERN</v>
          </cell>
          <cell r="E120" t="str">
            <v>ZEBULON</v>
          </cell>
          <cell r="F120" t="str">
            <v>Wake</v>
          </cell>
          <cell r="G120" t="str">
            <v>ROLESVILLE 230KV</v>
          </cell>
          <cell r="H120" t="str">
            <v>T5205</v>
          </cell>
          <cell r="I120">
            <v>163</v>
          </cell>
          <cell r="J120" t="str">
            <v>B02</v>
          </cell>
          <cell r="K120" t="str">
            <v>HOPKINS 24KV</v>
          </cell>
          <cell r="L120" t="str">
            <v>BK2</v>
          </cell>
          <cell r="M120">
            <v>24</v>
          </cell>
          <cell r="N120">
            <v>1617</v>
          </cell>
          <cell r="O120">
            <v>2016</v>
          </cell>
          <cell r="P120">
            <v>2016</v>
          </cell>
          <cell r="Q120">
            <v>0</v>
          </cell>
          <cell r="R120">
            <v>0</v>
          </cell>
          <cell r="S120">
            <v>5</v>
          </cell>
          <cell r="T120">
            <v>0</v>
          </cell>
          <cell r="U120" t="str">
            <v>DEP-NC 2018</v>
          </cell>
          <cell r="X120" t="str">
            <v>DEP-NC 2018</v>
          </cell>
        </row>
        <row r="121">
          <cell r="A121" t="str">
            <v>T5205B04</v>
          </cell>
          <cell r="B121" t="str">
            <v>NC</v>
          </cell>
          <cell r="C121" t="str">
            <v>CDO-East</v>
          </cell>
          <cell r="D121" t="str">
            <v>NORTHERN</v>
          </cell>
          <cell r="E121" t="str">
            <v>ZEBULON</v>
          </cell>
          <cell r="F121" t="str">
            <v>Wake</v>
          </cell>
          <cell r="G121" t="str">
            <v>ROLESVILLE 230KV</v>
          </cell>
          <cell r="H121" t="str">
            <v>T5205</v>
          </cell>
          <cell r="I121">
            <v>163</v>
          </cell>
          <cell r="J121" t="str">
            <v>B04</v>
          </cell>
          <cell r="K121" t="str">
            <v>MITCHELL MILL 24KV</v>
          </cell>
          <cell r="L121" t="str">
            <v>BK1</v>
          </cell>
          <cell r="M121">
            <v>24</v>
          </cell>
          <cell r="N121">
            <v>1879</v>
          </cell>
          <cell r="O121">
            <v>2016</v>
          </cell>
          <cell r="P121">
            <v>2016</v>
          </cell>
          <cell r="Q121">
            <v>0</v>
          </cell>
          <cell r="R121">
            <v>0</v>
          </cell>
          <cell r="S121">
            <v>3</v>
          </cell>
          <cell r="T121">
            <v>1</v>
          </cell>
          <cell r="U121" t="str">
            <v>DEP-NC 2018</v>
          </cell>
          <cell r="X121" t="str">
            <v>DEP-NC 2018</v>
          </cell>
        </row>
        <row r="122">
          <cell r="A122" t="str">
            <v>T5230B02</v>
          </cell>
          <cell r="B122" t="str">
            <v>NC</v>
          </cell>
          <cell r="C122" t="str">
            <v>CDO-East</v>
          </cell>
          <cell r="D122" t="str">
            <v>NORTHERN</v>
          </cell>
          <cell r="E122" t="str">
            <v>ROXBORO</v>
          </cell>
          <cell r="F122" t="str">
            <v>Person</v>
          </cell>
          <cell r="G122" t="str">
            <v>ROXBORO SOUTH 230KV</v>
          </cell>
          <cell r="H122" t="str">
            <v>T5230</v>
          </cell>
          <cell r="I122">
            <v>146</v>
          </cell>
          <cell r="J122" t="str">
            <v>B02</v>
          </cell>
          <cell r="K122" t="str">
            <v>DURHAM ROAD 23KV</v>
          </cell>
          <cell r="L122" t="str">
            <v>BK1</v>
          </cell>
          <cell r="M122">
            <v>23</v>
          </cell>
          <cell r="N122">
            <v>1046</v>
          </cell>
          <cell r="O122">
            <v>2016</v>
          </cell>
          <cell r="P122">
            <v>2016</v>
          </cell>
          <cell r="Q122">
            <v>0</v>
          </cell>
          <cell r="R122">
            <v>0</v>
          </cell>
          <cell r="S122">
            <v>0</v>
          </cell>
          <cell r="T122">
            <v>3</v>
          </cell>
          <cell r="U122" t="str">
            <v>DEP-NC 2018</v>
          </cell>
          <cell r="X122" t="str">
            <v>DEP-NC 2018</v>
          </cell>
        </row>
        <row r="123">
          <cell r="A123" t="str">
            <v>T5302B03</v>
          </cell>
          <cell r="B123" t="str">
            <v>NC</v>
          </cell>
          <cell r="C123" t="str">
            <v>CDO-East</v>
          </cell>
          <cell r="D123" t="str">
            <v>NORTHERN</v>
          </cell>
          <cell r="E123" t="str">
            <v>HENDERSON</v>
          </cell>
          <cell r="F123" t="str">
            <v>Vance</v>
          </cell>
          <cell r="G123" t="str">
            <v>STALLINGS CROSSROADS 115KV</v>
          </cell>
          <cell r="H123" t="str">
            <v>T5302</v>
          </cell>
          <cell r="I123">
            <v>141</v>
          </cell>
          <cell r="J123" t="str">
            <v>B03</v>
          </cell>
          <cell r="K123" t="str">
            <v>MAPLEVILLE 23KV</v>
          </cell>
          <cell r="L123" t="str">
            <v>BK1</v>
          </cell>
          <cell r="M123">
            <v>23</v>
          </cell>
          <cell r="N123">
            <v>2910</v>
          </cell>
          <cell r="O123">
            <v>2016</v>
          </cell>
          <cell r="P123">
            <v>2016</v>
          </cell>
          <cell r="Q123">
            <v>0</v>
          </cell>
          <cell r="R123">
            <v>0</v>
          </cell>
          <cell r="S123">
            <v>0</v>
          </cell>
          <cell r="T123">
            <v>7</v>
          </cell>
          <cell r="U123" t="str">
            <v>DEP-NC 2018</v>
          </cell>
          <cell r="X123" t="str">
            <v>DEP-NC 2018</v>
          </cell>
        </row>
        <row r="124">
          <cell r="A124" t="str">
            <v>T5311B03</v>
          </cell>
          <cell r="B124" t="str">
            <v>NC</v>
          </cell>
          <cell r="C124" t="str">
            <v>CDO-East</v>
          </cell>
          <cell r="D124" t="str">
            <v>NORTHERN</v>
          </cell>
          <cell r="E124" t="str">
            <v>RALEIGH</v>
          </cell>
          <cell r="F124" t="str">
            <v>Wake</v>
          </cell>
          <cell r="G124" t="str">
            <v>RALEIGH TIMBERLAKE 115KV</v>
          </cell>
          <cell r="H124" t="str">
            <v>T5311</v>
          </cell>
          <cell r="I124">
            <v>165</v>
          </cell>
          <cell r="J124" t="str">
            <v>B03</v>
          </cell>
          <cell r="K124" t="str">
            <v>BRENTWOOD 23KV</v>
          </cell>
          <cell r="L124" t="str">
            <v>BK1</v>
          </cell>
          <cell r="M124">
            <v>23</v>
          </cell>
          <cell r="N124">
            <v>2204</v>
          </cell>
          <cell r="O124">
            <v>2017</v>
          </cell>
          <cell r="P124">
            <v>2017</v>
          </cell>
          <cell r="Q124">
            <v>0</v>
          </cell>
          <cell r="R124">
            <v>0</v>
          </cell>
          <cell r="S124">
            <v>1</v>
          </cell>
          <cell r="T124">
            <v>4</v>
          </cell>
          <cell r="U124" t="str">
            <v>DEP-NC 2018</v>
          </cell>
          <cell r="X124" t="str">
            <v>DEP-NC 2018</v>
          </cell>
        </row>
        <row r="125">
          <cell r="A125" t="str">
            <v>T5385B01</v>
          </cell>
          <cell r="B125" t="str">
            <v>NC</v>
          </cell>
          <cell r="C125" t="str">
            <v>CDO-East</v>
          </cell>
          <cell r="D125" t="str">
            <v>NORTHERN</v>
          </cell>
          <cell r="E125" t="str">
            <v>ZEBULON</v>
          </cell>
          <cell r="F125" t="str">
            <v>Wake</v>
          </cell>
          <cell r="G125" t="str">
            <v>WILSON MILLS 230KV</v>
          </cell>
          <cell r="H125" t="str">
            <v>T5385</v>
          </cell>
          <cell r="I125">
            <v>137</v>
          </cell>
          <cell r="J125" t="str">
            <v>B01</v>
          </cell>
          <cell r="K125" t="str">
            <v>WILSON MILLS 24KV</v>
          </cell>
          <cell r="L125" t="str">
            <v>BK1</v>
          </cell>
          <cell r="M125">
            <v>24</v>
          </cell>
          <cell r="N125">
            <v>1791</v>
          </cell>
          <cell r="O125"/>
          <cell r="P125">
            <v>2017</v>
          </cell>
          <cell r="Q125">
            <v>0</v>
          </cell>
          <cell r="R125">
            <v>0</v>
          </cell>
          <cell r="S125">
            <v>3</v>
          </cell>
          <cell r="T125">
            <v>5</v>
          </cell>
          <cell r="U125" t="str">
            <v>DEP-NC 2018</v>
          </cell>
          <cell r="X125" t="str">
            <v>DEP-NC 2018</v>
          </cell>
        </row>
        <row r="126">
          <cell r="A126" t="str">
            <v>T5385B02</v>
          </cell>
          <cell r="B126" t="str">
            <v>NC</v>
          </cell>
          <cell r="C126" t="str">
            <v>CDO-East</v>
          </cell>
          <cell r="D126" t="str">
            <v>NORTHERN</v>
          </cell>
          <cell r="E126" t="str">
            <v>ZEBULON</v>
          </cell>
          <cell r="F126" t="str">
            <v>Wake</v>
          </cell>
          <cell r="G126" t="str">
            <v>WILSON MILLS 230KV</v>
          </cell>
          <cell r="H126" t="str">
            <v>T5385</v>
          </cell>
          <cell r="I126">
            <v>137</v>
          </cell>
          <cell r="J126" t="str">
            <v>B02</v>
          </cell>
          <cell r="K126" t="str">
            <v>GLENDALE 24KV</v>
          </cell>
          <cell r="L126" t="str">
            <v>BK1</v>
          </cell>
          <cell r="M126">
            <v>24</v>
          </cell>
          <cell r="N126">
            <v>2428</v>
          </cell>
          <cell r="O126">
            <v>2016</v>
          </cell>
          <cell r="P126">
            <v>2016</v>
          </cell>
          <cell r="Q126">
            <v>0</v>
          </cell>
          <cell r="R126">
            <v>0</v>
          </cell>
          <cell r="S126">
            <v>2</v>
          </cell>
          <cell r="T126">
            <v>3</v>
          </cell>
          <cell r="U126" t="str">
            <v>DEP-NC 2018</v>
          </cell>
          <cell r="X126" t="str">
            <v>DEP-NC 2018</v>
          </cell>
        </row>
        <row r="127">
          <cell r="A127" t="str">
            <v>T5390B04</v>
          </cell>
          <cell r="B127" t="str">
            <v>NC</v>
          </cell>
          <cell r="C127" t="str">
            <v>CDO-East</v>
          </cell>
          <cell r="D127" t="str">
            <v>NORTHERN</v>
          </cell>
          <cell r="E127" t="str">
            <v>ROXBORO</v>
          </cell>
          <cell r="F127" t="str">
            <v>Person</v>
          </cell>
          <cell r="G127" t="str">
            <v>YANCEYVILLE 230KV</v>
          </cell>
          <cell r="H127" t="str">
            <v>T5390</v>
          </cell>
          <cell r="I127">
            <v>146</v>
          </cell>
          <cell r="J127" t="str">
            <v>B04</v>
          </cell>
          <cell r="K127" t="str">
            <v>MILTON 12KV</v>
          </cell>
          <cell r="L127" t="str">
            <v>BK1</v>
          </cell>
          <cell r="M127">
            <v>12</v>
          </cell>
          <cell r="N127">
            <v>1321</v>
          </cell>
          <cell r="O127"/>
          <cell r="P127" t="str">
            <v>Y</v>
          </cell>
          <cell r="Q127">
            <v>1</v>
          </cell>
          <cell r="R127">
            <v>0.5</v>
          </cell>
          <cell r="S127">
            <v>0</v>
          </cell>
          <cell r="T127">
            <v>2</v>
          </cell>
          <cell r="U127" t="str">
            <v>DEP-NC 2018</v>
          </cell>
          <cell r="W127" t="str">
            <v>moved from 2018 to 2020</v>
          </cell>
          <cell r="X127" t="str">
            <v>DEP-NC 2020</v>
          </cell>
        </row>
        <row r="128">
          <cell r="A128" t="str">
            <v>T5427B02</v>
          </cell>
          <cell r="B128" t="str">
            <v>NC</v>
          </cell>
          <cell r="C128" t="str">
            <v>CDO-East</v>
          </cell>
          <cell r="D128" t="str">
            <v>NORTHERN</v>
          </cell>
          <cell r="E128" t="str">
            <v>FUQUAY</v>
          </cell>
          <cell r="F128" t="str">
            <v>Wake</v>
          </cell>
          <cell r="G128" t="str">
            <v>ANGIER 230KV</v>
          </cell>
          <cell r="H128" t="str">
            <v>T5427</v>
          </cell>
          <cell r="I128">
            <v>162</v>
          </cell>
          <cell r="J128" t="str">
            <v>B02</v>
          </cell>
          <cell r="K128" t="str">
            <v>KENNEBEC 23KV</v>
          </cell>
          <cell r="L128" t="str">
            <v>BK1</v>
          </cell>
          <cell r="M128">
            <v>23</v>
          </cell>
          <cell r="N128">
            <v>1459</v>
          </cell>
          <cell r="O128">
            <v>2017</v>
          </cell>
          <cell r="P128">
            <v>2017</v>
          </cell>
          <cell r="Q128">
            <v>0</v>
          </cell>
          <cell r="R128">
            <v>0</v>
          </cell>
          <cell r="S128">
            <v>2</v>
          </cell>
          <cell r="T128">
            <v>2</v>
          </cell>
          <cell r="U128" t="str">
            <v>DEP-NC 2018</v>
          </cell>
          <cell r="X128" t="str">
            <v>DEP-NC 2018</v>
          </cell>
        </row>
        <row r="129">
          <cell r="A129" t="str">
            <v>T5427B03</v>
          </cell>
          <cell r="B129" t="str">
            <v>NC</v>
          </cell>
          <cell r="C129" t="str">
            <v>CDO-East</v>
          </cell>
          <cell r="D129" t="str">
            <v>NORTHERN</v>
          </cell>
          <cell r="E129" t="str">
            <v>FUQUAY</v>
          </cell>
          <cell r="F129" t="str">
            <v>Wake</v>
          </cell>
          <cell r="G129" t="str">
            <v>ANGIER 230KV</v>
          </cell>
          <cell r="H129" t="str">
            <v>T5427</v>
          </cell>
          <cell r="I129">
            <v>162</v>
          </cell>
          <cell r="J129" t="str">
            <v>B03</v>
          </cell>
          <cell r="K129" t="str">
            <v>CHALYBEATE 23KV</v>
          </cell>
          <cell r="L129" t="str">
            <v>BK1</v>
          </cell>
          <cell r="M129">
            <v>23</v>
          </cell>
          <cell r="N129">
            <v>1724</v>
          </cell>
          <cell r="O129">
            <v>2016</v>
          </cell>
          <cell r="P129">
            <v>2016</v>
          </cell>
          <cell r="Q129">
            <v>0</v>
          </cell>
          <cell r="R129">
            <v>0</v>
          </cell>
          <cell r="S129">
            <v>2</v>
          </cell>
          <cell r="T129">
            <v>3</v>
          </cell>
          <cell r="U129" t="str">
            <v>DEP-NC 2018</v>
          </cell>
          <cell r="X129" t="str">
            <v>DEP-NC 2018</v>
          </cell>
        </row>
        <row r="130">
          <cell r="A130" t="str">
            <v>T5450B03</v>
          </cell>
          <cell r="B130" t="str">
            <v>NC</v>
          </cell>
          <cell r="C130" t="str">
            <v>CDO-East</v>
          </cell>
          <cell r="D130" t="str">
            <v>NORTHERN</v>
          </cell>
          <cell r="E130" t="str">
            <v>ZEBULON</v>
          </cell>
          <cell r="F130" t="str">
            <v>Wake</v>
          </cell>
          <cell r="G130" t="str">
            <v>BAILEY 230KV</v>
          </cell>
          <cell r="H130" t="str">
            <v>T5450</v>
          </cell>
          <cell r="I130">
            <v>163</v>
          </cell>
          <cell r="J130" t="str">
            <v>B03</v>
          </cell>
          <cell r="K130" t="str">
            <v>BAILEY MOUNT PLEASANT 23KV</v>
          </cell>
          <cell r="L130" t="str">
            <v>BK1</v>
          </cell>
          <cell r="M130">
            <v>23</v>
          </cell>
          <cell r="N130">
            <v>1216</v>
          </cell>
          <cell r="O130">
            <v>2015</v>
          </cell>
          <cell r="P130">
            <v>2015</v>
          </cell>
          <cell r="Q130">
            <v>0</v>
          </cell>
          <cell r="R130">
            <v>0</v>
          </cell>
          <cell r="S130">
            <v>4</v>
          </cell>
          <cell r="T130">
            <v>0</v>
          </cell>
          <cell r="U130" t="str">
            <v>DEP-NC 2018</v>
          </cell>
          <cell r="X130" t="str">
            <v>DEP-NC 2018</v>
          </cell>
        </row>
        <row r="131">
          <cell r="A131" t="str">
            <v>T5465B04</v>
          </cell>
          <cell r="B131" t="str">
            <v>NC</v>
          </cell>
          <cell r="C131" t="str">
            <v>CDO-East</v>
          </cell>
          <cell r="D131" t="str">
            <v>EASTERN</v>
          </cell>
          <cell r="E131" t="str">
            <v>GOLDSBORO</v>
          </cell>
          <cell r="F131" t="str">
            <v>Wayne</v>
          </cell>
          <cell r="G131" t="str">
            <v>BELFAST 115KV</v>
          </cell>
          <cell r="H131" t="str">
            <v>T5465</v>
          </cell>
          <cell r="I131">
            <v>130</v>
          </cell>
          <cell r="J131" t="str">
            <v>B04</v>
          </cell>
          <cell r="K131" t="str">
            <v>ELEVENTH STREET 24KV</v>
          </cell>
          <cell r="L131" t="str">
            <v>BK1</v>
          </cell>
          <cell r="M131">
            <v>24</v>
          </cell>
          <cell r="N131">
            <v>1660</v>
          </cell>
          <cell r="O131">
            <v>2016</v>
          </cell>
          <cell r="P131">
            <v>2016</v>
          </cell>
          <cell r="Q131">
            <v>0</v>
          </cell>
          <cell r="R131">
            <v>0</v>
          </cell>
          <cell r="S131">
            <v>3</v>
          </cell>
          <cell r="T131">
            <v>1</v>
          </cell>
          <cell r="U131" t="str">
            <v>DEP-NC 2018</v>
          </cell>
          <cell r="X131" t="str">
            <v>DEP-NC 2018</v>
          </cell>
        </row>
        <row r="132">
          <cell r="A132" t="str">
            <v>T5480B01</v>
          </cell>
          <cell r="B132" t="str">
            <v>NC</v>
          </cell>
          <cell r="C132" t="str">
            <v>CDO-East</v>
          </cell>
          <cell r="D132" t="str">
            <v>EASTERN</v>
          </cell>
          <cell r="E132" t="str">
            <v>CAPE FEAR</v>
          </cell>
          <cell r="F132" t="str">
            <v>Cumberland</v>
          </cell>
          <cell r="G132" t="str">
            <v>BENSON 230KV</v>
          </cell>
          <cell r="H132" t="str">
            <v>T5480</v>
          </cell>
          <cell r="I132">
            <v>134</v>
          </cell>
          <cell r="J132" t="str">
            <v>B01</v>
          </cell>
          <cell r="K132" t="str">
            <v>SOUTH JOHNSTON 23KV</v>
          </cell>
          <cell r="L132" t="str">
            <v>BK1</v>
          </cell>
          <cell r="M132">
            <v>23</v>
          </cell>
          <cell r="N132">
            <v>897</v>
          </cell>
          <cell r="O132">
            <v>2016</v>
          </cell>
          <cell r="P132">
            <v>2016</v>
          </cell>
          <cell r="Q132">
            <v>0</v>
          </cell>
          <cell r="R132">
            <v>0</v>
          </cell>
          <cell r="S132">
            <v>6</v>
          </cell>
          <cell r="T132">
            <v>0</v>
          </cell>
          <cell r="U132" t="str">
            <v>DEP-NC 2018</v>
          </cell>
          <cell r="X132" t="str">
            <v>DEP-NC 2018</v>
          </cell>
        </row>
        <row r="133">
          <cell r="A133" t="str">
            <v>T5570B04</v>
          </cell>
          <cell r="B133" t="str">
            <v>NC</v>
          </cell>
          <cell r="C133" t="str">
            <v>CDO-East</v>
          </cell>
          <cell r="D133" t="str">
            <v>EASTERN</v>
          </cell>
          <cell r="E133" t="str">
            <v>CLINTON</v>
          </cell>
          <cell r="F133" t="str">
            <v>Sampson</v>
          </cell>
          <cell r="G133" t="str">
            <v>CLINTON NORTH 115KV</v>
          </cell>
          <cell r="H133" t="str">
            <v>T5570</v>
          </cell>
          <cell r="I133">
            <v>132</v>
          </cell>
          <cell r="J133" t="str">
            <v>B04</v>
          </cell>
          <cell r="K133" t="str">
            <v>CONCORD 23KV</v>
          </cell>
          <cell r="L133" t="str">
            <v>BK1</v>
          </cell>
          <cell r="M133">
            <v>23</v>
          </cell>
          <cell r="N133">
            <v>1415</v>
          </cell>
          <cell r="O133">
            <v>2016</v>
          </cell>
          <cell r="P133">
            <v>2016</v>
          </cell>
          <cell r="Q133">
            <v>0</v>
          </cell>
          <cell r="R133">
            <v>0</v>
          </cell>
          <cell r="S133">
            <v>5</v>
          </cell>
          <cell r="T133">
            <v>0</v>
          </cell>
          <cell r="U133" t="str">
            <v>DEP-NC 2018</v>
          </cell>
          <cell r="X133" t="str">
            <v>DEP-NC 2018</v>
          </cell>
        </row>
        <row r="134">
          <cell r="A134" t="str">
            <v>T5600B01</v>
          </cell>
          <cell r="B134" t="str">
            <v>NC</v>
          </cell>
          <cell r="C134" t="str">
            <v>CDO-East</v>
          </cell>
          <cell r="D134" t="str">
            <v>EASTERN</v>
          </cell>
          <cell r="E134" t="str">
            <v>CLINTON</v>
          </cell>
          <cell r="F134" t="str">
            <v>Sampson</v>
          </cell>
          <cell r="G134" t="str">
            <v>ROSEBORO 115KV</v>
          </cell>
          <cell r="H134" t="str">
            <v>T5600</v>
          </cell>
          <cell r="I134">
            <v>132</v>
          </cell>
          <cell r="J134" t="str">
            <v>B01</v>
          </cell>
          <cell r="K134" t="str">
            <v>ROSEBORO 23KV</v>
          </cell>
          <cell r="L134" t="str">
            <v>BK1</v>
          </cell>
          <cell r="M134">
            <v>23</v>
          </cell>
          <cell r="N134">
            <v>1386</v>
          </cell>
          <cell r="O134">
            <v>2016</v>
          </cell>
          <cell r="P134">
            <v>2016</v>
          </cell>
          <cell r="Q134">
            <v>0</v>
          </cell>
          <cell r="R134">
            <v>0</v>
          </cell>
          <cell r="S134">
            <v>6</v>
          </cell>
          <cell r="T134">
            <v>0</v>
          </cell>
          <cell r="U134" t="str">
            <v>DEP-NC 2018</v>
          </cell>
          <cell r="X134" t="str">
            <v>DEP-NC 2018</v>
          </cell>
        </row>
        <row r="135">
          <cell r="A135" t="str">
            <v>T5640B01</v>
          </cell>
          <cell r="B135" t="str">
            <v>NC</v>
          </cell>
          <cell r="C135" t="str">
            <v>CDO-East</v>
          </cell>
          <cell r="D135" t="str">
            <v>NORTHERN</v>
          </cell>
          <cell r="E135" t="str">
            <v>FUQUAY</v>
          </cell>
          <cell r="F135" t="str">
            <v>Wake</v>
          </cell>
          <cell r="G135" t="str">
            <v>GLENHAVEN</v>
          </cell>
          <cell r="H135" t="str">
            <v>T5640</v>
          </cell>
          <cell r="I135">
            <v>164</v>
          </cell>
          <cell r="J135" t="str">
            <v>B01</v>
          </cell>
          <cell r="K135" t="str">
            <v>GLENHAVEN</v>
          </cell>
          <cell r="U135" t="str">
            <v>DEP-NC 2018</v>
          </cell>
          <cell r="V135" t="str">
            <v>DEP-NC 2018</v>
          </cell>
          <cell r="W135" t="str">
            <v>This feeder is due to come online 5/1/18 per note Eric Bias 12/20/17</v>
          </cell>
          <cell r="X135" t="str">
            <v>DEP-NC 2025</v>
          </cell>
        </row>
        <row r="136">
          <cell r="A136" t="str">
            <v>T5640B03</v>
          </cell>
          <cell r="B136" t="str">
            <v>NC</v>
          </cell>
          <cell r="C136" t="str">
            <v>CDO-East</v>
          </cell>
          <cell r="D136" t="str">
            <v>NORTHERN</v>
          </cell>
          <cell r="E136" t="str">
            <v>FUQUAY</v>
          </cell>
          <cell r="F136" t="str">
            <v>Wake</v>
          </cell>
          <cell r="G136" t="str">
            <v>CLAYTON 115KV</v>
          </cell>
          <cell r="H136" t="str">
            <v>T5640</v>
          </cell>
          <cell r="I136">
            <v>164</v>
          </cell>
          <cell r="J136" t="str">
            <v>B03</v>
          </cell>
          <cell r="K136" t="str">
            <v>AMELIA CHURCH 23KV</v>
          </cell>
          <cell r="L136" t="str">
            <v>BK1</v>
          </cell>
          <cell r="M136">
            <v>23</v>
          </cell>
          <cell r="N136">
            <v>3096</v>
          </cell>
          <cell r="O136">
            <v>2014</v>
          </cell>
          <cell r="P136">
            <v>2014</v>
          </cell>
          <cell r="Q136">
            <v>0</v>
          </cell>
          <cell r="R136">
            <v>0</v>
          </cell>
          <cell r="S136">
            <v>3</v>
          </cell>
          <cell r="T136">
            <v>4</v>
          </cell>
          <cell r="U136" t="str">
            <v>DEP-NC 2018</v>
          </cell>
          <cell r="X136" t="str">
            <v>DEP-NC 2018</v>
          </cell>
        </row>
        <row r="137">
          <cell r="A137" t="str">
            <v>T5640B04</v>
          </cell>
          <cell r="B137" t="str">
            <v>NC</v>
          </cell>
          <cell r="C137" t="str">
            <v>CDO-East</v>
          </cell>
          <cell r="D137" t="str">
            <v>NORTHERN</v>
          </cell>
          <cell r="E137" t="str">
            <v>FUQUAY</v>
          </cell>
          <cell r="F137" t="str">
            <v>Wake</v>
          </cell>
          <cell r="G137" t="str">
            <v>CLAYTON 115KV</v>
          </cell>
          <cell r="H137" t="str">
            <v>T5640</v>
          </cell>
          <cell r="I137">
            <v>164</v>
          </cell>
          <cell r="J137" t="str">
            <v>B04</v>
          </cell>
          <cell r="K137" t="str">
            <v>BARBOUR MILL 23KV</v>
          </cell>
          <cell r="L137" t="str">
            <v>BK1</v>
          </cell>
          <cell r="M137">
            <v>23</v>
          </cell>
          <cell r="N137">
            <v>2564</v>
          </cell>
          <cell r="O137">
            <v>2015</v>
          </cell>
          <cell r="P137">
            <v>2015</v>
          </cell>
          <cell r="Q137">
            <v>0</v>
          </cell>
          <cell r="R137">
            <v>0</v>
          </cell>
          <cell r="S137">
            <v>2</v>
          </cell>
          <cell r="T137">
            <v>3</v>
          </cell>
          <cell r="U137" t="str">
            <v>DEP-NC 2018</v>
          </cell>
          <cell r="X137" t="str">
            <v>DEP-NC 2018</v>
          </cell>
        </row>
        <row r="138">
          <cell r="A138" t="str">
            <v>T5670B01</v>
          </cell>
          <cell r="B138" t="str">
            <v>NC</v>
          </cell>
          <cell r="C138" t="str">
            <v>CDO-East</v>
          </cell>
          <cell r="D138" t="str">
            <v>NORTHERN</v>
          </cell>
          <cell r="E138" t="str">
            <v>FUQUAY</v>
          </cell>
          <cell r="F138" t="str">
            <v>Wake</v>
          </cell>
          <cell r="G138" t="str">
            <v>EDMONDSON 230KV</v>
          </cell>
          <cell r="H138" t="str">
            <v>T5670</v>
          </cell>
          <cell r="I138">
            <v>164</v>
          </cell>
          <cell r="J138" t="str">
            <v>B01</v>
          </cell>
          <cell r="K138" t="str">
            <v>EDMONDSON MOUNT PLEASANT 24KV</v>
          </cell>
          <cell r="L138" t="str">
            <v>BK1</v>
          </cell>
          <cell r="M138">
            <v>24</v>
          </cell>
          <cell r="N138">
            <v>2738</v>
          </cell>
          <cell r="O138">
            <v>2015</v>
          </cell>
          <cell r="P138">
            <v>2015</v>
          </cell>
          <cell r="Q138">
            <v>0</v>
          </cell>
          <cell r="R138">
            <v>0</v>
          </cell>
          <cell r="S138">
            <v>3</v>
          </cell>
          <cell r="T138">
            <v>3</v>
          </cell>
          <cell r="U138" t="str">
            <v>DEP-NC 2018</v>
          </cell>
          <cell r="X138" t="str">
            <v>DEP-NC 2018</v>
          </cell>
        </row>
        <row r="139">
          <cell r="A139" t="str">
            <v>T5670B03</v>
          </cell>
          <cell r="B139" t="str">
            <v>NC</v>
          </cell>
          <cell r="C139" t="str">
            <v>CDO-East</v>
          </cell>
          <cell r="D139" t="str">
            <v>EASTERN</v>
          </cell>
          <cell r="E139" t="str">
            <v>CAPE FEAR</v>
          </cell>
          <cell r="F139" t="str">
            <v>Cumberland</v>
          </cell>
          <cell r="G139" t="str">
            <v>EDMONDSON 230KV</v>
          </cell>
          <cell r="H139" t="str">
            <v>T5670</v>
          </cell>
          <cell r="I139">
            <v>134</v>
          </cell>
          <cell r="J139" t="str">
            <v>B03</v>
          </cell>
          <cell r="K139" t="str">
            <v>JACKSON KING 24KV</v>
          </cell>
          <cell r="L139" t="str">
            <v>BK1</v>
          </cell>
          <cell r="M139">
            <v>24</v>
          </cell>
          <cell r="N139">
            <v>1769</v>
          </cell>
          <cell r="O139">
            <v>2016</v>
          </cell>
          <cell r="P139">
            <v>2016</v>
          </cell>
          <cell r="Q139">
            <v>0</v>
          </cell>
          <cell r="R139">
            <v>0</v>
          </cell>
          <cell r="S139">
            <v>2</v>
          </cell>
          <cell r="T139">
            <v>2</v>
          </cell>
          <cell r="U139" t="str">
            <v>DEP-NC 2018</v>
          </cell>
          <cell r="X139" t="str">
            <v>DEP-NC 2018</v>
          </cell>
        </row>
        <row r="140">
          <cell r="A140" t="str">
            <v>T5670B22</v>
          </cell>
          <cell r="B140" t="str">
            <v>NC</v>
          </cell>
          <cell r="C140" t="str">
            <v>CDO-East</v>
          </cell>
          <cell r="D140" t="str">
            <v>NORTHERN</v>
          </cell>
          <cell r="E140" t="str">
            <v>FUQUAY</v>
          </cell>
          <cell r="F140" t="str">
            <v>Wake</v>
          </cell>
          <cell r="G140" t="str">
            <v>EDMONDSON 230KV</v>
          </cell>
          <cell r="H140" t="str">
            <v>T5670</v>
          </cell>
          <cell r="I140">
            <v>164</v>
          </cell>
          <cell r="J140" t="str">
            <v>B22</v>
          </cell>
          <cell r="K140" t="str">
            <v>OLD DRUG STORE 24KV</v>
          </cell>
          <cell r="L140" t="str">
            <v>BK2</v>
          </cell>
          <cell r="M140">
            <v>24</v>
          </cell>
          <cell r="N140">
            <v>2500</v>
          </cell>
          <cell r="O140">
            <v>2015</v>
          </cell>
          <cell r="P140">
            <v>2015</v>
          </cell>
          <cell r="Q140">
            <v>0</v>
          </cell>
          <cell r="R140">
            <v>0</v>
          </cell>
          <cell r="S140">
            <v>4</v>
          </cell>
          <cell r="T140">
            <v>1</v>
          </cell>
          <cell r="U140" t="str">
            <v>DEP-NC 2018</v>
          </cell>
          <cell r="X140" t="str">
            <v>DEP-NC 2018</v>
          </cell>
        </row>
        <row r="141">
          <cell r="A141" t="str">
            <v>T5732B01</v>
          </cell>
          <cell r="B141" t="str">
            <v>NC</v>
          </cell>
          <cell r="C141" t="str">
            <v>CDO-East</v>
          </cell>
          <cell r="D141" t="str">
            <v>NORTHERN</v>
          </cell>
          <cell r="E141" t="str">
            <v>ZEBULON</v>
          </cell>
          <cell r="F141" t="str">
            <v>Wake</v>
          </cell>
          <cell r="G141" t="str">
            <v>FOUR OAKS 230KV</v>
          </cell>
          <cell r="H141" t="str">
            <v>T5732</v>
          </cell>
          <cell r="I141">
            <v>137</v>
          </cell>
          <cell r="J141" t="str">
            <v>B01</v>
          </cell>
          <cell r="K141" t="str">
            <v>HOLTS LAKE 24KV</v>
          </cell>
          <cell r="L141" t="str">
            <v>BK1</v>
          </cell>
          <cell r="M141">
            <v>24</v>
          </cell>
          <cell r="N141">
            <v>2815</v>
          </cell>
          <cell r="O141">
            <v>2016</v>
          </cell>
          <cell r="P141">
            <v>2016</v>
          </cell>
          <cell r="Q141">
            <v>0</v>
          </cell>
          <cell r="R141">
            <v>0</v>
          </cell>
          <cell r="S141">
            <v>3</v>
          </cell>
          <cell r="T141">
            <v>3</v>
          </cell>
          <cell r="U141" t="str">
            <v>DEP-NC 2018</v>
          </cell>
          <cell r="V141" t="str">
            <v>Deferred from 2018</v>
          </cell>
          <cell r="X141" t="str">
            <v>DEP-NC 2018</v>
          </cell>
        </row>
        <row r="142">
          <cell r="A142" t="str">
            <v>T5754B01</v>
          </cell>
          <cell r="B142" t="str">
            <v>NC</v>
          </cell>
          <cell r="C142" t="str">
            <v>CDO-East</v>
          </cell>
          <cell r="D142" t="str">
            <v>EASTERN</v>
          </cell>
          <cell r="E142" t="str">
            <v>GOLDSBORO</v>
          </cell>
          <cell r="F142" t="str">
            <v>Wayne</v>
          </cell>
          <cell r="G142" t="str">
            <v>GOLDSBORO LANGSTON 115KV</v>
          </cell>
          <cell r="H142" t="str">
            <v>T5754</v>
          </cell>
          <cell r="I142">
            <v>130</v>
          </cell>
          <cell r="J142" t="str">
            <v>B01</v>
          </cell>
          <cell r="K142" t="str">
            <v>US 13 NORTH 24KV</v>
          </cell>
          <cell r="L142" t="str">
            <v>BK1</v>
          </cell>
          <cell r="M142">
            <v>24</v>
          </cell>
          <cell r="N142">
            <v>2278</v>
          </cell>
          <cell r="O142">
            <v>2014</v>
          </cell>
          <cell r="P142">
            <v>2014</v>
          </cell>
          <cell r="Q142">
            <v>0</v>
          </cell>
          <cell r="R142">
            <v>0</v>
          </cell>
          <cell r="S142">
            <v>5</v>
          </cell>
          <cell r="T142">
            <v>0</v>
          </cell>
          <cell r="U142" t="str">
            <v>DEP-NC 2018</v>
          </cell>
          <cell r="X142" t="str">
            <v>DEP-NC 2018</v>
          </cell>
        </row>
        <row r="143">
          <cell r="A143" t="str">
            <v>T5754B02</v>
          </cell>
          <cell r="B143" t="str">
            <v>NC</v>
          </cell>
          <cell r="C143" t="str">
            <v>CDO-East</v>
          </cell>
          <cell r="D143" t="str">
            <v>EASTERN</v>
          </cell>
          <cell r="E143" t="str">
            <v>GOLDSBORO</v>
          </cell>
          <cell r="F143" t="str">
            <v>Wayne</v>
          </cell>
          <cell r="G143" t="str">
            <v>GOLDSBORO LANGSTON 115KV</v>
          </cell>
          <cell r="H143" t="str">
            <v>T5754</v>
          </cell>
          <cell r="I143">
            <v>130</v>
          </cell>
          <cell r="J143" t="str">
            <v>B02</v>
          </cell>
          <cell r="K143" t="str">
            <v>HOOD SWAMP 24KV</v>
          </cell>
          <cell r="L143" t="str">
            <v>BK1</v>
          </cell>
          <cell r="M143">
            <v>24</v>
          </cell>
          <cell r="N143">
            <v>1947</v>
          </cell>
          <cell r="O143">
            <v>2014</v>
          </cell>
          <cell r="P143">
            <v>2014</v>
          </cell>
          <cell r="Q143">
            <v>0</v>
          </cell>
          <cell r="R143">
            <v>0</v>
          </cell>
          <cell r="S143">
            <v>6</v>
          </cell>
          <cell r="T143">
            <v>0</v>
          </cell>
          <cell r="U143" t="str">
            <v>DEP-NC 2018</v>
          </cell>
          <cell r="X143" t="str">
            <v>DEP-NC 2018</v>
          </cell>
        </row>
        <row r="144">
          <cell r="A144" t="str">
            <v>T5860B02</v>
          </cell>
          <cell r="B144" t="str">
            <v>NC</v>
          </cell>
          <cell r="C144" t="str">
            <v>CDO-East</v>
          </cell>
          <cell r="D144" t="str">
            <v>EASTERN</v>
          </cell>
          <cell r="E144" t="str">
            <v>CAPE FEAR</v>
          </cell>
          <cell r="F144" t="str">
            <v>Cumberland</v>
          </cell>
          <cell r="G144" t="str">
            <v>LILLINGTON 115KV</v>
          </cell>
          <cell r="H144" t="str">
            <v>T5860</v>
          </cell>
          <cell r="I144">
            <v>134</v>
          </cell>
          <cell r="J144" t="str">
            <v>B02</v>
          </cell>
          <cell r="K144" t="str">
            <v>MAMERS 23KV</v>
          </cell>
          <cell r="L144" t="str">
            <v>BK1</v>
          </cell>
          <cell r="M144">
            <v>23</v>
          </cell>
          <cell r="N144">
            <v>1830</v>
          </cell>
          <cell r="O144"/>
          <cell r="P144" t="str">
            <v>Y</v>
          </cell>
          <cell r="Q144">
            <v>1</v>
          </cell>
          <cell r="R144">
            <v>0.5</v>
          </cell>
          <cell r="S144">
            <v>7</v>
          </cell>
          <cell r="T144">
            <v>0</v>
          </cell>
          <cell r="U144" t="str">
            <v>DEP-NC 2018</v>
          </cell>
          <cell r="W144" t="str">
            <v>moved from 2018 to 2020</v>
          </cell>
          <cell r="X144" t="str">
            <v>DEP-NC 2020</v>
          </cell>
        </row>
        <row r="145">
          <cell r="A145" t="str">
            <v>T5912B01</v>
          </cell>
          <cell r="B145" t="str">
            <v>NC</v>
          </cell>
          <cell r="C145" t="str">
            <v>CDO-East</v>
          </cell>
          <cell r="D145" t="str">
            <v>EASTERN</v>
          </cell>
          <cell r="E145" t="str">
            <v>GOLDSBORO</v>
          </cell>
          <cell r="F145" t="str">
            <v>Wayne</v>
          </cell>
          <cell r="G145" t="str">
            <v>NEW HOPE 115KV</v>
          </cell>
          <cell r="H145" t="str">
            <v>T5912</v>
          </cell>
          <cell r="I145">
            <v>130</v>
          </cell>
          <cell r="J145" t="str">
            <v>B01</v>
          </cell>
          <cell r="K145" t="str">
            <v>NEW HOPE 23KV</v>
          </cell>
          <cell r="L145" t="str">
            <v>BK1</v>
          </cell>
          <cell r="M145">
            <v>23</v>
          </cell>
          <cell r="N145">
            <v>1886</v>
          </cell>
          <cell r="O145">
            <v>2016</v>
          </cell>
          <cell r="P145">
            <v>2016</v>
          </cell>
          <cell r="Q145">
            <v>0</v>
          </cell>
          <cell r="R145">
            <v>0</v>
          </cell>
          <cell r="S145">
            <v>2</v>
          </cell>
          <cell r="T145">
            <v>2</v>
          </cell>
          <cell r="U145" t="str">
            <v>DEP-NC 2018</v>
          </cell>
          <cell r="X145" t="str">
            <v>DEP-NC 2018</v>
          </cell>
        </row>
        <row r="146">
          <cell r="A146" t="str">
            <v>T5912B04</v>
          </cell>
          <cell r="B146" t="str">
            <v>NC</v>
          </cell>
          <cell r="C146" t="str">
            <v>CDO-East</v>
          </cell>
          <cell r="D146" t="str">
            <v>EASTERN</v>
          </cell>
          <cell r="E146" t="str">
            <v>GOLDSBORO</v>
          </cell>
          <cell r="F146" t="str">
            <v>Wayne</v>
          </cell>
          <cell r="G146" t="str">
            <v>NEW HOPE 115KV</v>
          </cell>
          <cell r="H146" t="str">
            <v>T5912</v>
          </cell>
          <cell r="I146">
            <v>130</v>
          </cell>
          <cell r="J146" t="str">
            <v>B04</v>
          </cell>
          <cell r="K146" t="str">
            <v>PINEWOOD 23KV</v>
          </cell>
          <cell r="L146" t="str">
            <v>BK1</v>
          </cell>
          <cell r="M146">
            <v>23</v>
          </cell>
          <cell r="N146">
            <v>1145</v>
          </cell>
          <cell r="O146">
            <v>2016</v>
          </cell>
          <cell r="P146">
            <v>2016</v>
          </cell>
          <cell r="Q146">
            <v>0</v>
          </cell>
          <cell r="R146">
            <v>0</v>
          </cell>
          <cell r="S146">
            <v>2</v>
          </cell>
          <cell r="T146">
            <v>2</v>
          </cell>
          <cell r="U146" t="str">
            <v>DEP-NC 2018</v>
          </cell>
          <cell r="X146" t="str">
            <v>DEP-NC 2018</v>
          </cell>
        </row>
        <row r="147">
          <cell r="A147" t="str">
            <v>T5912B06</v>
          </cell>
          <cell r="B147" t="str">
            <v>NC</v>
          </cell>
          <cell r="C147" t="str">
            <v>CDO-East</v>
          </cell>
          <cell r="D147" t="str">
            <v>EASTERN</v>
          </cell>
          <cell r="E147" t="str">
            <v>GOLDSBORO</v>
          </cell>
          <cell r="F147" t="str">
            <v>Wayne</v>
          </cell>
          <cell r="G147" t="str">
            <v>NEW HOPE 115KV</v>
          </cell>
          <cell r="H147" t="str">
            <v>T5912</v>
          </cell>
          <cell r="I147">
            <v>130</v>
          </cell>
          <cell r="J147" t="str">
            <v>B06</v>
          </cell>
          <cell r="K147" t="str">
            <v>CHAPEL ROAD 23KV</v>
          </cell>
          <cell r="L147" t="str">
            <v>BK1</v>
          </cell>
          <cell r="M147">
            <v>23</v>
          </cell>
          <cell r="N147">
            <v>198</v>
          </cell>
          <cell r="O147">
            <v>2016</v>
          </cell>
          <cell r="P147">
            <v>2016</v>
          </cell>
          <cell r="Q147">
            <v>0</v>
          </cell>
          <cell r="R147">
            <v>0</v>
          </cell>
          <cell r="S147">
            <v>2</v>
          </cell>
          <cell r="T147">
            <v>0</v>
          </cell>
          <cell r="U147" t="str">
            <v>DEP-NC 2018</v>
          </cell>
          <cell r="X147" t="str">
            <v>DEP-NC 2018</v>
          </cell>
        </row>
        <row r="148">
          <cell r="A148" t="str">
            <v>T5940B26</v>
          </cell>
          <cell r="B148" t="str">
            <v>NC</v>
          </cell>
          <cell r="C148" t="str">
            <v>CDO-East</v>
          </cell>
          <cell r="D148" t="str">
            <v>NORTHERN</v>
          </cell>
          <cell r="E148" t="str">
            <v>ZEBULON</v>
          </cell>
          <cell r="F148" t="str">
            <v>Wake</v>
          </cell>
          <cell r="G148" t="str">
            <v>ROCKY MOUNT 230KV</v>
          </cell>
          <cell r="H148" t="str">
            <v>T5940</v>
          </cell>
          <cell r="I148">
            <v>144</v>
          </cell>
          <cell r="J148" t="str">
            <v>B26</v>
          </cell>
          <cell r="K148" t="str">
            <v>DOMESTIC 23KV</v>
          </cell>
          <cell r="L148" t="str">
            <v>BK1</v>
          </cell>
          <cell r="M148">
            <v>23</v>
          </cell>
          <cell r="N148">
            <v>1976</v>
          </cell>
          <cell r="O148"/>
          <cell r="P148" t="str">
            <v>Y</v>
          </cell>
          <cell r="Q148">
            <v>1</v>
          </cell>
          <cell r="R148">
            <v>0.5</v>
          </cell>
          <cell r="S148">
            <v>0</v>
          </cell>
          <cell r="T148">
            <v>4</v>
          </cell>
          <cell r="U148" t="str">
            <v>DEP-NC 2018</v>
          </cell>
          <cell r="W148" t="str">
            <v>moved from 2018 to 2020</v>
          </cell>
          <cell r="X148" t="str">
            <v>DEP-NC 2020</v>
          </cell>
        </row>
        <row r="149">
          <cell r="A149" t="str">
            <v>T5970B06</v>
          </cell>
          <cell r="B149" t="str">
            <v>NC</v>
          </cell>
          <cell r="C149" t="str">
            <v>CDO-East</v>
          </cell>
          <cell r="D149" t="str">
            <v>NORTHERN</v>
          </cell>
          <cell r="E149" t="str">
            <v>ZEBULON</v>
          </cell>
          <cell r="F149" t="str">
            <v>Wake</v>
          </cell>
          <cell r="G149" t="str">
            <v>SELMA 230KV</v>
          </cell>
          <cell r="H149" t="str">
            <v>T5970</v>
          </cell>
          <cell r="I149">
            <v>137</v>
          </cell>
          <cell r="J149" t="str">
            <v>B06</v>
          </cell>
          <cell r="K149" t="str">
            <v>FIELDCREST 23KV</v>
          </cell>
          <cell r="L149" t="str">
            <v>BK2</v>
          </cell>
          <cell r="M149">
            <v>23</v>
          </cell>
          <cell r="N149">
            <v>2367</v>
          </cell>
          <cell r="O149"/>
          <cell r="P149" t="str">
            <v>Y</v>
          </cell>
          <cell r="Q149">
            <v>1</v>
          </cell>
          <cell r="R149">
            <v>0.5</v>
          </cell>
          <cell r="S149">
            <v>5</v>
          </cell>
          <cell r="T149">
            <v>0</v>
          </cell>
          <cell r="U149" t="str">
            <v>DEP-NC 2018</v>
          </cell>
          <cell r="W149" t="str">
            <v>moved from 2018 to 2020</v>
          </cell>
          <cell r="X149" t="str">
            <v>DEP-NC 2020</v>
          </cell>
        </row>
        <row r="150">
          <cell r="A150" t="str">
            <v>T5970B08</v>
          </cell>
          <cell r="B150" t="str">
            <v>NC</v>
          </cell>
          <cell r="C150" t="str">
            <v>CDO-East</v>
          </cell>
          <cell r="D150" t="str">
            <v>NORTHERN</v>
          </cell>
          <cell r="E150" t="str">
            <v>ZEBULON</v>
          </cell>
          <cell r="F150" t="str">
            <v>Wake</v>
          </cell>
          <cell r="G150" t="str">
            <v>SELMA 230KV</v>
          </cell>
          <cell r="H150" t="str">
            <v>T5970</v>
          </cell>
          <cell r="I150">
            <v>137</v>
          </cell>
          <cell r="J150" t="str">
            <v>B08</v>
          </cell>
          <cell r="K150" t="str">
            <v>MICRO 23KV</v>
          </cell>
          <cell r="L150" t="str">
            <v>BK1</v>
          </cell>
          <cell r="M150">
            <v>23</v>
          </cell>
          <cell r="N150">
            <v>1848</v>
          </cell>
          <cell r="O150">
            <v>2016</v>
          </cell>
          <cell r="P150">
            <v>2016</v>
          </cell>
          <cell r="Q150">
            <v>0</v>
          </cell>
          <cell r="R150">
            <v>0</v>
          </cell>
          <cell r="S150">
            <v>2</v>
          </cell>
          <cell r="T150">
            <v>2</v>
          </cell>
          <cell r="U150" t="str">
            <v>DEP-NC 2018</v>
          </cell>
          <cell r="X150" t="str">
            <v>DEP-NC 2018</v>
          </cell>
        </row>
        <row r="151">
          <cell r="A151" t="str">
            <v>T6041B02</v>
          </cell>
          <cell r="B151" t="str">
            <v>NC</v>
          </cell>
          <cell r="C151" t="str">
            <v>CDO-East</v>
          </cell>
          <cell r="D151" t="str">
            <v>NORTHERN</v>
          </cell>
          <cell r="E151" t="str">
            <v>ZEBULON</v>
          </cell>
          <cell r="F151" t="str">
            <v>Wake</v>
          </cell>
          <cell r="G151" t="str">
            <v>SPRING HOPE 115KV</v>
          </cell>
          <cell r="H151" t="str">
            <v>T6041</v>
          </cell>
          <cell r="I151">
            <v>144</v>
          </cell>
          <cell r="J151" t="str">
            <v>B02</v>
          </cell>
          <cell r="K151" t="str">
            <v>SPRING HOPE 23KV</v>
          </cell>
          <cell r="L151" t="str">
            <v>BK1</v>
          </cell>
          <cell r="M151">
            <v>23</v>
          </cell>
          <cell r="N151">
            <v>1754</v>
          </cell>
          <cell r="O151"/>
          <cell r="P151" t="str">
            <v>Y</v>
          </cell>
          <cell r="Q151">
            <v>1</v>
          </cell>
          <cell r="R151">
            <v>0.5</v>
          </cell>
          <cell r="S151">
            <v>0</v>
          </cell>
          <cell r="T151">
            <v>3</v>
          </cell>
          <cell r="U151" t="str">
            <v>DEP-NC 2018</v>
          </cell>
          <cell r="W151" t="str">
            <v>moved from 2018 to 2020</v>
          </cell>
          <cell r="X151" t="str">
            <v>DEP-NC 2020</v>
          </cell>
        </row>
        <row r="152">
          <cell r="A152" t="str">
            <v>T6041B03</v>
          </cell>
          <cell r="B152" t="str">
            <v>NC</v>
          </cell>
          <cell r="C152" t="str">
            <v>CDO-East</v>
          </cell>
          <cell r="D152" t="str">
            <v>NORTHERN</v>
          </cell>
          <cell r="E152" t="str">
            <v>ZEBULON</v>
          </cell>
          <cell r="F152" t="str">
            <v>Wake</v>
          </cell>
          <cell r="G152" t="str">
            <v>SPRING HOPE 115KV</v>
          </cell>
          <cell r="H152" t="str">
            <v>T6041</v>
          </cell>
          <cell r="I152">
            <v>144</v>
          </cell>
          <cell r="J152" t="str">
            <v>B03</v>
          </cell>
          <cell r="K152" t="str">
            <v>TAYLORS CROSSROADS 23KV</v>
          </cell>
          <cell r="L152" t="str">
            <v>BK1</v>
          </cell>
          <cell r="M152">
            <v>23</v>
          </cell>
          <cell r="N152">
            <v>2038</v>
          </cell>
          <cell r="O152">
            <v>2016</v>
          </cell>
          <cell r="P152">
            <v>2016</v>
          </cell>
          <cell r="Q152">
            <v>0</v>
          </cell>
          <cell r="R152">
            <v>0</v>
          </cell>
          <cell r="S152">
            <v>0</v>
          </cell>
          <cell r="T152">
            <v>6</v>
          </cell>
          <cell r="U152" t="str">
            <v>DEP-NC 2018</v>
          </cell>
          <cell r="X152" t="str">
            <v>DEP-NC 2018</v>
          </cell>
        </row>
        <row r="153">
          <cell r="A153" t="str">
            <v>T6045B13</v>
          </cell>
          <cell r="B153" t="str">
            <v>NC</v>
          </cell>
          <cell r="C153" t="str">
            <v>CDO-East</v>
          </cell>
          <cell r="D153" t="str">
            <v>NORTHERN</v>
          </cell>
          <cell r="E153" t="str">
            <v>ZEBULON</v>
          </cell>
          <cell r="F153" t="str">
            <v>Wake</v>
          </cell>
          <cell r="G153" t="str">
            <v>SAMARIA 115KV</v>
          </cell>
          <cell r="H153" t="str">
            <v>T6045</v>
          </cell>
          <cell r="I153">
            <v>163</v>
          </cell>
          <cell r="J153" t="str">
            <v>B13</v>
          </cell>
          <cell r="K153" t="str">
            <v>SAMARIA 24KV</v>
          </cell>
          <cell r="L153" t="str">
            <v>BK1</v>
          </cell>
          <cell r="M153">
            <v>24</v>
          </cell>
          <cell r="N153">
            <v>1788</v>
          </cell>
          <cell r="O153">
            <v>2015</v>
          </cell>
          <cell r="P153">
            <v>2015</v>
          </cell>
          <cell r="Q153">
            <v>0</v>
          </cell>
          <cell r="R153">
            <v>0</v>
          </cell>
          <cell r="S153">
            <v>5</v>
          </cell>
          <cell r="T153">
            <v>0</v>
          </cell>
          <cell r="U153" t="str">
            <v>DEP-NC 2018</v>
          </cell>
          <cell r="X153" t="str">
            <v>DEP-NC 2018</v>
          </cell>
        </row>
        <row r="154">
          <cell r="A154" t="str">
            <v>T6090B04</v>
          </cell>
          <cell r="B154" t="str">
            <v>NC</v>
          </cell>
          <cell r="C154" t="str">
            <v>CDO-East</v>
          </cell>
          <cell r="D154" t="str">
            <v>NORTHERN</v>
          </cell>
          <cell r="E154" t="str">
            <v>ZEBULON</v>
          </cell>
          <cell r="F154" t="str">
            <v>Wake</v>
          </cell>
          <cell r="G154" t="str">
            <v>ZEBULON 115KV</v>
          </cell>
          <cell r="H154" t="str">
            <v>T6090</v>
          </cell>
          <cell r="I154">
            <v>163</v>
          </cell>
          <cell r="J154" t="str">
            <v>B04</v>
          </cell>
          <cell r="K154" t="str">
            <v>PILOT 23KV</v>
          </cell>
          <cell r="L154" t="str">
            <v>BK1</v>
          </cell>
          <cell r="M154">
            <v>23</v>
          </cell>
          <cell r="N154">
            <v>1789</v>
          </cell>
          <cell r="O154">
            <v>2016</v>
          </cell>
          <cell r="P154">
            <v>2016</v>
          </cell>
          <cell r="Q154">
            <v>0</v>
          </cell>
          <cell r="R154">
            <v>0</v>
          </cell>
          <cell r="S154">
            <v>5</v>
          </cell>
          <cell r="T154">
            <v>0</v>
          </cell>
          <cell r="U154" t="str">
            <v>DEP-NC 2018</v>
          </cell>
          <cell r="X154" t="str">
            <v>DEP-NC 2018</v>
          </cell>
        </row>
        <row r="155">
          <cell r="A155" t="str">
            <v>T6090B11</v>
          </cell>
          <cell r="B155" t="str">
            <v>NC</v>
          </cell>
          <cell r="C155" t="str">
            <v>CDO-East</v>
          </cell>
          <cell r="D155" t="str">
            <v>NORTHERN</v>
          </cell>
          <cell r="E155" t="str">
            <v>ZEBULON</v>
          </cell>
          <cell r="F155" t="str">
            <v>Wake</v>
          </cell>
          <cell r="G155" t="str">
            <v>ZEBULON 115KV</v>
          </cell>
          <cell r="H155" t="str">
            <v>T6090</v>
          </cell>
          <cell r="I155">
            <v>163</v>
          </cell>
          <cell r="J155" t="str">
            <v>B11</v>
          </cell>
          <cell r="K155" t="str">
            <v>ZEBULON WEST 23KV</v>
          </cell>
          <cell r="L155" t="str">
            <v>BK1</v>
          </cell>
          <cell r="M155">
            <v>23</v>
          </cell>
          <cell r="N155">
            <v>1897</v>
          </cell>
          <cell r="O155">
            <v>2016</v>
          </cell>
          <cell r="P155">
            <v>2016</v>
          </cell>
          <cell r="Q155">
            <v>0</v>
          </cell>
          <cell r="R155">
            <v>0</v>
          </cell>
          <cell r="S155">
            <v>3</v>
          </cell>
          <cell r="T155">
            <v>1</v>
          </cell>
          <cell r="U155" t="str">
            <v>DEP-NC 2018</v>
          </cell>
          <cell r="X155" t="str">
            <v>DEP-NC 2018</v>
          </cell>
        </row>
        <row r="156">
          <cell r="A156" t="str">
            <v>T6201B05</v>
          </cell>
          <cell r="B156" t="str">
            <v>NC</v>
          </cell>
          <cell r="C156" t="str">
            <v>CDO-East</v>
          </cell>
          <cell r="D156" t="str">
            <v>EASTERN</v>
          </cell>
          <cell r="E156" t="str">
            <v>WILMINGTON SOUTH</v>
          </cell>
          <cell r="F156" t="str">
            <v>New Hanover</v>
          </cell>
          <cell r="G156" t="str">
            <v>CAROLINA BEACH 115KV</v>
          </cell>
          <cell r="H156" t="str">
            <v>T6201</v>
          </cell>
          <cell r="I156">
            <v>310</v>
          </cell>
          <cell r="J156" t="str">
            <v>B05</v>
          </cell>
          <cell r="K156" t="str">
            <v>SNOWS CUT 23KV</v>
          </cell>
          <cell r="L156" t="str">
            <v>BK1</v>
          </cell>
          <cell r="M156">
            <v>23</v>
          </cell>
          <cell r="N156">
            <v>2425</v>
          </cell>
          <cell r="O156">
            <v>2015</v>
          </cell>
          <cell r="P156">
            <v>2015</v>
          </cell>
          <cell r="Q156">
            <v>0</v>
          </cell>
          <cell r="R156">
            <v>0</v>
          </cell>
          <cell r="S156">
            <v>1</v>
          </cell>
          <cell r="T156">
            <v>4</v>
          </cell>
          <cell r="U156" t="str">
            <v>DEP-NC 2018</v>
          </cell>
          <cell r="X156" t="str">
            <v>DEP-NC 2018</v>
          </cell>
        </row>
        <row r="157">
          <cell r="A157" t="str">
            <v>T6310B23</v>
          </cell>
          <cell r="B157" t="str">
            <v>NC</v>
          </cell>
          <cell r="C157" t="str">
            <v>CDO-East</v>
          </cell>
          <cell r="D157" t="str">
            <v>EASTERN</v>
          </cell>
          <cell r="E157" t="str">
            <v>WILMINGTON SOUTH</v>
          </cell>
          <cell r="F157" t="str">
            <v>New Hanover</v>
          </cell>
          <cell r="G157" t="str">
            <v>EAGLE ISLAND 115KV</v>
          </cell>
          <cell r="H157" t="str">
            <v>T6310</v>
          </cell>
          <cell r="I157">
            <v>310</v>
          </cell>
          <cell r="J157" t="str">
            <v>B23</v>
          </cell>
          <cell r="K157" t="str">
            <v>CASTLE STREET 24KV</v>
          </cell>
          <cell r="L157" t="str">
            <v>BK1</v>
          </cell>
          <cell r="M157">
            <v>24</v>
          </cell>
          <cell r="N157">
            <v>2718</v>
          </cell>
          <cell r="O157"/>
          <cell r="P157" t="str">
            <v>Y</v>
          </cell>
          <cell r="Q157">
            <v>1</v>
          </cell>
          <cell r="R157">
            <v>0.5</v>
          </cell>
          <cell r="S157">
            <v>0</v>
          </cell>
          <cell r="T157">
            <v>6</v>
          </cell>
          <cell r="U157" t="str">
            <v>DEP-NC 2018</v>
          </cell>
          <cell r="W157" t="str">
            <v>moved from 2018 to 2020</v>
          </cell>
          <cell r="X157" t="str">
            <v>DEP-NC 2020</v>
          </cell>
        </row>
        <row r="158">
          <cell r="A158" t="str">
            <v>T6320B04</v>
          </cell>
          <cell r="B158" t="str">
            <v>NC</v>
          </cell>
          <cell r="C158" t="str">
            <v>CDO-East</v>
          </cell>
          <cell r="D158" t="str">
            <v>EASTERN</v>
          </cell>
          <cell r="E158" t="str">
            <v>WILMINGTON NORTH</v>
          </cell>
          <cell r="F158" t="str">
            <v>New Hanover</v>
          </cell>
          <cell r="G158" t="str">
            <v>WILMINGTON EAST 230KV</v>
          </cell>
          <cell r="H158" t="str">
            <v>T6320</v>
          </cell>
          <cell r="I158">
            <v>312</v>
          </cell>
          <cell r="J158" t="str">
            <v>B04</v>
          </cell>
          <cell r="K158" t="str">
            <v>KENWOOD 23KV</v>
          </cell>
          <cell r="L158" t="str">
            <v>BK1</v>
          </cell>
          <cell r="M158">
            <v>23</v>
          </cell>
          <cell r="N158">
            <v>1868</v>
          </cell>
          <cell r="O158">
            <v>2015</v>
          </cell>
          <cell r="P158">
            <v>2015</v>
          </cell>
          <cell r="Q158">
            <v>0</v>
          </cell>
          <cell r="R158">
            <v>0</v>
          </cell>
          <cell r="S158">
            <v>1</v>
          </cell>
          <cell r="T158">
            <v>3</v>
          </cell>
          <cell r="U158" t="str">
            <v>DEP-NC 2018</v>
          </cell>
          <cell r="X158" t="str">
            <v>DEP-NC 2018</v>
          </cell>
        </row>
        <row r="159">
          <cell r="A159" t="str">
            <v>T6330B01</v>
          </cell>
          <cell r="B159" t="str">
            <v>NC</v>
          </cell>
          <cell r="C159" t="str">
            <v>CDO-East</v>
          </cell>
          <cell r="D159" t="str">
            <v>EASTERN</v>
          </cell>
          <cell r="E159" t="str">
            <v>WHITEVILLE</v>
          </cell>
          <cell r="F159" t="str">
            <v>Columbus</v>
          </cell>
          <cell r="G159" t="str">
            <v>ELIZABETHTOWN 115KV</v>
          </cell>
          <cell r="H159" t="str">
            <v>T6330</v>
          </cell>
          <cell r="I159">
            <v>311</v>
          </cell>
          <cell r="J159" t="str">
            <v>B01</v>
          </cell>
          <cell r="K159" t="str">
            <v>ELIZABETHTOWN 23KV</v>
          </cell>
          <cell r="L159" t="str">
            <v>BK1</v>
          </cell>
          <cell r="M159">
            <v>23</v>
          </cell>
          <cell r="N159">
            <v>1498</v>
          </cell>
          <cell r="O159">
            <v>2017</v>
          </cell>
          <cell r="P159">
            <v>2017</v>
          </cell>
          <cell r="Q159">
            <v>0</v>
          </cell>
          <cell r="R159">
            <v>0</v>
          </cell>
          <cell r="S159">
            <v>7</v>
          </cell>
          <cell r="T159">
            <v>0</v>
          </cell>
          <cell r="U159" t="str">
            <v>DEP-NC 2018</v>
          </cell>
          <cell r="X159" t="str">
            <v>DEP-NC 2018</v>
          </cell>
        </row>
        <row r="160">
          <cell r="A160" t="str">
            <v>T6360B01</v>
          </cell>
          <cell r="B160" t="str">
            <v>NC</v>
          </cell>
          <cell r="C160" t="str">
            <v>CDO-East</v>
          </cell>
          <cell r="D160" t="str">
            <v>EASTERN</v>
          </cell>
          <cell r="E160" t="str">
            <v>WHITEVILLE</v>
          </cell>
          <cell r="F160" t="str">
            <v>Columbus</v>
          </cell>
          <cell r="G160" t="str">
            <v>GARLAND 230KV</v>
          </cell>
          <cell r="H160" t="str">
            <v>T6360</v>
          </cell>
          <cell r="I160">
            <v>311</v>
          </cell>
          <cell r="J160" t="str">
            <v>B01</v>
          </cell>
          <cell r="K160" t="str">
            <v>WHITE LAKE 23KV</v>
          </cell>
          <cell r="L160" t="str">
            <v>BK1</v>
          </cell>
          <cell r="M160">
            <v>23</v>
          </cell>
          <cell r="N160">
            <v>3096</v>
          </cell>
          <cell r="O160">
            <v>2017</v>
          </cell>
          <cell r="P160">
            <v>2017</v>
          </cell>
          <cell r="Q160">
            <v>0</v>
          </cell>
          <cell r="R160">
            <v>0</v>
          </cell>
          <cell r="S160">
            <v>3</v>
          </cell>
          <cell r="T160">
            <v>4</v>
          </cell>
          <cell r="U160" t="str">
            <v>DEP-NC 2018</v>
          </cell>
          <cell r="X160" t="str">
            <v>DEP-NC 2018</v>
          </cell>
        </row>
        <row r="161">
          <cell r="A161" t="str">
            <v>T6382B01</v>
          </cell>
          <cell r="B161" t="str">
            <v>NC</v>
          </cell>
          <cell r="C161" t="str">
            <v>CDO-East</v>
          </cell>
          <cell r="D161" t="str">
            <v>EASTERN</v>
          </cell>
          <cell r="E161" t="str">
            <v>WILMINGTON SOUTH</v>
          </cell>
          <cell r="F161" t="str">
            <v>New Hanover</v>
          </cell>
          <cell r="G161" t="str">
            <v>WILMINGTON RIVER ROAD 115KV</v>
          </cell>
          <cell r="H161" t="str">
            <v>T6382</v>
          </cell>
          <cell r="I161">
            <v>310</v>
          </cell>
          <cell r="J161" t="str">
            <v>B01</v>
          </cell>
          <cell r="K161" t="str">
            <v>RIVER ROAD 23KV</v>
          </cell>
          <cell r="L161" t="str">
            <v>BK1</v>
          </cell>
          <cell r="M161">
            <v>23</v>
          </cell>
          <cell r="N161">
            <v>2220</v>
          </cell>
          <cell r="O161">
            <v>2015</v>
          </cell>
          <cell r="P161">
            <v>2015</v>
          </cell>
          <cell r="Q161">
            <v>0</v>
          </cell>
          <cell r="R161">
            <v>0</v>
          </cell>
          <cell r="S161">
            <v>2</v>
          </cell>
          <cell r="T161">
            <v>3</v>
          </cell>
          <cell r="U161" t="str">
            <v>DEP-NC 2018</v>
          </cell>
          <cell r="X161" t="str">
            <v>DEP-NC 2018</v>
          </cell>
        </row>
        <row r="162">
          <cell r="A162" t="str">
            <v>T6387B21</v>
          </cell>
          <cell r="B162" t="str">
            <v>NC</v>
          </cell>
          <cell r="C162" t="str">
            <v>CDO-East</v>
          </cell>
          <cell r="D162" t="str">
            <v>EASTERN</v>
          </cell>
          <cell r="E162" t="str">
            <v>WILMINGTON SOUTH</v>
          </cell>
          <cell r="F162" t="str">
            <v>New Hanover</v>
          </cell>
          <cell r="G162" t="str">
            <v>SCOTTS HILL 230KV</v>
          </cell>
          <cell r="H162" t="str">
            <v>T6387</v>
          </cell>
          <cell r="I162">
            <v>310</v>
          </cell>
          <cell r="J162" t="str">
            <v>B12</v>
          </cell>
          <cell r="K162" t="str">
            <v>FUTCH CREEK 24KV/EDGEWATER CLUB 24</v>
          </cell>
          <cell r="L162" t="str">
            <v>BK2</v>
          </cell>
          <cell r="M162">
            <v>24</v>
          </cell>
          <cell r="N162" t="str">
            <v>NA</v>
          </cell>
          <cell r="O162"/>
          <cell r="P162">
            <v>2015</v>
          </cell>
          <cell r="Q162">
            <v>0</v>
          </cell>
          <cell r="R162">
            <v>0</v>
          </cell>
          <cell r="S162">
            <v>0</v>
          </cell>
          <cell r="T162" t="str">
            <v>NA</v>
          </cell>
          <cell r="U162" t="str">
            <v>DEP-NC 2018</v>
          </cell>
          <cell r="W162" t="str">
            <v>NEW NAME EDWATER CLUB BLVD</v>
          </cell>
          <cell r="X162" t="str">
            <v>DEP-NC 2018</v>
          </cell>
        </row>
        <row r="163">
          <cell r="A163" t="str">
            <v>T6466B05</v>
          </cell>
          <cell r="B163" t="str">
            <v>NC</v>
          </cell>
          <cell r="C163" t="str">
            <v>CDO-East</v>
          </cell>
          <cell r="D163" t="str">
            <v>EASTERN</v>
          </cell>
          <cell r="E163" t="str">
            <v>WILMINGTON SOUTH</v>
          </cell>
          <cell r="F163" t="str">
            <v>New Hanover</v>
          </cell>
          <cell r="G163" t="str">
            <v>WILMINGTON NINTH AND ORANGE 230KV</v>
          </cell>
          <cell r="H163" t="str">
            <v>T6466</v>
          </cell>
          <cell r="I163">
            <v>310</v>
          </cell>
          <cell r="J163" t="str">
            <v>B05</v>
          </cell>
          <cell r="K163" t="str">
            <v>SEVENTEENTH STREET 23KV</v>
          </cell>
          <cell r="L163" t="str">
            <v>BK1</v>
          </cell>
          <cell r="M163">
            <v>23</v>
          </cell>
          <cell r="N163">
            <v>1216</v>
          </cell>
          <cell r="O163"/>
          <cell r="P163">
            <v>2017</v>
          </cell>
          <cell r="Q163">
            <v>0</v>
          </cell>
          <cell r="R163">
            <v>0</v>
          </cell>
          <cell r="S163">
            <v>0</v>
          </cell>
          <cell r="T163">
            <v>4</v>
          </cell>
          <cell r="U163" t="str">
            <v>DEP-NC 2018</v>
          </cell>
          <cell r="X163" t="str">
            <v>DEP-NC 2018</v>
          </cell>
        </row>
        <row r="164">
          <cell r="A164" t="str">
            <v>T6470B02</v>
          </cell>
          <cell r="B164" t="str">
            <v>NC</v>
          </cell>
          <cell r="C164" t="str">
            <v>CDO-East</v>
          </cell>
          <cell r="D164" t="str">
            <v>EASTERN</v>
          </cell>
          <cell r="E164" t="str">
            <v>WILMINGTON SOUTH</v>
          </cell>
          <cell r="F164" t="str">
            <v>New Hanover</v>
          </cell>
          <cell r="G164" t="str">
            <v>WILMINGTON OGDEN 230KV</v>
          </cell>
          <cell r="H164" t="str">
            <v>T6470</v>
          </cell>
          <cell r="I164">
            <v>310</v>
          </cell>
          <cell r="J164" t="str">
            <v>B02</v>
          </cell>
          <cell r="K164" t="str">
            <v>PORTERS NECK 23KV</v>
          </cell>
          <cell r="L164" t="str">
            <v>BK1</v>
          </cell>
          <cell r="M164">
            <v>23</v>
          </cell>
          <cell r="N164">
            <v>1622</v>
          </cell>
          <cell r="O164">
            <v>2015</v>
          </cell>
          <cell r="P164">
            <v>2015</v>
          </cell>
          <cell r="Q164">
            <v>0</v>
          </cell>
          <cell r="R164">
            <v>0</v>
          </cell>
          <cell r="S164">
            <v>2</v>
          </cell>
          <cell r="T164">
            <v>2</v>
          </cell>
          <cell r="U164" t="str">
            <v>DEP-NC 2018</v>
          </cell>
          <cell r="X164" t="str">
            <v>DEP-NC 2018</v>
          </cell>
        </row>
        <row r="165">
          <cell r="A165" t="str">
            <v>T6662B02</v>
          </cell>
          <cell r="B165" t="str">
            <v>NC</v>
          </cell>
          <cell r="C165" t="str">
            <v>CDO-East</v>
          </cell>
          <cell r="D165" t="str">
            <v>EASTERN</v>
          </cell>
          <cell r="E165" t="str">
            <v>WILMINGTON SOUTH</v>
          </cell>
          <cell r="F165" t="str">
            <v>New Hanover</v>
          </cell>
          <cell r="G165" t="str">
            <v>WILMINGTON CEDAR AVENUE 230KV</v>
          </cell>
          <cell r="H165" t="str">
            <v>T6662</v>
          </cell>
          <cell r="I165">
            <v>310</v>
          </cell>
          <cell r="J165" t="str">
            <v>B02</v>
          </cell>
          <cell r="K165" t="str">
            <v>WILSHIRE 23KV</v>
          </cell>
          <cell r="L165" t="str">
            <v>BK1</v>
          </cell>
          <cell r="M165">
            <v>23</v>
          </cell>
          <cell r="N165">
            <v>2394</v>
          </cell>
          <cell r="O165">
            <v>2017</v>
          </cell>
          <cell r="Q165">
            <v>0</v>
          </cell>
          <cell r="R165">
            <v>0</v>
          </cell>
          <cell r="S165">
            <v>2</v>
          </cell>
          <cell r="T165">
            <v>0</v>
          </cell>
          <cell r="U165" t="str">
            <v>DEP-NC 2018</v>
          </cell>
          <cell r="X165" t="str">
            <v>DEP-NC 2018</v>
          </cell>
        </row>
        <row r="166">
          <cell r="A166" t="str">
            <v>T6662B04</v>
          </cell>
          <cell r="B166" t="str">
            <v>NC</v>
          </cell>
          <cell r="C166" t="str">
            <v>CDO-East</v>
          </cell>
          <cell r="D166" t="str">
            <v>EASTERN</v>
          </cell>
          <cell r="E166" t="str">
            <v>WILMINGTON SOUTH</v>
          </cell>
          <cell r="F166" t="str">
            <v>New Hanover</v>
          </cell>
          <cell r="G166" t="str">
            <v>WILMINGTON CEDAR AVENUE 230KV</v>
          </cell>
          <cell r="H166" t="str">
            <v>T6662</v>
          </cell>
          <cell r="I166">
            <v>310</v>
          </cell>
          <cell r="J166" t="str">
            <v>B04</v>
          </cell>
          <cell r="K166" t="str">
            <v>PARK AVENUE 23KV</v>
          </cell>
          <cell r="L166" t="str">
            <v>BK1</v>
          </cell>
          <cell r="M166">
            <v>23</v>
          </cell>
          <cell r="N166">
            <v>1145</v>
          </cell>
          <cell r="O166">
            <v>2017</v>
          </cell>
          <cell r="P166">
            <v>2017</v>
          </cell>
          <cell r="Q166">
            <v>0</v>
          </cell>
          <cell r="R166">
            <v>0</v>
          </cell>
          <cell r="S166">
            <v>2</v>
          </cell>
          <cell r="T166">
            <v>1</v>
          </cell>
          <cell r="U166" t="str">
            <v>DEP-NC 2018</v>
          </cell>
          <cell r="X166" t="str">
            <v>DEP-NC 2018</v>
          </cell>
        </row>
        <row r="167">
          <cell r="A167" t="str">
            <v>T6720B08</v>
          </cell>
          <cell r="B167" t="str">
            <v>NC</v>
          </cell>
          <cell r="C167" t="str">
            <v>CDO-East</v>
          </cell>
          <cell r="D167" t="str">
            <v>EASTERN</v>
          </cell>
          <cell r="E167" t="str">
            <v>WILMINGTON SOUTH</v>
          </cell>
          <cell r="F167" t="str">
            <v>New Hanover</v>
          </cell>
          <cell r="G167" t="str">
            <v>WILMINGTON WINTER PARK 230KV</v>
          </cell>
          <cell r="H167" t="str">
            <v>T6720</v>
          </cell>
          <cell r="I167">
            <v>310</v>
          </cell>
          <cell r="J167" t="str">
            <v>B08</v>
          </cell>
          <cell r="K167" t="str">
            <v>MONKEY JUNCTION 23KV</v>
          </cell>
          <cell r="L167" t="str">
            <v>BK1</v>
          </cell>
          <cell r="M167">
            <v>23</v>
          </cell>
          <cell r="N167">
            <v>1607</v>
          </cell>
          <cell r="O167"/>
          <cell r="P167" t="str">
            <v>Y</v>
          </cell>
          <cell r="Q167">
            <v>1</v>
          </cell>
          <cell r="R167">
            <v>0.5</v>
          </cell>
          <cell r="S167">
            <v>1</v>
          </cell>
          <cell r="T167">
            <v>3</v>
          </cell>
          <cell r="U167" t="str">
            <v>DEP-NC 2018</v>
          </cell>
          <cell r="W167" t="str">
            <v>moved from 2018 to 2020</v>
          </cell>
          <cell r="X167" t="str">
            <v>DEP-NC 2020</v>
          </cell>
        </row>
        <row r="168">
          <cell r="A168" t="str">
            <v>T6740B01</v>
          </cell>
          <cell r="B168" t="str">
            <v>NC</v>
          </cell>
          <cell r="C168" t="str">
            <v>CDO-East</v>
          </cell>
          <cell r="D168" t="str">
            <v>EASTERN</v>
          </cell>
          <cell r="E168" t="str">
            <v>WILMINGTON SOUTH</v>
          </cell>
          <cell r="F168" t="str">
            <v>New Hanover</v>
          </cell>
          <cell r="G168" t="str">
            <v>WRIGHTSVILLE BEACH 230KV</v>
          </cell>
          <cell r="H168" t="str">
            <v>T6740</v>
          </cell>
          <cell r="I168">
            <v>310</v>
          </cell>
          <cell r="J168" t="str">
            <v>B01</v>
          </cell>
          <cell r="K168" t="str">
            <v>WRIGHTSVILLE BEACH 23KV</v>
          </cell>
          <cell r="L168" t="str">
            <v>BK1</v>
          </cell>
          <cell r="M168">
            <v>23</v>
          </cell>
          <cell r="N168">
            <v>1982</v>
          </cell>
          <cell r="O168">
            <v>2016</v>
          </cell>
          <cell r="P168">
            <v>2016</v>
          </cell>
          <cell r="Q168">
            <v>0</v>
          </cell>
          <cell r="R168">
            <v>0</v>
          </cell>
          <cell r="S168">
            <v>2</v>
          </cell>
          <cell r="T168">
            <v>2</v>
          </cell>
          <cell r="U168" t="str">
            <v>DEP-NC 2018</v>
          </cell>
          <cell r="X168" t="str">
            <v>DEP-NC 2018</v>
          </cell>
        </row>
        <row r="169">
          <cell r="A169" t="str">
            <v>T6740B15</v>
          </cell>
          <cell r="B169" t="str">
            <v>NC</v>
          </cell>
          <cell r="C169" t="str">
            <v>CDO-East</v>
          </cell>
          <cell r="D169" t="str">
            <v>EASTERN</v>
          </cell>
          <cell r="E169" t="str">
            <v>WILMINGTON SOUTH</v>
          </cell>
          <cell r="F169" t="str">
            <v>New Hanover</v>
          </cell>
          <cell r="G169" t="str">
            <v>WRIGHTSVILLE BEACH 230KV</v>
          </cell>
          <cell r="H169" t="str">
            <v>T6740</v>
          </cell>
          <cell r="I169">
            <v>310</v>
          </cell>
          <cell r="J169" t="str">
            <v>B15</v>
          </cell>
          <cell r="K169" t="str">
            <v>SHELL ISLAND 24KV</v>
          </cell>
          <cell r="L169" t="str">
            <v>BK2</v>
          </cell>
          <cell r="M169">
            <v>24</v>
          </cell>
          <cell r="N169">
            <v>2123</v>
          </cell>
          <cell r="O169">
            <v>2016</v>
          </cell>
          <cell r="P169">
            <v>2016</v>
          </cell>
          <cell r="Q169">
            <v>0</v>
          </cell>
          <cell r="R169">
            <v>0</v>
          </cell>
          <cell r="S169">
            <v>1</v>
          </cell>
          <cell r="T169">
            <v>3</v>
          </cell>
          <cell r="U169" t="str">
            <v>DEP-NC 2018</v>
          </cell>
          <cell r="X169" t="str">
            <v>DEP-NC 2018</v>
          </cell>
        </row>
        <row r="170">
          <cell r="A170" t="str">
            <v>T0371B01</v>
          </cell>
          <cell r="B170" t="str">
            <v>NC</v>
          </cell>
          <cell r="C170" t="str">
            <v>CDO-West</v>
          </cell>
          <cell r="D170" t="str">
            <v>WESTERN</v>
          </cell>
          <cell r="E170" t="str">
            <v>ASHEVILLE</v>
          </cell>
          <cell r="F170" t="str">
            <v>Buncombe</v>
          </cell>
          <cell r="G170" t="str">
            <v>BEAVERDAM 115KV</v>
          </cell>
          <cell r="H170" t="str">
            <v>T0371</v>
          </cell>
          <cell r="I170">
            <v>451</v>
          </cell>
          <cell r="J170" t="str">
            <v>B01</v>
          </cell>
          <cell r="K170" t="str">
            <v>BEAVERDAM 23KV</v>
          </cell>
          <cell r="L170" t="str">
            <v>BK1</v>
          </cell>
          <cell r="M170">
            <v>23</v>
          </cell>
          <cell r="N170">
            <v>1753</v>
          </cell>
          <cell r="O170"/>
          <cell r="P170" t="str">
            <v>Y</v>
          </cell>
          <cell r="Q170">
            <v>1</v>
          </cell>
          <cell r="R170">
            <v>0.5</v>
          </cell>
          <cell r="S170">
            <v>3</v>
          </cell>
          <cell r="T170">
            <v>0</v>
          </cell>
          <cell r="U170" t="str">
            <v>DEP-NC 2019</v>
          </cell>
          <cell r="V170" t="str">
            <v>Deferred from 2019</v>
          </cell>
          <cell r="X170" t="str">
            <v>DEP-NC 2019</v>
          </cell>
        </row>
        <row r="171">
          <cell r="A171" t="str">
            <v>T0375B01</v>
          </cell>
          <cell r="B171" t="str">
            <v>NC</v>
          </cell>
          <cell r="C171" t="str">
            <v>CDO-West</v>
          </cell>
          <cell r="D171" t="str">
            <v>WESTERN</v>
          </cell>
          <cell r="E171" t="str">
            <v>ASHEVILLE</v>
          </cell>
          <cell r="F171" t="str">
            <v>Buncombe</v>
          </cell>
          <cell r="G171" t="str">
            <v>BLACK MOUNTAIN 115KV</v>
          </cell>
          <cell r="H171" t="str">
            <v>T0375</v>
          </cell>
          <cell r="I171">
            <v>451</v>
          </cell>
          <cell r="J171" t="str">
            <v>B01</v>
          </cell>
          <cell r="K171" t="str">
            <v>MCCOY 13KV</v>
          </cell>
          <cell r="L171" t="str">
            <v>BK1</v>
          </cell>
          <cell r="M171">
            <v>13</v>
          </cell>
          <cell r="N171">
            <v>1699</v>
          </cell>
          <cell r="O171">
            <v>2017</v>
          </cell>
          <cell r="P171">
            <v>2017</v>
          </cell>
          <cell r="Q171">
            <v>0</v>
          </cell>
          <cell r="R171">
            <v>0</v>
          </cell>
          <cell r="S171">
            <v>1</v>
          </cell>
          <cell r="T171">
            <v>2</v>
          </cell>
          <cell r="U171" t="str">
            <v>DEP-NC 2019</v>
          </cell>
          <cell r="X171" t="str">
            <v>DEP-NC 2019</v>
          </cell>
        </row>
        <row r="172">
          <cell r="A172" t="str">
            <v>T0400B12</v>
          </cell>
          <cell r="B172" t="str">
            <v>NC</v>
          </cell>
          <cell r="C172" t="str">
            <v>CDO-West</v>
          </cell>
          <cell r="D172" t="str">
            <v>WESTERN</v>
          </cell>
          <cell r="E172" t="str">
            <v>HAYWOOD COUNTY</v>
          </cell>
          <cell r="F172" t="str">
            <v>Haywood</v>
          </cell>
          <cell r="G172" t="str">
            <v>CANTON 115KV</v>
          </cell>
          <cell r="H172" t="str">
            <v>T0400</v>
          </cell>
          <cell r="I172">
            <v>452</v>
          </cell>
          <cell r="J172" t="str">
            <v>B12</v>
          </cell>
          <cell r="K172" t="str">
            <v>DUTCH COVE 24KV</v>
          </cell>
          <cell r="L172" t="str">
            <v>BK1</v>
          </cell>
          <cell r="M172">
            <v>24</v>
          </cell>
          <cell r="N172">
            <v>1708</v>
          </cell>
          <cell r="O172"/>
          <cell r="P172" t="str">
            <v>Y</v>
          </cell>
          <cell r="Q172">
            <v>1</v>
          </cell>
          <cell r="R172">
            <v>0.5</v>
          </cell>
          <cell r="S172">
            <v>6</v>
          </cell>
          <cell r="T172">
            <v>0</v>
          </cell>
          <cell r="U172" t="str">
            <v>DEP-NC 2019</v>
          </cell>
          <cell r="X172" t="str">
            <v>DEP-NC 2019</v>
          </cell>
        </row>
        <row r="173">
          <cell r="A173" t="str">
            <v>T0400B13</v>
          </cell>
          <cell r="B173" t="str">
            <v>NC</v>
          </cell>
          <cell r="C173" t="str">
            <v>CDO-West</v>
          </cell>
          <cell r="D173" t="str">
            <v>WESTERN</v>
          </cell>
          <cell r="E173" t="str">
            <v>HAYWOOD COUNTY</v>
          </cell>
          <cell r="F173" t="str">
            <v>Haywood</v>
          </cell>
          <cell r="G173" t="str">
            <v>CANTON 115KV</v>
          </cell>
          <cell r="H173" t="str">
            <v>T0400</v>
          </cell>
          <cell r="I173">
            <v>452</v>
          </cell>
          <cell r="J173" t="str">
            <v>B13</v>
          </cell>
          <cell r="K173" t="str">
            <v>PIGEON ROAD 24KV</v>
          </cell>
          <cell r="L173" t="str">
            <v>BK1</v>
          </cell>
          <cell r="M173">
            <v>24</v>
          </cell>
          <cell r="N173">
            <v>2060</v>
          </cell>
          <cell r="O173"/>
          <cell r="P173" t="str">
            <v>Y</v>
          </cell>
          <cell r="Q173">
            <v>1</v>
          </cell>
          <cell r="R173">
            <v>0.5</v>
          </cell>
          <cell r="S173">
            <v>1</v>
          </cell>
          <cell r="T173">
            <v>3</v>
          </cell>
          <cell r="U173" t="str">
            <v>DEP-NC 2019</v>
          </cell>
          <cell r="X173" t="str">
            <v>DEP-NC 2019</v>
          </cell>
        </row>
        <row r="174">
          <cell r="A174" t="str">
            <v>T0400B23</v>
          </cell>
          <cell r="B174" t="str">
            <v>NC</v>
          </cell>
          <cell r="C174" t="str">
            <v>CDO-West</v>
          </cell>
          <cell r="D174" t="str">
            <v>WESTERN</v>
          </cell>
          <cell r="E174" t="str">
            <v>HAYWOOD COUNTY</v>
          </cell>
          <cell r="F174" t="str">
            <v>Haywood</v>
          </cell>
          <cell r="G174" t="str">
            <v>CANTON 115KV</v>
          </cell>
          <cell r="H174" t="str">
            <v>T0400</v>
          </cell>
          <cell r="I174">
            <v>452</v>
          </cell>
          <cell r="J174" t="str">
            <v>B23</v>
          </cell>
          <cell r="K174" t="str">
            <v>PENLAND STREET 24KV</v>
          </cell>
          <cell r="L174" t="str">
            <v>BK2</v>
          </cell>
          <cell r="M174">
            <v>24</v>
          </cell>
          <cell r="N174">
            <v>1796</v>
          </cell>
          <cell r="O174"/>
          <cell r="P174" t="str">
            <v>Y</v>
          </cell>
          <cell r="Q174">
            <v>1</v>
          </cell>
          <cell r="R174">
            <v>0.5</v>
          </cell>
          <cell r="S174">
            <v>6</v>
          </cell>
          <cell r="T174">
            <v>0</v>
          </cell>
          <cell r="U174" t="str">
            <v>DEP-NC 2019</v>
          </cell>
          <cell r="X174" t="str">
            <v>DEP-NC 2019</v>
          </cell>
        </row>
        <row r="175">
          <cell r="A175" t="str">
            <v>T0510B12</v>
          </cell>
          <cell r="B175" t="str">
            <v>NC</v>
          </cell>
          <cell r="C175" t="str">
            <v>CDO-West</v>
          </cell>
          <cell r="D175" t="str">
            <v>WESTERN</v>
          </cell>
          <cell r="E175" t="str">
            <v>ASHEVILLE</v>
          </cell>
          <cell r="F175" t="str">
            <v>Buncombe</v>
          </cell>
          <cell r="G175" t="str">
            <v>ELK MOUNTAIN 115KV</v>
          </cell>
          <cell r="H175" t="str">
            <v>T0510</v>
          </cell>
          <cell r="I175">
            <v>451</v>
          </cell>
          <cell r="J175" t="str">
            <v>B12</v>
          </cell>
          <cell r="K175" t="str">
            <v>LOOKOUT ROAD 24KV</v>
          </cell>
          <cell r="L175" t="str">
            <v>BK1</v>
          </cell>
          <cell r="M175">
            <v>24</v>
          </cell>
          <cell r="N175">
            <v>2326</v>
          </cell>
          <cell r="O175"/>
          <cell r="P175" t="str">
            <v>Y</v>
          </cell>
          <cell r="Q175">
            <v>1</v>
          </cell>
          <cell r="R175">
            <v>0.5</v>
          </cell>
          <cell r="S175">
            <v>2</v>
          </cell>
          <cell r="T175">
            <v>3</v>
          </cell>
          <cell r="U175" t="str">
            <v>DEP-NC 2019</v>
          </cell>
          <cell r="X175" t="str">
            <v>DEP-NC 2019</v>
          </cell>
        </row>
        <row r="176">
          <cell r="A176" t="str">
            <v>T0535B02</v>
          </cell>
          <cell r="B176" t="str">
            <v>NC</v>
          </cell>
          <cell r="C176" t="str">
            <v>CDO-West</v>
          </cell>
          <cell r="D176" t="str">
            <v>WESTERN</v>
          </cell>
          <cell r="E176" t="str">
            <v>ASHEVILLE</v>
          </cell>
          <cell r="F176" t="str">
            <v>Buncombe</v>
          </cell>
          <cell r="G176" t="str">
            <v>FAIRVIEW 115KV</v>
          </cell>
          <cell r="H176" t="str">
            <v>T0535</v>
          </cell>
          <cell r="I176">
            <v>451</v>
          </cell>
          <cell r="J176" t="str">
            <v>B02</v>
          </cell>
          <cell r="K176" t="str">
            <v>CHURCH ROAD 12KV</v>
          </cell>
          <cell r="L176" t="str">
            <v>BK1</v>
          </cell>
          <cell r="M176">
            <v>12</v>
          </cell>
          <cell r="N176">
            <v>1372</v>
          </cell>
          <cell r="O176"/>
          <cell r="P176" t="str">
            <v>Y</v>
          </cell>
          <cell r="Q176">
            <v>1</v>
          </cell>
          <cell r="R176">
            <v>0.5</v>
          </cell>
          <cell r="S176">
            <v>1</v>
          </cell>
          <cell r="T176">
            <v>1</v>
          </cell>
          <cell r="U176" t="str">
            <v>DEP-NC 2019</v>
          </cell>
          <cell r="V176" t="str">
            <v>Deferred from 2019</v>
          </cell>
          <cell r="X176" t="str">
            <v>DEP-NC 2023</v>
          </cell>
        </row>
        <row r="177">
          <cell r="A177" t="str">
            <v>T0535B04</v>
          </cell>
          <cell r="B177" t="str">
            <v>NC</v>
          </cell>
          <cell r="C177" t="str">
            <v>CDO-West</v>
          </cell>
          <cell r="D177" t="str">
            <v>WESTERN</v>
          </cell>
          <cell r="E177" t="str">
            <v>ASHEVILLE</v>
          </cell>
          <cell r="F177" t="str">
            <v>Buncombe</v>
          </cell>
          <cell r="G177" t="str">
            <v>FAIRVIEW 115KV</v>
          </cell>
          <cell r="H177" t="str">
            <v>T0535</v>
          </cell>
          <cell r="I177">
            <v>451</v>
          </cell>
          <cell r="J177" t="str">
            <v>B04</v>
          </cell>
          <cell r="K177" t="str">
            <v>GARREN CREEK 12KV</v>
          </cell>
          <cell r="L177" t="str">
            <v>BK1</v>
          </cell>
          <cell r="M177">
            <v>12</v>
          </cell>
          <cell r="N177">
            <v>1368</v>
          </cell>
          <cell r="O177"/>
          <cell r="P177" t="str">
            <v>Y</v>
          </cell>
          <cell r="Q177">
            <v>1</v>
          </cell>
          <cell r="R177">
            <v>0.5</v>
          </cell>
          <cell r="S177">
            <v>6</v>
          </cell>
          <cell r="T177">
            <v>0</v>
          </cell>
          <cell r="U177" t="str">
            <v>DEP-NC 2019</v>
          </cell>
          <cell r="X177" t="str">
            <v>DEP-NC 2019</v>
          </cell>
        </row>
        <row r="178">
          <cell r="A178" t="str">
            <v>T0665B22</v>
          </cell>
          <cell r="B178" t="str">
            <v>NC</v>
          </cell>
          <cell r="C178" t="str">
            <v>CDO-West</v>
          </cell>
          <cell r="D178" t="str">
            <v>WESTERN</v>
          </cell>
          <cell r="E178" t="str">
            <v>ASHEVILLE</v>
          </cell>
          <cell r="F178" t="str">
            <v>Buncombe</v>
          </cell>
          <cell r="G178" t="str">
            <v>LEICESTER 115KV</v>
          </cell>
          <cell r="H178" t="str">
            <v>T0665</v>
          </cell>
          <cell r="I178">
            <v>450</v>
          </cell>
          <cell r="J178" t="str">
            <v>B22</v>
          </cell>
          <cell r="K178" t="str">
            <v>JENKINS VALLEY 24KV</v>
          </cell>
          <cell r="L178" t="str">
            <v>BK2</v>
          </cell>
          <cell r="M178">
            <v>24</v>
          </cell>
          <cell r="N178">
            <v>2487</v>
          </cell>
          <cell r="O178"/>
          <cell r="P178" t="str">
            <v>Y</v>
          </cell>
          <cell r="Q178">
            <v>1</v>
          </cell>
          <cell r="R178">
            <v>0.5</v>
          </cell>
          <cell r="S178">
            <v>3</v>
          </cell>
          <cell r="T178">
            <v>2</v>
          </cell>
          <cell r="U178" t="str">
            <v>DEP-NC 2019</v>
          </cell>
          <cell r="X178" t="str">
            <v>DEP-NC 2019</v>
          </cell>
        </row>
        <row r="179">
          <cell r="A179" t="str">
            <v>T0700B01</v>
          </cell>
          <cell r="B179" t="str">
            <v>NC</v>
          </cell>
          <cell r="C179" t="str">
            <v>CDO-West</v>
          </cell>
          <cell r="D179" t="str">
            <v>WESTERN</v>
          </cell>
          <cell r="E179" t="str">
            <v>ASHEVILLE</v>
          </cell>
          <cell r="F179" t="str">
            <v>Buncombe</v>
          </cell>
          <cell r="G179" t="str">
            <v>MONTE VISTA 115KV</v>
          </cell>
          <cell r="H179" t="str">
            <v>T0700</v>
          </cell>
          <cell r="I179">
            <v>450</v>
          </cell>
          <cell r="J179" t="str">
            <v>B01</v>
          </cell>
          <cell r="K179" t="str">
            <v>MIDDLEMONT 24KV</v>
          </cell>
          <cell r="L179" t="str">
            <v>BK2</v>
          </cell>
          <cell r="M179">
            <v>24</v>
          </cell>
          <cell r="N179">
            <v>1537</v>
          </cell>
          <cell r="O179">
            <v>2015</v>
          </cell>
          <cell r="P179">
            <v>2015</v>
          </cell>
          <cell r="Q179">
            <v>0</v>
          </cell>
          <cell r="R179">
            <v>0</v>
          </cell>
          <cell r="S179">
            <v>3</v>
          </cell>
          <cell r="T179">
            <v>2</v>
          </cell>
          <cell r="U179" t="str">
            <v>DEP-NC 2019</v>
          </cell>
          <cell r="X179" t="str">
            <v>DEP-NC 2019</v>
          </cell>
        </row>
        <row r="180">
          <cell r="A180" t="str">
            <v>T0733B02</v>
          </cell>
          <cell r="B180" t="str">
            <v>NC</v>
          </cell>
          <cell r="C180" t="str">
            <v>CDO-West</v>
          </cell>
          <cell r="D180" t="str">
            <v>WESTERN</v>
          </cell>
          <cell r="E180" t="str">
            <v>ASHEVILLE</v>
          </cell>
          <cell r="F180" t="str">
            <v>Buncombe</v>
          </cell>
          <cell r="G180" t="str">
            <v>NEW SALEM 115KV</v>
          </cell>
          <cell r="H180" t="str">
            <v>T0733</v>
          </cell>
          <cell r="I180">
            <v>451</v>
          </cell>
          <cell r="J180" t="str">
            <v>B02</v>
          </cell>
          <cell r="K180" t="str">
            <v>NEW SALEM 12KV</v>
          </cell>
          <cell r="L180" t="str">
            <v>BK1</v>
          </cell>
          <cell r="M180">
            <v>12</v>
          </cell>
          <cell r="N180">
            <v>1445</v>
          </cell>
          <cell r="O180">
            <v>2017</v>
          </cell>
          <cell r="P180">
            <v>2017</v>
          </cell>
          <cell r="Q180">
            <v>0</v>
          </cell>
          <cell r="R180">
            <v>0</v>
          </cell>
          <cell r="S180">
            <v>2</v>
          </cell>
          <cell r="T180">
            <v>1</v>
          </cell>
          <cell r="U180" t="str">
            <v>DEP-NC 2019</v>
          </cell>
          <cell r="X180" t="str">
            <v>DEP-NC 2019</v>
          </cell>
        </row>
        <row r="181">
          <cell r="A181" t="str">
            <v>T0733B03</v>
          </cell>
          <cell r="B181" t="str">
            <v>NC</v>
          </cell>
          <cell r="C181" t="str">
            <v>CDO-West</v>
          </cell>
          <cell r="D181" t="str">
            <v>WESTERN</v>
          </cell>
          <cell r="E181" t="str">
            <v>ASHEVILLE</v>
          </cell>
          <cell r="F181" t="str">
            <v>Buncombe</v>
          </cell>
          <cell r="G181" t="str">
            <v>NEW SALEM 115KV</v>
          </cell>
          <cell r="H181" t="str">
            <v>T0733</v>
          </cell>
          <cell r="I181">
            <v>451</v>
          </cell>
          <cell r="J181" t="str">
            <v>B03</v>
          </cell>
          <cell r="K181" t="str">
            <v>RICEVILLE ROAD 12KV</v>
          </cell>
          <cell r="L181" t="str">
            <v>BK1</v>
          </cell>
          <cell r="M181">
            <v>12</v>
          </cell>
          <cell r="N181">
            <v>1797</v>
          </cell>
          <cell r="O181">
            <v>2015</v>
          </cell>
          <cell r="P181">
            <v>2015</v>
          </cell>
          <cell r="Q181">
            <v>0</v>
          </cell>
          <cell r="R181">
            <v>0</v>
          </cell>
          <cell r="S181">
            <v>3</v>
          </cell>
          <cell r="T181">
            <v>0</v>
          </cell>
          <cell r="U181" t="str">
            <v>DEP-NC 2019</v>
          </cell>
          <cell r="X181" t="str">
            <v>DEP-NC 2019</v>
          </cell>
        </row>
        <row r="182">
          <cell r="A182" t="str">
            <v>T0750B06</v>
          </cell>
          <cell r="B182" t="str">
            <v>NC</v>
          </cell>
          <cell r="C182" t="str">
            <v>CDO-West</v>
          </cell>
          <cell r="D182" t="str">
            <v>WESTERN</v>
          </cell>
          <cell r="E182" t="str">
            <v>ASHEVILLE</v>
          </cell>
          <cell r="F182" t="str">
            <v>Buncombe</v>
          </cell>
          <cell r="G182" t="str">
            <v>OTEEN 115KV</v>
          </cell>
          <cell r="H182" t="str">
            <v>T0750</v>
          </cell>
          <cell r="I182">
            <v>451</v>
          </cell>
          <cell r="J182" t="str">
            <v>B06</v>
          </cell>
          <cell r="K182" t="str">
            <v>OAKLEY 12KV</v>
          </cell>
          <cell r="L182" t="str">
            <v>BK1</v>
          </cell>
          <cell r="M182">
            <v>12</v>
          </cell>
          <cell r="N182">
            <v>1740</v>
          </cell>
          <cell r="O182"/>
          <cell r="P182" t="str">
            <v>Y</v>
          </cell>
          <cell r="Q182">
            <v>1</v>
          </cell>
          <cell r="R182">
            <v>0.5</v>
          </cell>
          <cell r="S182">
            <v>3</v>
          </cell>
          <cell r="T182">
            <v>0</v>
          </cell>
          <cell r="U182" t="str">
            <v>DEP-NC 2019</v>
          </cell>
          <cell r="X182" t="str">
            <v>DEP-NC 2019</v>
          </cell>
        </row>
        <row r="183">
          <cell r="A183" t="str">
            <v>T0781B04</v>
          </cell>
          <cell r="B183" t="str">
            <v>NC</v>
          </cell>
          <cell r="C183" t="str">
            <v>CDO-West</v>
          </cell>
          <cell r="D183" t="str">
            <v>WESTERN</v>
          </cell>
          <cell r="E183" t="str">
            <v>ASHEVILLE</v>
          </cell>
          <cell r="F183" t="str">
            <v>Buncombe</v>
          </cell>
          <cell r="G183" t="str">
            <v>SKYLAND 115KV</v>
          </cell>
          <cell r="H183" t="str">
            <v>T0781</v>
          </cell>
          <cell r="I183">
            <v>450</v>
          </cell>
          <cell r="J183" t="str">
            <v>B04</v>
          </cell>
          <cell r="K183" t="str">
            <v>LONG SHOALS 23KV</v>
          </cell>
          <cell r="L183" t="str">
            <v>BK1</v>
          </cell>
          <cell r="M183">
            <v>23</v>
          </cell>
          <cell r="N183">
            <v>1719</v>
          </cell>
          <cell r="O183"/>
          <cell r="P183" t="str">
            <v>Y</v>
          </cell>
          <cell r="Q183">
            <v>1</v>
          </cell>
          <cell r="R183">
            <v>0.5</v>
          </cell>
          <cell r="S183">
            <v>1</v>
          </cell>
          <cell r="T183">
            <v>2</v>
          </cell>
          <cell r="U183" t="str">
            <v>DEP-NC 2019</v>
          </cell>
          <cell r="X183" t="str">
            <v>DEP-NC 2019</v>
          </cell>
        </row>
        <row r="184">
          <cell r="A184" t="str">
            <v>T0810B06</v>
          </cell>
          <cell r="B184" t="str">
            <v>NC</v>
          </cell>
          <cell r="C184" t="str">
            <v>CDO-West</v>
          </cell>
          <cell r="D184" t="str">
            <v>WESTERN</v>
          </cell>
          <cell r="E184" t="str">
            <v>ASHEVILLE</v>
          </cell>
          <cell r="F184" t="str">
            <v>Buncombe</v>
          </cell>
          <cell r="G184" t="str">
            <v>SWANNANOA 115KV</v>
          </cell>
          <cell r="H184" t="str">
            <v>T0810</v>
          </cell>
          <cell r="I184">
            <v>451</v>
          </cell>
          <cell r="J184" t="str">
            <v>B06</v>
          </cell>
          <cell r="K184" t="str">
            <v>BLUE RIDGE ROAD 12KV</v>
          </cell>
          <cell r="L184" t="str">
            <v>BK2</v>
          </cell>
          <cell r="M184">
            <v>12</v>
          </cell>
          <cell r="N184">
            <v>1697</v>
          </cell>
          <cell r="O184"/>
          <cell r="P184" t="str">
            <v>Y</v>
          </cell>
          <cell r="Q184">
            <v>1</v>
          </cell>
          <cell r="R184">
            <v>0.5</v>
          </cell>
          <cell r="S184">
            <v>3</v>
          </cell>
          <cell r="T184">
            <v>0</v>
          </cell>
          <cell r="U184" t="str">
            <v>DEP-NC 2019</v>
          </cell>
          <cell r="X184" t="str">
            <v>DEP-NC 2019</v>
          </cell>
        </row>
        <row r="185">
          <cell r="A185" t="str">
            <v>T0955B04</v>
          </cell>
          <cell r="B185" t="str">
            <v>NC</v>
          </cell>
          <cell r="C185" t="str">
            <v>CDO-East</v>
          </cell>
          <cell r="D185" t="str">
            <v>SOUTHERN</v>
          </cell>
          <cell r="E185" t="str">
            <v>ASHEBORO</v>
          </cell>
          <cell r="F185" t="str">
            <v>Randolph</v>
          </cell>
          <cell r="G185" t="str">
            <v>ASHEBORO WEST 115KV</v>
          </cell>
          <cell r="H185" t="str">
            <v>T0955</v>
          </cell>
          <cell r="I185">
            <v>221</v>
          </cell>
          <cell r="J185" t="str">
            <v>B04</v>
          </cell>
          <cell r="K185" t="str">
            <v>MOUNTAIN 23KV</v>
          </cell>
          <cell r="L185" t="str">
            <v>BK1</v>
          </cell>
          <cell r="M185">
            <v>23</v>
          </cell>
          <cell r="N185">
            <v>1245</v>
          </cell>
          <cell r="O185"/>
          <cell r="Q185">
            <v>0</v>
          </cell>
          <cell r="R185">
            <v>0</v>
          </cell>
          <cell r="S185">
            <v>2</v>
          </cell>
          <cell r="T185">
            <v>0</v>
          </cell>
          <cell r="U185" t="str">
            <v>DEP-NC 2019</v>
          </cell>
          <cell r="X185" t="str">
            <v>DEP-NC 2019</v>
          </cell>
        </row>
        <row r="186">
          <cell r="A186" t="str">
            <v>T0965B01</v>
          </cell>
          <cell r="B186" t="str">
            <v>NC</v>
          </cell>
          <cell r="C186" t="str">
            <v>CDO-East</v>
          </cell>
          <cell r="D186" t="str">
            <v>SOUTHERN</v>
          </cell>
          <cell r="E186" t="str">
            <v>ASHEBORO</v>
          </cell>
          <cell r="F186" t="str">
            <v>Randolph</v>
          </cell>
          <cell r="G186" t="str">
            <v>ASHEBORO NORTH 115KV</v>
          </cell>
          <cell r="H186" t="str">
            <v>T0965</v>
          </cell>
          <cell r="I186">
            <v>221</v>
          </cell>
          <cell r="J186" t="str">
            <v>B01</v>
          </cell>
          <cell r="K186" t="str">
            <v>LIBERTY ROAD 23KV</v>
          </cell>
          <cell r="L186" t="str">
            <v>BK1</v>
          </cell>
          <cell r="M186">
            <v>23</v>
          </cell>
          <cell r="N186">
            <v>1461</v>
          </cell>
          <cell r="O186"/>
          <cell r="P186" t="str">
            <v>Y</v>
          </cell>
          <cell r="Q186">
            <v>1</v>
          </cell>
          <cell r="R186">
            <v>0.5</v>
          </cell>
          <cell r="S186">
            <v>3</v>
          </cell>
          <cell r="T186">
            <v>0</v>
          </cell>
          <cell r="U186" t="str">
            <v>DEP-NC 2019</v>
          </cell>
          <cell r="X186" t="str">
            <v>DEP-NC 2019</v>
          </cell>
        </row>
        <row r="187">
          <cell r="A187" t="str">
            <v>T1025B01</v>
          </cell>
          <cell r="B187" t="str">
            <v>NC</v>
          </cell>
          <cell r="C187" t="str">
            <v>CDO-East</v>
          </cell>
          <cell r="D187" t="str">
            <v>NORTHERN</v>
          </cell>
          <cell r="E187" t="str">
            <v>CHATHAM COUNTY</v>
          </cell>
          <cell r="F187" t="str">
            <v>Chatham</v>
          </cell>
          <cell r="G187" t="str">
            <v>BYNUM 230KV</v>
          </cell>
          <cell r="H187" t="str">
            <v>T1025</v>
          </cell>
          <cell r="I187">
            <v>224</v>
          </cell>
          <cell r="J187" t="str">
            <v>B01</v>
          </cell>
          <cell r="K187" t="str">
            <v>CHAPEL HILL 23KV</v>
          </cell>
          <cell r="L187" t="str">
            <v>BK1</v>
          </cell>
          <cell r="M187">
            <v>23</v>
          </cell>
          <cell r="N187">
            <v>2213</v>
          </cell>
          <cell r="O187"/>
          <cell r="P187" t="str">
            <v>Y</v>
          </cell>
          <cell r="Q187">
            <v>1</v>
          </cell>
          <cell r="R187">
            <v>0.5</v>
          </cell>
          <cell r="S187">
            <v>5</v>
          </cell>
          <cell r="T187">
            <v>0</v>
          </cell>
          <cell r="U187" t="str">
            <v>DEP-NC 2019</v>
          </cell>
          <cell r="V187" t="str">
            <v>Substitute</v>
          </cell>
          <cell r="X187" t="str">
            <v>DEP-NC 2019</v>
          </cell>
        </row>
        <row r="188">
          <cell r="A188" t="str">
            <v>T1025B02</v>
          </cell>
          <cell r="B188" t="str">
            <v>NC</v>
          </cell>
          <cell r="C188" t="str">
            <v>CDO-East</v>
          </cell>
          <cell r="D188" t="str">
            <v>NORTHERN</v>
          </cell>
          <cell r="E188" t="str">
            <v>CHATHAM COUNTY</v>
          </cell>
          <cell r="F188" t="str">
            <v>Chatham</v>
          </cell>
          <cell r="G188" t="str">
            <v>BYNUM 230KV</v>
          </cell>
          <cell r="H188" t="str">
            <v>T1025</v>
          </cell>
          <cell r="I188">
            <v>224</v>
          </cell>
          <cell r="J188" t="str">
            <v>B02</v>
          </cell>
          <cell r="K188" t="str">
            <v>BYNUM 23KV</v>
          </cell>
          <cell r="L188" t="str">
            <v>BK2</v>
          </cell>
          <cell r="M188">
            <v>23</v>
          </cell>
          <cell r="N188">
            <v>3421</v>
          </cell>
          <cell r="O188">
            <v>2015</v>
          </cell>
          <cell r="P188">
            <v>2015</v>
          </cell>
          <cell r="Q188">
            <v>0</v>
          </cell>
          <cell r="R188">
            <v>0</v>
          </cell>
          <cell r="S188">
            <v>7</v>
          </cell>
          <cell r="T188">
            <v>1</v>
          </cell>
          <cell r="U188" t="str">
            <v>DEP-NC 2019</v>
          </cell>
          <cell r="V188" t="str">
            <v>Substitute</v>
          </cell>
          <cell r="X188" t="str">
            <v>DEP-NC 2019</v>
          </cell>
        </row>
        <row r="189">
          <cell r="A189" t="str">
            <v>T1025B22</v>
          </cell>
          <cell r="B189" t="str">
            <v>NC</v>
          </cell>
          <cell r="C189" t="str">
            <v>CDO-East</v>
          </cell>
          <cell r="D189" t="str">
            <v>NORTHERN</v>
          </cell>
          <cell r="E189" t="str">
            <v>CHATHAM COUNTY</v>
          </cell>
          <cell r="F189" t="str">
            <v>Chatham</v>
          </cell>
          <cell r="G189" t="str">
            <v>BYNUM 230KV</v>
          </cell>
          <cell r="H189" t="str">
            <v>T1025</v>
          </cell>
          <cell r="I189">
            <v>222</v>
          </cell>
          <cell r="J189" t="str">
            <v>B22</v>
          </cell>
          <cell r="K189" t="str">
            <v>ANDREWS STORE RD 24KV</v>
          </cell>
          <cell r="L189" t="str">
            <v>BK2</v>
          </cell>
          <cell r="M189">
            <v>23</v>
          </cell>
          <cell r="U189" t="str">
            <v>DEP-NC 2019</v>
          </cell>
          <cell r="W189" t="str">
            <v xml:space="preserve">New Circuit: 2018 scheduled to be online 6/1/18 per Larry White. </v>
          </cell>
          <cell r="X189" t="str">
            <v>DEP-NC 2019</v>
          </cell>
        </row>
        <row r="190">
          <cell r="A190" t="str">
            <v>T1190B04</v>
          </cell>
          <cell r="B190" t="str">
            <v>NC</v>
          </cell>
          <cell r="C190" t="str">
            <v>CDO-East</v>
          </cell>
          <cell r="D190" t="str">
            <v>SOUTHERN</v>
          </cell>
          <cell r="E190" t="str">
            <v>ROCKINGHAM</v>
          </cell>
          <cell r="F190" t="str">
            <v>Richmond</v>
          </cell>
          <cell r="G190" t="str">
            <v>HAMLET 230KV</v>
          </cell>
          <cell r="H190" t="str">
            <v>T1190</v>
          </cell>
          <cell r="I190">
            <v>234</v>
          </cell>
          <cell r="J190" t="str">
            <v>B04</v>
          </cell>
          <cell r="K190" t="str">
            <v>HAMLET EAST 24KV</v>
          </cell>
          <cell r="L190" t="str">
            <v>BK1</v>
          </cell>
          <cell r="M190">
            <v>24</v>
          </cell>
          <cell r="N190">
            <v>1420</v>
          </cell>
          <cell r="O190"/>
          <cell r="P190" t="str">
            <v>Y</v>
          </cell>
          <cell r="Q190">
            <v>1</v>
          </cell>
          <cell r="R190">
            <v>0.5</v>
          </cell>
          <cell r="S190">
            <v>2</v>
          </cell>
          <cell r="T190">
            <v>1</v>
          </cell>
          <cell r="U190" t="str">
            <v>DEP-NC 2019</v>
          </cell>
          <cell r="X190" t="str">
            <v>DEP-NC 2019</v>
          </cell>
        </row>
        <row r="191">
          <cell r="A191" t="str">
            <v>T1700B11</v>
          </cell>
          <cell r="B191" t="str">
            <v>NC</v>
          </cell>
          <cell r="C191" t="str">
            <v>CDO-East</v>
          </cell>
          <cell r="D191" t="str">
            <v>SOUTHERN</v>
          </cell>
          <cell r="E191" t="str">
            <v>SOUTHERN PINES</v>
          </cell>
          <cell r="F191" t="str">
            <v>Moore</v>
          </cell>
          <cell r="G191" t="str">
            <v>WEST END 230KV</v>
          </cell>
          <cell r="H191" t="str">
            <v>T1700</v>
          </cell>
          <cell r="I191">
            <v>230</v>
          </cell>
          <cell r="J191" t="str">
            <v>B11</v>
          </cell>
          <cell r="K191" t="str">
            <v>SEVEN LAKES 23KV</v>
          </cell>
          <cell r="L191" t="str">
            <v>BK1</v>
          </cell>
          <cell r="M191">
            <v>23</v>
          </cell>
          <cell r="N191">
            <v>1559</v>
          </cell>
          <cell r="O191"/>
          <cell r="P191" t="str">
            <v>Y</v>
          </cell>
          <cell r="Q191">
            <v>1</v>
          </cell>
          <cell r="R191">
            <v>0.5</v>
          </cell>
          <cell r="S191">
            <v>3</v>
          </cell>
          <cell r="T191">
            <v>1</v>
          </cell>
          <cell r="U191" t="str">
            <v>DEP-NC 2019</v>
          </cell>
          <cell r="V191" t="str">
            <v>Defferred from 2019</v>
          </cell>
          <cell r="W191" t="str">
            <v>defferred per Grant Layton, small wire tie</v>
          </cell>
          <cell r="X191" t="str">
            <v>DEP-NC 2019</v>
          </cell>
        </row>
        <row r="192">
          <cell r="A192" t="str">
            <v>T1700B14</v>
          </cell>
          <cell r="B192" t="str">
            <v>NC</v>
          </cell>
          <cell r="C192" t="str">
            <v>CDO-East</v>
          </cell>
          <cell r="D192" t="str">
            <v>SOUTHERN</v>
          </cell>
          <cell r="E192" t="str">
            <v>SOUTHERN PINES</v>
          </cell>
          <cell r="F192" t="str">
            <v>Moore</v>
          </cell>
          <cell r="G192" t="str">
            <v>WEST END 230KV</v>
          </cell>
          <cell r="H192" t="str">
            <v>T1700</v>
          </cell>
          <cell r="I192">
            <v>230</v>
          </cell>
          <cell r="J192" t="str">
            <v>B14</v>
          </cell>
          <cell r="K192" t="str">
            <v>SAINT ANDREWS 23KV</v>
          </cell>
          <cell r="L192" t="str">
            <v>BK1</v>
          </cell>
          <cell r="M192">
            <v>23</v>
          </cell>
          <cell r="N192">
            <v>1642</v>
          </cell>
          <cell r="O192"/>
          <cell r="P192" t="str">
            <v>Y</v>
          </cell>
          <cell r="Q192">
            <v>1</v>
          </cell>
          <cell r="R192">
            <v>0.5</v>
          </cell>
          <cell r="S192">
            <v>3</v>
          </cell>
          <cell r="T192">
            <v>0</v>
          </cell>
          <cell r="U192" t="str">
            <v>DEP-NC 2019</v>
          </cell>
          <cell r="V192" t="str">
            <v>Deferred from 2019</v>
          </cell>
          <cell r="X192" t="str">
            <v>DEP-NC 2019</v>
          </cell>
        </row>
        <row r="193">
          <cell r="A193" t="str">
            <v>T2141B01</v>
          </cell>
          <cell r="B193" t="str">
            <v>NC</v>
          </cell>
          <cell r="C193" t="str">
            <v>CDO-East</v>
          </cell>
          <cell r="D193" t="str">
            <v>SOUTHERN</v>
          </cell>
          <cell r="E193" t="str">
            <v>SANFORD</v>
          </cell>
          <cell r="F193" t="str">
            <v>Lee</v>
          </cell>
          <cell r="G193" t="str">
            <v>JONESBORO 230KV</v>
          </cell>
          <cell r="H193" t="str">
            <v>T2141</v>
          </cell>
          <cell r="I193">
            <v>220</v>
          </cell>
          <cell r="J193" t="str">
            <v>B01</v>
          </cell>
          <cell r="K193" t="str">
            <v>OLIVIA 24KV</v>
          </cell>
          <cell r="L193" t="str">
            <v>BK1</v>
          </cell>
          <cell r="M193">
            <v>24</v>
          </cell>
          <cell r="N193">
            <v>2331</v>
          </cell>
          <cell r="O193"/>
          <cell r="P193" t="str">
            <v>Y</v>
          </cell>
          <cell r="Q193">
            <v>1</v>
          </cell>
          <cell r="R193">
            <v>0.5</v>
          </cell>
          <cell r="S193">
            <v>1</v>
          </cell>
          <cell r="T193">
            <v>4</v>
          </cell>
          <cell r="U193" t="str">
            <v>DEP-NC 2019</v>
          </cell>
          <cell r="V193" t="str">
            <v>Deferred from 2019</v>
          </cell>
          <cell r="X193" t="str">
            <v>DEP-NC 2019</v>
          </cell>
        </row>
        <row r="194">
          <cell r="A194" t="str">
            <v>T2247B01</v>
          </cell>
          <cell r="B194" t="str">
            <v>NC</v>
          </cell>
          <cell r="C194" t="str">
            <v>CDO-East</v>
          </cell>
          <cell r="D194" t="str">
            <v>SOUTHERN</v>
          </cell>
          <cell r="E194" t="str">
            <v>MAXTON</v>
          </cell>
          <cell r="F194" t="str">
            <v>Robeson</v>
          </cell>
          <cell r="G194" t="str">
            <v>PEMBROKE 115KV</v>
          </cell>
          <cell r="H194" t="str">
            <v>T2247</v>
          </cell>
          <cell r="I194">
            <v>233</v>
          </cell>
          <cell r="J194" t="str">
            <v>B01</v>
          </cell>
          <cell r="K194" t="str">
            <v>PEMBROKE CITY 23KV</v>
          </cell>
          <cell r="L194" t="str">
            <v>BK1</v>
          </cell>
          <cell r="M194">
            <v>23</v>
          </cell>
          <cell r="N194">
            <v>1330</v>
          </cell>
          <cell r="O194"/>
          <cell r="P194" t="str">
            <v>Y</v>
          </cell>
          <cell r="Q194">
            <v>1</v>
          </cell>
          <cell r="R194">
            <v>0.5</v>
          </cell>
          <cell r="S194">
            <v>4</v>
          </cell>
          <cell r="T194">
            <v>0</v>
          </cell>
          <cell r="U194" t="str">
            <v>DEP-NC 2019</v>
          </cell>
          <cell r="X194" t="str">
            <v>DEP-NC 2019</v>
          </cell>
        </row>
        <row r="195">
          <cell r="A195" t="str">
            <v>T2247B03</v>
          </cell>
          <cell r="B195" t="str">
            <v>NC</v>
          </cell>
          <cell r="C195" t="str">
            <v>CDO-East</v>
          </cell>
          <cell r="D195" t="str">
            <v>SOUTHERN</v>
          </cell>
          <cell r="E195" t="str">
            <v>MAXTON</v>
          </cell>
          <cell r="F195" t="str">
            <v>Robeson</v>
          </cell>
          <cell r="G195" t="str">
            <v>PEMBROKE 115KV</v>
          </cell>
          <cell r="H195" t="str">
            <v>T2247</v>
          </cell>
          <cell r="I195">
            <v>233</v>
          </cell>
          <cell r="J195" t="str">
            <v>B03</v>
          </cell>
          <cell r="K195" t="str">
            <v>ODUM STREET 23KV</v>
          </cell>
          <cell r="L195" t="str">
            <v>BK1</v>
          </cell>
          <cell r="M195">
            <v>23</v>
          </cell>
          <cell r="N195">
            <v>1451</v>
          </cell>
          <cell r="O195"/>
          <cell r="P195" t="str">
            <v>Y</v>
          </cell>
          <cell r="Q195">
            <v>1</v>
          </cell>
          <cell r="R195">
            <v>0.5</v>
          </cell>
          <cell r="S195">
            <v>6</v>
          </cell>
          <cell r="T195">
            <v>0</v>
          </cell>
          <cell r="U195" t="str">
            <v>DEP-NC 2019</v>
          </cell>
          <cell r="X195" t="str">
            <v>DEP-NC 2019</v>
          </cell>
        </row>
        <row r="196">
          <cell r="A196" t="str">
            <v>T2432B04</v>
          </cell>
          <cell r="B196" t="str">
            <v>NC</v>
          </cell>
          <cell r="C196" t="str">
            <v>CDO-East</v>
          </cell>
          <cell r="D196" t="str">
            <v>SOUTHERN</v>
          </cell>
          <cell r="E196" t="str">
            <v>SANFORD</v>
          </cell>
          <cell r="F196" t="str">
            <v>Lee</v>
          </cell>
          <cell r="G196" t="str">
            <v>SANFORD GARDEN STREET</v>
          </cell>
          <cell r="H196" t="str">
            <v>T2432</v>
          </cell>
          <cell r="I196">
            <v>220</v>
          </cell>
          <cell r="J196" t="str">
            <v>B04</v>
          </cell>
          <cell r="K196" t="str">
            <v>SOUTH HORNER 23KV</v>
          </cell>
          <cell r="L196" t="str">
            <v>BK1</v>
          </cell>
          <cell r="M196">
            <v>23</v>
          </cell>
          <cell r="N196">
            <v>1556</v>
          </cell>
          <cell r="O196"/>
          <cell r="P196" t="str">
            <v>Y</v>
          </cell>
          <cell r="Q196">
            <v>1</v>
          </cell>
          <cell r="R196">
            <v>0.5</v>
          </cell>
          <cell r="S196">
            <v>1</v>
          </cell>
          <cell r="T196">
            <v>3</v>
          </cell>
          <cell r="U196" t="str">
            <v>DEP-NC 2019</v>
          </cell>
          <cell r="W196" t="str">
            <v>Move from 2023 to 2019 per Grant Layton</v>
          </cell>
          <cell r="X196" t="str">
            <v>DEP-NC 2019</v>
          </cell>
        </row>
        <row r="197">
          <cell r="A197" t="str">
            <v>T2440B03</v>
          </cell>
          <cell r="B197" t="str">
            <v>NC</v>
          </cell>
          <cell r="C197" t="str">
            <v>CDO-East</v>
          </cell>
          <cell r="D197" t="str">
            <v>SOUTHERN</v>
          </cell>
          <cell r="E197" t="str">
            <v>SANFORD</v>
          </cell>
          <cell r="F197" t="str">
            <v>Lee</v>
          </cell>
          <cell r="G197" t="str">
            <v>SANFORD HORNER BLVD. 230KV</v>
          </cell>
          <cell r="H197" t="str">
            <v>T2440</v>
          </cell>
          <cell r="I197">
            <v>220</v>
          </cell>
          <cell r="J197" t="str">
            <v>B03</v>
          </cell>
          <cell r="K197" t="str">
            <v>CHATHAM STREET 23KV</v>
          </cell>
          <cell r="L197" t="str">
            <v>BK1</v>
          </cell>
          <cell r="M197">
            <v>23</v>
          </cell>
          <cell r="N197">
            <v>1931</v>
          </cell>
          <cell r="O197"/>
          <cell r="P197" t="str">
            <v>Y</v>
          </cell>
          <cell r="Q197">
            <v>1</v>
          </cell>
          <cell r="R197">
            <v>0.5</v>
          </cell>
          <cell r="S197">
            <v>3</v>
          </cell>
          <cell r="T197">
            <v>1</v>
          </cell>
          <cell r="U197" t="str">
            <v>DEP-NC 2019</v>
          </cell>
          <cell r="X197" t="str">
            <v>DEP-NC 2019</v>
          </cell>
        </row>
        <row r="198">
          <cell r="A198" t="str">
            <v>T2495B11</v>
          </cell>
          <cell r="B198" t="str">
            <v>NC</v>
          </cell>
          <cell r="C198" t="str">
            <v>CDO-East</v>
          </cell>
          <cell r="D198" t="str">
            <v>EASTERN</v>
          </cell>
          <cell r="E198" t="str">
            <v>CAPE FEAR</v>
          </cell>
          <cell r="F198" t="str">
            <v>Cumberland</v>
          </cell>
          <cell r="G198" t="str">
            <v>SPRING LAKE 230KV</v>
          </cell>
          <cell r="H198" t="str">
            <v>T2495</v>
          </cell>
          <cell r="I198">
            <v>223</v>
          </cell>
          <cell r="J198" t="str">
            <v>B11</v>
          </cell>
          <cell r="K198" t="str">
            <v>SPRING LAKE NORTH 24KV</v>
          </cell>
          <cell r="L198" t="str">
            <v>BK1</v>
          </cell>
          <cell r="M198">
            <v>24</v>
          </cell>
          <cell r="N198">
            <v>2036</v>
          </cell>
          <cell r="O198"/>
          <cell r="P198" t="str">
            <v>Y</v>
          </cell>
          <cell r="Q198">
            <v>1</v>
          </cell>
          <cell r="R198">
            <v>0.5</v>
          </cell>
          <cell r="S198">
            <v>0</v>
          </cell>
          <cell r="T198">
            <v>4</v>
          </cell>
          <cell r="U198" t="str">
            <v>DEP-NC 2019</v>
          </cell>
          <cell r="V198" t="str">
            <v>Substitute</v>
          </cell>
          <cell r="X198" t="str">
            <v>DEP-NC 2019</v>
          </cell>
        </row>
        <row r="199">
          <cell r="A199" t="str">
            <v>T4070B04</v>
          </cell>
          <cell r="B199" t="str">
            <v>NC</v>
          </cell>
          <cell r="C199" t="str">
            <v>CDO-East</v>
          </cell>
          <cell r="D199" t="str">
            <v>EASTERN</v>
          </cell>
          <cell r="E199" t="str">
            <v>MOREHEAD CITY</v>
          </cell>
          <cell r="F199" t="str">
            <v>Cateret</v>
          </cell>
          <cell r="G199" t="str">
            <v>BEAUFORT 115KV</v>
          </cell>
          <cell r="H199" t="str">
            <v>T4070</v>
          </cell>
          <cell r="I199">
            <v>322</v>
          </cell>
          <cell r="J199" t="str">
            <v>B04</v>
          </cell>
          <cell r="K199" t="str">
            <v>EAST CARTERET 12KV</v>
          </cell>
          <cell r="L199" t="str">
            <v>BK1</v>
          </cell>
          <cell r="M199">
            <v>12</v>
          </cell>
          <cell r="N199">
            <v>1287</v>
          </cell>
          <cell r="O199"/>
          <cell r="P199" t="str">
            <v>Y</v>
          </cell>
          <cell r="Q199">
            <v>1</v>
          </cell>
          <cell r="R199">
            <v>0.5</v>
          </cell>
          <cell r="S199">
            <v>0</v>
          </cell>
          <cell r="T199">
            <v>2</v>
          </cell>
          <cell r="U199" t="str">
            <v>DEP-NC 2019</v>
          </cell>
          <cell r="V199" t="str">
            <v>Substitute Defferred from 2019</v>
          </cell>
          <cell r="W199" t="str">
            <v>Derferred Per Alex Winslow 3/1/18</v>
          </cell>
          <cell r="X199" t="str">
            <v>DEP-NC 2019</v>
          </cell>
        </row>
        <row r="200">
          <cell r="A200" t="str">
            <v>T4130B01</v>
          </cell>
          <cell r="B200" t="str">
            <v>NC</v>
          </cell>
          <cell r="C200" t="str">
            <v>CDO-East</v>
          </cell>
          <cell r="D200" t="str">
            <v>EASTERN</v>
          </cell>
          <cell r="E200" t="str">
            <v>NEW BERN</v>
          </cell>
          <cell r="F200" t="str">
            <v>Craven</v>
          </cell>
          <cell r="G200" t="str">
            <v>CHOCOWINITY 230KV</v>
          </cell>
          <cell r="H200" t="str">
            <v>T4130</v>
          </cell>
          <cell r="I200">
            <v>323</v>
          </cell>
          <cell r="J200" t="str">
            <v>B01</v>
          </cell>
          <cell r="K200" t="str">
            <v>GRIMESLAND 23KV</v>
          </cell>
          <cell r="L200" t="str">
            <v>BK1</v>
          </cell>
          <cell r="M200">
            <v>23</v>
          </cell>
          <cell r="N200">
            <v>1481</v>
          </cell>
          <cell r="O200"/>
          <cell r="P200" t="str">
            <v>Y</v>
          </cell>
          <cell r="Q200">
            <v>1</v>
          </cell>
          <cell r="R200">
            <v>0.5</v>
          </cell>
          <cell r="S200">
            <v>2</v>
          </cell>
          <cell r="T200">
            <v>1</v>
          </cell>
          <cell r="U200" t="str">
            <v>DEP-NC 2019</v>
          </cell>
          <cell r="X200" t="str">
            <v>DEP-NC 2019</v>
          </cell>
        </row>
        <row r="201">
          <cell r="A201" t="str">
            <v>T4136B11</v>
          </cell>
          <cell r="B201" t="str">
            <v>NC</v>
          </cell>
          <cell r="C201" t="str">
            <v>CDO-East</v>
          </cell>
          <cell r="D201" t="str">
            <v>EASTERN</v>
          </cell>
          <cell r="E201" t="str">
            <v>KINSTON</v>
          </cell>
          <cell r="F201" t="str">
            <v>Lenoir</v>
          </cell>
          <cell r="G201" t="str">
            <v>DOVER 230KV</v>
          </cell>
          <cell r="H201" t="str">
            <v>T4136</v>
          </cell>
          <cell r="I201">
            <v>321</v>
          </cell>
          <cell r="J201" t="str">
            <v>B11</v>
          </cell>
          <cell r="K201" t="str">
            <v>DOVER 24KV</v>
          </cell>
          <cell r="L201" t="str">
            <v>BK1</v>
          </cell>
          <cell r="M201">
            <v>24</v>
          </cell>
          <cell r="N201">
            <v>1416</v>
          </cell>
          <cell r="O201"/>
          <cell r="P201" t="str">
            <v>Y</v>
          </cell>
          <cell r="Q201">
            <v>1</v>
          </cell>
          <cell r="R201">
            <v>0.5</v>
          </cell>
          <cell r="S201">
            <v>5</v>
          </cell>
          <cell r="T201">
            <v>0</v>
          </cell>
          <cell r="U201" t="str">
            <v>DEP-NC 2019</v>
          </cell>
          <cell r="X201" t="str">
            <v>DEP-NC 2019</v>
          </cell>
        </row>
        <row r="202">
          <cell r="A202" t="str">
            <v>T4136B12</v>
          </cell>
          <cell r="B202" t="str">
            <v>NC</v>
          </cell>
          <cell r="C202" t="str">
            <v>CDO-East</v>
          </cell>
          <cell r="D202" t="str">
            <v>EASTERN</v>
          </cell>
          <cell r="E202" t="str">
            <v>KINSTON</v>
          </cell>
          <cell r="F202" t="str">
            <v>Lenoir</v>
          </cell>
          <cell r="G202" t="str">
            <v>DOVER 230KV</v>
          </cell>
          <cell r="H202" t="str">
            <v>T4136</v>
          </cell>
          <cell r="I202">
            <v>321</v>
          </cell>
          <cell r="J202" t="str">
            <v>B12</v>
          </cell>
          <cell r="K202" t="str">
            <v>SOUTH KINSTON 24KV</v>
          </cell>
          <cell r="L202" t="str">
            <v>BK1</v>
          </cell>
          <cell r="M202">
            <v>24</v>
          </cell>
          <cell r="N202">
            <v>1802</v>
          </cell>
          <cell r="O202"/>
          <cell r="P202" t="str">
            <v>Y</v>
          </cell>
          <cell r="Q202">
            <v>1</v>
          </cell>
          <cell r="R202">
            <v>0.5</v>
          </cell>
          <cell r="S202">
            <v>7</v>
          </cell>
          <cell r="T202">
            <v>0</v>
          </cell>
          <cell r="U202" t="str">
            <v>DEP-NC 2019</v>
          </cell>
          <cell r="X202" t="str">
            <v>DEP-NC 2019</v>
          </cell>
        </row>
        <row r="203">
          <cell r="A203" t="str">
            <v>T4170B02</v>
          </cell>
          <cell r="B203" t="str">
            <v>NC</v>
          </cell>
          <cell r="C203" t="str">
            <v>CDO-East</v>
          </cell>
          <cell r="D203" t="str">
            <v>EASTERN</v>
          </cell>
          <cell r="E203" t="str">
            <v>KINSTON</v>
          </cell>
          <cell r="F203" t="str">
            <v>Lenoir</v>
          </cell>
          <cell r="G203" t="str">
            <v>GRIFTON 115KV</v>
          </cell>
          <cell r="H203" t="str">
            <v>T4170</v>
          </cell>
          <cell r="I203">
            <v>321</v>
          </cell>
          <cell r="J203" t="str">
            <v>B02</v>
          </cell>
          <cell r="K203" t="str">
            <v>GRAINGER 23KV</v>
          </cell>
          <cell r="L203" t="str">
            <v>BK1</v>
          </cell>
          <cell r="M203">
            <v>23</v>
          </cell>
          <cell r="N203">
            <v>1649</v>
          </cell>
          <cell r="O203"/>
          <cell r="P203" t="str">
            <v>Y</v>
          </cell>
          <cell r="Q203">
            <v>1</v>
          </cell>
          <cell r="R203">
            <v>0.5</v>
          </cell>
          <cell r="S203">
            <v>3</v>
          </cell>
          <cell r="T203">
            <v>0</v>
          </cell>
          <cell r="U203" t="str">
            <v>DEP-NC 2019</v>
          </cell>
          <cell r="X203" t="str">
            <v>DEP-NC 2019</v>
          </cell>
        </row>
        <row r="204">
          <cell r="A204" t="str">
            <v>T4210B13</v>
          </cell>
          <cell r="B204" t="str">
            <v>NC</v>
          </cell>
          <cell r="C204" t="str">
            <v>CDO-East</v>
          </cell>
          <cell r="D204" t="str">
            <v>EASTERN</v>
          </cell>
          <cell r="E204" t="str">
            <v>JACKSONVILLE</v>
          </cell>
          <cell r="F204" t="str">
            <v>Onslow</v>
          </cell>
          <cell r="G204" t="str">
            <v>JACKSONVILLE CITY 115KV</v>
          </cell>
          <cell r="H204" t="str">
            <v>T4210</v>
          </cell>
          <cell r="I204">
            <v>320</v>
          </cell>
          <cell r="J204" t="str">
            <v>B13</v>
          </cell>
          <cell r="K204" t="str">
            <v>MAPLE STREET 23KV</v>
          </cell>
          <cell r="L204" t="str">
            <v>BK1</v>
          </cell>
          <cell r="M204">
            <v>23</v>
          </cell>
          <cell r="N204">
            <v>1675</v>
          </cell>
          <cell r="O204"/>
          <cell r="P204" t="str">
            <v>Y</v>
          </cell>
          <cell r="Q204">
            <v>1</v>
          </cell>
          <cell r="R204">
            <v>0.5</v>
          </cell>
          <cell r="S204">
            <v>2</v>
          </cell>
          <cell r="T204">
            <v>2</v>
          </cell>
          <cell r="U204" t="str">
            <v>DEP-NC 2019</v>
          </cell>
          <cell r="X204" t="str">
            <v>DEP-NC 2019</v>
          </cell>
        </row>
        <row r="205">
          <cell r="A205" t="str">
            <v>T4230B04</v>
          </cell>
          <cell r="B205" t="str">
            <v>NC</v>
          </cell>
          <cell r="C205" t="str">
            <v>CDO-East</v>
          </cell>
          <cell r="D205" t="str">
            <v>EASTERN</v>
          </cell>
          <cell r="E205" t="str">
            <v>KINSTON</v>
          </cell>
          <cell r="F205" t="str">
            <v>Lenoir</v>
          </cell>
          <cell r="G205" t="str">
            <v>KINSTON 115KV</v>
          </cell>
          <cell r="H205" t="str">
            <v>T4230</v>
          </cell>
          <cell r="I205">
            <v>321</v>
          </cell>
          <cell r="J205" t="str">
            <v>B04</v>
          </cell>
          <cell r="K205" t="str">
            <v>HULL ROAD 24KV</v>
          </cell>
          <cell r="L205" t="str">
            <v>BK1</v>
          </cell>
          <cell r="M205">
            <v>23</v>
          </cell>
          <cell r="N205">
            <v>2351</v>
          </cell>
          <cell r="O205"/>
          <cell r="P205" t="str">
            <v>Y</v>
          </cell>
          <cell r="Q205">
            <v>1</v>
          </cell>
          <cell r="R205">
            <v>0.5</v>
          </cell>
          <cell r="S205">
            <v>7</v>
          </cell>
          <cell r="T205">
            <v>0</v>
          </cell>
          <cell r="U205" t="str">
            <v>DEP-NC 2019</v>
          </cell>
          <cell r="V205" t="str">
            <v>Substitute</v>
          </cell>
          <cell r="X205" t="str">
            <v>DEP-NC 2019</v>
          </cell>
        </row>
        <row r="206">
          <cell r="A206" t="str">
            <v>T4233B02</v>
          </cell>
          <cell r="B206" t="str">
            <v>NC</v>
          </cell>
          <cell r="C206" t="str">
            <v>CDO-East</v>
          </cell>
          <cell r="D206" t="str">
            <v>EASTERN</v>
          </cell>
          <cell r="E206" t="str">
            <v>WHITEVILLE</v>
          </cell>
          <cell r="F206" t="str">
            <v>Columbus</v>
          </cell>
          <cell r="G206" t="str">
            <v>LAKE WACCAMAW 115KV</v>
          </cell>
          <cell r="H206" t="str">
            <v>T4233</v>
          </cell>
          <cell r="I206">
            <v>317</v>
          </cell>
          <cell r="J206" t="str">
            <v>B02</v>
          </cell>
          <cell r="K206" t="str">
            <v>HALLSBORO 23KV</v>
          </cell>
          <cell r="L206" t="str">
            <v>BK1</v>
          </cell>
          <cell r="M206">
            <v>23</v>
          </cell>
          <cell r="N206">
            <v>1562</v>
          </cell>
          <cell r="O206"/>
          <cell r="P206" t="str">
            <v>Y</v>
          </cell>
          <cell r="Q206">
            <v>1</v>
          </cell>
          <cell r="R206">
            <v>0.5</v>
          </cell>
          <cell r="S206">
            <v>2</v>
          </cell>
          <cell r="T206">
            <v>1</v>
          </cell>
          <cell r="U206" t="str">
            <v>DEP-NC 2019</v>
          </cell>
          <cell r="V206" t="str">
            <v>Substitute</v>
          </cell>
          <cell r="X206" t="str">
            <v>DEP-NC 2019</v>
          </cell>
        </row>
        <row r="207">
          <cell r="A207" t="str">
            <v>T4242B13</v>
          </cell>
          <cell r="B207" t="str">
            <v>NC</v>
          </cell>
          <cell r="C207" t="str">
            <v>CDO-East</v>
          </cell>
          <cell r="D207" t="str">
            <v>EASTERN</v>
          </cell>
          <cell r="E207" t="str">
            <v>MOREHEAD CITY</v>
          </cell>
          <cell r="F207" t="str">
            <v>Cateret</v>
          </cell>
          <cell r="G207" t="str">
            <v>MOREHEAD WILDWOOD 230KV</v>
          </cell>
          <cell r="H207" t="str">
            <v>T4242</v>
          </cell>
          <cell r="I207">
            <v>322</v>
          </cell>
          <cell r="J207" t="str">
            <v>B13</v>
          </cell>
          <cell r="K207" t="str">
            <v>MOREHEAD WILDWOOD 23KV</v>
          </cell>
          <cell r="L207" t="str">
            <v>BK1</v>
          </cell>
          <cell r="M207">
            <v>23</v>
          </cell>
          <cell r="N207">
            <v>1458</v>
          </cell>
          <cell r="O207"/>
          <cell r="P207" t="str">
            <v>Y</v>
          </cell>
          <cell r="Q207">
            <v>1</v>
          </cell>
          <cell r="R207">
            <v>0.5</v>
          </cell>
          <cell r="S207">
            <v>0</v>
          </cell>
          <cell r="T207">
            <v>3</v>
          </cell>
          <cell r="U207" t="str">
            <v>DEP-NC 2019</v>
          </cell>
          <cell r="V207" t="str">
            <v>Substitute</v>
          </cell>
          <cell r="X207" t="str">
            <v>DEP-NC 2019</v>
          </cell>
        </row>
        <row r="208">
          <cell r="A208" t="str">
            <v>T4272B02</v>
          </cell>
          <cell r="B208" t="str">
            <v>NC</v>
          </cell>
          <cell r="C208" t="str">
            <v>CDO-East</v>
          </cell>
          <cell r="D208" t="str">
            <v>EASTERN</v>
          </cell>
          <cell r="E208" t="str">
            <v>MOREHEAD CITY</v>
          </cell>
          <cell r="F208" t="str">
            <v>Cateret</v>
          </cell>
          <cell r="G208" t="str">
            <v>NORTH RIVER 115KV</v>
          </cell>
          <cell r="H208" t="str">
            <v>T4272</v>
          </cell>
          <cell r="I208">
            <v>322</v>
          </cell>
          <cell r="J208" t="str">
            <v>B02</v>
          </cell>
          <cell r="K208" t="str">
            <v>MARSHALLBURG 34.5KV</v>
          </cell>
          <cell r="L208" t="str">
            <v>BK2</v>
          </cell>
          <cell r="M208">
            <v>33</v>
          </cell>
          <cell r="N208">
            <v>1272</v>
          </cell>
          <cell r="O208"/>
          <cell r="P208" t="str">
            <v>Y</v>
          </cell>
          <cell r="Q208">
            <v>1</v>
          </cell>
          <cell r="R208">
            <v>0.5</v>
          </cell>
          <cell r="S208">
            <v>5</v>
          </cell>
          <cell r="T208">
            <v>0</v>
          </cell>
          <cell r="U208" t="str">
            <v>DEP-NC 2019</v>
          </cell>
          <cell r="V208" t="str">
            <v>Deferred from 2019</v>
          </cell>
          <cell r="X208" t="str">
            <v>DEP-NC 2019</v>
          </cell>
        </row>
        <row r="209">
          <cell r="A209" t="str">
            <v>T4273B01</v>
          </cell>
          <cell r="B209" t="str">
            <v>NC</v>
          </cell>
          <cell r="C209" t="str">
            <v>CDO-East</v>
          </cell>
          <cell r="D209" t="str">
            <v>EASTERN</v>
          </cell>
          <cell r="E209" t="str">
            <v>JACKSONVILLE</v>
          </cell>
          <cell r="F209" t="str">
            <v>Onslow</v>
          </cell>
          <cell r="G209" t="str">
            <v>JACKSONVILLE NORTHWOODS 115KV</v>
          </cell>
          <cell r="H209" t="str">
            <v>T4273</v>
          </cell>
          <cell r="I209">
            <v>320</v>
          </cell>
          <cell r="J209" t="str">
            <v>B01</v>
          </cell>
          <cell r="K209" t="str">
            <v>HIGHWAY 17 NORTH 23KV</v>
          </cell>
          <cell r="L209" t="str">
            <v>BK1</v>
          </cell>
          <cell r="M209">
            <v>23</v>
          </cell>
          <cell r="N209">
            <v>2376</v>
          </cell>
          <cell r="O209"/>
          <cell r="P209" t="str">
            <v>Y</v>
          </cell>
          <cell r="Q209">
            <v>1</v>
          </cell>
          <cell r="R209">
            <v>0.5</v>
          </cell>
          <cell r="S209">
            <v>1</v>
          </cell>
          <cell r="T209">
            <v>4</v>
          </cell>
          <cell r="U209" t="str">
            <v>DEP-NC 2019</v>
          </cell>
          <cell r="V209" t="str">
            <v>Deferred from 2019</v>
          </cell>
          <cell r="X209" t="str">
            <v>DEP-NC 2019</v>
          </cell>
        </row>
        <row r="210">
          <cell r="A210" t="str">
            <v>T4273B03</v>
          </cell>
          <cell r="B210" t="str">
            <v>NC</v>
          </cell>
          <cell r="C210" t="str">
            <v>CDO-East</v>
          </cell>
          <cell r="D210" t="str">
            <v>EASTERN</v>
          </cell>
          <cell r="E210" t="str">
            <v>JACKSONVILLE</v>
          </cell>
          <cell r="F210" t="str">
            <v>Onslow</v>
          </cell>
          <cell r="G210" t="str">
            <v>JACKSONVILLE NORTHWOODS 115KV</v>
          </cell>
          <cell r="H210" t="str">
            <v>T4273</v>
          </cell>
          <cell r="I210">
            <v>320</v>
          </cell>
          <cell r="J210" t="str">
            <v>B03</v>
          </cell>
          <cell r="K210" t="str">
            <v>FOREST HILLS 23KV</v>
          </cell>
          <cell r="L210" t="str">
            <v>BK1</v>
          </cell>
          <cell r="M210">
            <v>23</v>
          </cell>
          <cell r="N210">
            <v>1155</v>
          </cell>
          <cell r="O210"/>
          <cell r="Q210">
            <v>0</v>
          </cell>
          <cell r="R210">
            <v>0</v>
          </cell>
          <cell r="S210">
            <v>0</v>
          </cell>
          <cell r="T210">
            <v>0</v>
          </cell>
          <cell r="U210" t="e">
            <v>#REF!</v>
          </cell>
          <cell r="V210" t="str">
            <v>Substitute</v>
          </cell>
          <cell r="W210" t="str">
            <v>Moved into the SOG plan per Alex Winslow 3/1/18</v>
          </cell>
          <cell r="X210" t="str">
            <v>DEP-NC 2019</v>
          </cell>
        </row>
        <row r="211">
          <cell r="A211" t="str">
            <v>T4360B01</v>
          </cell>
          <cell r="B211" t="str">
            <v>NC</v>
          </cell>
          <cell r="C211" t="str">
            <v>CDO-East</v>
          </cell>
          <cell r="D211" t="str">
            <v>EASTERN</v>
          </cell>
          <cell r="E211" t="str">
            <v>JACKSONVILLE</v>
          </cell>
          <cell r="F211" t="str">
            <v>Onslow</v>
          </cell>
          <cell r="G211" t="str">
            <v>SWANSBORO 230KV</v>
          </cell>
          <cell r="H211" t="str">
            <v>T4360</v>
          </cell>
          <cell r="I211">
            <v>320</v>
          </cell>
          <cell r="J211" t="str">
            <v>B01</v>
          </cell>
          <cell r="K211" t="str">
            <v>MAYSVILLE 24KV</v>
          </cell>
          <cell r="L211" t="str">
            <v>BK1</v>
          </cell>
          <cell r="M211">
            <v>24</v>
          </cell>
          <cell r="N211">
            <v>1549</v>
          </cell>
          <cell r="O211"/>
          <cell r="P211" t="str">
            <v>Y</v>
          </cell>
          <cell r="Q211">
            <v>1</v>
          </cell>
          <cell r="R211">
            <v>0.5</v>
          </cell>
          <cell r="S211">
            <v>6</v>
          </cell>
          <cell r="T211">
            <v>0</v>
          </cell>
          <cell r="U211" t="str">
            <v>DEP-NC 2019</v>
          </cell>
          <cell r="X211" t="str">
            <v>DEP-NC 2019</v>
          </cell>
        </row>
        <row r="212">
          <cell r="A212" t="str">
            <v>T4500B12</v>
          </cell>
          <cell r="B212" t="str">
            <v>NC</v>
          </cell>
          <cell r="C212" t="str">
            <v>CDO-East</v>
          </cell>
          <cell r="D212" t="str">
            <v>NORTHERN</v>
          </cell>
          <cell r="E212" t="str">
            <v>ZEBULON</v>
          </cell>
          <cell r="F212" t="str">
            <v>Wake</v>
          </cell>
          <cell r="G212" t="str">
            <v>ARCHER LODGE 230KV</v>
          </cell>
          <cell r="H212" t="str">
            <v>T4500</v>
          </cell>
          <cell r="I212">
            <v>163</v>
          </cell>
          <cell r="J212" t="str">
            <v>B12</v>
          </cell>
          <cell r="K212" t="str">
            <v>COVERED BRIDGE ROAD 24KV</v>
          </cell>
          <cell r="L212" t="str">
            <v>BK1</v>
          </cell>
          <cell r="M212">
            <v>24</v>
          </cell>
          <cell r="N212">
            <v>2007</v>
          </cell>
          <cell r="O212"/>
          <cell r="P212" t="str">
            <v>Y</v>
          </cell>
          <cell r="Q212">
            <v>1</v>
          </cell>
          <cell r="R212">
            <v>0.5</v>
          </cell>
          <cell r="S212">
            <v>1</v>
          </cell>
          <cell r="T212">
            <v>3</v>
          </cell>
          <cell r="U212" t="str">
            <v>DEP-NC 2019</v>
          </cell>
          <cell r="X212" t="str">
            <v>DEP-NC 2019</v>
          </cell>
        </row>
        <row r="213">
          <cell r="A213" t="str">
            <v>T4501B03</v>
          </cell>
          <cell r="B213" t="str">
            <v>NC</v>
          </cell>
          <cell r="C213" t="str">
            <v>CDO-East</v>
          </cell>
          <cell r="D213" t="str">
            <v>NORTHERN</v>
          </cell>
          <cell r="E213" t="str">
            <v>FUQUAY</v>
          </cell>
          <cell r="F213" t="str">
            <v>Wake</v>
          </cell>
          <cell r="G213" t="str">
            <v>AUBURN 230KV</v>
          </cell>
          <cell r="H213" t="str">
            <v>T4501</v>
          </cell>
          <cell r="I213">
            <v>164</v>
          </cell>
          <cell r="J213" t="str">
            <v>B03</v>
          </cell>
          <cell r="K213" t="str">
            <v>MOUNT MORIAH 23KV</v>
          </cell>
          <cell r="L213" t="str">
            <v>BK1</v>
          </cell>
          <cell r="M213">
            <v>23</v>
          </cell>
          <cell r="N213">
            <v>832</v>
          </cell>
          <cell r="O213">
            <v>2016</v>
          </cell>
          <cell r="P213">
            <v>2016</v>
          </cell>
          <cell r="Q213">
            <v>0</v>
          </cell>
          <cell r="R213">
            <v>0</v>
          </cell>
          <cell r="S213">
            <v>2</v>
          </cell>
          <cell r="T213">
            <v>3</v>
          </cell>
          <cell r="U213" t="str">
            <v>DEP-NC 2019</v>
          </cell>
          <cell r="X213" t="str">
            <v>DEP-NC 2019</v>
          </cell>
        </row>
        <row r="214">
          <cell r="A214" t="str">
            <v>T4530B04</v>
          </cell>
          <cell r="B214" t="str">
            <v>NC</v>
          </cell>
          <cell r="C214" t="str">
            <v>CDO-East</v>
          </cell>
          <cell r="D214" t="str">
            <v>NORTHERN</v>
          </cell>
          <cell r="E214" t="str">
            <v>FUQUAY</v>
          </cell>
          <cell r="F214" t="str">
            <v>Wake</v>
          </cell>
          <cell r="G214" t="str">
            <v>APEX 230KV</v>
          </cell>
          <cell r="H214" t="str">
            <v>T4530</v>
          </cell>
          <cell r="I214">
            <v>161</v>
          </cell>
          <cell r="J214" t="str">
            <v>B04</v>
          </cell>
          <cell r="K214" t="str">
            <v>APEX HIGHWAY 55 23KV</v>
          </cell>
          <cell r="L214" t="str">
            <v>BK1</v>
          </cell>
          <cell r="M214">
            <v>23</v>
          </cell>
          <cell r="N214">
            <v>1960</v>
          </cell>
          <cell r="O214">
            <v>2014</v>
          </cell>
          <cell r="P214">
            <v>2014</v>
          </cell>
          <cell r="Q214">
            <v>0</v>
          </cell>
          <cell r="R214">
            <v>0</v>
          </cell>
          <cell r="S214">
            <v>1</v>
          </cell>
          <cell r="T214">
            <v>3</v>
          </cell>
          <cell r="U214" t="str">
            <v>DEP-NC 2019</v>
          </cell>
          <cell r="X214" t="str">
            <v>DEP-NC 2019</v>
          </cell>
        </row>
        <row r="215">
          <cell r="A215" t="str">
            <v>T4600B01</v>
          </cell>
          <cell r="B215" t="str">
            <v>NC</v>
          </cell>
          <cell r="C215" t="str">
            <v>CDO-East</v>
          </cell>
          <cell r="D215" t="str">
            <v>NORTHERN</v>
          </cell>
          <cell r="E215" t="str">
            <v>FUQUAY</v>
          </cell>
          <cell r="F215" t="str">
            <v>Wake</v>
          </cell>
          <cell r="G215" t="str">
            <v>CARY 230KV</v>
          </cell>
          <cell r="H215" t="str">
            <v>T4600</v>
          </cell>
          <cell r="I215">
            <v>161</v>
          </cell>
          <cell r="J215" t="str">
            <v>B01</v>
          </cell>
          <cell r="K215" t="str">
            <v>CARY 23KV</v>
          </cell>
          <cell r="L215" t="str">
            <v>BK1</v>
          </cell>
          <cell r="M215">
            <v>23</v>
          </cell>
          <cell r="N215">
            <v>1444</v>
          </cell>
          <cell r="O215">
            <v>2015</v>
          </cell>
          <cell r="P215">
            <v>2015</v>
          </cell>
          <cell r="Q215">
            <v>0</v>
          </cell>
          <cell r="R215">
            <v>0</v>
          </cell>
          <cell r="S215">
            <v>1</v>
          </cell>
          <cell r="T215">
            <v>5</v>
          </cell>
          <cell r="U215" t="str">
            <v>DEP-NC 2019</v>
          </cell>
          <cell r="X215" t="str">
            <v>DEP-NC 2019</v>
          </cell>
        </row>
        <row r="216">
          <cell r="A216" t="str">
            <v>T4600B05</v>
          </cell>
          <cell r="B216" t="str">
            <v>NC</v>
          </cell>
          <cell r="C216" t="str">
            <v>CDO-East</v>
          </cell>
          <cell r="D216" t="str">
            <v>NORTHERN</v>
          </cell>
          <cell r="E216" t="str">
            <v>FUQUAY</v>
          </cell>
          <cell r="F216" t="str">
            <v>Wake</v>
          </cell>
          <cell r="G216" t="str">
            <v>CARY 230KV</v>
          </cell>
          <cell r="H216" t="str">
            <v>T4600</v>
          </cell>
          <cell r="I216">
            <v>161</v>
          </cell>
          <cell r="J216" t="str">
            <v>B05</v>
          </cell>
          <cell r="K216" t="str">
            <v>HIGH HOUSE ROAD 23KV</v>
          </cell>
          <cell r="L216" t="str">
            <v>BK1</v>
          </cell>
          <cell r="M216">
            <v>23</v>
          </cell>
          <cell r="N216">
            <v>2022</v>
          </cell>
          <cell r="O216"/>
          <cell r="P216" t="str">
            <v>Y</v>
          </cell>
          <cell r="Q216">
            <v>1</v>
          </cell>
          <cell r="R216">
            <v>0.5</v>
          </cell>
          <cell r="S216">
            <v>1</v>
          </cell>
          <cell r="T216">
            <v>3</v>
          </cell>
          <cell r="U216" t="str">
            <v>DEP-NC 2019</v>
          </cell>
          <cell r="X216" t="str">
            <v>DEP-NC 2019</v>
          </cell>
        </row>
        <row r="217">
          <cell r="A217" t="str">
            <v>T4603B13</v>
          </cell>
          <cell r="B217" t="str">
            <v>NC</v>
          </cell>
          <cell r="C217" t="str">
            <v>CDO-East</v>
          </cell>
          <cell r="D217" t="str">
            <v>NORTHERN</v>
          </cell>
          <cell r="E217" t="str">
            <v>FUQUAY</v>
          </cell>
          <cell r="F217" t="str">
            <v>Wake</v>
          </cell>
          <cell r="G217" t="str">
            <v>GREEN LEVEL 230KV</v>
          </cell>
          <cell r="H217" t="str">
            <v>T4603</v>
          </cell>
          <cell r="I217">
            <v>161</v>
          </cell>
          <cell r="J217" t="str">
            <v>B13</v>
          </cell>
          <cell r="K217" t="str">
            <v>WIMBERLY ROAD 24KV</v>
          </cell>
          <cell r="L217" t="str">
            <v>BK1</v>
          </cell>
          <cell r="M217">
            <v>24</v>
          </cell>
          <cell r="N217">
            <v>1501</v>
          </cell>
          <cell r="O217"/>
          <cell r="P217" t="str">
            <v>Y</v>
          </cell>
          <cell r="Q217">
            <v>1</v>
          </cell>
          <cell r="R217">
            <v>0.5</v>
          </cell>
          <cell r="S217">
            <v>2</v>
          </cell>
          <cell r="T217">
            <v>3</v>
          </cell>
          <cell r="U217" t="str">
            <v>DEP-NC 2019</v>
          </cell>
          <cell r="X217" t="str">
            <v>DEP-NC 2019</v>
          </cell>
        </row>
        <row r="218">
          <cell r="A218" t="str">
            <v>T4604B11</v>
          </cell>
          <cell r="B218" t="str">
            <v>NC</v>
          </cell>
          <cell r="C218" t="str">
            <v>CDO-East</v>
          </cell>
          <cell r="D218" t="str">
            <v>NORTHERN</v>
          </cell>
          <cell r="E218" t="str">
            <v>FUQUAY</v>
          </cell>
          <cell r="F218" t="str">
            <v>Wake</v>
          </cell>
          <cell r="G218" t="str">
            <v>AMBERLY 230KV</v>
          </cell>
          <cell r="H218" t="str">
            <v>T4604</v>
          </cell>
          <cell r="I218">
            <v>161</v>
          </cell>
          <cell r="J218" t="str">
            <v>B11</v>
          </cell>
          <cell r="K218" t="str">
            <v>CARY GLEN 24KV</v>
          </cell>
          <cell r="L218" t="str">
            <v>BK2</v>
          </cell>
          <cell r="M218">
            <v>24</v>
          </cell>
          <cell r="N218">
            <v>2322</v>
          </cell>
          <cell r="O218">
            <v>2015</v>
          </cell>
          <cell r="P218">
            <v>2015</v>
          </cell>
          <cell r="Q218">
            <v>0</v>
          </cell>
          <cell r="R218">
            <v>0</v>
          </cell>
          <cell r="S218">
            <v>1</v>
          </cell>
          <cell r="T218">
            <v>4</v>
          </cell>
          <cell r="U218" t="str">
            <v>DEP-NC 2019</v>
          </cell>
          <cell r="X218" t="str">
            <v>DEP-NC 2019</v>
          </cell>
        </row>
        <row r="219">
          <cell r="A219" t="str">
            <v>T4604B13</v>
          </cell>
          <cell r="B219" t="str">
            <v>NC</v>
          </cell>
          <cell r="C219" t="str">
            <v>CDO-East</v>
          </cell>
          <cell r="D219" t="str">
            <v>NORTHERN</v>
          </cell>
          <cell r="E219" t="str">
            <v>FUQUAY</v>
          </cell>
          <cell r="F219" t="str">
            <v>Wake</v>
          </cell>
          <cell r="G219" t="str">
            <v>AMBERLY 230KV</v>
          </cell>
          <cell r="H219" t="str">
            <v>T4604</v>
          </cell>
          <cell r="I219">
            <v>161</v>
          </cell>
          <cell r="J219" t="str">
            <v>B13</v>
          </cell>
          <cell r="K219" t="str">
            <v>GREEN HOPE 24KV</v>
          </cell>
          <cell r="L219" t="str">
            <v>BK1</v>
          </cell>
          <cell r="M219">
            <v>24</v>
          </cell>
          <cell r="N219">
            <v>2391</v>
          </cell>
          <cell r="O219">
            <v>2017</v>
          </cell>
          <cell r="P219">
            <v>2017</v>
          </cell>
          <cell r="Q219">
            <v>0</v>
          </cell>
          <cell r="R219">
            <v>0</v>
          </cell>
          <cell r="S219">
            <v>1</v>
          </cell>
          <cell r="T219">
            <v>5</v>
          </cell>
          <cell r="U219" t="str">
            <v>DEP-NC 2019</v>
          </cell>
          <cell r="X219" t="str">
            <v>DEP-NC 2019</v>
          </cell>
        </row>
        <row r="220">
          <cell r="A220" t="str">
            <v>T4605B02</v>
          </cell>
          <cell r="B220" t="str">
            <v>NC</v>
          </cell>
          <cell r="C220" t="str">
            <v>CDO-East</v>
          </cell>
          <cell r="D220" t="str">
            <v>NORTHERN</v>
          </cell>
          <cell r="E220" t="str">
            <v>FUQUAY</v>
          </cell>
          <cell r="F220" t="str">
            <v>Wake</v>
          </cell>
          <cell r="G220" t="str">
            <v>CARY TRIANGLE FOREST 230KV</v>
          </cell>
          <cell r="H220" t="str">
            <v>T4605</v>
          </cell>
          <cell r="I220">
            <v>161</v>
          </cell>
          <cell r="J220" t="str">
            <v>B02</v>
          </cell>
          <cell r="K220" t="str">
            <v>TWO CREEKS 23KV</v>
          </cell>
          <cell r="L220" t="str">
            <v>BK1</v>
          </cell>
          <cell r="M220">
            <v>23</v>
          </cell>
          <cell r="N220">
            <v>2326</v>
          </cell>
          <cell r="O220"/>
          <cell r="P220" t="str">
            <v>Y</v>
          </cell>
          <cell r="Q220">
            <v>1</v>
          </cell>
          <cell r="R220">
            <v>0.5</v>
          </cell>
          <cell r="S220">
            <v>1</v>
          </cell>
          <cell r="T220">
            <v>4</v>
          </cell>
          <cell r="U220" t="str">
            <v>DEP-NC 2019</v>
          </cell>
          <cell r="X220" t="str">
            <v>DEP-NC 2019</v>
          </cell>
        </row>
        <row r="221">
          <cell r="A221" t="str">
            <v>T4620B10</v>
          </cell>
          <cell r="B221" t="str">
            <v>NC</v>
          </cell>
          <cell r="C221" t="str">
            <v>CDO-East</v>
          </cell>
          <cell r="D221" t="str">
            <v>NORTHERN</v>
          </cell>
          <cell r="E221" t="str">
            <v>RALEIGH</v>
          </cell>
          <cell r="F221" t="str">
            <v>Wake</v>
          </cell>
          <cell r="G221" t="str">
            <v>CHESTNUT HILLS 115KV</v>
          </cell>
          <cell r="H221" t="str">
            <v>T4620</v>
          </cell>
          <cell r="I221">
            <v>165</v>
          </cell>
          <cell r="J221" t="str">
            <v>B10</v>
          </cell>
          <cell r="K221" t="str">
            <v>CHESTNUT HILLS SWEETBRIAR 23KV</v>
          </cell>
          <cell r="L221" t="str">
            <v>BK2</v>
          </cell>
          <cell r="M221">
            <v>23</v>
          </cell>
          <cell r="N221">
            <v>1589</v>
          </cell>
          <cell r="O221"/>
          <cell r="P221" t="str">
            <v>Y</v>
          </cell>
          <cell r="Q221">
            <v>1</v>
          </cell>
          <cell r="R221">
            <v>0.5</v>
          </cell>
          <cell r="S221">
            <v>1</v>
          </cell>
          <cell r="T221">
            <v>3</v>
          </cell>
          <cell r="U221" t="str">
            <v>DEP-NC 2019</v>
          </cell>
          <cell r="W221" t="str">
            <v>moved from 2019 to 2020 per david Pickles 3/22/18</v>
          </cell>
          <cell r="X221" t="str">
            <v>DEP-NC 2020</v>
          </cell>
        </row>
        <row r="222">
          <cell r="A222" t="str">
            <v>T4620B11</v>
          </cell>
          <cell r="B222" t="str">
            <v>NC</v>
          </cell>
          <cell r="C222" t="str">
            <v>CDO-East</v>
          </cell>
          <cell r="D222" t="str">
            <v>NORTHERN</v>
          </cell>
          <cell r="E222" t="str">
            <v>RALEIGH</v>
          </cell>
          <cell r="F222" t="str">
            <v>Wake</v>
          </cell>
          <cell r="G222" t="str">
            <v>CHESTNUT HILLS 115KV</v>
          </cell>
          <cell r="H222" t="str">
            <v>T4620</v>
          </cell>
          <cell r="I222">
            <v>165</v>
          </cell>
          <cell r="J222" t="str">
            <v>B11</v>
          </cell>
          <cell r="K222" t="str">
            <v>NORTH GLEN 23KV</v>
          </cell>
          <cell r="L222" t="str">
            <v>BK1</v>
          </cell>
          <cell r="M222">
            <v>23</v>
          </cell>
          <cell r="N222">
            <v>2538</v>
          </cell>
          <cell r="O222">
            <v>2014</v>
          </cell>
          <cell r="P222">
            <v>2014</v>
          </cell>
          <cell r="Q222">
            <v>0</v>
          </cell>
          <cell r="R222">
            <v>0</v>
          </cell>
          <cell r="S222">
            <v>2</v>
          </cell>
          <cell r="T222">
            <v>3</v>
          </cell>
          <cell r="U222" t="str">
            <v>DEP-NC 2019</v>
          </cell>
          <cell r="X222" t="str">
            <v>DEP-NC 2019</v>
          </cell>
        </row>
        <row r="223">
          <cell r="A223" t="str">
            <v>T4692B02</v>
          </cell>
          <cell r="B223" t="str">
            <v>NC</v>
          </cell>
          <cell r="C223" t="str">
            <v>CDO-East</v>
          </cell>
          <cell r="D223" t="str">
            <v>NORTHERN</v>
          </cell>
          <cell r="E223" t="str">
            <v>RALEIGH</v>
          </cell>
          <cell r="F223" t="str">
            <v>Wake</v>
          </cell>
          <cell r="G223" t="str">
            <v>RALEIGH FOXCROFT 230KV</v>
          </cell>
          <cell r="H223" t="str">
            <v>T4692</v>
          </cell>
          <cell r="I223">
            <v>165</v>
          </cell>
          <cell r="J223" t="str">
            <v>B02</v>
          </cell>
          <cell r="K223" t="str">
            <v>JANE LANE 23KV</v>
          </cell>
          <cell r="L223" t="str">
            <v>BK1</v>
          </cell>
          <cell r="M223">
            <v>23</v>
          </cell>
          <cell r="N223">
            <v>2922</v>
          </cell>
          <cell r="O223"/>
          <cell r="P223" t="str">
            <v>Y</v>
          </cell>
          <cell r="Q223">
            <v>1</v>
          </cell>
          <cell r="R223">
            <v>0.5</v>
          </cell>
          <cell r="S223">
            <v>3</v>
          </cell>
          <cell r="T223">
            <v>3</v>
          </cell>
          <cell r="U223" t="str">
            <v>DEP-NC 2019</v>
          </cell>
          <cell r="X223" t="str">
            <v>DEP-NC 2019</v>
          </cell>
        </row>
        <row r="224">
          <cell r="A224" t="str">
            <v>T4710B04</v>
          </cell>
          <cell r="B224" t="str">
            <v>NC</v>
          </cell>
          <cell r="C224" t="str">
            <v>CDO-East</v>
          </cell>
          <cell r="D224" t="str">
            <v>NORTHERN</v>
          </cell>
          <cell r="E224" t="str">
            <v>FUQUAY</v>
          </cell>
          <cell r="F224" t="str">
            <v>Wake</v>
          </cell>
          <cell r="G224" t="str">
            <v>FUQUAY 230KV</v>
          </cell>
          <cell r="H224" t="str">
            <v>T4710</v>
          </cell>
          <cell r="I224">
            <v>162</v>
          </cell>
          <cell r="J224" t="str">
            <v>B04</v>
          </cell>
          <cell r="K224" t="str">
            <v>HOLLAND ROAD 23KV</v>
          </cell>
          <cell r="L224" t="str">
            <v>BK1</v>
          </cell>
          <cell r="M224">
            <v>23</v>
          </cell>
          <cell r="N224">
            <v>2975</v>
          </cell>
          <cell r="O224">
            <v>2017</v>
          </cell>
          <cell r="P224">
            <v>2017</v>
          </cell>
          <cell r="Q224">
            <v>0</v>
          </cell>
          <cell r="R224">
            <v>0</v>
          </cell>
          <cell r="S224">
            <v>6</v>
          </cell>
          <cell r="T224">
            <v>0</v>
          </cell>
          <cell r="U224" t="str">
            <v>DEP-NC 2019</v>
          </cell>
          <cell r="V224" t="str">
            <v>Deferred from 2019</v>
          </cell>
          <cell r="X224" t="str">
            <v>DEP-NC 2019</v>
          </cell>
        </row>
        <row r="225">
          <cell r="A225" t="str">
            <v>T4720B02</v>
          </cell>
          <cell r="B225" t="str">
            <v>NC</v>
          </cell>
          <cell r="C225" t="str">
            <v>CDO-East</v>
          </cell>
          <cell r="D225" t="str">
            <v>NORTHERN</v>
          </cell>
          <cell r="E225" t="str">
            <v>FUQUAY</v>
          </cell>
          <cell r="F225" t="str">
            <v>Wake</v>
          </cell>
          <cell r="G225" t="str">
            <v>GARNER 115KV</v>
          </cell>
          <cell r="H225" t="str">
            <v>T4720</v>
          </cell>
          <cell r="I225">
            <v>164</v>
          </cell>
          <cell r="J225" t="str">
            <v>B02</v>
          </cell>
          <cell r="K225" t="str">
            <v>WOODLAND ROAD 23KV</v>
          </cell>
          <cell r="L225" t="str">
            <v>BK1</v>
          </cell>
          <cell r="M225">
            <v>23</v>
          </cell>
          <cell r="N225">
            <v>2698</v>
          </cell>
          <cell r="O225">
            <v>2015</v>
          </cell>
          <cell r="P225">
            <v>2015</v>
          </cell>
          <cell r="Q225">
            <v>0</v>
          </cell>
          <cell r="R225">
            <v>0</v>
          </cell>
          <cell r="S225">
            <v>2</v>
          </cell>
          <cell r="T225">
            <v>4</v>
          </cell>
          <cell r="U225" t="str">
            <v>DEP-NC 2019</v>
          </cell>
          <cell r="X225" t="str">
            <v>DEP-NC 2019</v>
          </cell>
        </row>
        <row r="226">
          <cell r="A226" t="str">
            <v>T4720B06</v>
          </cell>
          <cell r="B226" t="str">
            <v>NC</v>
          </cell>
          <cell r="C226" t="str">
            <v>CDO-East</v>
          </cell>
          <cell r="D226" t="str">
            <v>NORTHERN</v>
          </cell>
          <cell r="E226" t="str">
            <v>FUQUAY</v>
          </cell>
          <cell r="F226" t="str">
            <v>Wake</v>
          </cell>
          <cell r="G226" t="str">
            <v>GARNER 115KV</v>
          </cell>
          <cell r="H226" t="str">
            <v>T4720</v>
          </cell>
          <cell r="I226">
            <v>164</v>
          </cell>
          <cell r="J226" t="str">
            <v>B06</v>
          </cell>
          <cell r="K226" t="str">
            <v>RANDS MILL 23KV</v>
          </cell>
          <cell r="L226" t="str">
            <v>BK1</v>
          </cell>
          <cell r="M226">
            <v>23</v>
          </cell>
          <cell r="N226">
            <v>2107</v>
          </cell>
          <cell r="O226">
            <v>2015</v>
          </cell>
          <cell r="P226">
            <v>2015</v>
          </cell>
          <cell r="Q226">
            <v>0</v>
          </cell>
          <cell r="R226">
            <v>0</v>
          </cell>
          <cell r="S226">
            <v>1</v>
          </cell>
          <cell r="T226">
            <v>8</v>
          </cell>
          <cell r="U226" t="str">
            <v>DEP-NC 2019</v>
          </cell>
          <cell r="X226" t="str">
            <v>DEP-NC 2019</v>
          </cell>
        </row>
        <row r="227">
          <cell r="A227" t="str">
            <v>T4723B12</v>
          </cell>
          <cell r="B227" t="str">
            <v>NC</v>
          </cell>
          <cell r="C227" t="str">
            <v>CDO-East</v>
          </cell>
          <cell r="D227" t="str">
            <v>NORTHERN</v>
          </cell>
          <cell r="E227" t="str">
            <v>FUQUAY</v>
          </cell>
          <cell r="F227" t="str">
            <v>Wake</v>
          </cell>
          <cell r="G227" t="str">
            <v>GARNER I-40 230KV</v>
          </cell>
          <cell r="H227" t="str">
            <v>T4723</v>
          </cell>
          <cell r="I227">
            <v>164</v>
          </cell>
          <cell r="J227" t="str">
            <v>B12</v>
          </cell>
          <cell r="K227" t="str">
            <v>BARWELL ROAD 24KV</v>
          </cell>
          <cell r="L227" t="str">
            <v>BK1</v>
          </cell>
          <cell r="M227">
            <v>24</v>
          </cell>
          <cell r="N227">
            <v>2191</v>
          </cell>
          <cell r="O227"/>
          <cell r="P227" t="str">
            <v>Y</v>
          </cell>
          <cell r="Q227">
            <v>1</v>
          </cell>
          <cell r="R227">
            <v>0.5</v>
          </cell>
          <cell r="S227">
            <v>3</v>
          </cell>
          <cell r="T227">
            <v>1</v>
          </cell>
          <cell r="U227" t="str">
            <v>DEP-NC 2019</v>
          </cell>
          <cell r="X227" t="str">
            <v>DEP-NC 2019</v>
          </cell>
        </row>
        <row r="228">
          <cell r="A228" t="str">
            <v>T4725B03</v>
          </cell>
          <cell r="B228" t="str">
            <v>NC</v>
          </cell>
          <cell r="C228" t="str">
            <v>CDO-East</v>
          </cell>
          <cell r="D228" t="str">
            <v>NORTHERN</v>
          </cell>
          <cell r="E228" t="str">
            <v>FUQUAY</v>
          </cell>
          <cell r="F228" t="str">
            <v>Wake</v>
          </cell>
          <cell r="G228" t="str">
            <v>GARNER PANTHER BRANCH 230KV</v>
          </cell>
          <cell r="H228" t="str">
            <v>T4725</v>
          </cell>
          <cell r="I228">
            <v>164</v>
          </cell>
          <cell r="J228" t="str">
            <v>B03</v>
          </cell>
          <cell r="K228" t="str">
            <v>HIGHWAY 50 SOUTH 23KV</v>
          </cell>
          <cell r="L228" t="str">
            <v>BK1</v>
          </cell>
          <cell r="M228">
            <v>23</v>
          </cell>
          <cell r="N228">
            <v>2008</v>
          </cell>
          <cell r="O228">
            <v>2015</v>
          </cell>
          <cell r="P228">
            <v>2015</v>
          </cell>
          <cell r="Q228">
            <v>0</v>
          </cell>
          <cell r="R228">
            <v>0</v>
          </cell>
          <cell r="S228">
            <v>1</v>
          </cell>
          <cell r="T228">
            <v>4</v>
          </cell>
          <cell r="U228" t="str">
            <v>DEP-NC 2019</v>
          </cell>
          <cell r="X228" t="str">
            <v>DEP-NC 2019</v>
          </cell>
        </row>
        <row r="229">
          <cell r="A229" t="str">
            <v>T4730B12</v>
          </cell>
          <cell r="B229" t="str">
            <v>NC</v>
          </cell>
          <cell r="C229" t="str">
            <v>CDO-East</v>
          </cell>
          <cell r="D229" t="str">
            <v>NORTHERN</v>
          </cell>
          <cell r="E229" t="str">
            <v>FUQUAY</v>
          </cell>
          <cell r="F229" t="str">
            <v>Wake</v>
          </cell>
          <cell r="G229" t="str">
            <v>GARNER WHITE OAK 230KV</v>
          </cell>
          <cell r="H229" t="str">
            <v>T4730</v>
          </cell>
          <cell r="I229">
            <v>164</v>
          </cell>
          <cell r="J229" t="str">
            <v>B12</v>
          </cell>
          <cell r="K229" t="str">
            <v>RAYNOR ROAD 24KV</v>
          </cell>
          <cell r="L229" t="str">
            <v>BK1</v>
          </cell>
          <cell r="M229">
            <v>24</v>
          </cell>
          <cell r="N229">
            <v>1394</v>
          </cell>
          <cell r="O229">
            <v>2016</v>
          </cell>
          <cell r="P229">
            <v>2016</v>
          </cell>
          <cell r="Q229">
            <v>0</v>
          </cell>
          <cell r="R229">
            <v>0</v>
          </cell>
          <cell r="S229">
            <v>5</v>
          </cell>
          <cell r="T229">
            <v>0</v>
          </cell>
          <cell r="U229" t="str">
            <v>DEP-NC 2019</v>
          </cell>
          <cell r="X229" t="str">
            <v>DEP-NC 2019</v>
          </cell>
        </row>
        <row r="230">
          <cell r="A230" t="str">
            <v>T4770B04</v>
          </cell>
          <cell r="B230" t="str">
            <v>NC</v>
          </cell>
          <cell r="C230" t="str">
            <v>CDO-East</v>
          </cell>
          <cell r="D230" t="str">
            <v>NORTHERN</v>
          </cell>
          <cell r="E230" t="str">
            <v>HENDERSON</v>
          </cell>
          <cell r="F230" t="str">
            <v>Vance</v>
          </cell>
          <cell r="G230" t="str">
            <v>HENDERSON NORTH 115KV</v>
          </cell>
          <cell r="H230" t="str">
            <v>T4770</v>
          </cell>
          <cell r="I230">
            <v>140</v>
          </cell>
          <cell r="J230" t="str">
            <v>B04</v>
          </cell>
          <cell r="K230" t="str">
            <v>FARM STREET 23KV</v>
          </cell>
          <cell r="L230" t="str">
            <v>BK1</v>
          </cell>
          <cell r="M230">
            <v>23</v>
          </cell>
          <cell r="N230">
            <v>575</v>
          </cell>
          <cell r="O230"/>
          <cell r="Q230">
            <v>0</v>
          </cell>
          <cell r="R230">
            <v>0</v>
          </cell>
          <cell r="S230">
            <v>0</v>
          </cell>
          <cell r="T230">
            <v>0</v>
          </cell>
          <cell r="U230" t="str">
            <v>DEP-NC 2019</v>
          </cell>
          <cell r="V230" t="str">
            <v>Substitute</v>
          </cell>
          <cell r="X230" t="str">
            <v>DEP-NC 2019</v>
          </cell>
        </row>
        <row r="231">
          <cell r="A231" t="str">
            <v>T4770B05</v>
          </cell>
          <cell r="B231" t="str">
            <v>NC</v>
          </cell>
          <cell r="C231" t="str">
            <v>CDO-East</v>
          </cell>
          <cell r="D231" t="str">
            <v>NORTHERN</v>
          </cell>
          <cell r="E231" t="str">
            <v>HENDERSON</v>
          </cell>
          <cell r="F231" t="str">
            <v>Vance</v>
          </cell>
          <cell r="G231" t="str">
            <v>HENDERSON NORTH 115KV</v>
          </cell>
          <cell r="H231" t="str">
            <v>T4770</v>
          </cell>
          <cell r="I231">
            <v>140</v>
          </cell>
          <cell r="J231" t="str">
            <v>B05</v>
          </cell>
          <cell r="K231" t="str">
            <v>WILLIAMSBORO 23KV</v>
          </cell>
          <cell r="L231" t="str">
            <v>BK1</v>
          </cell>
          <cell r="M231">
            <v>23</v>
          </cell>
          <cell r="N231">
            <v>3102</v>
          </cell>
          <cell r="O231"/>
          <cell r="P231" t="str">
            <v>Y</v>
          </cell>
          <cell r="Q231">
            <v>1</v>
          </cell>
          <cell r="R231">
            <v>0.5</v>
          </cell>
          <cell r="S231">
            <v>0</v>
          </cell>
          <cell r="T231">
            <v>7</v>
          </cell>
          <cell r="U231" t="str">
            <v>DEP-NC 2019</v>
          </cell>
          <cell r="V231" t="str">
            <v>Substitute</v>
          </cell>
          <cell r="X231" t="str">
            <v>DEP-NC 2019</v>
          </cell>
        </row>
        <row r="232">
          <cell r="A232" t="str">
            <v>T4785B03</v>
          </cell>
          <cell r="B232" t="str">
            <v>NC</v>
          </cell>
          <cell r="C232" t="str">
            <v>CDO-East</v>
          </cell>
          <cell r="D232" t="str">
            <v>NORTHERN</v>
          </cell>
          <cell r="E232" t="str">
            <v>HENDERSON</v>
          </cell>
          <cell r="F232" t="str">
            <v>Vance</v>
          </cell>
          <cell r="G232" t="str">
            <v>HENDERSON EAST 230KV</v>
          </cell>
          <cell r="H232" t="str">
            <v>T4785</v>
          </cell>
          <cell r="I232">
            <v>140</v>
          </cell>
          <cell r="J232" t="str">
            <v>B03</v>
          </cell>
          <cell r="K232" t="str">
            <v>HIGHWAY 1 NORTH 23KV</v>
          </cell>
          <cell r="L232" t="str">
            <v>BK1</v>
          </cell>
          <cell r="M232">
            <v>23</v>
          </cell>
          <cell r="N232">
            <v>1769</v>
          </cell>
          <cell r="O232"/>
          <cell r="P232" t="str">
            <v>Y</v>
          </cell>
          <cell r="Q232">
            <v>1</v>
          </cell>
          <cell r="R232">
            <v>0.5</v>
          </cell>
          <cell r="S232">
            <v>0</v>
          </cell>
          <cell r="T232">
            <v>3</v>
          </cell>
          <cell r="U232" t="str">
            <v>DEP-NC 2019</v>
          </cell>
          <cell r="V232" t="str">
            <v>Substitute</v>
          </cell>
          <cell r="X232" t="str">
            <v>DEP-NC 2019</v>
          </cell>
        </row>
        <row r="233">
          <cell r="A233" t="str">
            <v>T4785B06</v>
          </cell>
          <cell r="B233" t="str">
            <v>NC</v>
          </cell>
          <cell r="C233" t="str">
            <v>CDO-East</v>
          </cell>
          <cell r="D233" t="str">
            <v>NORTHERN</v>
          </cell>
          <cell r="E233" t="str">
            <v>HENDERSON</v>
          </cell>
          <cell r="F233" t="str">
            <v>Vance</v>
          </cell>
          <cell r="G233" t="str">
            <v>HENDERSON EAST 230KV</v>
          </cell>
          <cell r="H233" t="str">
            <v>T4785</v>
          </cell>
          <cell r="I233">
            <v>140</v>
          </cell>
          <cell r="J233" t="str">
            <v>B06</v>
          </cell>
          <cell r="K233" t="str">
            <v>GILLBURG 23KV</v>
          </cell>
          <cell r="L233" t="str">
            <v>BK1</v>
          </cell>
          <cell r="M233">
            <v>23</v>
          </cell>
          <cell r="N233">
            <v>2113</v>
          </cell>
          <cell r="O233"/>
          <cell r="P233" t="str">
            <v>Y</v>
          </cell>
          <cell r="Q233">
            <v>1</v>
          </cell>
          <cell r="R233">
            <v>0.5</v>
          </cell>
          <cell r="S233">
            <v>0</v>
          </cell>
          <cell r="T233">
            <v>4</v>
          </cell>
          <cell r="U233" t="str">
            <v>DEP-NC 2019</v>
          </cell>
          <cell r="V233" t="str">
            <v>Substitute</v>
          </cell>
          <cell r="X233" t="str">
            <v>DEP-NC 2019</v>
          </cell>
        </row>
        <row r="234">
          <cell r="A234" t="str">
            <v>T4790B18</v>
          </cell>
          <cell r="B234" t="str">
            <v>NC</v>
          </cell>
          <cell r="C234" t="str">
            <v>CDO-East</v>
          </cell>
          <cell r="D234" t="str">
            <v>NORTHERN</v>
          </cell>
          <cell r="E234" t="str">
            <v>HENDERSON</v>
          </cell>
          <cell r="F234" t="str">
            <v>Vance</v>
          </cell>
          <cell r="G234" t="str">
            <v>HENDERSON 230KV</v>
          </cell>
          <cell r="H234" t="str">
            <v>T4790</v>
          </cell>
          <cell r="I234">
            <v>140</v>
          </cell>
          <cell r="J234" t="str">
            <v>B18</v>
          </cell>
          <cell r="K234" t="str">
            <v>CYPRESS DRIVE 23KV</v>
          </cell>
          <cell r="L234" t="str">
            <v>BK1</v>
          </cell>
          <cell r="M234">
            <v>23</v>
          </cell>
          <cell r="N234">
            <v>1178</v>
          </cell>
          <cell r="O234">
            <v>2015</v>
          </cell>
          <cell r="P234">
            <v>2015</v>
          </cell>
          <cell r="Q234">
            <v>0</v>
          </cell>
          <cell r="R234">
            <v>0</v>
          </cell>
          <cell r="S234">
            <v>0</v>
          </cell>
          <cell r="T234">
            <v>5</v>
          </cell>
          <cell r="U234" t="str">
            <v>DEP-NC 2019</v>
          </cell>
          <cell r="X234" t="str">
            <v>DEP-NC 2019</v>
          </cell>
        </row>
        <row r="235">
          <cell r="A235" t="str">
            <v>T4790B25</v>
          </cell>
          <cell r="B235" t="str">
            <v>NC</v>
          </cell>
          <cell r="C235" t="str">
            <v>CDO-East</v>
          </cell>
          <cell r="D235" t="str">
            <v>NORTHERN</v>
          </cell>
          <cell r="E235" t="str">
            <v>HENDERSON</v>
          </cell>
          <cell r="F235" t="str">
            <v>Vance</v>
          </cell>
          <cell r="G235" t="str">
            <v>HENDERSON 230KV</v>
          </cell>
          <cell r="H235" t="str">
            <v>T4790</v>
          </cell>
          <cell r="I235">
            <v>140</v>
          </cell>
          <cell r="J235" t="str">
            <v>B25</v>
          </cell>
          <cell r="K235" t="str">
            <v>CLARK STREET 23KV</v>
          </cell>
          <cell r="L235" t="str">
            <v>BK2</v>
          </cell>
          <cell r="M235">
            <v>23</v>
          </cell>
          <cell r="N235">
            <v>2014</v>
          </cell>
          <cell r="O235">
            <v>2015</v>
          </cell>
          <cell r="P235">
            <v>2015</v>
          </cell>
          <cell r="Q235">
            <v>0</v>
          </cell>
          <cell r="R235">
            <v>0</v>
          </cell>
          <cell r="S235">
            <v>0</v>
          </cell>
          <cell r="T235">
            <v>8</v>
          </cell>
          <cell r="U235" t="str">
            <v>DEP-NC 2019</v>
          </cell>
          <cell r="X235" t="str">
            <v>DEP-NC 2019</v>
          </cell>
        </row>
        <row r="236">
          <cell r="A236" t="str">
            <v>T4795B01</v>
          </cell>
          <cell r="B236" t="str">
            <v>NC</v>
          </cell>
          <cell r="C236" t="str">
            <v>CDO-East</v>
          </cell>
          <cell r="D236" t="str">
            <v>NORTHERN</v>
          </cell>
          <cell r="E236" t="str">
            <v>FUQUAY</v>
          </cell>
          <cell r="F236" t="str">
            <v>Wake</v>
          </cell>
          <cell r="G236" t="str">
            <v>HOLLY SPRINGS 230KV</v>
          </cell>
          <cell r="H236" t="str">
            <v>T4795</v>
          </cell>
          <cell r="I236">
            <v>162</v>
          </cell>
          <cell r="J236" t="str">
            <v>B01</v>
          </cell>
          <cell r="K236" t="str">
            <v>HOLLY SPRINGS 24KV</v>
          </cell>
          <cell r="L236" t="str">
            <v>BK1</v>
          </cell>
          <cell r="M236">
            <v>24</v>
          </cell>
          <cell r="N236">
            <v>2233</v>
          </cell>
          <cell r="O236">
            <v>2014</v>
          </cell>
          <cell r="P236">
            <v>2014</v>
          </cell>
          <cell r="Q236">
            <v>0</v>
          </cell>
          <cell r="R236">
            <v>0</v>
          </cell>
          <cell r="S236">
            <v>3</v>
          </cell>
          <cell r="T236">
            <v>2</v>
          </cell>
          <cell r="U236" t="str">
            <v>DEP-NC 2019</v>
          </cell>
          <cell r="X236" t="str">
            <v>DEP-NC 2019</v>
          </cell>
        </row>
        <row r="237">
          <cell r="A237" t="str">
            <v>T4795B03</v>
          </cell>
          <cell r="B237" t="str">
            <v>NC</v>
          </cell>
          <cell r="C237" t="str">
            <v>CDO-East</v>
          </cell>
          <cell r="D237" t="str">
            <v>NORTHERN</v>
          </cell>
          <cell r="E237" t="str">
            <v>FUQUAY</v>
          </cell>
          <cell r="F237" t="str">
            <v>Wake</v>
          </cell>
          <cell r="G237" t="str">
            <v>HOLLY SPRINGS 230KV</v>
          </cell>
          <cell r="H237" t="str">
            <v>T4795</v>
          </cell>
          <cell r="I237">
            <v>162</v>
          </cell>
          <cell r="J237" t="str">
            <v>B03</v>
          </cell>
          <cell r="K237" t="str">
            <v>ARBOR CREEK 24KV</v>
          </cell>
          <cell r="L237" t="str">
            <v>BK1</v>
          </cell>
          <cell r="M237">
            <v>24</v>
          </cell>
          <cell r="N237">
            <v>2631</v>
          </cell>
          <cell r="O237"/>
          <cell r="P237" t="str">
            <v>Y</v>
          </cell>
          <cell r="Q237">
            <v>1</v>
          </cell>
          <cell r="R237">
            <v>0.5</v>
          </cell>
          <cell r="S237">
            <v>2</v>
          </cell>
          <cell r="T237">
            <v>4</v>
          </cell>
          <cell r="U237" t="str">
            <v>DEP-NC 2019</v>
          </cell>
          <cell r="V237" t="str">
            <v>Deferred from 2019</v>
          </cell>
          <cell r="X237" t="str">
            <v>DEP-NC 2019</v>
          </cell>
        </row>
        <row r="238">
          <cell r="A238" t="str">
            <v>T4795B21</v>
          </cell>
          <cell r="B238" t="str">
            <v>NC</v>
          </cell>
          <cell r="C238" t="str">
            <v>CDO-East</v>
          </cell>
          <cell r="D238" t="str">
            <v>NORTHERN</v>
          </cell>
          <cell r="E238" t="str">
            <v>FUQUAY</v>
          </cell>
          <cell r="F238" t="str">
            <v>Wake</v>
          </cell>
          <cell r="G238" t="str">
            <v>HOLLY SPRINGS 230KV</v>
          </cell>
          <cell r="H238" t="str">
            <v>T4795</v>
          </cell>
          <cell r="I238">
            <v>162</v>
          </cell>
          <cell r="J238" t="str">
            <v>B21</v>
          </cell>
          <cell r="K238" t="str">
            <v>BRACKENRIDGE 24KV</v>
          </cell>
          <cell r="L238" t="str">
            <v>BK2</v>
          </cell>
          <cell r="M238">
            <v>24</v>
          </cell>
          <cell r="N238">
            <v>1230</v>
          </cell>
          <cell r="O238"/>
          <cell r="Q238">
            <v>0</v>
          </cell>
          <cell r="R238">
            <v>0</v>
          </cell>
          <cell r="S238">
            <v>1</v>
          </cell>
          <cell r="T238">
            <v>0</v>
          </cell>
          <cell r="U238" t="str">
            <v>DEP-NC 2019</v>
          </cell>
          <cell r="X238" t="str">
            <v>DEP-NC 2019</v>
          </cell>
        </row>
        <row r="239">
          <cell r="A239" t="str">
            <v>T4795B22</v>
          </cell>
          <cell r="B239" t="str">
            <v>NC</v>
          </cell>
          <cell r="C239" t="str">
            <v>CDO-East</v>
          </cell>
          <cell r="D239" t="str">
            <v>NORTHERN</v>
          </cell>
          <cell r="E239" t="str">
            <v>FUQUAY</v>
          </cell>
          <cell r="F239" t="str">
            <v>Wake</v>
          </cell>
          <cell r="G239" t="str">
            <v>HOLLY SPRINGS 230KV</v>
          </cell>
          <cell r="H239" t="str">
            <v>T4795</v>
          </cell>
          <cell r="I239">
            <v>162</v>
          </cell>
          <cell r="J239" t="str">
            <v>B22</v>
          </cell>
          <cell r="K239" t="str">
            <v>SURRY RIDGE 24KV</v>
          </cell>
          <cell r="L239" t="str">
            <v>BK2</v>
          </cell>
          <cell r="M239">
            <v>24</v>
          </cell>
          <cell r="N239">
            <v>1391</v>
          </cell>
          <cell r="O239"/>
          <cell r="P239" t="str">
            <v>Y</v>
          </cell>
          <cell r="Q239">
            <v>1</v>
          </cell>
          <cell r="R239">
            <v>0.5</v>
          </cell>
          <cell r="S239">
            <v>1</v>
          </cell>
          <cell r="T239">
            <v>3</v>
          </cell>
          <cell r="U239" t="str">
            <v>DEP-NC 2019</v>
          </cell>
          <cell r="X239" t="str">
            <v>DEP-NC 2019</v>
          </cell>
        </row>
        <row r="240">
          <cell r="A240" t="str">
            <v>T4850B01</v>
          </cell>
          <cell r="B240" t="str">
            <v>NC</v>
          </cell>
          <cell r="C240" t="str">
            <v>CDO-East</v>
          </cell>
          <cell r="D240" t="str">
            <v>NORTHERN</v>
          </cell>
          <cell r="E240" t="str">
            <v>ZEBULON</v>
          </cell>
          <cell r="F240" t="str">
            <v>Wake</v>
          </cell>
          <cell r="G240" t="str">
            <v>KNIGHTDALE 115KV</v>
          </cell>
          <cell r="H240" t="str">
            <v>T4850</v>
          </cell>
          <cell r="I240">
            <v>163</v>
          </cell>
          <cell r="J240" t="str">
            <v>B01</v>
          </cell>
          <cell r="K240" t="str">
            <v>KNIGHTDALE 23KV</v>
          </cell>
          <cell r="L240" t="str">
            <v>BK1</v>
          </cell>
          <cell r="M240">
            <v>23</v>
          </cell>
          <cell r="N240">
            <v>1318</v>
          </cell>
          <cell r="O240"/>
          <cell r="P240" t="str">
            <v>Y</v>
          </cell>
          <cell r="Q240">
            <v>1</v>
          </cell>
          <cell r="R240">
            <v>0.5</v>
          </cell>
          <cell r="S240">
            <v>1</v>
          </cell>
          <cell r="T240">
            <v>1</v>
          </cell>
          <cell r="U240" t="str">
            <v>DEP-NC 2019</v>
          </cell>
          <cell r="X240" t="str">
            <v>DEP-NC 2019</v>
          </cell>
        </row>
        <row r="241">
          <cell r="A241" t="str">
            <v>T4850B02</v>
          </cell>
          <cell r="B241" t="str">
            <v>NC</v>
          </cell>
          <cell r="C241" t="str">
            <v>CDO-East</v>
          </cell>
          <cell r="D241" t="str">
            <v>NORTHERN</v>
          </cell>
          <cell r="E241" t="str">
            <v>ZEBULON</v>
          </cell>
          <cell r="F241" t="str">
            <v>Wake</v>
          </cell>
          <cell r="G241" t="str">
            <v>KNIGHTDALE 115KV</v>
          </cell>
          <cell r="H241" t="str">
            <v>T4850</v>
          </cell>
          <cell r="I241">
            <v>163</v>
          </cell>
          <cell r="J241" t="str">
            <v>B02</v>
          </cell>
          <cell r="K241" t="str">
            <v>KNIGHTDALE INDUSTRIAL 23KV</v>
          </cell>
          <cell r="L241" t="str">
            <v>BK1</v>
          </cell>
          <cell r="M241">
            <v>23</v>
          </cell>
          <cell r="N241">
            <v>1985</v>
          </cell>
          <cell r="O241"/>
          <cell r="P241" t="str">
            <v>Y</v>
          </cell>
          <cell r="Q241">
            <v>1</v>
          </cell>
          <cell r="R241">
            <v>0.5</v>
          </cell>
          <cell r="S241">
            <v>2</v>
          </cell>
          <cell r="T241">
            <v>2</v>
          </cell>
          <cell r="U241" t="str">
            <v>DEP-NC 2019</v>
          </cell>
          <cell r="X241" t="str">
            <v>DEP-NC 2019</v>
          </cell>
        </row>
        <row r="242">
          <cell r="A242" t="str">
            <v>T4852B13</v>
          </cell>
          <cell r="B242" t="str">
            <v>NC</v>
          </cell>
          <cell r="C242" t="str">
            <v>CDO-East</v>
          </cell>
          <cell r="D242" t="str">
            <v>NORTHERN</v>
          </cell>
          <cell r="E242" t="str">
            <v>ZEBULON</v>
          </cell>
          <cell r="F242" t="str">
            <v>Wake</v>
          </cell>
          <cell r="G242" t="str">
            <v>KNIGHTDALE SQUARE D 230KV</v>
          </cell>
          <cell r="H242" t="str">
            <v>T4852</v>
          </cell>
          <cell r="I242">
            <v>163</v>
          </cell>
          <cell r="J242" t="str">
            <v>B13</v>
          </cell>
          <cell r="K242" t="str">
            <v>MIDWAY 24KV</v>
          </cell>
          <cell r="L242" t="str">
            <v>BK1</v>
          </cell>
          <cell r="M242">
            <v>24</v>
          </cell>
          <cell r="N242">
            <v>1485</v>
          </cell>
          <cell r="O242"/>
          <cell r="P242" t="str">
            <v>Y</v>
          </cell>
          <cell r="Q242">
            <v>1</v>
          </cell>
          <cell r="R242">
            <v>0.5</v>
          </cell>
          <cell r="S242">
            <v>2</v>
          </cell>
          <cell r="T242">
            <v>1</v>
          </cell>
          <cell r="U242" t="str">
            <v>DEP-NC 2019</v>
          </cell>
          <cell r="X242" t="str">
            <v>DEP-NC 2019</v>
          </cell>
        </row>
        <row r="243">
          <cell r="A243" t="str">
            <v>T4866B03</v>
          </cell>
          <cell r="B243" t="str">
            <v>NC</v>
          </cell>
          <cell r="C243" t="str">
            <v>CDO-East</v>
          </cell>
          <cell r="D243" t="str">
            <v>NORTHERN</v>
          </cell>
          <cell r="E243" t="str">
            <v>FUQUAY</v>
          </cell>
          <cell r="F243" t="str">
            <v>Wake</v>
          </cell>
          <cell r="G243" t="str">
            <v>FUQUAY BELLS LAKE 230KV</v>
          </cell>
          <cell r="H243" t="str">
            <v>T4866</v>
          </cell>
          <cell r="I243">
            <v>161</v>
          </cell>
          <cell r="J243" t="str">
            <v>B03</v>
          </cell>
          <cell r="K243" t="str">
            <v>STATE ROAD 1010 23KV</v>
          </cell>
          <cell r="L243" t="str">
            <v>BK1</v>
          </cell>
          <cell r="M243">
            <v>23</v>
          </cell>
          <cell r="N243">
            <v>1897</v>
          </cell>
          <cell r="O243"/>
          <cell r="P243" t="str">
            <v>Y</v>
          </cell>
          <cell r="Q243">
            <v>1</v>
          </cell>
          <cell r="R243">
            <v>0.5</v>
          </cell>
          <cell r="S243">
            <v>1</v>
          </cell>
          <cell r="T243">
            <v>3</v>
          </cell>
          <cell r="U243" t="str">
            <v>DEP-NC 2019</v>
          </cell>
          <cell r="X243" t="str">
            <v>DEP-NC 2019</v>
          </cell>
        </row>
        <row r="244">
          <cell r="A244" t="str">
            <v>T4910B23</v>
          </cell>
          <cell r="B244" t="str">
            <v>NC</v>
          </cell>
          <cell r="C244" t="str">
            <v>CDO-East</v>
          </cell>
          <cell r="D244" t="str">
            <v>NORTHERN</v>
          </cell>
          <cell r="E244" t="str">
            <v>RALEIGH</v>
          </cell>
          <cell r="F244" t="str">
            <v>Wake</v>
          </cell>
          <cell r="G244" t="str">
            <v>RALEIGH LEESVILLE ROAD 230KV</v>
          </cell>
          <cell r="H244" t="str">
            <v>T4910</v>
          </cell>
          <cell r="I244">
            <v>166</v>
          </cell>
          <cell r="J244" t="str">
            <v>B23</v>
          </cell>
          <cell r="K244" t="str">
            <v>LAUREL MOUNTAIN 24KV</v>
          </cell>
          <cell r="L244" t="str">
            <v>BK2</v>
          </cell>
          <cell r="M244">
            <v>24</v>
          </cell>
          <cell r="N244">
            <v>3071</v>
          </cell>
          <cell r="O244">
            <v>2016</v>
          </cell>
          <cell r="P244">
            <v>2016</v>
          </cell>
          <cell r="Q244">
            <v>0</v>
          </cell>
          <cell r="R244">
            <v>0</v>
          </cell>
          <cell r="S244">
            <v>1</v>
          </cell>
          <cell r="T244">
            <v>6</v>
          </cell>
          <cell r="U244" t="str">
            <v>DEP-NC 2019</v>
          </cell>
          <cell r="X244" t="str">
            <v>DEP-NC 2019</v>
          </cell>
        </row>
        <row r="245">
          <cell r="A245" t="str">
            <v>T4990B39</v>
          </cell>
          <cell r="B245" t="str">
            <v>NC</v>
          </cell>
          <cell r="C245" t="str">
            <v>CDO-East</v>
          </cell>
          <cell r="D245" t="str">
            <v>NORTHERN</v>
          </cell>
          <cell r="E245" t="str">
            <v>RALEIGH</v>
          </cell>
          <cell r="F245" t="str">
            <v>Wake</v>
          </cell>
          <cell r="G245" t="str">
            <v>METHOD 230KV</v>
          </cell>
          <cell r="H245" t="str">
            <v>T4990</v>
          </cell>
          <cell r="I245">
            <v>166</v>
          </cell>
          <cell r="J245" t="str">
            <v>B39</v>
          </cell>
          <cell r="K245" t="str">
            <v>DIXIE TRAIL 12KV</v>
          </cell>
          <cell r="L245" t="str">
            <v>BK2</v>
          </cell>
          <cell r="M245">
            <v>12</v>
          </cell>
          <cell r="N245">
            <v>1376</v>
          </cell>
          <cell r="O245"/>
          <cell r="P245" t="str">
            <v>Y</v>
          </cell>
          <cell r="Q245">
            <v>1</v>
          </cell>
          <cell r="R245">
            <v>0.5</v>
          </cell>
          <cell r="S245">
            <v>3</v>
          </cell>
          <cell r="T245">
            <v>0</v>
          </cell>
          <cell r="U245" t="str">
            <v>DEP-NC 2019</v>
          </cell>
          <cell r="X245" t="str">
            <v>DEP-NC 2019</v>
          </cell>
        </row>
        <row r="246">
          <cell r="A246" t="str">
            <v>T5060B04</v>
          </cell>
          <cell r="B246" t="str">
            <v>NC</v>
          </cell>
          <cell r="C246" t="str">
            <v>CDO-East</v>
          </cell>
          <cell r="D246" t="str">
            <v>NORTHERN</v>
          </cell>
          <cell r="E246" t="str">
            <v>RALEIGH</v>
          </cell>
          <cell r="F246" t="str">
            <v>Wake</v>
          </cell>
          <cell r="G246" t="str">
            <v>NEUSE 115KV</v>
          </cell>
          <cell r="H246" t="str">
            <v>T5060</v>
          </cell>
          <cell r="I246">
            <v>165</v>
          </cell>
          <cell r="J246" t="str">
            <v>B04</v>
          </cell>
          <cell r="K246" t="str">
            <v>DUNN ROAD 23KV</v>
          </cell>
          <cell r="L246" t="str">
            <v>BK1</v>
          </cell>
          <cell r="M246">
            <v>23</v>
          </cell>
          <cell r="N246">
            <v>1847</v>
          </cell>
          <cell r="O246"/>
          <cell r="P246" t="str">
            <v>Y</v>
          </cell>
          <cell r="Q246">
            <v>1</v>
          </cell>
          <cell r="R246">
            <v>0.5</v>
          </cell>
          <cell r="S246">
            <v>2</v>
          </cell>
          <cell r="T246">
            <v>2</v>
          </cell>
          <cell r="U246" t="str">
            <v>DEP-NC 2019</v>
          </cell>
          <cell r="X246" t="str">
            <v>DEP-NC 2019</v>
          </cell>
        </row>
        <row r="247">
          <cell r="A247" t="str">
            <v>T5085B03</v>
          </cell>
          <cell r="B247" t="str">
            <v>NC</v>
          </cell>
          <cell r="C247" t="str">
            <v>CDO-East</v>
          </cell>
          <cell r="D247" t="str">
            <v>NORTHERN</v>
          </cell>
          <cell r="E247" t="str">
            <v>HENDERSON</v>
          </cell>
          <cell r="F247" t="str">
            <v>Vance</v>
          </cell>
          <cell r="G247" t="str">
            <v>OXFORD SOUTH 230KV</v>
          </cell>
          <cell r="H247" t="str">
            <v>T5085</v>
          </cell>
          <cell r="I247">
            <v>145</v>
          </cell>
          <cell r="J247" t="str">
            <v>B03</v>
          </cell>
          <cell r="K247" t="str">
            <v>PINE TREE ROAD 23KV</v>
          </cell>
          <cell r="L247" t="str">
            <v>BK1</v>
          </cell>
          <cell r="M247">
            <v>23</v>
          </cell>
          <cell r="N247">
            <v>1812</v>
          </cell>
          <cell r="O247">
            <v>2016</v>
          </cell>
          <cell r="P247">
            <v>2016</v>
          </cell>
          <cell r="Q247">
            <v>0</v>
          </cell>
          <cell r="R247">
            <v>0</v>
          </cell>
          <cell r="S247">
            <v>0</v>
          </cell>
          <cell r="T247">
            <v>4</v>
          </cell>
          <cell r="U247" t="str">
            <v>DEP-NC 2019</v>
          </cell>
          <cell r="X247" t="str">
            <v>DEP-NC 2019</v>
          </cell>
        </row>
        <row r="248">
          <cell r="A248" t="str">
            <v>T5090B01</v>
          </cell>
          <cell r="B248" t="str">
            <v>NC</v>
          </cell>
          <cell r="C248" t="str">
            <v>CDO-East</v>
          </cell>
          <cell r="D248" t="str">
            <v>NORTHERN</v>
          </cell>
          <cell r="E248" t="str">
            <v>HENDERSON</v>
          </cell>
          <cell r="F248" t="str">
            <v>Vance</v>
          </cell>
          <cell r="G248" t="str">
            <v>OXFORD NORTH 230KV</v>
          </cell>
          <cell r="H248" t="str">
            <v>T5090</v>
          </cell>
          <cell r="I248">
            <v>145</v>
          </cell>
          <cell r="J248" t="str">
            <v>B01</v>
          </cell>
          <cell r="K248" t="str">
            <v>OXFORD EAST 23KV</v>
          </cell>
          <cell r="L248" t="str">
            <v>BK1</v>
          </cell>
          <cell r="M248">
            <v>23</v>
          </cell>
          <cell r="N248">
            <v>1012</v>
          </cell>
          <cell r="O248">
            <v>2016</v>
          </cell>
          <cell r="P248">
            <v>2016</v>
          </cell>
          <cell r="Q248">
            <v>0</v>
          </cell>
          <cell r="R248">
            <v>0</v>
          </cell>
          <cell r="S248">
            <v>0</v>
          </cell>
          <cell r="T248">
            <v>6</v>
          </cell>
          <cell r="U248" t="str">
            <v>DEP-NC 2019</v>
          </cell>
          <cell r="X248" t="str">
            <v>DEP-NC 2019</v>
          </cell>
        </row>
        <row r="249">
          <cell r="A249" t="str">
            <v>T5108B05</v>
          </cell>
          <cell r="B249" t="str">
            <v>NC</v>
          </cell>
          <cell r="C249" t="str">
            <v>CDO-East</v>
          </cell>
          <cell r="D249" t="str">
            <v>NORTHERN</v>
          </cell>
          <cell r="E249" t="str">
            <v>RALEIGH</v>
          </cell>
          <cell r="F249" t="str">
            <v>Wake</v>
          </cell>
          <cell r="G249" t="str">
            <v>PINE LAKE 230KV</v>
          </cell>
          <cell r="H249" t="str">
            <v>T5108</v>
          </cell>
          <cell r="I249">
            <v>165</v>
          </cell>
          <cell r="J249" t="str">
            <v>B05</v>
          </cell>
          <cell r="K249" t="str">
            <v>OAK FOREST ROAD 23KV</v>
          </cell>
          <cell r="L249" t="str">
            <v>BK1</v>
          </cell>
          <cell r="M249">
            <v>23</v>
          </cell>
          <cell r="N249">
            <v>2387</v>
          </cell>
          <cell r="O249">
            <v>2015</v>
          </cell>
          <cell r="P249">
            <v>2015</v>
          </cell>
          <cell r="Q249">
            <v>0</v>
          </cell>
          <cell r="R249">
            <v>0</v>
          </cell>
          <cell r="S249">
            <v>2</v>
          </cell>
          <cell r="T249">
            <v>3</v>
          </cell>
          <cell r="U249" t="str">
            <v>DEP-NC 2019</v>
          </cell>
          <cell r="X249" t="str">
            <v>DEP-NC 2019</v>
          </cell>
        </row>
        <row r="250">
          <cell r="A250" t="str">
            <v>T5111B01</v>
          </cell>
          <cell r="B250" t="str">
            <v>NC</v>
          </cell>
          <cell r="C250" t="str">
            <v>CDO-East</v>
          </cell>
          <cell r="D250" t="str">
            <v>NORTHERN</v>
          </cell>
          <cell r="E250" t="str">
            <v>FUQUAY</v>
          </cell>
          <cell r="F250" t="str">
            <v>Wake</v>
          </cell>
          <cell r="G250" t="str">
            <v>CARY PINEY PLAINS 230KV</v>
          </cell>
          <cell r="H250" t="str">
            <v>T5111</v>
          </cell>
          <cell r="I250">
            <v>161</v>
          </cell>
          <cell r="J250" t="str">
            <v>B01</v>
          </cell>
          <cell r="K250" t="str">
            <v>WALNUT HILLS 24KV</v>
          </cell>
          <cell r="L250" t="str">
            <v>BK1</v>
          </cell>
          <cell r="M250">
            <v>24</v>
          </cell>
          <cell r="N250">
            <v>1536</v>
          </cell>
          <cell r="O250">
            <v>2015</v>
          </cell>
          <cell r="P250">
            <v>2015</v>
          </cell>
          <cell r="Q250">
            <v>0</v>
          </cell>
          <cell r="R250">
            <v>0</v>
          </cell>
          <cell r="S250">
            <v>2</v>
          </cell>
          <cell r="T250">
            <v>3</v>
          </cell>
          <cell r="U250" t="str">
            <v>DEP-NC 2019</v>
          </cell>
          <cell r="X250" t="str">
            <v>DEP-NC 2019</v>
          </cell>
        </row>
        <row r="251">
          <cell r="A251" t="str">
            <v>T5116B05</v>
          </cell>
          <cell r="B251" t="str">
            <v>NC</v>
          </cell>
          <cell r="C251" t="str">
            <v>CDO-East</v>
          </cell>
          <cell r="D251" t="str">
            <v>NORTHERN</v>
          </cell>
          <cell r="E251" t="str">
            <v>RALEIGH</v>
          </cell>
          <cell r="F251" t="str">
            <v>Wake</v>
          </cell>
          <cell r="G251" t="str">
            <v>RALEIGH DURHAM AIRPORT 230KV</v>
          </cell>
          <cell r="H251" t="str">
            <v>T5116</v>
          </cell>
          <cell r="I251">
            <v>166</v>
          </cell>
          <cell r="J251" t="str">
            <v>B05</v>
          </cell>
          <cell r="K251" t="str">
            <v>UMSTEAD 23KV</v>
          </cell>
          <cell r="L251" t="str">
            <v>BK1</v>
          </cell>
          <cell r="M251">
            <v>23</v>
          </cell>
          <cell r="N251">
            <v>1644</v>
          </cell>
          <cell r="O251">
            <v>2016</v>
          </cell>
          <cell r="P251">
            <v>2016</v>
          </cell>
          <cell r="Q251">
            <v>0</v>
          </cell>
          <cell r="R251">
            <v>0</v>
          </cell>
          <cell r="S251">
            <v>3</v>
          </cell>
          <cell r="T251">
            <v>4</v>
          </cell>
          <cell r="U251" t="str">
            <v>DEP-NC 2019</v>
          </cell>
          <cell r="X251" t="str">
            <v>DEP-NC 2019</v>
          </cell>
        </row>
        <row r="252">
          <cell r="A252" t="str">
            <v>T5123B12</v>
          </cell>
          <cell r="B252" t="str">
            <v>NC</v>
          </cell>
          <cell r="C252" t="str">
            <v>CDO-East</v>
          </cell>
          <cell r="D252" t="str">
            <v>NORTHERN</v>
          </cell>
          <cell r="E252" t="str">
            <v>RALEIGH</v>
          </cell>
          <cell r="F252" t="str">
            <v>Wake</v>
          </cell>
          <cell r="G252" t="str">
            <v>RALEIGH HONEYCUTT 230KV</v>
          </cell>
          <cell r="H252" t="str">
            <v>T5123</v>
          </cell>
          <cell r="I252">
            <v>165</v>
          </cell>
          <cell r="J252" t="str">
            <v>B12</v>
          </cell>
          <cell r="K252" t="str">
            <v>HONEYCUTT 24KV</v>
          </cell>
          <cell r="L252" t="str">
            <v>BK1</v>
          </cell>
          <cell r="M252">
            <v>24</v>
          </cell>
          <cell r="N252">
            <v>1735</v>
          </cell>
          <cell r="O252">
            <v>2014</v>
          </cell>
          <cell r="P252">
            <v>2014</v>
          </cell>
          <cell r="Q252">
            <v>0</v>
          </cell>
          <cell r="R252">
            <v>0</v>
          </cell>
          <cell r="S252">
            <v>3</v>
          </cell>
          <cell r="T252">
            <v>3</v>
          </cell>
          <cell r="U252" t="str">
            <v>DEP-NC 2019</v>
          </cell>
          <cell r="X252" t="str">
            <v>DEP-NC 2019</v>
          </cell>
        </row>
        <row r="253">
          <cell r="A253" t="str">
            <v>T5123B13</v>
          </cell>
          <cell r="B253" t="str">
            <v>NC</v>
          </cell>
          <cell r="C253" t="str">
            <v>CDO-East</v>
          </cell>
          <cell r="D253" t="str">
            <v>NORTHERN</v>
          </cell>
          <cell r="E253" t="str">
            <v>RALEIGH</v>
          </cell>
          <cell r="F253" t="str">
            <v>Wake</v>
          </cell>
          <cell r="G253" t="str">
            <v>RALEIGH HONEYCUTT 230KV</v>
          </cell>
          <cell r="H253" t="str">
            <v>T5123</v>
          </cell>
          <cell r="I253">
            <v>165</v>
          </cell>
          <cell r="J253" t="str">
            <v>B13</v>
          </cell>
          <cell r="K253" t="str">
            <v>LITCHFORD ROAD 24KV</v>
          </cell>
          <cell r="L253" t="str">
            <v>BK1</v>
          </cell>
          <cell r="M253">
            <v>24</v>
          </cell>
          <cell r="N253">
            <v>1998</v>
          </cell>
          <cell r="O253">
            <v>2015</v>
          </cell>
          <cell r="P253">
            <v>2015</v>
          </cell>
          <cell r="Q253">
            <v>0</v>
          </cell>
          <cell r="R253">
            <v>0</v>
          </cell>
          <cell r="S253">
            <v>1</v>
          </cell>
          <cell r="T253">
            <v>5</v>
          </cell>
          <cell r="U253" t="str">
            <v>DEP-NC 2019</v>
          </cell>
          <cell r="X253" t="str">
            <v>DEP-NC 2019</v>
          </cell>
        </row>
        <row r="254">
          <cell r="A254" t="str">
            <v>T5125B23</v>
          </cell>
          <cell r="B254" t="str">
            <v>NC</v>
          </cell>
          <cell r="C254" t="str">
            <v>CDO-East</v>
          </cell>
          <cell r="D254" t="str">
            <v>NORTHERN</v>
          </cell>
          <cell r="E254" t="str">
            <v>RALEIGH</v>
          </cell>
          <cell r="F254" t="str">
            <v>Wake</v>
          </cell>
          <cell r="G254" t="str">
            <v>RALEIGH HOMESTEAD 230KV</v>
          </cell>
          <cell r="H254" t="str">
            <v>T5125</v>
          </cell>
          <cell r="I254">
            <v>165</v>
          </cell>
          <cell r="J254" t="str">
            <v>B23</v>
          </cell>
          <cell r="K254" t="str">
            <v>PERRY CREEK 23KV</v>
          </cell>
          <cell r="L254" t="str">
            <v>BK2</v>
          </cell>
          <cell r="M254">
            <v>23</v>
          </cell>
          <cell r="N254">
            <v>2163</v>
          </cell>
          <cell r="O254">
            <v>2016</v>
          </cell>
          <cell r="P254">
            <v>2016</v>
          </cell>
          <cell r="Q254">
            <v>0</v>
          </cell>
          <cell r="R254">
            <v>0</v>
          </cell>
          <cell r="S254">
            <v>2</v>
          </cell>
          <cell r="T254">
            <v>2</v>
          </cell>
          <cell r="U254" t="str">
            <v>DEP-NC 2019</v>
          </cell>
          <cell r="W254" t="str">
            <v>moved from 2019 to 2021 per David Pickles 3/22/18</v>
          </cell>
          <cell r="X254" t="str">
            <v>DEP-NC 2021</v>
          </cell>
        </row>
        <row r="255">
          <cell r="A255" t="str">
            <v>T5126B13</v>
          </cell>
          <cell r="B255" t="str">
            <v>NC</v>
          </cell>
          <cell r="C255" t="str">
            <v>CDO-East</v>
          </cell>
          <cell r="D255" t="str">
            <v>NORTHERN</v>
          </cell>
          <cell r="E255" t="str">
            <v>RALEIGH</v>
          </cell>
          <cell r="F255" t="str">
            <v>Wake</v>
          </cell>
          <cell r="G255" t="str">
            <v>RALEIGH YONKERS ROAD 115KV</v>
          </cell>
          <cell r="H255" t="str">
            <v>T5126</v>
          </cell>
          <cell r="I255">
            <v>165</v>
          </cell>
          <cell r="J255" t="str">
            <v>B13</v>
          </cell>
          <cell r="K255" t="str">
            <v>CRABTREE CREEK 24KV</v>
          </cell>
          <cell r="L255" t="str">
            <v>BK1</v>
          </cell>
          <cell r="M255">
            <v>24</v>
          </cell>
          <cell r="N255">
            <v>2087</v>
          </cell>
          <cell r="O255">
            <v>2015</v>
          </cell>
          <cell r="P255">
            <v>2015</v>
          </cell>
          <cell r="Q255">
            <v>0</v>
          </cell>
          <cell r="R255">
            <v>0</v>
          </cell>
          <cell r="S255">
            <v>2</v>
          </cell>
          <cell r="T255">
            <v>4</v>
          </cell>
          <cell r="U255" t="str">
            <v>DEP-NC 2019</v>
          </cell>
          <cell r="W255" t="str">
            <v>moved from 2019 to 2024 per David Pickles 3/22/18</v>
          </cell>
          <cell r="X255" t="str">
            <v>DEP-NC 2024</v>
          </cell>
        </row>
        <row r="256">
          <cell r="A256" t="str">
            <v>T5136B04</v>
          </cell>
          <cell r="B256" t="str">
            <v>NC</v>
          </cell>
          <cell r="C256" t="str">
            <v>CDO-East</v>
          </cell>
          <cell r="D256" t="str">
            <v>NORTHERN</v>
          </cell>
          <cell r="E256" t="str">
            <v>FUQUAY</v>
          </cell>
          <cell r="F256" t="str">
            <v>Wake</v>
          </cell>
          <cell r="G256" t="str">
            <v>RALEIGH OAKDALE 230KV</v>
          </cell>
          <cell r="H256" t="str">
            <v>T5136</v>
          </cell>
          <cell r="I256">
            <v>161</v>
          </cell>
          <cell r="J256" t="str">
            <v>B04</v>
          </cell>
          <cell r="K256" t="str">
            <v>SUN GATE 23KV</v>
          </cell>
          <cell r="L256" t="str">
            <v>BK1</v>
          </cell>
          <cell r="M256">
            <v>23</v>
          </cell>
          <cell r="N256">
            <v>2585</v>
          </cell>
          <cell r="O256">
            <v>2014</v>
          </cell>
          <cell r="P256">
            <v>2014</v>
          </cell>
          <cell r="Q256">
            <v>0</v>
          </cell>
          <cell r="R256">
            <v>0</v>
          </cell>
          <cell r="S256">
            <v>2</v>
          </cell>
          <cell r="T256">
            <v>3</v>
          </cell>
          <cell r="U256" t="str">
            <v>DEP-NC 2019</v>
          </cell>
          <cell r="X256" t="str">
            <v>DEP-NC 2019</v>
          </cell>
        </row>
        <row r="257">
          <cell r="A257" t="str">
            <v>T5136B05</v>
          </cell>
          <cell r="B257" t="str">
            <v>NC</v>
          </cell>
          <cell r="C257" t="str">
            <v>CDO-East</v>
          </cell>
          <cell r="D257" t="str">
            <v>NORTHERN</v>
          </cell>
          <cell r="E257" t="str">
            <v>FUQUAY</v>
          </cell>
          <cell r="F257" t="str">
            <v>Wake</v>
          </cell>
          <cell r="G257" t="str">
            <v>RALEIGH OAKDALE 230KV</v>
          </cell>
          <cell r="H257" t="str">
            <v>T5136</v>
          </cell>
          <cell r="I257">
            <v>161</v>
          </cell>
          <cell r="J257" t="str">
            <v>B05</v>
          </cell>
          <cell r="K257" t="str">
            <v>CROSS COUNTRY 23KV</v>
          </cell>
          <cell r="L257" t="str">
            <v>BK1</v>
          </cell>
          <cell r="M257">
            <v>23</v>
          </cell>
          <cell r="N257">
            <v>2220</v>
          </cell>
          <cell r="O257">
            <v>2014</v>
          </cell>
          <cell r="P257">
            <v>2014</v>
          </cell>
          <cell r="Q257">
            <v>0</v>
          </cell>
          <cell r="R257">
            <v>0</v>
          </cell>
          <cell r="S257">
            <v>3</v>
          </cell>
          <cell r="T257">
            <v>2</v>
          </cell>
          <cell r="U257" t="str">
            <v>DEP-NC 2019</v>
          </cell>
          <cell r="X257" t="str">
            <v>DEP-NC 2019</v>
          </cell>
        </row>
        <row r="258">
          <cell r="A258" t="str">
            <v>T5145B02</v>
          </cell>
          <cell r="B258" t="str">
            <v>NC</v>
          </cell>
          <cell r="C258" t="str">
            <v>CDO-East</v>
          </cell>
          <cell r="D258" t="str">
            <v>NORTHERN</v>
          </cell>
          <cell r="E258" t="str">
            <v>FUQUAY</v>
          </cell>
          <cell r="F258" t="str">
            <v>Wake</v>
          </cell>
          <cell r="G258" t="str">
            <v>RALEIGH SOUTH 115KV</v>
          </cell>
          <cell r="H258" t="str">
            <v>T5145</v>
          </cell>
          <cell r="I258">
            <v>161</v>
          </cell>
          <cell r="J258" t="str">
            <v>B02</v>
          </cell>
          <cell r="K258" t="str">
            <v>LAKE WHEELER 23KV</v>
          </cell>
          <cell r="L258" t="str">
            <v>BK1</v>
          </cell>
          <cell r="M258">
            <v>23</v>
          </cell>
          <cell r="N258">
            <v>1481</v>
          </cell>
          <cell r="O258"/>
          <cell r="P258" t="str">
            <v>Y</v>
          </cell>
          <cell r="Q258">
            <v>1</v>
          </cell>
          <cell r="R258">
            <v>0.5</v>
          </cell>
          <cell r="S258">
            <v>1</v>
          </cell>
          <cell r="T258">
            <v>2</v>
          </cell>
          <cell r="U258" t="str">
            <v>DEP-NC 2019</v>
          </cell>
          <cell r="X258" t="str">
            <v>DEP-NC 2019</v>
          </cell>
        </row>
        <row r="259">
          <cell r="A259" t="str">
            <v>T5165B04</v>
          </cell>
          <cell r="B259" t="str">
            <v>NC</v>
          </cell>
          <cell r="C259" t="str">
            <v>CDO-East</v>
          </cell>
          <cell r="D259" t="str">
            <v>NORTHERN</v>
          </cell>
          <cell r="E259" t="str">
            <v>RALEIGH</v>
          </cell>
          <cell r="F259" t="str">
            <v>Wake</v>
          </cell>
          <cell r="G259" t="str">
            <v>LEESVILLE WOOD VALLEY 230KV</v>
          </cell>
          <cell r="H259" t="str">
            <v>T5165</v>
          </cell>
          <cell r="I259">
            <v>166</v>
          </cell>
          <cell r="J259" t="str">
            <v>B04</v>
          </cell>
          <cell r="K259" t="str">
            <v>WILDWOOD 23KV</v>
          </cell>
          <cell r="L259" t="str">
            <v>BK1</v>
          </cell>
          <cell r="M259">
            <v>23</v>
          </cell>
          <cell r="N259">
            <v>1905</v>
          </cell>
          <cell r="O259"/>
          <cell r="P259" t="str">
            <v>Y</v>
          </cell>
          <cell r="Q259">
            <v>1</v>
          </cell>
          <cell r="R259">
            <v>0.5</v>
          </cell>
          <cell r="S259">
            <v>1</v>
          </cell>
          <cell r="T259">
            <v>3</v>
          </cell>
          <cell r="U259" t="str">
            <v>DEP-NC 2019</v>
          </cell>
          <cell r="X259" t="str">
            <v>DEP-NC 2019</v>
          </cell>
        </row>
        <row r="260">
          <cell r="A260" t="str">
            <v>T5165B05</v>
          </cell>
          <cell r="B260" t="str">
            <v>NC</v>
          </cell>
          <cell r="C260" t="str">
            <v>CDO-East</v>
          </cell>
          <cell r="D260" t="str">
            <v>NORTHERN</v>
          </cell>
          <cell r="E260" t="str">
            <v>RALEIGH</v>
          </cell>
          <cell r="F260" t="str">
            <v>Wake</v>
          </cell>
          <cell r="G260" t="str">
            <v>LEESVILLE WOOD VALLEY 230KV</v>
          </cell>
          <cell r="H260" t="str">
            <v>T5165</v>
          </cell>
          <cell r="I260">
            <v>166</v>
          </cell>
          <cell r="J260" t="str">
            <v>B05</v>
          </cell>
          <cell r="K260" t="str">
            <v>BAILEYWICK ROAD 23KV</v>
          </cell>
          <cell r="L260" t="str">
            <v>BK1</v>
          </cell>
          <cell r="M260">
            <v>23</v>
          </cell>
          <cell r="N260">
            <v>1593</v>
          </cell>
          <cell r="O260">
            <v>2017</v>
          </cell>
          <cell r="P260">
            <v>2017</v>
          </cell>
          <cell r="Q260">
            <v>0</v>
          </cell>
          <cell r="R260">
            <v>0</v>
          </cell>
          <cell r="S260">
            <v>2</v>
          </cell>
          <cell r="T260">
            <v>2</v>
          </cell>
          <cell r="U260" t="str">
            <v>DEP-NC 2019</v>
          </cell>
          <cell r="X260" t="str">
            <v>DEP-NC 2019</v>
          </cell>
        </row>
        <row r="261">
          <cell r="A261" t="str">
            <v>T5168B02</v>
          </cell>
          <cell r="B261" t="str">
            <v>NC</v>
          </cell>
          <cell r="C261" t="str">
            <v>CDO-East</v>
          </cell>
          <cell r="D261" t="str">
            <v>NORTHERN</v>
          </cell>
          <cell r="E261" t="str">
            <v>FUQUAY</v>
          </cell>
          <cell r="F261" t="str">
            <v>Wake</v>
          </cell>
          <cell r="G261" t="str">
            <v>RALEIGH WORTHDALE 230KV</v>
          </cell>
          <cell r="H261" t="str">
            <v>T5168</v>
          </cell>
          <cell r="I261">
            <v>164</v>
          </cell>
          <cell r="J261" t="str">
            <v>B02</v>
          </cell>
          <cell r="K261" t="str">
            <v>ROSE LANE 23KV</v>
          </cell>
          <cell r="L261" t="str">
            <v>BK1</v>
          </cell>
          <cell r="M261">
            <v>23</v>
          </cell>
          <cell r="N261">
            <v>1815</v>
          </cell>
          <cell r="O261">
            <v>2015</v>
          </cell>
          <cell r="P261">
            <v>2015</v>
          </cell>
          <cell r="Q261">
            <v>0</v>
          </cell>
          <cell r="R261">
            <v>0</v>
          </cell>
          <cell r="S261">
            <v>2</v>
          </cell>
          <cell r="T261">
            <v>4</v>
          </cell>
          <cell r="U261" t="str">
            <v>DEP-NC 2019</v>
          </cell>
          <cell r="X261" t="str">
            <v>DEP-NC 2019</v>
          </cell>
        </row>
        <row r="262">
          <cell r="A262" t="str">
            <v>T5205B01</v>
          </cell>
          <cell r="B262" t="str">
            <v>NC</v>
          </cell>
          <cell r="C262" t="str">
            <v>CDO-East</v>
          </cell>
          <cell r="D262" t="str">
            <v>NORTHERN</v>
          </cell>
          <cell r="E262" t="str">
            <v>ZEBULON</v>
          </cell>
          <cell r="F262" t="str">
            <v>Wake</v>
          </cell>
          <cell r="G262" t="str">
            <v>ROLESVILLE 230KV</v>
          </cell>
          <cell r="H262" t="str">
            <v>T5205</v>
          </cell>
          <cell r="I262">
            <v>163</v>
          </cell>
          <cell r="J262" t="str">
            <v>B01</v>
          </cell>
          <cell r="K262" t="str">
            <v>WATKINS ROAD 24KV</v>
          </cell>
          <cell r="L262" t="str">
            <v>BK1</v>
          </cell>
          <cell r="M262">
            <v>24</v>
          </cell>
          <cell r="N262">
            <v>2184</v>
          </cell>
          <cell r="O262"/>
          <cell r="P262" t="str">
            <v>Y</v>
          </cell>
          <cell r="Q262">
            <v>1</v>
          </cell>
          <cell r="R262">
            <v>0.5</v>
          </cell>
          <cell r="S262">
            <v>3</v>
          </cell>
          <cell r="T262">
            <v>1</v>
          </cell>
          <cell r="U262" t="str">
            <v>DEP-NC 2019</v>
          </cell>
          <cell r="V262" t="str">
            <v>Substitute</v>
          </cell>
          <cell r="X262" t="str">
            <v>DEP-NC 2019</v>
          </cell>
        </row>
        <row r="263">
          <cell r="A263" t="str">
            <v>T5205B03</v>
          </cell>
          <cell r="B263" t="str">
            <v>NC</v>
          </cell>
          <cell r="C263" t="str">
            <v>CDO-East</v>
          </cell>
          <cell r="D263" t="str">
            <v>NORTHERN</v>
          </cell>
          <cell r="E263" t="str">
            <v>ZEBULON</v>
          </cell>
          <cell r="F263" t="str">
            <v>Wake</v>
          </cell>
          <cell r="G263" t="str">
            <v>ROLESVILLE 230KV</v>
          </cell>
          <cell r="H263" t="str">
            <v>T5205</v>
          </cell>
          <cell r="I263">
            <v>163</v>
          </cell>
          <cell r="J263" t="str">
            <v>B03</v>
          </cell>
          <cell r="K263" t="str">
            <v>WAKE CROSSROADS 24KV</v>
          </cell>
          <cell r="L263" t="str">
            <v>BK2</v>
          </cell>
          <cell r="M263">
            <v>24</v>
          </cell>
          <cell r="N263">
            <v>1908</v>
          </cell>
          <cell r="O263"/>
          <cell r="P263" t="str">
            <v>Y</v>
          </cell>
          <cell r="Q263">
            <v>1</v>
          </cell>
          <cell r="R263">
            <v>0.5</v>
          </cell>
          <cell r="S263">
            <v>1</v>
          </cell>
          <cell r="T263">
            <v>3</v>
          </cell>
          <cell r="U263" t="str">
            <v>DEP-NC 2019</v>
          </cell>
          <cell r="X263" t="str">
            <v>DEP-NC 2019</v>
          </cell>
        </row>
        <row r="264">
          <cell r="A264" t="str">
            <v>T5311B02</v>
          </cell>
          <cell r="B264" t="str">
            <v>NC</v>
          </cell>
          <cell r="C264" t="str">
            <v>CDO-East</v>
          </cell>
          <cell r="D264" t="str">
            <v>NORTHERN</v>
          </cell>
          <cell r="E264" t="str">
            <v>RALEIGH</v>
          </cell>
          <cell r="F264" t="str">
            <v>Wake</v>
          </cell>
          <cell r="G264" t="str">
            <v>RALEIGH TIMBERLAKE 115KV</v>
          </cell>
          <cell r="H264" t="str">
            <v>T5311</v>
          </cell>
          <cell r="I264">
            <v>165</v>
          </cell>
          <cell r="J264" t="str">
            <v>B02</v>
          </cell>
          <cell r="K264" t="str">
            <v>STARMOUNT 23KV</v>
          </cell>
          <cell r="L264" t="str">
            <v>BK1</v>
          </cell>
          <cell r="M264">
            <v>23</v>
          </cell>
          <cell r="N264">
            <v>1587</v>
          </cell>
          <cell r="O264">
            <v>2017</v>
          </cell>
          <cell r="P264">
            <v>2017</v>
          </cell>
          <cell r="Q264">
            <v>0</v>
          </cell>
          <cell r="R264">
            <v>0</v>
          </cell>
          <cell r="S264">
            <v>2</v>
          </cell>
          <cell r="T264">
            <v>2</v>
          </cell>
          <cell r="U264" t="str">
            <v>DEP-NC 2019</v>
          </cell>
          <cell r="X264" t="str">
            <v>DEP-NC 2019</v>
          </cell>
        </row>
        <row r="265">
          <cell r="A265" t="str">
            <v>T5314B12</v>
          </cell>
          <cell r="B265" t="str">
            <v>NC</v>
          </cell>
          <cell r="C265" t="str">
            <v>CDO-East</v>
          </cell>
          <cell r="D265" t="str">
            <v>NORTHERN</v>
          </cell>
          <cell r="E265" t="str">
            <v>FUQUAY</v>
          </cell>
          <cell r="F265" t="str">
            <v>Wake</v>
          </cell>
          <cell r="G265" t="str">
            <v>GARNER TRYON HILLS 115KV</v>
          </cell>
          <cell r="H265" t="str">
            <v>T5314</v>
          </cell>
          <cell r="I265">
            <v>164</v>
          </cell>
          <cell r="J265" t="str">
            <v>B12</v>
          </cell>
          <cell r="K265" t="str">
            <v>YEARGAN ROAD 24KV</v>
          </cell>
          <cell r="L265" t="str">
            <v>BK1</v>
          </cell>
          <cell r="M265">
            <v>24</v>
          </cell>
          <cell r="N265">
            <v>1744</v>
          </cell>
          <cell r="O265">
            <v>2016</v>
          </cell>
          <cell r="P265">
            <v>2016</v>
          </cell>
          <cell r="Q265">
            <v>0</v>
          </cell>
          <cell r="R265">
            <v>0</v>
          </cell>
          <cell r="S265">
            <v>2</v>
          </cell>
          <cell r="T265">
            <v>3</v>
          </cell>
          <cell r="U265" t="str">
            <v>DEP-NC 2019</v>
          </cell>
          <cell r="X265" t="str">
            <v>DEP-NC 2019</v>
          </cell>
        </row>
        <row r="266">
          <cell r="A266" t="str">
            <v>T5314B13</v>
          </cell>
          <cell r="B266" t="str">
            <v>NC</v>
          </cell>
          <cell r="C266" t="str">
            <v>CDO-East</v>
          </cell>
          <cell r="D266" t="str">
            <v>NORTHERN</v>
          </cell>
          <cell r="E266" t="str">
            <v>FUQUAY</v>
          </cell>
          <cell r="F266" t="str">
            <v>Wake</v>
          </cell>
          <cell r="G266" t="str">
            <v>GARNER TRYON HILLS 115KV</v>
          </cell>
          <cell r="H266" t="str">
            <v>T5314</v>
          </cell>
          <cell r="I266">
            <v>164</v>
          </cell>
          <cell r="J266" t="str">
            <v>B13</v>
          </cell>
          <cell r="K266" t="str">
            <v>LOOP ROAD 24KV</v>
          </cell>
          <cell r="L266" t="str">
            <v>BK1</v>
          </cell>
          <cell r="M266">
            <v>24</v>
          </cell>
          <cell r="N266">
            <v>1829</v>
          </cell>
          <cell r="O266">
            <v>2015</v>
          </cell>
          <cell r="P266">
            <v>2015</v>
          </cell>
          <cell r="Q266">
            <v>0</v>
          </cell>
          <cell r="R266">
            <v>0</v>
          </cell>
          <cell r="S266">
            <v>3</v>
          </cell>
          <cell r="T266">
            <v>1</v>
          </cell>
          <cell r="U266" t="str">
            <v>DEP-NC 2019</v>
          </cell>
          <cell r="X266" t="str">
            <v>DEP-NC 2019</v>
          </cell>
        </row>
        <row r="267">
          <cell r="A267" t="str">
            <v>T5378B01</v>
          </cell>
          <cell r="B267" t="str">
            <v>NC</v>
          </cell>
          <cell r="C267" t="str">
            <v>CDO-East</v>
          </cell>
          <cell r="D267" t="str">
            <v>NORTHERN</v>
          </cell>
          <cell r="E267" t="str">
            <v>ZEBULON</v>
          </cell>
          <cell r="F267" t="str">
            <v>Wake</v>
          </cell>
          <cell r="G267" t="str">
            <v>WENDELL 230KV</v>
          </cell>
          <cell r="H267" t="str">
            <v>T5378</v>
          </cell>
          <cell r="I267">
            <v>163</v>
          </cell>
          <cell r="J267" t="str">
            <v>B01</v>
          </cell>
          <cell r="K267" t="str">
            <v>WENDELL HIGHWAY 64 23KV</v>
          </cell>
          <cell r="L267" t="str">
            <v>BK1</v>
          </cell>
          <cell r="M267">
            <v>23</v>
          </cell>
          <cell r="N267">
            <v>2608</v>
          </cell>
          <cell r="O267">
            <v>2015</v>
          </cell>
          <cell r="P267">
            <v>2015</v>
          </cell>
          <cell r="Q267">
            <v>0</v>
          </cell>
          <cell r="R267">
            <v>0</v>
          </cell>
          <cell r="S267">
            <v>2</v>
          </cell>
          <cell r="T267">
            <v>5</v>
          </cell>
          <cell r="U267" t="str">
            <v>DEP-NC 2019</v>
          </cell>
          <cell r="X267" t="str">
            <v>DEP-NC 2019</v>
          </cell>
        </row>
        <row r="268">
          <cell r="A268" t="str">
            <v>T5378B03</v>
          </cell>
          <cell r="B268" t="str">
            <v>NC</v>
          </cell>
          <cell r="C268" t="str">
            <v>CDO-East</v>
          </cell>
          <cell r="D268" t="str">
            <v>NORTHERN</v>
          </cell>
          <cell r="E268" t="str">
            <v>ZEBULON</v>
          </cell>
          <cell r="F268" t="str">
            <v>Wake</v>
          </cell>
          <cell r="G268" t="str">
            <v>WENDELL 230KV</v>
          </cell>
          <cell r="H268" t="str">
            <v>T5378</v>
          </cell>
          <cell r="I268">
            <v>163</v>
          </cell>
          <cell r="J268" t="str">
            <v>B03</v>
          </cell>
          <cell r="K268" t="str">
            <v>LAKE GLAD ROAD 23KV</v>
          </cell>
          <cell r="L268" t="str">
            <v>BK1</v>
          </cell>
          <cell r="M268">
            <v>23</v>
          </cell>
          <cell r="N268">
            <v>1845</v>
          </cell>
          <cell r="O268"/>
          <cell r="P268" t="str">
            <v>Y</v>
          </cell>
          <cell r="Q268">
            <v>1</v>
          </cell>
          <cell r="R268">
            <v>0.5</v>
          </cell>
          <cell r="S268">
            <v>6</v>
          </cell>
          <cell r="T268">
            <v>0</v>
          </cell>
          <cell r="U268" t="str">
            <v>DEP-NC 2019</v>
          </cell>
          <cell r="V268" t="str">
            <v>Substitute</v>
          </cell>
          <cell r="X268" t="str">
            <v>DEP-NC 2019</v>
          </cell>
        </row>
        <row r="269">
          <cell r="A269" t="str">
            <v>T5427B04</v>
          </cell>
          <cell r="B269" t="str">
            <v>NC</v>
          </cell>
          <cell r="C269" t="str">
            <v>CDO-East</v>
          </cell>
          <cell r="D269" t="str">
            <v>NORTHERN</v>
          </cell>
          <cell r="E269" t="str">
            <v>FUQUAY</v>
          </cell>
          <cell r="F269" t="str">
            <v>Wake</v>
          </cell>
          <cell r="G269" t="str">
            <v>ANGIER 230KV</v>
          </cell>
          <cell r="H269" t="str">
            <v>T5427</v>
          </cell>
          <cell r="I269">
            <v>162</v>
          </cell>
          <cell r="J269" t="str">
            <v>B04</v>
          </cell>
          <cell r="K269" t="str">
            <v>PEARIDGE 23KV</v>
          </cell>
          <cell r="L269" t="str">
            <v>BK1</v>
          </cell>
          <cell r="M269">
            <v>23</v>
          </cell>
          <cell r="N269">
            <v>2360</v>
          </cell>
          <cell r="O269"/>
          <cell r="P269" t="str">
            <v>Y</v>
          </cell>
          <cell r="Q269">
            <v>1</v>
          </cell>
          <cell r="R269">
            <v>0.5</v>
          </cell>
          <cell r="S269">
            <v>5</v>
          </cell>
          <cell r="T269">
            <v>0</v>
          </cell>
          <cell r="U269" t="str">
            <v>DEP-NC 2019</v>
          </cell>
          <cell r="X269" t="str">
            <v>DEP-NC 2019</v>
          </cell>
        </row>
        <row r="270">
          <cell r="A270" t="str">
            <v>T5450B02</v>
          </cell>
          <cell r="B270" t="str">
            <v>NC</v>
          </cell>
          <cell r="C270" t="str">
            <v>CDO-East</v>
          </cell>
          <cell r="D270" t="str">
            <v>NORTHERN</v>
          </cell>
          <cell r="E270" t="str">
            <v>ZEBULON</v>
          </cell>
          <cell r="F270" t="str">
            <v>Wake</v>
          </cell>
          <cell r="G270" t="str">
            <v>BAILEY 230KV</v>
          </cell>
          <cell r="H270" t="str">
            <v>T5450</v>
          </cell>
          <cell r="I270">
            <v>163</v>
          </cell>
          <cell r="J270" t="str">
            <v>B02</v>
          </cell>
          <cell r="K270" t="str">
            <v>BAILEY 23KV</v>
          </cell>
          <cell r="L270" t="str">
            <v>BK1</v>
          </cell>
          <cell r="M270">
            <v>23</v>
          </cell>
          <cell r="N270">
            <v>1358</v>
          </cell>
          <cell r="O270"/>
          <cell r="P270" t="str">
            <v>Y</v>
          </cell>
          <cell r="Q270">
            <v>1</v>
          </cell>
          <cell r="R270">
            <v>0.5</v>
          </cell>
          <cell r="S270">
            <v>3</v>
          </cell>
          <cell r="T270">
            <v>0</v>
          </cell>
          <cell r="U270" t="str">
            <v>DEP-NC 2019</v>
          </cell>
          <cell r="V270" t="str">
            <v>Deferred from 2019</v>
          </cell>
          <cell r="W270" t="str">
            <v>per phone conversation with John Schmid on 12/20/17</v>
          </cell>
          <cell r="X270" t="str">
            <v>DEP-NC 2019</v>
          </cell>
        </row>
        <row r="271">
          <cell r="A271" t="str">
            <v>T5465B01</v>
          </cell>
          <cell r="B271" t="str">
            <v>NC</v>
          </cell>
          <cell r="C271" t="str">
            <v>CDO-East</v>
          </cell>
          <cell r="D271" t="str">
            <v>EASTERN</v>
          </cell>
          <cell r="E271" t="str">
            <v>GOLDSBORO</v>
          </cell>
          <cell r="F271" t="str">
            <v>Wayne</v>
          </cell>
          <cell r="G271" t="str">
            <v>BELFAST 115KV</v>
          </cell>
          <cell r="H271" t="str">
            <v>T5465</v>
          </cell>
          <cell r="I271">
            <v>130</v>
          </cell>
          <cell r="J271" t="str">
            <v>B01</v>
          </cell>
          <cell r="K271" t="str">
            <v>BELFAST 24KV</v>
          </cell>
          <cell r="L271" t="str">
            <v>BK1</v>
          </cell>
          <cell r="M271">
            <v>24</v>
          </cell>
          <cell r="N271">
            <v>2389</v>
          </cell>
          <cell r="O271"/>
          <cell r="P271" t="str">
            <v>Y</v>
          </cell>
          <cell r="Q271">
            <v>1</v>
          </cell>
          <cell r="R271">
            <v>0.5</v>
          </cell>
          <cell r="S271">
            <v>1</v>
          </cell>
          <cell r="T271">
            <v>4</v>
          </cell>
          <cell r="U271" t="str">
            <v>DEP-NC 2019</v>
          </cell>
          <cell r="V271" t="str">
            <v>Deferred from 2019</v>
          </cell>
          <cell r="X271" t="str">
            <v>DEP-NC 2019</v>
          </cell>
        </row>
        <row r="272">
          <cell r="A272" t="str">
            <v>T5480B02</v>
          </cell>
          <cell r="B272" t="str">
            <v>NC</v>
          </cell>
          <cell r="C272" t="str">
            <v>CDO-East</v>
          </cell>
          <cell r="D272" t="str">
            <v>EASTERN</v>
          </cell>
          <cell r="E272" t="str">
            <v>CAPE FEAR</v>
          </cell>
          <cell r="F272" t="str">
            <v>Cumberland</v>
          </cell>
          <cell r="G272" t="str">
            <v>BENSON 230KV</v>
          </cell>
          <cell r="H272" t="str">
            <v>T5480</v>
          </cell>
          <cell r="I272">
            <v>134</v>
          </cell>
          <cell r="J272" t="str">
            <v>B02</v>
          </cell>
          <cell r="K272" t="str">
            <v>BAILEYS CROSSROADS 23KV</v>
          </cell>
          <cell r="L272" t="str">
            <v>BK1</v>
          </cell>
          <cell r="M272">
            <v>23</v>
          </cell>
          <cell r="N272">
            <v>1305</v>
          </cell>
          <cell r="O272"/>
          <cell r="P272" t="str">
            <v>Y</v>
          </cell>
          <cell r="Q272">
            <v>1</v>
          </cell>
          <cell r="R272">
            <v>0.5</v>
          </cell>
          <cell r="S272">
            <v>2</v>
          </cell>
          <cell r="T272">
            <v>2</v>
          </cell>
          <cell r="U272" t="str">
            <v>DEP-NC 2019</v>
          </cell>
          <cell r="V272" t="str">
            <v>Substitute</v>
          </cell>
          <cell r="X272" t="str">
            <v>DEP-NC 2019</v>
          </cell>
        </row>
        <row r="273">
          <cell r="A273" t="str">
            <v>T5480B03</v>
          </cell>
          <cell r="B273" t="str">
            <v>NC</v>
          </cell>
          <cell r="C273" t="str">
            <v>CDO-East</v>
          </cell>
          <cell r="D273" t="str">
            <v>EASTERN</v>
          </cell>
          <cell r="E273" t="str">
            <v>CAPE FEAR</v>
          </cell>
          <cell r="F273" t="str">
            <v>Cumberland</v>
          </cell>
          <cell r="G273" t="str">
            <v>BENSON 230KV</v>
          </cell>
          <cell r="H273" t="str">
            <v>T5480</v>
          </cell>
          <cell r="I273">
            <v>134</v>
          </cell>
          <cell r="J273" t="str">
            <v>B03</v>
          </cell>
          <cell r="K273" t="str">
            <v>HIGHWAY 50 23KV</v>
          </cell>
          <cell r="L273" t="str">
            <v>BK1</v>
          </cell>
          <cell r="M273">
            <v>23</v>
          </cell>
          <cell r="N273">
            <v>1911</v>
          </cell>
          <cell r="O273"/>
          <cell r="P273" t="str">
            <v>Y</v>
          </cell>
          <cell r="Q273">
            <v>1</v>
          </cell>
          <cell r="R273">
            <v>0.5</v>
          </cell>
          <cell r="S273">
            <v>5</v>
          </cell>
          <cell r="T273">
            <v>0</v>
          </cell>
          <cell r="U273" t="str">
            <v>DEP-NC 2019</v>
          </cell>
          <cell r="X273" t="str">
            <v>DEP-NC 2019</v>
          </cell>
        </row>
        <row r="274">
          <cell r="A274" t="str">
            <v>T5480B04</v>
          </cell>
          <cell r="B274" t="str">
            <v>NC</v>
          </cell>
          <cell r="C274" t="str">
            <v>CDO-East</v>
          </cell>
          <cell r="D274" t="str">
            <v>EASTERN</v>
          </cell>
          <cell r="E274" t="str">
            <v>CAPE FEAR</v>
          </cell>
          <cell r="F274" t="str">
            <v>Cumberland</v>
          </cell>
          <cell r="G274" t="str">
            <v>BENSON 230KV</v>
          </cell>
          <cell r="H274" t="str">
            <v>T5480</v>
          </cell>
          <cell r="I274">
            <v>134</v>
          </cell>
          <cell r="J274" t="str">
            <v>B04</v>
          </cell>
          <cell r="K274" t="str">
            <v>BLACKMANS CROSSROADS 23KV</v>
          </cell>
          <cell r="L274" t="str">
            <v>BK1</v>
          </cell>
          <cell r="M274">
            <v>23</v>
          </cell>
          <cell r="N274">
            <v>1615</v>
          </cell>
          <cell r="O274"/>
          <cell r="P274" t="str">
            <v>Y</v>
          </cell>
          <cell r="Q274">
            <v>1</v>
          </cell>
          <cell r="R274">
            <v>0.5</v>
          </cell>
          <cell r="S274">
            <v>1</v>
          </cell>
          <cell r="T274">
            <v>4</v>
          </cell>
          <cell r="U274" t="str">
            <v>DEP-NC 2019</v>
          </cell>
          <cell r="W274" t="str">
            <v>Co-Gen regulator issue at 2S979</v>
          </cell>
          <cell r="X274" t="str">
            <v>DEP-NC 2019</v>
          </cell>
        </row>
        <row r="275">
          <cell r="A275" t="str">
            <v>T5504B01</v>
          </cell>
          <cell r="B275" t="str">
            <v>NC</v>
          </cell>
          <cell r="C275" t="str">
            <v>CDO-East</v>
          </cell>
          <cell r="D275" t="str">
            <v>EASTERN</v>
          </cell>
          <cell r="E275" t="str">
            <v>CAPE FEAR</v>
          </cell>
          <cell r="F275" t="str">
            <v>Cumberland</v>
          </cell>
          <cell r="G275" t="str">
            <v>BUIES CREEK 230KV</v>
          </cell>
          <cell r="H275" t="str">
            <v>T5504</v>
          </cell>
          <cell r="I275">
            <v>134</v>
          </cell>
          <cell r="J275" t="str">
            <v>B01</v>
          </cell>
          <cell r="K275" t="str">
            <v>BUIES CREEK 23KV</v>
          </cell>
          <cell r="L275" t="str">
            <v>BK1</v>
          </cell>
          <cell r="M275">
            <v>23</v>
          </cell>
          <cell r="N275">
            <v>1903</v>
          </cell>
          <cell r="O275"/>
          <cell r="P275" t="str">
            <v>Y</v>
          </cell>
          <cell r="Q275">
            <v>1</v>
          </cell>
          <cell r="R275">
            <v>0.5</v>
          </cell>
          <cell r="S275">
            <v>3</v>
          </cell>
          <cell r="T275">
            <v>1</v>
          </cell>
          <cell r="U275" t="str">
            <v>DEP-NC 2019</v>
          </cell>
          <cell r="X275" t="str">
            <v>DEP-NC 2019</v>
          </cell>
        </row>
        <row r="276">
          <cell r="A276" t="str">
            <v>T5504B02</v>
          </cell>
          <cell r="B276" t="str">
            <v>NC</v>
          </cell>
          <cell r="C276" t="str">
            <v>CDO-East</v>
          </cell>
          <cell r="D276" t="str">
            <v>EASTERN</v>
          </cell>
          <cell r="E276" t="str">
            <v>CAPE FEAR</v>
          </cell>
          <cell r="F276" t="str">
            <v>Cumberland</v>
          </cell>
          <cell r="G276" t="str">
            <v>BUIES CREEK 230KV</v>
          </cell>
          <cell r="H276" t="str">
            <v>T5504</v>
          </cell>
          <cell r="I276">
            <v>134</v>
          </cell>
          <cell r="J276" t="str">
            <v>B02</v>
          </cell>
          <cell r="K276" t="str">
            <v>COATS 23KV</v>
          </cell>
          <cell r="L276" t="str">
            <v>BK1</v>
          </cell>
          <cell r="M276">
            <v>23</v>
          </cell>
          <cell r="N276">
            <v>2567</v>
          </cell>
          <cell r="O276"/>
          <cell r="P276" t="str">
            <v>Y</v>
          </cell>
          <cell r="Q276">
            <v>1</v>
          </cell>
          <cell r="R276">
            <v>0.5</v>
          </cell>
          <cell r="S276">
            <v>2</v>
          </cell>
          <cell r="T276">
            <v>3</v>
          </cell>
          <cell r="U276" t="str">
            <v>DEP-NC 2019</v>
          </cell>
          <cell r="V276" t="str">
            <v>Substitute</v>
          </cell>
          <cell r="X276" t="str">
            <v>DEP-NC 2019</v>
          </cell>
        </row>
        <row r="277">
          <cell r="A277" t="str">
            <v>T5570B01</v>
          </cell>
          <cell r="B277" t="str">
            <v>NC</v>
          </cell>
          <cell r="C277" t="str">
            <v>CDO-East</v>
          </cell>
          <cell r="D277" t="str">
            <v>EASTERN</v>
          </cell>
          <cell r="E277" t="str">
            <v>CLINTON</v>
          </cell>
          <cell r="F277" t="str">
            <v>Sampson</v>
          </cell>
          <cell r="G277" t="str">
            <v>CLINTON NORTH 115KV</v>
          </cell>
          <cell r="H277" t="str">
            <v>T5570</v>
          </cell>
          <cell r="I277">
            <v>132</v>
          </cell>
          <cell r="J277" t="str">
            <v>B01</v>
          </cell>
          <cell r="K277" t="str">
            <v>MCKOY STREET 23KV</v>
          </cell>
          <cell r="L277" t="str">
            <v>BK1</v>
          </cell>
          <cell r="M277">
            <v>23</v>
          </cell>
          <cell r="N277">
            <v>1760</v>
          </cell>
          <cell r="O277"/>
          <cell r="P277" t="str">
            <v>Y</v>
          </cell>
          <cell r="Q277">
            <v>1</v>
          </cell>
          <cell r="R277">
            <v>0.5</v>
          </cell>
          <cell r="S277">
            <v>2</v>
          </cell>
          <cell r="T277">
            <v>2</v>
          </cell>
          <cell r="U277" t="str">
            <v>DEP-NC 2019</v>
          </cell>
          <cell r="X277" t="str">
            <v>DEP-NC 2019</v>
          </cell>
        </row>
        <row r="278">
          <cell r="A278" t="str">
            <v>T5650B20</v>
          </cell>
          <cell r="B278" t="str">
            <v>NC</v>
          </cell>
          <cell r="C278" t="str">
            <v>CDO-East</v>
          </cell>
          <cell r="D278" t="str">
            <v>EASTERN</v>
          </cell>
          <cell r="E278" t="str">
            <v>CAPE FEAR</v>
          </cell>
          <cell r="F278" t="str">
            <v>Cumberland</v>
          </cell>
          <cell r="G278" t="str">
            <v>ERWIN 230KV</v>
          </cell>
          <cell r="H278" t="str">
            <v>T5650</v>
          </cell>
          <cell r="I278">
            <v>134</v>
          </cell>
          <cell r="J278" t="str">
            <v>B20</v>
          </cell>
          <cell r="K278" t="str">
            <v>ERWIN HIGHWAY 55 23KV</v>
          </cell>
          <cell r="L278" t="str">
            <v>BK2</v>
          </cell>
          <cell r="M278">
            <v>23</v>
          </cell>
          <cell r="N278">
            <v>1728</v>
          </cell>
          <cell r="O278"/>
          <cell r="P278" t="str">
            <v>Y</v>
          </cell>
          <cell r="Q278">
            <v>1</v>
          </cell>
          <cell r="R278">
            <v>0.5</v>
          </cell>
          <cell r="S278">
            <v>6</v>
          </cell>
          <cell r="T278">
            <v>0</v>
          </cell>
          <cell r="U278" t="str">
            <v>DEP-NC 2019</v>
          </cell>
          <cell r="V278" t="str">
            <v>Substitute</v>
          </cell>
          <cell r="X278" t="str">
            <v>DEP-NC 2019</v>
          </cell>
        </row>
        <row r="279">
          <cell r="A279" t="str">
            <v>T5650B21</v>
          </cell>
          <cell r="B279" t="str">
            <v>NC</v>
          </cell>
          <cell r="C279" t="str">
            <v>CDO-East</v>
          </cell>
          <cell r="D279" t="str">
            <v>EASTERN</v>
          </cell>
          <cell r="E279" t="str">
            <v>CAPE FEAR</v>
          </cell>
          <cell r="F279" t="str">
            <v>Cumberland</v>
          </cell>
          <cell r="G279" t="str">
            <v>ERWIN 230KV</v>
          </cell>
          <cell r="H279" t="str">
            <v>T5650</v>
          </cell>
          <cell r="I279">
            <v>134</v>
          </cell>
          <cell r="J279" t="str">
            <v>B21</v>
          </cell>
          <cell r="K279" t="str">
            <v>LINDEN 23KV</v>
          </cell>
          <cell r="L279" t="str">
            <v>BK2</v>
          </cell>
          <cell r="M279">
            <v>23</v>
          </cell>
          <cell r="N279">
            <v>2585</v>
          </cell>
          <cell r="O279"/>
          <cell r="P279" t="str">
            <v>Y</v>
          </cell>
          <cell r="Q279">
            <v>1</v>
          </cell>
          <cell r="R279">
            <v>0.5</v>
          </cell>
          <cell r="S279">
            <v>6</v>
          </cell>
          <cell r="T279">
            <v>0</v>
          </cell>
          <cell r="U279" t="str">
            <v>DEP-NC 2019</v>
          </cell>
          <cell r="V279" t="str">
            <v>Substitute defferred from 2019</v>
          </cell>
          <cell r="W279" t="str">
            <v>Deferred maj. Projects for Linden substation in 2019.  This was originally a substitute</v>
          </cell>
          <cell r="X279" t="str">
            <v>DEP-NC 2019</v>
          </cell>
        </row>
        <row r="280">
          <cell r="A280" t="str">
            <v>T5660B01</v>
          </cell>
          <cell r="B280" t="str">
            <v>NC</v>
          </cell>
          <cell r="C280" t="str">
            <v>CDO-East</v>
          </cell>
          <cell r="D280" t="str">
            <v>EASTERN</v>
          </cell>
          <cell r="E280" t="str">
            <v>CAPE FEAR</v>
          </cell>
          <cell r="F280" t="str">
            <v>Cumberland</v>
          </cell>
          <cell r="G280" t="str">
            <v>DUNN 230KV</v>
          </cell>
          <cell r="H280" t="str">
            <v>T5660</v>
          </cell>
          <cell r="I280">
            <v>134</v>
          </cell>
          <cell r="J280" t="str">
            <v>B01</v>
          </cell>
          <cell r="K280" t="str">
            <v>JONESBORO ROAD 23KV</v>
          </cell>
          <cell r="L280" t="str">
            <v>BK1</v>
          </cell>
          <cell r="M280">
            <v>23</v>
          </cell>
          <cell r="N280">
            <v>2371</v>
          </cell>
          <cell r="O280"/>
          <cell r="P280" t="str">
            <v>Y</v>
          </cell>
          <cell r="Q280">
            <v>1</v>
          </cell>
          <cell r="R280">
            <v>0.5</v>
          </cell>
          <cell r="S280">
            <v>4</v>
          </cell>
          <cell r="T280">
            <v>1</v>
          </cell>
          <cell r="U280" t="str">
            <v>DEP-NC 2019</v>
          </cell>
          <cell r="X280" t="str">
            <v>DEP-NC 2019</v>
          </cell>
        </row>
        <row r="281">
          <cell r="A281" t="str">
            <v>T5670B02</v>
          </cell>
          <cell r="B281" t="str">
            <v>NC</v>
          </cell>
          <cell r="C281" t="str">
            <v>CDO-East</v>
          </cell>
          <cell r="D281" t="str">
            <v>EASTERN</v>
          </cell>
          <cell r="E281" t="str">
            <v>CAPE FEAR</v>
          </cell>
          <cell r="F281" t="str">
            <v>Cumberland</v>
          </cell>
          <cell r="G281" t="str">
            <v>EDMONDSON 230KV</v>
          </cell>
          <cell r="H281" t="str">
            <v>T5670</v>
          </cell>
          <cell r="I281">
            <v>134</v>
          </cell>
          <cell r="J281" t="str">
            <v>B02</v>
          </cell>
          <cell r="K281" t="str">
            <v>MCGEES CROSSROADS 24KV</v>
          </cell>
          <cell r="L281" t="str">
            <v>BK1</v>
          </cell>
          <cell r="M281">
            <v>24</v>
          </cell>
          <cell r="N281">
            <v>1803</v>
          </cell>
          <cell r="O281"/>
          <cell r="P281" t="str">
            <v>Y</v>
          </cell>
          <cell r="Q281">
            <v>1</v>
          </cell>
          <cell r="R281">
            <v>0.5</v>
          </cell>
          <cell r="S281">
            <v>3</v>
          </cell>
          <cell r="T281">
            <v>1</v>
          </cell>
          <cell r="U281" t="str">
            <v>DEP-NC 2019</v>
          </cell>
          <cell r="X281" t="str">
            <v>DEP-NC 2019</v>
          </cell>
        </row>
        <row r="282">
          <cell r="A282" t="str">
            <v>T5732B03</v>
          </cell>
          <cell r="B282" t="str">
            <v>NC</v>
          </cell>
          <cell r="C282" t="str">
            <v>CDO-East</v>
          </cell>
          <cell r="D282" t="str">
            <v>NORTHERN</v>
          </cell>
          <cell r="E282" t="str">
            <v>ZEBULON</v>
          </cell>
          <cell r="F282" t="str">
            <v>Wake</v>
          </cell>
          <cell r="G282" t="str">
            <v>FOUR OAKS 230KV</v>
          </cell>
          <cell r="H282" t="str">
            <v>T5732</v>
          </cell>
          <cell r="I282">
            <v>137</v>
          </cell>
          <cell r="J282" t="str">
            <v>B03</v>
          </cell>
          <cell r="K282" t="str">
            <v>KEEN ROAD 24KV</v>
          </cell>
          <cell r="L282" t="str">
            <v>BK1</v>
          </cell>
          <cell r="M282">
            <v>24</v>
          </cell>
          <cell r="N282">
            <v>1425</v>
          </cell>
          <cell r="O282"/>
          <cell r="P282" t="str">
            <v>Y</v>
          </cell>
          <cell r="Q282">
            <v>1</v>
          </cell>
          <cell r="R282">
            <v>0.5</v>
          </cell>
          <cell r="S282">
            <v>4</v>
          </cell>
          <cell r="T282">
            <v>0</v>
          </cell>
          <cell r="U282" t="str">
            <v>DEP-NC 2019</v>
          </cell>
          <cell r="X282" t="str">
            <v>DEP-NC 2019</v>
          </cell>
        </row>
        <row r="283">
          <cell r="A283" t="str">
            <v>T5749B01</v>
          </cell>
          <cell r="B283" t="str">
            <v>NC</v>
          </cell>
          <cell r="C283" t="str">
            <v>CDO-East</v>
          </cell>
          <cell r="D283" t="str">
            <v>EASTERN</v>
          </cell>
          <cell r="E283" t="str">
            <v>CAPE FEAR</v>
          </cell>
          <cell r="F283" t="str">
            <v>Cumberland</v>
          </cell>
          <cell r="G283" t="str">
            <v>GODWIN 115KV</v>
          </cell>
          <cell r="H283" t="str">
            <v>T5749</v>
          </cell>
          <cell r="I283">
            <v>134</v>
          </cell>
          <cell r="J283" t="str">
            <v>B01</v>
          </cell>
          <cell r="K283" t="str">
            <v>GODWIN 23KV</v>
          </cell>
          <cell r="L283" t="str">
            <v>BK1</v>
          </cell>
          <cell r="M283">
            <v>23</v>
          </cell>
          <cell r="N283">
            <v>1475</v>
          </cell>
          <cell r="O283"/>
          <cell r="P283" t="str">
            <v>Y</v>
          </cell>
          <cell r="Q283">
            <v>1</v>
          </cell>
          <cell r="R283">
            <v>0.5</v>
          </cell>
          <cell r="S283">
            <v>6</v>
          </cell>
          <cell r="T283">
            <v>0</v>
          </cell>
          <cell r="U283" t="str">
            <v>DEP-NC 2019</v>
          </cell>
          <cell r="V283" t="str">
            <v>Deferred from 2019</v>
          </cell>
          <cell r="X283" t="str">
            <v>DEP-NC 2019</v>
          </cell>
        </row>
        <row r="284">
          <cell r="A284" t="str">
            <v>T5754B03</v>
          </cell>
          <cell r="B284" t="str">
            <v>NC</v>
          </cell>
          <cell r="C284" t="str">
            <v>CDO-East</v>
          </cell>
          <cell r="D284" t="str">
            <v>EASTERN</v>
          </cell>
          <cell r="E284" t="str">
            <v>GOLDSBORO</v>
          </cell>
          <cell r="F284" t="str">
            <v>Wayne</v>
          </cell>
          <cell r="G284" t="str">
            <v>GOLDSBORO LANGSTON 115KV</v>
          </cell>
          <cell r="H284" t="str">
            <v>T5754</v>
          </cell>
          <cell r="I284">
            <v>130</v>
          </cell>
          <cell r="J284" t="str">
            <v>B03</v>
          </cell>
          <cell r="K284" t="str">
            <v>WAYNE MEMORIAL 24KV</v>
          </cell>
          <cell r="L284" t="str">
            <v>BK1</v>
          </cell>
          <cell r="M284">
            <v>24</v>
          </cell>
          <cell r="N284">
            <v>1520</v>
          </cell>
          <cell r="O284"/>
          <cell r="P284" t="str">
            <v>Y</v>
          </cell>
          <cell r="Q284">
            <v>1</v>
          </cell>
          <cell r="R284">
            <v>0.5</v>
          </cell>
          <cell r="S284">
            <v>4</v>
          </cell>
          <cell r="T284">
            <v>1</v>
          </cell>
          <cell r="U284" t="str">
            <v>DEP-NC 2019</v>
          </cell>
          <cell r="X284" t="str">
            <v>DEP-NC 2019</v>
          </cell>
        </row>
        <row r="285">
          <cell r="A285" t="str">
            <v>T5860B01</v>
          </cell>
          <cell r="B285" t="str">
            <v>NC</v>
          </cell>
          <cell r="C285" t="str">
            <v>CDO-East</v>
          </cell>
          <cell r="D285" t="str">
            <v>EASTERN</v>
          </cell>
          <cell r="E285" t="str">
            <v>CAPE FEAR</v>
          </cell>
          <cell r="F285" t="str">
            <v>Cumberland</v>
          </cell>
          <cell r="G285" t="str">
            <v>LILLINGTON 115KV</v>
          </cell>
          <cell r="H285" t="str">
            <v>T5860</v>
          </cell>
          <cell r="I285">
            <v>134</v>
          </cell>
          <cell r="J285" t="str">
            <v>B01</v>
          </cell>
          <cell r="K285" t="str">
            <v>BUNNLEVEL 23KV</v>
          </cell>
          <cell r="L285" t="str">
            <v>BK1</v>
          </cell>
          <cell r="M285">
            <v>23</v>
          </cell>
          <cell r="N285">
            <v>1903</v>
          </cell>
          <cell r="O285"/>
          <cell r="P285" t="str">
            <v>Y</v>
          </cell>
          <cell r="Q285">
            <v>1</v>
          </cell>
          <cell r="R285">
            <v>0.5</v>
          </cell>
          <cell r="S285">
            <v>7</v>
          </cell>
          <cell r="T285">
            <v>0</v>
          </cell>
          <cell r="U285" t="str">
            <v>DEP-NC 2019</v>
          </cell>
          <cell r="V285" t="str">
            <v>Deferred from 2019</v>
          </cell>
          <cell r="X285" t="str">
            <v>DEP-NC 2019</v>
          </cell>
        </row>
        <row r="286">
          <cell r="A286" t="str">
            <v>T5860B03</v>
          </cell>
          <cell r="B286" t="str">
            <v>NC</v>
          </cell>
          <cell r="C286" t="str">
            <v>CDO-East</v>
          </cell>
          <cell r="D286" t="str">
            <v>EASTERN</v>
          </cell>
          <cell r="E286" t="str">
            <v>CAPE FEAR</v>
          </cell>
          <cell r="F286" t="str">
            <v>Cumberland</v>
          </cell>
          <cell r="G286" t="str">
            <v>LILLINGTON 115KV</v>
          </cell>
          <cell r="H286" t="str">
            <v>T5860</v>
          </cell>
          <cell r="I286">
            <v>134</v>
          </cell>
          <cell r="J286" t="str">
            <v>B03</v>
          </cell>
          <cell r="K286" t="str">
            <v>NC 210 NORTH 23KV</v>
          </cell>
          <cell r="L286" t="str">
            <v>BK1</v>
          </cell>
          <cell r="M286">
            <v>23</v>
          </cell>
          <cell r="N286">
            <v>1812</v>
          </cell>
          <cell r="O286"/>
          <cell r="P286" t="str">
            <v>Y</v>
          </cell>
          <cell r="Q286">
            <v>1</v>
          </cell>
          <cell r="R286">
            <v>0.5</v>
          </cell>
          <cell r="S286">
            <v>4</v>
          </cell>
          <cell r="T286">
            <v>1</v>
          </cell>
          <cell r="U286" t="str">
            <v>DEP-NC 2019</v>
          </cell>
          <cell r="V286" t="str">
            <v>Deferred from 2019</v>
          </cell>
          <cell r="W286" t="str">
            <v>circuit ride out needed to correct model and balancing issue per J. Liu 2/7/18</v>
          </cell>
          <cell r="X286" t="str">
            <v>DEP-NC 2019</v>
          </cell>
        </row>
        <row r="287">
          <cell r="A287" t="str">
            <v>T5900B03</v>
          </cell>
          <cell r="B287" t="str">
            <v>NC</v>
          </cell>
          <cell r="C287" t="str">
            <v>CDO-East</v>
          </cell>
          <cell r="D287" t="str">
            <v>NORTHERN</v>
          </cell>
          <cell r="E287" t="str">
            <v>ZEBULON</v>
          </cell>
          <cell r="F287" t="str">
            <v>Wake</v>
          </cell>
          <cell r="G287" t="str">
            <v>NASHVILLE 115KV</v>
          </cell>
          <cell r="H287" t="str">
            <v>T5900</v>
          </cell>
          <cell r="I287">
            <v>144</v>
          </cell>
          <cell r="J287" t="str">
            <v>B03</v>
          </cell>
          <cell r="K287" t="str">
            <v>WEST NASH 23KV</v>
          </cell>
          <cell r="L287" t="str">
            <v>BK1</v>
          </cell>
          <cell r="M287">
            <v>23</v>
          </cell>
          <cell r="N287">
            <v>2130</v>
          </cell>
          <cell r="O287">
            <v>2016</v>
          </cell>
          <cell r="P287">
            <v>2016</v>
          </cell>
          <cell r="Q287">
            <v>0</v>
          </cell>
          <cell r="R287">
            <v>0</v>
          </cell>
          <cell r="S287">
            <v>0</v>
          </cell>
          <cell r="T287">
            <v>7</v>
          </cell>
          <cell r="U287" t="str">
            <v>DEP-NC 2019</v>
          </cell>
          <cell r="X287" t="str">
            <v>DEP-NC 2019</v>
          </cell>
        </row>
        <row r="288">
          <cell r="A288" t="str">
            <v>T5912B02</v>
          </cell>
          <cell r="B288" t="str">
            <v>NC</v>
          </cell>
          <cell r="C288" t="str">
            <v>CDO-East</v>
          </cell>
          <cell r="D288" t="str">
            <v>EASTERN</v>
          </cell>
          <cell r="E288" t="str">
            <v>GOLDSBORO</v>
          </cell>
          <cell r="F288" t="str">
            <v>Wayne</v>
          </cell>
          <cell r="G288" t="str">
            <v>NEW HOPE 115KV</v>
          </cell>
          <cell r="H288" t="str">
            <v>T5912</v>
          </cell>
          <cell r="I288">
            <v>130</v>
          </cell>
          <cell r="J288" t="str">
            <v>B02</v>
          </cell>
          <cell r="K288" t="str">
            <v>BERKELEY 23KV</v>
          </cell>
          <cell r="L288" t="str">
            <v>BK1</v>
          </cell>
          <cell r="M288">
            <v>23</v>
          </cell>
          <cell r="N288">
            <v>1436</v>
          </cell>
          <cell r="O288"/>
          <cell r="P288" t="str">
            <v>Y</v>
          </cell>
          <cell r="Q288">
            <v>1</v>
          </cell>
          <cell r="R288">
            <v>0.5</v>
          </cell>
          <cell r="S288">
            <v>1</v>
          </cell>
          <cell r="T288">
            <v>3</v>
          </cell>
          <cell r="U288" t="str">
            <v>DEP-NC 2019</v>
          </cell>
          <cell r="V288" t="str">
            <v>Substitute</v>
          </cell>
          <cell r="X288" t="str">
            <v>DEP-NC 2019</v>
          </cell>
        </row>
        <row r="289">
          <cell r="A289" t="str">
            <v>T5935B03</v>
          </cell>
          <cell r="B289" t="str">
            <v>NC</v>
          </cell>
          <cell r="C289" t="str">
            <v>CDO-East</v>
          </cell>
          <cell r="D289" t="str">
            <v>NORTHERN</v>
          </cell>
          <cell r="E289" t="str">
            <v>ZEBULON</v>
          </cell>
          <cell r="F289" t="str">
            <v>Wake</v>
          </cell>
          <cell r="G289" t="str">
            <v>PRINCETON 115KV</v>
          </cell>
          <cell r="H289" t="str">
            <v>T5935</v>
          </cell>
          <cell r="I289">
            <v>137</v>
          </cell>
          <cell r="J289" t="str">
            <v>B03</v>
          </cell>
          <cell r="K289" t="str">
            <v>BIZZELL GROVE 23KV</v>
          </cell>
          <cell r="L289" t="str">
            <v>BK1</v>
          </cell>
          <cell r="M289">
            <v>23</v>
          </cell>
          <cell r="N289">
            <v>1448</v>
          </cell>
          <cell r="O289"/>
          <cell r="P289" t="str">
            <v>Y</v>
          </cell>
          <cell r="Q289">
            <v>1</v>
          </cell>
          <cell r="R289">
            <v>0.5</v>
          </cell>
          <cell r="S289">
            <v>7</v>
          </cell>
          <cell r="T289">
            <v>0</v>
          </cell>
          <cell r="U289" t="str">
            <v>DEP-NC 2019</v>
          </cell>
          <cell r="X289" t="str">
            <v>DEP-NC 2019</v>
          </cell>
        </row>
        <row r="290">
          <cell r="A290" t="str">
            <v>T6040B13</v>
          </cell>
          <cell r="B290" t="str">
            <v>NC</v>
          </cell>
          <cell r="C290" t="str">
            <v>CDO-East</v>
          </cell>
          <cell r="D290" t="str">
            <v>NORTHERN</v>
          </cell>
          <cell r="E290" t="str">
            <v>ZEBULON</v>
          </cell>
          <cell r="F290" t="str">
            <v>Wake</v>
          </cell>
          <cell r="G290" t="str">
            <v>CASTALIA 230KV</v>
          </cell>
          <cell r="H290" t="str">
            <v>T6040</v>
          </cell>
          <cell r="I290">
            <v>144</v>
          </cell>
          <cell r="J290" t="str">
            <v>B13</v>
          </cell>
          <cell r="K290" t="str">
            <v>HOLLISTER 24KV</v>
          </cell>
          <cell r="L290" t="str">
            <v>BK1</v>
          </cell>
          <cell r="M290">
            <v>24</v>
          </cell>
          <cell r="N290">
            <v>1664</v>
          </cell>
          <cell r="O290"/>
          <cell r="P290" t="str">
            <v>Y</v>
          </cell>
          <cell r="Q290">
            <v>1</v>
          </cell>
          <cell r="R290">
            <v>0.5</v>
          </cell>
          <cell r="S290">
            <v>0</v>
          </cell>
          <cell r="T290">
            <v>3</v>
          </cell>
          <cell r="U290" t="str">
            <v>DEP-NC 2019</v>
          </cell>
          <cell r="X290" t="str">
            <v>DEP-NC 2019</v>
          </cell>
        </row>
        <row r="291">
          <cell r="A291" t="str">
            <v>T6070B03</v>
          </cell>
          <cell r="B291" t="str">
            <v>NC</v>
          </cell>
          <cell r="C291" t="str">
            <v>CDO-East</v>
          </cell>
          <cell r="D291" t="str">
            <v>EASTERN</v>
          </cell>
          <cell r="E291" t="str">
            <v>GOLDSBORO</v>
          </cell>
          <cell r="F291" t="str">
            <v>Wayne</v>
          </cell>
          <cell r="G291" t="str">
            <v>WARSAW 230KV</v>
          </cell>
          <cell r="H291" t="str">
            <v>T6070</v>
          </cell>
          <cell r="I291">
            <v>135</v>
          </cell>
          <cell r="J291" t="str">
            <v>B03</v>
          </cell>
          <cell r="K291" t="str">
            <v>WARSAW 23KV</v>
          </cell>
          <cell r="L291" t="str">
            <v>BK1</v>
          </cell>
          <cell r="M291">
            <v>23</v>
          </cell>
          <cell r="N291">
            <v>1253</v>
          </cell>
          <cell r="O291"/>
          <cell r="Q291">
            <v>0</v>
          </cell>
          <cell r="R291">
            <v>0</v>
          </cell>
          <cell r="S291">
            <v>4</v>
          </cell>
          <cell r="T291">
            <v>0</v>
          </cell>
          <cell r="U291" t="str">
            <v>DEP-NC 2019</v>
          </cell>
          <cell r="V291" t="str">
            <v>Deferred from 2019</v>
          </cell>
          <cell r="X291" t="str">
            <v>DEP-NC 2019</v>
          </cell>
        </row>
        <row r="292">
          <cell r="A292" t="str">
            <v>T6090B10</v>
          </cell>
          <cell r="B292" t="str">
            <v>NC</v>
          </cell>
          <cell r="C292" t="str">
            <v>CDO-East</v>
          </cell>
          <cell r="D292" t="str">
            <v>NORTHERN</v>
          </cell>
          <cell r="E292" t="str">
            <v>ZEBULON</v>
          </cell>
          <cell r="F292" t="str">
            <v>Wake</v>
          </cell>
          <cell r="G292" t="str">
            <v>ZEBULON 115KV</v>
          </cell>
          <cell r="H292" t="str">
            <v>T6090</v>
          </cell>
          <cell r="I292">
            <v>163</v>
          </cell>
          <cell r="J292" t="str">
            <v>B10</v>
          </cell>
          <cell r="K292" t="str">
            <v>WAKEFIELD STREET 23KV</v>
          </cell>
          <cell r="L292" t="str">
            <v>BK1</v>
          </cell>
          <cell r="M292">
            <v>23</v>
          </cell>
          <cell r="N292">
            <v>1797</v>
          </cell>
          <cell r="O292"/>
          <cell r="P292" t="str">
            <v>Y</v>
          </cell>
          <cell r="Q292">
            <v>1</v>
          </cell>
          <cell r="R292">
            <v>0.5</v>
          </cell>
          <cell r="S292">
            <v>7</v>
          </cell>
          <cell r="T292">
            <v>0</v>
          </cell>
          <cell r="U292" t="str">
            <v>DEP-NC 2019</v>
          </cell>
          <cell r="V292" t="str">
            <v>Deferred from 2019</v>
          </cell>
          <cell r="X292" t="str">
            <v>DEP-NC 2019</v>
          </cell>
        </row>
        <row r="293">
          <cell r="A293" t="str">
            <v>T6201B02</v>
          </cell>
          <cell r="B293" t="str">
            <v>NC</v>
          </cell>
          <cell r="C293" t="str">
            <v>CDO-East</v>
          </cell>
          <cell r="D293" t="str">
            <v>EASTERN</v>
          </cell>
          <cell r="E293" t="str">
            <v>WILMINGTON SOUTH</v>
          </cell>
          <cell r="F293" t="str">
            <v>New Hanover</v>
          </cell>
          <cell r="G293" t="str">
            <v>CAROLINA BEACH 115KV</v>
          </cell>
          <cell r="H293" t="str">
            <v>T6201</v>
          </cell>
          <cell r="I293">
            <v>310</v>
          </cell>
          <cell r="J293" t="str">
            <v>B02</v>
          </cell>
          <cell r="K293" t="str">
            <v>KURE BEACH 23KV</v>
          </cell>
          <cell r="L293" t="str">
            <v>BK1</v>
          </cell>
          <cell r="M293">
            <v>23</v>
          </cell>
          <cell r="N293">
            <v>1742</v>
          </cell>
          <cell r="O293"/>
          <cell r="P293" t="str">
            <v>Y</v>
          </cell>
          <cell r="Q293">
            <v>1</v>
          </cell>
          <cell r="R293">
            <v>0.5</v>
          </cell>
          <cell r="S293">
            <v>1</v>
          </cell>
          <cell r="T293">
            <v>2</v>
          </cell>
          <cell r="U293" t="str">
            <v>DEP-NC 2019</v>
          </cell>
          <cell r="X293" t="str">
            <v>DEP-NC 2019</v>
          </cell>
        </row>
        <row r="294">
          <cell r="A294" t="str">
            <v>T6205B11</v>
          </cell>
          <cell r="B294" t="str">
            <v>NC</v>
          </cell>
          <cell r="C294" t="str">
            <v>CDO-East</v>
          </cell>
          <cell r="D294" t="str">
            <v>EASTERN</v>
          </cell>
          <cell r="E294" t="str">
            <v>WILMINGTON NORTH</v>
          </cell>
          <cell r="F294" t="str">
            <v>New Hanover</v>
          </cell>
          <cell r="G294" t="str">
            <v>CASTLE HAYNE 230KV</v>
          </cell>
          <cell r="H294" t="str">
            <v>T6205</v>
          </cell>
          <cell r="I294">
            <v>312</v>
          </cell>
          <cell r="J294" t="str">
            <v>B11</v>
          </cell>
          <cell r="K294" t="str">
            <v>WRIGHTSBORO 23KV</v>
          </cell>
          <cell r="L294" t="str">
            <v>BK1</v>
          </cell>
          <cell r="M294">
            <v>23</v>
          </cell>
          <cell r="N294">
            <v>1593</v>
          </cell>
          <cell r="O294"/>
          <cell r="P294" t="str">
            <v>Y</v>
          </cell>
          <cell r="Q294">
            <v>1</v>
          </cell>
          <cell r="R294">
            <v>0.5</v>
          </cell>
          <cell r="S294">
            <v>2</v>
          </cell>
          <cell r="T294">
            <v>1</v>
          </cell>
          <cell r="U294" t="str">
            <v>DEP-NC 2019</v>
          </cell>
          <cell r="X294" t="str">
            <v>DEP-NC 2019</v>
          </cell>
        </row>
        <row r="295">
          <cell r="A295" t="str">
            <v>T6205B22</v>
          </cell>
          <cell r="B295" t="str">
            <v>NC</v>
          </cell>
          <cell r="C295" t="str">
            <v>CDO-East</v>
          </cell>
          <cell r="D295" t="str">
            <v>EASTERN</v>
          </cell>
          <cell r="E295" t="str">
            <v>WILMINGTON NORTH</v>
          </cell>
          <cell r="F295" t="str">
            <v>New Hanover</v>
          </cell>
          <cell r="G295" t="str">
            <v>CASTLE HAYNE 230KV</v>
          </cell>
          <cell r="H295" t="str">
            <v>T6205</v>
          </cell>
          <cell r="I295">
            <v>312</v>
          </cell>
          <cell r="J295" t="str">
            <v>B22</v>
          </cell>
          <cell r="K295" t="str">
            <v>BLUE CLAY 23KV</v>
          </cell>
          <cell r="L295" t="str">
            <v>BK2</v>
          </cell>
          <cell r="M295">
            <v>23</v>
          </cell>
          <cell r="N295">
            <v>1696</v>
          </cell>
          <cell r="O295">
            <v>2015</v>
          </cell>
          <cell r="P295">
            <v>2015</v>
          </cell>
          <cell r="Q295">
            <v>0</v>
          </cell>
          <cell r="R295">
            <v>0</v>
          </cell>
          <cell r="S295">
            <v>2</v>
          </cell>
          <cell r="T295">
            <v>4</v>
          </cell>
          <cell r="U295" t="str">
            <v>DEP-NC 2019</v>
          </cell>
          <cell r="X295" t="str">
            <v>DEP-NC 2019</v>
          </cell>
        </row>
        <row r="296">
          <cell r="A296" t="str">
            <v>T6320B03</v>
          </cell>
          <cell r="B296" t="str">
            <v>NC</v>
          </cell>
          <cell r="C296" t="str">
            <v>CDO-East</v>
          </cell>
          <cell r="D296" t="str">
            <v>EASTERN</v>
          </cell>
          <cell r="E296" t="str">
            <v>WILMINGTON NORTH</v>
          </cell>
          <cell r="F296" t="str">
            <v>New Hanover</v>
          </cell>
          <cell r="G296" t="str">
            <v>WILMINGTON EAST 230KV</v>
          </cell>
          <cell r="H296" t="str">
            <v>T6320</v>
          </cell>
          <cell r="I296">
            <v>312</v>
          </cell>
          <cell r="J296" t="str">
            <v>B03</v>
          </cell>
          <cell r="K296" t="str">
            <v>WILMINGTON EAST AIRPORT 23KV</v>
          </cell>
          <cell r="L296" t="str">
            <v>BK1</v>
          </cell>
          <cell r="M296">
            <v>23</v>
          </cell>
          <cell r="N296">
            <v>532</v>
          </cell>
          <cell r="O296">
            <v>2015</v>
          </cell>
          <cell r="P296">
            <v>2015</v>
          </cell>
          <cell r="Q296">
            <v>0</v>
          </cell>
          <cell r="R296">
            <v>0</v>
          </cell>
          <cell r="S296">
            <v>1</v>
          </cell>
          <cell r="T296">
            <v>4</v>
          </cell>
          <cell r="U296" t="str">
            <v>DEP-NC 2019</v>
          </cell>
          <cell r="X296" t="str">
            <v>DEP-NC 2019</v>
          </cell>
        </row>
        <row r="297">
          <cell r="A297" t="str">
            <v>T6385B13</v>
          </cell>
          <cell r="B297" t="str">
            <v>NC</v>
          </cell>
          <cell r="C297" t="str">
            <v>CDO-East</v>
          </cell>
          <cell r="D297" t="str">
            <v>EASTERN</v>
          </cell>
          <cell r="E297" t="str">
            <v>WILMINGTON NORTH</v>
          </cell>
          <cell r="F297" t="str">
            <v>New Hanover</v>
          </cell>
          <cell r="G297" t="str">
            <v>ROCKY POINT 230KV</v>
          </cell>
          <cell r="H297" t="str">
            <v>T6385</v>
          </cell>
          <cell r="I297">
            <v>315</v>
          </cell>
          <cell r="J297" t="str">
            <v>B13</v>
          </cell>
          <cell r="K297" t="str">
            <v>ATKINSON 23KV</v>
          </cell>
          <cell r="L297" t="str">
            <v>BK1</v>
          </cell>
          <cell r="M297">
            <v>23</v>
          </cell>
          <cell r="N297">
            <v>1336</v>
          </cell>
          <cell r="O297"/>
          <cell r="P297" t="str">
            <v>Y</v>
          </cell>
          <cell r="Q297">
            <v>1</v>
          </cell>
          <cell r="R297">
            <v>0.5</v>
          </cell>
          <cell r="S297">
            <v>3</v>
          </cell>
          <cell r="T297">
            <v>0</v>
          </cell>
          <cell r="U297" t="str">
            <v>DEP-NC 2019</v>
          </cell>
          <cell r="V297" t="str">
            <v>Deferred from 2019</v>
          </cell>
          <cell r="W297" t="str">
            <v>Segmentation only, per note from Anna Vick 2/7/18</v>
          </cell>
          <cell r="X297" t="str">
            <v>DEP-NC 2019</v>
          </cell>
        </row>
        <row r="298">
          <cell r="A298" t="str">
            <v>T6389B01</v>
          </cell>
          <cell r="B298" t="str">
            <v>NC</v>
          </cell>
          <cell r="C298" t="str">
            <v>CDO-East</v>
          </cell>
          <cell r="D298" t="str">
            <v>EASTERN</v>
          </cell>
          <cell r="E298" t="str">
            <v>WILMINGTON NORTH</v>
          </cell>
          <cell r="F298" t="str">
            <v>New Hanover</v>
          </cell>
          <cell r="G298" t="str">
            <v>TOPSAIL 230KV</v>
          </cell>
          <cell r="H298" t="str">
            <v>T6389</v>
          </cell>
          <cell r="I298">
            <v>312</v>
          </cell>
          <cell r="J298" t="str">
            <v>B01</v>
          </cell>
          <cell r="K298" t="str">
            <v>BELVEDERE 23KV</v>
          </cell>
          <cell r="L298" t="str">
            <v>BK1</v>
          </cell>
          <cell r="M298">
            <v>23</v>
          </cell>
          <cell r="N298">
            <v>1313</v>
          </cell>
          <cell r="O298"/>
          <cell r="P298" t="str">
            <v>Y</v>
          </cell>
          <cell r="Q298">
            <v>1</v>
          </cell>
          <cell r="R298">
            <v>0.5</v>
          </cell>
          <cell r="S298">
            <v>1</v>
          </cell>
          <cell r="T298">
            <v>2</v>
          </cell>
          <cell r="U298" t="str">
            <v>DEP-NC 2019</v>
          </cell>
          <cell r="X298" t="str">
            <v>DEP-NC 2019</v>
          </cell>
        </row>
        <row r="299">
          <cell r="A299" t="str">
            <v>T6455B01</v>
          </cell>
          <cell r="B299" t="str">
            <v>NC</v>
          </cell>
          <cell r="C299" t="str">
            <v>CDO-East</v>
          </cell>
          <cell r="D299" t="str">
            <v>EASTERN</v>
          </cell>
          <cell r="E299" t="str">
            <v>WILMINGTON SOUTH</v>
          </cell>
          <cell r="F299" t="str">
            <v>New Hanover</v>
          </cell>
          <cell r="G299" t="str">
            <v>MASONBORO 230KV</v>
          </cell>
          <cell r="H299" t="str">
            <v>T6455</v>
          </cell>
          <cell r="I299">
            <v>310</v>
          </cell>
          <cell r="J299" t="str">
            <v>B01</v>
          </cell>
          <cell r="K299" t="str">
            <v>DOGWOOD 23KV</v>
          </cell>
          <cell r="L299" t="str">
            <v>BK1</v>
          </cell>
          <cell r="M299">
            <v>23</v>
          </cell>
          <cell r="N299">
            <v>2097</v>
          </cell>
          <cell r="O299"/>
          <cell r="P299" t="str">
            <v>Y</v>
          </cell>
          <cell r="Q299">
            <v>1</v>
          </cell>
          <cell r="R299">
            <v>0.5</v>
          </cell>
          <cell r="S299">
            <v>2</v>
          </cell>
          <cell r="T299">
            <v>2</v>
          </cell>
          <cell r="U299" t="str">
            <v>DEP-NC 2019</v>
          </cell>
          <cell r="X299" t="str">
            <v>DEP-NC 2019</v>
          </cell>
        </row>
        <row r="300">
          <cell r="A300" t="str">
            <v>T6455B04</v>
          </cell>
          <cell r="B300" t="str">
            <v>NC</v>
          </cell>
          <cell r="C300" t="str">
            <v>CDO-East</v>
          </cell>
          <cell r="D300" t="str">
            <v>EASTERN</v>
          </cell>
          <cell r="E300" t="str">
            <v>WILMINGTON SOUTH</v>
          </cell>
          <cell r="F300" t="str">
            <v>New Hanover</v>
          </cell>
          <cell r="G300" t="str">
            <v>MASONBORO 230KV</v>
          </cell>
          <cell r="H300" t="str">
            <v>T6455</v>
          </cell>
          <cell r="I300">
            <v>310</v>
          </cell>
          <cell r="J300" t="str">
            <v>B04</v>
          </cell>
          <cell r="K300" t="str">
            <v>OLEANDER 23KV</v>
          </cell>
          <cell r="L300" t="str">
            <v>BK1</v>
          </cell>
          <cell r="M300">
            <v>23</v>
          </cell>
          <cell r="N300">
            <v>1766</v>
          </cell>
          <cell r="O300">
            <v>2014</v>
          </cell>
          <cell r="P300">
            <v>2014</v>
          </cell>
          <cell r="Q300">
            <v>0</v>
          </cell>
          <cell r="R300">
            <v>0</v>
          </cell>
          <cell r="S300">
            <v>2</v>
          </cell>
          <cell r="T300">
            <v>2</v>
          </cell>
          <cell r="U300" t="str">
            <v>DEP-NC 2019</v>
          </cell>
          <cell r="X300" t="str">
            <v>DEP-NC 2019</v>
          </cell>
        </row>
        <row r="301">
          <cell r="A301" t="str">
            <v>T6455B06</v>
          </cell>
          <cell r="B301" t="str">
            <v>NC</v>
          </cell>
          <cell r="C301" t="str">
            <v>CDO-East</v>
          </cell>
          <cell r="D301" t="str">
            <v>EASTERN</v>
          </cell>
          <cell r="E301" t="str">
            <v>WILMINGTON SOUTH</v>
          </cell>
          <cell r="F301" t="str">
            <v>New Hanover</v>
          </cell>
          <cell r="G301" t="str">
            <v>MASONBORO 230KV</v>
          </cell>
          <cell r="H301" t="str">
            <v>T6455</v>
          </cell>
          <cell r="I301">
            <v>310</v>
          </cell>
          <cell r="J301" t="str">
            <v>B06</v>
          </cell>
          <cell r="K301" t="str">
            <v>MASONBORO LOOP ROAD 23KV</v>
          </cell>
          <cell r="L301" t="str">
            <v>BK1</v>
          </cell>
          <cell r="M301">
            <v>23</v>
          </cell>
          <cell r="N301">
            <v>2021</v>
          </cell>
          <cell r="O301"/>
          <cell r="P301" t="str">
            <v>Y</v>
          </cell>
          <cell r="Q301">
            <v>1</v>
          </cell>
          <cell r="R301">
            <v>0.5</v>
          </cell>
          <cell r="S301">
            <v>1</v>
          </cell>
          <cell r="T301">
            <v>3</v>
          </cell>
          <cell r="U301" t="str">
            <v>DEP-NC 2019</v>
          </cell>
          <cell r="X301" t="str">
            <v>DEP-NC 2019</v>
          </cell>
        </row>
        <row r="302">
          <cell r="A302" t="str">
            <v>T6455B12</v>
          </cell>
          <cell r="B302" t="str">
            <v>NC</v>
          </cell>
          <cell r="C302" t="str">
            <v>CDO-East</v>
          </cell>
          <cell r="D302" t="str">
            <v>EASTERN</v>
          </cell>
          <cell r="E302" t="str">
            <v>WILMINGTON SOUTH</v>
          </cell>
          <cell r="F302" t="str">
            <v>New Hanover</v>
          </cell>
          <cell r="G302" t="str">
            <v>MASONBORO 230KV</v>
          </cell>
          <cell r="H302" t="str">
            <v>T6455</v>
          </cell>
          <cell r="I302">
            <v>310</v>
          </cell>
          <cell r="J302" t="str">
            <v>B12</v>
          </cell>
          <cell r="K302" t="str">
            <v>LONG LEAF 23KV</v>
          </cell>
          <cell r="L302" t="str">
            <v>BK2</v>
          </cell>
          <cell r="M302">
            <v>23</v>
          </cell>
          <cell r="N302">
            <v>1585</v>
          </cell>
          <cell r="O302"/>
          <cell r="P302" t="str">
            <v>Y</v>
          </cell>
          <cell r="Q302">
            <v>1</v>
          </cell>
          <cell r="R302">
            <v>0.5</v>
          </cell>
          <cell r="S302">
            <v>2</v>
          </cell>
          <cell r="T302">
            <v>2</v>
          </cell>
          <cell r="U302" t="str">
            <v>DEP-NC 2019</v>
          </cell>
          <cell r="X302" t="str">
            <v>DEP-NC 2019</v>
          </cell>
        </row>
        <row r="303">
          <cell r="A303" t="str">
            <v>T6466B02</v>
          </cell>
          <cell r="B303" t="str">
            <v>NC</v>
          </cell>
          <cell r="C303" t="str">
            <v>CDO-East</v>
          </cell>
          <cell r="D303" t="str">
            <v>EASTERN</v>
          </cell>
          <cell r="E303" t="str">
            <v>WILMINGTON NORTH</v>
          </cell>
          <cell r="F303" t="str">
            <v>New Hanover</v>
          </cell>
          <cell r="G303" t="str">
            <v>WILMINGTON NINTH AND ORANGE 230KV</v>
          </cell>
          <cell r="H303" t="str">
            <v>T6466</v>
          </cell>
          <cell r="I303">
            <v>312</v>
          </cell>
          <cell r="J303" t="str">
            <v>B02</v>
          </cell>
          <cell r="K303" t="str">
            <v>NORTH WILMINGTON 23KV</v>
          </cell>
          <cell r="L303" t="str">
            <v>BK1</v>
          </cell>
          <cell r="M303">
            <v>23</v>
          </cell>
          <cell r="N303">
            <v>1420</v>
          </cell>
          <cell r="O303">
            <v>2015</v>
          </cell>
          <cell r="P303">
            <v>2015</v>
          </cell>
          <cell r="Q303">
            <v>0</v>
          </cell>
          <cell r="R303">
            <v>0</v>
          </cell>
          <cell r="S303">
            <v>2</v>
          </cell>
          <cell r="T303">
            <v>2</v>
          </cell>
          <cell r="U303" t="str">
            <v>DEP-NC 2019</v>
          </cell>
          <cell r="X303" t="str">
            <v>DEP-NC 2019</v>
          </cell>
        </row>
        <row r="304">
          <cell r="A304" t="str">
            <v>T6471B12</v>
          </cell>
          <cell r="B304" t="str">
            <v>NC</v>
          </cell>
          <cell r="C304" t="str">
            <v>CDO-East</v>
          </cell>
          <cell r="D304" t="str">
            <v>EASTERN</v>
          </cell>
          <cell r="E304" t="str">
            <v>WILMINGTON NORTH</v>
          </cell>
          <cell r="F304" t="str">
            <v>New Hanover</v>
          </cell>
          <cell r="G304" t="str">
            <v>MURRAYSVILLE 230KV</v>
          </cell>
          <cell r="H304" t="str">
            <v>T6471</v>
          </cell>
          <cell r="I304">
            <v>312</v>
          </cell>
          <cell r="J304" t="str">
            <v>B12</v>
          </cell>
          <cell r="K304" t="str">
            <v>KING'S GRANT 23KV</v>
          </cell>
          <cell r="L304" t="str">
            <v>BK1</v>
          </cell>
          <cell r="M304">
            <v>23</v>
          </cell>
          <cell r="N304">
            <v>2212</v>
          </cell>
          <cell r="O304"/>
          <cell r="P304" t="str">
            <v>Y</v>
          </cell>
          <cell r="Q304">
            <v>1</v>
          </cell>
          <cell r="R304">
            <v>0.5</v>
          </cell>
          <cell r="S304">
            <v>3</v>
          </cell>
          <cell r="T304">
            <v>2</v>
          </cell>
          <cell r="U304" t="str">
            <v>DEP-NC 2019</v>
          </cell>
          <cell r="X304" t="str">
            <v>DEP-NC 2019</v>
          </cell>
        </row>
        <row r="305">
          <cell r="A305" t="str">
            <v>T6670B02</v>
          </cell>
          <cell r="B305" t="str">
            <v>NC</v>
          </cell>
          <cell r="C305" t="str">
            <v>CDO-East</v>
          </cell>
          <cell r="D305" t="str">
            <v>EASTERN</v>
          </cell>
          <cell r="E305" t="str">
            <v>WHITEVILLE</v>
          </cell>
          <cell r="F305" t="str">
            <v>Columbus</v>
          </cell>
          <cell r="G305" t="str">
            <v>WHITEVILLE 115KV</v>
          </cell>
          <cell r="H305" t="str">
            <v>T6670</v>
          </cell>
          <cell r="I305">
            <v>317</v>
          </cell>
          <cell r="J305" t="str">
            <v>B02</v>
          </cell>
          <cell r="K305" t="str">
            <v>BRUNSWICK 23KV</v>
          </cell>
          <cell r="L305" t="str">
            <v>BK1</v>
          </cell>
          <cell r="M305">
            <v>23</v>
          </cell>
          <cell r="N305">
            <v>1363</v>
          </cell>
          <cell r="O305"/>
          <cell r="P305" t="str">
            <v>Y</v>
          </cell>
          <cell r="Q305">
            <v>1</v>
          </cell>
          <cell r="R305">
            <v>0.5</v>
          </cell>
          <cell r="S305">
            <v>2</v>
          </cell>
          <cell r="T305">
            <v>2</v>
          </cell>
          <cell r="U305" t="str">
            <v>DEP-NC 2019</v>
          </cell>
          <cell r="V305" t="str">
            <v>Substitute</v>
          </cell>
          <cell r="X305" t="str">
            <v>DEP-NC 2019</v>
          </cell>
        </row>
        <row r="306">
          <cell r="A306" t="str">
            <v>T6670B04</v>
          </cell>
          <cell r="B306" t="str">
            <v>NC</v>
          </cell>
          <cell r="C306" t="str">
            <v>CDO-East</v>
          </cell>
          <cell r="D306" t="str">
            <v>EASTERN</v>
          </cell>
          <cell r="E306" t="str">
            <v>WHITEVILLE</v>
          </cell>
          <cell r="F306" t="str">
            <v>Columbus</v>
          </cell>
          <cell r="G306" t="str">
            <v>WHITEVILLE 115KV</v>
          </cell>
          <cell r="H306" t="str">
            <v>T6670</v>
          </cell>
          <cell r="I306">
            <v>317</v>
          </cell>
          <cell r="J306" t="str">
            <v>B04</v>
          </cell>
          <cell r="K306" t="str">
            <v>TRAM ROAD 23KV</v>
          </cell>
          <cell r="L306" t="str">
            <v>BK1</v>
          </cell>
          <cell r="M306">
            <v>23</v>
          </cell>
          <cell r="N306">
            <v>1601</v>
          </cell>
          <cell r="O306"/>
          <cell r="P306" t="str">
            <v>Y</v>
          </cell>
          <cell r="Q306">
            <v>1</v>
          </cell>
          <cell r="R306">
            <v>0.5</v>
          </cell>
          <cell r="S306">
            <v>4</v>
          </cell>
          <cell r="T306">
            <v>0</v>
          </cell>
          <cell r="U306" t="str">
            <v>DEP-NC 2019</v>
          </cell>
          <cell r="V306" t="str">
            <v>Substitute</v>
          </cell>
          <cell r="X306" t="str">
            <v>DEP-NC 2019</v>
          </cell>
        </row>
        <row r="307">
          <cell r="A307" t="str">
            <v>T6720B22</v>
          </cell>
          <cell r="B307" t="str">
            <v>NC</v>
          </cell>
          <cell r="C307" t="str">
            <v>CDO-East</v>
          </cell>
          <cell r="D307" t="str">
            <v>EASTERN</v>
          </cell>
          <cell r="E307" t="str">
            <v>WILMINGTON SOUTH</v>
          </cell>
          <cell r="F307" t="str">
            <v>New Hanover</v>
          </cell>
          <cell r="G307" t="str">
            <v>WILMINGTON WINTER PARK 230KV</v>
          </cell>
          <cell r="H307" t="str">
            <v>T6720</v>
          </cell>
          <cell r="I307">
            <v>310</v>
          </cell>
          <cell r="J307" t="str">
            <v>B22</v>
          </cell>
          <cell r="K307" t="str">
            <v>SANDERS ROAD 23KV</v>
          </cell>
          <cell r="L307" t="str">
            <v>BK2</v>
          </cell>
          <cell r="M307">
            <v>23</v>
          </cell>
          <cell r="N307">
            <v>1766</v>
          </cell>
          <cell r="O307"/>
          <cell r="P307" t="str">
            <v>Y</v>
          </cell>
          <cell r="Q307">
            <v>1</v>
          </cell>
          <cell r="R307">
            <v>0.5</v>
          </cell>
          <cell r="S307">
            <v>2</v>
          </cell>
          <cell r="T307">
            <v>1</v>
          </cell>
          <cell r="U307" t="str">
            <v>DEP-NC 2019</v>
          </cell>
          <cell r="X307" t="str">
            <v>DEP-NC 2019</v>
          </cell>
        </row>
        <row r="308">
          <cell r="A308" t="str">
            <v>T6740B04</v>
          </cell>
          <cell r="B308" t="str">
            <v>NC</v>
          </cell>
          <cell r="C308" t="str">
            <v>CDO-East</v>
          </cell>
          <cell r="D308" t="str">
            <v>EASTERN</v>
          </cell>
          <cell r="E308" t="str">
            <v>WILMINGTON SOUTH</v>
          </cell>
          <cell r="F308" t="str">
            <v>New Hanover</v>
          </cell>
          <cell r="G308" t="str">
            <v>WRIGHTSVILLE BEACH 230KV</v>
          </cell>
          <cell r="H308" t="str">
            <v>T6740</v>
          </cell>
          <cell r="I308">
            <v>310</v>
          </cell>
          <cell r="J308" t="str">
            <v>B04</v>
          </cell>
          <cell r="K308" t="str">
            <v>GREEN ACRES 23KV</v>
          </cell>
          <cell r="L308" t="str">
            <v>BK1</v>
          </cell>
          <cell r="M308">
            <v>23</v>
          </cell>
          <cell r="N308">
            <v>3136</v>
          </cell>
          <cell r="O308"/>
          <cell r="P308" t="str">
            <v>Y</v>
          </cell>
          <cell r="Q308">
            <v>1</v>
          </cell>
          <cell r="R308">
            <v>0.5</v>
          </cell>
          <cell r="S308">
            <v>3</v>
          </cell>
          <cell r="T308">
            <v>4</v>
          </cell>
          <cell r="U308" t="str">
            <v>DEP-NC 2019</v>
          </cell>
          <cell r="X308" t="str">
            <v>DEP-NC 2019</v>
          </cell>
        </row>
        <row r="309">
          <cell r="A309" t="str">
            <v>T0372B12</v>
          </cell>
          <cell r="B309" t="str">
            <v>NC</v>
          </cell>
          <cell r="C309" t="str">
            <v>CDO-West</v>
          </cell>
          <cell r="D309" t="str">
            <v>WESTERN</v>
          </cell>
          <cell r="E309" t="str">
            <v>ASHEVILLE</v>
          </cell>
          <cell r="G309" t="str">
            <v>WEST ASHEVILLE 115KV</v>
          </cell>
          <cell r="K309" t="str">
            <v xml:space="preserve">Doctor's Drive 13KV </v>
          </cell>
          <cell r="U309" t="e">
            <v>#REF!</v>
          </cell>
          <cell r="X309" t="str">
            <v>DEP-NC 2020</v>
          </cell>
        </row>
        <row r="310">
          <cell r="A310" t="str">
            <v>T0372B16</v>
          </cell>
          <cell r="B310" t="str">
            <v>NC</v>
          </cell>
          <cell r="C310" t="str">
            <v>CDO-West</v>
          </cell>
          <cell r="D310" t="str">
            <v>WESTERN</v>
          </cell>
          <cell r="E310" t="str">
            <v>ASHEVILLE</v>
          </cell>
          <cell r="G310" t="str">
            <v xml:space="preserve">OTEEN 115KV </v>
          </cell>
          <cell r="K310" t="str">
            <v xml:space="preserve">Glendale Ave 13KV </v>
          </cell>
          <cell r="U310" t="e">
            <v>#REF!</v>
          </cell>
          <cell r="X310" t="str">
            <v>DEP-NC 2020</v>
          </cell>
        </row>
        <row r="311">
          <cell r="A311" t="str">
            <v>T0700B05</v>
          </cell>
          <cell r="B311" t="str">
            <v>NC</v>
          </cell>
          <cell r="C311" t="str">
            <v>CDO-West</v>
          </cell>
          <cell r="D311" t="str">
            <v>WESTERN</v>
          </cell>
          <cell r="E311" t="str">
            <v>ASHEVILLE</v>
          </cell>
          <cell r="F311" t="str">
            <v>Buncombe</v>
          </cell>
          <cell r="G311" t="str">
            <v>MONTE VISTA 115KV</v>
          </cell>
          <cell r="H311" t="str">
            <v>T0700</v>
          </cell>
          <cell r="I311">
            <v>450</v>
          </cell>
          <cell r="J311" t="str">
            <v>B05</v>
          </cell>
          <cell r="K311" t="str">
            <v>SAND HILL 24KV</v>
          </cell>
          <cell r="L311" t="str">
            <v>BK2</v>
          </cell>
          <cell r="M311">
            <v>24</v>
          </cell>
          <cell r="N311">
            <v>2004</v>
          </cell>
          <cell r="O311"/>
          <cell r="P311" t="str">
            <v>Y</v>
          </cell>
          <cell r="Q311">
            <v>1</v>
          </cell>
          <cell r="R311">
            <v>0.5</v>
          </cell>
          <cell r="S311">
            <v>1</v>
          </cell>
          <cell r="T311">
            <v>5</v>
          </cell>
          <cell r="U311" t="str">
            <v>DEP-NC 2020</v>
          </cell>
          <cell r="X311" t="str">
            <v>DEP-NC 2026</v>
          </cell>
        </row>
        <row r="312">
          <cell r="A312" t="str">
            <v>T0750B11</v>
          </cell>
          <cell r="B312" t="str">
            <v>NC</v>
          </cell>
          <cell r="C312" t="str">
            <v>CDO-West</v>
          </cell>
          <cell r="D312" t="str">
            <v>WESTERN</v>
          </cell>
          <cell r="E312" t="str">
            <v>ASHEVILLE</v>
          </cell>
          <cell r="F312" t="str">
            <v>Buncombe</v>
          </cell>
          <cell r="G312" t="str">
            <v>OTEEN 115KV</v>
          </cell>
          <cell r="H312" t="str">
            <v>T0750</v>
          </cell>
          <cell r="I312">
            <v>451</v>
          </cell>
          <cell r="J312" t="str">
            <v>B11</v>
          </cell>
          <cell r="K312" t="str">
            <v>GOVERNORS VIEW 12KV</v>
          </cell>
          <cell r="L312" t="str">
            <v>BK1</v>
          </cell>
          <cell r="M312">
            <v>12</v>
          </cell>
          <cell r="N312">
            <v>553</v>
          </cell>
          <cell r="O312"/>
          <cell r="P312">
            <v>2017</v>
          </cell>
          <cell r="Q312">
            <v>0</v>
          </cell>
          <cell r="R312">
            <v>0</v>
          </cell>
          <cell r="S312">
            <v>2</v>
          </cell>
          <cell r="T312">
            <v>0</v>
          </cell>
          <cell r="U312" t="str">
            <v>DEP-NC 2020</v>
          </cell>
          <cell r="W312" t="str">
            <v>not on the 2018 list</v>
          </cell>
          <cell r="X312" t="str">
            <v>DEP-NC 2020</v>
          </cell>
        </row>
        <row r="313">
          <cell r="A313" t="str">
            <v>T0781B02</v>
          </cell>
          <cell r="B313" t="str">
            <v>NC</v>
          </cell>
          <cell r="C313" t="str">
            <v>CDO-West</v>
          </cell>
          <cell r="D313" t="str">
            <v>WESTERN</v>
          </cell>
          <cell r="E313" t="str">
            <v>ASHEVILLE</v>
          </cell>
          <cell r="F313" t="str">
            <v>Buncombe</v>
          </cell>
          <cell r="G313" t="str">
            <v>SKYLAND 115KV</v>
          </cell>
          <cell r="H313" t="str">
            <v>T0781</v>
          </cell>
          <cell r="I313">
            <v>450</v>
          </cell>
          <cell r="J313" t="str">
            <v>B02</v>
          </cell>
          <cell r="K313" t="str">
            <v>ROYAL PINES 23KV</v>
          </cell>
          <cell r="L313" t="str">
            <v>BK1</v>
          </cell>
          <cell r="M313">
            <v>23</v>
          </cell>
          <cell r="N313">
            <v>2189</v>
          </cell>
          <cell r="O313"/>
          <cell r="P313" t="str">
            <v>Y</v>
          </cell>
          <cell r="Q313">
            <v>1</v>
          </cell>
          <cell r="R313">
            <v>0.5</v>
          </cell>
          <cell r="S313">
            <v>1</v>
          </cell>
          <cell r="T313">
            <v>3</v>
          </cell>
          <cell r="U313" t="str">
            <v>DEP-NC 2020</v>
          </cell>
          <cell r="V313" t="str">
            <v>Substitute</v>
          </cell>
          <cell r="W313" t="str">
            <v>Moved up from 2020 to 2019,per Andrew Haygood 2/26/18</v>
          </cell>
          <cell r="X313" t="str">
            <v>DEP-NC 2019</v>
          </cell>
        </row>
        <row r="314">
          <cell r="A314" t="str">
            <v>T0784B12</v>
          </cell>
          <cell r="B314" t="str">
            <v>NC</v>
          </cell>
          <cell r="C314" t="str">
            <v>CDO-West</v>
          </cell>
          <cell r="D314" t="str">
            <v>WESTERN</v>
          </cell>
          <cell r="E314" t="str">
            <v>ASHEVILLE</v>
          </cell>
          <cell r="F314" t="str">
            <v>Buncombe</v>
          </cell>
          <cell r="G314" t="str">
            <v>AVERY CREEK 115KV</v>
          </cell>
          <cell r="H314" t="str">
            <v>T0784</v>
          </cell>
          <cell r="I314">
            <v>450</v>
          </cell>
          <cell r="J314" t="str">
            <v>B12</v>
          </cell>
          <cell r="K314" t="str">
            <v>SCHENCK PARKWAY 24KV</v>
          </cell>
          <cell r="L314" t="str">
            <v>BK1</v>
          </cell>
          <cell r="M314">
            <v>24</v>
          </cell>
          <cell r="N314">
            <v>1296</v>
          </cell>
          <cell r="O314"/>
          <cell r="P314" t="str">
            <v>Y</v>
          </cell>
          <cell r="Q314">
            <v>1</v>
          </cell>
          <cell r="R314">
            <v>0.5</v>
          </cell>
          <cell r="S314">
            <v>0</v>
          </cell>
          <cell r="T314">
            <v>4</v>
          </cell>
          <cell r="U314" t="str">
            <v>DEP-NC 2020</v>
          </cell>
          <cell r="X314" t="str">
            <v>DEP-NC 2026</v>
          </cell>
        </row>
        <row r="315">
          <cell r="A315" t="str">
            <v>T0955B02</v>
          </cell>
          <cell r="B315" t="str">
            <v>NC</v>
          </cell>
          <cell r="C315" t="str">
            <v>CDO-East</v>
          </cell>
          <cell r="D315" t="str">
            <v>SOUTHERN</v>
          </cell>
          <cell r="E315" t="str">
            <v>ASHEBORO</v>
          </cell>
          <cell r="F315" t="str">
            <v>Randolph</v>
          </cell>
          <cell r="G315" t="str">
            <v>ASHEBORO WEST 115KV</v>
          </cell>
          <cell r="H315" t="str">
            <v>T0955</v>
          </cell>
          <cell r="I315">
            <v>221</v>
          </cell>
          <cell r="J315" t="str">
            <v>B02</v>
          </cell>
          <cell r="K315" t="str">
            <v>ASHEBORO WEST DOWNTOWN 23KV</v>
          </cell>
          <cell r="L315" t="str">
            <v>BK1</v>
          </cell>
          <cell r="M315">
            <v>23</v>
          </cell>
          <cell r="N315">
            <v>1069</v>
          </cell>
          <cell r="O315"/>
          <cell r="Q315">
            <v>0</v>
          </cell>
          <cell r="R315">
            <v>0</v>
          </cell>
          <cell r="S315">
            <v>1</v>
          </cell>
          <cell r="T315">
            <v>0</v>
          </cell>
          <cell r="U315" t="e">
            <v>#REF!</v>
          </cell>
          <cell r="W315" t="str">
            <v>Not on the 2018 work plan; part of shn</v>
          </cell>
          <cell r="X315" t="str">
            <v>DEP-NC 2020</v>
          </cell>
        </row>
        <row r="316">
          <cell r="A316" t="str">
            <v>T1440B25</v>
          </cell>
          <cell r="B316" t="str">
            <v>NC</v>
          </cell>
          <cell r="C316" t="str">
            <v>CDO-East</v>
          </cell>
          <cell r="D316" t="str">
            <v>SOUTHERN</v>
          </cell>
          <cell r="E316" t="str">
            <v>ROCKINGHAM</v>
          </cell>
          <cell r="F316" t="str">
            <v>Richmond</v>
          </cell>
          <cell r="G316" t="str">
            <v>ROCKINGHAM 230KV</v>
          </cell>
          <cell r="H316" t="str">
            <v>T1440</v>
          </cell>
          <cell r="I316">
            <v>234</v>
          </cell>
          <cell r="J316" t="str">
            <v>B25</v>
          </cell>
          <cell r="K316" t="str">
            <v>HAMLET SOUTH 23KV</v>
          </cell>
          <cell r="L316" t="str">
            <v>BK1</v>
          </cell>
          <cell r="M316">
            <v>23</v>
          </cell>
          <cell r="N316">
            <v>1494</v>
          </cell>
          <cell r="O316"/>
          <cell r="P316" t="str">
            <v>Y</v>
          </cell>
          <cell r="Q316">
            <v>1</v>
          </cell>
          <cell r="R316">
            <v>0.5</v>
          </cell>
          <cell r="S316">
            <v>1</v>
          </cell>
          <cell r="T316">
            <v>3</v>
          </cell>
          <cell r="U316" t="str">
            <v>DEP-NC 2020</v>
          </cell>
          <cell r="V316" t="str">
            <v>Sub for 2019 from 2020</v>
          </cell>
          <cell r="W316" t="str">
            <v>moved from 2020 to 2019</v>
          </cell>
          <cell r="X316" t="str">
            <v>DEP-NC 2019</v>
          </cell>
        </row>
        <row r="317">
          <cell r="A317" t="str">
            <v>T1550B04</v>
          </cell>
          <cell r="B317" t="str">
            <v>NC</v>
          </cell>
          <cell r="C317" t="str">
            <v>CDO-East</v>
          </cell>
          <cell r="D317" t="str">
            <v>SOUTHERN</v>
          </cell>
          <cell r="E317" t="str">
            <v>SOUTHERN PINES</v>
          </cell>
          <cell r="F317" t="str">
            <v>Moore</v>
          </cell>
          <cell r="G317" t="str">
            <v>SOUTHERN PINES 115KV</v>
          </cell>
          <cell r="H317" t="str">
            <v>T1550</v>
          </cell>
          <cell r="I317">
            <v>230</v>
          </cell>
          <cell r="J317" t="str">
            <v>B04</v>
          </cell>
          <cell r="K317" t="str">
            <v>MANLY 24KV</v>
          </cell>
          <cell r="L317" t="str">
            <v>BK1</v>
          </cell>
          <cell r="M317">
            <v>24</v>
          </cell>
          <cell r="N317">
            <v>2217</v>
          </cell>
          <cell r="O317"/>
          <cell r="P317" t="str">
            <v>Y</v>
          </cell>
          <cell r="Q317">
            <v>1</v>
          </cell>
          <cell r="R317">
            <v>0.5</v>
          </cell>
          <cell r="S317">
            <v>4</v>
          </cell>
          <cell r="T317">
            <v>1</v>
          </cell>
          <cell r="U317" t="str">
            <v>DEP-NC 2020</v>
          </cell>
          <cell r="X317" t="str">
            <v>DEP-NC 2021</v>
          </cell>
        </row>
        <row r="318">
          <cell r="A318" t="str">
            <v>T1890B05</v>
          </cell>
          <cell r="B318" t="str">
            <v>NC</v>
          </cell>
          <cell r="C318" t="str">
            <v>CDO-East</v>
          </cell>
          <cell r="D318" t="str">
            <v>EASTERN</v>
          </cell>
          <cell r="E318" t="str">
            <v>CAPE FEAR</v>
          </cell>
          <cell r="F318" t="str">
            <v>Cumberland</v>
          </cell>
          <cell r="G318" t="str">
            <v>CLIFDALE 230KV</v>
          </cell>
          <cell r="H318" t="str">
            <v>T1890</v>
          </cell>
          <cell r="I318">
            <v>223</v>
          </cell>
          <cell r="J318" t="str">
            <v>B05</v>
          </cell>
          <cell r="K318" t="str">
            <v>CLIFDALE LAGRANGE 23KV</v>
          </cell>
          <cell r="L318" t="str">
            <v>BK1</v>
          </cell>
          <cell r="M318">
            <v>23</v>
          </cell>
          <cell r="N318">
            <v>1617</v>
          </cell>
          <cell r="O318"/>
          <cell r="P318" t="str">
            <v>Y</v>
          </cell>
          <cell r="Q318">
            <v>1</v>
          </cell>
          <cell r="R318">
            <v>0.5</v>
          </cell>
          <cell r="S318">
            <v>1</v>
          </cell>
          <cell r="T318">
            <v>2</v>
          </cell>
          <cell r="U318" t="str">
            <v>DEP-NC 2020</v>
          </cell>
          <cell r="X318" t="str">
            <v>DEP-NC 2020</v>
          </cell>
        </row>
        <row r="319">
          <cell r="A319" t="str">
            <v>T2082B01</v>
          </cell>
          <cell r="B319" t="str">
            <v>NC</v>
          </cell>
          <cell r="C319" t="str">
            <v>CDO-East</v>
          </cell>
          <cell r="D319" t="str">
            <v>EASTERN</v>
          </cell>
          <cell r="E319" t="str">
            <v>CAPE FEAR</v>
          </cell>
          <cell r="F319" t="str">
            <v>Cumberland</v>
          </cell>
          <cell r="G319" t="str">
            <v>HOPE MILLS ROCKFISH ROAD 230KV</v>
          </cell>
          <cell r="H319" t="str">
            <v>T2082</v>
          </cell>
          <cell r="I319">
            <v>223</v>
          </cell>
          <cell r="J319" t="str">
            <v>B01</v>
          </cell>
          <cell r="K319" t="str">
            <v>CUMBERLAND 23KV</v>
          </cell>
          <cell r="L319" t="str">
            <v>BK1</v>
          </cell>
          <cell r="M319">
            <v>23</v>
          </cell>
          <cell r="N319">
            <v>1986</v>
          </cell>
          <cell r="O319"/>
          <cell r="P319" t="str">
            <v>Y</v>
          </cell>
          <cell r="Q319">
            <v>1</v>
          </cell>
          <cell r="R319">
            <v>0.5</v>
          </cell>
          <cell r="S319">
            <v>0</v>
          </cell>
          <cell r="T319">
            <v>4</v>
          </cell>
          <cell r="U319" t="str">
            <v>DEP-NC 2020</v>
          </cell>
          <cell r="X319" t="str">
            <v>DEP-NC 2020</v>
          </cell>
        </row>
        <row r="320">
          <cell r="A320" t="str">
            <v>T2082B02</v>
          </cell>
          <cell r="B320" t="str">
            <v>NC</v>
          </cell>
          <cell r="C320" t="str">
            <v>CDO-East</v>
          </cell>
          <cell r="D320" t="str">
            <v>EASTERN</v>
          </cell>
          <cell r="E320" t="str">
            <v>CAPE FEAR</v>
          </cell>
          <cell r="F320" t="str">
            <v>Cumberland</v>
          </cell>
          <cell r="G320" t="str">
            <v>HOPE MILLS ROCKFISH ROAD 230KV</v>
          </cell>
          <cell r="H320" t="str">
            <v>T2082</v>
          </cell>
          <cell r="I320">
            <v>223</v>
          </cell>
          <cell r="J320" t="str">
            <v>B02</v>
          </cell>
          <cell r="K320" t="str">
            <v>STONEY POINT 23KV</v>
          </cell>
          <cell r="L320" t="str">
            <v>BK1</v>
          </cell>
          <cell r="M320">
            <v>23</v>
          </cell>
          <cell r="N320">
            <v>2416</v>
          </cell>
          <cell r="O320"/>
          <cell r="P320" t="str">
            <v>Y</v>
          </cell>
          <cell r="Q320">
            <v>1</v>
          </cell>
          <cell r="R320">
            <v>0.5</v>
          </cell>
          <cell r="S320">
            <v>1</v>
          </cell>
          <cell r="T320">
            <v>4</v>
          </cell>
          <cell r="U320" t="str">
            <v>DEP-NC 2020</v>
          </cell>
          <cell r="X320" t="str">
            <v>DEP-NC 2020</v>
          </cell>
        </row>
        <row r="321">
          <cell r="A321" t="str">
            <v>T2215B01</v>
          </cell>
          <cell r="B321" t="str">
            <v>NC</v>
          </cell>
          <cell r="C321" t="str">
            <v>CDO-East</v>
          </cell>
          <cell r="D321" t="str">
            <v>SOUTHERN</v>
          </cell>
          <cell r="E321" t="str">
            <v>MAXTON</v>
          </cell>
          <cell r="F321" t="str">
            <v>Robeson</v>
          </cell>
          <cell r="G321" t="str">
            <v>MAXTON 115KV</v>
          </cell>
          <cell r="H321" t="str">
            <v>T2215</v>
          </cell>
          <cell r="I321">
            <v>233</v>
          </cell>
          <cell r="J321" t="str">
            <v>B01</v>
          </cell>
          <cell r="K321" t="str">
            <v>MAXTON 23KV</v>
          </cell>
          <cell r="L321" t="str">
            <v>BK1</v>
          </cell>
          <cell r="M321">
            <v>23</v>
          </cell>
          <cell r="N321">
            <v>1512</v>
          </cell>
          <cell r="O321"/>
          <cell r="P321" t="str">
            <v>Y</v>
          </cell>
          <cell r="Q321">
            <v>1</v>
          </cell>
          <cell r="R321">
            <v>0.5</v>
          </cell>
          <cell r="S321">
            <v>3</v>
          </cell>
          <cell r="T321">
            <v>1</v>
          </cell>
          <cell r="U321" t="str">
            <v>DEP-NC 2020</v>
          </cell>
          <cell r="X321" t="str">
            <v>DEP-NC 2022</v>
          </cell>
        </row>
        <row r="322">
          <cell r="A322" t="str">
            <v>T2631B03</v>
          </cell>
          <cell r="B322" t="str">
            <v>NC</v>
          </cell>
          <cell r="C322" t="str">
            <v>CDO-East</v>
          </cell>
          <cell r="D322" t="str">
            <v>SOUTHERN</v>
          </cell>
          <cell r="E322" t="str">
            <v>MAXTON</v>
          </cell>
          <cell r="F322" t="str">
            <v>Robeson</v>
          </cell>
          <cell r="G322" t="str">
            <v>WEATHERSPOON 230KV</v>
          </cell>
          <cell r="H322" t="str">
            <v>T2631</v>
          </cell>
          <cell r="I322">
            <v>231</v>
          </cell>
          <cell r="J322" t="str">
            <v>B03</v>
          </cell>
          <cell r="K322" t="str">
            <v>SEVENTH STREET 23KV</v>
          </cell>
          <cell r="L322" t="str">
            <v>BK1</v>
          </cell>
          <cell r="M322">
            <v>23</v>
          </cell>
          <cell r="N322">
            <v>1764</v>
          </cell>
          <cell r="O322"/>
          <cell r="P322" t="str">
            <v>Y</v>
          </cell>
          <cell r="Q322">
            <v>1</v>
          </cell>
          <cell r="R322">
            <v>0.5</v>
          </cell>
          <cell r="S322">
            <v>7</v>
          </cell>
          <cell r="T322">
            <v>0</v>
          </cell>
          <cell r="U322" t="str">
            <v>DEP-NC 2020</v>
          </cell>
          <cell r="W322" t="str">
            <v>moved from 2018 to 2020</v>
          </cell>
          <cell r="X322" t="str">
            <v>DEP-NC 2020</v>
          </cell>
        </row>
        <row r="323">
          <cell r="A323" t="str">
            <v>T4035B01</v>
          </cell>
          <cell r="B323" t="str">
            <v>NC</v>
          </cell>
          <cell r="C323" t="str">
            <v>CDO-East</v>
          </cell>
          <cell r="D323" t="str">
            <v>EASTERN</v>
          </cell>
          <cell r="E323" t="str">
            <v>MOREHEAD CITY</v>
          </cell>
          <cell r="F323" t="str">
            <v>Cateret</v>
          </cell>
          <cell r="G323" t="str">
            <v>ATLANTIC BEACH 115KV</v>
          </cell>
          <cell r="H323" t="str">
            <v>T4035</v>
          </cell>
          <cell r="I323">
            <v>322</v>
          </cell>
          <cell r="J323" t="str">
            <v>B01</v>
          </cell>
          <cell r="K323" t="str">
            <v>FORT MACON 12KV</v>
          </cell>
          <cell r="L323" t="str">
            <v>BK1</v>
          </cell>
          <cell r="M323">
            <v>12</v>
          </cell>
          <cell r="N323">
            <v>1459</v>
          </cell>
          <cell r="O323"/>
          <cell r="P323" t="str">
            <v>Y</v>
          </cell>
          <cell r="Q323">
            <v>1</v>
          </cell>
          <cell r="R323">
            <v>0.5</v>
          </cell>
          <cell r="S323">
            <v>0</v>
          </cell>
          <cell r="T323">
            <v>3</v>
          </cell>
          <cell r="U323" t="str">
            <v>DEP-NC 2020</v>
          </cell>
          <cell r="X323" t="str">
            <v>DEP-NC 2025</v>
          </cell>
        </row>
        <row r="324">
          <cell r="A324" t="str">
            <v>T4035B02</v>
          </cell>
          <cell r="B324" t="str">
            <v>NC</v>
          </cell>
          <cell r="C324" t="str">
            <v>CDO-East</v>
          </cell>
          <cell r="D324" t="str">
            <v>EASTERN</v>
          </cell>
          <cell r="E324" t="str">
            <v>MOREHEAD CITY</v>
          </cell>
          <cell r="F324" t="str">
            <v>Cateret</v>
          </cell>
          <cell r="G324" t="str">
            <v>ATLANTIC BEACH 115KV</v>
          </cell>
          <cell r="H324" t="str">
            <v>T4035</v>
          </cell>
          <cell r="I324">
            <v>322</v>
          </cell>
          <cell r="J324" t="str">
            <v>B02</v>
          </cell>
          <cell r="K324" t="str">
            <v>SALTER PATH 12KV</v>
          </cell>
          <cell r="L324" t="str">
            <v>BK1</v>
          </cell>
          <cell r="M324">
            <v>12</v>
          </cell>
          <cell r="N324">
            <v>1291</v>
          </cell>
          <cell r="O324"/>
          <cell r="P324" t="str">
            <v>Y</v>
          </cell>
          <cell r="Q324">
            <v>1</v>
          </cell>
          <cell r="R324">
            <v>0.5</v>
          </cell>
          <cell r="S324">
            <v>0</v>
          </cell>
          <cell r="T324">
            <v>2</v>
          </cell>
          <cell r="U324" t="str">
            <v>DEP-NC 2020</v>
          </cell>
          <cell r="X324" t="str">
            <v>DEP-NC 2025</v>
          </cell>
        </row>
        <row r="325">
          <cell r="A325" t="str">
            <v>T4074B01</v>
          </cell>
          <cell r="B325" t="str">
            <v>NC</v>
          </cell>
          <cell r="C325" t="str">
            <v>CDO-East</v>
          </cell>
          <cell r="D325" t="str">
            <v>EASTERN</v>
          </cell>
          <cell r="E325" t="str">
            <v>NEW BERN</v>
          </cell>
          <cell r="F325" t="str">
            <v>Craven</v>
          </cell>
          <cell r="G325" t="str">
            <v>BRIDGETON 115KV</v>
          </cell>
          <cell r="H325" t="str">
            <v>T4074</v>
          </cell>
          <cell r="I325">
            <v>323</v>
          </cell>
          <cell r="J325" t="str">
            <v>B01</v>
          </cell>
          <cell r="K325" t="str">
            <v>OLYMPIA 23KV</v>
          </cell>
          <cell r="L325" t="str">
            <v>BK1</v>
          </cell>
          <cell r="M325">
            <v>23</v>
          </cell>
          <cell r="N325">
            <v>2055</v>
          </cell>
          <cell r="O325"/>
          <cell r="P325" t="str">
            <v>Y</v>
          </cell>
          <cell r="Q325">
            <v>1</v>
          </cell>
          <cell r="R325">
            <v>0.5</v>
          </cell>
          <cell r="S325">
            <v>1</v>
          </cell>
          <cell r="T325">
            <v>3</v>
          </cell>
          <cell r="U325" t="str">
            <v>DEP-NC 2020</v>
          </cell>
          <cell r="X325" t="str">
            <v>DEP-NC 2020</v>
          </cell>
        </row>
        <row r="326">
          <cell r="A326" t="str">
            <v>T4130B02</v>
          </cell>
          <cell r="B326" t="str">
            <v>NC</v>
          </cell>
          <cell r="C326" t="str">
            <v>CDO-East</v>
          </cell>
          <cell r="D326" t="str">
            <v>EASTERN</v>
          </cell>
          <cell r="E326" t="str">
            <v>NEW BERN</v>
          </cell>
          <cell r="F326" t="str">
            <v>Craven</v>
          </cell>
          <cell r="G326" t="str">
            <v>CHOCOWINITY 230KV</v>
          </cell>
          <cell r="H326" t="str">
            <v>T4130</v>
          </cell>
          <cell r="I326">
            <v>323</v>
          </cell>
          <cell r="J326" t="str">
            <v>B02</v>
          </cell>
          <cell r="K326" t="str">
            <v>VANCEBORO 23KV</v>
          </cell>
          <cell r="L326" t="str">
            <v>BK1</v>
          </cell>
          <cell r="M326">
            <v>23</v>
          </cell>
          <cell r="N326">
            <v>2369</v>
          </cell>
          <cell r="O326"/>
          <cell r="P326" t="str">
            <v>Y</v>
          </cell>
          <cell r="Q326">
            <v>1</v>
          </cell>
          <cell r="R326">
            <v>0.5</v>
          </cell>
          <cell r="S326">
            <v>3</v>
          </cell>
          <cell r="T326">
            <v>2</v>
          </cell>
          <cell r="U326" t="str">
            <v>DEP-NC 2020</v>
          </cell>
          <cell r="X326" t="str">
            <v>DEP-NC 2020</v>
          </cell>
        </row>
        <row r="327">
          <cell r="A327" t="str">
            <v>T4130B04</v>
          </cell>
          <cell r="B327" t="str">
            <v>NC</v>
          </cell>
          <cell r="C327" t="str">
            <v>CDO-East</v>
          </cell>
          <cell r="D327" t="str">
            <v>EASTERN</v>
          </cell>
          <cell r="E327" t="str">
            <v>NEW BERN</v>
          </cell>
          <cell r="F327" t="str">
            <v>Craven</v>
          </cell>
          <cell r="G327" t="str">
            <v>CHOCOWINITY 230KV</v>
          </cell>
          <cell r="H327" t="str">
            <v>T4130</v>
          </cell>
          <cell r="I327">
            <v>323</v>
          </cell>
          <cell r="J327" t="str">
            <v>B04</v>
          </cell>
          <cell r="K327" t="str">
            <v>CHOCOWINITY 23KV</v>
          </cell>
          <cell r="L327" t="str">
            <v>BK1</v>
          </cell>
          <cell r="M327">
            <v>23</v>
          </cell>
          <cell r="N327">
            <v>1603</v>
          </cell>
          <cell r="O327"/>
          <cell r="P327" t="str">
            <v>Y</v>
          </cell>
          <cell r="Q327">
            <v>1</v>
          </cell>
          <cell r="R327">
            <v>0.5</v>
          </cell>
          <cell r="S327">
            <v>4</v>
          </cell>
          <cell r="T327">
            <v>1</v>
          </cell>
          <cell r="U327" t="str">
            <v>DEP-NC 2020</v>
          </cell>
          <cell r="X327" t="str">
            <v>DEP-NC 2020</v>
          </cell>
        </row>
        <row r="328">
          <cell r="A328" t="str">
            <v>T4240B05</v>
          </cell>
          <cell r="B328" t="str">
            <v>NC</v>
          </cell>
          <cell r="C328" t="str">
            <v>CDO-East</v>
          </cell>
          <cell r="D328" t="str">
            <v>EASTERN</v>
          </cell>
          <cell r="E328" t="str">
            <v>MOREHEAD CITY</v>
          </cell>
          <cell r="F328" t="str">
            <v>Cateret</v>
          </cell>
          <cell r="G328" t="str">
            <v>MOREHEAD 115KV</v>
          </cell>
          <cell r="H328" t="str">
            <v>T4240</v>
          </cell>
          <cell r="I328">
            <v>322</v>
          </cell>
          <cell r="J328" t="str">
            <v>B05</v>
          </cell>
          <cell r="K328" t="str">
            <v>PELLETIER HARBOR 12KV</v>
          </cell>
          <cell r="L328" t="str">
            <v>BK2</v>
          </cell>
          <cell r="M328">
            <v>12</v>
          </cell>
          <cell r="N328">
            <v>1274</v>
          </cell>
          <cell r="O328"/>
          <cell r="P328" t="str">
            <v>Y</v>
          </cell>
          <cell r="Q328">
            <v>1</v>
          </cell>
          <cell r="R328">
            <v>0.5</v>
          </cell>
          <cell r="S328">
            <v>0</v>
          </cell>
          <cell r="T328">
            <v>2</v>
          </cell>
          <cell r="U328" t="str">
            <v>DEP-NC 2020</v>
          </cell>
          <cell r="X328" t="str">
            <v>DEP-NC 2025</v>
          </cell>
        </row>
        <row r="329">
          <cell r="A329" t="str">
            <v>T4273B02</v>
          </cell>
          <cell r="B329" t="str">
            <v>NC</v>
          </cell>
          <cell r="C329" t="str">
            <v>CDO-East</v>
          </cell>
          <cell r="D329" t="str">
            <v>EASTERN</v>
          </cell>
          <cell r="E329" t="str">
            <v>JACKSONVILLE</v>
          </cell>
          <cell r="F329" t="str">
            <v>Onslow</v>
          </cell>
          <cell r="G329" t="str">
            <v>JACKSONVILLE NORTHWOODS 115KV</v>
          </cell>
          <cell r="H329" t="str">
            <v>T4273</v>
          </cell>
          <cell r="I329">
            <v>320</v>
          </cell>
          <cell r="J329" t="str">
            <v>B02</v>
          </cell>
          <cell r="K329" t="str">
            <v>NORTHWOODS 23KV</v>
          </cell>
          <cell r="L329" t="str">
            <v>BK1</v>
          </cell>
          <cell r="M329">
            <v>23</v>
          </cell>
          <cell r="N329">
            <v>1256</v>
          </cell>
          <cell r="O329"/>
          <cell r="P329" t="str">
            <v>Y</v>
          </cell>
          <cell r="Q329">
            <v>1</v>
          </cell>
          <cell r="R329">
            <v>0.5</v>
          </cell>
          <cell r="S329">
            <v>0</v>
          </cell>
          <cell r="T329">
            <v>2</v>
          </cell>
          <cell r="U329" t="str">
            <v>DEP-NC 2020</v>
          </cell>
          <cell r="X329" t="str">
            <v>DEP-NC 2023</v>
          </cell>
        </row>
        <row r="330">
          <cell r="A330" t="str">
            <v>T4276B01</v>
          </cell>
          <cell r="B330" t="str">
            <v>NC</v>
          </cell>
          <cell r="C330" t="str">
            <v>CDO-East</v>
          </cell>
          <cell r="D330" t="str">
            <v>EASTERN</v>
          </cell>
          <cell r="E330" t="str">
            <v>NEW BERN</v>
          </cell>
          <cell r="F330" t="str">
            <v>Craven</v>
          </cell>
          <cell r="G330" t="str">
            <v>RHEMS 230KV</v>
          </cell>
          <cell r="H330" t="str">
            <v>T4276</v>
          </cell>
          <cell r="I330">
            <v>323</v>
          </cell>
          <cell r="J330" t="str">
            <v>B01</v>
          </cell>
          <cell r="K330" t="str">
            <v>RIVER BEND 24KV</v>
          </cell>
          <cell r="L330" t="str">
            <v>BK1</v>
          </cell>
          <cell r="M330">
            <v>24</v>
          </cell>
          <cell r="N330">
            <v>1527</v>
          </cell>
          <cell r="O330"/>
          <cell r="P330" t="str">
            <v>Y</v>
          </cell>
          <cell r="Q330">
            <v>1</v>
          </cell>
          <cell r="R330">
            <v>0.5</v>
          </cell>
          <cell r="S330">
            <v>0</v>
          </cell>
          <cell r="T330">
            <v>3</v>
          </cell>
          <cell r="U330" t="str">
            <v>DEP-NC 2020</v>
          </cell>
          <cell r="X330" t="str">
            <v>DEP-NC 2020</v>
          </cell>
        </row>
        <row r="331">
          <cell r="A331" t="str">
            <v>T4325B04</v>
          </cell>
          <cell r="B331" t="str">
            <v>NC</v>
          </cell>
          <cell r="C331" t="str">
            <v>CDO-East</v>
          </cell>
          <cell r="D331" t="str">
            <v>EASTERN</v>
          </cell>
          <cell r="E331" t="str">
            <v>WILMINGTON SOUTH</v>
          </cell>
          <cell r="F331" t="str">
            <v>New Hanover</v>
          </cell>
          <cell r="G331" t="str">
            <v>WILMINGTON SUNSET PARK 115KV</v>
          </cell>
          <cell r="H331" t="str">
            <v>T4325</v>
          </cell>
          <cell r="I331">
            <v>310</v>
          </cell>
          <cell r="J331" t="str">
            <v>B04</v>
          </cell>
          <cell r="K331" t="str">
            <v>ECHO FARMS 23KV</v>
          </cell>
          <cell r="L331" t="str">
            <v>BK1</v>
          </cell>
          <cell r="M331">
            <v>23</v>
          </cell>
          <cell r="N331">
            <v>1987</v>
          </cell>
          <cell r="O331"/>
          <cell r="P331" t="str">
            <v>Y</v>
          </cell>
          <cell r="Q331">
            <v>1</v>
          </cell>
          <cell r="R331">
            <v>0.5</v>
          </cell>
          <cell r="S331">
            <v>0</v>
          </cell>
          <cell r="T331">
            <v>4</v>
          </cell>
          <cell r="U331" t="str">
            <v>DEP-NC 2020</v>
          </cell>
          <cell r="X331" t="str">
            <v>DEP-NC 2024</v>
          </cell>
        </row>
        <row r="332">
          <cell r="A332" t="str">
            <v>T4426B13</v>
          </cell>
          <cell r="B332" t="str">
            <v>NC</v>
          </cell>
          <cell r="C332" t="str">
            <v>CDO-East</v>
          </cell>
          <cell r="D332" t="str">
            <v>NORTHERN</v>
          </cell>
          <cell r="E332" t="str">
            <v>FUQUAY</v>
          </cell>
          <cell r="F332" t="str">
            <v>Wake</v>
          </cell>
          <cell r="G332" t="str">
            <v>WAKE TECH 230KV</v>
          </cell>
          <cell r="H332" t="str">
            <v>T4426</v>
          </cell>
          <cell r="I332">
            <v>164</v>
          </cell>
          <cell r="J332" t="str">
            <v>B13</v>
          </cell>
          <cell r="K332" t="str">
            <v>TWIN CREEKS 24KV</v>
          </cell>
          <cell r="L332" t="str">
            <v>BK1</v>
          </cell>
          <cell r="M332">
            <v>24</v>
          </cell>
          <cell r="N332">
            <v>2203</v>
          </cell>
          <cell r="O332"/>
          <cell r="P332" t="str">
            <v>Y</v>
          </cell>
          <cell r="Q332">
            <v>1</v>
          </cell>
          <cell r="R332">
            <v>0.5</v>
          </cell>
          <cell r="S332">
            <v>3</v>
          </cell>
          <cell r="T332">
            <v>2</v>
          </cell>
          <cell r="U332" t="str">
            <v>DEP-NC 2020</v>
          </cell>
          <cell r="X332" t="str">
            <v>DEP-NC 2021</v>
          </cell>
        </row>
        <row r="333">
          <cell r="A333" t="str">
            <v>T4500B11</v>
          </cell>
          <cell r="B333" t="str">
            <v>NC</v>
          </cell>
          <cell r="C333" t="str">
            <v>CDO-East</v>
          </cell>
          <cell r="D333" t="str">
            <v>NORTHERN</v>
          </cell>
          <cell r="E333" t="str">
            <v>ZEBULON</v>
          </cell>
          <cell r="F333" t="str">
            <v>Wake</v>
          </cell>
          <cell r="G333" t="str">
            <v>ARCHER LODGE 230KV</v>
          </cell>
          <cell r="H333" t="str">
            <v>T4500</v>
          </cell>
          <cell r="I333">
            <v>163</v>
          </cell>
          <cell r="J333" t="str">
            <v>B11</v>
          </cell>
          <cell r="K333" t="str">
            <v>MURPHREY ROAD 24KV</v>
          </cell>
          <cell r="L333" t="str">
            <v>BK1</v>
          </cell>
          <cell r="M333">
            <v>24</v>
          </cell>
          <cell r="N333">
            <v>2107</v>
          </cell>
          <cell r="O333"/>
          <cell r="P333" t="str">
            <v>Y</v>
          </cell>
          <cell r="Q333">
            <v>1</v>
          </cell>
          <cell r="R333">
            <v>0.5</v>
          </cell>
          <cell r="S333">
            <v>1</v>
          </cell>
          <cell r="T333">
            <v>6</v>
          </cell>
          <cell r="U333" t="str">
            <v>DEP-NC 2020</v>
          </cell>
          <cell r="X333" t="str">
            <v>DEP-NC 2020</v>
          </cell>
        </row>
        <row r="334">
          <cell r="A334" t="str">
            <v>T4595B03</v>
          </cell>
          <cell r="B334" t="str">
            <v>NC</v>
          </cell>
          <cell r="C334" t="str">
            <v>CDO-East</v>
          </cell>
          <cell r="D334" t="str">
            <v>NORTHERN</v>
          </cell>
          <cell r="E334" t="str">
            <v>FUQUAY</v>
          </cell>
          <cell r="F334" t="str">
            <v>Wake</v>
          </cell>
          <cell r="G334" t="str">
            <v>CARALEIGH 230KV</v>
          </cell>
          <cell r="H334" t="str">
            <v>T4595</v>
          </cell>
          <cell r="I334">
            <v>164</v>
          </cell>
          <cell r="J334" t="str">
            <v>B03</v>
          </cell>
          <cell r="K334" t="str">
            <v>CAROLINA PINES 23KV</v>
          </cell>
          <cell r="L334" t="str">
            <v>BK1</v>
          </cell>
          <cell r="M334">
            <v>23</v>
          </cell>
          <cell r="N334">
            <v>3220</v>
          </cell>
          <cell r="O334"/>
          <cell r="P334" t="str">
            <v>Y</v>
          </cell>
          <cell r="Q334">
            <v>1</v>
          </cell>
          <cell r="R334">
            <v>0.5</v>
          </cell>
          <cell r="S334">
            <v>1</v>
          </cell>
          <cell r="T334">
            <v>6</v>
          </cell>
          <cell r="U334" t="str">
            <v>DEP-NC 2020</v>
          </cell>
          <cell r="X334" t="str">
            <v>DEP-NC 2021</v>
          </cell>
        </row>
        <row r="335">
          <cell r="A335" t="str">
            <v>T4600B02</v>
          </cell>
          <cell r="B335" t="str">
            <v>NC</v>
          </cell>
          <cell r="C335" t="str">
            <v>CDO-East</v>
          </cell>
          <cell r="D335" t="str">
            <v>NORTHERN</v>
          </cell>
          <cell r="E335" t="str">
            <v>FUQUAY</v>
          </cell>
          <cell r="F335" t="str">
            <v>Wake</v>
          </cell>
          <cell r="G335" t="str">
            <v>CARY 230KV</v>
          </cell>
          <cell r="H335" t="str">
            <v>T4600</v>
          </cell>
          <cell r="I335">
            <v>161</v>
          </cell>
          <cell r="J335" t="str">
            <v>B02</v>
          </cell>
          <cell r="K335" t="str">
            <v>WEST CHATHAM STREET 23KV</v>
          </cell>
          <cell r="L335" t="str">
            <v>BK1</v>
          </cell>
          <cell r="M335">
            <v>23</v>
          </cell>
          <cell r="N335">
            <v>3378</v>
          </cell>
          <cell r="O335"/>
          <cell r="P335" t="str">
            <v>Y</v>
          </cell>
          <cell r="Q335">
            <v>1</v>
          </cell>
          <cell r="R335">
            <v>0.5</v>
          </cell>
          <cell r="S335">
            <v>1</v>
          </cell>
          <cell r="T335">
            <v>6</v>
          </cell>
          <cell r="U335" t="str">
            <v>DEP-NC 2020</v>
          </cell>
          <cell r="X335" t="str">
            <v>DEP-NC 2021</v>
          </cell>
        </row>
        <row r="336">
          <cell r="A336" t="str">
            <v>T4600B03</v>
          </cell>
          <cell r="B336" t="str">
            <v>NC</v>
          </cell>
          <cell r="C336" t="str">
            <v>CDO-East</v>
          </cell>
          <cell r="D336" t="str">
            <v>NORTHERN</v>
          </cell>
          <cell r="E336" t="str">
            <v>FUQUAY</v>
          </cell>
          <cell r="F336" t="str">
            <v>Wake</v>
          </cell>
          <cell r="G336" t="str">
            <v>CARY 230KV</v>
          </cell>
          <cell r="H336" t="str">
            <v>T4600</v>
          </cell>
          <cell r="I336">
            <v>161</v>
          </cell>
          <cell r="J336" t="str">
            <v>B03</v>
          </cell>
          <cell r="K336" t="str">
            <v>CHAPEL HILL ROAD 23KV</v>
          </cell>
          <cell r="L336" t="str">
            <v>BK1</v>
          </cell>
          <cell r="M336">
            <v>23</v>
          </cell>
          <cell r="N336">
            <v>3393</v>
          </cell>
          <cell r="O336"/>
          <cell r="P336" t="str">
            <v>Y</v>
          </cell>
          <cell r="Q336">
            <v>1</v>
          </cell>
          <cell r="R336">
            <v>0.5</v>
          </cell>
          <cell r="S336">
            <v>1</v>
          </cell>
          <cell r="T336">
            <v>6</v>
          </cell>
          <cell r="U336" t="str">
            <v>DEP-NC 2020</v>
          </cell>
          <cell r="X336" t="str">
            <v>DEP-NC 2021</v>
          </cell>
        </row>
        <row r="337">
          <cell r="A337" t="str">
            <v>T4600B04</v>
          </cell>
          <cell r="B337" t="str">
            <v>NC</v>
          </cell>
          <cell r="C337" t="str">
            <v>CDO-East</v>
          </cell>
          <cell r="D337" t="str">
            <v>NORTHERN</v>
          </cell>
          <cell r="E337" t="str">
            <v>FUQUAY</v>
          </cell>
          <cell r="F337" t="str">
            <v>Wake</v>
          </cell>
          <cell r="G337" t="str">
            <v>CARY 230KV</v>
          </cell>
          <cell r="H337" t="str">
            <v>T4600</v>
          </cell>
          <cell r="I337">
            <v>161</v>
          </cell>
          <cell r="J337" t="str">
            <v>B04</v>
          </cell>
          <cell r="K337" t="str">
            <v>WALKER STREET 23KV</v>
          </cell>
          <cell r="L337" t="str">
            <v>BK1</v>
          </cell>
          <cell r="M337">
            <v>23</v>
          </cell>
          <cell r="N337">
            <v>1861</v>
          </cell>
          <cell r="O337"/>
          <cell r="P337" t="str">
            <v>Y</v>
          </cell>
          <cell r="Q337">
            <v>1</v>
          </cell>
          <cell r="R337">
            <v>0.5</v>
          </cell>
          <cell r="S337">
            <v>1</v>
          </cell>
          <cell r="T337">
            <v>5</v>
          </cell>
          <cell r="U337" t="str">
            <v>DEP-NC 2020</v>
          </cell>
          <cell r="X337" t="str">
            <v>DEP-NC 2021</v>
          </cell>
        </row>
        <row r="338">
          <cell r="A338" t="str">
            <v>T4604B14</v>
          </cell>
          <cell r="B338" t="str">
            <v>NC</v>
          </cell>
          <cell r="C338" t="str">
            <v>CDO-East</v>
          </cell>
          <cell r="D338" t="str">
            <v>NORTHERN</v>
          </cell>
          <cell r="E338" t="str">
            <v>FUQUAY</v>
          </cell>
          <cell r="F338" t="str">
            <v>Wake</v>
          </cell>
          <cell r="G338" t="str">
            <v>AMBERLY 230KV</v>
          </cell>
          <cell r="H338" t="str">
            <v>T4604</v>
          </cell>
          <cell r="I338">
            <v>161</v>
          </cell>
          <cell r="J338" t="str">
            <v>B14</v>
          </cell>
          <cell r="K338" t="str">
            <v>STONEWATER 24KV</v>
          </cell>
          <cell r="L338" t="str">
            <v>BK1</v>
          </cell>
          <cell r="M338">
            <v>24</v>
          </cell>
          <cell r="N338">
            <v>3621</v>
          </cell>
          <cell r="O338"/>
          <cell r="P338" t="str">
            <v>Y</v>
          </cell>
          <cell r="Q338">
            <v>1</v>
          </cell>
          <cell r="R338">
            <v>0.5</v>
          </cell>
          <cell r="S338">
            <v>1</v>
          </cell>
          <cell r="T338">
            <v>7</v>
          </cell>
          <cell r="U338" t="str">
            <v>DEP-NC 2020</v>
          </cell>
          <cell r="X338" t="str">
            <v>DEP-NC 2021</v>
          </cell>
        </row>
        <row r="339">
          <cell r="A339" t="str">
            <v>T4605B01</v>
          </cell>
          <cell r="B339" t="str">
            <v>NC</v>
          </cell>
          <cell r="C339" t="str">
            <v>CDO-East</v>
          </cell>
          <cell r="D339" t="str">
            <v>NORTHERN</v>
          </cell>
          <cell r="E339" t="str">
            <v>FUQUAY</v>
          </cell>
          <cell r="F339" t="str">
            <v>Wake</v>
          </cell>
          <cell r="G339" t="str">
            <v>CARY TRIANGLE FOREST 230KV</v>
          </cell>
          <cell r="H339" t="str">
            <v>T4605</v>
          </cell>
          <cell r="I339">
            <v>161</v>
          </cell>
          <cell r="J339" t="str">
            <v>B01</v>
          </cell>
          <cell r="K339" t="str">
            <v>PARKWAY 23KV</v>
          </cell>
          <cell r="L339" t="str">
            <v>BK1</v>
          </cell>
          <cell r="M339">
            <v>23</v>
          </cell>
          <cell r="N339">
            <v>2234</v>
          </cell>
          <cell r="O339"/>
          <cell r="P339" t="str">
            <v>Y</v>
          </cell>
          <cell r="Q339">
            <v>1</v>
          </cell>
          <cell r="R339">
            <v>0.5</v>
          </cell>
          <cell r="S339">
            <v>0</v>
          </cell>
          <cell r="T339">
            <v>7</v>
          </cell>
          <cell r="U339" t="str">
            <v>DEP-NC 2020</v>
          </cell>
          <cell r="X339" t="str">
            <v>DEP-NC 2021</v>
          </cell>
        </row>
        <row r="340">
          <cell r="A340" t="str">
            <v>T4605B05</v>
          </cell>
          <cell r="B340" t="str">
            <v>NC</v>
          </cell>
          <cell r="C340" t="str">
            <v>CDO-East</v>
          </cell>
          <cell r="D340" t="str">
            <v>NORTHERN</v>
          </cell>
          <cell r="E340" t="str">
            <v>FUQUAY</v>
          </cell>
          <cell r="F340" t="str">
            <v>Wake</v>
          </cell>
          <cell r="G340" t="str">
            <v>CARY TRIANGLE FOREST 230KV</v>
          </cell>
          <cell r="H340" t="str">
            <v>T4605</v>
          </cell>
          <cell r="I340">
            <v>161</v>
          </cell>
          <cell r="J340" t="str">
            <v>B05</v>
          </cell>
          <cell r="K340" t="str">
            <v>MACARTHUR 23KV</v>
          </cell>
          <cell r="L340" t="str">
            <v>BK1</v>
          </cell>
          <cell r="M340">
            <v>23</v>
          </cell>
          <cell r="N340">
            <v>2216</v>
          </cell>
          <cell r="O340"/>
          <cell r="P340" t="str">
            <v>Y</v>
          </cell>
          <cell r="Q340">
            <v>1</v>
          </cell>
          <cell r="R340">
            <v>0.5</v>
          </cell>
          <cell r="S340">
            <v>1</v>
          </cell>
          <cell r="T340">
            <v>5</v>
          </cell>
          <cell r="U340" t="str">
            <v>DEP-NC 2020</v>
          </cell>
          <cell r="X340" t="str">
            <v>DEP-NC 2021</v>
          </cell>
        </row>
        <row r="341">
          <cell r="A341" t="str">
            <v>T4610B12</v>
          </cell>
          <cell r="B341" t="str">
            <v>NC</v>
          </cell>
          <cell r="C341" t="str">
            <v>CDO-East</v>
          </cell>
          <cell r="D341" t="str">
            <v>NORTHERN</v>
          </cell>
          <cell r="E341" t="str">
            <v>FUQUAY</v>
          </cell>
          <cell r="F341" t="str">
            <v>Wake</v>
          </cell>
          <cell r="G341" t="str">
            <v>CARY TRENTON ROAD 230KV</v>
          </cell>
          <cell r="H341" t="str">
            <v>T4610</v>
          </cell>
          <cell r="I341">
            <v>161</v>
          </cell>
          <cell r="J341" t="str">
            <v>B12</v>
          </cell>
          <cell r="K341" t="str">
            <v>TRINITY ROAD 24KV</v>
          </cell>
          <cell r="L341" t="str">
            <v>BK1</v>
          </cell>
          <cell r="M341">
            <v>24</v>
          </cell>
          <cell r="N341">
            <v>1776</v>
          </cell>
          <cell r="O341"/>
          <cell r="P341" t="str">
            <v>Y</v>
          </cell>
          <cell r="Q341">
            <v>1</v>
          </cell>
          <cell r="R341">
            <v>0.5</v>
          </cell>
          <cell r="S341">
            <v>0</v>
          </cell>
          <cell r="T341">
            <v>6</v>
          </cell>
          <cell r="U341" t="str">
            <v>DEP-NC 2020</v>
          </cell>
          <cell r="X341" t="str">
            <v>DEP-NC 2021</v>
          </cell>
        </row>
        <row r="342">
          <cell r="A342" t="str">
            <v>T4620B07</v>
          </cell>
          <cell r="B342" t="str">
            <v>NC</v>
          </cell>
          <cell r="C342" t="str">
            <v>CDO-East</v>
          </cell>
          <cell r="D342" t="str">
            <v>NORTHERN</v>
          </cell>
          <cell r="E342" t="str">
            <v>RALEIGH</v>
          </cell>
          <cell r="F342" t="str">
            <v>Wake</v>
          </cell>
          <cell r="G342" t="str">
            <v>CHESTNUT HILLS 115KV</v>
          </cell>
          <cell r="H342" t="str">
            <v>T4620</v>
          </cell>
          <cell r="I342">
            <v>165</v>
          </cell>
          <cell r="J342" t="str">
            <v>B07</v>
          </cell>
          <cell r="K342" t="str">
            <v>NORTHCHASE 23KV</v>
          </cell>
          <cell r="L342" t="str">
            <v>BK2</v>
          </cell>
          <cell r="M342">
            <v>23</v>
          </cell>
          <cell r="N342">
            <v>2432</v>
          </cell>
          <cell r="O342"/>
          <cell r="P342" t="str">
            <v>Y</v>
          </cell>
          <cell r="Q342">
            <v>1</v>
          </cell>
          <cell r="R342">
            <v>0.5</v>
          </cell>
          <cell r="S342">
            <v>0</v>
          </cell>
          <cell r="T342">
            <v>5</v>
          </cell>
          <cell r="U342" t="str">
            <v>DEP-NC 2020</v>
          </cell>
          <cell r="X342" t="str">
            <v>DEP-NC 2022</v>
          </cell>
        </row>
        <row r="343">
          <cell r="A343" t="str">
            <v>T4620B14</v>
          </cell>
          <cell r="B343" t="str">
            <v>NC</v>
          </cell>
          <cell r="C343" t="str">
            <v>CDO-East</v>
          </cell>
          <cell r="D343" t="str">
            <v>NORTHERN</v>
          </cell>
          <cell r="E343" t="str">
            <v>RALEIGH</v>
          </cell>
          <cell r="F343" t="str">
            <v>Wake</v>
          </cell>
          <cell r="G343" t="str">
            <v>CHESTNUT HILLS 115KV</v>
          </cell>
          <cell r="H343" t="str">
            <v>T4620</v>
          </cell>
          <cell r="I343">
            <v>165</v>
          </cell>
          <cell r="J343" t="str">
            <v>B14</v>
          </cell>
          <cell r="K343" t="str">
            <v>HICKORY HILLS 23KV</v>
          </cell>
          <cell r="L343" t="str">
            <v>BK2</v>
          </cell>
          <cell r="M343">
            <v>23</v>
          </cell>
          <cell r="N343">
            <v>1586</v>
          </cell>
          <cell r="O343"/>
          <cell r="P343" t="str">
            <v>Y</v>
          </cell>
          <cell r="Q343">
            <v>1</v>
          </cell>
          <cell r="R343">
            <v>0.5</v>
          </cell>
          <cell r="S343">
            <v>1</v>
          </cell>
          <cell r="T343">
            <v>4</v>
          </cell>
          <cell r="U343" t="str">
            <v>DEP-NC 2020</v>
          </cell>
          <cell r="X343" t="str">
            <v>DEP-NC 2022</v>
          </cell>
        </row>
        <row r="344">
          <cell r="A344" t="str">
            <v>T4692B03</v>
          </cell>
          <cell r="B344" t="str">
            <v>NC</v>
          </cell>
          <cell r="C344" t="str">
            <v>CDO-East</v>
          </cell>
          <cell r="D344" t="str">
            <v>NORTHERN</v>
          </cell>
          <cell r="E344" t="str">
            <v>RALEIGH</v>
          </cell>
          <cell r="F344" t="str">
            <v>Wake</v>
          </cell>
          <cell r="G344" t="str">
            <v>RALEIGH FOXCROFT 230KV</v>
          </cell>
          <cell r="H344" t="str">
            <v>T4692</v>
          </cell>
          <cell r="I344">
            <v>165</v>
          </cell>
          <cell r="J344" t="str">
            <v>B03</v>
          </cell>
          <cell r="K344" t="str">
            <v>SOUTH HALL 23KV</v>
          </cell>
          <cell r="L344" t="str">
            <v>BK1</v>
          </cell>
          <cell r="M344">
            <v>23</v>
          </cell>
          <cell r="N344">
            <v>2669</v>
          </cell>
          <cell r="O344"/>
          <cell r="P344" t="str">
            <v>Y</v>
          </cell>
          <cell r="Q344">
            <v>1</v>
          </cell>
          <cell r="R344">
            <v>0.5</v>
          </cell>
          <cell r="S344">
            <v>1</v>
          </cell>
          <cell r="T344">
            <v>5</v>
          </cell>
          <cell r="U344" t="str">
            <v>DEP-NC 2020</v>
          </cell>
          <cell r="X344" t="str">
            <v>DEP-NC 2023</v>
          </cell>
        </row>
        <row r="345">
          <cell r="A345" t="str">
            <v>T4710B05</v>
          </cell>
          <cell r="B345" t="str">
            <v>NC</v>
          </cell>
          <cell r="C345" t="str">
            <v>CDO-East</v>
          </cell>
          <cell r="D345" t="str">
            <v>NORTHERN</v>
          </cell>
          <cell r="E345" t="str">
            <v>FUQUAY</v>
          </cell>
          <cell r="F345" t="str">
            <v>Wake</v>
          </cell>
          <cell r="G345" t="str">
            <v>FUQUAY 230KV</v>
          </cell>
          <cell r="H345" t="str">
            <v>T4710</v>
          </cell>
          <cell r="I345">
            <v>162</v>
          </cell>
          <cell r="J345" t="str">
            <v>B05</v>
          </cell>
          <cell r="K345" t="str">
            <v>SUNSET PLAZA 23KV</v>
          </cell>
          <cell r="L345" t="str">
            <v>BK1</v>
          </cell>
          <cell r="M345">
            <v>23</v>
          </cell>
          <cell r="N345">
            <v>1563</v>
          </cell>
          <cell r="O345"/>
          <cell r="P345" t="str">
            <v>Y</v>
          </cell>
          <cell r="Q345">
            <v>1</v>
          </cell>
          <cell r="R345">
            <v>0.5</v>
          </cell>
          <cell r="S345">
            <v>1</v>
          </cell>
          <cell r="T345">
            <v>4</v>
          </cell>
          <cell r="U345" t="str">
            <v>DEP-NC 2020</v>
          </cell>
          <cell r="X345" t="str">
            <v>DEP-NC 2021</v>
          </cell>
        </row>
        <row r="346">
          <cell r="A346" t="str">
            <v>T4720B01</v>
          </cell>
          <cell r="B346" t="str">
            <v>NC</v>
          </cell>
          <cell r="C346" t="str">
            <v>CDO-East</v>
          </cell>
          <cell r="D346" t="str">
            <v>NORTHERN</v>
          </cell>
          <cell r="E346" t="str">
            <v>FUQUAY</v>
          </cell>
          <cell r="F346" t="str">
            <v>Wake</v>
          </cell>
          <cell r="G346" t="str">
            <v>GARNER 115KV</v>
          </cell>
          <cell r="H346" t="str">
            <v>T4720</v>
          </cell>
          <cell r="I346">
            <v>164</v>
          </cell>
          <cell r="J346" t="str">
            <v>B01</v>
          </cell>
          <cell r="K346" t="str">
            <v>GARNER 23KV</v>
          </cell>
          <cell r="L346" t="str">
            <v>BK1</v>
          </cell>
          <cell r="M346">
            <v>23</v>
          </cell>
          <cell r="N346">
            <v>1268</v>
          </cell>
          <cell r="O346"/>
          <cell r="P346" t="str">
            <v>Y</v>
          </cell>
          <cell r="Q346">
            <v>1</v>
          </cell>
          <cell r="R346">
            <v>0.5</v>
          </cell>
          <cell r="S346">
            <v>0</v>
          </cell>
          <cell r="T346">
            <v>3</v>
          </cell>
          <cell r="U346" t="str">
            <v>DEP-NC 2020</v>
          </cell>
          <cell r="X346" t="str">
            <v>DEP-NC 2021</v>
          </cell>
        </row>
        <row r="347">
          <cell r="A347" t="str">
            <v>T4723B13</v>
          </cell>
          <cell r="B347" t="str">
            <v>NC</v>
          </cell>
          <cell r="C347" t="str">
            <v>CDO-East</v>
          </cell>
          <cell r="D347" t="str">
            <v>NORTHERN</v>
          </cell>
          <cell r="E347" t="str">
            <v>FUQUAY</v>
          </cell>
          <cell r="F347" t="str">
            <v>Wake</v>
          </cell>
          <cell r="G347" t="str">
            <v>GARNER I-40 230KV</v>
          </cell>
          <cell r="H347" t="str">
            <v>T4723</v>
          </cell>
          <cell r="I347">
            <v>164</v>
          </cell>
          <cell r="J347" t="str">
            <v>B13</v>
          </cell>
          <cell r="K347" t="str">
            <v>NEW HOPE 24KV</v>
          </cell>
          <cell r="L347" t="str">
            <v>BK1</v>
          </cell>
          <cell r="M347">
            <v>24</v>
          </cell>
          <cell r="N347">
            <v>2533</v>
          </cell>
          <cell r="O347"/>
          <cell r="P347" t="str">
            <v>Y</v>
          </cell>
          <cell r="Q347">
            <v>1</v>
          </cell>
          <cell r="R347">
            <v>0.5</v>
          </cell>
          <cell r="S347">
            <v>1</v>
          </cell>
          <cell r="T347">
            <v>4</v>
          </cell>
          <cell r="U347" t="str">
            <v>DEP-NC 2020</v>
          </cell>
          <cell r="X347" t="str">
            <v>DEP-NC 2021</v>
          </cell>
        </row>
        <row r="348">
          <cell r="A348" t="str">
            <v>T4725B05</v>
          </cell>
          <cell r="B348" t="str">
            <v>NC</v>
          </cell>
          <cell r="C348" t="str">
            <v>CDO-East</v>
          </cell>
          <cell r="D348" t="str">
            <v>NORTHERN</v>
          </cell>
          <cell r="E348" t="str">
            <v>FUQUAY</v>
          </cell>
          <cell r="F348" t="str">
            <v>Wake</v>
          </cell>
          <cell r="G348" t="str">
            <v>GARNER PANTHER BRANCH 230KV</v>
          </cell>
          <cell r="H348" t="str">
            <v>T4725</v>
          </cell>
          <cell r="I348">
            <v>164</v>
          </cell>
          <cell r="J348" t="str">
            <v>B05</v>
          </cell>
          <cell r="K348" t="str">
            <v>SAULS ROAD 23KV</v>
          </cell>
          <cell r="L348" t="str">
            <v>BK1</v>
          </cell>
          <cell r="M348">
            <v>23</v>
          </cell>
          <cell r="N348">
            <v>2207</v>
          </cell>
          <cell r="O348"/>
          <cell r="P348" t="str">
            <v>Y</v>
          </cell>
          <cell r="Q348">
            <v>1</v>
          </cell>
          <cell r="R348">
            <v>0.5</v>
          </cell>
          <cell r="S348">
            <v>2</v>
          </cell>
          <cell r="T348">
            <v>3</v>
          </cell>
          <cell r="U348" t="str">
            <v>DEP-NC 2020</v>
          </cell>
          <cell r="X348" t="str">
            <v>DEP-NC 2021</v>
          </cell>
        </row>
        <row r="349">
          <cell r="A349" t="str">
            <v>T4770B01</v>
          </cell>
          <cell r="B349" t="str">
            <v>NC</v>
          </cell>
          <cell r="C349" t="str">
            <v>CDO-East</v>
          </cell>
          <cell r="D349" t="str">
            <v>NORTHERN</v>
          </cell>
          <cell r="E349" t="str">
            <v>HENDERSON</v>
          </cell>
          <cell r="F349" t="str">
            <v>Vance</v>
          </cell>
          <cell r="G349" t="str">
            <v>HENDERSON NORTH 115KV</v>
          </cell>
          <cell r="H349" t="str">
            <v>T4770</v>
          </cell>
          <cell r="I349">
            <v>140</v>
          </cell>
          <cell r="J349" t="str">
            <v>B01</v>
          </cell>
          <cell r="K349" t="str">
            <v>GREYSTONE 23KV</v>
          </cell>
          <cell r="L349" t="str">
            <v>BK1</v>
          </cell>
          <cell r="M349">
            <v>23</v>
          </cell>
          <cell r="N349">
            <v>1428</v>
          </cell>
          <cell r="O349"/>
          <cell r="P349" t="str">
            <v>Y</v>
          </cell>
          <cell r="Q349">
            <v>1</v>
          </cell>
          <cell r="R349">
            <v>0.5</v>
          </cell>
          <cell r="S349">
            <v>0</v>
          </cell>
          <cell r="T349">
            <v>3</v>
          </cell>
          <cell r="U349" t="str">
            <v>DEP-NC 2020</v>
          </cell>
          <cell r="X349" t="str">
            <v>DEP-NC 2024</v>
          </cell>
        </row>
        <row r="350">
          <cell r="A350" t="str">
            <v>T4770B02</v>
          </cell>
          <cell r="B350" t="str">
            <v>NC</v>
          </cell>
          <cell r="C350" t="str">
            <v>CDO-East</v>
          </cell>
          <cell r="D350" t="str">
            <v>NORTHERN</v>
          </cell>
          <cell r="E350" t="str">
            <v>HENDERSON</v>
          </cell>
          <cell r="F350" t="str">
            <v>Vance</v>
          </cell>
          <cell r="G350" t="str">
            <v>HENDERSON NORTH 115KV</v>
          </cell>
          <cell r="H350" t="str">
            <v>T4770</v>
          </cell>
          <cell r="I350">
            <v>140</v>
          </cell>
          <cell r="J350" t="str">
            <v>B02</v>
          </cell>
          <cell r="K350" t="str">
            <v>GARNETT STREET 23KV</v>
          </cell>
          <cell r="L350" t="str">
            <v>BK1</v>
          </cell>
          <cell r="M350">
            <v>23</v>
          </cell>
          <cell r="N350">
            <v>1696</v>
          </cell>
          <cell r="O350"/>
          <cell r="P350" t="str">
            <v>Y</v>
          </cell>
          <cell r="Q350">
            <v>1</v>
          </cell>
          <cell r="R350">
            <v>0.5</v>
          </cell>
          <cell r="S350">
            <v>0</v>
          </cell>
          <cell r="T350">
            <v>3</v>
          </cell>
          <cell r="U350" t="str">
            <v>DEP-NC 2020</v>
          </cell>
          <cell r="X350" t="str">
            <v>DEP-NC 2024</v>
          </cell>
        </row>
        <row r="351">
          <cell r="A351" t="str">
            <v>T4770B03</v>
          </cell>
          <cell r="B351" t="str">
            <v>NC</v>
          </cell>
          <cell r="C351" t="str">
            <v>CDO-East</v>
          </cell>
          <cell r="D351" t="str">
            <v>NORTHERN</v>
          </cell>
          <cell r="E351" t="str">
            <v>HENDERSON</v>
          </cell>
          <cell r="F351" t="str">
            <v>Vance</v>
          </cell>
          <cell r="G351" t="str">
            <v>HENDERSON NORTH 115KV</v>
          </cell>
          <cell r="H351" t="str">
            <v>T4770</v>
          </cell>
          <cell r="I351">
            <v>140</v>
          </cell>
          <cell r="J351" t="str">
            <v>B03</v>
          </cell>
          <cell r="K351" t="str">
            <v>HENDERSON N INDUSTRIAL 23KV</v>
          </cell>
          <cell r="L351" t="str">
            <v>BK1</v>
          </cell>
          <cell r="M351">
            <v>23</v>
          </cell>
          <cell r="N351">
            <v>1375</v>
          </cell>
          <cell r="O351"/>
          <cell r="P351" t="str">
            <v>Y</v>
          </cell>
          <cell r="Q351">
            <v>1</v>
          </cell>
          <cell r="R351">
            <v>0.5</v>
          </cell>
          <cell r="S351">
            <v>0</v>
          </cell>
          <cell r="T351">
            <v>2</v>
          </cell>
          <cell r="U351" t="str">
            <v>DEP-NC 2020</v>
          </cell>
          <cell r="X351" t="str">
            <v>DEP-NC 2024</v>
          </cell>
        </row>
        <row r="352">
          <cell r="A352" t="str">
            <v>T4785B01</v>
          </cell>
          <cell r="B352" t="str">
            <v>NC</v>
          </cell>
          <cell r="C352" t="str">
            <v>CDO-East</v>
          </cell>
          <cell r="D352" t="str">
            <v>NORTHERN</v>
          </cell>
          <cell r="E352" t="str">
            <v>HENDERSON</v>
          </cell>
          <cell r="F352" t="str">
            <v>Vance</v>
          </cell>
          <cell r="G352" t="str">
            <v>HENDERSON EAST 230KV</v>
          </cell>
          <cell r="H352" t="str">
            <v>T4785</v>
          </cell>
          <cell r="I352">
            <v>140</v>
          </cell>
          <cell r="J352" t="str">
            <v>B01</v>
          </cell>
          <cell r="K352" t="str">
            <v>EAST ANDREWS 23KV</v>
          </cell>
          <cell r="L352" t="str">
            <v>BK1</v>
          </cell>
          <cell r="M352">
            <v>23</v>
          </cell>
          <cell r="N352">
            <v>1814</v>
          </cell>
          <cell r="O352"/>
          <cell r="P352" t="str">
            <v>Y</v>
          </cell>
          <cell r="Q352">
            <v>1</v>
          </cell>
          <cell r="R352">
            <v>0.5</v>
          </cell>
          <cell r="S352">
            <v>0</v>
          </cell>
          <cell r="T352">
            <v>7</v>
          </cell>
          <cell r="U352" t="str">
            <v>DEP-NC 2020</v>
          </cell>
          <cell r="X352" t="str">
            <v>DEP-NC 2024</v>
          </cell>
        </row>
        <row r="353">
          <cell r="A353" t="str">
            <v>T4850B03</v>
          </cell>
          <cell r="B353" t="str">
            <v>NC</v>
          </cell>
          <cell r="C353" t="str">
            <v>CDO-East</v>
          </cell>
          <cell r="D353" t="str">
            <v>NORTHERN</v>
          </cell>
          <cell r="E353" t="str">
            <v>ZEBULON</v>
          </cell>
          <cell r="F353" t="str">
            <v>Wake</v>
          </cell>
          <cell r="G353" t="str">
            <v>KNIGHTDALE 115KV</v>
          </cell>
          <cell r="H353" t="str">
            <v>T4850</v>
          </cell>
          <cell r="I353">
            <v>163</v>
          </cell>
          <cell r="J353" t="str">
            <v>B03</v>
          </cell>
          <cell r="K353" t="str">
            <v>KNIGHTDALE WEST 23KV</v>
          </cell>
          <cell r="L353" t="str">
            <v>BK1</v>
          </cell>
          <cell r="M353">
            <v>23</v>
          </cell>
          <cell r="N353">
            <v>2842</v>
          </cell>
          <cell r="O353"/>
          <cell r="P353" t="str">
            <v>Y</v>
          </cell>
          <cell r="Q353">
            <v>1</v>
          </cell>
          <cell r="R353">
            <v>0.5</v>
          </cell>
          <cell r="S353">
            <v>3</v>
          </cell>
          <cell r="T353">
            <v>3</v>
          </cell>
          <cell r="U353" t="str">
            <v>DEP-NC 2020</v>
          </cell>
          <cell r="X353" t="str">
            <v>DEP-NC 2020</v>
          </cell>
        </row>
        <row r="354">
          <cell r="A354" t="str">
            <v>T4866B02</v>
          </cell>
          <cell r="B354" t="str">
            <v>NC</v>
          </cell>
          <cell r="C354" t="str">
            <v>CDO-East</v>
          </cell>
          <cell r="D354" t="str">
            <v>NORTHERN</v>
          </cell>
          <cell r="E354" t="str">
            <v>FUQUAY</v>
          </cell>
          <cell r="F354" t="str">
            <v>Wake</v>
          </cell>
          <cell r="G354" t="str">
            <v>FUQUAY BELLS LAKE 230KV</v>
          </cell>
          <cell r="H354" t="str">
            <v>T4866</v>
          </cell>
          <cell r="I354">
            <v>161</v>
          </cell>
          <cell r="J354" t="str">
            <v>B02</v>
          </cell>
          <cell r="K354" t="str">
            <v>PENNY ROAD 23KV</v>
          </cell>
          <cell r="L354" t="str">
            <v>BK1</v>
          </cell>
          <cell r="M354">
            <v>23</v>
          </cell>
          <cell r="N354">
            <v>1862</v>
          </cell>
          <cell r="O354"/>
          <cell r="P354" t="str">
            <v>Y</v>
          </cell>
          <cell r="Q354">
            <v>1</v>
          </cell>
          <cell r="R354">
            <v>0.5</v>
          </cell>
          <cell r="S354">
            <v>1</v>
          </cell>
          <cell r="T354">
            <v>3</v>
          </cell>
          <cell r="U354" t="str">
            <v>DEP-NC 2020</v>
          </cell>
          <cell r="X354" t="str">
            <v>DEP-NC 2022</v>
          </cell>
        </row>
        <row r="355">
          <cell r="A355" t="str">
            <v>T4866B04</v>
          </cell>
          <cell r="B355" t="str">
            <v>NC</v>
          </cell>
          <cell r="C355" t="str">
            <v>CDO-East</v>
          </cell>
          <cell r="D355" t="str">
            <v>NORTHERN</v>
          </cell>
          <cell r="E355" t="str">
            <v>FUQUAY</v>
          </cell>
          <cell r="F355" t="str">
            <v>Wake</v>
          </cell>
          <cell r="G355" t="str">
            <v>FUQUAY BELLS LAKE 230KV</v>
          </cell>
          <cell r="H355" t="str">
            <v>T4866</v>
          </cell>
          <cell r="I355">
            <v>161</v>
          </cell>
          <cell r="J355" t="str">
            <v>B04</v>
          </cell>
          <cell r="K355" t="str">
            <v>HILLTOP 23KV</v>
          </cell>
          <cell r="L355" t="str">
            <v>BK1</v>
          </cell>
          <cell r="M355">
            <v>23</v>
          </cell>
          <cell r="N355">
            <v>2241</v>
          </cell>
          <cell r="O355"/>
          <cell r="P355" t="str">
            <v>Y</v>
          </cell>
          <cell r="Q355">
            <v>1</v>
          </cell>
          <cell r="R355">
            <v>0.5</v>
          </cell>
          <cell r="S355">
            <v>1</v>
          </cell>
          <cell r="T355">
            <v>4</v>
          </cell>
          <cell r="U355" t="str">
            <v>DEP-NC 2020</v>
          </cell>
          <cell r="X355" t="str">
            <v>DEP-NC 2022</v>
          </cell>
        </row>
        <row r="356">
          <cell r="A356" t="str">
            <v>T4910B05</v>
          </cell>
          <cell r="B356" t="str">
            <v>NC</v>
          </cell>
          <cell r="C356" t="str">
            <v>CDO-East</v>
          </cell>
          <cell r="D356" t="str">
            <v>NORTHERN</v>
          </cell>
          <cell r="E356" t="str">
            <v>RALEIGH</v>
          </cell>
          <cell r="F356" t="str">
            <v>Wake</v>
          </cell>
          <cell r="G356" t="str">
            <v>RALEIGH LEESVILLE ROAD 230KV</v>
          </cell>
          <cell r="H356" t="str">
            <v>T4910</v>
          </cell>
          <cell r="I356">
            <v>166</v>
          </cell>
          <cell r="J356" t="str">
            <v>B05</v>
          </cell>
          <cell r="K356" t="str">
            <v>SPRINGDALE 23KV</v>
          </cell>
          <cell r="L356" t="str">
            <v>BK1</v>
          </cell>
          <cell r="M356">
            <v>23</v>
          </cell>
          <cell r="N356">
            <v>1281</v>
          </cell>
          <cell r="O356"/>
          <cell r="P356" t="str">
            <v>Y</v>
          </cell>
          <cell r="Q356">
            <v>1</v>
          </cell>
          <cell r="R356">
            <v>0.5</v>
          </cell>
          <cell r="S356">
            <v>0</v>
          </cell>
          <cell r="T356">
            <v>4</v>
          </cell>
          <cell r="U356" t="str">
            <v>DEP-NC 2020</v>
          </cell>
          <cell r="X356" t="str">
            <v>DEP-NC 2023</v>
          </cell>
        </row>
        <row r="357">
          <cell r="A357" t="str">
            <v>T4930B03</v>
          </cell>
          <cell r="B357" t="str">
            <v>NC</v>
          </cell>
          <cell r="C357" t="str">
            <v>CDO-East</v>
          </cell>
          <cell r="D357" t="str">
            <v>NORTHERN</v>
          </cell>
          <cell r="E357" t="str">
            <v>HENDERSON</v>
          </cell>
          <cell r="F357" t="str">
            <v>Vance</v>
          </cell>
          <cell r="G357" t="str">
            <v>LOUISBURG 115KV</v>
          </cell>
          <cell r="H357" t="str">
            <v>T4930</v>
          </cell>
          <cell r="I357">
            <v>141</v>
          </cell>
          <cell r="J357" t="str">
            <v>B03</v>
          </cell>
          <cell r="K357" t="str">
            <v>INGLESIDE 23KV</v>
          </cell>
          <cell r="L357" t="str">
            <v>BK1</v>
          </cell>
          <cell r="M357">
            <v>23</v>
          </cell>
          <cell r="N357">
            <v>1357</v>
          </cell>
          <cell r="O357"/>
          <cell r="P357" t="str">
            <v>Y</v>
          </cell>
          <cell r="Q357">
            <v>1</v>
          </cell>
          <cell r="R357">
            <v>0.5</v>
          </cell>
          <cell r="S357">
            <v>0</v>
          </cell>
          <cell r="T357">
            <v>2</v>
          </cell>
          <cell r="U357" t="str">
            <v>DEP-NC 2020</v>
          </cell>
          <cell r="X357" t="str">
            <v>DEP-NC 2024</v>
          </cell>
        </row>
        <row r="358">
          <cell r="A358" t="str">
            <v>T4990B32</v>
          </cell>
          <cell r="B358" t="str">
            <v>NC</v>
          </cell>
          <cell r="C358" t="str">
            <v>CDO-East</v>
          </cell>
          <cell r="D358" t="str">
            <v>NORTHERN</v>
          </cell>
          <cell r="E358" t="str">
            <v>RALEIGH</v>
          </cell>
          <cell r="F358" t="str">
            <v>Wake</v>
          </cell>
          <cell r="G358" t="str">
            <v>METHOD 230KV</v>
          </cell>
          <cell r="H358" t="str">
            <v>T4990</v>
          </cell>
          <cell r="I358">
            <v>166</v>
          </cell>
          <cell r="J358" t="str">
            <v>B32</v>
          </cell>
          <cell r="K358" t="str">
            <v>CARDINAL HILLS 12KV</v>
          </cell>
          <cell r="L358" t="str">
            <v>BK2</v>
          </cell>
          <cell r="M358">
            <v>12</v>
          </cell>
          <cell r="N358">
            <v>1499</v>
          </cell>
          <cell r="O358"/>
          <cell r="P358" t="str">
            <v>Y</v>
          </cell>
          <cell r="Q358">
            <v>1</v>
          </cell>
          <cell r="R358">
            <v>0.5</v>
          </cell>
          <cell r="S358">
            <v>1</v>
          </cell>
          <cell r="T358">
            <v>2</v>
          </cell>
          <cell r="U358" t="str">
            <v>DEP-NC 2020</v>
          </cell>
          <cell r="X358" t="str">
            <v>DEP-NC 2023</v>
          </cell>
        </row>
        <row r="359">
          <cell r="A359" t="str">
            <v>T4990B36</v>
          </cell>
          <cell r="B359" t="str">
            <v>NC</v>
          </cell>
          <cell r="C359" t="str">
            <v>CDO-East</v>
          </cell>
          <cell r="D359" t="str">
            <v>NORTHERN</v>
          </cell>
          <cell r="E359" t="str">
            <v>RALEIGH</v>
          </cell>
          <cell r="F359" t="str">
            <v>Wake</v>
          </cell>
          <cell r="G359" t="str">
            <v>METHOD 230KV</v>
          </cell>
          <cell r="H359" t="str">
            <v>T4990</v>
          </cell>
          <cell r="I359">
            <v>166</v>
          </cell>
          <cell r="J359" t="str">
            <v>B36</v>
          </cell>
          <cell r="K359" t="str">
            <v>CAMERON VILLAGE 12KV</v>
          </cell>
          <cell r="L359" t="str">
            <v>BK1</v>
          </cell>
          <cell r="M359">
            <v>12</v>
          </cell>
          <cell r="N359">
            <v>1340</v>
          </cell>
          <cell r="O359"/>
          <cell r="P359" t="str">
            <v>Y</v>
          </cell>
          <cell r="Q359">
            <v>1</v>
          </cell>
          <cell r="R359">
            <v>0.5</v>
          </cell>
          <cell r="S359">
            <v>0</v>
          </cell>
          <cell r="T359">
            <v>2</v>
          </cell>
          <cell r="U359" t="str">
            <v>DEP-NC 2020</v>
          </cell>
          <cell r="W359" t="str">
            <v>moved from 2020 to 2019 per David Pickles on 3/22/19</v>
          </cell>
          <cell r="X359" t="str">
            <v>DEP-NC 2019</v>
          </cell>
        </row>
        <row r="360">
          <cell r="A360" t="str">
            <v>T5000B43</v>
          </cell>
          <cell r="B360" t="str">
            <v>NC</v>
          </cell>
          <cell r="C360" t="str">
            <v>CDO-East</v>
          </cell>
          <cell r="D360" t="str">
            <v>NORTHERN</v>
          </cell>
          <cell r="E360" t="str">
            <v>FUQUAY</v>
          </cell>
          <cell r="F360" t="str">
            <v>Wake</v>
          </cell>
          <cell r="G360" t="str">
            <v>MILBURNIE 230KV</v>
          </cell>
          <cell r="H360" t="str">
            <v>T5000</v>
          </cell>
          <cell r="I360">
            <v>164</v>
          </cell>
          <cell r="J360" t="str">
            <v>B43</v>
          </cell>
          <cell r="K360" t="str">
            <v>WILDERS GROVE 23KV</v>
          </cell>
          <cell r="L360" t="str">
            <v>BK1</v>
          </cell>
          <cell r="M360">
            <v>23</v>
          </cell>
          <cell r="N360">
            <v>2500</v>
          </cell>
          <cell r="O360"/>
          <cell r="P360" t="str">
            <v>Y</v>
          </cell>
          <cell r="Q360">
            <v>1</v>
          </cell>
          <cell r="R360">
            <v>0.5</v>
          </cell>
          <cell r="S360">
            <v>1</v>
          </cell>
          <cell r="T360">
            <v>4</v>
          </cell>
          <cell r="U360" t="str">
            <v>DEP-NC 2020</v>
          </cell>
          <cell r="X360" t="str">
            <v>DEP-NC 2022</v>
          </cell>
        </row>
        <row r="361">
          <cell r="A361" t="str">
            <v>T5000B45</v>
          </cell>
          <cell r="B361" t="str">
            <v>NC</v>
          </cell>
          <cell r="C361" t="str">
            <v>CDO-East</v>
          </cell>
          <cell r="D361" t="str">
            <v>NORTHERN</v>
          </cell>
          <cell r="E361" t="str">
            <v>FUQUAY</v>
          </cell>
          <cell r="F361" t="str">
            <v>Wake</v>
          </cell>
          <cell r="G361" t="str">
            <v>MILBURNIE 230KV</v>
          </cell>
          <cell r="H361" t="str">
            <v>T5000</v>
          </cell>
          <cell r="I361">
            <v>164</v>
          </cell>
          <cell r="J361" t="str">
            <v>B45</v>
          </cell>
          <cell r="K361" t="str">
            <v>ROGERS LANE 23KV</v>
          </cell>
          <cell r="L361" t="str">
            <v>BK1</v>
          </cell>
          <cell r="M361">
            <v>23</v>
          </cell>
          <cell r="N361">
            <v>2959</v>
          </cell>
          <cell r="O361"/>
          <cell r="P361" t="str">
            <v>Y</v>
          </cell>
          <cell r="Q361">
            <v>1</v>
          </cell>
          <cell r="R361">
            <v>0.5</v>
          </cell>
          <cell r="S361">
            <v>2</v>
          </cell>
          <cell r="T361">
            <v>4</v>
          </cell>
          <cell r="U361" t="str">
            <v>DEP-NC 2020</v>
          </cell>
          <cell r="X361" t="str">
            <v>DEP-NC 2022</v>
          </cell>
        </row>
        <row r="362">
          <cell r="A362" t="str">
            <v>T5005B05</v>
          </cell>
          <cell r="B362" t="str">
            <v>NC</v>
          </cell>
          <cell r="C362" t="str">
            <v>CDO-East</v>
          </cell>
          <cell r="D362" t="str">
            <v>NORTHERN</v>
          </cell>
          <cell r="E362" t="str">
            <v>RALEIGH</v>
          </cell>
          <cell r="F362" t="str">
            <v>Wake</v>
          </cell>
          <cell r="G362" t="str">
            <v>MORDECAI 115KV</v>
          </cell>
          <cell r="H362" t="str">
            <v>T5005</v>
          </cell>
          <cell r="I362">
            <v>165</v>
          </cell>
          <cell r="J362" t="str">
            <v>B05</v>
          </cell>
          <cell r="K362" t="str">
            <v>CLEVELAND STREET 12KV</v>
          </cell>
          <cell r="L362" t="str">
            <v>BK2</v>
          </cell>
          <cell r="M362">
            <v>12</v>
          </cell>
          <cell r="N362">
            <v>1351</v>
          </cell>
          <cell r="O362"/>
          <cell r="P362" t="str">
            <v>Y</v>
          </cell>
          <cell r="Q362">
            <v>1</v>
          </cell>
          <cell r="R362">
            <v>0.5</v>
          </cell>
          <cell r="S362">
            <v>0</v>
          </cell>
          <cell r="T362">
            <v>2</v>
          </cell>
          <cell r="U362" t="str">
            <v>DEP-NC 2020</v>
          </cell>
          <cell r="X362" t="str">
            <v>DEP-NC 2023</v>
          </cell>
        </row>
        <row r="363">
          <cell r="A363" t="str">
            <v>T5005B06</v>
          </cell>
          <cell r="B363" t="str">
            <v>NC</v>
          </cell>
          <cell r="C363" t="str">
            <v>CDO-East</v>
          </cell>
          <cell r="D363" t="str">
            <v>NORTHERN</v>
          </cell>
          <cell r="E363" t="str">
            <v>RALEIGH</v>
          </cell>
          <cell r="F363" t="str">
            <v>Wake</v>
          </cell>
          <cell r="G363" t="str">
            <v>MORDECAI 115KV</v>
          </cell>
          <cell r="H363" t="str">
            <v>T5005</v>
          </cell>
          <cell r="I363">
            <v>165</v>
          </cell>
          <cell r="J363" t="str">
            <v>B06</v>
          </cell>
          <cell r="K363" t="str">
            <v>BISHOPS PARK 12KV</v>
          </cell>
          <cell r="L363" t="str">
            <v>BK2</v>
          </cell>
          <cell r="M363">
            <v>12</v>
          </cell>
          <cell r="N363">
            <v>1442</v>
          </cell>
          <cell r="O363"/>
          <cell r="P363" t="str">
            <v>Y</v>
          </cell>
          <cell r="Q363">
            <v>1</v>
          </cell>
          <cell r="R363">
            <v>0.5</v>
          </cell>
          <cell r="S363">
            <v>0</v>
          </cell>
          <cell r="T363">
            <v>3</v>
          </cell>
          <cell r="U363" t="str">
            <v>DEP-NC 2020</v>
          </cell>
          <cell r="X363" t="str">
            <v>DEP-NC 2023</v>
          </cell>
        </row>
        <row r="364">
          <cell r="A364" t="str">
            <v>T5010B04</v>
          </cell>
          <cell r="B364" t="str">
            <v>NC</v>
          </cell>
          <cell r="C364" t="str">
            <v>CDO-East</v>
          </cell>
          <cell r="D364" t="str">
            <v>NORTHERN</v>
          </cell>
          <cell r="E364" t="str">
            <v>FUQUAY</v>
          </cell>
          <cell r="F364" t="str">
            <v>Wake</v>
          </cell>
          <cell r="G364" t="str">
            <v>MORRISVILLE 230KV</v>
          </cell>
          <cell r="H364" t="str">
            <v>T5010</v>
          </cell>
          <cell r="I364">
            <v>161</v>
          </cell>
          <cell r="J364" t="str">
            <v>B04</v>
          </cell>
          <cell r="K364" t="str">
            <v>PRESTON 23KV</v>
          </cell>
          <cell r="L364" t="str">
            <v>BK1</v>
          </cell>
          <cell r="M364">
            <v>23</v>
          </cell>
          <cell r="N364">
            <v>2595</v>
          </cell>
          <cell r="O364"/>
          <cell r="P364" t="str">
            <v>Y</v>
          </cell>
          <cell r="Q364">
            <v>1</v>
          </cell>
          <cell r="R364">
            <v>0.5</v>
          </cell>
          <cell r="S364">
            <v>0</v>
          </cell>
          <cell r="T364">
            <v>7</v>
          </cell>
          <cell r="U364" t="str">
            <v>DEP-NC 2020</v>
          </cell>
          <cell r="X364" t="str">
            <v>DEP-NC 2022</v>
          </cell>
        </row>
        <row r="365">
          <cell r="A365" t="str">
            <v>T5014B12</v>
          </cell>
          <cell r="B365" t="str">
            <v>NC</v>
          </cell>
          <cell r="C365" t="str">
            <v>CDO-East</v>
          </cell>
          <cell r="D365" t="str">
            <v>NORTHERN</v>
          </cell>
          <cell r="E365" t="str">
            <v>FUQUAY</v>
          </cell>
          <cell r="F365" t="str">
            <v>Wake</v>
          </cell>
          <cell r="G365" t="str">
            <v>RTP 230KV</v>
          </cell>
          <cell r="H365" t="str">
            <v>T5014</v>
          </cell>
          <cell r="I365">
            <v>161</v>
          </cell>
          <cell r="J365" t="str">
            <v>B12</v>
          </cell>
          <cell r="K365" t="str">
            <v>MCCRIMMON 24KV</v>
          </cell>
          <cell r="L365" t="str">
            <v>BK1</v>
          </cell>
          <cell r="M365">
            <v>24</v>
          </cell>
          <cell r="N365">
            <v>1478</v>
          </cell>
          <cell r="O365"/>
          <cell r="P365" t="str">
            <v>Y</v>
          </cell>
          <cell r="Q365">
            <v>1</v>
          </cell>
          <cell r="R365">
            <v>0.5</v>
          </cell>
          <cell r="S365">
            <v>0</v>
          </cell>
          <cell r="T365">
            <v>3</v>
          </cell>
          <cell r="U365" t="str">
            <v>DEP-NC 2020</v>
          </cell>
          <cell r="X365" t="str">
            <v>DEP-NC 2022</v>
          </cell>
        </row>
        <row r="366">
          <cell r="A366" t="str">
            <v>T5060B01</v>
          </cell>
          <cell r="B366" t="str">
            <v>NC</v>
          </cell>
          <cell r="C366" t="str">
            <v>CDO-East</v>
          </cell>
          <cell r="D366" t="str">
            <v>NORTHERN</v>
          </cell>
          <cell r="E366" t="str">
            <v>RALEIGH</v>
          </cell>
          <cell r="F366" t="str">
            <v>Wake</v>
          </cell>
          <cell r="G366" t="str">
            <v>NEUSE 115KV</v>
          </cell>
          <cell r="H366" t="str">
            <v>T5060</v>
          </cell>
          <cell r="I366">
            <v>165</v>
          </cell>
          <cell r="J366" t="str">
            <v>B01</v>
          </cell>
          <cell r="K366" t="str">
            <v>NEUSE NEUSE 23KV</v>
          </cell>
          <cell r="L366" t="str">
            <v>BK1</v>
          </cell>
          <cell r="M366">
            <v>23</v>
          </cell>
          <cell r="N366">
            <v>1314</v>
          </cell>
          <cell r="O366"/>
          <cell r="P366" t="str">
            <v>Y</v>
          </cell>
          <cell r="Q366">
            <v>1</v>
          </cell>
          <cell r="R366">
            <v>0.5</v>
          </cell>
          <cell r="S366">
            <v>0</v>
          </cell>
          <cell r="T366">
            <v>4</v>
          </cell>
          <cell r="U366" t="str">
            <v>DEP-NC 2020</v>
          </cell>
          <cell r="X366" t="str">
            <v>DEP-NC 2023</v>
          </cell>
        </row>
        <row r="367">
          <cell r="A367" t="str">
            <v>T5060B02</v>
          </cell>
          <cell r="B367" t="str">
            <v>NC</v>
          </cell>
          <cell r="C367" t="str">
            <v>CDO-East</v>
          </cell>
          <cell r="D367" t="str">
            <v>NORTHERN</v>
          </cell>
          <cell r="E367" t="str">
            <v>RALEIGH</v>
          </cell>
          <cell r="F367" t="str">
            <v>Wake</v>
          </cell>
          <cell r="G367" t="str">
            <v>NEUSE 115KV</v>
          </cell>
          <cell r="H367" t="str">
            <v>T5060</v>
          </cell>
          <cell r="I367">
            <v>165</v>
          </cell>
          <cell r="J367" t="str">
            <v>B02</v>
          </cell>
          <cell r="K367" t="str">
            <v>FALLS ROAD 23KV</v>
          </cell>
          <cell r="L367" t="str">
            <v>BK1</v>
          </cell>
          <cell r="M367">
            <v>23</v>
          </cell>
          <cell r="N367">
            <v>1792</v>
          </cell>
          <cell r="O367"/>
          <cell r="P367" t="str">
            <v>Y</v>
          </cell>
          <cell r="Q367">
            <v>1</v>
          </cell>
          <cell r="R367">
            <v>0.5</v>
          </cell>
          <cell r="S367">
            <v>1</v>
          </cell>
          <cell r="T367">
            <v>4</v>
          </cell>
          <cell r="U367" t="str">
            <v>DEP-NC 2020</v>
          </cell>
          <cell r="X367" t="str">
            <v>DEP-NC 2023</v>
          </cell>
        </row>
        <row r="368">
          <cell r="A368" t="str">
            <v>T5060B05</v>
          </cell>
          <cell r="B368" t="str">
            <v>NC</v>
          </cell>
          <cell r="C368" t="str">
            <v>CDO-East</v>
          </cell>
          <cell r="D368" t="str">
            <v>NORTHERN</v>
          </cell>
          <cell r="E368" t="str">
            <v>RALEIGH</v>
          </cell>
          <cell r="F368" t="str">
            <v>Wake</v>
          </cell>
          <cell r="G368" t="str">
            <v>NEUSE 115KV</v>
          </cell>
          <cell r="H368" t="str">
            <v>T5060</v>
          </cell>
          <cell r="I368">
            <v>165</v>
          </cell>
          <cell r="J368" t="str">
            <v>B05</v>
          </cell>
          <cell r="K368" t="str">
            <v>BEDFORD 23KV</v>
          </cell>
          <cell r="L368" t="str">
            <v>BK1</v>
          </cell>
          <cell r="M368">
            <v>23</v>
          </cell>
          <cell r="N368">
            <v>1819</v>
          </cell>
          <cell r="O368"/>
          <cell r="P368" t="str">
            <v>Y</v>
          </cell>
          <cell r="Q368">
            <v>1</v>
          </cell>
          <cell r="R368">
            <v>0.5</v>
          </cell>
          <cell r="S368">
            <v>1</v>
          </cell>
          <cell r="T368">
            <v>3</v>
          </cell>
          <cell r="U368" t="str">
            <v>DEP-NC 2020</v>
          </cell>
          <cell r="X368" t="str">
            <v>DEP-NC 2023</v>
          </cell>
        </row>
        <row r="369">
          <cell r="A369" t="str">
            <v>T5090B02</v>
          </cell>
          <cell r="B369" t="str">
            <v>NC</v>
          </cell>
          <cell r="C369" t="str">
            <v>CDO-East</v>
          </cell>
          <cell r="D369" t="str">
            <v>NORTHERN</v>
          </cell>
          <cell r="E369" t="str">
            <v>HENDERSON</v>
          </cell>
          <cell r="F369" t="str">
            <v>Vance</v>
          </cell>
          <cell r="G369" t="str">
            <v>OXFORD NORTH 230KV</v>
          </cell>
          <cell r="H369" t="str">
            <v>T5090</v>
          </cell>
          <cell r="I369">
            <v>145</v>
          </cell>
          <cell r="J369" t="str">
            <v>B02</v>
          </cell>
          <cell r="K369" t="str">
            <v>STOVALL 23KV</v>
          </cell>
          <cell r="L369" t="str">
            <v>BK1</v>
          </cell>
          <cell r="M369">
            <v>23</v>
          </cell>
          <cell r="N369">
            <v>2165</v>
          </cell>
          <cell r="O369"/>
          <cell r="P369" t="str">
            <v>Y</v>
          </cell>
          <cell r="Q369">
            <v>1</v>
          </cell>
          <cell r="R369">
            <v>0.5</v>
          </cell>
          <cell r="S369">
            <v>0</v>
          </cell>
          <cell r="T369">
            <v>4</v>
          </cell>
          <cell r="U369" t="str">
            <v>DEP-NC 2020</v>
          </cell>
          <cell r="X369" t="str">
            <v>DEP-NC 2025</v>
          </cell>
        </row>
        <row r="370">
          <cell r="A370" t="str">
            <v>T5090B03</v>
          </cell>
          <cell r="B370" t="str">
            <v>NC</v>
          </cell>
          <cell r="C370" t="str">
            <v>CDO-East</v>
          </cell>
          <cell r="D370" t="str">
            <v>NORTHERN</v>
          </cell>
          <cell r="E370" t="str">
            <v>HENDERSON</v>
          </cell>
          <cell r="F370" t="str">
            <v>Vance</v>
          </cell>
          <cell r="G370" t="str">
            <v>OXFORD NORTH 230KV</v>
          </cell>
          <cell r="H370" t="str">
            <v>T5090</v>
          </cell>
          <cell r="I370">
            <v>145</v>
          </cell>
          <cell r="J370" t="str">
            <v>B03</v>
          </cell>
          <cell r="K370" t="str">
            <v>ORPHANAGE 23KV</v>
          </cell>
          <cell r="L370" t="str">
            <v>BK1</v>
          </cell>
          <cell r="M370">
            <v>23</v>
          </cell>
          <cell r="N370">
            <v>1591</v>
          </cell>
          <cell r="O370"/>
          <cell r="P370" t="str">
            <v>Y</v>
          </cell>
          <cell r="Q370">
            <v>1</v>
          </cell>
          <cell r="R370">
            <v>0.5</v>
          </cell>
          <cell r="S370">
            <v>0</v>
          </cell>
          <cell r="T370">
            <v>3</v>
          </cell>
          <cell r="U370" t="str">
            <v>DEP-NC 2020</v>
          </cell>
          <cell r="X370" t="str">
            <v>DEP-NC 2025</v>
          </cell>
        </row>
        <row r="371">
          <cell r="A371" t="str">
            <v>T5108B03</v>
          </cell>
          <cell r="B371" t="str">
            <v>NC</v>
          </cell>
          <cell r="C371" t="str">
            <v>CDO-East</v>
          </cell>
          <cell r="D371" t="str">
            <v>NORTHERN</v>
          </cell>
          <cell r="E371" t="str">
            <v>RALEIGH</v>
          </cell>
          <cell r="F371" t="str">
            <v>Wake</v>
          </cell>
          <cell r="G371" t="str">
            <v>PINE LAKE 230KV</v>
          </cell>
          <cell r="H371" t="str">
            <v>T5108</v>
          </cell>
          <cell r="I371">
            <v>165</v>
          </cell>
          <cell r="J371" t="str">
            <v>B03</v>
          </cell>
          <cell r="K371" t="str">
            <v>HIGHWAY 401 23KV</v>
          </cell>
          <cell r="L371" t="str">
            <v>BK1</v>
          </cell>
          <cell r="M371">
            <v>23</v>
          </cell>
          <cell r="N371">
            <v>2970</v>
          </cell>
          <cell r="O371"/>
          <cell r="P371" t="str">
            <v>Y</v>
          </cell>
          <cell r="Q371">
            <v>1</v>
          </cell>
          <cell r="R371">
            <v>0.5</v>
          </cell>
          <cell r="S371">
            <v>3</v>
          </cell>
          <cell r="T371">
            <v>3</v>
          </cell>
          <cell r="U371" t="str">
            <v>DEP-NC 2020</v>
          </cell>
          <cell r="X371" t="str">
            <v>DEP-NC 2023</v>
          </cell>
        </row>
        <row r="372">
          <cell r="A372" t="str">
            <v>T5108B06</v>
          </cell>
          <cell r="B372" t="str">
            <v>NC</v>
          </cell>
          <cell r="C372" t="str">
            <v>CDO-East</v>
          </cell>
          <cell r="D372" t="str">
            <v>NORTHERN</v>
          </cell>
          <cell r="E372" t="str">
            <v>RALEIGH</v>
          </cell>
          <cell r="F372" t="str">
            <v>Wake</v>
          </cell>
          <cell r="G372" t="str">
            <v>PINE LAKE 230KV</v>
          </cell>
          <cell r="H372" t="str">
            <v>T5108</v>
          </cell>
          <cell r="I372">
            <v>165</v>
          </cell>
          <cell r="J372" t="str">
            <v>B06</v>
          </cell>
          <cell r="K372" t="str">
            <v>GREEN ROAD 23KV</v>
          </cell>
          <cell r="L372" t="str">
            <v>BK1</v>
          </cell>
          <cell r="M372">
            <v>23</v>
          </cell>
          <cell r="N372">
            <v>2494</v>
          </cell>
          <cell r="O372"/>
          <cell r="P372" t="str">
            <v>Y</v>
          </cell>
          <cell r="Q372">
            <v>1</v>
          </cell>
          <cell r="R372">
            <v>0.5</v>
          </cell>
          <cell r="S372">
            <v>0</v>
          </cell>
          <cell r="T372">
            <v>5</v>
          </cell>
          <cell r="U372" t="str">
            <v>DEP-NC 2020</v>
          </cell>
          <cell r="X372" t="str">
            <v>DEP-NC 2023</v>
          </cell>
        </row>
        <row r="373">
          <cell r="A373" t="str">
            <v>T5111B22</v>
          </cell>
          <cell r="B373" t="str">
            <v>NC</v>
          </cell>
          <cell r="C373" t="str">
            <v>CDO-East</v>
          </cell>
          <cell r="D373" t="str">
            <v>NORTHERN</v>
          </cell>
          <cell r="E373" t="str">
            <v>FUQUAY</v>
          </cell>
          <cell r="F373" t="str">
            <v>Wake</v>
          </cell>
          <cell r="G373" t="str">
            <v>CARY PINEY PLAINS 230KV</v>
          </cell>
          <cell r="H373" t="str">
            <v>T5111</v>
          </cell>
          <cell r="I373">
            <v>161</v>
          </cell>
          <cell r="J373" t="str">
            <v>B22</v>
          </cell>
          <cell r="K373" t="str">
            <v>WELLINGTON 24KV</v>
          </cell>
          <cell r="L373" t="str">
            <v>BK2</v>
          </cell>
          <cell r="M373">
            <v>24</v>
          </cell>
          <cell r="N373">
            <v>1528</v>
          </cell>
          <cell r="O373"/>
          <cell r="P373" t="str">
            <v>Y</v>
          </cell>
          <cell r="Q373">
            <v>1</v>
          </cell>
          <cell r="R373">
            <v>0.5</v>
          </cell>
          <cell r="S373">
            <v>1</v>
          </cell>
          <cell r="T373">
            <v>2</v>
          </cell>
          <cell r="U373" t="str">
            <v>DEP-NC 2020</v>
          </cell>
          <cell r="X373" t="str">
            <v>DEP-NC 2022</v>
          </cell>
        </row>
        <row r="374">
          <cell r="A374" t="str">
            <v>T5119B13</v>
          </cell>
          <cell r="B374" t="str">
            <v>NC</v>
          </cell>
          <cell r="C374" t="str">
            <v>CDO-East</v>
          </cell>
          <cell r="D374" t="str">
            <v>NORTHERN</v>
          </cell>
          <cell r="E374" t="str">
            <v>RALEIGH</v>
          </cell>
          <cell r="F374" t="str">
            <v>Wake</v>
          </cell>
          <cell r="G374" t="str">
            <v>RALEIGH BRIER CREEK 230KV</v>
          </cell>
          <cell r="H374" t="str">
            <v>T5119</v>
          </cell>
          <cell r="I374">
            <v>166</v>
          </cell>
          <cell r="J374" t="str">
            <v>B13</v>
          </cell>
          <cell r="K374" t="str">
            <v>GLOBE ROAD 24KV</v>
          </cell>
          <cell r="L374" t="str">
            <v>BK1</v>
          </cell>
          <cell r="M374">
            <v>24</v>
          </cell>
          <cell r="N374">
            <v>1722</v>
          </cell>
          <cell r="O374"/>
          <cell r="P374" t="str">
            <v>Y</v>
          </cell>
          <cell r="Q374">
            <v>1</v>
          </cell>
          <cell r="R374">
            <v>0.5</v>
          </cell>
          <cell r="S374">
            <v>0</v>
          </cell>
          <cell r="T374">
            <v>3</v>
          </cell>
          <cell r="U374" t="str">
            <v>DEP-NC 2020</v>
          </cell>
          <cell r="X374" t="str">
            <v>DEP-NC 2023</v>
          </cell>
        </row>
        <row r="375">
          <cell r="A375" t="str">
            <v>T5122B02</v>
          </cell>
          <cell r="B375" t="str">
            <v>NC</v>
          </cell>
          <cell r="C375" t="str">
            <v>CDO-East</v>
          </cell>
          <cell r="D375" t="str">
            <v>NORTHERN</v>
          </cell>
          <cell r="E375" t="str">
            <v>RALEIGH</v>
          </cell>
          <cell r="F375" t="str">
            <v>Wake</v>
          </cell>
          <cell r="G375" t="str">
            <v>RALEIGH BLUE RIDGE 230KV</v>
          </cell>
          <cell r="H375" t="str">
            <v>T5122</v>
          </cell>
          <cell r="I375">
            <v>166</v>
          </cell>
          <cell r="J375" t="str">
            <v>B02</v>
          </cell>
          <cell r="K375" t="str">
            <v>KIDDS HILL 23KV</v>
          </cell>
          <cell r="L375" t="str">
            <v>BK1</v>
          </cell>
          <cell r="M375">
            <v>23</v>
          </cell>
          <cell r="N375">
            <v>2638</v>
          </cell>
          <cell r="O375"/>
          <cell r="P375" t="str">
            <v>Y</v>
          </cell>
          <cell r="Q375">
            <v>1</v>
          </cell>
          <cell r="R375">
            <v>0.5</v>
          </cell>
          <cell r="S375">
            <v>1</v>
          </cell>
          <cell r="T375">
            <v>5</v>
          </cell>
          <cell r="U375" t="str">
            <v>DEP-NC 2020</v>
          </cell>
          <cell r="X375" t="str">
            <v>DEP-NC 2023</v>
          </cell>
        </row>
        <row r="376">
          <cell r="A376" t="str">
            <v>T5125B03</v>
          </cell>
          <cell r="B376" t="str">
            <v>NC</v>
          </cell>
          <cell r="C376" t="str">
            <v>CDO-East</v>
          </cell>
          <cell r="D376" t="str">
            <v>NORTHERN</v>
          </cell>
          <cell r="E376" t="str">
            <v>RALEIGH</v>
          </cell>
          <cell r="F376" t="str">
            <v>Wake</v>
          </cell>
          <cell r="G376" t="str">
            <v>RALEIGH HOMESTEAD 230KV</v>
          </cell>
          <cell r="H376" t="str">
            <v>T5125</v>
          </cell>
          <cell r="I376">
            <v>165</v>
          </cell>
          <cell r="J376" t="str">
            <v>B03</v>
          </cell>
          <cell r="K376" t="str">
            <v>US 1 N 23KV</v>
          </cell>
          <cell r="L376" t="str">
            <v>BK2</v>
          </cell>
          <cell r="M376">
            <v>23</v>
          </cell>
          <cell r="N376">
            <v>2474</v>
          </cell>
          <cell r="O376"/>
          <cell r="P376" t="str">
            <v>Y</v>
          </cell>
          <cell r="Q376">
            <v>1</v>
          </cell>
          <cell r="R376">
            <v>0.5</v>
          </cell>
          <cell r="S376">
            <v>2</v>
          </cell>
          <cell r="T376">
            <v>3</v>
          </cell>
          <cell r="U376" t="str">
            <v>DEP-NC 2020</v>
          </cell>
          <cell r="X376" t="str">
            <v>DEP-NC 2023</v>
          </cell>
        </row>
        <row r="377">
          <cell r="A377" t="str">
            <v>T5126B11</v>
          </cell>
          <cell r="B377" t="str">
            <v>NC</v>
          </cell>
          <cell r="C377" t="str">
            <v>CDO-East</v>
          </cell>
          <cell r="D377" t="str">
            <v>NORTHERN</v>
          </cell>
          <cell r="E377" t="str">
            <v>RALEIGH</v>
          </cell>
          <cell r="F377" t="str">
            <v>Wake</v>
          </cell>
          <cell r="G377" t="str">
            <v>RALEIGH YONKERS ROAD 115KV</v>
          </cell>
          <cell r="H377" t="str">
            <v>T5126</v>
          </cell>
          <cell r="I377">
            <v>165</v>
          </cell>
          <cell r="J377" t="str">
            <v>B11</v>
          </cell>
          <cell r="K377" t="str">
            <v>SUNNYBROOK ROAD 24KV</v>
          </cell>
          <cell r="L377" t="str">
            <v>BK1</v>
          </cell>
          <cell r="M377">
            <v>24</v>
          </cell>
          <cell r="N377">
            <v>1331</v>
          </cell>
          <cell r="O377"/>
          <cell r="P377" t="str">
            <v>Y</v>
          </cell>
          <cell r="Q377">
            <v>1</v>
          </cell>
          <cell r="R377">
            <v>0.5</v>
          </cell>
          <cell r="S377">
            <v>0</v>
          </cell>
          <cell r="T377">
            <v>2</v>
          </cell>
          <cell r="U377" t="str">
            <v>DEP-NC 2020</v>
          </cell>
          <cell r="X377" t="str">
            <v>DEP-NC 2023</v>
          </cell>
        </row>
        <row r="378">
          <cell r="A378" t="str">
            <v>T5136B02</v>
          </cell>
          <cell r="B378" t="str">
            <v>NC</v>
          </cell>
          <cell r="C378" t="str">
            <v>CDO-East</v>
          </cell>
          <cell r="D378" t="str">
            <v>NORTHERN</v>
          </cell>
          <cell r="E378" t="str">
            <v>FUQUAY</v>
          </cell>
          <cell r="F378" t="str">
            <v>Wake</v>
          </cell>
          <cell r="G378" t="str">
            <v>RALEIGH OAKDALE 230KV</v>
          </cell>
          <cell r="H378" t="str">
            <v>T5136</v>
          </cell>
          <cell r="I378">
            <v>161</v>
          </cell>
          <cell r="J378" t="str">
            <v>B02</v>
          </cell>
          <cell r="K378" t="str">
            <v>ROYLENE 23KV</v>
          </cell>
          <cell r="L378" t="str">
            <v>BK1</v>
          </cell>
          <cell r="M378">
            <v>23</v>
          </cell>
          <cell r="N378">
            <v>2787</v>
          </cell>
          <cell r="O378"/>
          <cell r="P378" t="str">
            <v>Y</v>
          </cell>
          <cell r="Q378">
            <v>1</v>
          </cell>
          <cell r="R378">
            <v>0.5</v>
          </cell>
          <cell r="S378">
            <v>1</v>
          </cell>
          <cell r="T378">
            <v>6</v>
          </cell>
          <cell r="U378" t="str">
            <v>DEP-NC 2020</v>
          </cell>
          <cell r="X378" t="str">
            <v>DEP-NC 2022</v>
          </cell>
        </row>
        <row r="379">
          <cell r="A379" t="str">
            <v>T5145B03</v>
          </cell>
          <cell r="B379" t="str">
            <v>NC</v>
          </cell>
          <cell r="C379" t="str">
            <v>CDO-East</v>
          </cell>
          <cell r="D379" t="str">
            <v>NORTHERN</v>
          </cell>
          <cell r="E379" t="str">
            <v>FUQUAY</v>
          </cell>
          <cell r="F379" t="str">
            <v>Wake</v>
          </cell>
          <cell r="G379" t="str">
            <v>RALEIGH SOUTH 115KV</v>
          </cell>
          <cell r="H379" t="str">
            <v>T5145</v>
          </cell>
          <cell r="I379">
            <v>161</v>
          </cell>
          <cell r="J379" t="str">
            <v>B03</v>
          </cell>
          <cell r="K379" t="str">
            <v>TRYON ROAD 23KV</v>
          </cell>
          <cell r="L379" t="str">
            <v>BK1</v>
          </cell>
          <cell r="M379">
            <v>23</v>
          </cell>
          <cell r="N379">
            <v>2277</v>
          </cell>
          <cell r="O379"/>
          <cell r="P379" t="str">
            <v>Y</v>
          </cell>
          <cell r="Q379">
            <v>1</v>
          </cell>
          <cell r="R379">
            <v>0.5</v>
          </cell>
          <cell r="S379">
            <v>1</v>
          </cell>
          <cell r="T379">
            <v>4</v>
          </cell>
          <cell r="U379" t="str">
            <v>DEP-NC 2020</v>
          </cell>
          <cell r="X379" t="str">
            <v>DEP-NC 2022</v>
          </cell>
        </row>
        <row r="380">
          <cell r="A380" t="str">
            <v>T5160B08</v>
          </cell>
          <cell r="B380" t="str">
            <v>NC</v>
          </cell>
          <cell r="C380" t="str">
            <v>CDO-East</v>
          </cell>
          <cell r="D380" t="str">
            <v>NORTHERN</v>
          </cell>
          <cell r="E380" t="str">
            <v>RALEIGH</v>
          </cell>
          <cell r="F380" t="str">
            <v>Wake</v>
          </cell>
          <cell r="G380" t="str">
            <v>RALEIGH 115KV</v>
          </cell>
          <cell r="H380" t="str">
            <v>T5160</v>
          </cell>
          <cell r="I380">
            <v>165</v>
          </cell>
          <cell r="J380" t="str">
            <v>B08</v>
          </cell>
          <cell r="K380" t="str">
            <v>BOYLAN AVENUE 12KV</v>
          </cell>
          <cell r="L380" t="str">
            <v>BK1</v>
          </cell>
          <cell r="M380">
            <v>12</v>
          </cell>
          <cell r="N380">
            <v>1298</v>
          </cell>
          <cell r="O380"/>
          <cell r="P380" t="str">
            <v>Y</v>
          </cell>
          <cell r="Q380">
            <v>1</v>
          </cell>
          <cell r="R380">
            <v>0.5</v>
          </cell>
          <cell r="S380">
            <v>1</v>
          </cell>
          <cell r="T380">
            <v>1</v>
          </cell>
          <cell r="U380" t="str">
            <v>DEP-NC 2020</v>
          </cell>
          <cell r="X380" t="str">
            <v>DEP-NC 2023</v>
          </cell>
        </row>
        <row r="381">
          <cell r="A381" t="str">
            <v>T5168B03</v>
          </cell>
          <cell r="B381" t="str">
            <v>NC</v>
          </cell>
          <cell r="C381" t="str">
            <v>CDO-East</v>
          </cell>
          <cell r="D381" t="str">
            <v>NORTHERN</v>
          </cell>
          <cell r="E381" t="str">
            <v>FUQUAY</v>
          </cell>
          <cell r="F381" t="str">
            <v>Wake</v>
          </cell>
          <cell r="G381" t="str">
            <v>RALEIGH WORTHDALE 230KV</v>
          </cell>
          <cell r="H381" t="str">
            <v>T5168</v>
          </cell>
          <cell r="I381">
            <v>164</v>
          </cell>
          <cell r="J381" t="str">
            <v>B03</v>
          </cell>
          <cell r="K381" t="str">
            <v>PLAZA EAST 23KV</v>
          </cell>
          <cell r="L381" t="str">
            <v>BK1</v>
          </cell>
          <cell r="M381">
            <v>23</v>
          </cell>
          <cell r="N381">
            <v>1658</v>
          </cell>
          <cell r="O381"/>
          <cell r="P381" t="str">
            <v>Y</v>
          </cell>
          <cell r="Q381">
            <v>1</v>
          </cell>
          <cell r="R381">
            <v>0.5</v>
          </cell>
          <cell r="S381">
            <v>2</v>
          </cell>
          <cell r="T381">
            <v>4</v>
          </cell>
          <cell r="U381" t="str">
            <v>DEP-NC 2020</v>
          </cell>
          <cell r="X381" t="str">
            <v>DEP-NC 2022</v>
          </cell>
        </row>
        <row r="382">
          <cell r="A382" t="str">
            <v>T5205B12</v>
          </cell>
          <cell r="B382" t="str">
            <v>NC</v>
          </cell>
          <cell r="C382" t="str">
            <v>CDO-East</v>
          </cell>
          <cell r="D382" t="str">
            <v>NORTHERN</v>
          </cell>
          <cell r="E382" t="str">
            <v>ZEBULON</v>
          </cell>
          <cell r="F382" t="str">
            <v>Wake</v>
          </cell>
          <cell r="G382" t="str">
            <v>ROLESVILLE 230KV</v>
          </cell>
          <cell r="H382" t="str">
            <v>T5205</v>
          </cell>
          <cell r="I382">
            <v>163</v>
          </cell>
          <cell r="J382" t="str">
            <v>B12</v>
          </cell>
          <cell r="K382" t="str">
            <v>ROLESVILLE 24KV</v>
          </cell>
          <cell r="L382" t="str">
            <v>BK1</v>
          </cell>
          <cell r="M382">
            <v>24</v>
          </cell>
          <cell r="N382">
            <v>2288</v>
          </cell>
          <cell r="O382"/>
          <cell r="P382" t="str">
            <v>Y</v>
          </cell>
          <cell r="Q382">
            <v>1</v>
          </cell>
          <cell r="R382">
            <v>0.5</v>
          </cell>
          <cell r="S382">
            <v>3</v>
          </cell>
          <cell r="T382">
            <v>2</v>
          </cell>
          <cell r="U382" t="str">
            <v>DEP-NC 2020</v>
          </cell>
          <cell r="X382" t="str">
            <v>DEP-NC 2020</v>
          </cell>
        </row>
        <row r="383">
          <cell r="A383" t="str">
            <v>T5285B03</v>
          </cell>
          <cell r="B383" t="str">
            <v>NC</v>
          </cell>
          <cell r="C383" t="str">
            <v>CDO-East</v>
          </cell>
          <cell r="D383" t="str">
            <v>NORTHERN</v>
          </cell>
          <cell r="E383" t="str">
            <v>RALEIGH</v>
          </cell>
          <cell r="F383" t="str">
            <v>Wake</v>
          </cell>
          <cell r="G383" t="str">
            <v>RALEIGH SIX FORKS 230KV</v>
          </cell>
          <cell r="H383" t="str">
            <v>T5285</v>
          </cell>
          <cell r="I383">
            <v>166</v>
          </cell>
          <cell r="J383" t="str">
            <v>B03</v>
          </cell>
          <cell r="K383" t="str">
            <v>STONEBRIDGE 23KV</v>
          </cell>
          <cell r="L383" t="str">
            <v>BK1</v>
          </cell>
          <cell r="M383">
            <v>23</v>
          </cell>
          <cell r="N383">
            <v>2193</v>
          </cell>
          <cell r="O383"/>
          <cell r="P383" t="str">
            <v>Y</v>
          </cell>
          <cell r="Q383">
            <v>1</v>
          </cell>
          <cell r="R383">
            <v>0.5</v>
          </cell>
          <cell r="S383">
            <v>2</v>
          </cell>
          <cell r="T383">
            <v>2</v>
          </cell>
          <cell r="U383" t="str">
            <v>DEP-NC 2020</v>
          </cell>
          <cell r="X383" t="str">
            <v>DEP-NC 2023</v>
          </cell>
        </row>
        <row r="384">
          <cell r="A384" t="str">
            <v>T5311B01</v>
          </cell>
          <cell r="B384" t="str">
            <v>NC</v>
          </cell>
          <cell r="C384" t="str">
            <v>CDO-East</v>
          </cell>
          <cell r="D384" t="str">
            <v>NORTHERN</v>
          </cell>
          <cell r="E384" t="str">
            <v>RALEIGH</v>
          </cell>
          <cell r="F384" t="str">
            <v>Wake</v>
          </cell>
          <cell r="G384" t="str">
            <v>RALEIGH TIMBERLAKE 115KV</v>
          </cell>
          <cell r="H384" t="str">
            <v>T5311</v>
          </cell>
          <cell r="I384">
            <v>165</v>
          </cell>
          <cell r="J384" t="str">
            <v>B01</v>
          </cell>
          <cell r="K384" t="str">
            <v>TRAWICK ROAD 23KV</v>
          </cell>
          <cell r="L384" t="str">
            <v>BK1</v>
          </cell>
          <cell r="M384">
            <v>23</v>
          </cell>
          <cell r="N384">
            <v>1897</v>
          </cell>
          <cell r="O384"/>
          <cell r="P384" t="str">
            <v>Y</v>
          </cell>
          <cell r="Q384">
            <v>1</v>
          </cell>
          <cell r="R384">
            <v>0.5</v>
          </cell>
          <cell r="S384">
            <v>0</v>
          </cell>
          <cell r="T384">
            <v>4</v>
          </cell>
          <cell r="U384" t="str">
            <v>DEP-NC 2020</v>
          </cell>
          <cell r="X384" t="str">
            <v>DEP-NC 2023</v>
          </cell>
        </row>
        <row r="385">
          <cell r="A385" t="str">
            <v>T5385B03</v>
          </cell>
          <cell r="B385" t="str">
            <v>NC</v>
          </cell>
          <cell r="C385" t="str">
            <v>CDO-East</v>
          </cell>
          <cell r="D385" t="str">
            <v>NORTHERN</v>
          </cell>
          <cell r="E385" t="str">
            <v>ZEBULON</v>
          </cell>
          <cell r="F385" t="str">
            <v>Wake</v>
          </cell>
          <cell r="G385" t="str">
            <v>WILSON MILLS 230KV</v>
          </cell>
          <cell r="H385" t="str">
            <v>T5385</v>
          </cell>
          <cell r="I385">
            <v>137</v>
          </cell>
          <cell r="J385" t="str">
            <v>B03</v>
          </cell>
          <cell r="K385" t="str">
            <v>HIGHWAY 70 WEST 24KV</v>
          </cell>
          <cell r="L385" t="str">
            <v>BK1</v>
          </cell>
          <cell r="M385">
            <v>24</v>
          </cell>
          <cell r="N385">
            <v>1561</v>
          </cell>
          <cell r="O385"/>
          <cell r="P385" t="str">
            <v>Y</v>
          </cell>
          <cell r="Q385">
            <v>1</v>
          </cell>
          <cell r="R385">
            <v>0.5</v>
          </cell>
          <cell r="S385">
            <v>5</v>
          </cell>
          <cell r="T385">
            <v>0</v>
          </cell>
          <cell r="U385" t="str">
            <v>DEP-NC 2020</v>
          </cell>
          <cell r="X385" t="str">
            <v>DEP-NC 2020</v>
          </cell>
        </row>
        <row r="386">
          <cell r="A386" t="str">
            <v>T5401B01</v>
          </cell>
          <cell r="B386" t="str">
            <v>NC</v>
          </cell>
          <cell r="C386" t="str">
            <v>CDO-East</v>
          </cell>
          <cell r="D386" t="str">
            <v>NORTHERN</v>
          </cell>
          <cell r="E386" t="str">
            <v>HENDERSON</v>
          </cell>
          <cell r="F386" t="str">
            <v>Vance</v>
          </cell>
          <cell r="G386" t="str">
            <v>YOUNGSVILLE 115KV</v>
          </cell>
          <cell r="H386" t="str">
            <v>T5401</v>
          </cell>
          <cell r="I386">
            <v>141</v>
          </cell>
          <cell r="J386" t="str">
            <v>B01</v>
          </cell>
          <cell r="K386" t="str">
            <v>HARRIS CROSSROADS 24KV</v>
          </cell>
          <cell r="L386" t="str">
            <v>BK1</v>
          </cell>
          <cell r="M386">
            <v>24</v>
          </cell>
          <cell r="N386">
            <v>2785</v>
          </cell>
          <cell r="O386"/>
          <cell r="P386" t="str">
            <v>Y</v>
          </cell>
          <cell r="Q386">
            <v>1</v>
          </cell>
          <cell r="R386">
            <v>0.5</v>
          </cell>
          <cell r="S386">
            <v>0</v>
          </cell>
          <cell r="T386">
            <v>6</v>
          </cell>
          <cell r="U386" t="str">
            <v>DEP-NC 2020</v>
          </cell>
          <cell r="X386" t="str">
            <v>DEP-NC 2025</v>
          </cell>
        </row>
        <row r="387">
          <cell r="A387" t="str">
            <v>T5401B02</v>
          </cell>
          <cell r="B387" t="str">
            <v>NC</v>
          </cell>
          <cell r="C387" t="str">
            <v>CDO-East</v>
          </cell>
          <cell r="D387" t="str">
            <v>NORTHERN</v>
          </cell>
          <cell r="E387" t="str">
            <v>HENDERSON</v>
          </cell>
          <cell r="F387" t="str">
            <v>Vance</v>
          </cell>
          <cell r="G387" t="str">
            <v>YOUNGSVILLE 115KV</v>
          </cell>
          <cell r="H387" t="str">
            <v>T5401</v>
          </cell>
          <cell r="I387">
            <v>141</v>
          </cell>
          <cell r="J387" t="str">
            <v>B02</v>
          </cell>
          <cell r="K387" t="str">
            <v>POKOMOKE 24KV</v>
          </cell>
          <cell r="L387" t="str">
            <v>BK1</v>
          </cell>
          <cell r="M387">
            <v>24</v>
          </cell>
          <cell r="N387">
            <v>1684</v>
          </cell>
          <cell r="O387"/>
          <cell r="P387" t="str">
            <v>Y</v>
          </cell>
          <cell r="Q387">
            <v>1</v>
          </cell>
          <cell r="R387">
            <v>0.5</v>
          </cell>
          <cell r="S387">
            <v>0</v>
          </cell>
          <cell r="T387">
            <v>3</v>
          </cell>
          <cell r="U387" t="str">
            <v>DEP-NC 2020</v>
          </cell>
          <cell r="X387" t="str">
            <v>DEP-NC 2025</v>
          </cell>
        </row>
        <row r="388">
          <cell r="A388" t="str">
            <v>T5450B01</v>
          </cell>
          <cell r="B388" t="str">
            <v>NC</v>
          </cell>
          <cell r="C388" t="str">
            <v>CDO-East</v>
          </cell>
          <cell r="D388" t="str">
            <v>NORTHERN</v>
          </cell>
          <cell r="E388" t="str">
            <v>ZEBULON</v>
          </cell>
          <cell r="F388" t="str">
            <v>Wake</v>
          </cell>
          <cell r="G388" t="str">
            <v>BAILEY 230KV</v>
          </cell>
          <cell r="H388" t="str">
            <v>T5450</v>
          </cell>
          <cell r="I388">
            <v>163</v>
          </cell>
          <cell r="J388" t="str">
            <v>B01</v>
          </cell>
          <cell r="K388" t="str">
            <v>HIGHWAY 264 23KV</v>
          </cell>
          <cell r="L388" t="str">
            <v>BK1</v>
          </cell>
          <cell r="M388">
            <v>23</v>
          </cell>
          <cell r="N388">
            <v>2224</v>
          </cell>
          <cell r="O388"/>
          <cell r="P388" t="str">
            <v>Y</v>
          </cell>
          <cell r="Q388">
            <v>1</v>
          </cell>
          <cell r="R388">
            <v>0.5</v>
          </cell>
          <cell r="S388">
            <v>2</v>
          </cell>
          <cell r="T388">
            <v>3</v>
          </cell>
          <cell r="U388" t="str">
            <v>DEP-NC 2020</v>
          </cell>
          <cell r="X388" t="str">
            <v>DEP-NC 2020</v>
          </cell>
        </row>
        <row r="389">
          <cell r="A389" t="str">
            <v>T5465B02</v>
          </cell>
          <cell r="B389" t="str">
            <v>NC</v>
          </cell>
          <cell r="C389" t="str">
            <v>CDO-East</v>
          </cell>
          <cell r="D389" t="str">
            <v>EASTERN</v>
          </cell>
          <cell r="E389" t="str">
            <v>GOLDSBORO</v>
          </cell>
          <cell r="F389" t="str">
            <v>Wayne</v>
          </cell>
          <cell r="G389" t="str">
            <v>BELFAST 115KV</v>
          </cell>
          <cell r="H389" t="str">
            <v>T5465</v>
          </cell>
          <cell r="I389">
            <v>130</v>
          </cell>
          <cell r="J389" t="str">
            <v>B02</v>
          </cell>
          <cell r="K389" t="str">
            <v>NAHUNTA 24KV</v>
          </cell>
          <cell r="L389" t="str">
            <v>BK1</v>
          </cell>
          <cell r="M389">
            <v>24</v>
          </cell>
          <cell r="N389">
            <v>1798</v>
          </cell>
          <cell r="O389"/>
          <cell r="P389" t="str">
            <v>Y</v>
          </cell>
          <cell r="Q389">
            <v>1</v>
          </cell>
          <cell r="R389">
            <v>0.5</v>
          </cell>
          <cell r="S389">
            <v>6</v>
          </cell>
          <cell r="T389">
            <v>0</v>
          </cell>
          <cell r="U389" t="str">
            <v>DEP-NC 2020</v>
          </cell>
          <cell r="W389" t="str">
            <v>Juhua recommended moving from 2020 into 2019.  2/7/18</v>
          </cell>
          <cell r="X389" t="str">
            <v>DEP-NC 2019</v>
          </cell>
        </row>
        <row r="390">
          <cell r="A390" t="str">
            <v>T5490B01</v>
          </cell>
          <cell r="B390" t="str">
            <v>NC</v>
          </cell>
          <cell r="C390" t="str">
            <v>CDO-East</v>
          </cell>
          <cell r="D390" t="str">
            <v>EASTERN</v>
          </cell>
          <cell r="E390" t="str">
            <v>JACKSONVILLE</v>
          </cell>
          <cell r="F390" t="str">
            <v>Onslow</v>
          </cell>
          <cell r="G390" t="str">
            <v>BEULAVILLE 115KV</v>
          </cell>
          <cell r="H390" t="str">
            <v>T5490</v>
          </cell>
          <cell r="I390">
            <v>320</v>
          </cell>
          <cell r="J390" t="str">
            <v>B01</v>
          </cell>
          <cell r="K390" t="str">
            <v>BEULAVILLE 23KV</v>
          </cell>
          <cell r="L390" t="str">
            <v>BK1</v>
          </cell>
          <cell r="M390">
            <v>23</v>
          </cell>
          <cell r="N390">
            <v>1672</v>
          </cell>
          <cell r="O390"/>
          <cell r="P390" t="str">
            <v>Y</v>
          </cell>
          <cell r="Q390">
            <v>1</v>
          </cell>
          <cell r="R390">
            <v>0.5</v>
          </cell>
          <cell r="S390">
            <v>7</v>
          </cell>
          <cell r="T390">
            <v>0</v>
          </cell>
          <cell r="U390" t="str">
            <v>DEP-NC 2020</v>
          </cell>
          <cell r="X390" t="str">
            <v>DEP-NC 2023</v>
          </cell>
        </row>
        <row r="391">
          <cell r="A391" t="str">
            <v>T5570B03</v>
          </cell>
          <cell r="B391" t="str">
            <v>NC</v>
          </cell>
          <cell r="C391" t="str">
            <v>CDO-East</v>
          </cell>
          <cell r="D391" t="str">
            <v>EASTERN</v>
          </cell>
          <cell r="E391" t="str">
            <v>CLINTON</v>
          </cell>
          <cell r="F391" t="str">
            <v>Sampson</v>
          </cell>
          <cell r="G391" t="str">
            <v>CLINTON NORTH 115KV</v>
          </cell>
          <cell r="H391" t="str">
            <v>T5570</v>
          </cell>
          <cell r="I391">
            <v>132</v>
          </cell>
          <cell r="J391" t="str">
            <v>B03</v>
          </cell>
          <cell r="K391" t="str">
            <v>KEENER 23KV</v>
          </cell>
          <cell r="L391" t="str">
            <v>BK1</v>
          </cell>
          <cell r="M391">
            <v>23</v>
          </cell>
          <cell r="N391">
            <v>1604</v>
          </cell>
          <cell r="O391"/>
          <cell r="P391" t="str">
            <v>Y</v>
          </cell>
          <cell r="Q391">
            <v>1</v>
          </cell>
          <cell r="R391">
            <v>0.5</v>
          </cell>
          <cell r="S391">
            <v>5</v>
          </cell>
          <cell r="T391">
            <v>0</v>
          </cell>
          <cell r="U391" t="str">
            <v>DEP-NC 2020</v>
          </cell>
          <cell r="X391" t="str">
            <v>DEP-NC 2023</v>
          </cell>
        </row>
        <row r="392">
          <cell r="A392" t="str">
            <v>T5640B02</v>
          </cell>
          <cell r="B392" t="str">
            <v>NC</v>
          </cell>
          <cell r="C392" t="str">
            <v>CDO-East</v>
          </cell>
          <cell r="D392" t="str">
            <v>NORTHERN</v>
          </cell>
          <cell r="E392" t="str">
            <v>FUQUAY</v>
          </cell>
          <cell r="F392" t="str">
            <v>Wake</v>
          </cell>
          <cell r="G392" t="str">
            <v>CLAYTON 115KV</v>
          </cell>
          <cell r="H392" t="str">
            <v>T5640</v>
          </cell>
          <cell r="I392">
            <v>164</v>
          </cell>
          <cell r="J392" t="str">
            <v>B02</v>
          </cell>
          <cell r="K392" t="str">
            <v>TV 23KV</v>
          </cell>
          <cell r="L392" t="str">
            <v>BK1</v>
          </cell>
          <cell r="M392">
            <v>23</v>
          </cell>
          <cell r="N392">
            <v>1581</v>
          </cell>
          <cell r="O392"/>
          <cell r="P392" t="str">
            <v>Y</v>
          </cell>
          <cell r="Q392">
            <v>1</v>
          </cell>
          <cell r="R392">
            <v>0.5</v>
          </cell>
          <cell r="S392">
            <v>4</v>
          </cell>
          <cell r="T392">
            <v>2</v>
          </cell>
          <cell r="U392" t="str">
            <v>DEP-NC 2020</v>
          </cell>
          <cell r="X392" t="str">
            <v>DEP-NC 2022</v>
          </cell>
        </row>
        <row r="393">
          <cell r="A393" t="str">
            <v>T5670B21</v>
          </cell>
          <cell r="B393" t="str">
            <v>NC</v>
          </cell>
          <cell r="C393" t="str">
            <v>CDO-East</v>
          </cell>
          <cell r="D393" t="str">
            <v>EASTERN</v>
          </cell>
          <cell r="E393" t="str">
            <v>CAPE FEAR</v>
          </cell>
          <cell r="F393" t="str">
            <v>Cumberland</v>
          </cell>
          <cell r="G393" t="str">
            <v>EDMONDSON 230KV</v>
          </cell>
          <cell r="H393" t="str">
            <v>T5670</v>
          </cell>
          <cell r="I393">
            <v>134</v>
          </cell>
          <cell r="J393" t="str">
            <v>B21</v>
          </cell>
          <cell r="K393" t="str">
            <v>JOHNSON CROSSROADS 24KV</v>
          </cell>
          <cell r="L393" t="str">
            <v>BK2</v>
          </cell>
          <cell r="M393">
            <v>24</v>
          </cell>
          <cell r="N393">
            <v>2153</v>
          </cell>
          <cell r="O393"/>
          <cell r="P393" t="str">
            <v>Y</v>
          </cell>
          <cell r="Q393">
            <v>1</v>
          </cell>
          <cell r="R393">
            <v>0.5</v>
          </cell>
          <cell r="S393">
            <v>3</v>
          </cell>
          <cell r="T393">
            <v>2</v>
          </cell>
          <cell r="U393" t="str">
            <v>DEP-NC 2020</v>
          </cell>
          <cell r="X393" t="str">
            <v>DEP-NC 2020</v>
          </cell>
        </row>
        <row r="394">
          <cell r="A394" t="str">
            <v>T5911B02</v>
          </cell>
          <cell r="B394" t="str">
            <v>NC</v>
          </cell>
          <cell r="C394" t="str">
            <v>CDO-East</v>
          </cell>
          <cell r="D394" t="str">
            <v>NORTHERN</v>
          </cell>
          <cell r="E394" t="str">
            <v>FUQUAY</v>
          </cell>
          <cell r="F394" t="str">
            <v>Wake</v>
          </cell>
          <cell r="G394" t="str">
            <v>NEW HILL 230KV</v>
          </cell>
          <cell r="H394" t="str">
            <v>T5911</v>
          </cell>
          <cell r="I394">
            <v>161</v>
          </cell>
          <cell r="J394" t="str">
            <v>B02</v>
          </cell>
          <cell r="K394" t="str">
            <v>HARRIS PLANT 23KV</v>
          </cell>
          <cell r="L394" t="str">
            <v>BK1</v>
          </cell>
          <cell r="M394">
            <v>23</v>
          </cell>
          <cell r="N394">
            <v>31</v>
          </cell>
          <cell r="O394">
            <v>2015</v>
          </cell>
          <cell r="P394">
            <v>2015</v>
          </cell>
          <cell r="Q394">
            <v>0</v>
          </cell>
          <cell r="R394">
            <v>0</v>
          </cell>
          <cell r="S394">
            <v>7</v>
          </cell>
          <cell r="T394">
            <v>0</v>
          </cell>
          <cell r="U394" t="str">
            <v>DEP-NC 2020</v>
          </cell>
          <cell r="X394" t="str">
            <v>DEP-NC 2020</v>
          </cell>
        </row>
        <row r="395">
          <cell r="A395" t="str">
            <v>T5935B02</v>
          </cell>
          <cell r="B395" t="str">
            <v>NC</v>
          </cell>
          <cell r="C395" t="str">
            <v>CDO-East</v>
          </cell>
          <cell r="D395" t="str">
            <v>NORTHERN</v>
          </cell>
          <cell r="E395" t="str">
            <v>ZEBULON</v>
          </cell>
          <cell r="F395" t="str">
            <v>Wake</v>
          </cell>
          <cell r="G395" t="str">
            <v>PRINCETON 115KV</v>
          </cell>
          <cell r="H395" t="str">
            <v>T5935</v>
          </cell>
          <cell r="I395">
            <v>137</v>
          </cell>
          <cell r="J395" t="str">
            <v>B02</v>
          </cell>
          <cell r="K395" t="str">
            <v>PEEDIN JUNCTION 23KV</v>
          </cell>
          <cell r="L395" t="str">
            <v>BK1</v>
          </cell>
          <cell r="M395">
            <v>23</v>
          </cell>
          <cell r="N395">
            <v>1848</v>
          </cell>
          <cell r="O395"/>
          <cell r="P395" t="str">
            <v>Y</v>
          </cell>
          <cell r="Q395">
            <v>1</v>
          </cell>
          <cell r="R395">
            <v>0.5</v>
          </cell>
          <cell r="S395">
            <v>6</v>
          </cell>
          <cell r="T395">
            <v>0</v>
          </cell>
          <cell r="U395" t="str">
            <v>DEP-NC 2020</v>
          </cell>
          <cell r="X395" t="str">
            <v>DEP-NC 2020</v>
          </cell>
        </row>
        <row r="396">
          <cell r="A396" t="str">
            <v>T6045B12</v>
          </cell>
          <cell r="B396" t="str">
            <v>NC</v>
          </cell>
          <cell r="C396" t="str">
            <v>CDO-East</v>
          </cell>
          <cell r="D396" t="str">
            <v>NORTHERN</v>
          </cell>
          <cell r="E396" t="str">
            <v>ZEBULON</v>
          </cell>
          <cell r="F396" t="str">
            <v>Wake</v>
          </cell>
          <cell r="G396" t="str">
            <v>SAMARIA 115KV</v>
          </cell>
          <cell r="H396" t="str">
            <v>T6045</v>
          </cell>
          <cell r="I396">
            <v>163</v>
          </cell>
          <cell r="J396" t="str">
            <v>B12</v>
          </cell>
          <cell r="K396" t="str">
            <v>FRAZIER ROAD 24KV</v>
          </cell>
          <cell r="L396" t="str">
            <v>BK1</v>
          </cell>
          <cell r="M396">
            <v>24</v>
          </cell>
          <cell r="N396">
            <v>1738</v>
          </cell>
          <cell r="O396"/>
          <cell r="P396" t="str">
            <v>Y</v>
          </cell>
          <cell r="Q396">
            <v>1</v>
          </cell>
          <cell r="R396">
            <v>0.5</v>
          </cell>
          <cell r="S396">
            <v>7</v>
          </cell>
          <cell r="T396">
            <v>0</v>
          </cell>
          <cell r="U396" t="str">
            <v>DEP-NC 2020</v>
          </cell>
          <cell r="X396" t="str">
            <v>DEP-NC 2020</v>
          </cell>
        </row>
        <row r="397">
          <cell r="A397" t="str">
            <v>T6070B01</v>
          </cell>
          <cell r="B397" t="str">
            <v>NC</v>
          </cell>
          <cell r="C397" t="str">
            <v>CDO-East</v>
          </cell>
          <cell r="D397" t="str">
            <v>EASTERN</v>
          </cell>
          <cell r="E397" t="str">
            <v>GOLDSBORO</v>
          </cell>
          <cell r="F397" t="str">
            <v>Wayne</v>
          </cell>
          <cell r="G397" t="str">
            <v>WARSAW 230KV</v>
          </cell>
          <cell r="H397" t="str">
            <v>T6070</v>
          </cell>
          <cell r="I397">
            <v>135</v>
          </cell>
          <cell r="J397" t="str">
            <v>B01</v>
          </cell>
          <cell r="K397" t="str">
            <v>KENANSVILLE 23KV</v>
          </cell>
          <cell r="L397" t="str">
            <v>BK1</v>
          </cell>
          <cell r="M397">
            <v>23</v>
          </cell>
          <cell r="N397">
            <v>1412</v>
          </cell>
          <cell r="O397"/>
          <cell r="P397" t="str">
            <v>Y</v>
          </cell>
          <cell r="Q397">
            <v>1</v>
          </cell>
          <cell r="R397">
            <v>0.5</v>
          </cell>
          <cell r="S397">
            <v>5</v>
          </cell>
          <cell r="T397">
            <v>0</v>
          </cell>
          <cell r="U397" t="str">
            <v>DEP-NC 2020</v>
          </cell>
          <cell r="X397" t="str">
            <v>DEP-NC 2021</v>
          </cell>
        </row>
        <row r="398">
          <cell r="A398" t="str">
            <v>T6215B02</v>
          </cell>
          <cell r="B398" t="str">
            <v>NC</v>
          </cell>
          <cell r="C398" t="str">
            <v>CDO-East</v>
          </cell>
          <cell r="D398" t="str">
            <v>EASTERN</v>
          </cell>
          <cell r="E398" t="str">
            <v>WHITEVILLE</v>
          </cell>
          <cell r="F398" t="str">
            <v>Columbus</v>
          </cell>
          <cell r="G398" t="str">
            <v>CHADBOURN 115KV</v>
          </cell>
          <cell r="H398" t="str">
            <v>T6215</v>
          </cell>
          <cell r="I398">
            <v>317</v>
          </cell>
          <cell r="J398" t="str">
            <v>B02</v>
          </cell>
          <cell r="K398" t="str">
            <v>CHADBOURN WEST 23KV</v>
          </cell>
          <cell r="L398" t="str">
            <v>BK1</v>
          </cell>
          <cell r="M398">
            <v>23</v>
          </cell>
          <cell r="N398">
            <v>1996</v>
          </cell>
          <cell r="O398"/>
          <cell r="P398" t="str">
            <v>Y</v>
          </cell>
          <cell r="Q398">
            <v>1</v>
          </cell>
          <cell r="R398">
            <v>0.5</v>
          </cell>
          <cell r="S398">
            <v>2</v>
          </cell>
          <cell r="T398">
            <v>2</v>
          </cell>
          <cell r="U398" t="str">
            <v>DEP-NC 2020</v>
          </cell>
          <cell r="X398" t="str">
            <v>DEP-NC 2020</v>
          </cell>
        </row>
        <row r="399">
          <cell r="A399" t="str">
            <v>T6320B02</v>
          </cell>
          <cell r="B399" t="str">
            <v>NC</v>
          </cell>
          <cell r="C399" t="str">
            <v>CDO-East</v>
          </cell>
          <cell r="D399" t="str">
            <v>EASTERN</v>
          </cell>
          <cell r="E399" t="str">
            <v>WILMINGTON NORTH</v>
          </cell>
          <cell r="F399" t="str">
            <v>New Hanover</v>
          </cell>
          <cell r="G399" t="str">
            <v>WILMINGTON EAST 230KV</v>
          </cell>
          <cell r="H399" t="str">
            <v>T6320</v>
          </cell>
          <cell r="I399">
            <v>312</v>
          </cell>
          <cell r="J399" t="str">
            <v>B02</v>
          </cell>
          <cell r="K399" t="str">
            <v>SPRING VIEW 23KV</v>
          </cell>
          <cell r="L399" t="str">
            <v>BK1</v>
          </cell>
          <cell r="M399">
            <v>23</v>
          </cell>
          <cell r="N399">
            <v>1388</v>
          </cell>
          <cell r="O399"/>
          <cell r="P399" t="str">
            <v>Y</v>
          </cell>
          <cell r="Q399">
            <v>1</v>
          </cell>
          <cell r="R399">
            <v>0.5</v>
          </cell>
          <cell r="S399">
            <v>0</v>
          </cell>
          <cell r="T399">
            <v>4</v>
          </cell>
          <cell r="U399" t="str">
            <v>DEP-NC 2020</v>
          </cell>
          <cell r="X399" t="str">
            <v>DEP-NC 2025</v>
          </cell>
        </row>
        <row r="400">
          <cell r="A400" t="str">
            <v>T6387B11</v>
          </cell>
          <cell r="B400" t="str">
            <v>NC</v>
          </cell>
          <cell r="C400" t="str">
            <v>CDO-East</v>
          </cell>
          <cell r="D400" t="str">
            <v>EASTERN</v>
          </cell>
          <cell r="E400" t="str">
            <v>WILMINGTON NORTH</v>
          </cell>
          <cell r="F400" t="str">
            <v>New Hanover</v>
          </cell>
          <cell r="G400" t="str">
            <v>SCOTTS HILL 230KV</v>
          </cell>
          <cell r="H400" t="str">
            <v>T6387</v>
          </cell>
          <cell r="I400">
            <v>312</v>
          </cell>
          <cell r="J400" t="str">
            <v>B11</v>
          </cell>
          <cell r="K400" t="str">
            <v>SCOTTS HILL LOOP ROAD 24KV</v>
          </cell>
          <cell r="L400" t="str">
            <v>BK2</v>
          </cell>
          <cell r="M400">
            <v>24</v>
          </cell>
          <cell r="N400">
            <v>2050</v>
          </cell>
          <cell r="O400"/>
          <cell r="P400" t="str">
            <v>Y</v>
          </cell>
          <cell r="Q400">
            <v>1</v>
          </cell>
          <cell r="R400">
            <v>0.5</v>
          </cell>
          <cell r="S400">
            <v>2</v>
          </cell>
          <cell r="T400">
            <v>2</v>
          </cell>
          <cell r="U400" t="str">
            <v>DEP-NC 2020</v>
          </cell>
          <cell r="X400" t="str">
            <v>DEP-NC 2025</v>
          </cell>
        </row>
        <row r="401">
          <cell r="A401" t="str">
            <v>T6389B02</v>
          </cell>
          <cell r="B401" t="str">
            <v>NC</v>
          </cell>
          <cell r="C401" t="str">
            <v>CDO-East</v>
          </cell>
          <cell r="D401" t="str">
            <v>EASTERN</v>
          </cell>
          <cell r="E401" t="str">
            <v>WILMINGTON NORTH</v>
          </cell>
          <cell r="F401" t="str">
            <v>New Hanover</v>
          </cell>
          <cell r="G401" t="str">
            <v>TOPSAIL 230KV</v>
          </cell>
          <cell r="H401" t="str">
            <v>T6389</v>
          </cell>
          <cell r="I401">
            <v>312</v>
          </cell>
          <cell r="J401" t="str">
            <v>B02</v>
          </cell>
          <cell r="K401" t="str">
            <v>OLDE POINT 23KV</v>
          </cell>
          <cell r="L401" t="str">
            <v>BK1</v>
          </cell>
          <cell r="M401">
            <v>23</v>
          </cell>
          <cell r="N401">
            <v>1472</v>
          </cell>
          <cell r="O401"/>
          <cell r="P401" t="str">
            <v>Y</v>
          </cell>
          <cell r="Q401">
            <v>1</v>
          </cell>
          <cell r="R401">
            <v>0.5</v>
          </cell>
          <cell r="S401">
            <v>1</v>
          </cell>
          <cell r="T401">
            <v>2</v>
          </cell>
          <cell r="U401" t="str">
            <v>DEP-NC 2020</v>
          </cell>
          <cell r="W401" t="str">
            <v>Moved up from 2020 to 2019 per Ana Vick 3/12/18</v>
          </cell>
          <cell r="X401" t="str">
            <v>DEP-NC 2019</v>
          </cell>
        </row>
        <row r="402">
          <cell r="A402" t="str">
            <v>T6389B03</v>
          </cell>
          <cell r="B402" t="str">
            <v>NC</v>
          </cell>
          <cell r="C402" t="str">
            <v>CDO-East</v>
          </cell>
          <cell r="D402" t="str">
            <v>EASTERN</v>
          </cell>
          <cell r="E402" t="str">
            <v>WILMINGTON NORTH</v>
          </cell>
          <cell r="F402" t="str">
            <v>New Hanover</v>
          </cell>
          <cell r="G402" t="str">
            <v>TOPSAIL 230KV</v>
          </cell>
          <cell r="H402" t="str">
            <v>T6389</v>
          </cell>
          <cell r="I402">
            <v>312</v>
          </cell>
          <cell r="J402" t="str">
            <v>B03</v>
          </cell>
          <cell r="K402" t="str">
            <v>HAMPSTEAD 23KV</v>
          </cell>
          <cell r="L402" t="str">
            <v>BK1</v>
          </cell>
          <cell r="M402">
            <v>23</v>
          </cell>
          <cell r="N402">
            <v>1775</v>
          </cell>
          <cell r="O402"/>
          <cell r="P402" t="str">
            <v>Y</v>
          </cell>
          <cell r="Q402">
            <v>1</v>
          </cell>
          <cell r="R402">
            <v>0.5</v>
          </cell>
          <cell r="S402">
            <v>1</v>
          </cell>
          <cell r="T402">
            <v>2</v>
          </cell>
          <cell r="U402" t="str">
            <v>DEP-NC 2020</v>
          </cell>
          <cell r="X402" t="str">
            <v>DEP-NC 2025</v>
          </cell>
        </row>
        <row r="403">
          <cell r="A403" t="str">
            <v>T6446B23</v>
          </cell>
          <cell r="B403" t="str">
            <v>NC</v>
          </cell>
          <cell r="C403" t="str">
            <v>CDO-East</v>
          </cell>
          <cell r="D403" t="str">
            <v>EASTERN</v>
          </cell>
          <cell r="E403" t="str">
            <v>WILMINGTON NORTH</v>
          </cell>
          <cell r="F403" t="str">
            <v>New Hanover</v>
          </cell>
          <cell r="G403" t="str">
            <v>LELAND INDUSTRIAL 115KV</v>
          </cell>
          <cell r="H403" t="str">
            <v>T6446</v>
          </cell>
          <cell r="I403">
            <v>312</v>
          </cell>
          <cell r="J403" t="str">
            <v>B23</v>
          </cell>
          <cell r="K403" t="str">
            <v>MACO 23KV</v>
          </cell>
          <cell r="L403" t="str">
            <v>BK2</v>
          </cell>
          <cell r="M403">
            <v>23</v>
          </cell>
          <cell r="N403">
            <v>2402</v>
          </cell>
          <cell r="O403"/>
          <cell r="P403" t="str">
            <v>Y</v>
          </cell>
          <cell r="Q403">
            <v>1</v>
          </cell>
          <cell r="R403">
            <v>0.5</v>
          </cell>
          <cell r="S403">
            <v>5</v>
          </cell>
          <cell r="T403">
            <v>0</v>
          </cell>
          <cell r="U403" t="str">
            <v>DEP-NC 2020</v>
          </cell>
          <cell r="X403" t="str">
            <v>DEP-NC 2025</v>
          </cell>
        </row>
        <row r="404">
          <cell r="A404" t="str">
            <v>T6455B03</v>
          </cell>
          <cell r="B404" t="str">
            <v>NC</v>
          </cell>
          <cell r="C404" t="str">
            <v>CDO-East</v>
          </cell>
          <cell r="D404" t="str">
            <v>EASTERN</v>
          </cell>
          <cell r="E404" t="str">
            <v>WILMINGTON SOUTH</v>
          </cell>
          <cell r="F404" t="str">
            <v>New Hanover</v>
          </cell>
          <cell r="G404" t="str">
            <v>MASONBORO 230KV</v>
          </cell>
          <cell r="H404" t="str">
            <v>T6455</v>
          </cell>
          <cell r="I404">
            <v>310</v>
          </cell>
          <cell r="J404" t="str">
            <v>B03</v>
          </cell>
          <cell r="K404" t="str">
            <v>HEWLETT'S CREEK 23KV</v>
          </cell>
          <cell r="L404" t="str">
            <v>BK1</v>
          </cell>
          <cell r="M404">
            <v>23</v>
          </cell>
          <cell r="N404">
            <v>1389</v>
          </cell>
          <cell r="O404"/>
          <cell r="P404" t="str">
            <v>Y</v>
          </cell>
          <cell r="Q404">
            <v>1</v>
          </cell>
          <cell r="R404">
            <v>0.5</v>
          </cell>
          <cell r="S404">
            <v>1</v>
          </cell>
          <cell r="T404">
            <v>2</v>
          </cell>
          <cell r="U404" t="str">
            <v>DEP-NC 2020</v>
          </cell>
          <cell r="X404" t="str">
            <v>DEP-NC 2024</v>
          </cell>
        </row>
        <row r="405">
          <cell r="A405" t="str">
            <v>T6455B15</v>
          </cell>
          <cell r="B405" t="str">
            <v>NC</v>
          </cell>
          <cell r="C405" t="str">
            <v>CDO-East</v>
          </cell>
          <cell r="D405" t="str">
            <v>EASTERN</v>
          </cell>
          <cell r="E405" t="str">
            <v>WILMINGTON SOUTH</v>
          </cell>
          <cell r="F405" t="str">
            <v>New Hanover</v>
          </cell>
          <cell r="G405" t="str">
            <v>MASONBORO 230KV</v>
          </cell>
          <cell r="H405" t="str">
            <v>T6455</v>
          </cell>
          <cell r="I405">
            <v>310</v>
          </cell>
          <cell r="J405" t="str">
            <v>B15</v>
          </cell>
          <cell r="K405" t="str">
            <v>BEASLEY 23KV</v>
          </cell>
          <cell r="L405" t="str">
            <v>BK2</v>
          </cell>
          <cell r="M405">
            <v>23</v>
          </cell>
          <cell r="N405">
            <v>1424</v>
          </cell>
          <cell r="O405"/>
          <cell r="P405" t="str">
            <v>Y</v>
          </cell>
          <cell r="Q405">
            <v>1</v>
          </cell>
          <cell r="R405">
            <v>0.5</v>
          </cell>
          <cell r="S405">
            <v>0</v>
          </cell>
          <cell r="T405">
            <v>3</v>
          </cell>
          <cell r="U405" t="str">
            <v>DEP-NC 2020</v>
          </cell>
          <cell r="X405" t="str">
            <v>DEP-NC 2024</v>
          </cell>
        </row>
        <row r="406">
          <cell r="A406" t="str">
            <v>T6470B03</v>
          </cell>
          <cell r="B406" t="str">
            <v>NC</v>
          </cell>
          <cell r="C406" t="str">
            <v>CDO-East</v>
          </cell>
          <cell r="D406" t="str">
            <v>EASTERN</v>
          </cell>
          <cell r="E406" t="str">
            <v>WILMINGTON NORTH</v>
          </cell>
          <cell r="F406" t="str">
            <v>New Hanover</v>
          </cell>
          <cell r="G406" t="str">
            <v>WILMINGTON OGDEN 230KV</v>
          </cell>
          <cell r="H406" t="str">
            <v>T6470</v>
          </cell>
          <cell r="I406">
            <v>312</v>
          </cell>
          <cell r="J406" t="str">
            <v>B03</v>
          </cell>
          <cell r="K406" t="str">
            <v>GORDON ROAD 24KV</v>
          </cell>
          <cell r="L406" t="str">
            <v>BK2</v>
          </cell>
          <cell r="M406">
            <v>24</v>
          </cell>
          <cell r="N406">
            <v>1816</v>
          </cell>
          <cell r="O406"/>
          <cell r="P406" t="str">
            <v>Y</v>
          </cell>
          <cell r="Q406">
            <v>1</v>
          </cell>
          <cell r="R406">
            <v>0.5</v>
          </cell>
          <cell r="S406">
            <v>0</v>
          </cell>
          <cell r="T406">
            <v>4</v>
          </cell>
          <cell r="U406" t="str">
            <v>DEP-NC 2020</v>
          </cell>
          <cell r="X406" t="str">
            <v>DEP-NC 2025</v>
          </cell>
        </row>
        <row r="407">
          <cell r="A407" t="str">
            <v>T6470B05</v>
          </cell>
          <cell r="B407" t="str">
            <v>NC</v>
          </cell>
          <cell r="C407" t="str">
            <v>CDO-East</v>
          </cell>
          <cell r="D407" t="str">
            <v>EASTERN</v>
          </cell>
          <cell r="E407" t="str">
            <v>WILMINGTON NORTH</v>
          </cell>
          <cell r="F407" t="str">
            <v>New Hanover</v>
          </cell>
          <cell r="G407" t="str">
            <v>WILMINGTON OGDEN 230KV</v>
          </cell>
          <cell r="H407" t="str">
            <v>T6470</v>
          </cell>
          <cell r="I407">
            <v>312</v>
          </cell>
          <cell r="J407" t="str">
            <v>B05</v>
          </cell>
          <cell r="K407" t="str">
            <v>MARKET STREET 23KV</v>
          </cell>
          <cell r="L407" t="str">
            <v>BK1</v>
          </cell>
          <cell r="M407">
            <v>23</v>
          </cell>
          <cell r="N407">
            <v>1346</v>
          </cell>
          <cell r="O407"/>
          <cell r="P407" t="str">
            <v>Y</v>
          </cell>
          <cell r="Q407">
            <v>1</v>
          </cell>
          <cell r="R407">
            <v>0.5</v>
          </cell>
          <cell r="S407">
            <v>0</v>
          </cell>
          <cell r="T407">
            <v>4</v>
          </cell>
          <cell r="U407" t="str">
            <v>DEP-NC 2020</v>
          </cell>
          <cell r="X407" t="str">
            <v>DEP-NC 2025</v>
          </cell>
        </row>
        <row r="408">
          <cell r="A408" t="str">
            <v>T6470B06</v>
          </cell>
          <cell r="B408" t="str">
            <v>NC</v>
          </cell>
          <cell r="C408" t="str">
            <v>CDO-East</v>
          </cell>
          <cell r="D408" t="str">
            <v>EASTERN</v>
          </cell>
          <cell r="E408" t="str">
            <v>WILMINGTON NORTH</v>
          </cell>
          <cell r="F408" t="str">
            <v>New Hanover</v>
          </cell>
          <cell r="G408" t="str">
            <v>WILMINGTON OGDEN 230KV</v>
          </cell>
          <cell r="H408" t="str">
            <v>T6470</v>
          </cell>
          <cell r="I408">
            <v>312</v>
          </cell>
          <cell r="J408" t="str">
            <v>B06</v>
          </cell>
          <cell r="K408" t="str">
            <v>BRITTANY WOODS 24KV</v>
          </cell>
          <cell r="L408" t="str">
            <v>BK2</v>
          </cell>
          <cell r="M408">
            <v>24</v>
          </cell>
          <cell r="N408">
            <v>2249</v>
          </cell>
          <cell r="O408"/>
          <cell r="P408" t="str">
            <v>Y</v>
          </cell>
          <cell r="Q408">
            <v>1</v>
          </cell>
          <cell r="R408">
            <v>0.5</v>
          </cell>
          <cell r="S408">
            <v>1</v>
          </cell>
          <cell r="T408">
            <v>4</v>
          </cell>
          <cell r="U408" t="str">
            <v>DEP-NC 2020</v>
          </cell>
          <cell r="X408" t="str">
            <v>DEP-NC 2025</v>
          </cell>
        </row>
        <row r="409">
          <cell r="A409" t="str">
            <v>T6720B06</v>
          </cell>
          <cell r="B409" t="str">
            <v>NC</v>
          </cell>
          <cell r="C409" t="str">
            <v>CDO-East</v>
          </cell>
          <cell r="D409" t="str">
            <v>EASTERN</v>
          </cell>
          <cell r="E409" t="str">
            <v>WILMINGTON SOUTH</v>
          </cell>
          <cell r="F409" t="str">
            <v>New Hanover</v>
          </cell>
          <cell r="G409" t="str">
            <v>WILMINGTON WINTER PARK 230KV</v>
          </cell>
          <cell r="H409" t="str">
            <v>T6720</v>
          </cell>
          <cell r="I409">
            <v>310</v>
          </cell>
          <cell r="J409" t="str">
            <v>B06</v>
          </cell>
          <cell r="K409" t="str">
            <v>PINE VALLEY 23KV</v>
          </cell>
          <cell r="L409" t="str">
            <v>BK1</v>
          </cell>
          <cell r="M409">
            <v>23</v>
          </cell>
          <cell r="N409">
            <v>1549</v>
          </cell>
          <cell r="O409"/>
          <cell r="P409" t="str">
            <v>Y</v>
          </cell>
          <cell r="Q409">
            <v>1</v>
          </cell>
          <cell r="R409">
            <v>0.5</v>
          </cell>
          <cell r="S409">
            <v>0</v>
          </cell>
          <cell r="T409">
            <v>3</v>
          </cell>
          <cell r="U409" t="str">
            <v>DEP-NC 2020</v>
          </cell>
          <cell r="X409" t="str">
            <v>DEP-NC 2024</v>
          </cell>
        </row>
        <row r="410">
          <cell r="A410" t="str">
            <v>T6720B07</v>
          </cell>
          <cell r="B410" t="str">
            <v>NC</v>
          </cell>
          <cell r="C410" t="str">
            <v>CDO-East</v>
          </cell>
          <cell r="D410" t="str">
            <v>EASTERN</v>
          </cell>
          <cell r="E410" t="str">
            <v>WILMINGTON SOUTH</v>
          </cell>
          <cell r="F410" t="str">
            <v>New Hanover</v>
          </cell>
          <cell r="G410" t="str">
            <v>WILMINGTON WINTER PARK 230KV</v>
          </cell>
          <cell r="H410" t="str">
            <v>T6720</v>
          </cell>
          <cell r="I410">
            <v>310</v>
          </cell>
          <cell r="J410" t="str">
            <v>B07</v>
          </cell>
          <cell r="K410" t="str">
            <v>TANGLEWOOD 23KV</v>
          </cell>
          <cell r="L410" t="str">
            <v>BK1</v>
          </cell>
          <cell r="M410">
            <v>23</v>
          </cell>
          <cell r="N410">
            <v>1658</v>
          </cell>
          <cell r="O410"/>
          <cell r="P410" t="str">
            <v>Y</v>
          </cell>
          <cell r="Q410">
            <v>1</v>
          </cell>
          <cell r="R410">
            <v>0.5</v>
          </cell>
          <cell r="S410">
            <v>0</v>
          </cell>
          <cell r="T410">
            <v>3</v>
          </cell>
          <cell r="U410" t="str">
            <v>DEP-NC 2020</v>
          </cell>
          <cell r="X410" t="str">
            <v>DEP-NC 2024</v>
          </cell>
        </row>
        <row r="411">
          <cell r="A411" t="str">
            <v>T6720B25</v>
          </cell>
          <cell r="B411" t="str">
            <v>NC</v>
          </cell>
          <cell r="C411" t="str">
            <v>CDO-East</v>
          </cell>
          <cell r="D411" t="str">
            <v>EASTERN</v>
          </cell>
          <cell r="E411" t="str">
            <v>WILMINGTON SOUTH</v>
          </cell>
          <cell r="F411" t="str">
            <v>New Hanover</v>
          </cell>
          <cell r="G411" t="str">
            <v>WILMINGTON WINTER PARK 230KV</v>
          </cell>
          <cell r="H411" t="str">
            <v>T6720</v>
          </cell>
          <cell r="I411">
            <v>310</v>
          </cell>
          <cell r="J411" t="str">
            <v>B25</v>
          </cell>
          <cell r="K411" t="str">
            <v>SAINT ANDREWS DR. 23KV</v>
          </cell>
          <cell r="L411" t="str">
            <v>BK2</v>
          </cell>
          <cell r="M411">
            <v>23</v>
          </cell>
          <cell r="N411">
            <v>3137</v>
          </cell>
          <cell r="O411"/>
          <cell r="P411" t="str">
            <v>Y</v>
          </cell>
          <cell r="Q411">
            <v>1</v>
          </cell>
          <cell r="R411">
            <v>0.5</v>
          </cell>
          <cell r="S411">
            <v>0</v>
          </cell>
          <cell r="T411">
            <v>7</v>
          </cell>
          <cell r="U411" t="str">
            <v>DEP-NC 2020</v>
          </cell>
          <cell r="X411" t="str">
            <v>DEP-NC 2024</v>
          </cell>
        </row>
        <row r="412">
          <cell r="A412" t="str">
            <v>T1025B03</v>
          </cell>
          <cell r="B412" t="str">
            <v>NC</v>
          </cell>
          <cell r="C412" t="str">
            <v>CDO-East</v>
          </cell>
          <cell r="D412" t="str">
            <v>NORTHERN</v>
          </cell>
          <cell r="E412" t="str">
            <v>CHATHAM COUNTY</v>
          </cell>
          <cell r="F412" t="str">
            <v>Chatham</v>
          </cell>
          <cell r="G412" t="str">
            <v>BYNUM 230KV</v>
          </cell>
          <cell r="H412" t="str">
            <v>T1025</v>
          </cell>
          <cell r="I412">
            <v>224</v>
          </cell>
          <cell r="J412" t="str">
            <v>B03</v>
          </cell>
          <cell r="K412" t="str">
            <v>JACK BENNETT 23KV</v>
          </cell>
          <cell r="L412" t="str">
            <v>BK2</v>
          </cell>
          <cell r="M412">
            <v>23</v>
          </cell>
          <cell r="N412">
            <v>1792</v>
          </cell>
          <cell r="O412"/>
          <cell r="P412" t="str">
            <v>Y</v>
          </cell>
          <cell r="Q412">
            <v>1</v>
          </cell>
          <cell r="R412">
            <v>0.5</v>
          </cell>
          <cell r="S412">
            <v>3</v>
          </cell>
          <cell r="T412">
            <v>1</v>
          </cell>
          <cell r="U412" t="str">
            <v>DEP-NC 2021</v>
          </cell>
          <cell r="X412" t="str">
            <v>DEP-NC 2026</v>
          </cell>
        </row>
        <row r="413">
          <cell r="A413" t="str">
            <v>T2215B02</v>
          </cell>
          <cell r="B413" t="str">
            <v>NC</v>
          </cell>
          <cell r="C413" t="str">
            <v>CDO-East</v>
          </cell>
          <cell r="D413" t="str">
            <v>SOUTHERN</v>
          </cell>
          <cell r="E413" t="str">
            <v>MAXTON</v>
          </cell>
          <cell r="F413" t="str">
            <v>Robeson</v>
          </cell>
          <cell r="G413" t="str">
            <v>MAXTON 115KV</v>
          </cell>
          <cell r="H413" t="str">
            <v>T2215</v>
          </cell>
          <cell r="I413">
            <v>233</v>
          </cell>
          <cell r="J413" t="str">
            <v>B02</v>
          </cell>
          <cell r="K413" t="str">
            <v>MIDWAY 23KV</v>
          </cell>
          <cell r="L413" t="str">
            <v>BK1</v>
          </cell>
          <cell r="M413">
            <v>23</v>
          </cell>
          <cell r="N413">
            <v>1995</v>
          </cell>
          <cell r="O413"/>
          <cell r="P413" t="str">
            <v>Y</v>
          </cell>
          <cell r="Q413">
            <v>1</v>
          </cell>
          <cell r="R413">
            <v>0.5</v>
          </cell>
          <cell r="S413">
            <v>6</v>
          </cell>
          <cell r="T413">
            <v>0</v>
          </cell>
          <cell r="U413" t="str">
            <v>DEP-NC 2021</v>
          </cell>
          <cell r="X413" t="str">
            <v>DEP-NC 2022</v>
          </cell>
        </row>
        <row r="414">
          <cell r="A414" t="str">
            <v>T2250B02</v>
          </cell>
          <cell r="B414" t="str">
            <v>NC</v>
          </cell>
          <cell r="C414" t="str">
            <v>CDO-East</v>
          </cell>
          <cell r="D414" t="str">
            <v>NORTHERN</v>
          </cell>
          <cell r="E414" t="str">
            <v>CHATHAM COUNTY</v>
          </cell>
          <cell r="F414" t="str">
            <v>Chatham</v>
          </cell>
          <cell r="G414" t="str">
            <v>PITTSBORO 230KV</v>
          </cell>
          <cell r="H414" t="str">
            <v>T2250</v>
          </cell>
          <cell r="I414">
            <v>224</v>
          </cell>
          <cell r="J414" t="str">
            <v>B02</v>
          </cell>
          <cell r="K414" t="str">
            <v>BIG WOODS 23KV</v>
          </cell>
          <cell r="L414" t="str">
            <v>BK1</v>
          </cell>
          <cell r="M414">
            <v>23</v>
          </cell>
          <cell r="N414">
            <v>1270</v>
          </cell>
          <cell r="O414"/>
          <cell r="P414" t="str">
            <v>Y</v>
          </cell>
          <cell r="Q414">
            <v>1</v>
          </cell>
          <cell r="R414">
            <v>0.5</v>
          </cell>
          <cell r="S414">
            <v>4</v>
          </cell>
          <cell r="T414">
            <v>0</v>
          </cell>
          <cell r="U414" t="str">
            <v>DEP-NC 2021</v>
          </cell>
          <cell r="X414" t="str">
            <v>DEP-NC 2026</v>
          </cell>
        </row>
        <row r="415">
          <cell r="A415" t="str">
            <v>T4074B02</v>
          </cell>
          <cell r="B415" t="str">
            <v>NC</v>
          </cell>
          <cell r="C415" t="str">
            <v>CDO-East</v>
          </cell>
          <cell r="D415" t="str">
            <v>EASTERN</v>
          </cell>
          <cell r="E415" t="str">
            <v>NEW BERN</v>
          </cell>
          <cell r="F415" t="str">
            <v>Craven</v>
          </cell>
          <cell r="G415" t="str">
            <v>BRIDGETON 115KV</v>
          </cell>
          <cell r="H415" t="str">
            <v>T4074</v>
          </cell>
          <cell r="I415">
            <v>323</v>
          </cell>
          <cell r="J415" t="str">
            <v>B02</v>
          </cell>
          <cell r="K415" t="str">
            <v>ERNUL 23KV</v>
          </cell>
          <cell r="L415" t="str">
            <v>BK1</v>
          </cell>
          <cell r="M415">
            <v>23</v>
          </cell>
          <cell r="N415">
            <v>1296</v>
          </cell>
          <cell r="O415"/>
          <cell r="P415" t="str">
            <v>Y</v>
          </cell>
          <cell r="Q415">
            <v>1</v>
          </cell>
          <cell r="R415">
            <v>0.5</v>
          </cell>
          <cell r="S415">
            <v>3</v>
          </cell>
          <cell r="T415">
            <v>0</v>
          </cell>
          <cell r="U415" t="str">
            <v>DEP-NC 2021</v>
          </cell>
          <cell r="X415" t="str">
            <v>DEP-NC 2020</v>
          </cell>
        </row>
        <row r="416">
          <cell r="A416" t="str">
            <v>T4108B03</v>
          </cell>
          <cell r="B416" t="str">
            <v>NC</v>
          </cell>
          <cell r="C416" t="str">
            <v>CDO-East</v>
          </cell>
          <cell r="D416" t="str">
            <v>EASTERN</v>
          </cell>
          <cell r="E416" t="str">
            <v>JACKSONVILLE</v>
          </cell>
          <cell r="F416" t="str">
            <v>Onslow</v>
          </cell>
          <cell r="G416" t="str">
            <v>CATHERINE LAKE 230KV</v>
          </cell>
          <cell r="H416" t="str">
            <v>T4108</v>
          </cell>
          <cell r="I416">
            <v>320</v>
          </cell>
          <cell r="J416" t="str">
            <v>B03</v>
          </cell>
          <cell r="K416" t="str">
            <v>HIGHWAY 111 23KV</v>
          </cell>
          <cell r="L416" t="str">
            <v>BK1</v>
          </cell>
          <cell r="M416">
            <v>23</v>
          </cell>
          <cell r="N416">
            <v>1899</v>
          </cell>
          <cell r="O416"/>
          <cell r="P416" t="str">
            <v>Y</v>
          </cell>
          <cell r="Q416">
            <v>1</v>
          </cell>
          <cell r="R416">
            <v>0.5</v>
          </cell>
          <cell r="S416">
            <v>5</v>
          </cell>
          <cell r="T416">
            <v>0</v>
          </cell>
          <cell r="U416" t="str">
            <v>DEP-NC 2021</v>
          </cell>
          <cell r="X416" t="str">
            <v>DEP-NC 2023</v>
          </cell>
        </row>
        <row r="417">
          <cell r="A417" t="str">
            <v>T4225B01</v>
          </cell>
          <cell r="B417" t="str">
            <v>NC</v>
          </cell>
          <cell r="C417" t="str">
            <v>CDO-East</v>
          </cell>
          <cell r="D417" t="str">
            <v>EASTERN</v>
          </cell>
          <cell r="E417" t="str">
            <v>KINSTON</v>
          </cell>
          <cell r="F417" t="str">
            <v>Lenoir</v>
          </cell>
          <cell r="G417" t="str">
            <v>KORNEGAY 115KV</v>
          </cell>
          <cell r="H417" t="str">
            <v>T4225</v>
          </cell>
          <cell r="I417">
            <v>321</v>
          </cell>
          <cell r="J417" t="str">
            <v>B01</v>
          </cell>
          <cell r="K417" t="str">
            <v>PINK HILL 23KV</v>
          </cell>
          <cell r="L417" t="str">
            <v>BK1</v>
          </cell>
          <cell r="M417">
            <v>23</v>
          </cell>
          <cell r="N417">
            <v>1580</v>
          </cell>
          <cell r="O417"/>
          <cell r="P417" t="str">
            <v>Y</v>
          </cell>
          <cell r="Q417">
            <v>1</v>
          </cell>
          <cell r="R417">
            <v>0.5</v>
          </cell>
          <cell r="S417">
            <v>5</v>
          </cell>
          <cell r="T417">
            <v>0</v>
          </cell>
          <cell r="U417" t="str">
            <v>DEP-NC 2021</v>
          </cell>
          <cell r="X417" t="str">
            <v>DEP-NC 2020</v>
          </cell>
        </row>
        <row r="418">
          <cell r="A418" t="str">
            <v>T4230B02</v>
          </cell>
          <cell r="B418" t="str">
            <v>NC</v>
          </cell>
          <cell r="C418" t="str">
            <v>CDO-East</v>
          </cell>
          <cell r="D418" t="str">
            <v>EASTERN</v>
          </cell>
          <cell r="E418" t="str">
            <v>KINSTON</v>
          </cell>
          <cell r="F418" t="str">
            <v>Lenoir</v>
          </cell>
          <cell r="G418" t="str">
            <v>KINSTON 115KV</v>
          </cell>
          <cell r="H418" t="str">
            <v>T4230</v>
          </cell>
          <cell r="I418">
            <v>321</v>
          </cell>
          <cell r="J418" t="str">
            <v>B02</v>
          </cell>
          <cell r="K418" t="str">
            <v>SEVEN SPRINGS 24KV</v>
          </cell>
          <cell r="L418" t="str">
            <v>BK1</v>
          </cell>
          <cell r="M418">
            <v>23</v>
          </cell>
          <cell r="N418">
            <v>1978</v>
          </cell>
          <cell r="O418"/>
          <cell r="P418" t="str">
            <v>Y</v>
          </cell>
          <cell r="Q418">
            <v>1</v>
          </cell>
          <cell r="R418">
            <v>0.5</v>
          </cell>
          <cell r="S418">
            <v>7</v>
          </cell>
          <cell r="T418">
            <v>0</v>
          </cell>
          <cell r="U418" t="str">
            <v>DEP-NC 2021</v>
          </cell>
          <cell r="X418" t="str">
            <v>DEP-NC 2020</v>
          </cell>
        </row>
        <row r="419">
          <cell r="A419" t="str">
            <v>T4325B05</v>
          </cell>
          <cell r="B419" t="str">
            <v>NC</v>
          </cell>
          <cell r="C419" t="str">
            <v>CDO-East</v>
          </cell>
          <cell r="D419" t="str">
            <v>EASTERN</v>
          </cell>
          <cell r="E419" t="str">
            <v>WILMINGTON SOUTH</v>
          </cell>
          <cell r="F419" t="str">
            <v>New Hanover</v>
          </cell>
          <cell r="G419" t="str">
            <v>WILMINGTON SUNSET PARK 115KV</v>
          </cell>
          <cell r="H419" t="str">
            <v>T4325</v>
          </cell>
          <cell r="I419">
            <v>310</v>
          </cell>
          <cell r="J419" t="str">
            <v>B05</v>
          </cell>
          <cell r="K419" t="str">
            <v>INDEPENDENCE 23KV</v>
          </cell>
          <cell r="L419" t="str">
            <v>BK1</v>
          </cell>
          <cell r="M419">
            <v>23</v>
          </cell>
          <cell r="N419">
            <v>1621</v>
          </cell>
          <cell r="O419"/>
          <cell r="P419" t="str">
            <v>Y</v>
          </cell>
          <cell r="Q419">
            <v>1</v>
          </cell>
          <cell r="R419">
            <v>0.5</v>
          </cell>
          <cell r="S419">
            <v>1</v>
          </cell>
          <cell r="T419">
            <v>4</v>
          </cell>
          <cell r="U419" t="str">
            <v>DEP-NC 2021</v>
          </cell>
          <cell r="X419" t="str">
            <v>DEP-NC 2024</v>
          </cell>
        </row>
        <row r="420">
          <cell r="A420" t="str">
            <v>T4360B03</v>
          </cell>
          <cell r="B420" t="str">
            <v>NC</v>
          </cell>
          <cell r="C420" t="str">
            <v>CDO-East</v>
          </cell>
          <cell r="D420" t="str">
            <v>EASTERN</v>
          </cell>
          <cell r="E420" t="str">
            <v>JACKSONVILLE</v>
          </cell>
          <cell r="F420" t="str">
            <v>Onslow</v>
          </cell>
          <cell r="G420" t="str">
            <v>SWANSBORO 230KV</v>
          </cell>
          <cell r="H420" t="str">
            <v>T4360</v>
          </cell>
          <cell r="I420">
            <v>320</v>
          </cell>
          <cell r="J420" t="str">
            <v>B03</v>
          </cell>
          <cell r="K420" t="str">
            <v>HUBERT 24KV</v>
          </cell>
          <cell r="L420" t="str">
            <v>BK1</v>
          </cell>
          <cell r="M420">
            <v>24</v>
          </cell>
          <cell r="N420">
            <v>1618</v>
          </cell>
          <cell r="O420"/>
          <cell r="P420" t="str">
            <v>Y</v>
          </cell>
          <cell r="Q420">
            <v>1</v>
          </cell>
          <cell r="R420">
            <v>0.5</v>
          </cell>
          <cell r="S420">
            <v>3</v>
          </cell>
          <cell r="T420">
            <v>0</v>
          </cell>
          <cell r="U420" t="str">
            <v>DEP-NC 2021</v>
          </cell>
          <cell r="X420" t="str">
            <v>DEP-NC 2023</v>
          </cell>
        </row>
        <row r="421">
          <cell r="A421" t="str">
            <v>T4410B10</v>
          </cell>
          <cell r="B421" t="str">
            <v>NC</v>
          </cell>
          <cell r="C421" t="str">
            <v>CDO-East</v>
          </cell>
          <cell r="D421" t="str">
            <v>EASTERN</v>
          </cell>
          <cell r="E421" t="str">
            <v>WILMINGTON NORTH</v>
          </cell>
          <cell r="F421" t="str">
            <v>New Hanover</v>
          </cell>
          <cell r="G421" t="str">
            <v>WALLACE 115KV</v>
          </cell>
          <cell r="H421" t="str">
            <v>T4410</v>
          </cell>
          <cell r="I421">
            <v>315</v>
          </cell>
          <cell r="J421" t="str">
            <v>B10</v>
          </cell>
          <cell r="K421" t="str">
            <v>WALLACE 23KV</v>
          </cell>
          <cell r="L421" t="str">
            <v>BK1</v>
          </cell>
          <cell r="M421">
            <v>23</v>
          </cell>
          <cell r="N421">
            <v>1844</v>
          </cell>
          <cell r="O421"/>
          <cell r="P421" t="str">
            <v>Y</v>
          </cell>
          <cell r="Q421">
            <v>1</v>
          </cell>
          <cell r="R421">
            <v>0.5</v>
          </cell>
          <cell r="S421">
            <v>4</v>
          </cell>
          <cell r="T421">
            <v>0</v>
          </cell>
          <cell r="U421" t="str">
            <v>DEP-NC 2021</v>
          </cell>
          <cell r="X421" t="str">
            <v>DEP-NC 2025</v>
          </cell>
        </row>
        <row r="422">
          <cell r="A422" t="str">
            <v>T4501B01</v>
          </cell>
          <cell r="B422" t="str">
            <v>NC</v>
          </cell>
          <cell r="C422" t="str">
            <v>CDO-East</v>
          </cell>
          <cell r="D422" t="str">
            <v>NORTHERN</v>
          </cell>
          <cell r="E422" t="str">
            <v>FUQUAY</v>
          </cell>
          <cell r="F422" t="str">
            <v>Wake</v>
          </cell>
          <cell r="G422" t="str">
            <v>AUBURN 230KV</v>
          </cell>
          <cell r="H422" t="str">
            <v>T4501</v>
          </cell>
          <cell r="I422">
            <v>164</v>
          </cell>
          <cell r="J422" t="str">
            <v>B01</v>
          </cell>
          <cell r="K422" t="str">
            <v>ROCK QUARRY ROAD 23KV</v>
          </cell>
          <cell r="L422" t="str">
            <v>BK1</v>
          </cell>
          <cell r="M422">
            <v>23</v>
          </cell>
          <cell r="N422">
            <v>2593</v>
          </cell>
          <cell r="O422"/>
          <cell r="P422" t="str">
            <v>Y</v>
          </cell>
          <cell r="Q422">
            <v>1</v>
          </cell>
          <cell r="R422">
            <v>0.5</v>
          </cell>
          <cell r="S422">
            <v>3</v>
          </cell>
          <cell r="T422">
            <v>2</v>
          </cell>
          <cell r="U422" t="str">
            <v>DEP-NC 2021</v>
          </cell>
          <cell r="X422" t="str">
            <v>DEP-NC 2021</v>
          </cell>
        </row>
        <row r="423">
          <cell r="A423" t="str">
            <v>T4602B01</v>
          </cell>
          <cell r="B423" t="str">
            <v>NC</v>
          </cell>
          <cell r="C423" t="str">
            <v>CDO-East</v>
          </cell>
          <cell r="D423" t="str">
            <v>NORTHERN</v>
          </cell>
          <cell r="E423" t="str">
            <v>FUQUAY</v>
          </cell>
          <cell r="F423" t="str">
            <v>Wake</v>
          </cell>
          <cell r="G423" t="str">
            <v>CARY EVANS ROAD 230KV</v>
          </cell>
          <cell r="H423" t="str">
            <v>T4602</v>
          </cell>
          <cell r="I423">
            <v>161</v>
          </cell>
          <cell r="J423" t="str">
            <v>B01</v>
          </cell>
          <cell r="K423" t="str">
            <v>EVANS ROAD 24KV</v>
          </cell>
          <cell r="L423" t="str">
            <v>BK1</v>
          </cell>
          <cell r="M423">
            <v>23</v>
          </cell>
          <cell r="N423">
            <v>1458</v>
          </cell>
          <cell r="O423"/>
          <cell r="P423" t="str">
            <v>Y</v>
          </cell>
          <cell r="Q423">
            <v>1</v>
          </cell>
          <cell r="R423">
            <v>0.5</v>
          </cell>
          <cell r="S423">
            <v>1</v>
          </cell>
          <cell r="T423">
            <v>4</v>
          </cell>
          <cell r="U423" t="str">
            <v>DEP-NC 2021</v>
          </cell>
          <cell r="X423" t="str">
            <v>DEP-NC 2021</v>
          </cell>
        </row>
        <row r="424">
          <cell r="A424" t="str">
            <v>T4602B02</v>
          </cell>
          <cell r="B424" t="str">
            <v>NC</v>
          </cell>
          <cell r="C424" t="str">
            <v>CDO-East</v>
          </cell>
          <cell r="D424" t="str">
            <v>NORTHERN</v>
          </cell>
          <cell r="E424" t="str">
            <v>FUQUAY</v>
          </cell>
          <cell r="F424" t="str">
            <v>Wake</v>
          </cell>
          <cell r="G424" t="str">
            <v>CARY EVANS ROAD 230KV</v>
          </cell>
          <cell r="H424" t="str">
            <v>T4602</v>
          </cell>
          <cell r="I424">
            <v>161</v>
          </cell>
          <cell r="J424" t="str">
            <v>B02</v>
          </cell>
          <cell r="K424" t="str">
            <v>WESTON 24KV</v>
          </cell>
          <cell r="L424" t="str">
            <v>BK1</v>
          </cell>
          <cell r="M424">
            <v>23</v>
          </cell>
          <cell r="N424">
            <v>2528</v>
          </cell>
          <cell r="O424"/>
          <cell r="P424" t="str">
            <v>Y</v>
          </cell>
          <cell r="Q424">
            <v>1</v>
          </cell>
          <cell r="R424">
            <v>0.5</v>
          </cell>
          <cell r="S424">
            <v>0</v>
          </cell>
          <cell r="T424">
            <v>10</v>
          </cell>
          <cell r="U424" t="str">
            <v>DEP-NC 2021</v>
          </cell>
          <cell r="X424" t="str">
            <v>DEP-NC 2021</v>
          </cell>
        </row>
        <row r="425">
          <cell r="A425" t="str">
            <v>T4602B03</v>
          </cell>
          <cell r="B425" t="str">
            <v>NC</v>
          </cell>
          <cell r="C425" t="str">
            <v>CDO-East</v>
          </cell>
          <cell r="D425" t="str">
            <v>NORTHERN</v>
          </cell>
          <cell r="E425" t="str">
            <v>FUQUAY</v>
          </cell>
          <cell r="F425" t="str">
            <v>Wake</v>
          </cell>
          <cell r="G425" t="str">
            <v>CARY EVANS ROAD 230KV</v>
          </cell>
          <cell r="H425" t="str">
            <v>T4602</v>
          </cell>
          <cell r="I425">
            <v>161</v>
          </cell>
          <cell r="J425" t="str">
            <v>B03</v>
          </cell>
          <cell r="K425" t="str">
            <v>NORTH HARRISON 24KV</v>
          </cell>
          <cell r="L425" t="str">
            <v>BK1</v>
          </cell>
          <cell r="M425">
            <v>23</v>
          </cell>
          <cell r="N425">
            <v>1847</v>
          </cell>
          <cell r="O425"/>
          <cell r="P425" t="str">
            <v>Y</v>
          </cell>
          <cell r="Q425">
            <v>1</v>
          </cell>
          <cell r="R425">
            <v>0.5</v>
          </cell>
          <cell r="S425">
            <v>0</v>
          </cell>
          <cell r="T425">
            <v>8</v>
          </cell>
          <cell r="U425" t="str">
            <v>DEP-NC 2021</v>
          </cell>
          <cell r="X425" t="str">
            <v>DEP-NC 2021</v>
          </cell>
        </row>
        <row r="426">
          <cell r="A426" t="str">
            <v>T4602B04</v>
          </cell>
          <cell r="B426" t="str">
            <v>NC</v>
          </cell>
          <cell r="C426" t="str">
            <v>CDO-East</v>
          </cell>
          <cell r="D426" t="str">
            <v>NORTHERN</v>
          </cell>
          <cell r="E426" t="str">
            <v>FUQUAY</v>
          </cell>
          <cell r="F426" t="str">
            <v>Wake</v>
          </cell>
          <cell r="G426" t="str">
            <v>CARY EVANS ROAD 230KV</v>
          </cell>
          <cell r="H426" t="str">
            <v>T4602</v>
          </cell>
          <cell r="I426">
            <v>161</v>
          </cell>
          <cell r="J426" t="str">
            <v>B04</v>
          </cell>
          <cell r="K426" t="str">
            <v>SILVERTON 24KV</v>
          </cell>
          <cell r="L426" t="str">
            <v>BK1</v>
          </cell>
          <cell r="M426">
            <v>23</v>
          </cell>
          <cell r="N426">
            <v>1491</v>
          </cell>
          <cell r="O426"/>
          <cell r="P426" t="str">
            <v>Y</v>
          </cell>
          <cell r="Q426">
            <v>1</v>
          </cell>
          <cell r="R426">
            <v>0.5</v>
          </cell>
          <cell r="S426">
            <v>0</v>
          </cell>
          <cell r="T426">
            <v>7</v>
          </cell>
          <cell r="U426" t="str">
            <v>DEP-NC 2021</v>
          </cell>
          <cell r="X426" t="str">
            <v>DEP-NC 2021</v>
          </cell>
        </row>
        <row r="427">
          <cell r="A427" t="str">
            <v>T4603B12</v>
          </cell>
          <cell r="B427" t="str">
            <v>NC</v>
          </cell>
          <cell r="C427" t="str">
            <v>CDO-East</v>
          </cell>
          <cell r="D427" t="str">
            <v>NORTHERN</v>
          </cell>
          <cell r="E427" t="str">
            <v>FUQUAY</v>
          </cell>
          <cell r="F427" t="str">
            <v>Wake</v>
          </cell>
          <cell r="G427" t="str">
            <v>GREEN LEVEL 230KV</v>
          </cell>
          <cell r="H427" t="str">
            <v>T4603</v>
          </cell>
          <cell r="I427">
            <v>161</v>
          </cell>
          <cell r="J427" t="str">
            <v>B12</v>
          </cell>
          <cell r="K427" t="str">
            <v>WILSONVILLE 24KV</v>
          </cell>
          <cell r="L427" t="str">
            <v>BK1</v>
          </cell>
          <cell r="M427">
            <v>24</v>
          </cell>
          <cell r="N427">
            <v>1413</v>
          </cell>
          <cell r="O427"/>
          <cell r="P427" t="str">
            <v>Y</v>
          </cell>
          <cell r="Q427">
            <v>1</v>
          </cell>
          <cell r="R427">
            <v>0.5</v>
          </cell>
          <cell r="S427">
            <v>7</v>
          </cell>
          <cell r="T427">
            <v>0</v>
          </cell>
          <cell r="U427" t="str">
            <v>DEP-NC 2021</v>
          </cell>
          <cell r="X427" t="str">
            <v>DEP-NC 2021</v>
          </cell>
        </row>
        <row r="428">
          <cell r="A428" t="str">
            <v>T4604B12</v>
          </cell>
          <cell r="B428" t="str">
            <v>NC</v>
          </cell>
          <cell r="C428" t="str">
            <v>CDO-East</v>
          </cell>
          <cell r="D428" t="str">
            <v>NORTHERN</v>
          </cell>
          <cell r="E428" t="str">
            <v>FUQUAY</v>
          </cell>
          <cell r="F428" t="str">
            <v>Wake</v>
          </cell>
          <cell r="G428" t="str">
            <v>AMBERLY 230KV</v>
          </cell>
          <cell r="H428" t="str">
            <v>T4604</v>
          </cell>
          <cell r="I428">
            <v>161</v>
          </cell>
          <cell r="J428" t="str">
            <v>B12</v>
          </cell>
          <cell r="K428" t="str">
            <v>YATES STORE 24KV</v>
          </cell>
          <cell r="L428" t="str">
            <v>BK1</v>
          </cell>
          <cell r="M428">
            <v>24</v>
          </cell>
          <cell r="N428">
            <v>2434</v>
          </cell>
          <cell r="O428"/>
          <cell r="P428" t="str">
            <v>Y</v>
          </cell>
          <cell r="Q428">
            <v>1</v>
          </cell>
          <cell r="R428">
            <v>0.5</v>
          </cell>
          <cell r="S428">
            <v>0</v>
          </cell>
          <cell r="T428">
            <v>5</v>
          </cell>
          <cell r="U428" t="str">
            <v>DEP-NC 2021</v>
          </cell>
          <cell r="X428" t="str">
            <v>DEP-NC 2021</v>
          </cell>
        </row>
        <row r="429">
          <cell r="A429" t="str">
            <v>T4605B03</v>
          </cell>
          <cell r="B429" t="str">
            <v>NC</v>
          </cell>
          <cell r="C429" t="str">
            <v>CDO-East</v>
          </cell>
          <cell r="D429" t="str">
            <v>NORTHERN</v>
          </cell>
          <cell r="E429" t="str">
            <v>FUQUAY</v>
          </cell>
          <cell r="F429" t="str">
            <v>Wake</v>
          </cell>
          <cell r="G429" t="str">
            <v>CARY TRIANGLE FOREST 230KV</v>
          </cell>
          <cell r="H429" t="str">
            <v>T4605</v>
          </cell>
          <cell r="I429">
            <v>161</v>
          </cell>
          <cell r="J429" t="str">
            <v>B03</v>
          </cell>
          <cell r="K429" t="str">
            <v>CHURCHILL 23KV</v>
          </cell>
          <cell r="L429" t="str">
            <v>BK1</v>
          </cell>
          <cell r="M429">
            <v>23</v>
          </cell>
          <cell r="N429">
            <v>1564</v>
          </cell>
          <cell r="O429"/>
          <cell r="P429" t="str">
            <v>Y</v>
          </cell>
          <cell r="Q429">
            <v>1</v>
          </cell>
          <cell r="R429">
            <v>0.5</v>
          </cell>
          <cell r="S429">
            <v>0</v>
          </cell>
          <cell r="T429">
            <v>5</v>
          </cell>
          <cell r="U429" t="str">
            <v>DEP-NC 2021</v>
          </cell>
          <cell r="X429" t="str">
            <v>DEP-NC 2021</v>
          </cell>
        </row>
        <row r="430">
          <cell r="A430" t="str">
            <v>T4620B13</v>
          </cell>
          <cell r="B430" t="str">
            <v>NC</v>
          </cell>
          <cell r="C430" t="str">
            <v>CDO-East</v>
          </cell>
          <cell r="D430" t="str">
            <v>NORTHERN</v>
          </cell>
          <cell r="E430" t="str">
            <v>RALEIGH</v>
          </cell>
          <cell r="F430" t="str">
            <v>Wake</v>
          </cell>
          <cell r="G430" t="str">
            <v>CHESTNUT HILLS 115KV</v>
          </cell>
          <cell r="H430" t="str">
            <v>T4620</v>
          </cell>
          <cell r="I430">
            <v>165</v>
          </cell>
          <cell r="J430" t="str">
            <v>B13</v>
          </cell>
          <cell r="K430" t="str">
            <v>QUAIL RIDGE 23KV</v>
          </cell>
          <cell r="L430" t="str">
            <v>BK3</v>
          </cell>
          <cell r="M430">
            <v>23</v>
          </cell>
          <cell r="N430">
            <v>2156</v>
          </cell>
          <cell r="O430"/>
          <cell r="P430" t="str">
            <v>Y</v>
          </cell>
          <cell r="Q430">
            <v>1</v>
          </cell>
          <cell r="R430">
            <v>0.5</v>
          </cell>
          <cell r="S430">
            <v>0</v>
          </cell>
          <cell r="T430">
            <v>4</v>
          </cell>
          <cell r="U430" t="str">
            <v>DEP-NC 2021</v>
          </cell>
          <cell r="X430" t="str">
            <v>DEP-NC 2022</v>
          </cell>
        </row>
        <row r="431">
          <cell r="A431" t="str">
            <v>T4620B17</v>
          </cell>
          <cell r="B431" t="str">
            <v>NC</v>
          </cell>
          <cell r="C431" t="str">
            <v>CDO-East</v>
          </cell>
          <cell r="D431" t="str">
            <v>NORTHERN</v>
          </cell>
          <cell r="E431" t="str">
            <v>RALEIGH</v>
          </cell>
          <cell r="F431" t="str">
            <v>Wake</v>
          </cell>
          <cell r="G431" t="str">
            <v>CHESTNUT HILLS 115KV</v>
          </cell>
          <cell r="H431" t="str">
            <v>T4620</v>
          </cell>
          <cell r="I431">
            <v>165</v>
          </cell>
          <cell r="J431" t="str">
            <v>B17</v>
          </cell>
          <cell r="K431" t="str">
            <v>COUNTRY CLUB 23KV</v>
          </cell>
          <cell r="L431" t="str">
            <v>BK3</v>
          </cell>
          <cell r="M431">
            <v>23</v>
          </cell>
          <cell r="N431">
            <v>2010</v>
          </cell>
          <cell r="O431"/>
          <cell r="P431" t="str">
            <v>Y</v>
          </cell>
          <cell r="Q431">
            <v>1</v>
          </cell>
          <cell r="R431">
            <v>0.5</v>
          </cell>
          <cell r="S431">
            <v>1</v>
          </cell>
          <cell r="T431">
            <v>3</v>
          </cell>
          <cell r="U431" t="str">
            <v>DEP-NC 2021</v>
          </cell>
          <cell r="X431" t="str">
            <v>DEP-NC 2022</v>
          </cell>
        </row>
        <row r="432">
          <cell r="A432" t="str">
            <v>T4720B03</v>
          </cell>
          <cell r="B432" t="str">
            <v>NC</v>
          </cell>
          <cell r="C432" t="str">
            <v>CDO-East</v>
          </cell>
          <cell r="D432" t="str">
            <v>NORTHERN</v>
          </cell>
          <cell r="E432" t="str">
            <v>FUQUAY</v>
          </cell>
          <cell r="F432" t="str">
            <v>Wake</v>
          </cell>
          <cell r="G432" t="str">
            <v>GARNER 115KV</v>
          </cell>
          <cell r="H432" t="str">
            <v>T4720</v>
          </cell>
          <cell r="I432">
            <v>164</v>
          </cell>
          <cell r="J432" t="str">
            <v>B03</v>
          </cell>
          <cell r="K432" t="str">
            <v>VANDORA SPRINGS 23KV</v>
          </cell>
          <cell r="L432" t="str">
            <v>BK1</v>
          </cell>
          <cell r="M432">
            <v>23</v>
          </cell>
          <cell r="N432">
            <v>2266</v>
          </cell>
          <cell r="O432"/>
          <cell r="P432" t="str">
            <v>Y</v>
          </cell>
          <cell r="Q432">
            <v>1</v>
          </cell>
          <cell r="R432">
            <v>0.5</v>
          </cell>
          <cell r="S432">
            <v>1</v>
          </cell>
          <cell r="T432">
            <v>4</v>
          </cell>
          <cell r="U432" t="str">
            <v>DEP-NC 2021</v>
          </cell>
          <cell r="X432" t="str">
            <v>DEP-NC 2021</v>
          </cell>
        </row>
        <row r="433">
          <cell r="A433" t="str">
            <v>T4720B04</v>
          </cell>
          <cell r="B433" t="str">
            <v>NC</v>
          </cell>
          <cell r="C433" t="str">
            <v>CDO-East</v>
          </cell>
          <cell r="D433" t="str">
            <v>NORTHERN</v>
          </cell>
          <cell r="E433" t="str">
            <v>FUQUAY</v>
          </cell>
          <cell r="F433" t="str">
            <v>Wake</v>
          </cell>
          <cell r="G433" t="str">
            <v>GARNER 115KV</v>
          </cell>
          <cell r="H433" t="str">
            <v>T4720</v>
          </cell>
          <cell r="I433">
            <v>164</v>
          </cell>
          <cell r="J433" t="str">
            <v>B04</v>
          </cell>
          <cell r="K433" t="str">
            <v>CRESCENT 23KV</v>
          </cell>
          <cell r="L433" t="str">
            <v>BK1</v>
          </cell>
          <cell r="M433">
            <v>23</v>
          </cell>
          <cell r="N433">
            <v>2574</v>
          </cell>
          <cell r="O433"/>
          <cell r="P433" t="str">
            <v>Y</v>
          </cell>
          <cell r="Q433">
            <v>1</v>
          </cell>
          <cell r="R433">
            <v>0.5</v>
          </cell>
          <cell r="S433">
            <v>1</v>
          </cell>
          <cell r="T433">
            <v>4</v>
          </cell>
          <cell r="U433" t="str">
            <v>DEP-NC 2021</v>
          </cell>
          <cell r="W433" t="str">
            <v>moved up from 2021 to 2019</v>
          </cell>
          <cell r="X433" t="str">
            <v>DEP-NC 2019</v>
          </cell>
        </row>
        <row r="434">
          <cell r="A434" t="str">
            <v>T4795B23</v>
          </cell>
          <cell r="B434" t="str">
            <v>NC</v>
          </cell>
          <cell r="C434" t="str">
            <v>CDO-East</v>
          </cell>
          <cell r="D434" t="str">
            <v>NORTHERN</v>
          </cell>
          <cell r="E434" t="str">
            <v>FUQUAY</v>
          </cell>
          <cell r="F434" t="str">
            <v>Wake</v>
          </cell>
          <cell r="G434" t="str">
            <v>HOLLY SPRINGS 230KV</v>
          </cell>
          <cell r="H434" t="str">
            <v>T4795</v>
          </cell>
          <cell r="I434">
            <v>162</v>
          </cell>
          <cell r="J434" t="str">
            <v>B23</v>
          </cell>
          <cell r="K434" t="str">
            <v>FELTONSVILLE 24KV</v>
          </cell>
          <cell r="L434" t="str">
            <v>BK2</v>
          </cell>
          <cell r="M434">
            <v>24</v>
          </cell>
          <cell r="N434">
            <v>3158</v>
          </cell>
          <cell r="O434"/>
          <cell r="P434" t="str">
            <v>Y</v>
          </cell>
          <cell r="Q434">
            <v>1</v>
          </cell>
          <cell r="R434">
            <v>0.5</v>
          </cell>
          <cell r="S434">
            <v>1</v>
          </cell>
          <cell r="T434">
            <v>6</v>
          </cell>
          <cell r="U434" t="str">
            <v>DEP-NC 2021</v>
          </cell>
          <cell r="X434" t="str">
            <v>DEP-NC 2021</v>
          </cell>
        </row>
        <row r="435">
          <cell r="A435" t="str">
            <v>T4866B01</v>
          </cell>
          <cell r="B435" t="str">
            <v>NC</v>
          </cell>
          <cell r="C435" t="str">
            <v>CDO-East</v>
          </cell>
          <cell r="D435" t="str">
            <v>NORTHERN</v>
          </cell>
          <cell r="E435" t="str">
            <v>FUQUAY</v>
          </cell>
          <cell r="F435" t="str">
            <v>Wake</v>
          </cell>
          <cell r="G435" t="str">
            <v>FUQUAY BELLS LAKE 230KV</v>
          </cell>
          <cell r="H435" t="str">
            <v>T4866</v>
          </cell>
          <cell r="I435">
            <v>161</v>
          </cell>
          <cell r="J435" t="str">
            <v>B01</v>
          </cell>
          <cell r="K435" t="str">
            <v>OPTIMIST FARM 23KV</v>
          </cell>
          <cell r="L435" t="str">
            <v>BK1</v>
          </cell>
          <cell r="M435">
            <v>23</v>
          </cell>
          <cell r="N435">
            <v>1840</v>
          </cell>
          <cell r="O435"/>
          <cell r="P435" t="str">
            <v>Y</v>
          </cell>
          <cell r="Q435">
            <v>1</v>
          </cell>
          <cell r="R435">
            <v>0.5</v>
          </cell>
          <cell r="S435">
            <v>3</v>
          </cell>
          <cell r="T435">
            <v>2</v>
          </cell>
          <cell r="U435" t="str">
            <v>DEP-NC 2021</v>
          </cell>
          <cell r="X435" t="str">
            <v>DEP-NC 2022</v>
          </cell>
        </row>
        <row r="436">
          <cell r="A436" t="str">
            <v>T4910B01</v>
          </cell>
          <cell r="B436" t="str">
            <v>NC</v>
          </cell>
          <cell r="C436" t="str">
            <v>CDO-East</v>
          </cell>
          <cell r="D436" t="str">
            <v>NORTHERN</v>
          </cell>
          <cell r="E436" t="str">
            <v>RALEIGH</v>
          </cell>
          <cell r="F436" t="str">
            <v>Wake</v>
          </cell>
          <cell r="G436" t="str">
            <v>RALEIGH LEESVILLE ROAD 230KV</v>
          </cell>
          <cell r="H436" t="str">
            <v>T4910</v>
          </cell>
          <cell r="I436">
            <v>166</v>
          </cell>
          <cell r="J436" t="str">
            <v>B01</v>
          </cell>
          <cell r="K436" t="str">
            <v>LYNN ROAD 23KV</v>
          </cell>
          <cell r="L436" t="str">
            <v>BK1</v>
          </cell>
          <cell r="M436">
            <v>23</v>
          </cell>
          <cell r="N436">
            <v>2082</v>
          </cell>
          <cell r="O436"/>
          <cell r="P436" t="str">
            <v>Y</v>
          </cell>
          <cell r="Q436">
            <v>1</v>
          </cell>
          <cell r="R436">
            <v>0.5</v>
          </cell>
          <cell r="S436">
            <v>1</v>
          </cell>
          <cell r="T436">
            <v>4</v>
          </cell>
          <cell r="U436" t="str">
            <v>DEP-NC 2021</v>
          </cell>
          <cell r="X436" t="str">
            <v>DEP-NC 2023</v>
          </cell>
        </row>
        <row r="437">
          <cell r="A437" t="str">
            <v>T4910B22</v>
          </cell>
          <cell r="B437" t="str">
            <v>NC</v>
          </cell>
          <cell r="C437" t="str">
            <v>CDO-East</v>
          </cell>
          <cell r="D437" t="str">
            <v>NORTHERN</v>
          </cell>
          <cell r="E437" t="str">
            <v>RALEIGH</v>
          </cell>
          <cell r="F437" t="str">
            <v>Wake</v>
          </cell>
          <cell r="G437" t="str">
            <v>RALEIGH LEESVILLE ROAD 230KV</v>
          </cell>
          <cell r="H437" t="str">
            <v>T4910</v>
          </cell>
          <cell r="I437">
            <v>166</v>
          </cell>
          <cell r="J437" t="str">
            <v>B22</v>
          </cell>
          <cell r="K437" t="str">
            <v>PLEASANT PINES 24KV</v>
          </cell>
          <cell r="L437" t="str">
            <v>BK2</v>
          </cell>
          <cell r="M437">
            <v>24</v>
          </cell>
          <cell r="N437">
            <v>2600</v>
          </cell>
          <cell r="O437"/>
          <cell r="P437" t="str">
            <v>Y</v>
          </cell>
          <cell r="Q437">
            <v>1</v>
          </cell>
          <cell r="R437">
            <v>0.5</v>
          </cell>
          <cell r="S437">
            <v>0</v>
          </cell>
          <cell r="T437">
            <v>6</v>
          </cell>
          <cell r="U437" t="str">
            <v>DEP-NC 2021</v>
          </cell>
          <cell r="X437" t="str">
            <v>DEP-NC 2023</v>
          </cell>
        </row>
        <row r="438">
          <cell r="A438" t="str">
            <v>T5116B02</v>
          </cell>
          <cell r="B438" t="str">
            <v>NC</v>
          </cell>
          <cell r="C438" t="str">
            <v>CDO-East</v>
          </cell>
          <cell r="D438" t="str">
            <v>NORTHERN</v>
          </cell>
          <cell r="E438" t="str">
            <v>RALEIGH</v>
          </cell>
          <cell r="F438" t="str">
            <v>Wake</v>
          </cell>
          <cell r="G438" t="str">
            <v>RALEIGH DURHAM AIRPORT 230KV</v>
          </cell>
          <cell r="H438" t="str">
            <v>T5116</v>
          </cell>
          <cell r="I438">
            <v>166</v>
          </cell>
          <cell r="J438" t="str">
            <v>B02</v>
          </cell>
          <cell r="K438" t="str">
            <v>HIGHWAY 70 23KV</v>
          </cell>
          <cell r="L438" t="str">
            <v>BK1</v>
          </cell>
          <cell r="M438">
            <v>23</v>
          </cell>
          <cell r="N438">
            <v>1929</v>
          </cell>
          <cell r="O438"/>
          <cell r="P438" t="str">
            <v>Y</v>
          </cell>
          <cell r="Q438">
            <v>1</v>
          </cell>
          <cell r="R438">
            <v>0.5</v>
          </cell>
          <cell r="S438">
            <v>3</v>
          </cell>
          <cell r="T438">
            <v>5</v>
          </cell>
          <cell r="U438" t="str">
            <v>DEP-NC 2021</v>
          </cell>
          <cell r="X438" t="str">
            <v>DEP-NC 2023</v>
          </cell>
        </row>
        <row r="439">
          <cell r="A439" t="str">
            <v>T5119B12</v>
          </cell>
          <cell r="B439" t="str">
            <v>NC</v>
          </cell>
          <cell r="C439" t="str">
            <v>CDO-East</v>
          </cell>
          <cell r="D439" t="str">
            <v>NORTHERN</v>
          </cell>
          <cell r="E439" t="str">
            <v>RALEIGH</v>
          </cell>
          <cell r="F439" t="str">
            <v>Wake</v>
          </cell>
          <cell r="G439" t="str">
            <v>RALEIGH BRIER CREEK 230KV</v>
          </cell>
          <cell r="H439" t="str">
            <v>T5119</v>
          </cell>
          <cell r="I439">
            <v>166</v>
          </cell>
          <cell r="J439" t="str">
            <v>B12</v>
          </cell>
          <cell r="K439" t="str">
            <v>BRIER CREEK 24KV</v>
          </cell>
          <cell r="L439" t="str">
            <v>BK1</v>
          </cell>
          <cell r="M439">
            <v>24</v>
          </cell>
          <cell r="N439">
            <v>1655</v>
          </cell>
          <cell r="O439"/>
          <cell r="P439" t="str">
            <v>Y</v>
          </cell>
          <cell r="Q439">
            <v>1</v>
          </cell>
          <cell r="R439">
            <v>0.5</v>
          </cell>
          <cell r="S439">
            <v>1</v>
          </cell>
          <cell r="T439">
            <v>4</v>
          </cell>
          <cell r="U439" t="str">
            <v>DEP-NC 2021</v>
          </cell>
          <cell r="X439" t="str">
            <v>DEP-NC 2023</v>
          </cell>
        </row>
        <row r="440">
          <cell r="A440" t="str">
            <v>T5122B01</v>
          </cell>
          <cell r="B440" t="str">
            <v>NC</v>
          </cell>
          <cell r="C440" t="str">
            <v>CDO-East</v>
          </cell>
          <cell r="D440" t="str">
            <v>NORTHERN</v>
          </cell>
          <cell r="E440" t="str">
            <v>RALEIGH</v>
          </cell>
          <cell r="F440" t="str">
            <v>Wake</v>
          </cell>
          <cell r="G440" t="str">
            <v>RALEIGH BLUE RIDGE 230KV</v>
          </cell>
          <cell r="H440" t="str">
            <v>T5122</v>
          </cell>
          <cell r="I440">
            <v>166</v>
          </cell>
          <cell r="J440" t="str">
            <v>B01</v>
          </cell>
          <cell r="K440" t="str">
            <v>CREEDMOOR ROAD 23KV</v>
          </cell>
          <cell r="L440" t="str">
            <v>BK1</v>
          </cell>
          <cell r="M440">
            <v>23</v>
          </cell>
          <cell r="N440">
            <v>2007</v>
          </cell>
          <cell r="O440"/>
          <cell r="P440" t="str">
            <v>Y</v>
          </cell>
          <cell r="Q440">
            <v>1</v>
          </cell>
          <cell r="R440">
            <v>0.5</v>
          </cell>
          <cell r="S440">
            <v>0</v>
          </cell>
          <cell r="T440">
            <v>7</v>
          </cell>
          <cell r="U440" t="str">
            <v>DEP-NC 2021</v>
          </cell>
          <cell r="X440" t="str">
            <v>DEP-NC 2023</v>
          </cell>
        </row>
        <row r="441">
          <cell r="A441" t="str">
            <v>T5123B11</v>
          </cell>
          <cell r="B441" t="str">
            <v>NC</v>
          </cell>
          <cell r="C441" t="str">
            <v>CDO-East</v>
          </cell>
          <cell r="D441" t="str">
            <v>NORTHERN</v>
          </cell>
          <cell r="E441" t="str">
            <v>RALEIGH</v>
          </cell>
          <cell r="F441" t="str">
            <v>Wake</v>
          </cell>
          <cell r="G441" t="str">
            <v>RALEIGH HONEYCUTT 230KV</v>
          </cell>
          <cell r="H441" t="str">
            <v>T5123</v>
          </cell>
          <cell r="I441">
            <v>165</v>
          </cell>
          <cell r="J441" t="str">
            <v>B11</v>
          </cell>
          <cell r="K441" t="str">
            <v>RAVENSCROFT 24KV</v>
          </cell>
          <cell r="L441" t="str">
            <v>BK1</v>
          </cell>
          <cell r="M441">
            <v>24</v>
          </cell>
          <cell r="N441">
            <v>1679</v>
          </cell>
          <cell r="O441"/>
          <cell r="P441" t="str">
            <v>Y</v>
          </cell>
          <cell r="Q441">
            <v>1</v>
          </cell>
          <cell r="R441">
            <v>0.5</v>
          </cell>
          <cell r="S441">
            <v>0</v>
          </cell>
          <cell r="T441">
            <v>5</v>
          </cell>
          <cell r="U441" t="str">
            <v>DEP-NC 2021</v>
          </cell>
          <cell r="X441" t="str">
            <v>DEP-NC 2023</v>
          </cell>
        </row>
        <row r="442">
          <cell r="A442" t="str">
            <v>T5136B01</v>
          </cell>
          <cell r="B442" t="str">
            <v>NC</v>
          </cell>
          <cell r="C442" t="str">
            <v>CDO-East</v>
          </cell>
          <cell r="D442" t="str">
            <v>NORTHERN</v>
          </cell>
          <cell r="E442" t="str">
            <v>FUQUAY</v>
          </cell>
          <cell r="F442" t="str">
            <v>Wake</v>
          </cell>
          <cell r="G442" t="str">
            <v>RALEIGH OAKDALE 230KV</v>
          </cell>
          <cell r="H442" t="str">
            <v>T5136</v>
          </cell>
          <cell r="I442">
            <v>161</v>
          </cell>
          <cell r="J442" t="str">
            <v>B01</v>
          </cell>
          <cell r="K442" t="str">
            <v>PLAZA WEST 23KV</v>
          </cell>
          <cell r="L442" t="str">
            <v>BK1</v>
          </cell>
          <cell r="M442">
            <v>23</v>
          </cell>
          <cell r="N442">
            <v>3088</v>
          </cell>
          <cell r="O442"/>
          <cell r="P442" t="str">
            <v>Y</v>
          </cell>
          <cell r="Q442">
            <v>1</v>
          </cell>
          <cell r="R442">
            <v>0.5</v>
          </cell>
          <cell r="S442">
            <v>2</v>
          </cell>
          <cell r="T442">
            <v>5</v>
          </cell>
          <cell r="U442" t="str">
            <v>DEP-NC 2021</v>
          </cell>
          <cell r="X442" t="str">
            <v>DEP-NC 2022</v>
          </cell>
        </row>
        <row r="443">
          <cell r="A443" t="str">
            <v>T5145B04</v>
          </cell>
          <cell r="B443" t="str">
            <v>NC</v>
          </cell>
          <cell r="C443" t="str">
            <v>CDO-East</v>
          </cell>
          <cell r="D443" t="str">
            <v>NORTHERN</v>
          </cell>
          <cell r="E443" t="str">
            <v>FUQUAY</v>
          </cell>
          <cell r="F443" t="str">
            <v>Wake</v>
          </cell>
          <cell r="G443" t="str">
            <v>RALEIGH SOUTH 115KV</v>
          </cell>
          <cell r="H443" t="str">
            <v>T5145</v>
          </cell>
          <cell r="I443">
            <v>161</v>
          </cell>
          <cell r="J443" t="str">
            <v>B04</v>
          </cell>
          <cell r="K443" t="str">
            <v>AVENT FERRY 23KV</v>
          </cell>
          <cell r="L443" t="str">
            <v>BK1</v>
          </cell>
          <cell r="M443">
            <v>23</v>
          </cell>
          <cell r="N443">
            <v>1761</v>
          </cell>
          <cell r="O443"/>
          <cell r="P443" t="str">
            <v>Y</v>
          </cell>
          <cell r="Q443">
            <v>1</v>
          </cell>
          <cell r="R443">
            <v>0.5</v>
          </cell>
          <cell r="S443">
            <v>1</v>
          </cell>
          <cell r="T443">
            <v>5</v>
          </cell>
          <cell r="U443" t="str">
            <v>DEP-NC 2021</v>
          </cell>
          <cell r="X443" t="str">
            <v>DEP-NC 2022</v>
          </cell>
        </row>
        <row r="444">
          <cell r="A444" t="str">
            <v>T5165B02</v>
          </cell>
          <cell r="B444" t="str">
            <v>NC</v>
          </cell>
          <cell r="C444" t="str">
            <v>CDO-East</v>
          </cell>
          <cell r="D444" t="str">
            <v>NORTHERN</v>
          </cell>
          <cell r="E444" t="str">
            <v>RALEIGH</v>
          </cell>
          <cell r="F444" t="str">
            <v>Wake</v>
          </cell>
          <cell r="G444" t="str">
            <v>LEESVILLE WOOD VALLEY 230KV</v>
          </cell>
          <cell r="H444" t="str">
            <v>T5165</v>
          </cell>
          <cell r="I444">
            <v>166</v>
          </cell>
          <cell r="J444" t="str">
            <v>B02</v>
          </cell>
          <cell r="K444" t="str">
            <v>MACON ROAD 23KV</v>
          </cell>
          <cell r="L444" t="str">
            <v>BK1</v>
          </cell>
          <cell r="M444">
            <v>23</v>
          </cell>
          <cell r="N444">
            <v>1744</v>
          </cell>
          <cell r="O444"/>
          <cell r="P444" t="str">
            <v>Y</v>
          </cell>
          <cell r="Q444">
            <v>1</v>
          </cell>
          <cell r="R444">
            <v>0.5</v>
          </cell>
          <cell r="S444">
            <v>5</v>
          </cell>
          <cell r="T444">
            <v>2</v>
          </cell>
          <cell r="U444" t="str">
            <v>DEP-NC 2021</v>
          </cell>
          <cell r="W444" t="str">
            <v>moved from 2021 to 2019 per David Pickles 3/22/18</v>
          </cell>
          <cell r="X444" t="str">
            <v>DEP-NC 2019</v>
          </cell>
        </row>
        <row r="445">
          <cell r="A445" t="str">
            <v>T5285B05</v>
          </cell>
          <cell r="B445" t="str">
            <v>NC</v>
          </cell>
          <cell r="C445" t="str">
            <v>CDO-East</v>
          </cell>
          <cell r="D445" t="str">
            <v>NORTHERN</v>
          </cell>
          <cell r="E445" t="str">
            <v>RALEIGH</v>
          </cell>
          <cell r="F445" t="str">
            <v>Wake</v>
          </cell>
          <cell r="G445" t="str">
            <v>RALEIGH SIX FORKS 230KV</v>
          </cell>
          <cell r="H445" t="str">
            <v>T5285</v>
          </cell>
          <cell r="I445">
            <v>166</v>
          </cell>
          <cell r="J445" t="str">
            <v>B05</v>
          </cell>
          <cell r="K445" t="str">
            <v>SIX FORKS ROAD 23KV</v>
          </cell>
          <cell r="L445" t="str">
            <v>BK1</v>
          </cell>
          <cell r="M445">
            <v>23</v>
          </cell>
          <cell r="N445">
            <v>1857</v>
          </cell>
          <cell r="O445"/>
          <cell r="P445" t="str">
            <v>Y</v>
          </cell>
          <cell r="Q445">
            <v>1</v>
          </cell>
          <cell r="R445">
            <v>0.5</v>
          </cell>
          <cell r="S445">
            <v>0</v>
          </cell>
          <cell r="T445">
            <v>4</v>
          </cell>
          <cell r="U445" t="str">
            <v>DEP-NC 2021</v>
          </cell>
          <cell r="X445" t="str">
            <v>DEP-NC 2023</v>
          </cell>
        </row>
        <row r="446">
          <cell r="A446" t="str">
            <v>T5302B02</v>
          </cell>
          <cell r="B446" t="str">
            <v>NC</v>
          </cell>
          <cell r="C446" t="str">
            <v>CDO-East</v>
          </cell>
          <cell r="D446" t="str">
            <v>NORTHERN</v>
          </cell>
          <cell r="E446" t="str">
            <v>HENDERSON</v>
          </cell>
          <cell r="F446" t="str">
            <v>Vance</v>
          </cell>
          <cell r="G446" t="str">
            <v>STALLINGS CROSSROADS 115KV</v>
          </cell>
          <cell r="H446" t="str">
            <v>T5302</v>
          </cell>
          <cell r="I446">
            <v>141</v>
          </cell>
          <cell r="J446" t="str">
            <v>B02</v>
          </cell>
          <cell r="K446" t="str">
            <v>CENTERVILLE 23KV</v>
          </cell>
          <cell r="L446" t="str">
            <v>BK1</v>
          </cell>
          <cell r="M446">
            <v>23</v>
          </cell>
          <cell r="N446">
            <v>2162</v>
          </cell>
          <cell r="O446"/>
          <cell r="P446" t="str">
            <v>Y</v>
          </cell>
          <cell r="Q446">
            <v>1</v>
          </cell>
          <cell r="R446">
            <v>0.5</v>
          </cell>
          <cell r="S446">
            <v>0</v>
          </cell>
          <cell r="T446">
            <v>4</v>
          </cell>
          <cell r="U446" t="str">
            <v>DEP-NC 2021</v>
          </cell>
          <cell r="X446" t="str">
            <v>DEP-NC 2025</v>
          </cell>
        </row>
        <row r="447">
          <cell r="A447" t="str">
            <v>T5465B05</v>
          </cell>
          <cell r="B447" t="str">
            <v>NC</v>
          </cell>
          <cell r="C447" t="str">
            <v>CDO-East</v>
          </cell>
          <cell r="D447" t="str">
            <v>EASTERN</v>
          </cell>
          <cell r="E447" t="str">
            <v>GOLDSBORO</v>
          </cell>
          <cell r="F447" t="str">
            <v>Wayne</v>
          </cell>
          <cell r="G447" t="str">
            <v>BELFAST 115KV</v>
          </cell>
          <cell r="H447" t="str">
            <v>T5465</v>
          </cell>
          <cell r="I447">
            <v>130</v>
          </cell>
          <cell r="J447" t="str">
            <v>B05</v>
          </cell>
          <cell r="K447" t="str">
            <v>BUCK SWAMP 24KV</v>
          </cell>
          <cell r="L447" t="str">
            <v>BK1</v>
          </cell>
          <cell r="M447">
            <v>24</v>
          </cell>
          <cell r="N447">
            <v>1861</v>
          </cell>
          <cell r="O447"/>
          <cell r="P447" t="str">
            <v>Y</v>
          </cell>
          <cell r="Q447">
            <v>1</v>
          </cell>
          <cell r="R447">
            <v>0.5</v>
          </cell>
          <cell r="S447">
            <v>5</v>
          </cell>
          <cell r="T447">
            <v>0</v>
          </cell>
          <cell r="U447" t="str">
            <v>DEP-NC 2021</v>
          </cell>
          <cell r="W447" t="str">
            <v>moved from 2021 to 2019 for per Juhua Liu 2/7/18</v>
          </cell>
          <cell r="X447" t="str">
            <v>DEP-NC 2019</v>
          </cell>
        </row>
        <row r="448">
          <cell r="A448" t="str">
            <v>T5660B02</v>
          </cell>
          <cell r="B448" t="str">
            <v>NC</v>
          </cell>
          <cell r="C448" t="str">
            <v>CDO-East</v>
          </cell>
          <cell r="D448" t="str">
            <v>EASTERN</v>
          </cell>
          <cell r="E448" t="str">
            <v>CAPE FEAR</v>
          </cell>
          <cell r="F448" t="str">
            <v>Cumberland</v>
          </cell>
          <cell r="G448" t="str">
            <v>DUNN 230KV</v>
          </cell>
          <cell r="H448" t="str">
            <v>T5660</v>
          </cell>
          <cell r="I448">
            <v>134</v>
          </cell>
          <cell r="J448" t="str">
            <v>B02</v>
          </cell>
          <cell r="K448" t="str">
            <v>HIGHWAY 421 EAST 23KV</v>
          </cell>
          <cell r="L448" t="str">
            <v>BK1</v>
          </cell>
          <cell r="M448">
            <v>23</v>
          </cell>
          <cell r="N448">
            <v>1769</v>
          </cell>
          <cell r="O448"/>
          <cell r="P448" t="str">
            <v>Y</v>
          </cell>
          <cell r="Q448">
            <v>1</v>
          </cell>
          <cell r="R448">
            <v>0.5</v>
          </cell>
          <cell r="S448">
            <v>4</v>
          </cell>
          <cell r="T448">
            <v>1</v>
          </cell>
          <cell r="U448" t="str">
            <v>DEP-NC 2021</v>
          </cell>
          <cell r="X448" t="str">
            <v>DEP-NC 2020</v>
          </cell>
        </row>
        <row r="449">
          <cell r="A449" t="str">
            <v>T5900B05</v>
          </cell>
          <cell r="B449" t="str">
            <v>NC</v>
          </cell>
          <cell r="C449" t="str">
            <v>CDO-East</v>
          </cell>
          <cell r="D449" t="str">
            <v>NORTHERN</v>
          </cell>
          <cell r="E449" t="str">
            <v>ZEBULON</v>
          </cell>
          <cell r="F449" t="str">
            <v>Wake</v>
          </cell>
          <cell r="G449" t="str">
            <v>NASHVILLE 115KV</v>
          </cell>
          <cell r="H449" t="str">
            <v>T5900</v>
          </cell>
          <cell r="I449">
            <v>144</v>
          </cell>
          <cell r="J449" t="str">
            <v>B05</v>
          </cell>
          <cell r="K449" t="str">
            <v>CORINTH 23KV</v>
          </cell>
          <cell r="L449" t="str">
            <v>BK1</v>
          </cell>
          <cell r="M449">
            <v>23</v>
          </cell>
          <cell r="N449">
            <v>1798</v>
          </cell>
          <cell r="O449"/>
          <cell r="P449" t="str">
            <v>Y</v>
          </cell>
          <cell r="Q449">
            <v>1</v>
          </cell>
          <cell r="R449">
            <v>0.5</v>
          </cell>
          <cell r="S449">
            <v>0</v>
          </cell>
          <cell r="T449">
            <v>4</v>
          </cell>
          <cell r="U449" t="str">
            <v>DEP-NC 2021</v>
          </cell>
          <cell r="X449" t="str">
            <v>DEP-NC 2020</v>
          </cell>
        </row>
        <row r="450">
          <cell r="A450" t="str">
            <v>T5940B27</v>
          </cell>
          <cell r="B450" t="str">
            <v>NC</v>
          </cell>
          <cell r="C450" t="str">
            <v>CDO-East</v>
          </cell>
          <cell r="D450" t="str">
            <v>NORTHERN</v>
          </cell>
          <cell r="E450" t="str">
            <v>ZEBULON</v>
          </cell>
          <cell r="F450" t="str">
            <v>Wake</v>
          </cell>
          <cell r="G450" t="str">
            <v>ROCKY MOUNT 230KV</v>
          </cell>
          <cell r="H450" t="str">
            <v>T5940</v>
          </cell>
          <cell r="I450">
            <v>144</v>
          </cell>
          <cell r="J450" t="str">
            <v>B27</v>
          </cell>
          <cell r="K450" t="str">
            <v>EASONBURG 23KV</v>
          </cell>
          <cell r="L450" t="str">
            <v>BK1</v>
          </cell>
          <cell r="M450">
            <v>23</v>
          </cell>
          <cell r="N450">
            <v>1885</v>
          </cell>
          <cell r="O450"/>
          <cell r="P450" t="str">
            <v>Y</v>
          </cell>
          <cell r="Q450">
            <v>1</v>
          </cell>
          <cell r="R450">
            <v>0.5</v>
          </cell>
          <cell r="S450">
            <v>0</v>
          </cell>
          <cell r="T450">
            <v>4</v>
          </cell>
          <cell r="U450" t="str">
            <v>DEP-NC 2021</v>
          </cell>
          <cell r="X450" t="str">
            <v>DEP-NC 2020</v>
          </cell>
        </row>
        <row r="451">
          <cell r="A451" t="str">
            <v>T5970B07</v>
          </cell>
          <cell r="B451" t="str">
            <v>NC</v>
          </cell>
          <cell r="C451" t="str">
            <v>CDO-East</v>
          </cell>
          <cell r="D451" t="str">
            <v>NORTHERN</v>
          </cell>
          <cell r="E451" t="str">
            <v>ZEBULON</v>
          </cell>
          <cell r="F451" t="str">
            <v>Wake</v>
          </cell>
          <cell r="G451" t="str">
            <v>SELMA 230KV</v>
          </cell>
          <cell r="H451" t="str">
            <v>T5970</v>
          </cell>
          <cell r="I451">
            <v>137</v>
          </cell>
          <cell r="J451" t="str">
            <v>B07</v>
          </cell>
          <cell r="K451" t="str">
            <v>BROGDEN 23KV</v>
          </cell>
          <cell r="L451" t="str">
            <v>BK2</v>
          </cell>
          <cell r="M451">
            <v>23</v>
          </cell>
          <cell r="N451">
            <v>1772</v>
          </cell>
          <cell r="O451"/>
          <cell r="P451" t="str">
            <v>Y</v>
          </cell>
          <cell r="Q451">
            <v>1</v>
          </cell>
          <cell r="R451">
            <v>0.5</v>
          </cell>
          <cell r="S451">
            <v>4</v>
          </cell>
          <cell r="T451">
            <v>0</v>
          </cell>
          <cell r="U451" t="str">
            <v>DEP-NC 2021</v>
          </cell>
          <cell r="X451" t="str">
            <v>DEP-NC 2020</v>
          </cell>
        </row>
        <row r="452">
          <cell r="A452" t="str">
            <v>T6160B01</v>
          </cell>
          <cell r="B452" t="str">
            <v>NC</v>
          </cell>
          <cell r="C452" t="str">
            <v>CDO-East</v>
          </cell>
          <cell r="D452" t="str">
            <v>EASTERN</v>
          </cell>
          <cell r="E452" t="str">
            <v>WILMINGTON NORTH</v>
          </cell>
          <cell r="F452" t="str">
            <v>New Hanover</v>
          </cell>
          <cell r="G452" t="str">
            <v>BURGAW 115KV</v>
          </cell>
          <cell r="H452" t="str">
            <v>T6160</v>
          </cell>
          <cell r="I452">
            <v>315</v>
          </cell>
          <cell r="J452" t="str">
            <v>B01</v>
          </cell>
          <cell r="K452" t="str">
            <v>BURGAW 23KV</v>
          </cell>
          <cell r="L452" t="str">
            <v>BK1</v>
          </cell>
          <cell r="M452">
            <v>23</v>
          </cell>
          <cell r="N452">
            <v>1716</v>
          </cell>
          <cell r="O452"/>
          <cell r="P452" t="str">
            <v>Y</v>
          </cell>
          <cell r="Q452">
            <v>1</v>
          </cell>
          <cell r="R452">
            <v>0.5</v>
          </cell>
          <cell r="S452">
            <v>1</v>
          </cell>
          <cell r="T452">
            <v>3</v>
          </cell>
          <cell r="U452" t="str">
            <v>DEP-NC 2021</v>
          </cell>
          <cell r="X452" t="str">
            <v>DEP-NC 2025</v>
          </cell>
        </row>
        <row r="453">
          <cell r="A453" t="str">
            <v>T6160B02</v>
          </cell>
          <cell r="B453" t="str">
            <v>NC</v>
          </cell>
          <cell r="C453" t="str">
            <v>CDO-East</v>
          </cell>
          <cell r="D453" t="str">
            <v>EASTERN</v>
          </cell>
          <cell r="E453" t="str">
            <v>WILMINGTON NORTH</v>
          </cell>
          <cell r="F453" t="str">
            <v>New Hanover</v>
          </cell>
          <cell r="G453" t="str">
            <v>BURGAW 115KV</v>
          </cell>
          <cell r="H453" t="str">
            <v>T6160</v>
          </cell>
          <cell r="I453">
            <v>315</v>
          </cell>
          <cell r="J453" t="str">
            <v>B02</v>
          </cell>
          <cell r="K453" t="str">
            <v>ASHTON CROSSROADS 23KV</v>
          </cell>
          <cell r="L453" t="str">
            <v>BK1</v>
          </cell>
          <cell r="M453">
            <v>23</v>
          </cell>
          <cell r="N453">
            <v>1409</v>
          </cell>
          <cell r="O453"/>
          <cell r="P453" t="str">
            <v>Y</v>
          </cell>
          <cell r="Q453">
            <v>1</v>
          </cell>
          <cell r="R453">
            <v>0.5</v>
          </cell>
          <cell r="S453">
            <v>2</v>
          </cell>
          <cell r="T453">
            <v>1</v>
          </cell>
          <cell r="U453" t="str">
            <v>DEP-NC 2021</v>
          </cell>
          <cell r="X453" t="str">
            <v>DEP-NC 2025</v>
          </cell>
        </row>
        <row r="454">
          <cell r="A454" t="str">
            <v>T6205B13</v>
          </cell>
          <cell r="B454" t="str">
            <v>NC</v>
          </cell>
          <cell r="C454" t="str">
            <v>CDO-East</v>
          </cell>
          <cell r="D454" t="str">
            <v>EASTERN</v>
          </cell>
          <cell r="E454" t="str">
            <v>WILMINGTON NORTH</v>
          </cell>
          <cell r="F454" t="str">
            <v>New Hanover</v>
          </cell>
          <cell r="G454" t="str">
            <v>CASTLE HAYNE 230KV</v>
          </cell>
          <cell r="H454" t="str">
            <v>T6205</v>
          </cell>
          <cell r="I454">
            <v>312</v>
          </cell>
          <cell r="J454" t="str">
            <v>B13</v>
          </cell>
          <cell r="K454" t="str">
            <v>NORTH CHASE 23KV</v>
          </cell>
          <cell r="L454" t="str">
            <v>BK1</v>
          </cell>
          <cell r="M454">
            <v>23</v>
          </cell>
          <cell r="N454">
            <v>1745</v>
          </cell>
          <cell r="O454"/>
          <cell r="P454" t="str">
            <v>Y</v>
          </cell>
          <cell r="Q454">
            <v>1</v>
          </cell>
          <cell r="R454">
            <v>0.5</v>
          </cell>
          <cell r="S454">
            <v>0</v>
          </cell>
          <cell r="T454">
            <v>4</v>
          </cell>
          <cell r="U454" t="str">
            <v>DEP-NC 2021</v>
          </cell>
          <cell r="X454" t="str">
            <v>DEP-NC 2025</v>
          </cell>
        </row>
        <row r="455">
          <cell r="A455" t="str">
            <v>T6250B02</v>
          </cell>
          <cell r="B455" t="str">
            <v>NC</v>
          </cell>
          <cell r="C455" t="str">
            <v>CDO-East</v>
          </cell>
          <cell r="D455" t="str">
            <v>EASTERN</v>
          </cell>
          <cell r="E455" t="str">
            <v>WILMINGTON NORTH</v>
          </cell>
          <cell r="F455" t="str">
            <v>New Hanover</v>
          </cell>
          <cell r="G455" t="str">
            <v>DELCO 115KV</v>
          </cell>
          <cell r="H455" t="str">
            <v>T6250</v>
          </cell>
          <cell r="I455">
            <v>312</v>
          </cell>
          <cell r="J455" t="str">
            <v>B02</v>
          </cell>
          <cell r="K455" t="str">
            <v>DELCO 23KV</v>
          </cell>
          <cell r="L455" t="str">
            <v>BK1</v>
          </cell>
          <cell r="M455">
            <v>23</v>
          </cell>
          <cell r="N455">
            <v>1380</v>
          </cell>
          <cell r="O455"/>
          <cell r="P455" t="str">
            <v>Y</v>
          </cell>
          <cell r="Q455">
            <v>1</v>
          </cell>
          <cell r="R455">
            <v>0.5</v>
          </cell>
          <cell r="S455">
            <v>6</v>
          </cell>
          <cell r="T455">
            <v>0</v>
          </cell>
          <cell r="U455" t="str">
            <v>DEP-NC 2021</v>
          </cell>
          <cell r="X455" t="str">
            <v>DEP-NC 2025</v>
          </cell>
        </row>
        <row r="456">
          <cell r="A456" t="str">
            <v>T6382B02</v>
          </cell>
          <cell r="B456" t="str">
            <v>NC</v>
          </cell>
          <cell r="C456" t="str">
            <v>CDO-East</v>
          </cell>
          <cell r="D456" t="str">
            <v>EASTERN</v>
          </cell>
          <cell r="E456" t="str">
            <v>WILMINGTON SOUTH</v>
          </cell>
          <cell r="F456" t="str">
            <v>New Hanover</v>
          </cell>
          <cell r="G456" t="str">
            <v>WILMINGTON RIVER ROAD 115KV</v>
          </cell>
          <cell r="H456" t="str">
            <v>T6382</v>
          </cell>
          <cell r="I456">
            <v>310</v>
          </cell>
          <cell r="J456" t="str">
            <v>B02</v>
          </cell>
          <cell r="K456" t="str">
            <v>VETERANS PARK 23KV</v>
          </cell>
          <cell r="L456" t="str">
            <v>BK1</v>
          </cell>
          <cell r="M456">
            <v>23</v>
          </cell>
          <cell r="N456">
            <v>3119</v>
          </cell>
          <cell r="O456"/>
          <cell r="P456" t="str">
            <v>Y</v>
          </cell>
          <cell r="Q456">
            <v>1</v>
          </cell>
          <cell r="R456">
            <v>0.5</v>
          </cell>
          <cell r="S456">
            <v>0</v>
          </cell>
          <cell r="T456">
            <v>7</v>
          </cell>
          <cell r="U456" t="str">
            <v>DEP-NC 2021</v>
          </cell>
          <cell r="X456" t="str">
            <v>DEP-NC 2024</v>
          </cell>
        </row>
        <row r="457">
          <cell r="A457" t="str">
            <v>T6561B03</v>
          </cell>
          <cell r="B457" t="str">
            <v>NC</v>
          </cell>
          <cell r="C457" t="str">
            <v>CDO-East</v>
          </cell>
          <cell r="D457" t="str">
            <v>EASTERN</v>
          </cell>
          <cell r="E457" t="str">
            <v>WILMINGTON SOUTH</v>
          </cell>
          <cell r="F457" t="str">
            <v>New Hanover</v>
          </cell>
          <cell r="G457" t="str">
            <v>SOUTHPORT 230KV</v>
          </cell>
          <cell r="H457" t="str">
            <v>T6561</v>
          </cell>
          <cell r="I457">
            <v>310</v>
          </cell>
          <cell r="J457" t="str">
            <v>B03</v>
          </cell>
          <cell r="K457" t="str">
            <v>BALD HEAD 23KV</v>
          </cell>
          <cell r="L457" t="str">
            <v>BK1</v>
          </cell>
          <cell r="M457">
            <v>23</v>
          </cell>
          <cell r="N457">
            <v>1410</v>
          </cell>
          <cell r="O457"/>
          <cell r="P457" t="str">
            <v>Y</v>
          </cell>
          <cell r="Q457">
            <v>1</v>
          </cell>
          <cell r="R457">
            <v>0.5</v>
          </cell>
          <cell r="S457">
            <v>2</v>
          </cell>
          <cell r="T457">
            <v>2</v>
          </cell>
          <cell r="U457" t="str">
            <v>DEP-NC 2021</v>
          </cell>
          <cell r="X457" t="str">
            <v>DEP-NC 2024</v>
          </cell>
        </row>
        <row r="458">
          <cell r="A458" t="str">
            <v>T6720B24</v>
          </cell>
          <cell r="B458" t="str">
            <v>NC</v>
          </cell>
          <cell r="C458" t="str">
            <v>CDO-East</v>
          </cell>
          <cell r="D458" t="str">
            <v>EASTERN</v>
          </cell>
          <cell r="E458" t="str">
            <v>WILMINGTON SOUTH</v>
          </cell>
          <cell r="F458" t="str">
            <v>New Hanover</v>
          </cell>
          <cell r="G458" t="str">
            <v>WILMINGTON WINTER PARK 230KV</v>
          </cell>
          <cell r="H458" t="str">
            <v>T6720</v>
          </cell>
          <cell r="I458">
            <v>310</v>
          </cell>
          <cell r="J458" t="str">
            <v>B24</v>
          </cell>
          <cell r="K458" t="str">
            <v>SILVER LAKE 23KV</v>
          </cell>
          <cell r="L458" t="str">
            <v>BK2</v>
          </cell>
          <cell r="M458">
            <v>23</v>
          </cell>
          <cell r="N458">
            <v>2879</v>
          </cell>
          <cell r="O458"/>
          <cell r="P458" t="str">
            <v>Y</v>
          </cell>
          <cell r="Q458">
            <v>1</v>
          </cell>
          <cell r="R458">
            <v>0.5</v>
          </cell>
          <cell r="S458">
            <v>1</v>
          </cell>
          <cell r="T458">
            <v>5</v>
          </cell>
          <cell r="U458" t="str">
            <v>DEP-NC 2021</v>
          </cell>
          <cell r="X458" t="str">
            <v>DEP-NC 2024</v>
          </cell>
        </row>
        <row r="459">
          <cell r="A459" t="str">
            <v>T0362B01</v>
          </cell>
          <cell r="B459" t="str">
            <v>NC</v>
          </cell>
          <cell r="C459" t="str">
            <v>CDO-West</v>
          </cell>
          <cell r="D459" t="str">
            <v>WESTERN</v>
          </cell>
          <cell r="E459" t="str">
            <v>ASHEVILLE</v>
          </cell>
          <cell r="F459" t="str">
            <v>Buncombe</v>
          </cell>
          <cell r="G459" t="str">
            <v>BARNARDSVILLE 115KV</v>
          </cell>
          <cell r="H459" t="str">
            <v>T0362</v>
          </cell>
          <cell r="I459">
            <v>451</v>
          </cell>
          <cell r="J459" t="str">
            <v>B01</v>
          </cell>
          <cell r="K459" t="str">
            <v>BARNARDSVILLE 12KV</v>
          </cell>
          <cell r="L459" t="str">
            <v>BK1</v>
          </cell>
          <cell r="M459">
            <v>12</v>
          </cell>
          <cell r="N459">
            <v>1597</v>
          </cell>
          <cell r="O459"/>
          <cell r="P459" t="str">
            <v>Y</v>
          </cell>
          <cell r="Q459">
            <v>1</v>
          </cell>
          <cell r="R459">
            <v>0.5</v>
          </cell>
          <cell r="S459">
            <v>1</v>
          </cell>
          <cell r="T459">
            <v>2</v>
          </cell>
          <cell r="U459" t="str">
            <v>DEP-NC 2022</v>
          </cell>
          <cell r="X459" t="str">
            <v>DEP-NC 2025</v>
          </cell>
        </row>
        <row r="460">
          <cell r="A460" t="str">
            <v>T0372B01</v>
          </cell>
          <cell r="B460" t="str">
            <v>NC</v>
          </cell>
          <cell r="C460" t="str">
            <v>CDO-West</v>
          </cell>
          <cell r="D460" t="str">
            <v>WESTERN</v>
          </cell>
          <cell r="E460" t="str">
            <v>ASHEVILLE</v>
          </cell>
          <cell r="F460" t="str">
            <v>Buncombe</v>
          </cell>
          <cell r="G460" t="str">
            <v>BILTMORE 115KV</v>
          </cell>
          <cell r="H460" t="str">
            <v>T0372</v>
          </cell>
          <cell r="I460">
            <v>451</v>
          </cell>
          <cell r="J460" t="str">
            <v>B01</v>
          </cell>
          <cell r="K460" t="str">
            <v>KENILWORTH 12KV</v>
          </cell>
          <cell r="L460" t="str">
            <v>BK1</v>
          </cell>
          <cell r="M460">
            <v>12</v>
          </cell>
          <cell r="N460">
            <v>1483</v>
          </cell>
          <cell r="O460"/>
          <cell r="P460" t="str">
            <v>Y</v>
          </cell>
          <cell r="Q460">
            <v>1</v>
          </cell>
          <cell r="R460">
            <v>0.5</v>
          </cell>
          <cell r="S460">
            <v>2</v>
          </cell>
          <cell r="T460">
            <v>1</v>
          </cell>
          <cell r="U460" t="str">
            <v>DEP-NC 2022</v>
          </cell>
          <cell r="X460" t="str">
            <v>DEP-NC 2025</v>
          </cell>
        </row>
        <row r="461">
          <cell r="A461" t="str">
            <v>T0515B02</v>
          </cell>
          <cell r="B461" t="str">
            <v>NC</v>
          </cell>
          <cell r="C461" t="str">
            <v>CDO-West</v>
          </cell>
          <cell r="D461" t="str">
            <v>WESTERN</v>
          </cell>
          <cell r="E461" t="str">
            <v>ASHEVILLE</v>
          </cell>
          <cell r="F461" t="str">
            <v>Buncombe</v>
          </cell>
          <cell r="G461" t="str">
            <v>EMMA 115KV</v>
          </cell>
          <cell r="H461" t="str">
            <v>T0515</v>
          </cell>
          <cell r="I461">
            <v>450</v>
          </cell>
          <cell r="J461" t="str">
            <v>B02</v>
          </cell>
          <cell r="K461" t="str">
            <v>HAZEL MILL ROAD 12KV</v>
          </cell>
          <cell r="L461" t="str">
            <v>BK1</v>
          </cell>
          <cell r="M461">
            <v>12</v>
          </cell>
          <cell r="N461">
            <v>1678</v>
          </cell>
          <cell r="O461"/>
          <cell r="P461" t="str">
            <v>Y</v>
          </cell>
          <cell r="Q461">
            <v>1</v>
          </cell>
          <cell r="R461">
            <v>0.5</v>
          </cell>
          <cell r="S461">
            <v>2</v>
          </cell>
          <cell r="T461">
            <v>2</v>
          </cell>
          <cell r="U461" t="str">
            <v>DEP-NC 2022</v>
          </cell>
          <cell r="X461" t="str">
            <v>DEP-NC 2026</v>
          </cell>
        </row>
        <row r="462">
          <cell r="A462" t="str">
            <v>T1025B12</v>
          </cell>
          <cell r="B462" t="str">
            <v>NC</v>
          </cell>
          <cell r="C462" t="str">
            <v>CDO-East</v>
          </cell>
          <cell r="D462" t="str">
            <v>NORTHERN</v>
          </cell>
          <cell r="E462" t="str">
            <v>CHATHAM COUNTY</v>
          </cell>
          <cell r="F462" t="str">
            <v>Chatham</v>
          </cell>
          <cell r="G462" t="str">
            <v>BYNUM 230KV</v>
          </cell>
          <cell r="H462" t="str">
            <v>T1025</v>
          </cell>
          <cell r="I462">
            <v>224</v>
          </cell>
          <cell r="J462" t="str">
            <v>B12</v>
          </cell>
          <cell r="K462" t="str">
            <v>FEARRINGTON 24KV</v>
          </cell>
          <cell r="L462" t="str">
            <v>BK1</v>
          </cell>
          <cell r="M462">
            <v>24</v>
          </cell>
          <cell r="N462">
            <v>1766</v>
          </cell>
          <cell r="O462"/>
          <cell r="P462" t="str">
            <v>Y</v>
          </cell>
          <cell r="Q462">
            <v>1</v>
          </cell>
          <cell r="R462">
            <v>0.5</v>
          </cell>
          <cell r="S462">
            <v>2</v>
          </cell>
          <cell r="T462">
            <v>2</v>
          </cell>
          <cell r="U462" t="str">
            <v>DEP-NC 2022</v>
          </cell>
          <cell r="X462" t="str">
            <v>DEP-NC 2026</v>
          </cell>
        </row>
        <row r="463">
          <cell r="A463" t="str">
            <v>T1548B01</v>
          </cell>
          <cell r="B463" t="str">
            <v>NC</v>
          </cell>
          <cell r="C463" t="str">
            <v>CDO-East</v>
          </cell>
          <cell r="D463" t="str">
            <v>SOUTHERN</v>
          </cell>
          <cell r="E463" t="str">
            <v>SOUTHERN PINES</v>
          </cell>
          <cell r="F463" t="str">
            <v>Moore</v>
          </cell>
          <cell r="G463" t="str">
            <v>SOUTHERN PINES CENTER PARK 115KV</v>
          </cell>
          <cell r="H463" t="str">
            <v>T1548</v>
          </cell>
          <cell r="I463">
            <v>230</v>
          </cell>
          <cell r="J463" t="str">
            <v>B01</v>
          </cell>
          <cell r="K463" t="str">
            <v>STEPHENS STREET 23KV</v>
          </cell>
          <cell r="L463" t="str">
            <v>BK1</v>
          </cell>
          <cell r="M463">
            <v>23</v>
          </cell>
          <cell r="N463">
            <v>2301</v>
          </cell>
          <cell r="O463"/>
          <cell r="P463" t="str">
            <v>Y</v>
          </cell>
          <cell r="Q463">
            <v>1</v>
          </cell>
          <cell r="R463">
            <v>0.5</v>
          </cell>
          <cell r="S463">
            <v>1</v>
          </cell>
          <cell r="T463">
            <v>4</v>
          </cell>
          <cell r="U463" t="str">
            <v>DEP-NC 2022</v>
          </cell>
          <cell r="X463" t="str">
            <v>DEP-NC 2020</v>
          </cell>
        </row>
        <row r="464">
          <cell r="A464" t="str">
            <v>T1548B04</v>
          </cell>
          <cell r="B464" t="str">
            <v>NC</v>
          </cell>
          <cell r="C464" t="str">
            <v>CDO-East</v>
          </cell>
          <cell r="D464" t="str">
            <v>SOUTHERN</v>
          </cell>
          <cell r="E464" t="str">
            <v>SOUTHERN PINES</v>
          </cell>
          <cell r="F464" t="str">
            <v>Moore</v>
          </cell>
          <cell r="G464" t="str">
            <v>SOUTHERN PINES CENTER PARK 115KV</v>
          </cell>
          <cell r="H464" t="str">
            <v>T1548</v>
          </cell>
          <cell r="I464">
            <v>230</v>
          </cell>
          <cell r="J464" t="str">
            <v>B04</v>
          </cell>
          <cell r="K464" t="str">
            <v>PINECREST 23KV</v>
          </cell>
          <cell r="L464" t="str">
            <v>BK1</v>
          </cell>
          <cell r="M464">
            <v>23</v>
          </cell>
          <cell r="N464">
            <v>1255</v>
          </cell>
          <cell r="O464"/>
          <cell r="P464" t="str">
            <v>Y</v>
          </cell>
          <cell r="Q464">
            <v>1</v>
          </cell>
          <cell r="R464">
            <v>0.5</v>
          </cell>
          <cell r="S464">
            <v>0</v>
          </cell>
          <cell r="T464">
            <v>4</v>
          </cell>
          <cell r="U464" t="str">
            <v>DEP-NC 2022</v>
          </cell>
          <cell r="X464" t="str">
            <v>DEP-NC 2021</v>
          </cell>
        </row>
        <row r="465">
          <cell r="A465" t="str">
            <v>T1980B04</v>
          </cell>
          <cell r="B465" t="str">
            <v>NC</v>
          </cell>
          <cell r="C465" t="str">
            <v>CDO-East</v>
          </cell>
          <cell r="D465" t="str">
            <v>SOUTHERN</v>
          </cell>
          <cell r="E465" t="str">
            <v>MAXTON</v>
          </cell>
          <cell r="F465" t="str">
            <v>Robeson</v>
          </cell>
          <cell r="G465" t="str">
            <v>FAIRMONT 115KV</v>
          </cell>
          <cell r="H465" t="str">
            <v>T1980</v>
          </cell>
          <cell r="I465">
            <v>231</v>
          </cell>
          <cell r="J465" t="str">
            <v>B04</v>
          </cell>
          <cell r="K465" t="str">
            <v>MCDONALDS 23KV</v>
          </cell>
          <cell r="L465" t="str">
            <v>BK1</v>
          </cell>
          <cell r="M465">
            <v>23</v>
          </cell>
          <cell r="N465">
            <v>1557</v>
          </cell>
          <cell r="O465"/>
          <cell r="P465" t="str">
            <v>Y</v>
          </cell>
          <cell r="Q465">
            <v>1</v>
          </cell>
          <cell r="R465">
            <v>0.5</v>
          </cell>
          <cell r="S465">
            <v>2</v>
          </cell>
          <cell r="T465">
            <v>1</v>
          </cell>
          <cell r="U465" t="str">
            <v>DEP-NC 2022</v>
          </cell>
          <cell r="X465" t="str">
            <v>DEP-NC 2022</v>
          </cell>
        </row>
        <row r="466">
          <cell r="A466" t="str">
            <v>T2200B22</v>
          </cell>
          <cell r="B466" t="str">
            <v>NC</v>
          </cell>
          <cell r="C466" t="str">
            <v>CDO-East</v>
          </cell>
          <cell r="D466" t="str">
            <v>SOUTHERN</v>
          </cell>
          <cell r="E466" t="str">
            <v>MAXTON</v>
          </cell>
          <cell r="F466" t="str">
            <v>Robeson</v>
          </cell>
          <cell r="G466" t="str">
            <v>LAURINBURG 230KV</v>
          </cell>
          <cell r="H466" t="str">
            <v>T2200</v>
          </cell>
          <cell r="I466">
            <v>233</v>
          </cell>
          <cell r="J466" t="str">
            <v>B22</v>
          </cell>
          <cell r="K466" t="str">
            <v>LAURINBURG COLLEGE 23KV</v>
          </cell>
          <cell r="L466" t="str">
            <v>BK1</v>
          </cell>
          <cell r="M466">
            <v>23</v>
          </cell>
          <cell r="N466">
            <v>1533</v>
          </cell>
          <cell r="O466"/>
          <cell r="P466" t="str">
            <v>Y</v>
          </cell>
          <cell r="Q466">
            <v>1</v>
          </cell>
          <cell r="R466">
            <v>0.5</v>
          </cell>
          <cell r="S466">
            <v>6</v>
          </cell>
          <cell r="T466">
            <v>0</v>
          </cell>
          <cell r="U466" t="str">
            <v>DEP-NC 2022</v>
          </cell>
          <cell r="X466" t="str">
            <v>DEP-NC 2022</v>
          </cell>
        </row>
        <row r="467">
          <cell r="A467" t="str">
            <v>T2432B01</v>
          </cell>
          <cell r="B467" t="str">
            <v>NC</v>
          </cell>
          <cell r="C467" t="str">
            <v>CDO-East</v>
          </cell>
          <cell r="D467" t="str">
            <v>SOUTHERN</v>
          </cell>
          <cell r="E467" t="str">
            <v>SANFORD</v>
          </cell>
          <cell r="F467" t="str">
            <v>Lee</v>
          </cell>
          <cell r="G467" t="str">
            <v>SANFORD GARDEN STREET</v>
          </cell>
          <cell r="H467" t="str">
            <v>T2432</v>
          </cell>
          <cell r="I467">
            <v>220</v>
          </cell>
          <cell r="J467" t="str">
            <v>B01</v>
          </cell>
          <cell r="K467" t="str">
            <v>WOODLAND AVENUE 23KV</v>
          </cell>
          <cell r="L467" t="str">
            <v>BK1</v>
          </cell>
          <cell r="M467">
            <v>23</v>
          </cell>
          <cell r="N467">
            <v>1679</v>
          </cell>
          <cell r="O467"/>
          <cell r="P467" t="str">
            <v>Y</v>
          </cell>
          <cell r="Q467">
            <v>1</v>
          </cell>
          <cell r="R467">
            <v>0.5</v>
          </cell>
          <cell r="S467">
            <v>6</v>
          </cell>
          <cell r="T467">
            <v>0</v>
          </cell>
          <cell r="U467" t="str">
            <v>DEP-NC 2022</v>
          </cell>
          <cell r="X467" t="str">
            <v>DEP-NC 2022</v>
          </cell>
        </row>
        <row r="468">
          <cell r="A468" t="str">
            <v>T2440B05</v>
          </cell>
          <cell r="B468" t="str">
            <v>NC</v>
          </cell>
          <cell r="C468" t="str">
            <v>CDO-East</v>
          </cell>
          <cell r="D468" t="str">
            <v>SOUTHERN</v>
          </cell>
          <cell r="E468" t="str">
            <v>SANFORD</v>
          </cell>
          <cell r="F468" t="str">
            <v>Lee</v>
          </cell>
          <cell r="G468" t="str">
            <v>SANFORD HORNER BLVD. 230KV</v>
          </cell>
          <cell r="H468" t="str">
            <v>T2440</v>
          </cell>
          <cell r="I468">
            <v>220</v>
          </cell>
          <cell r="J468" t="str">
            <v>B05</v>
          </cell>
          <cell r="K468" t="str">
            <v>GULF 23KV</v>
          </cell>
          <cell r="L468" t="str">
            <v>BK1</v>
          </cell>
          <cell r="M468">
            <v>23</v>
          </cell>
          <cell r="N468">
            <v>1811</v>
          </cell>
          <cell r="O468"/>
          <cell r="P468" t="str">
            <v>Y</v>
          </cell>
          <cell r="Q468">
            <v>1</v>
          </cell>
          <cell r="R468">
            <v>0.5</v>
          </cell>
          <cell r="S468">
            <v>4</v>
          </cell>
          <cell r="T468">
            <v>0</v>
          </cell>
          <cell r="U468" t="str">
            <v>DEP-NC 2022</v>
          </cell>
          <cell r="X468" t="str">
            <v>DEP-NC 2022</v>
          </cell>
        </row>
        <row r="469">
          <cell r="A469" t="str">
            <v>T2495B12</v>
          </cell>
          <cell r="B469" t="str">
            <v>NC</v>
          </cell>
          <cell r="C469" t="str">
            <v>CDO-East</v>
          </cell>
          <cell r="D469" t="str">
            <v>EASTERN</v>
          </cell>
          <cell r="E469" t="str">
            <v>CAPE FEAR</v>
          </cell>
          <cell r="F469" t="str">
            <v>Cumberland</v>
          </cell>
          <cell r="G469" t="str">
            <v>SPRING LAKE 230KV</v>
          </cell>
          <cell r="H469" t="str">
            <v>T2495</v>
          </cell>
          <cell r="I469">
            <v>223</v>
          </cell>
          <cell r="J469" t="str">
            <v>B12</v>
          </cell>
          <cell r="K469" t="str">
            <v>MANCHESTER 24KV</v>
          </cell>
          <cell r="L469" t="str">
            <v>BK1</v>
          </cell>
          <cell r="M469">
            <v>24</v>
          </cell>
          <cell r="N469">
            <v>2501</v>
          </cell>
          <cell r="O469"/>
          <cell r="P469" t="str">
            <v>Y</v>
          </cell>
          <cell r="Q469">
            <v>1</v>
          </cell>
          <cell r="R469">
            <v>0.5</v>
          </cell>
          <cell r="S469">
            <v>1</v>
          </cell>
          <cell r="T469">
            <v>4</v>
          </cell>
          <cell r="U469" t="str">
            <v>DEP-NC 2022</v>
          </cell>
          <cell r="X469" t="str">
            <v>DEP-NC 2020</v>
          </cell>
        </row>
        <row r="470">
          <cell r="A470" t="str">
            <v>T4050B01</v>
          </cell>
          <cell r="B470" t="str">
            <v>NC</v>
          </cell>
          <cell r="C470" t="str">
            <v>CDO-East</v>
          </cell>
          <cell r="D470" t="str">
            <v>EASTERN</v>
          </cell>
          <cell r="E470" t="str">
            <v>NEW BERN</v>
          </cell>
          <cell r="F470" t="str">
            <v>Craven</v>
          </cell>
          <cell r="G470" t="str">
            <v>BAYBORO 230KV</v>
          </cell>
          <cell r="H470" t="str">
            <v>T4050</v>
          </cell>
          <cell r="I470">
            <v>323</v>
          </cell>
          <cell r="J470" t="str">
            <v>B01</v>
          </cell>
          <cell r="K470" t="str">
            <v>HOBUCKEN 23KV</v>
          </cell>
          <cell r="L470" t="str">
            <v>BK1</v>
          </cell>
          <cell r="M470">
            <v>23</v>
          </cell>
          <cell r="N470">
            <v>1315</v>
          </cell>
          <cell r="O470"/>
          <cell r="P470" t="str">
            <v>Y</v>
          </cell>
          <cell r="Q470">
            <v>1</v>
          </cell>
          <cell r="R470">
            <v>0.5</v>
          </cell>
          <cell r="S470">
            <v>3</v>
          </cell>
          <cell r="T470">
            <v>0</v>
          </cell>
          <cell r="U470" t="str">
            <v>DEP-NC 2022</v>
          </cell>
          <cell r="X470" t="str">
            <v>DEP-NC 2020</v>
          </cell>
        </row>
        <row r="471">
          <cell r="A471" t="str">
            <v>T4108B01</v>
          </cell>
          <cell r="B471" t="str">
            <v>NC</v>
          </cell>
          <cell r="C471" t="str">
            <v>CDO-East</v>
          </cell>
          <cell r="D471" t="str">
            <v>EASTERN</v>
          </cell>
          <cell r="E471" t="str">
            <v>JACKSONVILLE</v>
          </cell>
          <cell r="F471" t="str">
            <v>Onslow</v>
          </cell>
          <cell r="G471" t="str">
            <v>CATHERINE LAKE 230KV</v>
          </cell>
          <cell r="H471" t="str">
            <v>T4108</v>
          </cell>
          <cell r="I471">
            <v>320</v>
          </cell>
          <cell r="J471" t="str">
            <v>B01</v>
          </cell>
          <cell r="K471" t="str">
            <v>RICHLANDS 23KV</v>
          </cell>
          <cell r="L471" t="str">
            <v>BK1</v>
          </cell>
          <cell r="M471">
            <v>23</v>
          </cell>
          <cell r="N471">
            <v>1372</v>
          </cell>
          <cell r="O471"/>
          <cell r="P471" t="str">
            <v>Y</v>
          </cell>
          <cell r="Q471">
            <v>1</v>
          </cell>
          <cell r="R471">
            <v>0.5</v>
          </cell>
          <cell r="S471">
            <v>1</v>
          </cell>
          <cell r="T471">
            <v>2</v>
          </cell>
          <cell r="U471" t="str">
            <v>DEP-NC 2022</v>
          </cell>
          <cell r="X471" t="str">
            <v>DEP-NC 2023</v>
          </cell>
        </row>
        <row r="472">
          <cell r="A472" t="str">
            <v>T4271B01</v>
          </cell>
          <cell r="B472" t="str">
            <v>NC</v>
          </cell>
          <cell r="C472" t="str">
            <v>CDO-East</v>
          </cell>
          <cell r="D472" t="str">
            <v>EASTERN</v>
          </cell>
          <cell r="E472" t="str">
            <v>MOREHEAD CITY</v>
          </cell>
          <cell r="F472" t="str">
            <v>Cateret</v>
          </cell>
          <cell r="G472" t="str">
            <v>NEWPORT 115KV</v>
          </cell>
          <cell r="H472" t="str">
            <v>T4271</v>
          </cell>
          <cell r="I472">
            <v>322</v>
          </cell>
          <cell r="J472" t="str">
            <v>B01</v>
          </cell>
          <cell r="K472" t="str">
            <v>NEWPORT 23KV</v>
          </cell>
          <cell r="L472" t="str">
            <v>BK1</v>
          </cell>
          <cell r="M472">
            <v>23</v>
          </cell>
          <cell r="N472">
            <v>1384</v>
          </cell>
          <cell r="O472"/>
          <cell r="P472" t="str">
            <v>Y</v>
          </cell>
          <cell r="Q472">
            <v>1</v>
          </cell>
          <cell r="R472">
            <v>0.5</v>
          </cell>
          <cell r="S472">
            <v>0</v>
          </cell>
          <cell r="T472">
            <v>2</v>
          </cell>
          <cell r="U472" t="str">
            <v>DEP-NC 2022</v>
          </cell>
          <cell r="X472" t="str">
            <v>DEP-NC 2025</v>
          </cell>
        </row>
        <row r="473">
          <cell r="A473" t="str">
            <v>T4272B01</v>
          </cell>
          <cell r="B473" t="str">
            <v>NC</v>
          </cell>
          <cell r="C473" t="str">
            <v>CDO-East</v>
          </cell>
          <cell r="D473" t="str">
            <v>EASTERN</v>
          </cell>
          <cell r="E473" t="str">
            <v>MOREHEAD CITY</v>
          </cell>
          <cell r="F473" t="str">
            <v>Cateret</v>
          </cell>
          <cell r="G473" t="str">
            <v>NORTH RIVER 115KV</v>
          </cell>
          <cell r="H473" t="str">
            <v>T4272</v>
          </cell>
          <cell r="I473">
            <v>322</v>
          </cell>
          <cell r="J473" t="str">
            <v>B01</v>
          </cell>
          <cell r="K473" t="str">
            <v>ATLANTIC 34.5KV</v>
          </cell>
          <cell r="L473" t="str">
            <v>BK2</v>
          </cell>
          <cell r="M473">
            <v>33</v>
          </cell>
          <cell r="N473">
            <v>1931</v>
          </cell>
          <cell r="O473"/>
          <cell r="P473" t="str">
            <v>Y</v>
          </cell>
          <cell r="Q473">
            <v>1</v>
          </cell>
          <cell r="R473">
            <v>0.5</v>
          </cell>
          <cell r="S473">
            <v>6</v>
          </cell>
          <cell r="T473">
            <v>0</v>
          </cell>
          <cell r="U473" t="str">
            <v>DEP-NC 2022</v>
          </cell>
          <cell r="X473" t="str">
            <v>DEP-NC 2025</v>
          </cell>
        </row>
        <row r="474">
          <cell r="A474" t="str">
            <v>T4360B02</v>
          </cell>
          <cell r="B474" t="str">
            <v>NC</v>
          </cell>
          <cell r="C474" t="str">
            <v>CDO-East</v>
          </cell>
          <cell r="D474" t="str">
            <v>EASTERN</v>
          </cell>
          <cell r="E474" t="str">
            <v>JACKSONVILLE</v>
          </cell>
          <cell r="F474" t="str">
            <v>Onslow</v>
          </cell>
          <cell r="G474" t="str">
            <v>SWANSBORO 230KV</v>
          </cell>
          <cell r="H474" t="str">
            <v>T4360</v>
          </cell>
          <cell r="I474">
            <v>320</v>
          </cell>
          <cell r="J474" t="str">
            <v>B02</v>
          </cell>
          <cell r="K474" t="str">
            <v>SWANSBORO 24KV</v>
          </cell>
          <cell r="L474" t="str">
            <v>BK1</v>
          </cell>
          <cell r="M474">
            <v>24</v>
          </cell>
          <cell r="N474">
            <v>2118</v>
          </cell>
          <cell r="O474"/>
          <cell r="P474" t="str">
            <v>Y</v>
          </cell>
          <cell r="Q474">
            <v>1</v>
          </cell>
          <cell r="R474">
            <v>0.5</v>
          </cell>
          <cell r="S474">
            <v>4</v>
          </cell>
          <cell r="T474">
            <v>1</v>
          </cell>
          <cell r="U474" t="str">
            <v>DEP-NC 2022</v>
          </cell>
          <cell r="X474" t="str">
            <v>DEP-NC 2023</v>
          </cell>
        </row>
        <row r="475">
          <cell r="A475" t="str">
            <v>T4599B24</v>
          </cell>
          <cell r="B475" t="str">
            <v>NC</v>
          </cell>
          <cell r="C475" t="str">
            <v>CDO-East</v>
          </cell>
          <cell r="D475" t="str">
            <v>NORTHERN</v>
          </cell>
          <cell r="E475" t="str">
            <v>FUQUAY</v>
          </cell>
          <cell r="F475" t="str">
            <v>Wake</v>
          </cell>
          <cell r="G475" t="str">
            <v>CARY REGENCY PARK 230KV</v>
          </cell>
          <cell r="H475" t="str">
            <v>T4599</v>
          </cell>
          <cell r="I475">
            <v>161</v>
          </cell>
          <cell r="J475" t="str">
            <v>B24</v>
          </cell>
          <cell r="K475" t="str">
            <v>SOUTHCHASE 23KV</v>
          </cell>
          <cell r="L475" t="str">
            <v>BK1</v>
          </cell>
          <cell r="M475">
            <v>23</v>
          </cell>
          <cell r="N475">
            <v>1460</v>
          </cell>
          <cell r="O475"/>
          <cell r="P475" t="str">
            <v>Y</v>
          </cell>
          <cell r="Q475">
            <v>1</v>
          </cell>
          <cell r="R475">
            <v>0.5</v>
          </cell>
          <cell r="S475">
            <v>0</v>
          </cell>
          <cell r="T475">
            <v>5</v>
          </cell>
          <cell r="U475" t="str">
            <v>DEP-NC 2022</v>
          </cell>
          <cell r="X475" t="str">
            <v>DEP-NC 2021</v>
          </cell>
        </row>
        <row r="476">
          <cell r="A476" t="str">
            <v>T4630B13</v>
          </cell>
          <cell r="B476" t="str">
            <v>NC</v>
          </cell>
          <cell r="C476" t="str">
            <v>CDO-East</v>
          </cell>
          <cell r="D476" t="str">
            <v>NORTHERN</v>
          </cell>
          <cell r="E476" t="str">
            <v>FUQUAY</v>
          </cell>
          <cell r="F476" t="str">
            <v>Wake</v>
          </cell>
          <cell r="G476" t="str">
            <v>DUNCAN 230KV</v>
          </cell>
          <cell r="H476" t="str">
            <v>T4630</v>
          </cell>
          <cell r="I476">
            <v>162</v>
          </cell>
          <cell r="J476" t="str">
            <v>B13</v>
          </cell>
          <cell r="K476" t="str">
            <v>DUNCAN 24KV</v>
          </cell>
          <cell r="L476" t="str">
            <v>BK1</v>
          </cell>
          <cell r="M476">
            <v>24</v>
          </cell>
          <cell r="N476">
            <v>2485</v>
          </cell>
          <cell r="O476"/>
          <cell r="P476" t="str">
            <v>Y</v>
          </cell>
          <cell r="Q476">
            <v>1</v>
          </cell>
          <cell r="R476">
            <v>0.5</v>
          </cell>
          <cell r="S476">
            <v>2</v>
          </cell>
          <cell r="T476">
            <v>3</v>
          </cell>
          <cell r="U476" t="str">
            <v>DEP-NC 2022</v>
          </cell>
          <cell r="X476" t="str">
            <v>DEP-NC 2021</v>
          </cell>
        </row>
        <row r="477">
          <cell r="A477" t="str">
            <v>T4686B11</v>
          </cell>
          <cell r="B477" t="str">
            <v>NC</v>
          </cell>
          <cell r="C477" t="str">
            <v>CDO-East</v>
          </cell>
          <cell r="D477" t="str">
            <v>NORTHERN</v>
          </cell>
          <cell r="E477" t="str">
            <v>RALEIGH</v>
          </cell>
          <cell r="F477" t="str">
            <v>Wake</v>
          </cell>
          <cell r="G477" t="str">
            <v>FALLS 230KV</v>
          </cell>
          <cell r="H477" t="str">
            <v>T4686</v>
          </cell>
          <cell r="I477">
            <v>165</v>
          </cell>
          <cell r="J477" t="str">
            <v>B11</v>
          </cell>
          <cell r="K477" t="str">
            <v>WAKEFIELD 24KV</v>
          </cell>
          <cell r="L477" t="str">
            <v>BK1</v>
          </cell>
          <cell r="M477">
            <v>24</v>
          </cell>
          <cell r="N477">
            <v>1863</v>
          </cell>
          <cell r="O477"/>
          <cell r="P477" t="str">
            <v>Y</v>
          </cell>
          <cell r="Q477">
            <v>1</v>
          </cell>
          <cell r="R477">
            <v>0.5</v>
          </cell>
          <cell r="S477">
            <v>0</v>
          </cell>
          <cell r="T477">
            <v>5</v>
          </cell>
          <cell r="U477" t="str">
            <v>DEP-NC 2022</v>
          </cell>
          <cell r="X477" t="str">
            <v>DEP-NC 2022</v>
          </cell>
        </row>
        <row r="478">
          <cell r="A478" t="str">
            <v>T4686B12</v>
          </cell>
          <cell r="B478" t="str">
            <v>NC</v>
          </cell>
          <cell r="C478" t="str">
            <v>CDO-East</v>
          </cell>
          <cell r="D478" t="str">
            <v>NORTHERN</v>
          </cell>
          <cell r="E478" t="str">
            <v>RALEIGH</v>
          </cell>
          <cell r="F478" t="str">
            <v>Wake</v>
          </cell>
          <cell r="G478" t="str">
            <v>FALLS 230KV</v>
          </cell>
          <cell r="H478" t="str">
            <v>T4686</v>
          </cell>
          <cell r="I478">
            <v>165</v>
          </cell>
          <cell r="J478" t="str">
            <v>B12</v>
          </cell>
          <cell r="K478" t="str">
            <v>RICHLAND CREEK 24KV</v>
          </cell>
          <cell r="L478" t="str">
            <v>BK1</v>
          </cell>
          <cell r="M478">
            <v>24</v>
          </cell>
          <cell r="N478">
            <v>1788</v>
          </cell>
          <cell r="O478"/>
          <cell r="P478" t="str">
            <v>Y</v>
          </cell>
          <cell r="Q478">
            <v>1</v>
          </cell>
          <cell r="R478">
            <v>0.5</v>
          </cell>
          <cell r="S478">
            <v>2</v>
          </cell>
          <cell r="T478">
            <v>3</v>
          </cell>
          <cell r="U478" t="str">
            <v>DEP-NC 2022</v>
          </cell>
          <cell r="X478" t="str">
            <v>DEP-NC 2022</v>
          </cell>
        </row>
        <row r="479">
          <cell r="A479" t="str">
            <v>T4700B12</v>
          </cell>
          <cell r="B479" t="str">
            <v>NC</v>
          </cell>
          <cell r="C479" t="str">
            <v>CDO-East</v>
          </cell>
          <cell r="D479" t="str">
            <v>NORTHERN</v>
          </cell>
          <cell r="E479" t="str">
            <v>HENDERSON</v>
          </cell>
          <cell r="F479" t="str">
            <v>Vance</v>
          </cell>
          <cell r="G479" t="str">
            <v>FRANKLINTON 115KV</v>
          </cell>
          <cell r="H479" t="str">
            <v>T4700</v>
          </cell>
          <cell r="I479">
            <v>141</v>
          </cell>
          <cell r="J479" t="str">
            <v>B12</v>
          </cell>
          <cell r="K479" t="str">
            <v>COLLEGE STREET 23KV</v>
          </cell>
          <cell r="L479" t="str">
            <v>BK1</v>
          </cell>
          <cell r="M479">
            <v>23</v>
          </cell>
          <cell r="N479">
            <v>1258</v>
          </cell>
          <cell r="O479"/>
          <cell r="P479" t="str">
            <v>Y</v>
          </cell>
          <cell r="Q479">
            <v>1</v>
          </cell>
          <cell r="R479">
            <v>0.5</v>
          </cell>
          <cell r="S479">
            <v>0</v>
          </cell>
          <cell r="T479">
            <v>2</v>
          </cell>
          <cell r="U479" t="str">
            <v>DEP-NC 2022</v>
          </cell>
          <cell r="X479" t="str">
            <v>DEP-NC 2024</v>
          </cell>
        </row>
        <row r="480">
          <cell r="A480" t="str">
            <v>T4730B13</v>
          </cell>
          <cell r="B480" t="str">
            <v>NC</v>
          </cell>
          <cell r="C480" t="str">
            <v>CDO-East</v>
          </cell>
          <cell r="D480" t="str">
            <v>NORTHERN</v>
          </cell>
          <cell r="E480" t="str">
            <v>FUQUAY</v>
          </cell>
          <cell r="F480" t="str">
            <v>Wake</v>
          </cell>
          <cell r="G480" t="str">
            <v>GARNER WHITE OAK 230KV</v>
          </cell>
          <cell r="H480" t="str">
            <v>T4730</v>
          </cell>
          <cell r="I480">
            <v>164</v>
          </cell>
          <cell r="J480" t="str">
            <v>B13</v>
          </cell>
          <cell r="K480" t="str">
            <v>WHITE OAK 24KV</v>
          </cell>
          <cell r="L480" t="str">
            <v>BK1</v>
          </cell>
          <cell r="M480">
            <v>24</v>
          </cell>
          <cell r="N480">
            <v>1848</v>
          </cell>
          <cell r="O480"/>
          <cell r="P480" t="str">
            <v>Y</v>
          </cell>
          <cell r="Q480">
            <v>1</v>
          </cell>
          <cell r="R480">
            <v>0.5</v>
          </cell>
          <cell r="S480">
            <v>0</v>
          </cell>
          <cell r="T480">
            <v>5</v>
          </cell>
          <cell r="U480" t="str">
            <v>DEP-NC 2022</v>
          </cell>
          <cell r="X480" t="str">
            <v>DEP-NC 2021</v>
          </cell>
        </row>
        <row r="481">
          <cell r="A481" t="str">
            <v>T4915B01</v>
          </cell>
          <cell r="B481" t="str">
            <v>NC</v>
          </cell>
          <cell r="C481" t="str">
            <v>CDO-East</v>
          </cell>
          <cell r="D481" t="str">
            <v>NORTHERN</v>
          </cell>
          <cell r="E481" t="str">
            <v>HENDERSON</v>
          </cell>
          <cell r="F481" t="str">
            <v>Vance</v>
          </cell>
          <cell r="G481" t="str">
            <v>LITTLETON 115KV</v>
          </cell>
          <cell r="H481" t="str">
            <v>T4915</v>
          </cell>
          <cell r="I481">
            <v>147</v>
          </cell>
          <cell r="J481" t="str">
            <v>B01</v>
          </cell>
          <cell r="K481" t="str">
            <v>LITTLETON 23KV</v>
          </cell>
          <cell r="L481" t="str">
            <v>BK1</v>
          </cell>
          <cell r="M481">
            <v>23</v>
          </cell>
          <cell r="N481">
            <v>1822</v>
          </cell>
          <cell r="O481"/>
          <cell r="P481" t="str">
            <v>Y</v>
          </cell>
          <cell r="Q481">
            <v>1</v>
          </cell>
          <cell r="R481">
            <v>0.5</v>
          </cell>
          <cell r="S481">
            <v>0</v>
          </cell>
          <cell r="T481">
            <v>4</v>
          </cell>
          <cell r="U481" t="str">
            <v>DEP-NC 2022</v>
          </cell>
          <cell r="X481" t="str">
            <v>DEP-NC 2024</v>
          </cell>
        </row>
        <row r="482">
          <cell r="A482" t="str">
            <v>T5010B05</v>
          </cell>
          <cell r="B482" t="str">
            <v>NC</v>
          </cell>
          <cell r="C482" t="str">
            <v>CDO-East</v>
          </cell>
          <cell r="D482" t="str">
            <v>NORTHERN</v>
          </cell>
          <cell r="E482" t="str">
            <v>FUQUAY</v>
          </cell>
          <cell r="F482" t="str">
            <v>Wake</v>
          </cell>
          <cell r="G482" t="str">
            <v>MORRISVILLE 230KV</v>
          </cell>
          <cell r="H482" t="str">
            <v>T5010</v>
          </cell>
          <cell r="I482">
            <v>161</v>
          </cell>
          <cell r="J482" t="str">
            <v>B05</v>
          </cell>
          <cell r="K482" t="str">
            <v>BROOKMERE 23KV</v>
          </cell>
          <cell r="L482" t="str">
            <v>BK1</v>
          </cell>
          <cell r="M482">
            <v>23</v>
          </cell>
          <cell r="N482">
            <v>2091</v>
          </cell>
          <cell r="O482"/>
          <cell r="P482" t="str">
            <v>Y</v>
          </cell>
          <cell r="Q482">
            <v>1</v>
          </cell>
          <cell r="R482">
            <v>0.5</v>
          </cell>
          <cell r="S482">
            <v>0</v>
          </cell>
          <cell r="T482">
            <v>5</v>
          </cell>
          <cell r="U482" t="str">
            <v>DEP-NC 2022</v>
          </cell>
          <cell r="X482" t="str">
            <v>DEP-NC 2022</v>
          </cell>
        </row>
        <row r="483">
          <cell r="A483" t="str">
            <v>T5111B05</v>
          </cell>
          <cell r="B483" t="str">
            <v>NC</v>
          </cell>
          <cell r="C483" t="str">
            <v>CDO-East</v>
          </cell>
          <cell r="D483" t="str">
            <v>NORTHERN</v>
          </cell>
          <cell r="E483" t="str">
            <v>FUQUAY</v>
          </cell>
          <cell r="F483" t="str">
            <v>Wake</v>
          </cell>
          <cell r="G483" t="str">
            <v>CARY PINEY PLAINS 230KV</v>
          </cell>
          <cell r="H483" t="str">
            <v>T5111</v>
          </cell>
          <cell r="I483">
            <v>161</v>
          </cell>
          <cell r="J483" t="str">
            <v>B05</v>
          </cell>
          <cell r="K483" t="str">
            <v>LOCHMERE 24KV</v>
          </cell>
          <cell r="L483" t="str">
            <v>BK1</v>
          </cell>
          <cell r="M483">
            <v>24</v>
          </cell>
          <cell r="N483">
            <v>2591</v>
          </cell>
          <cell r="O483"/>
          <cell r="P483" t="str">
            <v>Y</v>
          </cell>
          <cell r="Q483">
            <v>1</v>
          </cell>
          <cell r="R483">
            <v>0.5</v>
          </cell>
          <cell r="S483">
            <v>1</v>
          </cell>
          <cell r="T483">
            <v>4</v>
          </cell>
          <cell r="U483" t="str">
            <v>DEP-NC 2022</v>
          </cell>
          <cell r="X483" t="str">
            <v>DEP-NC 2022</v>
          </cell>
        </row>
        <row r="484">
          <cell r="A484" t="str">
            <v>T5165B03</v>
          </cell>
          <cell r="B484" t="str">
            <v>NC</v>
          </cell>
          <cell r="C484" t="str">
            <v>CDO-East</v>
          </cell>
          <cell r="D484" t="str">
            <v>NORTHERN</v>
          </cell>
          <cell r="E484" t="str">
            <v>RALEIGH</v>
          </cell>
          <cell r="F484" t="str">
            <v>Wake</v>
          </cell>
          <cell r="G484" t="str">
            <v>LEESVILLE WOOD VALLEY 230KV</v>
          </cell>
          <cell r="H484" t="str">
            <v>T5165</v>
          </cell>
          <cell r="I484">
            <v>166</v>
          </cell>
          <cell r="J484" t="str">
            <v>B03</v>
          </cell>
          <cell r="K484" t="str">
            <v>WOOD VALLEY 23KV</v>
          </cell>
          <cell r="L484" t="str">
            <v>BK1</v>
          </cell>
          <cell r="M484">
            <v>23</v>
          </cell>
          <cell r="N484">
            <v>1632</v>
          </cell>
          <cell r="O484"/>
          <cell r="P484" t="str">
            <v>Y</v>
          </cell>
          <cell r="Q484">
            <v>1</v>
          </cell>
          <cell r="R484">
            <v>0.5</v>
          </cell>
          <cell r="S484">
            <v>2</v>
          </cell>
          <cell r="T484">
            <v>1</v>
          </cell>
          <cell r="U484" t="str">
            <v>DEP-NC 2022</v>
          </cell>
          <cell r="X484" t="str">
            <v>DEP-NC 2023</v>
          </cell>
        </row>
        <row r="485">
          <cell r="A485" t="str">
            <v>T5168B01</v>
          </cell>
          <cell r="B485" t="str">
            <v>NC</v>
          </cell>
          <cell r="C485" t="str">
            <v>CDO-East</v>
          </cell>
          <cell r="D485" t="str">
            <v>NORTHERN</v>
          </cell>
          <cell r="E485" t="str">
            <v>FUQUAY</v>
          </cell>
          <cell r="F485" t="str">
            <v>Wake</v>
          </cell>
          <cell r="G485" t="str">
            <v>RALEIGH WORTHDALE 230KV</v>
          </cell>
          <cell r="H485" t="str">
            <v>T5168</v>
          </cell>
          <cell r="I485">
            <v>164</v>
          </cell>
          <cell r="J485" t="str">
            <v>B01</v>
          </cell>
          <cell r="K485" t="str">
            <v>LITTLE JOHN 23KV</v>
          </cell>
          <cell r="L485" t="str">
            <v>BK1</v>
          </cell>
          <cell r="M485">
            <v>23</v>
          </cell>
          <cell r="N485">
            <v>2808</v>
          </cell>
          <cell r="O485"/>
          <cell r="P485" t="str">
            <v>Y</v>
          </cell>
          <cell r="Q485">
            <v>1</v>
          </cell>
          <cell r="R485">
            <v>0.5</v>
          </cell>
          <cell r="S485">
            <v>2</v>
          </cell>
          <cell r="T485">
            <v>4</v>
          </cell>
          <cell r="U485" t="str">
            <v>DEP-NC 2022</v>
          </cell>
          <cell r="X485" t="str">
            <v>DEP-NC 2022</v>
          </cell>
        </row>
        <row r="486">
          <cell r="A486" t="str">
            <v>T5240B13</v>
          </cell>
          <cell r="B486" t="str">
            <v>NC</v>
          </cell>
          <cell r="C486" t="str">
            <v>CDO-East</v>
          </cell>
          <cell r="D486" t="str">
            <v>NORTHERN</v>
          </cell>
          <cell r="E486" t="str">
            <v>ROXBORO</v>
          </cell>
          <cell r="F486" t="str">
            <v>Person</v>
          </cell>
          <cell r="G486" t="str">
            <v>ROXBORO 115KV</v>
          </cell>
          <cell r="H486" t="str">
            <v>T5240</v>
          </cell>
          <cell r="I486">
            <v>146</v>
          </cell>
          <cell r="J486" t="str">
            <v>B13</v>
          </cell>
          <cell r="K486" t="str">
            <v>ROXBORO MILL 23KV</v>
          </cell>
          <cell r="L486" t="str">
            <v>BK2</v>
          </cell>
          <cell r="M486">
            <v>23</v>
          </cell>
          <cell r="N486">
            <v>1884</v>
          </cell>
          <cell r="O486"/>
          <cell r="P486" t="str">
            <v>Y</v>
          </cell>
          <cell r="Q486">
            <v>1</v>
          </cell>
          <cell r="R486">
            <v>0.5</v>
          </cell>
          <cell r="S486">
            <v>0</v>
          </cell>
          <cell r="T486">
            <v>4</v>
          </cell>
          <cell r="U486" t="str">
            <v>DEP-NC 2022</v>
          </cell>
          <cell r="X486" t="str">
            <v>DEP-NC 2024</v>
          </cell>
        </row>
        <row r="487">
          <cell r="A487" t="str">
            <v>T5285B02</v>
          </cell>
          <cell r="B487" t="str">
            <v>NC</v>
          </cell>
          <cell r="C487" t="str">
            <v>CDO-East</v>
          </cell>
          <cell r="D487" t="str">
            <v>NORTHERN</v>
          </cell>
          <cell r="E487" t="str">
            <v>RALEIGH</v>
          </cell>
          <cell r="F487" t="str">
            <v>Wake</v>
          </cell>
          <cell r="G487" t="str">
            <v>RALEIGH SIX FORKS 230KV</v>
          </cell>
          <cell r="H487" t="str">
            <v>T5285</v>
          </cell>
          <cell r="I487">
            <v>166</v>
          </cell>
          <cell r="J487" t="str">
            <v>B02</v>
          </cell>
          <cell r="K487" t="str">
            <v>LEADMINE ROAD 23KV</v>
          </cell>
          <cell r="L487" t="str">
            <v>BK1</v>
          </cell>
          <cell r="M487">
            <v>23</v>
          </cell>
          <cell r="N487">
            <v>1565</v>
          </cell>
          <cell r="O487"/>
          <cell r="P487" t="str">
            <v>Y</v>
          </cell>
          <cell r="Q487">
            <v>1</v>
          </cell>
          <cell r="R487">
            <v>0.5</v>
          </cell>
          <cell r="S487">
            <v>0</v>
          </cell>
          <cell r="T487">
            <v>5</v>
          </cell>
          <cell r="U487" t="str">
            <v>DEP-NC 2022</v>
          </cell>
          <cell r="X487" t="str">
            <v>DEP-NC 2023</v>
          </cell>
        </row>
        <row r="488">
          <cell r="A488" t="str">
            <v>T5360B01</v>
          </cell>
          <cell r="B488" t="str">
            <v>NC</v>
          </cell>
          <cell r="C488" t="str">
            <v>CDO-East</v>
          </cell>
          <cell r="D488" t="str">
            <v>NORTHERN</v>
          </cell>
          <cell r="E488" t="str">
            <v>HENDERSON</v>
          </cell>
          <cell r="F488" t="str">
            <v>Vance</v>
          </cell>
          <cell r="G488" t="str">
            <v>WARRENTON 115KV</v>
          </cell>
          <cell r="H488" t="str">
            <v>T5360</v>
          </cell>
          <cell r="I488">
            <v>147</v>
          </cell>
          <cell r="J488" t="str">
            <v>B01</v>
          </cell>
          <cell r="K488" t="str">
            <v>HIGHWAY 401 NORTH 23KV</v>
          </cell>
          <cell r="L488" t="str">
            <v>BK2</v>
          </cell>
          <cell r="M488">
            <v>23</v>
          </cell>
          <cell r="N488">
            <v>1704</v>
          </cell>
          <cell r="O488"/>
          <cell r="P488" t="str">
            <v>Y</v>
          </cell>
          <cell r="Q488">
            <v>1</v>
          </cell>
          <cell r="R488">
            <v>0.5</v>
          </cell>
          <cell r="S488">
            <v>0</v>
          </cell>
          <cell r="T488">
            <v>3</v>
          </cell>
          <cell r="U488" t="str">
            <v>DEP-NC 2022</v>
          </cell>
          <cell r="X488" t="str">
            <v>DEP-NC 2025</v>
          </cell>
        </row>
        <row r="489">
          <cell r="A489" t="str">
            <v>T5360B03</v>
          </cell>
          <cell r="B489" t="str">
            <v>NC</v>
          </cell>
          <cell r="C489" t="str">
            <v>CDO-East</v>
          </cell>
          <cell r="D489" t="str">
            <v>NORTHERN</v>
          </cell>
          <cell r="E489" t="str">
            <v>HENDERSON</v>
          </cell>
          <cell r="F489" t="str">
            <v>Vance</v>
          </cell>
          <cell r="G489" t="str">
            <v>WARRENTON 115KV</v>
          </cell>
          <cell r="H489" t="str">
            <v>T5360</v>
          </cell>
          <cell r="I489">
            <v>147</v>
          </cell>
          <cell r="J489" t="str">
            <v>B03</v>
          </cell>
          <cell r="K489" t="str">
            <v>NORLINA 23KV</v>
          </cell>
          <cell r="L489" t="str">
            <v>BK1</v>
          </cell>
          <cell r="M489">
            <v>23</v>
          </cell>
          <cell r="N489">
            <v>1711</v>
          </cell>
          <cell r="O489"/>
          <cell r="P489" t="str">
            <v>Y</v>
          </cell>
          <cell r="Q489">
            <v>1</v>
          </cell>
          <cell r="R489">
            <v>0.5</v>
          </cell>
          <cell r="S489">
            <v>0</v>
          </cell>
          <cell r="T489">
            <v>3</v>
          </cell>
          <cell r="U489" t="str">
            <v>DEP-NC 2022</v>
          </cell>
          <cell r="X489" t="str">
            <v>DEP-NC 2025</v>
          </cell>
        </row>
        <row r="490">
          <cell r="A490" t="str">
            <v>T5385B04</v>
          </cell>
          <cell r="B490" t="str">
            <v>NC</v>
          </cell>
          <cell r="C490" t="str">
            <v>CDO-East</v>
          </cell>
          <cell r="D490" t="str">
            <v>NORTHERN</v>
          </cell>
          <cell r="E490" t="str">
            <v>ZEBULON</v>
          </cell>
          <cell r="F490" t="str">
            <v>Wake</v>
          </cell>
          <cell r="G490" t="str">
            <v>WILSON MILLS 230KV</v>
          </cell>
          <cell r="H490" t="str">
            <v>T5385</v>
          </cell>
          <cell r="I490">
            <v>137</v>
          </cell>
          <cell r="J490" t="str">
            <v>B04</v>
          </cell>
          <cell r="K490" t="str">
            <v>WEST SMITHFIELD 24KV</v>
          </cell>
          <cell r="L490" t="str">
            <v>BK1</v>
          </cell>
          <cell r="M490">
            <v>24</v>
          </cell>
          <cell r="N490">
            <v>1782</v>
          </cell>
          <cell r="O490"/>
          <cell r="P490" t="str">
            <v>Y</v>
          </cell>
          <cell r="Q490">
            <v>1</v>
          </cell>
          <cell r="R490">
            <v>0.5</v>
          </cell>
          <cell r="S490">
            <v>3</v>
          </cell>
          <cell r="T490">
            <v>0</v>
          </cell>
          <cell r="U490" t="str">
            <v>DEP-NC 2022</v>
          </cell>
          <cell r="X490" t="str">
            <v>DEP-NC 2020</v>
          </cell>
        </row>
        <row r="491">
          <cell r="A491" t="str">
            <v>T5732B02</v>
          </cell>
          <cell r="B491" t="str">
            <v>NC</v>
          </cell>
          <cell r="C491" t="str">
            <v>CDO-East</v>
          </cell>
          <cell r="D491" t="str">
            <v>NORTHERN</v>
          </cell>
          <cell r="E491" t="str">
            <v>ZEBULON</v>
          </cell>
          <cell r="F491" t="str">
            <v>Wake</v>
          </cell>
          <cell r="G491" t="str">
            <v>FOUR OAKS 230KV</v>
          </cell>
          <cell r="H491" t="str">
            <v>T5732</v>
          </cell>
          <cell r="I491">
            <v>137</v>
          </cell>
          <cell r="J491" t="str">
            <v>B02</v>
          </cell>
          <cell r="K491" t="str">
            <v>HANNAHS CREEK 24KV</v>
          </cell>
          <cell r="L491" t="str">
            <v>BK1</v>
          </cell>
          <cell r="M491">
            <v>24</v>
          </cell>
          <cell r="N491">
            <v>1555</v>
          </cell>
          <cell r="O491"/>
          <cell r="P491" t="str">
            <v>Y</v>
          </cell>
          <cell r="Q491">
            <v>1</v>
          </cell>
          <cell r="R491">
            <v>0.5</v>
          </cell>
          <cell r="S491">
            <v>4</v>
          </cell>
          <cell r="T491">
            <v>0</v>
          </cell>
          <cell r="U491" t="str">
            <v>DEP-NC 2022</v>
          </cell>
          <cell r="X491" t="str">
            <v>DEP-NC 2020</v>
          </cell>
        </row>
        <row r="492">
          <cell r="A492" t="str">
            <v>T5900B02</v>
          </cell>
          <cell r="B492" t="str">
            <v>NC</v>
          </cell>
          <cell r="C492" t="str">
            <v>CDO-East</v>
          </cell>
          <cell r="D492" t="str">
            <v>NORTHERN</v>
          </cell>
          <cell r="E492" t="str">
            <v>ZEBULON</v>
          </cell>
          <cell r="F492" t="str">
            <v>Wake</v>
          </cell>
          <cell r="G492" t="str">
            <v>NASHVILLE 115KV</v>
          </cell>
          <cell r="H492" t="str">
            <v>T5900</v>
          </cell>
          <cell r="I492">
            <v>144</v>
          </cell>
          <cell r="J492" t="str">
            <v>B02</v>
          </cell>
          <cell r="K492" t="str">
            <v>RED OAK 23KV</v>
          </cell>
          <cell r="L492" t="str">
            <v>BK1</v>
          </cell>
          <cell r="M492">
            <v>23</v>
          </cell>
          <cell r="N492">
            <v>2022</v>
          </cell>
          <cell r="O492"/>
          <cell r="P492" t="str">
            <v>Y</v>
          </cell>
          <cell r="Q492">
            <v>1</v>
          </cell>
          <cell r="R492">
            <v>0.5</v>
          </cell>
          <cell r="S492">
            <v>0</v>
          </cell>
          <cell r="T492">
            <v>4</v>
          </cell>
          <cell r="U492" t="str">
            <v>DEP-NC 2022</v>
          </cell>
          <cell r="X492" t="str">
            <v>DEP-NC 2020</v>
          </cell>
        </row>
        <row r="493">
          <cell r="A493" t="str">
            <v>T5935B01</v>
          </cell>
          <cell r="B493" t="str">
            <v>NC</v>
          </cell>
          <cell r="C493" t="str">
            <v>CDO-East</v>
          </cell>
          <cell r="D493" t="str">
            <v>NORTHERN</v>
          </cell>
          <cell r="E493" t="str">
            <v>ZEBULON</v>
          </cell>
          <cell r="F493" t="str">
            <v>Wake</v>
          </cell>
          <cell r="G493" t="str">
            <v>PRINCETON 115KV</v>
          </cell>
          <cell r="H493" t="str">
            <v>T5935</v>
          </cell>
          <cell r="I493">
            <v>137</v>
          </cell>
          <cell r="J493" t="str">
            <v>B01</v>
          </cell>
          <cell r="K493" t="str">
            <v>PRINCETON 23KV</v>
          </cell>
          <cell r="L493" t="str">
            <v>BK1</v>
          </cell>
          <cell r="M493">
            <v>23</v>
          </cell>
          <cell r="N493">
            <v>1693</v>
          </cell>
          <cell r="O493"/>
          <cell r="P493" t="str">
            <v>Y</v>
          </cell>
          <cell r="Q493">
            <v>1</v>
          </cell>
          <cell r="R493">
            <v>0.5</v>
          </cell>
          <cell r="S493">
            <v>6</v>
          </cell>
          <cell r="T493">
            <v>0</v>
          </cell>
          <cell r="U493" t="str">
            <v>DEP-NC 2022</v>
          </cell>
          <cell r="X493" t="str">
            <v>DEP-NC 2020</v>
          </cell>
        </row>
        <row r="494">
          <cell r="A494" t="str">
            <v>T5970B17</v>
          </cell>
          <cell r="B494" t="str">
            <v>NC</v>
          </cell>
          <cell r="C494" t="str">
            <v>CDO-East</v>
          </cell>
          <cell r="D494" t="str">
            <v>NORTHERN</v>
          </cell>
          <cell r="E494" t="str">
            <v>ZEBULON</v>
          </cell>
          <cell r="F494" t="str">
            <v>Wake</v>
          </cell>
          <cell r="G494" t="str">
            <v>SELMA 230KV</v>
          </cell>
          <cell r="H494" t="str">
            <v>T5970</v>
          </cell>
          <cell r="I494">
            <v>137</v>
          </cell>
          <cell r="J494" t="str">
            <v>B17</v>
          </cell>
          <cell r="K494" t="str">
            <v>PINE LEVEL 23KV</v>
          </cell>
          <cell r="L494" t="str">
            <v>BK1</v>
          </cell>
          <cell r="M494">
            <v>23</v>
          </cell>
          <cell r="N494">
            <v>1350</v>
          </cell>
          <cell r="O494"/>
          <cell r="P494" t="str">
            <v>Y</v>
          </cell>
          <cell r="Q494">
            <v>1</v>
          </cell>
          <cell r="R494">
            <v>0.5</v>
          </cell>
          <cell r="S494">
            <v>1</v>
          </cell>
          <cell r="T494">
            <v>1</v>
          </cell>
          <cell r="U494" t="str">
            <v>DEP-NC 2022</v>
          </cell>
          <cell r="X494" t="str">
            <v>DEP-NC 2020</v>
          </cell>
        </row>
        <row r="495">
          <cell r="A495" t="str">
            <v>T6201B03</v>
          </cell>
          <cell r="B495" t="str">
            <v>NC</v>
          </cell>
          <cell r="C495" t="str">
            <v>CDO-East</v>
          </cell>
          <cell r="D495" t="str">
            <v>EASTERN</v>
          </cell>
          <cell r="E495" t="str">
            <v>WILMINGTON SOUTH</v>
          </cell>
          <cell r="F495" t="str">
            <v>New Hanover</v>
          </cell>
          <cell r="G495" t="str">
            <v>CAROLINA BEACH 115KV</v>
          </cell>
          <cell r="H495" t="str">
            <v>T6201</v>
          </cell>
          <cell r="I495">
            <v>310</v>
          </cell>
          <cell r="J495" t="str">
            <v>B03</v>
          </cell>
          <cell r="K495" t="str">
            <v>HIGHWAY 421 23KV</v>
          </cell>
          <cell r="L495" t="str">
            <v>BK1</v>
          </cell>
          <cell r="M495">
            <v>23</v>
          </cell>
          <cell r="N495">
            <v>2965</v>
          </cell>
          <cell r="O495"/>
          <cell r="P495" t="str">
            <v>Y</v>
          </cell>
          <cell r="Q495">
            <v>1</v>
          </cell>
          <cell r="R495">
            <v>0.5</v>
          </cell>
          <cell r="S495">
            <v>1</v>
          </cell>
          <cell r="T495">
            <v>5</v>
          </cell>
          <cell r="U495" t="str">
            <v>DEP-NC 2022</v>
          </cell>
          <cell r="X495" t="str">
            <v>DEP-NC 2024</v>
          </cell>
        </row>
        <row r="496">
          <cell r="A496" t="str">
            <v>T6310B21</v>
          </cell>
          <cell r="B496" t="str">
            <v>NC</v>
          </cell>
          <cell r="C496" t="str">
            <v>CDO-East</v>
          </cell>
          <cell r="D496" t="str">
            <v>EASTERN</v>
          </cell>
          <cell r="E496" t="str">
            <v>WILMINGTON SOUTH</v>
          </cell>
          <cell r="F496" t="str">
            <v>New Hanover</v>
          </cell>
          <cell r="G496" t="str">
            <v>EAGLE ISLAND 115KV</v>
          </cell>
          <cell r="H496" t="str">
            <v>T6310</v>
          </cell>
          <cell r="I496">
            <v>310</v>
          </cell>
          <cell r="J496" t="str">
            <v>B21</v>
          </cell>
          <cell r="K496" t="str">
            <v>SOUTH FRONT STREET 24KV</v>
          </cell>
          <cell r="L496" t="str">
            <v>BK1</v>
          </cell>
          <cell r="M496">
            <v>24</v>
          </cell>
          <cell r="N496">
            <v>1785</v>
          </cell>
          <cell r="O496"/>
          <cell r="P496" t="str">
            <v>Y</v>
          </cell>
          <cell r="Q496">
            <v>1</v>
          </cell>
          <cell r="R496">
            <v>0.5</v>
          </cell>
          <cell r="S496">
            <v>1</v>
          </cell>
          <cell r="T496">
            <v>2</v>
          </cell>
          <cell r="U496" t="str">
            <v>DEP-NC 2022</v>
          </cell>
          <cell r="X496" t="str">
            <v>DEP-NC 2024</v>
          </cell>
        </row>
        <row r="497">
          <cell r="A497" t="str">
            <v>T6470B04</v>
          </cell>
          <cell r="B497" t="str">
            <v>NC</v>
          </cell>
          <cell r="C497" t="str">
            <v>CDO-East</v>
          </cell>
          <cell r="D497" t="str">
            <v>EASTERN</v>
          </cell>
          <cell r="E497" t="str">
            <v>WILMINGTON SOUTH</v>
          </cell>
          <cell r="F497" t="str">
            <v>New Hanover</v>
          </cell>
          <cell r="G497" t="str">
            <v>WILMINGTON OGDEN 230KV</v>
          </cell>
          <cell r="H497" t="str">
            <v>T6470</v>
          </cell>
          <cell r="I497">
            <v>310</v>
          </cell>
          <cell r="J497" t="str">
            <v>B04</v>
          </cell>
          <cell r="K497" t="str">
            <v>BAYSHORE 23KV</v>
          </cell>
          <cell r="L497" t="str">
            <v>BK1</v>
          </cell>
          <cell r="M497">
            <v>23</v>
          </cell>
          <cell r="N497">
            <v>2426</v>
          </cell>
          <cell r="O497"/>
          <cell r="P497" t="str">
            <v>Y</v>
          </cell>
          <cell r="Q497">
            <v>1</v>
          </cell>
          <cell r="R497">
            <v>0.5</v>
          </cell>
          <cell r="S497">
            <v>3</v>
          </cell>
          <cell r="T497">
            <v>2</v>
          </cell>
          <cell r="U497" t="str">
            <v>DEP-NC 2022</v>
          </cell>
          <cell r="X497" t="str">
            <v>DEP-NC 2024</v>
          </cell>
        </row>
        <row r="498">
          <cell r="A498" t="str">
            <v>T6471B11</v>
          </cell>
          <cell r="B498" t="str">
            <v>NC</v>
          </cell>
          <cell r="C498" t="str">
            <v>CDO-East</v>
          </cell>
          <cell r="D498" t="str">
            <v>EASTERN</v>
          </cell>
          <cell r="E498" t="str">
            <v>WILMINGTON NORTH</v>
          </cell>
          <cell r="F498" t="str">
            <v>New Hanover</v>
          </cell>
          <cell r="G498" t="str">
            <v>MURRAYSVILLE 230KV</v>
          </cell>
          <cell r="H498" t="str">
            <v>T6471</v>
          </cell>
          <cell r="I498">
            <v>312</v>
          </cell>
          <cell r="J498" t="str">
            <v>B11</v>
          </cell>
          <cell r="K498" t="str">
            <v>PARKWOOD 23KV</v>
          </cell>
          <cell r="L498" t="str">
            <v>BK1</v>
          </cell>
          <cell r="M498">
            <v>23</v>
          </cell>
          <cell r="N498">
            <v>2153</v>
          </cell>
          <cell r="O498"/>
          <cell r="P498" t="str">
            <v>Y</v>
          </cell>
          <cell r="Q498">
            <v>1</v>
          </cell>
          <cell r="R498">
            <v>0.5</v>
          </cell>
          <cell r="S498">
            <v>0</v>
          </cell>
          <cell r="T498">
            <v>4</v>
          </cell>
          <cell r="U498" t="str">
            <v>DEP-NC 2022</v>
          </cell>
          <cell r="X498" t="str">
            <v>DEP-NC 2025</v>
          </cell>
        </row>
        <row r="499">
          <cell r="A499" t="str">
            <v>T6471B13</v>
          </cell>
          <cell r="B499" t="str">
            <v>NC</v>
          </cell>
          <cell r="C499" t="str">
            <v>CDO-East</v>
          </cell>
          <cell r="D499" t="str">
            <v>EASTERN</v>
          </cell>
          <cell r="E499" t="str">
            <v>WILMINGTON NORTH</v>
          </cell>
          <cell r="F499" t="str">
            <v>New Hanover</v>
          </cell>
          <cell r="G499" t="str">
            <v>MURRAYSVILLE 230KV</v>
          </cell>
          <cell r="H499" t="str">
            <v>T6471</v>
          </cell>
          <cell r="I499">
            <v>312</v>
          </cell>
          <cell r="J499" t="str">
            <v>B13</v>
          </cell>
          <cell r="K499" t="str">
            <v>BARVARIN LANE 23KV</v>
          </cell>
          <cell r="L499" t="str">
            <v>BK1</v>
          </cell>
          <cell r="M499">
            <v>23</v>
          </cell>
          <cell r="N499">
            <v>1734</v>
          </cell>
          <cell r="O499"/>
          <cell r="P499" t="str">
            <v>Y</v>
          </cell>
          <cell r="Q499">
            <v>1</v>
          </cell>
          <cell r="R499">
            <v>0.5</v>
          </cell>
          <cell r="S499">
            <v>1</v>
          </cell>
          <cell r="T499">
            <v>2</v>
          </cell>
          <cell r="U499" t="str">
            <v>DEP-NC 2022</v>
          </cell>
          <cell r="X499" t="str">
            <v>DEP-NC 2025</v>
          </cell>
        </row>
        <row r="500">
          <cell r="A500" t="str">
            <v>T0350B03</v>
          </cell>
          <cell r="B500" t="str">
            <v>NC</v>
          </cell>
          <cell r="C500" t="str">
            <v>CDO-West</v>
          </cell>
          <cell r="D500" t="str">
            <v>WESTERN</v>
          </cell>
          <cell r="E500" t="str">
            <v>ASHEVILLE</v>
          </cell>
          <cell r="F500" t="str">
            <v>Buncombe</v>
          </cell>
          <cell r="G500" t="str">
            <v>BALDWIN 115KV</v>
          </cell>
          <cell r="H500" t="str">
            <v>T0350</v>
          </cell>
          <cell r="I500">
            <v>450</v>
          </cell>
          <cell r="J500" t="str">
            <v>B03</v>
          </cell>
          <cell r="K500" t="str">
            <v>HOOPERS CREEK 23KV</v>
          </cell>
          <cell r="L500" t="str">
            <v>BK1</v>
          </cell>
          <cell r="M500">
            <v>23</v>
          </cell>
          <cell r="N500">
            <v>2912</v>
          </cell>
          <cell r="O500"/>
          <cell r="P500" t="str">
            <v>Y</v>
          </cell>
          <cell r="Q500">
            <v>1</v>
          </cell>
          <cell r="R500">
            <v>0.5</v>
          </cell>
          <cell r="S500">
            <v>1</v>
          </cell>
          <cell r="T500">
            <v>5</v>
          </cell>
          <cell r="U500" t="str">
            <v>DEP-NC 2023</v>
          </cell>
          <cell r="X500" t="str">
            <v>DEP-NC 2025</v>
          </cell>
        </row>
        <row r="501">
          <cell r="A501" t="str">
            <v>T0668B02</v>
          </cell>
          <cell r="B501" t="str">
            <v>NC</v>
          </cell>
          <cell r="C501" t="str">
            <v>CDO-West</v>
          </cell>
          <cell r="D501" t="str">
            <v>WESTERN</v>
          </cell>
          <cell r="E501" t="str">
            <v>HAYWOOD COUNTY</v>
          </cell>
          <cell r="F501" t="str">
            <v>Haywood</v>
          </cell>
          <cell r="G501" t="str">
            <v>MAGGIE VALLEY 115KV</v>
          </cell>
          <cell r="H501" t="str">
            <v>T0668</v>
          </cell>
          <cell r="I501">
            <v>452</v>
          </cell>
          <cell r="J501" t="str">
            <v>B02</v>
          </cell>
          <cell r="K501" t="str">
            <v>MAGGIE 24KV</v>
          </cell>
          <cell r="L501" t="str">
            <v>BK1</v>
          </cell>
          <cell r="M501">
            <v>24</v>
          </cell>
          <cell r="N501">
            <v>2331</v>
          </cell>
          <cell r="O501"/>
          <cell r="P501" t="str">
            <v>Y</v>
          </cell>
          <cell r="Q501">
            <v>1</v>
          </cell>
          <cell r="R501">
            <v>0.5</v>
          </cell>
          <cell r="S501">
            <v>7</v>
          </cell>
          <cell r="T501">
            <v>0</v>
          </cell>
          <cell r="U501" t="str">
            <v>DEP-NC 2023</v>
          </cell>
          <cell r="X501" t="str">
            <v>DEP-NC 2020</v>
          </cell>
        </row>
        <row r="502">
          <cell r="A502" t="str">
            <v>T1230B01</v>
          </cell>
          <cell r="B502" t="str">
            <v>NC</v>
          </cell>
          <cell r="C502" t="str">
            <v>CDO-East</v>
          </cell>
          <cell r="D502" t="str">
            <v>SOUTHERN</v>
          </cell>
          <cell r="E502" t="str">
            <v>ASHEBORO</v>
          </cell>
          <cell r="F502" t="str">
            <v>Randolph</v>
          </cell>
          <cell r="G502" t="str">
            <v>ROBBINS 115KV</v>
          </cell>
          <cell r="H502" t="str">
            <v>T1230</v>
          </cell>
          <cell r="I502">
            <v>235</v>
          </cell>
          <cell r="J502" t="str">
            <v>B01</v>
          </cell>
          <cell r="K502" t="str">
            <v>ROBBINS CITY 23KV</v>
          </cell>
          <cell r="L502" t="str">
            <v>BK1</v>
          </cell>
          <cell r="M502">
            <v>23</v>
          </cell>
          <cell r="N502">
            <v>1552</v>
          </cell>
          <cell r="O502"/>
          <cell r="P502" t="str">
            <v>Y</v>
          </cell>
          <cell r="Q502">
            <v>1</v>
          </cell>
          <cell r="R502">
            <v>0.5</v>
          </cell>
          <cell r="S502">
            <v>1</v>
          </cell>
          <cell r="T502">
            <v>2</v>
          </cell>
          <cell r="U502" t="str">
            <v>DEP-NC 2023</v>
          </cell>
          <cell r="X502" t="str">
            <v>DEP-NC 2026</v>
          </cell>
        </row>
        <row r="503">
          <cell r="A503" t="str">
            <v>T1440B30</v>
          </cell>
          <cell r="B503" t="str">
            <v>NC</v>
          </cell>
          <cell r="C503" t="str">
            <v>CDO-East</v>
          </cell>
          <cell r="D503" t="str">
            <v>SOUTHERN</v>
          </cell>
          <cell r="E503" t="str">
            <v>ROCKINGHAM</v>
          </cell>
          <cell r="F503" t="str">
            <v>Richmond</v>
          </cell>
          <cell r="G503" t="str">
            <v>ROCKINGHAM 230KV</v>
          </cell>
          <cell r="H503" t="str">
            <v>T1440</v>
          </cell>
          <cell r="I503">
            <v>234</v>
          </cell>
          <cell r="J503" t="str">
            <v>B30</v>
          </cell>
          <cell r="K503" t="str">
            <v>ROCKINGHAM CITY 23KV</v>
          </cell>
          <cell r="L503" t="str">
            <v>BK1</v>
          </cell>
          <cell r="M503">
            <v>23</v>
          </cell>
          <cell r="N503">
            <v>1499</v>
          </cell>
          <cell r="O503"/>
          <cell r="P503" t="str">
            <v>Y</v>
          </cell>
          <cell r="Q503">
            <v>1</v>
          </cell>
          <cell r="R503">
            <v>0.5</v>
          </cell>
          <cell r="S503">
            <v>1</v>
          </cell>
          <cell r="T503">
            <v>2</v>
          </cell>
          <cell r="U503" t="str">
            <v>DEP-NC 2023</v>
          </cell>
          <cell r="X503" t="str">
            <v>DEP-NC 2026</v>
          </cell>
        </row>
        <row r="504">
          <cell r="A504" t="str">
            <v>T1549B12</v>
          </cell>
          <cell r="B504" t="str">
            <v>NC</v>
          </cell>
          <cell r="C504" t="str">
            <v>CDO-East</v>
          </cell>
          <cell r="D504" t="str">
            <v>SOUTHERN</v>
          </cell>
          <cell r="E504" t="str">
            <v>SOUTHERN PINES</v>
          </cell>
          <cell r="F504" t="str">
            <v>Moore</v>
          </cell>
          <cell r="G504" t="str">
            <v>LAKEVIEW 115KV</v>
          </cell>
          <cell r="H504" t="str">
            <v>T1549</v>
          </cell>
          <cell r="I504">
            <v>230</v>
          </cell>
          <cell r="J504" t="str">
            <v>B12</v>
          </cell>
          <cell r="K504" t="str">
            <v>CAMERON 24KV</v>
          </cell>
          <cell r="L504" t="str">
            <v>BK1</v>
          </cell>
          <cell r="M504">
            <v>24</v>
          </cell>
          <cell r="N504">
            <v>1679</v>
          </cell>
          <cell r="O504"/>
          <cell r="P504" t="str">
            <v>Y</v>
          </cell>
          <cell r="Q504">
            <v>1</v>
          </cell>
          <cell r="R504">
            <v>0.5</v>
          </cell>
          <cell r="S504">
            <v>0</v>
          </cell>
          <cell r="T504">
            <v>3</v>
          </cell>
          <cell r="U504" t="str">
            <v>DEP-NC 2023</v>
          </cell>
          <cell r="X504" t="str">
            <v>DEP-NC 2021</v>
          </cell>
        </row>
        <row r="505">
          <cell r="A505" t="str">
            <v>T1700B13</v>
          </cell>
          <cell r="B505" t="str">
            <v>NC</v>
          </cell>
          <cell r="C505" t="str">
            <v>CDO-East</v>
          </cell>
          <cell r="D505" t="str">
            <v>SOUTHERN</v>
          </cell>
          <cell r="E505" t="str">
            <v>SOUTHERN PINES</v>
          </cell>
          <cell r="F505" t="str">
            <v>Moore</v>
          </cell>
          <cell r="G505" t="str">
            <v>WEST END 230KV</v>
          </cell>
          <cell r="H505" t="str">
            <v>T1700</v>
          </cell>
          <cell r="I505">
            <v>230</v>
          </cell>
          <cell r="J505" t="str">
            <v>B13</v>
          </cell>
          <cell r="K505" t="str">
            <v>PINEWILD 23KV</v>
          </cell>
          <cell r="L505" t="str">
            <v>BK1</v>
          </cell>
          <cell r="M505">
            <v>23</v>
          </cell>
          <cell r="N505">
            <v>1756</v>
          </cell>
          <cell r="O505"/>
          <cell r="P505" t="str">
            <v>Y</v>
          </cell>
          <cell r="Q505">
            <v>1</v>
          </cell>
          <cell r="R505">
            <v>0.5</v>
          </cell>
          <cell r="S505">
            <v>0</v>
          </cell>
          <cell r="T505">
            <v>3</v>
          </cell>
          <cell r="U505" t="str">
            <v>DEP-NC 2023</v>
          </cell>
          <cell r="X505" t="str">
            <v>DEP-NC 2021</v>
          </cell>
        </row>
        <row r="506">
          <cell r="A506" t="str">
            <v>T2141B05</v>
          </cell>
          <cell r="B506" t="str">
            <v>NC</v>
          </cell>
          <cell r="C506" t="str">
            <v>CDO-East</v>
          </cell>
          <cell r="D506" t="str">
            <v>SOUTHERN</v>
          </cell>
          <cell r="E506" t="str">
            <v>SANFORD</v>
          </cell>
          <cell r="F506" t="str">
            <v>Lee</v>
          </cell>
          <cell r="G506" t="str">
            <v>JONESBORO 230KV</v>
          </cell>
          <cell r="H506" t="str">
            <v>T2141</v>
          </cell>
          <cell r="I506">
            <v>220</v>
          </cell>
          <cell r="J506" t="str">
            <v>B05</v>
          </cell>
          <cell r="K506" t="str">
            <v>BROADWAY 24KV</v>
          </cell>
          <cell r="L506" t="str">
            <v>BK1</v>
          </cell>
          <cell r="M506">
            <v>24</v>
          </cell>
          <cell r="N506">
            <v>2494</v>
          </cell>
          <cell r="O506"/>
          <cell r="P506" t="str">
            <v>Y</v>
          </cell>
          <cell r="Q506">
            <v>1</v>
          </cell>
          <cell r="R506">
            <v>0.5</v>
          </cell>
          <cell r="S506">
            <v>7</v>
          </cell>
          <cell r="T506">
            <v>0</v>
          </cell>
          <cell r="U506" t="str">
            <v>DEP-NC 2023</v>
          </cell>
          <cell r="X506" t="str">
            <v>DEP-NC 2022</v>
          </cell>
        </row>
        <row r="507">
          <cell r="A507" t="str">
            <v>T2249B02</v>
          </cell>
          <cell r="B507" t="str">
            <v>NC</v>
          </cell>
          <cell r="C507" t="str">
            <v>CDO-East</v>
          </cell>
          <cell r="D507" t="str">
            <v>SOUTHERN</v>
          </cell>
          <cell r="E507" t="str">
            <v>SOUTHERN PINES</v>
          </cell>
          <cell r="F507" t="str">
            <v>Moore</v>
          </cell>
          <cell r="G507" t="str">
            <v>PINEHURST 115KV</v>
          </cell>
          <cell r="H507" t="str">
            <v>T2249</v>
          </cell>
          <cell r="I507">
            <v>230</v>
          </cell>
          <cell r="J507" t="str">
            <v>B02</v>
          </cell>
          <cell r="K507" t="str">
            <v>LINDEN ROAD 24KV</v>
          </cell>
          <cell r="L507" t="str">
            <v>BK1</v>
          </cell>
          <cell r="M507">
            <v>24</v>
          </cell>
          <cell r="N507">
            <v>1578</v>
          </cell>
          <cell r="O507"/>
          <cell r="P507" t="str">
            <v>Y</v>
          </cell>
          <cell r="Q507">
            <v>1</v>
          </cell>
          <cell r="R507">
            <v>0.5</v>
          </cell>
          <cell r="S507">
            <v>1</v>
          </cell>
          <cell r="T507">
            <v>2</v>
          </cell>
          <cell r="U507" t="str">
            <v>DEP-NC 2023</v>
          </cell>
          <cell r="X507" t="str">
            <v>DEP-NC 2021</v>
          </cell>
        </row>
        <row r="508">
          <cell r="A508" t="str">
            <v>T2475B02</v>
          </cell>
          <cell r="B508" t="str">
            <v>NC</v>
          </cell>
          <cell r="C508" t="str">
            <v>CDO-East</v>
          </cell>
          <cell r="D508" t="str">
            <v>SOUTHERN</v>
          </cell>
          <cell r="E508" t="str">
            <v>MAXTON</v>
          </cell>
          <cell r="F508" t="str">
            <v>Robeson</v>
          </cell>
          <cell r="G508" t="str">
            <v>SHANNON 115KV</v>
          </cell>
          <cell r="H508" t="str">
            <v>T2475</v>
          </cell>
          <cell r="I508">
            <v>233</v>
          </cell>
          <cell r="J508" t="str">
            <v>B02</v>
          </cell>
          <cell r="K508" t="str">
            <v>LUMBER BRIDGE 23KV</v>
          </cell>
          <cell r="L508" t="str">
            <v>BK1</v>
          </cell>
          <cell r="M508">
            <v>23</v>
          </cell>
          <cell r="N508">
            <v>1654</v>
          </cell>
          <cell r="O508"/>
          <cell r="P508" t="str">
            <v>Y</v>
          </cell>
          <cell r="Q508">
            <v>1</v>
          </cell>
          <cell r="R508">
            <v>0.5</v>
          </cell>
          <cell r="S508">
            <v>3</v>
          </cell>
          <cell r="T508">
            <v>1</v>
          </cell>
          <cell r="U508" t="str">
            <v>DEP-NC 2023</v>
          </cell>
          <cell r="X508" t="str">
            <v>DEP-NC 2022</v>
          </cell>
        </row>
        <row r="509">
          <cell r="A509" t="str">
            <v>T4170B01</v>
          </cell>
          <cell r="B509" t="str">
            <v>NC</v>
          </cell>
          <cell r="C509" t="str">
            <v>CDO-East</v>
          </cell>
          <cell r="D509" t="str">
            <v>EASTERN</v>
          </cell>
          <cell r="E509" t="str">
            <v>KINSTON</v>
          </cell>
          <cell r="F509" t="str">
            <v>Lenoir</v>
          </cell>
          <cell r="G509" t="str">
            <v>GRIFTON 115KV</v>
          </cell>
          <cell r="H509" t="str">
            <v>T4170</v>
          </cell>
          <cell r="I509">
            <v>321</v>
          </cell>
          <cell r="J509" t="str">
            <v>B01</v>
          </cell>
          <cell r="K509" t="str">
            <v>GRIFTON 23KV</v>
          </cell>
          <cell r="L509" t="str">
            <v>BK1</v>
          </cell>
          <cell r="M509">
            <v>23</v>
          </cell>
          <cell r="N509">
            <v>1837</v>
          </cell>
          <cell r="O509"/>
          <cell r="P509" t="str">
            <v>Y</v>
          </cell>
          <cell r="Q509">
            <v>1</v>
          </cell>
          <cell r="R509">
            <v>0.5</v>
          </cell>
          <cell r="S509">
            <v>7</v>
          </cell>
          <cell r="T509">
            <v>0</v>
          </cell>
          <cell r="U509" t="str">
            <v>DEP-NC 2023</v>
          </cell>
          <cell r="X509" t="str">
            <v>DEP-NC 2020</v>
          </cell>
        </row>
        <row r="510">
          <cell r="A510" t="str">
            <v>T4325B03</v>
          </cell>
          <cell r="B510" t="str">
            <v>NC</v>
          </cell>
          <cell r="C510" t="str">
            <v>CDO-East</v>
          </cell>
          <cell r="D510" t="str">
            <v>EASTERN</v>
          </cell>
          <cell r="E510" t="str">
            <v>WILMINGTON SOUTH</v>
          </cell>
          <cell r="F510" t="str">
            <v>New Hanover</v>
          </cell>
          <cell r="G510" t="str">
            <v>WILMINGTON SUNSET PARK 115KV</v>
          </cell>
          <cell r="H510" t="str">
            <v>T4325</v>
          </cell>
          <cell r="I510">
            <v>310</v>
          </cell>
          <cell r="J510" t="str">
            <v>B03</v>
          </cell>
          <cell r="K510" t="str">
            <v>SHIPYARD 23KV</v>
          </cell>
          <cell r="L510" t="str">
            <v>BK1</v>
          </cell>
          <cell r="M510">
            <v>23</v>
          </cell>
          <cell r="N510">
            <v>1612</v>
          </cell>
          <cell r="O510"/>
          <cell r="P510" t="str">
            <v>Y</v>
          </cell>
          <cell r="Q510">
            <v>1</v>
          </cell>
          <cell r="R510">
            <v>0.5</v>
          </cell>
          <cell r="S510">
            <v>2</v>
          </cell>
          <cell r="T510">
            <v>2</v>
          </cell>
          <cell r="U510" t="str">
            <v>DEP-NC 2023</v>
          </cell>
          <cell r="X510" t="str">
            <v>DEP-NC 2024</v>
          </cell>
        </row>
        <row r="511">
          <cell r="A511" t="str">
            <v>T4602B23</v>
          </cell>
          <cell r="B511" t="str">
            <v>NC</v>
          </cell>
          <cell r="C511" t="str">
            <v>CDO-East</v>
          </cell>
          <cell r="D511" t="str">
            <v>NORTHERN</v>
          </cell>
          <cell r="E511" t="str">
            <v>FUQUAY</v>
          </cell>
          <cell r="F511" t="str">
            <v>Wake</v>
          </cell>
          <cell r="G511" t="str">
            <v>CARY EVANS ROAD 230KV</v>
          </cell>
          <cell r="H511" t="str">
            <v>T4602</v>
          </cell>
          <cell r="I511">
            <v>161</v>
          </cell>
          <cell r="J511" t="str">
            <v>B23</v>
          </cell>
          <cell r="K511" t="str">
            <v>JAMES JACKSON 24KV</v>
          </cell>
          <cell r="L511" t="str">
            <v>BK2</v>
          </cell>
          <cell r="M511">
            <v>23</v>
          </cell>
          <cell r="N511">
            <v>2002</v>
          </cell>
          <cell r="O511"/>
          <cell r="P511" t="str">
            <v>Y</v>
          </cell>
          <cell r="Q511">
            <v>1</v>
          </cell>
          <cell r="R511">
            <v>0.5</v>
          </cell>
          <cell r="S511">
            <v>0</v>
          </cell>
          <cell r="T511">
            <v>5</v>
          </cell>
          <cell r="U511" t="str">
            <v>DEP-NC 2023</v>
          </cell>
          <cell r="X511" t="str">
            <v>DEP-NC 2021</v>
          </cell>
        </row>
        <row r="512">
          <cell r="A512" t="str">
            <v>T4686B13</v>
          </cell>
          <cell r="B512" t="str">
            <v>NC</v>
          </cell>
          <cell r="C512" t="str">
            <v>CDO-East</v>
          </cell>
          <cell r="D512" t="str">
            <v>NORTHERN</v>
          </cell>
          <cell r="E512" t="str">
            <v>RALEIGH</v>
          </cell>
          <cell r="F512" t="str">
            <v>Wake</v>
          </cell>
          <cell r="G512" t="str">
            <v>FALLS 230KV</v>
          </cell>
          <cell r="H512" t="str">
            <v>T4686</v>
          </cell>
          <cell r="I512">
            <v>165</v>
          </cell>
          <cell r="J512" t="str">
            <v>B13</v>
          </cell>
          <cell r="K512" t="str">
            <v>FOREST PINES 24KV</v>
          </cell>
          <cell r="L512" t="str">
            <v>BK1</v>
          </cell>
          <cell r="M512">
            <v>24</v>
          </cell>
          <cell r="N512">
            <v>2358</v>
          </cell>
          <cell r="O512"/>
          <cell r="P512" t="str">
            <v>Y</v>
          </cell>
          <cell r="Q512">
            <v>1</v>
          </cell>
          <cell r="R512">
            <v>0.5</v>
          </cell>
          <cell r="S512">
            <v>0</v>
          </cell>
          <cell r="T512">
            <v>5</v>
          </cell>
          <cell r="U512" t="str">
            <v>DEP-NC 2023</v>
          </cell>
          <cell r="X512" t="str">
            <v>DEP-NC 2023</v>
          </cell>
        </row>
        <row r="513">
          <cell r="A513" t="str">
            <v>T4692B01</v>
          </cell>
          <cell r="B513" t="str">
            <v>NC</v>
          </cell>
          <cell r="C513" t="str">
            <v>CDO-East</v>
          </cell>
          <cell r="D513" t="str">
            <v>NORTHERN</v>
          </cell>
          <cell r="E513" t="str">
            <v>RALEIGH</v>
          </cell>
          <cell r="F513" t="str">
            <v>Wake</v>
          </cell>
          <cell r="G513" t="str">
            <v>RALEIGH FOXCROFT 230KV</v>
          </cell>
          <cell r="H513" t="str">
            <v>T4692</v>
          </cell>
          <cell r="I513">
            <v>165</v>
          </cell>
          <cell r="J513" t="str">
            <v>B01</v>
          </cell>
          <cell r="K513" t="str">
            <v>RALEIGH FOXCROFT BUFFALOE ROAD 23KV</v>
          </cell>
          <cell r="L513" t="str">
            <v>BK1</v>
          </cell>
          <cell r="M513">
            <v>23</v>
          </cell>
          <cell r="N513">
            <v>2747</v>
          </cell>
          <cell r="O513"/>
          <cell r="P513" t="str">
            <v>Y</v>
          </cell>
          <cell r="Q513">
            <v>1</v>
          </cell>
          <cell r="R513">
            <v>0.5</v>
          </cell>
          <cell r="S513">
            <v>1</v>
          </cell>
          <cell r="T513">
            <v>5</v>
          </cell>
          <cell r="U513" t="str">
            <v>DEP-NC 2023</v>
          </cell>
          <cell r="X513" t="str">
            <v>DEP-NC 2023</v>
          </cell>
        </row>
        <row r="514">
          <cell r="A514" t="str">
            <v>T4700B11</v>
          </cell>
          <cell r="B514" t="str">
            <v>NC</v>
          </cell>
          <cell r="C514" t="str">
            <v>CDO-East</v>
          </cell>
          <cell r="D514" t="str">
            <v>NORTHERN</v>
          </cell>
          <cell r="E514" t="str">
            <v>HENDERSON</v>
          </cell>
          <cell r="F514" t="str">
            <v>Vance</v>
          </cell>
          <cell r="G514" t="str">
            <v>FRANKLINTON 115KV</v>
          </cell>
          <cell r="H514" t="str">
            <v>T4700</v>
          </cell>
          <cell r="I514">
            <v>141</v>
          </cell>
          <cell r="J514" t="str">
            <v>B11</v>
          </cell>
          <cell r="K514" t="str">
            <v>MITCHINERS CROSSROADS 23KV</v>
          </cell>
          <cell r="L514" t="str">
            <v>BK1</v>
          </cell>
          <cell r="M514">
            <v>23</v>
          </cell>
          <cell r="N514">
            <v>1373</v>
          </cell>
          <cell r="O514"/>
          <cell r="P514" t="str">
            <v>Y</v>
          </cell>
          <cell r="Q514">
            <v>1</v>
          </cell>
          <cell r="R514">
            <v>0.5</v>
          </cell>
          <cell r="S514">
            <v>0</v>
          </cell>
          <cell r="T514">
            <v>2</v>
          </cell>
          <cell r="U514" t="str">
            <v>DEP-NC 2023</v>
          </cell>
          <cell r="X514" t="str">
            <v>DEP-NC 2024</v>
          </cell>
        </row>
        <row r="515">
          <cell r="A515" t="str">
            <v>T4910B03</v>
          </cell>
          <cell r="B515" t="str">
            <v>NC</v>
          </cell>
          <cell r="C515" t="str">
            <v>CDO-East</v>
          </cell>
          <cell r="D515" t="str">
            <v>NORTHERN</v>
          </cell>
          <cell r="E515" t="str">
            <v>RALEIGH</v>
          </cell>
          <cell r="F515" t="str">
            <v>Wake</v>
          </cell>
          <cell r="G515" t="str">
            <v>RALEIGH LEESVILLE ROAD 230KV</v>
          </cell>
          <cell r="H515" t="str">
            <v>T4910</v>
          </cell>
          <cell r="I515">
            <v>166</v>
          </cell>
          <cell r="J515" t="str">
            <v>B03</v>
          </cell>
          <cell r="K515" t="str">
            <v>LEESVILLE ROAD 23KV</v>
          </cell>
          <cell r="L515" t="str">
            <v>BK1</v>
          </cell>
          <cell r="M515">
            <v>23</v>
          </cell>
          <cell r="N515">
            <v>1903</v>
          </cell>
          <cell r="O515"/>
          <cell r="P515" t="str">
            <v>Y</v>
          </cell>
          <cell r="Q515">
            <v>1</v>
          </cell>
          <cell r="R515">
            <v>0.5</v>
          </cell>
          <cell r="S515">
            <v>0</v>
          </cell>
          <cell r="T515">
            <v>4</v>
          </cell>
          <cell r="U515" t="str">
            <v>DEP-NC 2023</v>
          </cell>
          <cell r="X515" t="str">
            <v>DEP-NC 2023</v>
          </cell>
        </row>
        <row r="516">
          <cell r="A516" t="str">
            <v>T5010B01</v>
          </cell>
          <cell r="B516" t="str">
            <v>NC</v>
          </cell>
          <cell r="C516" t="str">
            <v>CDO-East</v>
          </cell>
          <cell r="D516" t="str">
            <v>NORTHERN</v>
          </cell>
          <cell r="E516" t="str">
            <v>FUQUAY</v>
          </cell>
          <cell r="F516" t="str">
            <v>Wake</v>
          </cell>
          <cell r="G516" t="str">
            <v>MORRISVILLE 230KV</v>
          </cell>
          <cell r="H516" t="str">
            <v>T5010</v>
          </cell>
          <cell r="I516">
            <v>161</v>
          </cell>
          <cell r="J516" t="str">
            <v>B01</v>
          </cell>
          <cell r="K516" t="str">
            <v>CARPENTER 23KV</v>
          </cell>
          <cell r="L516" t="str">
            <v>BK1</v>
          </cell>
          <cell r="M516">
            <v>23</v>
          </cell>
          <cell r="N516">
            <v>2787</v>
          </cell>
          <cell r="O516"/>
          <cell r="P516" t="str">
            <v>Y</v>
          </cell>
          <cell r="Q516">
            <v>1</v>
          </cell>
          <cell r="R516">
            <v>0.5</v>
          </cell>
          <cell r="S516">
            <v>1</v>
          </cell>
          <cell r="T516">
            <v>5</v>
          </cell>
          <cell r="U516" t="str">
            <v>DEP-NC 2023</v>
          </cell>
          <cell r="X516" t="str">
            <v>DEP-NC 2022</v>
          </cell>
        </row>
        <row r="517">
          <cell r="A517" t="str">
            <v>T5014B11</v>
          </cell>
          <cell r="B517" t="str">
            <v>NC</v>
          </cell>
          <cell r="C517" t="str">
            <v>CDO-East</v>
          </cell>
          <cell r="D517" t="str">
            <v>NORTHERN</v>
          </cell>
          <cell r="E517" t="str">
            <v>FUQUAY</v>
          </cell>
          <cell r="F517" t="str">
            <v>Wake</v>
          </cell>
          <cell r="G517" t="str">
            <v>RTP 230KV</v>
          </cell>
          <cell r="H517" t="str">
            <v>T5014</v>
          </cell>
          <cell r="I517">
            <v>161</v>
          </cell>
          <cell r="J517" t="str">
            <v>B11</v>
          </cell>
          <cell r="K517" t="str">
            <v>DAVIS DRIVE 24KV</v>
          </cell>
          <cell r="L517" t="str">
            <v>BK1</v>
          </cell>
          <cell r="M517">
            <v>24</v>
          </cell>
          <cell r="N517">
            <v>2026</v>
          </cell>
          <cell r="O517"/>
          <cell r="P517" t="str">
            <v>Y</v>
          </cell>
          <cell r="Q517">
            <v>1</v>
          </cell>
          <cell r="R517">
            <v>0.5</v>
          </cell>
          <cell r="S517">
            <v>0</v>
          </cell>
          <cell r="T517">
            <v>5</v>
          </cell>
          <cell r="U517" t="str">
            <v>DEP-NC 2023</v>
          </cell>
          <cell r="X517" t="str">
            <v>DEP-NC 2022</v>
          </cell>
        </row>
        <row r="518">
          <cell r="A518" t="str">
            <v>T5119B22</v>
          </cell>
          <cell r="B518" t="str">
            <v>NC</v>
          </cell>
          <cell r="C518" t="str">
            <v>CDO-East</v>
          </cell>
          <cell r="D518" t="str">
            <v>NORTHERN</v>
          </cell>
          <cell r="E518" t="str">
            <v>RALEIGH</v>
          </cell>
          <cell r="F518" t="str">
            <v>Wake</v>
          </cell>
          <cell r="G518" t="str">
            <v>RALEIGH BRIER CREEK 230KV</v>
          </cell>
          <cell r="H518" t="str">
            <v>T5119</v>
          </cell>
          <cell r="I518">
            <v>166</v>
          </cell>
          <cell r="J518" t="str">
            <v>B22</v>
          </cell>
          <cell r="K518" t="str">
            <v>ARNOLD PALMER 24KV</v>
          </cell>
          <cell r="L518" t="str">
            <v>BK2</v>
          </cell>
          <cell r="M518">
            <v>24</v>
          </cell>
          <cell r="N518">
            <v>2022</v>
          </cell>
          <cell r="O518"/>
          <cell r="P518" t="str">
            <v>Y</v>
          </cell>
          <cell r="Q518">
            <v>1</v>
          </cell>
          <cell r="R518">
            <v>0.5</v>
          </cell>
          <cell r="S518">
            <v>0</v>
          </cell>
          <cell r="T518">
            <v>4</v>
          </cell>
          <cell r="U518" t="str">
            <v>DEP-NC 2023</v>
          </cell>
          <cell r="X518" t="str">
            <v>DEP-NC 2023</v>
          </cell>
        </row>
        <row r="519">
          <cell r="A519" t="str">
            <v>T5125B01</v>
          </cell>
          <cell r="B519" t="str">
            <v>NC</v>
          </cell>
          <cell r="C519" t="str">
            <v>CDO-East</v>
          </cell>
          <cell r="D519" t="str">
            <v>NORTHERN</v>
          </cell>
          <cell r="E519" t="str">
            <v>RALEIGH</v>
          </cell>
          <cell r="F519" t="str">
            <v>Wake</v>
          </cell>
          <cell r="G519" t="str">
            <v>RALEIGH HOMESTEAD 230KV</v>
          </cell>
          <cell r="H519" t="str">
            <v>T5125</v>
          </cell>
          <cell r="I519">
            <v>165</v>
          </cell>
          <cell r="J519" t="str">
            <v>B01</v>
          </cell>
          <cell r="K519" t="str">
            <v>GRESHAM LAKE 23KV</v>
          </cell>
          <cell r="L519" t="str">
            <v>BK2</v>
          </cell>
          <cell r="M519">
            <v>23</v>
          </cell>
          <cell r="N519">
            <v>2344</v>
          </cell>
          <cell r="O519"/>
          <cell r="P519" t="str">
            <v>Y</v>
          </cell>
          <cell r="Q519">
            <v>1</v>
          </cell>
          <cell r="R519">
            <v>0.5</v>
          </cell>
          <cell r="S519">
            <v>2</v>
          </cell>
          <cell r="T519">
            <v>5</v>
          </cell>
          <cell r="U519" t="str">
            <v>DEP-NC 2023</v>
          </cell>
          <cell r="X519" t="str">
            <v>DEP-NC 2023</v>
          </cell>
        </row>
        <row r="520">
          <cell r="A520" t="str">
            <v>T5230B03</v>
          </cell>
          <cell r="B520" t="str">
            <v>NC</v>
          </cell>
          <cell r="C520" t="str">
            <v>CDO-East</v>
          </cell>
          <cell r="D520" t="str">
            <v>NORTHERN</v>
          </cell>
          <cell r="E520" t="str">
            <v>ROXBORO</v>
          </cell>
          <cell r="F520" t="str">
            <v>Person</v>
          </cell>
          <cell r="G520" t="str">
            <v>ROXBORO SOUTH 230KV</v>
          </cell>
          <cell r="H520" t="str">
            <v>T5230</v>
          </cell>
          <cell r="I520">
            <v>146</v>
          </cell>
          <cell r="J520" t="str">
            <v>B03</v>
          </cell>
          <cell r="K520" t="str">
            <v>BUSHY FORK 23KV</v>
          </cell>
          <cell r="L520" t="str">
            <v>BK1</v>
          </cell>
          <cell r="M520">
            <v>23</v>
          </cell>
          <cell r="N520">
            <v>2478</v>
          </cell>
          <cell r="O520"/>
          <cell r="P520" t="str">
            <v>Y</v>
          </cell>
          <cell r="Q520">
            <v>1</v>
          </cell>
          <cell r="R520">
            <v>0.5</v>
          </cell>
          <cell r="S520">
            <v>0</v>
          </cell>
          <cell r="T520">
            <v>5</v>
          </cell>
          <cell r="U520" t="str">
            <v>DEP-NC 2023</v>
          </cell>
          <cell r="X520" t="str">
            <v>DEP-NC 2023</v>
          </cell>
        </row>
        <row r="521">
          <cell r="A521" t="str">
            <v>T5240B11</v>
          </cell>
          <cell r="B521" t="str">
            <v>NC</v>
          </cell>
          <cell r="C521" t="str">
            <v>CDO-East</v>
          </cell>
          <cell r="D521" t="str">
            <v>NORTHERN</v>
          </cell>
          <cell r="E521" t="str">
            <v>ROXBORO</v>
          </cell>
          <cell r="F521" t="str">
            <v>Person</v>
          </cell>
          <cell r="G521" t="str">
            <v>ROXBORO 115KV</v>
          </cell>
          <cell r="H521" t="str">
            <v>T5240</v>
          </cell>
          <cell r="I521">
            <v>146</v>
          </cell>
          <cell r="J521" t="str">
            <v>B11</v>
          </cell>
          <cell r="K521" t="str">
            <v>ROXBORO CITY 23KV</v>
          </cell>
          <cell r="L521" t="str">
            <v>BK1</v>
          </cell>
          <cell r="M521">
            <v>23</v>
          </cell>
          <cell r="N521">
            <v>1784</v>
          </cell>
          <cell r="O521"/>
          <cell r="P521" t="str">
            <v>Y</v>
          </cell>
          <cell r="Q521">
            <v>1</v>
          </cell>
          <cell r="R521">
            <v>0.5</v>
          </cell>
          <cell r="S521">
            <v>0</v>
          </cell>
          <cell r="T521">
            <v>4</v>
          </cell>
          <cell r="U521" t="str">
            <v>DEP-NC 2023</v>
          </cell>
          <cell r="X521" t="str">
            <v>DEP-NC 2023</v>
          </cell>
        </row>
        <row r="522">
          <cell r="A522" t="str">
            <v>T5378B02</v>
          </cell>
          <cell r="B522" t="str">
            <v>NC</v>
          </cell>
          <cell r="C522" t="str">
            <v>CDO-East</v>
          </cell>
          <cell r="D522" t="str">
            <v>NORTHERN</v>
          </cell>
          <cell r="E522" t="str">
            <v>ZEBULON</v>
          </cell>
          <cell r="F522" t="str">
            <v>Wake</v>
          </cell>
          <cell r="G522" t="str">
            <v>WENDELL 230KV</v>
          </cell>
          <cell r="H522" t="str">
            <v>T5378</v>
          </cell>
          <cell r="I522">
            <v>163</v>
          </cell>
          <cell r="J522" t="str">
            <v>B02</v>
          </cell>
          <cell r="K522" t="str">
            <v>WENDELL 23KV</v>
          </cell>
          <cell r="L522" t="str">
            <v>BK1</v>
          </cell>
          <cell r="M522">
            <v>23</v>
          </cell>
          <cell r="N522">
            <v>2608</v>
          </cell>
          <cell r="O522"/>
          <cell r="P522" t="str">
            <v>Y</v>
          </cell>
          <cell r="Q522">
            <v>1</v>
          </cell>
          <cell r="R522">
            <v>0.5</v>
          </cell>
          <cell r="S522">
            <v>1</v>
          </cell>
          <cell r="T522">
            <v>5</v>
          </cell>
          <cell r="U522" t="str">
            <v>DEP-NC 2023</v>
          </cell>
          <cell r="X522" t="str">
            <v>DEP-NC 2020</v>
          </cell>
        </row>
        <row r="523">
          <cell r="A523" t="str">
            <v>T5752B13</v>
          </cell>
          <cell r="B523" t="str">
            <v>NC</v>
          </cell>
          <cell r="C523" t="str">
            <v>CDO-East</v>
          </cell>
          <cell r="D523" t="str">
            <v>EASTERN</v>
          </cell>
          <cell r="E523" t="str">
            <v>GOLDSBORO</v>
          </cell>
          <cell r="F523" t="str">
            <v>Wayne</v>
          </cell>
          <cell r="G523" t="str">
            <v>ROSEWOOD 115KV</v>
          </cell>
          <cell r="H523" t="str">
            <v>T5752</v>
          </cell>
          <cell r="I523">
            <v>130</v>
          </cell>
          <cell r="J523" t="str">
            <v>B13</v>
          </cell>
          <cell r="K523" t="str">
            <v>ROSEWOOD 24KV</v>
          </cell>
          <cell r="L523" t="str">
            <v>BK1</v>
          </cell>
          <cell r="M523">
            <v>24</v>
          </cell>
          <cell r="N523">
            <v>1355</v>
          </cell>
          <cell r="O523"/>
          <cell r="P523" t="str">
            <v>Y</v>
          </cell>
          <cell r="Q523">
            <v>1</v>
          </cell>
          <cell r="R523">
            <v>0.5</v>
          </cell>
          <cell r="S523">
            <v>0</v>
          </cell>
          <cell r="T523">
            <v>4</v>
          </cell>
          <cell r="U523" t="str">
            <v>DEP-NC 2023</v>
          </cell>
          <cell r="X523" t="str">
            <v>DEP-NC 2021</v>
          </cell>
        </row>
        <row r="524">
          <cell r="A524" t="str">
            <v>T5921B01</v>
          </cell>
          <cell r="B524" t="str">
            <v>NC</v>
          </cell>
          <cell r="C524" t="str">
            <v>CDO-East</v>
          </cell>
          <cell r="D524" t="str">
            <v>EASTERN</v>
          </cell>
          <cell r="E524" t="str">
            <v>CLINTON</v>
          </cell>
          <cell r="F524" t="str">
            <v>Sampson</v>
          </cell>
          <cell r="G524" t="str">
            <v>NEWTON GROVE 230KV</v>
          </cell>
          <cell r="H524" t="str">
            <v>T5921</v>
          </cell>
          <cell r="I524">
            <v>132</v>
          </cell>
          <cell r="J524" t="str">
            <v>B01</v>
          </cell>
          <cell r="K524" t="str">
            <v>NEWTON GROVE 23KV</v>
          </cell>
          <cell r="L524" t="str">
            <v>BK1</v>
          </cell>
          <cell r="M524">
            <v>23</v>
          </cell>
          <cell r="N524">
            <v>1604</v>
          </cell>
          <cell r="O524"/>
          <cell r="P524" t="str">
            <v>Y</v>
          </cell>
          <cell r="Q524">
            <v>1</v>
          </cell>
          <cell r="R524">
            <v>0.5</v>
          </cell>
          <cell r="S524">
            <v>2</v>
          </cell>
          <cell r="T524">
            <v>1</v>
          </cell>
          <cell r="U524" t="str">
            <v>DEP-NC 2023</v>
          </cell>
          <cell r="X524" t="str">
            <v>DEP-NC 2023</v>
          </cell>
        </row>
        <row r="525">
          <cell r="A525" t="str">
            <v>T6201B04</v>
          </cell>
          <cell r="B525" t="str">
            <v>NC</v>
          </cell>
          <cell r="C525" t="str">
            <v>CDO-East</v>
          </cell>
          <cell r="D525" t="str">
            <v>EASTERN</v>
          </cell>
          <cell r="E525" t="str">
            <v>WILMINGTON SOUTH</v>
          </cell>
          <cell r="F525" t="str">
            <v>New Hanover</v>
          </cell>
          <cell r="G525" t="str">
            <v>CAROLINA BEACH 115KV</v>
          </cell>
          <cell r="H525" t="str">
            <v>T6201</v>
          </cell>
          <cell r="I525">
            <v>310</v>
          </cell>
          <cell r="J525" t="str">
            <v>B04</v>
          </cell>
          <cell r="K525" t="str">
            <v>WILMINGTON BEACH 23KV</v>
          </cell>
          <cell r="L525" t="str">
            <v>BK1</v>
          </cell>
          <cell r="M525">
            <v>23</v>
          </cell>
          <cell r="N525">
            <v>2856</v>
          </cell>
          <cell r="O525"/>
          <cell r="P525" t="str">
            <v>Y</v>
          </cell>
          <cell r="Q525">
            <v>1</v>
          </cell>
          <cell r="R525">
            <v>0.5</v>
          </cell>
          <cell r="S525">
            <v>0</v>
          </cell>
          <cell r="T525">
            <v>6</v>
          </cell>
          <cell r="U525" t="str">
            <v>DEP-NC 2023</v>
          </cell>
          <cell r="W525" t="str">
            <v>Alex Davis CW suggested moving from 2023 to 2019 for relief of Kure Beach 23kv. Was 2024 in Gold Star plan</v>
          </cell>
          <cell r="X525" t="str">
            <v>DEP-NC 2019</v>
          </cell>
        </row>
        <row r="526">
          <cell r="A526" t="str">
            <v>T6320B06</v>
          </cell>
          <cell r="B526" t="str">
            <v>NC</v>
          </cell>
          <cell r="C526" t="str">
            <v>CDO-East</v>
          </cell>
          <cell r="D526" t="str">
            <v>EASTERN</v>
          </cell>
          <cell r="E526" t="str">
            <v>WILMINGTON SOUTH</v>
          </cell>
          <cell r="F526" t="str">
            <v>New Hanover</v>
          </cell>
          <cell r="G526" t="str">
            <v>WILMINGTON EAST 230KV</v>
          </cell>
          <cell r="H526" t="str">
            <v>T6320</v>
          </cell>
          <cell r="I526">
            <v>310</v>
          </cell>
          <cell r="J526" t="str">
            <v>B06</v>
          </cell>
          <cell r="K526" t="str">
            <v>KERR AVENUE 23KV</v>
          </cell>
          <cell r="L526" t="str">
            <v>BK1</v>
          </cell>
          <cell r="M526">
            <v>23</v>
          </cell>
          <cell r="N526">
            <v>3737</v>
          </cell>
          <cell r="O526"/>
          <cell r="P526" t="str">
            <v>Y</v>
          </cell>
          <cell r="Q526">
            <v>1</v>
          </cell>
          <cell r="R526">
            <v>0.5</v>
          </cell>
          <cell r="S526">
            <v>1</v>
          </cell>
          <cell r="T526">
            <v>7</v>
          </cell>
          <cell r="U526" t="str">
            <v>DEP-NC 2023</v>
          </cell>
          <cell r="X526" t="str">
            <v>DEP-NC 2024</v>
          </cell>
        </row>
        <row r="527">
          <cell r="A527" t="str">
            <v>T6445B02</v>
          </cell>
          <cell r="B527" t="str">
            <v>NC</v>
          </cell>
          <cell r="C527" t="str">
            <v>CDO-East</v>
          </cell>
          <cell r="D527" t="str">
            <v>EASTERN</v>
          </cell>
          <cell r="E527" t="str">
            <v>WILMINGTON NORTH</v>
          </cell>
          <cell r="F527" t="str">
            <v>New Hanover</v>
          </cell>
          <cell r="G527" t="str">
            <v>LELAND 115KV</v>
          </cell>
          <cell r="H527" t="str">
            <v>T6445</v>
          </cell>
          <cell r="I527">
            <v>312</v>
          </cell>
          <cell r="J527" t="str">
            <v>B02</v>
          </cell>
          <cell r="K527" t="str">
            <v>NAVASSA 24KV</v>
          </cell>
          <cell r="L527" t="str">
            <v>BK1</v>
          </cell>
          <cell r="M527">
            <v>24</v>
          </cell>
          <cell r="N527">
            <v>1602</v>
          </cell>
          <cell r="O527"/>
          <cell r="P527" t="str">
            <v>Y</v>
          </cell>
          <cell r="Q527">
            <v>1</v>
          </cell>
          <cell r="R527">
            <v>0.5</v>
          </cell>
          <cell r="S527">
            <v>2</v>
          </cell>
          <cell r="T527">
            <v>1</v>
          </cell>
          <cell r="U527" t="str">
            <v>DEP-NC 2023</v>
          </cell>
          <cell r="X527" t="str">
            <v>DEP-NC 2025</v>
          </cell>
        </row>
        <row r="528">
          <cell r="A528" t="str">
            <v>T6466B01</v>
          </cell>
          <cell r="B528" t="str">
            <v>NC</v>
          </cell>
          <cell r="C528" t="str">
            <v>CDO-East</v>
          </cell>
          <cell r="D528" t="str">
            <v>EASTERN</v>
          </cell>
          <cell r="E528" t="str">
            <v>WILMINGTON SOUTH</v>
          </cell>
          <cell r="F528" t="str">
            <v>New Hanover</v>
          </cell>
          <cell r="G528" t="str">
            <v>WILMINGTON NINTH AND ORANGE 230KV</v>
          </cell>
          <cell r="H528" t="str">
            <v>T6466</v>
          </cell>
          <cell r="I528">
            <v>310</v>
          </cell>
          <cell r="J528" t="str">
            <v>B01</v>
          </cell>
          <cell r="K528" t="str">
            <v>ORANGE STREET 23KV</v>
          </cell>
          <cell r="L528" t="str">
            <v>BK1</v>
          </cell>
          <cell r="M528">
            <v>23</v>
          </cell>
          <cell r="N528">
            <v>2706</v>
          </cell>
          <cell r="O528"/>
          <cell r="P528" t="str">
            <v>Y</v>
          </cell>
          <cell r="Q528">
            <v>1</v>
          </cell>
          <cell r="R528">
            <v>0.5</v>
          </cell>
          <cell r="S528">
            <v>1</v>
          </cell>
          <cell r="T528">
            <v>5</v>
          </cell>
          <cell r="U528" t="str">
            <v>DEP-NC 2023</v>
          </cell>
          <cell r="X528" t="str">
            <v>DEP-NC 2024</v>
          </cell>
        </row>
        <row r="529">
          <cell r="A529" t="str">
            <v>T6466B03</v>
          </cell>
          <cell r="B529" t="str">
            <v>NC</v>
          </cell>
          <cell r="C529" t="str">
            <v>CDO-East</v>
          </cell>
          <cell r="D529" t="str">
            <v>EASTERN</v>
          </cell>
          <cell r="E529" t="str">
            <v>WILMINGTON SOUTH</v>
          </cell>
          <cell r="F529" t="str">
            <v>New Hanover</v>
          </cell>
          <cell r="G529" t="str">
            <v>WILMINGTON NINTH AND ORANGE 230KV</v>
          </cell>
          <cell r="H529" t="str">
            <v>T6466</v>
          </cell>
          <cell r="I529">
            <v>310</v>
          </cell>
          <cell r="J529" t="str">
            <v>B03</v>
          </cell>
          <cell r="K529" t="str">
            <v>ANN STREET 23KV</v>
          </cell>
          <cell r="L529" t="str">
            <v>BK1</v>
          </cell>
          <cell r="M529">
            <v>23</v>
          </cell>
          <cell r="N529">
            <v>1626</v>
          </cell>
          <cell r="O529"/>
          <cell r="P529" t="str">
            <v>Y</v>
          </cell>
          <cell r="Q529">
            <v>1</v>
          </cell>
          <cell r="R529">
            <v>0.5</v>
          </cell>
          <cell r="S529">
            <v>2</v>
          </cell>
          <cell r="T529">
            <v>2</v>
          </cell>
          <cell r="U529" t="str">
            <v>DEP-NC 2023</v>
          </cell>
          <cell r="X529" t="str">
            <v>DEP-NC 2024</v>
          </cell>
        </row>
        <row r="530">
          <cell r="A530" t="str">
            <v>T6470B01</v>
          </cell>
          <cell r="B530" t="str">
            <v>NC</v>
          </cell>
          <cell r="C530" t="str">
            <v>CDO-East</v>
          </cell>
          <cell r="D530" t="str">
            <v>EASTERN</v>
          </cell>
          <cell r="E530" t="str">
            <v>WILMINGTON SOUTH</v>
          </cell>
          <cell r="F530" t="str">
            <v>New Hanover</v>
          </cell>
          <cell r="G530" t="str">
            <v>WILMINGTON OGDEN 230KV</v>
          </cell>
          <cell r="H530" t="str">
            <v>T6470</v>
          </cell>
          <cell r="I530">
            <v>310</v>
          </cell>
          <cell r="J530" t="str">
            <v>B01</v>
          </cell>
          <cell r="K530" t="str">
            <v>MIDDLE SOUND 23KV</v>
          </cell>
          <cell r="L530" t="str">
            <v>BK1</v>
          </cell>
          <cell r="M530">
            <v>23</v>
          </cell>
          <cell r="N530">
            <v>2219</v>
          </cell>
          <cell r="O530"/>
          <cell r="P530" t="str">
            <v>Y</v>
          </cell>
          <cell r="Q530">
            <v>1</v>
          </cell>
          <cell r="R530">
            <v>0.5</v>
          </cell>
          <cell r="S530">
            <v>1</v>
          </cell>
          <cell r="T530">
            <v>4</v>
          </cell>
          <cell r="U530" t="str">
            <v>DEP-NC 2023</v>
          </cell>
          <cell r="X530" t="str">
            <v>DEP-NC 2024</v>
          </cell>
        </row>
        <row r="531">
          <cell r="A531" t="str">
            <v>T0650B01</v>
          </cell>
          <cell r="B531" t="str">
            <v>NC</v>
          </cell>
          <cell r="C531" t="str">
            <v>CDO-West</v>
          </cell>
          <cell r="D531" t="str">
            <v>WESTERN</v>
          </cell>
          <cell r="E531" t="str">
            <v>HAYWOOD COUNTY</v>
          </cell>
          <cell r="F531" t="str">
            <v>Haywood</v>
          </cell>
          <cell r="G531" t="str">
            <v>LAKE JUNALUSKA 115KV (old)</v>
          </cell>
          <cell r="H531" t="str">
            <v>T0650</v>
          </cell>
          <cell r="I531">
            <v>452</v>
          </cell>
          <cell r="J531" t="str">
            <v>B01</v>
          </cell>
          <cell r="K531" t="str">
            <v>JONES COVE 23KV</v>
          </cell>
          <cell r="L531" t="str">
            <v>BK1</v>
          </cell>
          <cell r="M531">
            <v>24</v>
          </cell>
          <cell r="N531">
            <v>0</v>
          </cell>
          <cell r="O531"/>
          <cell r="Q531">
            <v>0</v>
          </cell>
          <cell r="R531">
            <v>0</v>
          </cell>
          <cell r="S531">
            <v>0</v>
          </cell>
          <cell r="T531">
            <v>0</v>
          </cell>
          <cell r="U531" t="e">
            <v>#REF!</v>
          </cell>
          <cell r="X531" t="str">
            <v>DEP-NC 2024</v>
          </cell>
        </row>
        <row r="532">
          <cell r="A532" t="str">
            <v>T0650B02</v>
          </cell>
          <cell r="B532" t="str">
            <v>NC</v>
          </cell>
          <cell r="C532" t="str">
            <v>CDO-West</v>
          </cell>
          <cell r="D532" t="str">
            <v>WESTERN</v>
          </cell>
          <cell r="E532" t="str">
            <v>HAYWOOD COUNTY</v>
          </cell>
          <cell r="F532" t="str">
            <v>Haywood</v>
          </cell>
          <cell r="G532" t="str">
            <v>LAKE JUNALUSKA 115KV (old)</v>
          </cell>
          <cell r="H532" t="str">
            <v>T0650</v>
          </cell>
          <cell r="I532">
            <v>452</v>
          </cell>
          <cell r="J532" t="str">
            <v>B02</v>
          </cell>
          <cell r="K532" t="str">
            <v>IVY HILLS 23KV</v>
          </cell>
          <cell r="L532" t="str">
            <v>BK1</v>
          </cell>
          <cell r="M532">
            <v>24</v>
          </cell>
          <cell r="N532">
            <v>0</v>
          </cell>
          <cell r="O532"/>
          <cell r="Q532">
            <v>0</v>
          </cell>
          <cell r="R532">
            <v>0</v>
          </cell>
          <cell r="S532">
            <v>0</v>
          </cell>
          <cell r="T532">
            <v>0</v>
          </cell>
          <cell r="U532" t="e">
            <v>#REF!</v>
          </cell>
          <cell r="X532" t="str">
            <v>DEP-NC 2024</v>
          </cell>
        </row>
        <row r="533">
          <cell r="A533" t="str">
            <v>T0650B03</v>
          </cell>
          <cell r="B533" t="str">
            <v>NC</v>
          </cell>
          <cell r="C533" t="str">
            <v>CDO-West</v>
          </cell>
          <cell r="D533" t="str">
            <v>WESTERN</v>
          </cell>
          <cell r="E533" t="str">
            <v>HAYWOOD COUNTY</v>
          </cell>
          <cell r="F533" t="str">
            <v>Haywood</v>
          </cell>
          <cell r="G533" t="str">
            <v>LAKE JUNALUSKA 115KV (old)</v>
          </cell>
          <cell r="H533" t="str">
            <v>T0650</v>
          </cell>
          <cell r="I533">
            <v>452</v>
          </cell>
          <cell r="J533" t="str">
            <v>B03</v>
          </cell>
          <cell r="K533" t="str">
            <v>BLUE RIDGE PAPER 23KV</v>
          </cell>
          <cell r="L533" t="str">
            <v>BK2</v>
          </cell>
          <cell r="M533">
            <v>24</v>
          </cell>
          <cell r="N533">
            <v>0</v>
          </cell>
          <cell r="O533"/>
          <cell r="Q533">
            <v>0</v>
          </cell>
          <cell r="R533">
            <v>0</v>
          </cell>
          <cell r="S533">
            <v>0</v>
          </cell>
          <cell r="T533">
            <v>0</v>
          </cell>
          <cell r="U533" t="e">
            <v>#REF!</v>
          </cell>
          <cell r="X533" t="str">
            <v>DEP-NC 2024</v>
          </cell>
        </row>
        <row r="534">
          <cell r="A534" t="str">
            <v>T0650B04</v>
          </cell>
          <cell r="B534" t="str">
            <v>NC</v>
          </cell>
          <cell r="C534" t="str">
            <v>CDO-West</v>
          </cell>
          <cell r="D534" t="str">
            <v>WESTERN</v>
          </cell>
          <cell r="E534" t="str">
            <v>HAYWOOD COUNTY</v>
          </cell>
          <cell r="F534" t="str">
            <v>Haywood</v>
          </cell>
          <cell r="G534" t="str">
            <v>LAKE JUNALUSKA 115KV (old)</v>
          </cell>
          <cell r="H534" t="str">
            <v>T0650</v>
          </cell>
          <cell r="I534">
            <v>452</v>
          </cell>
          <cell r="J534" t="str">
            <v>B04</v>
          </cell>
          <cell r="K534" t="str">
            <v>HIGHWAY 209 23KV</v>
          </cell>
          <cell r="L534" t="str">
            <v>BK1</v>
          </cell>
          <cell r="M534">
            <v>24</v>
          </cell>
          <cell r="N534">
            <v>0</v>
          </cell>
          <cell r="O534"/>
          <cell r="Q534">
            <v>0</v>
          </cell>
          <cell r="R534">
            <v>0</v>
          </cell>
          <cell r="S534">
            <v>0</v>
          </cell>
          <cell r="T534">
            <v>0</v>
          </cell>
          <cell r="U534" t="e">
            <v>#REF!</v>
          </cell>
          <cell r="X534" t="str">
            <v>DEP-NC 2024</v>
          </cell>
        </row>
        <row r="535">
          <cell r="A535" t="str">
            <v>T0651B03</v>
          </cell>
          <cell r="B535" t="str">
            <v>NC</v>
          </cell>
          <cell r="C535" t="str">
            <v>CDO-West</v>
          </cell>
          <cell r="D535" t="str">
            <v>WESTERN</v>
          </cell>
          <cell r="E535" t="str">
            <v>HAYWOOD COUNTY</v>
          </cell>
          <cell r="F535" t="str">
            <v>Haywood</v>
          </cell>
          <cell r="G535" t="str">
            <v>LAKE JUNALUSKA 115KV</v>
          </cell>
          <cell r="H535" t="str">
            <v>T0651</v>
          </cell>
          <cell r="I535">
            <v>452</v>
          </cell>
          <cell r="J535" t="str">
            <v>B03</v>
          </cell>
          <cell r="K535" t="str">
            <v>BLUE RIDGE PAPER 24KV</v>
          </cell>
          <cell r="L535" t="str">
            <v>BK2</v>
          </cell>
          <cell r="M535">
            <v>24</v>
          </cell>
          <cell r="N535">
            <v>1</v>
          </cell>
          <cell r="O535"/>
          <cell r="Q535">
            <v>0</v>
          </cell>
          <cell r="R535">
            <v>0</v>
          </cell>
          <cell r="S535">
            <v>1</v>
          </cell>
          <cell r="T535">
            <v>0</v>
          </cell>
          <cell r="U535" t="e">
            <v>#REF!</v>
          </cell>
          <cell r="X535" t="str">
            <v>DEP-NC 2024</v>
          </cell>
        </row>
        <row r="536">
          <cell r="A536" t="str">
            <v>T0860B01</v>
          </cell>
          <cell r="B536" t="str">
            <v>NC</v>
          </cell>
          <cell r="C536" t="str">
            <v>CDO-West</v>
          </cell>
          <cell r="D536" t="str">
            <v>WESTERN</v>
          </cell>
          <cell r="E536" t="str">
            <v>HAYWOOD COUNTY</v>
          </cell>
          <cell r="F536" t="str">
            <v>Haywood</v>
          </cell>
          <cell r="G536" t="str">
            <v>WALTERS H.E. 115KV</v>
          </cell>
          <cell r="H536" t="str">
            <v>T0860</v>
          </cell>
          <cell r="I536">
            <v>452</v>
          </cell>
          <cell r="J536" t="str">
            <v>B01</v>
          </cell>
          <cell r="K536" t="str">
            <v>WATERVILLE DAM 12KV</v>
          </cell>
          <cell r="L536" t="str">
            <v>BK1</v>
          </cell>
          <cell r="M536">
            <v>12</v>
          </cell>
          <cell r="N536">
            <v>29</v>
          </cell>
          <cell r="O536"/>
          <cell r="Q536">
            <v>0</v>
          </cell>
          <cell r="R536">
            <v>0</v>
          </cell>
          <cell r="S536">
            <v>3</v>
          </cell>
          <cell r="T536">
            <v>0</v>
          </cell>
          <cell r="U536" t="e">
            <v>#REF!</v>
          </cell>
          <cell r="X536" t="str">
            <v>DEP-NC 2024</v>
          </cell>
        </row>
        <row r="537">
          <cell r="A537" t="str">
            <v>T0860B02</v>
          </cell>
          <cell r="B537" t="str">
            <v>NC</v>
          </cell>
          <cell r="C537" t="str">
            <v>CDO-West</v>
          </cell>
          <cell r="D537" t="str">
            <v>WESTERN</v>
          </cell>
          <cell r="E537" t="str">
            <v>HAYWOOD COUNTY</v>
          </cell>
          <cell r="F537" t="str">
            <v>Haywood</v>
          </cell>
          <cell r="G537" t="str">
            <v>WALTERS H.E. 115KV</v>
          </cell>
          <cell r="H537" t="str">
            <v>T0860</v>
          </cell>
          <cell r="I537">
            <v>452</v>
          </cell>
          <cell r="J537" t="str">
            <v>B02</v>
          </cell>
          <cell r="K537" t="str">
            <v>WATERVILLE VILLAGE 12KV</v>
          </cell>
          <cell r="L537" t="str">
            <v>BK1</v>
          </cell>
          <cell r="M537">
            <v>12</v>
          </cell>
          <cell r="N537">
            <v>43</v>
          </cell>
          <cell r="O537"/>
          <cell r="Q537">
            <v>0</v>
          </cell>
          <cell r="R537">
            <v>0</v>
          </cell>
          <cell r="S537">
            <v>2</v>
          </cell>
          <cell r="T537">
            <v>0</v>
          </cell>
          <cell r="U537" t="e">
            <v>#REF!</v>
          </cell>
          <cell r="X537" t="str">
            <v>DEP-NC 2024</v>
          </cell>
        </row>
        <row r="538">
          <cell r="A538" t="str">
            <v>T0900B02</v>
          </cell>
          <cell r="B538" t="str">
            <v>NC</v>
          </cell>
          <cell r="C538" t="str">
            <v>CDO-East</v>
          </cell>
          <cell r="D538" t="str">
            <v>SOUTHERN</v>
          </cell>
          <cell r="E538" t="str">
            <v>SOUTHERN PINES</v>
          </cell>
          <cell r="F538" t="str">
            <v>Moore</v>
          </cell>
          <cell r="G538" t="str">
            <v>ABERDEEN 115KV</v>
          </cell>
          <cell r="H538" t="str">
            <v>T0900</v>
          </cell>
          <cell r="I538">
            <v>230</v>
          </cell>
          <cell r="J538" t="str">
            <v>B02</v>
          </cell>
          <cell r="K538" t="str">
            <v>ABERDEEN INDUSTRIAL 23KV</v>
          </cell>
          <cell r="L538" t="str">
            <v>BK1</v>
          </cell>
          <cell r="M538">
            <v>23</v>
          </cell>
          <cell r="N538">
            <v>85</v>
          </cell>
          <cell r="O538"/>
          <cell r="Q538">
            <v>0</v>
          </cell>
          <cell r="R538">
            <v>0</v>
          </cell>
          <cell r="S538">
            <v>0</v>
          </cell>
          <cell r="T538">
            <v>0</v>
          </cell>
          <cell r="U538" t="e">
            <v>#REF!</v>
          </cell>
          <cell r="X538" t="str">
            <v>DEP-NC 2024</v>
          </cell>
        </row>
        <row r="539">
          <cell r="A539" t="str">
            <v>T1050B01</v>
          </cell>
          <cell r="B539" t="str">
            <v>NC</v>
          </cell>
          <cell r="C539" t="str">
            <v>CDO-East</v>
          </cell>
          <cell r="D539" t="str">
            <v>SOUTHERN</v>
          </cell>
          <cell r="E539" t="str">
            <v>SOUTHERN PINES</v>
          </cell>
          <cell r="F539" t="str">
            <v>Moore</v>
          </cell>
          <cell r="G539" t="str">
            <v>CARTHAGE 115KV</v>
          </cell>
          <cell r="H539" t="str">
            <v>T1050</v>
          </cell>
          <cell r="I539">
            <v>230</v>
          </cell>
          <cell r="J539" t="str">
            <v>B01</v>
          </cell>
          <cell r="K539" t="str">
            <v>CARTHAGE NORTH 12KV</v>
          </cell>
          <cell r="L539" t="str">
            <v>BK1</v>
          </cell>
          <cell r="M539">
            <v>12</v>
          </cell>
          <cell r="N539">
            <v>824</v>
          </cell>
          <cell r="O539"/>
          <cell r="Q539">
            <v>0</v>
          </cell>
          <cell r="R539">
            <v>0</v>
          </cell>
          <cell r="S539">
            <v>4</v>
          </cell>
          <cell r="T539">
            <v>0</v>
          </cell>
          <cell r="U539" t="e">
            <v>#REF!</v>
          </cell>
          <cell r="X539" t="str">
            <v>DEP-NC 2024</v>
          </cell>
        </row>
        <row r="540">
          <cell r="A540" t="str">
            <v>T1050B02</v>
          </cell>
          <cell r="B540" t="str">
            <v>NC</v>
          </cell>
          <cell r="C540" t="str">
            <v>CDO-East</v>
          </cell>
          <cell r="D540" t="str">
            <v>SOUTHERN</v>
          </cell>
          <cell r="E540" t="str">
            <v>SOUTHERN PINES</v>
          </cell>
          <cell r="F540" t="str">
            <v>Moore</v>
          </cell>
          <cell r="G540" t="str">
            <v>CARTHAGE 115KV</v>
          </cell>
          <cell r="H540" t="str">
            <v>T1050</v>
          </cell>
          <cell r="I540">
            <v>230</v>
          </cell>
          <cell r="J540" t="str">
            <v>B02</v>
          </cell>
          <cell r="K540" t="str">
            <v>CARTHAGE SOUTH 12KV</v>
          </cell>
          <cell r="L540" t="str">
            <v>BK1</v>
          </cell>
          <cell r="M540">
            <v>12</v>
          </cell>
          <cell r="N540">
            <v>710</v>
          </cell>
          <cell r="O540"/>
          <cell r="Q540">
            <v>0</v>
          </cell>
          <cell r="R540">
            <v>0</v>
          </cell>
          <cell r="S540">
            <v>4</v>
          </cell>
          <cell r="T540">
            <v>0</v>
          </cell>
          <cell r="U540" t="e">
            <v>#REF!</v>
          </cell>
          <cell r="X540" t="str">
            <v>DEP-NC 2024</v>
          </cell>
        </row>
        <row r="541">
          <cell r="A541" t="str">
            <v>T1050B04</v>
          </cell>
          <cell r="B541" t="str">
            <v>NC</v>
          </cell>
          <cell r="C541" t="str">
            <v>CDO-East</v>
          </cell>
          <cell r="D541" t="str">
            <v>SOUTHERN</v>
          </cell>
          <cell r="E541" t="str">
            <v>SOUTHERN PINES</v>
          </cell>
          <cell r="F541" t="str">
            <v>Moore</v>
          </cell>
          <cell r="G541" t="str">
            <v>CARTHAGE 115KV</v>
          </cell>
          <cell r="H541" t="str">
            <v>T1050</v>
          </cell>
          <cell r="I541">
            <v>230</v>
          </cell>
          <cell r="J541" t="str">
            <v>B04</v>
          </cell>
          <cell r="K541" t="str">
            <v>COURTHOUSE 12KV</v>
          </cell>
          <cell r="L541" t="str">
            <v>BK1</v>
          </cell>
          <cell r="M541">
            <v>12</v>
          </cell>
          <cell r="N541">
            <v>946</v>
          </cell>
          <cell r="O541"/>
          <cell r="Q541">
            <v>0</v>
          </cell>
          <cell r="R541">
            <v>0</v>
          </cell>
          <cell r="S541">
            <v>1</v>
          </cell>
          <cell r="T541">
            <v>0</v>
          </cell>
          <cell r="U541" t="e">
            <v>#REF!</v>
          </cell>
          <cell r="X541" t="str">
            <v>DEP-NC 2024</v>
          </cell>
        </row>
        <row r="542">
          <cell r="A542" t="str">
            <v>T1548B03</v>
          </cell>
          <cell r="B542" t="str">
            <v>NC</v>
          </cell>
          <cell r="C542" t="str">
            <v>CDO-East</v>
          </cell>
          <cell r="D542" t="str">
            <v>SOUTHERN</v>
          </cell>
          <cell r="E542" t="str">
            <v>SOUTHERN PINES</v>
          </cell>
          <cell r="F542" t="str">
            <v>Moore</v>
          </cell>
          <cell r="G542" t="str">
            <v>SOUTHERN PINES CENTER PARK 115KV</v>
          </cell>
          <cell r="H542" t="str">
            <v>T1548</v>
          </cell>
          <cell r="I542">
            <v>230</v>
          </cell>
          <cell r="J542" t="str">
            <v>B03</v>
          </cell>
          <cell r="K542" t="str">
            <v>YADKIN PARK 23KV</v>
          </cell>
          <cell r="L542" t="str">
            <v>BK1</v>
          </cell>
          <cell r="M542">
            <v>23</v>
          </cell>
          <cell r="N542">
            <v>1184</v>
          </cell>
          <cell r="O542"/>
          <cell r="Q542">
            <v>0</v>
          </cell>
          <cell r="R542">
            <v>0</v>
          </cell>
          <cell r="S542">
            <v>0</v>
          </cell>
          <cell r="T542">
            <v>0</v>
          </cell>
          <cell r="U542" t="e">
            <v>#REF!</v>
          </cell>
          <cell r="X542" t="str">
            <v>DEP-NC 2024</v>
          </cell>
        </row>
        <row r="543">
          <cell r="A543" t="str">
            <v>T1549B11</v>
          </cell>
          <cell r="B543" t="str">
            <v>NC</v>
          </cell>
          <cell r="C543" t="str">
            <v>CDO-East</v>
          </cell>
          <cell r="D543" t="str">
            <v>SOUTHERN</v>
          </cell>
          <cell r="E543" t="str">
            <v>SOUTHERN PINES</v>
          </cell>
          <cell r="F543" t="str">
            <v>Moore</v>
          </cell>
          <cell r="G543" t="str">
            <v>Lakeview 115kv</v>
          </cell>
          <cell r="K543" t="str">
            <v>Lakebay Rd</v>
          </cell>
          <cell r="U543" t="e">
            <v>#REF!</v>
          </cell>
          <cell r="X543" t="str">
            <v>DEP-NC 2024</v>
          </cell>
        </row>
        <row r="544">
          <cell r="A544" t="str">
            <v>T1549B13</v>
          </cell>
          <cell r="B544" t="str">
            <v>NC</v>
          </cell>
          <cell r="C544" t="str">
            <v>CDO-East</v>
          </cell>
          <cell r="D544" t="str">
            <v>SOUTHERN</v>
          </cell>
          <cell r="E544" t="str">
            <v>SOUTHERN PINES</v>
          </cell>
          <cell r="F544" t="str">
            <v>Moore</v>
          </cell>
          <cell r="G544" t="str">
            <v>LAKEVIEW 115KV</v>
          </cell>
          <cell r="H544" t="str">
            <v>T1549</v>
          </cell>
          <cell r="I544">
            <v>230</v>
          </cell>
          <cell r="J544" t="str">
            <v>B13</v>
          </cell>
          <cell r="K544" t="str">
            <v>LAKEVIEW MOUNT PLEASANT 24KV</v>
          </cell>
          <cell r="L544" t="str">
            <v>BK1</v>
          </cell>
          <cell r="M544">
            <v>24</v>
          </cell>
          <cell r="N544">
            <v>1893</v>
          </cell>
          <cell r="O544"/>
          <cell r="P544" t="str">
            <v>Y</v>
          </cell>
          <cell r="Q544">
            <v>1</v>
          </cell>
          <cell r="R544">
            <v>0.5</v>
          </cell>
          <cell r="S544">
            <v>0</v>
          </cell>
          <cell r="T544">
            <v>4</v>
          </cell>
          <cell r="U544" t="str">
            <v>DEP-NC 2024</v>
          </cell>
          <cell r="X544" t="str">
            <v>DEP-NC 2021</v>
          </cell>
        </row>
        <row r="545">
          <cell r="A545" t="str">
            <v>T1550B02</v>
          </cell>
          <cell r="B545" t="str">
            <v>NC</v>
          </cell>
          <cell r="C545" t="str">
            <v>CDO-East</v>
          </cell>
          <cell r="D545" t="str">
            <v>SOUTHERN</v>
          </cell>
          <cell r="E545" t="str">
            <v>SOUTHERN PINES</v>
          </cell>
          <cell r="F545" t="str">
            <v>Moore</v>
          </cell>
          <cell r="G545" t="str">
            <v>SOUTHERN PINES 115KV</v>
          </cell>
          <cell r="H545" t="str">
            <v>T1550</v>
          </cell>
          <cell r="I545">
            <v>230</v>
          </cell>
          <cell r="J545" t="str">
            <v>B02</v>
          </cell>
          <cell r="K545" t="str">
            <v>SKYLINE 24KV</v>
          </cell>
          <cell r="L545" t="str">
            <v>BK1</v>
          </cell>
          <cell r="M545">
            <v>24</v>
          </cell>
          <cell r="N545">
            <v>671</v>
          </cell>
          <cell r="O545"/>
          <cell r="Q545">
            <v>0</v>
          </cell>
          <cell r="R545">
            <v>0</v>
          </cell>
          <cell r="S545">
            <v>0</v>
          </cell>
          <cell r="T545">
            <v>0</v>
          </cell>
          <cell r="U545" t="e">
            <v>#REF!</v>
          </cell>
          <cell r="X545" t="str">
            <v>DEP-NC 2024</v>
          </cell>
        </row>
        <row r="546">
          <cell r="A546" t="str">
            <v>T1550B05</v>
          </cell>
          <cell r="B546" t="str">
            <v>NC</v>
          </cell>
          <cell r="C546" t="str">
            <v>CDO-East</v>
          </cell>
          <cell r="D546" t="str">
            <v>SOUTHERN</v>
          </cell>
          <cell r="E546" t="str">
            <v>SOUTHERN PINES</v>
          </cell>
          <cell r="F546" t="str">
            <v>Moore</v>
          </cell>
          <cell r="G546" t="str">
            <v>SOUTHERN PINES 115KV</v>
          </cell>
          <cell r="H546" t="str">
            <v>T1550</v>
          </cell>
          <cell r="I546">
            <v>230</v>
          </cell>
          <cell r="J546" t="str">
            <v>B05</v>
          </cell>
          <cell r="K546" t="str">
            <v>BELLE MEADE 24KV</v>
          </cell>
          <cell r="L546" t="str">
            <v>BK1</v>
          </cell>
          <cell r="M546">
            <v>24</v>
          </cell>
          <cell r="N546">
            <v>546</v>
          </cell>
          <cell r="O546"/>
          <cell r="Q546">
            <v>0</v>
          </cell>
          <cell r="R546">
            <v>0</v>
          </cell>
          <cell r="S546">
            <v>0</v>
          </cell>
          <cell r="T546">
            <v>0</v>
          </cell>
          <cell r="U546" t="e">
            <v>#REF!</v>
          </cell>
          <cell r="X546" t="str">
            <v>DEP-NC 2024</v>
          </cell>
        </row>
        <row r="547">
          <cell r="A547" t="str">
            <v>T1700B15</v>
          </cell>
          <cell r="B547" t="str">
            <v>NC</v>
          </cell>
          <cell r="C547" t="str">
            <v>CDO-East</v>
          </cell>
          <cell r="D547" t="str">
            <v>SOUTHERN</v>
          </cell>
          <cell r="E547" t="str">
            <v>SOUTHERN PINES</v>
          </cell>
          <cell r="F547" t="str">
            <v>Moore</v>
          </cell>
          <cell r="G547" t="str">
            <v>WEST END 230KV</v>
          </cell>
          <cell r="H547" t="str">
            <v>T1700</v>
          </cell>
          <cell r="I547">
            <v>230</v>
          </cell>
          <cell r="J547" t="str">
            <v>B15</v>
          </cell>
          <cell r="K547" t="str">
            <v>WEST END 23KV</v>
          </cell>
          <cell r="L547" t="str">
            <v>BK1</v>
          </cell>
          <cell r="M547">
            <v>23</v>
          </cell>
          <cell r="N547">
            <v>1197</v>
          </cell>
          <cell r="O547"/>
          <cell r="Q547">
            <v>0</v>
          </cell>
          <cell r="R547">
            <v>0</v>
          </cell>
          <cell r="S547">
            <v>5</v>
          </cell>
          <cell r="T547">
            <v>0</v>
          </cell>
          <cell r="U547" t="e">
            <v>#REF!</v>
          </cell>
          <cell r="X547" t="str">
            <v>DEP-NC 2024</v>
          </cell>
        </row>
        <row r="548">
          <cell r="A548" t="str">
            <v>T1765B01</v>
          </cell>
          <cell r="B548" t="str">
            <v>NC</v>
          </cell>
          <cell r="C548" t="str">
            <v>CDO-East</v>
          </cell>
          <cell r="D548" t="str">
            <v>EASTERN</v>
          </cell>
          <cell r="E548" t="str">
            <v>CAPE FEAR</v>
          </cell>
          <cell r="F548" t="str">
            <v>Cumberland</v>
          </cell>
          <cell r="G548" t="str">
            <v>BEARD 115KV</v>
          </cell>
          <cell r="H548" t="str">
            <v>T1765</v>
          </cell>
          <cell r="I548">
            <v>223</v>
          </cell>
          <cell r="J548" t="str">
            <v>B01</v>
          </cell>
          <cell r="K548" t="str">
            <v>EASTOVER 12KV</v>
          </cell>
          <cell r="L548" t="str">
            <v>BK1</v>
          </cell>
          <cell r="M548">
            <v>12</v>
          </cell>
          <cell r="N548">
            <v>1174</v>
          </cell>
          <cell r="O548"/>
          <cell r="Q548">
            <v>0</v>
          </cell>
          <cell r="R548">
            <v>0</v>
          </cell>
          <cell r="S548">
            <v>4</v>
          </cell>
          <cell r="T548">
            <v>0</v>
          </cell>
          <cell r="U548" t="e">
            <v>#REF!</v>
          </cell>
          <cell r="X548" t="str">
            <v>DEP-NC 2024</v>
          </cell>
        </row>
        <row r="549">
          <cell r="A549" t="str">
            <v>T1810B01</v>
          </cell>
          <cell r="B549" t="str">
            <v>NC</v>
          </cell>
          <cell r="C549" t="str">
            <v>CDO-East</v>
          </cell>
          <cell r="D549" t="str">
            <v>EASTERN</v>
          </cell>
          <cell r="E549" t="str">
            <v>WHITEVILLE</v>
          </cell>
          <cell r="F549" t="str">
            <v>Columbus</v>
          </cell>
          <cell r="G549" t="str">
            <v>BLADENBORO 115KV</v>
          </cell>
          <cell r="H549" t="str">
            <v>T1810</v>
          </cell>
          <cell r="I549">
            <v>317</v>
          </cell>
          <cell r="J549" t="str">
            <v>B01</v>
          </cell>
          <cell r="K549" t="str">
            <v>BLADENBORO CITY 23KV</v>
          </cell>
          <cell r="L549" t="str">
            <v>BK1</v>
          </cell>
          <cell r="M549">
            <v>23</v>
          </cell>
          <cell r="N549">
            <v>1129</v>
          </cell>
          <cell r="O549"/>
          <cell r="Q549">
            <v>0</v>
          </cell>
          <cell r="R549">
            <v>0</v>
          </cell>
          <cell r="S549">
            <v>4</v>
          </cell>
          <cell r="T549">
            <v>0</v>
          </cell>
          <cell r="U549" t="e">
            <v>#REF!</v>
          </cell>
          <cell r="X549" t="str">
            <v>DEP-NC 2024</v>
          </cell>
        </row>
        <row r="550">
          <cell r="A550" t="str">
            <v>T1810B02</v>
          </cell>
          <cell r="B550" t="str">
            <v>NC</v>
          </cell>
          <cell r="C550" t="str">
            <v>CDO-East</v>
          </cell>
          <cell r="D550" t="str">
            <v>EASTERN</v>
          </cell>
          <cell r="E550" t="str">
            <v>WHITEVILLE</v>
          </cell>
          <cell r="F550" t="str">
            <v>Columbus</v>
          </cell>
          <cell r="G550" t="str">
            <v>BLADENBORO 115KV</v>
          </cell>
          <cell r="H550" t="str">
            <v>T1810</v>
          </cell>
          <cell r="I550">
            <v>317</v>
          </cell>
          <cell r="J550" t="str">
            <v>B02</v>
          </cell>
          <cell r="K550" t="str">
            <v>BLADENBORO INDUSTRIAL 23KV</v>
          </cell>
          <cell r="L550" t="str">
            <v>BK1</v>
          </cell>
          <cell r="M550">
            <v>23</v>
          </cell>
          <cell r="N550">
            <v>667</v>
          </cell>
          <cell r="O550"/>
          <cell r="Q550">
            <v>0</v>
          </cell>
          <cell r="R550">
            <v>0</v>
          </cell>
          <cell r="S550">
            <v>3</v>
          </cell>
          <cell r="T550">
            <v>0</v>
          </cell>
          <cell r="U550" t="e">
            <v>#REF!</v>
          </cell>
          <cell r="X550" t="str">
            <v>DEP-NC 2024</v>
          </cell>
        </row>
        <row r="551">
          <cell r="A551" t="str">
            <v>T1850B01</v>
          </cell>
          <cell r="B551" t="str">
            <v>NC</v>
          </cell>
          <cell r="C551" t="str">
            <v>CDO-East</v>
          </cell>
          <cell r="D551" t="str">
            <v>SOUTHERN</v>
          </cell>
          <cell r="E551" t="str">
            <v>SOUTHERN PINES</v>
          </cell>
          <cell r="F551" t="str">
            <v>Moore</v>
          </cell>
          <cell r="G551" t="str">
            <v>CANDOR 115KV</v>
          </cell>
          <cell r="H551" t="str">
            <v>T1850</v>
          </cell>
          <cell r="I551">
            <v>230</v>
          </cell>
          <cell r="J551" t="str">
            <v>B01</v>
          </cell>
          <cell r="K551" t="str">
            <v>HIGHWAY 211 24KV</v>
          </cell>
          <cell r="L551" t="str">
            <v>BK1</v>
          </cell>
          <cell r="M551">
            <v>24</v>
          </cell>
          <cell r="N551">
            <v>596</v>
          </cell>
          <cell r="O551"/>
          <cell r="Q551">
            <v>0</v>
          </cell>
          <cell r="R551">
            <v>0</v>
          </cell>
          <cell r="S551">
            <v>7</v>
          </cell>
          <cell r="T551">
            <v>0</v>
          </cell>
          <cell r="U551" t="e">
            <v>#REF!</v>
          </cell>
          <cell r="X551" t="str">
            <v>DEP-NC 2024</v>
          </cell>
        </row>
        <row r="552">
          <cell r="A552" t="str">
            <v>T1850B02</v>
          </cell>
          <cell r="B552" t="str">
            <v>NC</v>
          </cell>
          <cell r="C552" t="str">
            <v>CDO-East</v>
          </cell>
          <cell r="D552" t="str">
            <v>SOUTHERN</v>
          </cell>
          <cell r="E552" t="str">
            <v>SOUTHERN PINES</v>
          </cell>
          <cell r="F552" t="str">
            <v>Moore</v>
          </cell>
          <cell r="G552" t="str">
            <v>CANDOR 115KV</v>
          </cell>
          <cell r="H552" t="str">
            <v>T1850</v>
          </cell>
          <cell r="I552">
            <v>230</v>
          </cell>
          <cell r="J552" t="str">
            <v>B02</v>
          </cell>
          <cell r="K552" t="str">
            <v>BRUTONVILLE 24KV</v>
          </cell>
          <cell r="L552" t="str">
            <v>BK1</v>
          </cell>
          <cell r="M552">
            <v>24</v>
          </cell>
          <cell r="N552">
            <v>1390</v>
          </cell>
          <cell r="O552"/>
          <cell r="P552" t="str">
            <v>Y</v>
          </cell>
          <cell r="Q552">
            <v>1</v>
          </cell>
          <cell r="R552">
            <v>0.5</v>
          </cell>
          <cell r="S552">
            <v>5</v>
          </cell>
          <cell r="T552">
            <v>0</v>
          </cell>
          <cell r="U552" t="str">
            <v>DEP-NC 2024</v>
          </cell>
          <cell r="X552" t="str">
            <v>DEP-NC 2021</v>
          </cell>
        </row>
        <row r="553">
          <cell r="A553" t="str">
            <v>T2000B21</v>
          </cell>
          <cell r="B553" t="str">
            <v>NC</v>
          </cell>
          <cell r="C553" t="str">
            <v>CDO-East</v>
          </cell>
          <cell r="D553" t="str">
            <v>EASTERN</v>
          </cell>
          <cell r="E553" t="str">
            <v>CAPE FEAR</v>
          </cell>
          <cell r="F553" t="str">
            <v>Cumberland</v>
          </cell>
          <cell r="G553" t="str">
            <v>FAYETTEVILLE 230KV</v>
          </cell>
          <cell r="H553" t="str">
            <v>T2000</v>
          </cell>
          <cell r="I553">
            <v>223</v>
          </cell>
          <cell r="J553" t="str">
            <v>B21</v>
          </cell>
          <cell r="K553" t="str">
            <v>FAYETTEVILLE CITY 24KV</v>
          </cell>
          <cell r="L553" t="str">
            <v>BK2</v>
          </cell>
          <cell r="M553">
            <v>24</v>
          </cell>
          <cell r="N553">
            <v>13</v>
          </cell>
          <cell r="O553"/>
          <cell r="Q553">
            <v>0</v>
          </cell>
          <cell r="R553">
            <v>0</v>
          </cell>
          <cell r="S553">
            <v>0</v>
          </cell>
          <cell r="T553">
            <v>0</v>
          </cell>
          <cell r="U553" t="e">
            <v>#REF!</v>
          </cell>
          <cell r="X553" t="str">
            <v>DEP-NC 2024</v>
          </cell>
        </row>
        <row r="554">
          <cell r="A554" t="str">
            <v>T2000B22</v>
          </cell>
          <cell r="B554" t="str">
            <v>NC</v>
          </cell>
          <cell r="C554" t="str">
            <v>CDO-East</v>
          </cell>
          <cell r="D554" t="str">
            <v>EASTERN</v>
          </cell>
          <cell r="E554" t="str">
            <v>CAPE FEAR</v>
          </cell>
          <cell r="F554" t="str">
            <v>Cumberland</v>
          </cell>
          <cell r="G554" t="str">
            <v>FAYETTEVILLE 230KV</v>
          </cell>
          <cell r="H554" t="str">
            <v>T2000</v>
          </cell>
          <cell r="I554">
            <v>223</v>
          </cell>
          <cell r="J554" t="str">
            <v>B22</v>
          </cell>
          <cell r="K554" t="str">
            <v>FAYETTEVILLE INDUSTRIAL 24KV</v>
          </cell>
          <cell r="L554" t="str">
            <v>BK2</v>
          </cell>
          <cell r="M554">
            <v>24</v>
          </cell>
          <cell r="N554">
            <v>8</v>
          </cell>
          <cell r="O554"/>
          <cell r="Q554">
            <v>0</v>
          </cell>
          <cell r="R554">
            <v>0</v>
          </cell>
          <cell r="S554">
            <v>0</v>
          </cell>
          <cell r="T554">
            <v>0</v>
          </cell>
          <cell r="U554" t="e">
            <v>#REF!</v>
          </cell>
          <cell r="X554" t="str">
            <v>DEP-NC 2024</v>
          </cell>
        </row>
        <row r="555">
          <cell r="A555" t="str">
            <v>T2000B99</v>
          </cell>
          <cell r="B555" t="str">
            <v>NC</v>
          </cell>
          <cell r="C555" t="str">
            <v>CDO-East</v>
          </cell>
          <cell r="D555" t="str">
            <v>EASTERN</v>
          </cell>
          <cell r="E555" t="str">
            <v>CAPE FEAR</v>
          </cell>
          <cell r="F555" t="str">
            <v>Cumberland</v>
          </cell>
          <cell r="G555" t="str">
            <v>FAYETTEVILLE 230KV</v>
          </cell>
          <cell r="H555" t="str">
            <v>T2000</v>
          </cell>
          <cell r="I555">
            <v>223</v>
          </cell>
          <cell r="J555" t="str">
            <v>B99</v>
          </cell>
          <cell r="K555" t="str">
            <v>TOWER TAP LINE 13KV</v>
          </cell>
          <cell r="L555" t="str">
            <v>BK2</v>
          </cell>
          <cell r="M555">
            <v>13</v>
          </cell>
          <cell r="N555">
            <v>1</v>
          </cell>
          <cell r="O555"/>
          <cell r="Q555">
            <v>0</v>
          </cell>
          <cell r="R555">
            <v>0</v>
          </cell>
          <cell r="S555">
            <v>0</v>
          </cell>
          <cell r="T555">
            <v>0</v>
          </cell>
          <cell r="U555" t="e">
            <v>#REF!</v>
          </cell>
          <cell r="X555" t="str">
            <v>DEP-NC 2024</v>
          </cell>
        </row>
        <row r="556">
          <cell r="A556" t="str">
            <v>T2050B01</v>
          </cell>
          <cell r="B556" t="str">
            <v>NC</v>
          </cell>
          <cell r="C556" t="str">
            <v>CDO-East</v>
          </cell>
          <cell r="D556" t="str">
            <v>EASTERN</v>
          </cell>
          <cell r="E556" t="str">
            <v>CAPE FEAR</v>
          </cell>
          <cell r="F556" t="str">
            <v>Cumberland</v>
          </cell>
          <cell r="G556" t="str">
            <v>FORT BRAGG MAIN 230KV</v>
          </cell>
          <cell r="H556" t="str">
            <v>T2050</v>
          </cell>
          <cell r="I556">
            <v>223</v>
          </cell>
          <cell r="J556" t="str">
            <v>B01</v>
          </cell>
          <cell r="K556" t="str">
            <v>CORREGIDOR 23KV</v>
          </cell>
          <cell r="L556" t="str">
            <v>BK2</v>
          </cell>
          <cell r="M556">
            <v>23</v>
          </cell>
          <cell r="N556">
            <v>0</v>
          </cell>
          <cell r="O556"/>
          <cell r="Q556">
            <v>0</v>
          </cell>
          <cell r="R556">
            <v>0</v>
          </cell>
          <cell r="S556">
            <v>0</v>
          </cell>
          <cell r="T556">
            <v>0</v>
          </cell>
          <cell r="U556" t="e">
            <v>#REF!</v>
          </cell>
          <cell r="X556" t="str">
            <v>DEP-NC 2024</v>
          </cell>
        </row>
        <row r="557">
          <cell r="A557" t="str">
            <v>T2050B02</v>
          </cell>
          <cell r="B557" t="str">
            <v>NC</v>
          </cell>
          <cell r="C557" t="str">
            <v>CDO-East</v>
          </cell>
          <cell r="D557" t="str">
            <v>EASTERN</v>
          </cell>
          <cell r="E557" t="str">
            <v>CAPE FEAR</v>
          </cell>
          <cell r="F557" t="str">
            <v>Cumberland</v>
          </cell>
          <cell r="G557" t="str">
            <v>FORT BRAGG MAIN 230KV</v>
          </cell>
          <cell r="H557" t="str">
            <v>T2050</v>
          </cell>
          <cell r="I557">
            <v>223</v>
          </cell>
          <cell r="J557" t="str">
            <v>B02</v>
          </cell>
          <cell r="K557" t="str">
            <v>ANZIO 23KV</v>
          </cell>
          <cell r="L557" t="str">
            <v>BK2</v>
          </cell>
          <cell r="M557">
            <v>23</v>
          </cell>
          <cell r="N557">
            <v>111</v>
          </cell>
          <cell r="O557"/>
          <cell r="Q557">
            <v>0</v>
          </cell>
          <cell r="R557">
            <v>0</v>
          </cell>
          <cell r="S557">
            <v>0</v>
          </cell>
          <cell r="T557">
            <v>0</v>
          </cell>
          <cell r="U557" t="e">
            <v>#REF!</v>
          </cell>
          <cell r="X557" t="str">
            <v>DEP-NC 2024</v>
          </cell>
        </row>
        <row r="558">
          <cell r="A558" t="str">
            <v>T2080B02</v>
          </cell>
          <cell r="B558" t="str">
            <v>NC</v>
          </cell>
          <cell r="C558" t="str">
            <v>CDO-East</v>
          </cell>
          <cell r="D558" t="str">
            <v>EASTERN</v>
          </cell>
          <cell r="E558" t="str">
            <v>CAPE FEAR</v>
          </cell>
          <cell r="F558" t="str">
            <v>Cumberland</v>
          </cell>
          <cell r="G558" t="str">
            <v>HOPE MILLS CHURCH STREET 115KV</v>
          </cell>
          <cell r="H558" t="str">
            <v>T2080</v>
          </cell>
          <cell r="I558">
            <v>223</v>
          </cell>
          <cell r="J558" t="str">
            <v>B02</v>
          </cell>
          <cell r="K558" t="str">
            <v>HIGHWAY 301 23KV</v>
          </cell>
          <cell r="L558" t="str">
            <v>BK1</v>
          </cell>
          <cell r="M558">
            <v>23</v>
          </cell>
          <cell r="N558">
            <v>1085</v>
          </cell>
          <cell r="O558"/>
          <cell r="Q558">
            <v>0</v>
          </cell>
          <cell r="R558">
            <v>0</v>
          </cell>
          <cell r="S558">
            <v>2</v>
          </cell>
          <cell r="T558">
            <v>0</v>
          </cell>
          <cell r="U558" t="e">
            <v>#REF!</v>
          </cell>
          <cell r="X558" t="str">
            <v>DEP-NC 2024</v>
          </cell>
        </row>
        <row r="559">
          <cell r="A559" t="str">
            <v>T2080B03</v>
          </cell>
          <cell r="B559" t="str">
            <v>NC</v>
          </cell>
          <cell r="C559" t="str">
            <v>CDO-East</v>
          </cell>
          <cell r="D559" t="str">
            <v>EASTERN</v>
          </cell>
          <cell r="E559" t="str">
            <v>CAPE FEAR</v>
          </cell>
          <cell r="F559" t="str">
            <v>Cumberland</v>
          </cell>
          <cell r="G559" t="str">
            <v>HOPE MILLS CHURCH STREET 115KV</v>
          </cell>
          <cell r="H559" t="str">
            <v>T2080</v>
          </cell>
          <cell r="I559">
            <v>223</v>
          </cell>
          <cell r="J559" t="str">
            <v>B03</v>
          </cell>
          <cell r="K559" t="str">
            <v>EAGLEWOOD 23KV</v>
          </cell>
          <cell r="L559" t="str">
            <v>BK1</v>
          </cell>
          <cell r="M559">
            <v>23</v>
          </cell>
          <cell r="N559">
            <v>999</v>
          </cell>
          <cell r="O559"/>
          <cell r="Q559">
            <v>0</v>
          </cell>
          <cell r="R559">
            <v>0</v>
          </cell>
          <cell r="S559">
            <v>0</v>
          </cell>
          <cell r="T559">
            <v>0</v>
          </cell>
          <cell r="U559" t="e">
            <v>#REF!</v>
          </cell>
          <cell r="X559" t="str">
            <v>DEP-NC 2024</v>
          </cell>
        </row>
        <row r="560">
          <cell r="A560" t="str">
            <v>T2141B07</v>
          </cell>
          <cell r="B560" t="str">
            <v>NC</v>
          </cell>
          <cell r="C560" t="str">
            <v>CDO-East</v>
          </cell>
          <cell r="D560" t="str">
            <v>SOUTHERN</v>
          </cell>
          <cell r="E560" t="str">
            <v>SANFORD</v>
          </cell>
          <cell r="F560" t="str">
            <v>Lee</v>
          </cell>
          <cell r="G560" t="str">
            <v>JONESBORO 230KV</v>
          </cell>
          <cell r="H560" t="str">
            <v>T2141</v>
          </cell>
          <cell r="I560">
            <v>220</v>
          </cell>
          <cell r="J560" t="str">
            <v>B07</v>
          </cell>
          <cell r="K560" t="str">
            <v>HIGHWAY 87 24KV</v>
          </cell>
          <cell r="L560" t="str">
            <v>BK1</v>
          </cell>
          <cell r="M560">
            <v>24</v>
          </cell>
          <cell r="N560">
            <v>1552</v>
          </cell>
          <cell r="O560"/>
          <cell r="P560" t="str">
            <v>Y</v>
          </cell>
          <cell r="Q560">
            <v>1</v>
          </cell>
          <cell r="R560">
            <v>0.5</v>
          </cell>
          <cell r="S560">
            <v>1</v>
          </cell>
          <cell r="T560">
            <v>4</v>
          </cell>
          <cell r="U560" t="str">
            <v>DEP-NC 2024</v>
          </cell>
          <cell r="X560" t="str">
            <v>DEP-NC 2022</v>
          </cell>
        </row>
        <row r="561">
          <cell r="A561" t="str">
            <v>T2190B02</v>
          </cell>
          <cell r="B561" t="str">
            <v>NC</v>
          </cell>
          <cell r="C561" t="str">
            <v>CDO-East</v>
          </cell>
          <cell r="D561" t="str">
            <v>SOUTHERN</v>
          </cell>
          <cell r="E561" t="str">
            <v>MAXTON</v>
          </cell>
          <cell r="F561" t="str">
            <v>Robeson</v>
          </cell>
          <cell r="G561" t="str">
            <v>LAURINBURG CITY 230KV</v>
          </cell>
          <cell r="H561" t="str">
            <v>T2190</v>
          </cell>
          <cell r="I561">
            <v>233</v>
          </cell>
          <cell r="J561" t="str">
            <v>B02</v>
          </cell>
          <cell r="K561" t="str">
            <v>WESTWOOD 23KV</v>
          </cell>
          <cell r="L561" t="str">
            <v>BK1</v>
          </cell>
          <cell r="M561">
            <v>23</v>
          </cell>
          <cell r="N561">
            <v>1780</v>
          </cell>
          <cell r="O561"/>
          <cell r="P561" t="str">
            <v>Y</v>
          </cell>
          <cell r="Q561">
            <v>1</v>
          </cell>
          <cell r="R561">
            <v>0.5</v>
          </cell>
          <cell r="S561">
            <v>6</v>
          </cell>
          <cell r="T561">
            <v>0</v>
          </cell>
          <cell r="U561" t="str">
            <v>DEP-NC 2024</v>
          </cell>
          <cell r="X561" t="str">
            <v>DEP-NC 2022</v>
          </cell>
        </row>
        <row r="562">
          <cell r="A562" t="str">
            <v>T2249B01</v>
          </cell>
          <cell r="B562" t="str">
            <v>NC</v>
          </cell>
          <cell r="C562" t="str">
            <v>CDO-East</v>
          </cell>
          <cell r="D562" t="str">
            <v>SOUTHERN</v>
          </cell>
          <cell r="E562" t="str">
            <v>SOUTHERN PINES</v>
          </cell>
          <cell r="F562" t="str">
            <v>Moore</v>
          </cell>
          <cell r="G562" t="str">
            <v>PINEHURST 115KV</v>
          </cell>
          <cell r="H562" t="str">
            <v>T2249</v>
          </cell>
          <cell r="I562">
            <v>230</v>
          </cell>
          <cell r="J562" t="str">
            <v>B01</v>
          </cell>
          <cell r="K562" t="str">
            <v>HOTEL 24KV</v>
          </cell>
          <cell r="L562" t="str">
            <v>BK1</v>
          </cell>
          <cell r="M562">
            <v>24</v>
          </cell>
          <cell r="N562">
            <v>940</v>
          </cell>
          <cell r="O562"/>
          <cell r="Q562">
            <v>0</v>
          </cell>
          <cell r="R562">
            <v>0</v>
          </cell>
          <cell r="S562">
            <v>0</v>
          </cell>
          <cell r="T562">
            <v>0</v>
          </cell>
          <cell r="U562" t="e">
            <v>#REF!</v>
          </cell>
          <cell r="X562" t="str">
            <v>DEP-NC 2024</v>
          </cell>
        </row>
        <row r="563">
          <cell r="A563" t="str">
            <v>T2249B04</v>
          </cell>
          <cell r="B563" t="str">
            <v>NC</v>
          </cell>
          <cell r="C563" t="str">
            <v>CDO-East</v>
          </cell>
          <cell r="D563" t="str">
            <v>SOUTHERN</v>
          </cell>
          <cell r="E563" t="str">
            <v>SOUTHERN PINES</v>
          </cell>
          <cell r="F563" t="str">
            <v>Moore</v>
          </cell>
          <cell r="G563" t="str">
            <v>PINEHURST 115KV</v>
          </cell>
          <cell r="H563" t="str">
            <v>T2249</v>
          </cell>
          <cell r="I563">
            <v>230</v>
          </cell>
          <cell r="J563" t="str">
            <v>B04</v>
          </cell>
          <cell r="K563" t="str">
            <v>PINEHURST HOSPITAL 24KV</v>
          </cell>
          <cell r="L563" t="str">
            <v>BK1</v>
          </cell>
          <cell r="M563">
            <v>24</v>
          </cell>
          <cell r="N563">
            <v>398</v>
          </cell>
          <cell r="O563"/>
          <cell r="Q563">
            <v>0</v>
          </cell>
          <cell r="R563">
            <v>0</v>
          </cell>
          <cell r="S563">
            <v>1</v>
          </cell>
          <cell r="T563">
            <v>0</v>
          </cell>
          <cell r="U563" t="e">
            <v>#REF!</v>
          </cell>
          <cell r="X563" t="str">
            <v>DEP-NC 2024</v>
          </cell>
        </row>
        <row r="564">
          <cell r="A564" t="str">
            <v>T2249B13</v>
          </cell>
          <cell r="B564" t="str">
            <v>NC</v>
          </cell>
          <cell r="C564" t="str">
            <v>CDO-East</v>
          </cell>
          <cell r="D564" t="str">
            <v>SOUTHERN</v>
          </cell>
          <cell r="E564" t="str">
            <v>SOUTHERN PINES</v>
          </cell>
          <cell r="F564" t="str">
            <v>Moore</v>
          </cell>
          <cell r="G564" t="str">
            <v>Pinehurst 115KV</v>
          </cell>
          <cell r="K564" t="str">
            <v>NC 5</v>
          </cell>
          <cell r="U564" t="e">
            <v>#REF!</v>
          </cell>
          <cell r="X564" t="str">
            <v>DEP-NC 2024</v>
          </cell>
        </row>
        <row r="565">
          <cell r="A565" t="str">
            <v>T2249B23</v>
          </cell>
          <cell r="B565" t="str">
            <v>NC</v>
          </cell>
          <cell r="C565" t="str">
            <v>CDO-East</v>
          </cell>
          <cell r="D565" t="str">
            <v>SOUTHERN</v>
          </cell>
          <cell r="E565" t="str">
            <v>SOUTHERN PINES</v>
          </cell>
          <cell r="F565" t="str">
            <v>Moore</v>
          </cell>
          <cell r="G565" t="str">
            <v>Pinehurst 115KV</v>
          </cell>
          <cell r="K565" t="str">
            <v>Juniper Creek</v>
          </cell>
          <cell r="U565" t="e">
            <v>#REF!</v>
          </cell>
          <cell r="X565" t="str">
            <v>DEP-NC 2024</v>
          </cell>
        </row>
        <row r="566">
          <cell r="A566" t="str">
            <v>T2280B01</v>
          </cell>
          <cell r="B566" t="str">
            <v>NC</v>
          </cell>
          <cell r="C566" t="str">
            <v>CDO-East</v>
          </cell>
          <cell r="D566" t="str">
            <v>SOUTHERN</v>
          </cell>
          <cell r="E566" t="str">
            <v>SOUTHERN PINES</v>
          </cell>
          <cell r="F566" t="str">
            <v>Moore</v>
          </cell>
          <cell r="G566" t="str">
            <v>RAEFORD 115KV</v>
          </cell>
          <cell r="H566" t="str">
            <v>T2280</v>
          </cell>
          <cell r="I566">
            <v>230</v>
          </cell>
          <cell r="J566" t="str">
            <v>B01</v>
          </cell>
          <cell r="K566" t="str">
            <v>RAEFORD NORTH 12KV</v>
          </cell>
          <cell r="L566" t="str">
            <v>BK2</v>
          </cell>
          <cell r="M566">
            <v>12</v>
          </cell>
          <cell r="N566">
            <v>1122</v>
          </cell>
          <cell r="O566"/>
          <cell r="Q566">
            <v>0</v>
          </cell>
          <cell r="R566">
            <v>0</v>
          </cell>
          <cell r="S566">
            <v>1</v>
          </cell>
          <cell r="T566">
            <v>0</v>
          </cell>
          <cell r="U566" t="e">
            <v>#REF!</v>
          </cell>
          <cell r="X566" t="str">
            <v>DEP-NC 2024</v>
          </cell>
        </row>
        <row r="567">
          <cell r="A567" t="str">
            <v>T2280B03</v>
          </cell>
          <cell r="B567" t="str">
            <v>NC</v>
          </cell>
          <cell r="C567" t="str">
            <v>CDO-East</v>
          </cell>
          <cell r="D567" t="str">
            <v>SOUTHERN</v>
          </cell>
          <cell r="E567" t="str">
            <v>SOUTHERN PINES</v>
          </cell>
          <cell r="F567" t="str">
            <v>Moore</v>
          </cell>
          <cell r="G567" t="str">
            <v>RAEFORD 115KV</v>
          </cell>
          <cell r="H567" t="str">
            <v>T2280</v>
          </cell>
          <cell r="I567">
            <v>230</v>
          </cell>
          <cell r="J567" t="str">
            <v>B03</v>
          </cell>
          <cell r="K567" t="str">
            <v>RAEFORD SOUTH 12KV</v>
          </cell>
          <cell r="L567" t="str">
            <v>BK2</v>
          </cell>
          <cell r="M567">
            <v>12</v>
          </cell>
          <cell r="N567">
            <v>856</v>
          </cell>
          <cell r="O567"/>
          <cell r="Q567">
            <v>0</v>
          </cell>
          <cell r="R567">
            <v>0</v>
          </cell>
          <cell r="S567">
            <v>0</v>
          </cell>
          <cell r="T567">
            <v>0</v>
          </cell>
          <cell r="U567" t="e">
            <v>#REF!</v>
          </cell>
          <cell r="X567" t="str">
            <v>DEP-NC 2024</v>
          </cell>
        </row>
        <row r="568">
          <cell r="A568" t="str">
            <v>T2280B04</v>
          </cell>
          <cell r="B568" t="str">
            <v>NC</v>
          </cell>
          <cell r="C568" t="str">
            <v>CDO-East</v>
          </cell>
          <cell r="D568" t="str">
            <v>SOUTHERN</v>
          </cell>
          <cell r="E568" t="str">
            <v>SOUTHERN PINES</v>
          </cell>
          <cell r="F568" t="str">
            <v>Moore</v>
          </cell>
          <cell r="G568" t="str">
            <v>RAEFORD 115KV</v>
          </cell>
          <cell r="H568" t="str">
            <v>T2280</v>
          </cell>
          <cell r="I568">
            <v>230</v>
          </cell>
          <cell r="J568" t="str">
            <v>B04</v>
          </cell>
          <cell r="K568" t="str">
            <v>TEX-ELASTIC 12KV</v>
          </cell>
          <cell r="L568" t="str">
            <v>BK1</v>
          </cell>
          <cell r="M568">
            <v>12</v>
          </cell>
          <cell r="N568">
            <v>109</v>
          </cell>
          <cell r="O568"/>
          <cell r="Q568">
            <v>0</v>
          </cell>
          <cell r="R568">
            <v>0</v>
          </cell>
          <cell r="S568">
            <v>0</v>
          </cell>
          <cell r="T568">
            <v>0</v>
          </cell>
          <cell r="U568" t="e">
            <v>#REF!</v>
          </cell>
          <cell r="X568" t="str">
            <v>DEP-NC 2024</v>
          </cell>
        </row>
        <row r="569">
          <cell r="A569" t="str">
            <v>T2280B05</v>
          </cell>
          <cell r="B569" t="str">
            <v>NC</v>
          </cell>
          <cell r="C569" t="str">
            <v>CDO-East</v>
          </cell>
          <cell r="D569" t="str">
            <v>SOUTHERN</v>
          </cell>
          <cell r="E569" t="str">
            <v>SOUTHERN PINES</v>
          </cell>
          <cell r="F569" t="str">
            <v>Moore</v>
          </cell>
          <cell r="G569" t="str">
            <v>RAEFORD 115KV</v>
          </cell>
          <cell r="H569" t="str">
            <v>T2280</v>
          </cell>
          <cell r="I569">
            <v>230</v>
          </cell>
          <cell r="J569" t="str">
            <v>B05</v>
          </cell>
          <cell r="K569" t="str">
            <v>TIMBERLAND 12KV</v>
          </cell>
          <cell r="L569" t="str">
            <v>BK2</v>
          </cell>
          <cell r="M569">
            <v>12</v>
          </cell>
          <cell r="N569">
            <v>764</v>
          </cell>
          <cell r="O569"/>
          <cell r="Q569">
            <v>0</v>
          </cell>
          <cell r="R569">
            <v>0</v>
          </cell>
          <cell r="S569">
            <v>3</v>
          </cell>
          <cell r="T569">
            <v>0</v>
          </cell>
          <cell r="U569" t="e">
            <v>#REF!</v>
          </cell>
          <cell r="X569" t="str">
            <v>DEP-NC 2024</v>
          </cell>
        </row>
        <row r="570">
          <cell r="A570" t="str">
            <v>T2280B06</v>
          </cell>
          <cell r="B570" t="str">
            <v>NC</v>
          </cell>
          <cell r="C570" t="str">
            <v>CDO-East</v>
          </cell>
          <cell r="D570" t="str">
            <v>SOUTHERN</v>
          </cell>
          <cell r="E570" t="str">
            <v>SOUTHERN PINES</v>
          </cell>
          <cell r="F570" t="str">
            <v>Moore</v>
          </cell>
          <cell r="G570" t="str">
            <v>RAEFORD 115KV</v>
          </cell>
          <cell r="H570" t="str">
            <v>T2280</v>
          </cell>
          <cell r="I570">
            <v>230</v>
          </cell>
          <cell r="J570" t="str">
            <v>B06</v>
          </cell>
          <cell r="K570" t="str">
            <v>BURLINGTON INDUSTRIES 12KV</v>
          </cell>
          <cell r="L570" t="str">
            <v>BK1</v>
          </cell>
          <cell r="M570">
            <v>12</v>
          </cell>
          <cell r="N570">
            <v>1</v>
          </cell>
          <cell r="O570"/>
          <cell r="Q570">
            <v>0</v>
          </cell>
          <cell r="R570">
            <v>0</v>
          </cell>
          <cell r="S570">
            <v>0</v>
          </cell>
          <cell r="T570">
            <v>0</v>
          </cell>
          <cell r="U570" t="e">
            <v>#REF!</v>
          </cell>
          <cell r="X570" t="str">
            <v>DEP-NC 2024</v>
          </cell>
        </row>
        <row r="571">
          <cell r="A571" t="str">
            <v>T2280B23</v>
          </cell>
          <cell r="B571" t="str">
            <v>NC</v>
          </cell>
          <cell r="C571" t="str">
            <v>CDO-East</v>
          </cell>
          <cell r="D571" t="str">
            <v>SOUTHERN</v>
          </cell>
          <cell r="E571" t="str">
            <v>SOUTHERN PINES</v>
          </cell>
          <cell r="F571" t="str">
            <v>Moore</v>
          </cell>
          <cell r="G571" t="str">
            <v>RAEFORD 115KV</v>
          </cell>
          <cell r="H571" t="str">
            <v>T2280</v>
          </cell>
          <cell r="I571">
            <v>230</v>
          </cell>
          <cell r="J571" t="str">
            <v>B23</v>
          </cell>
          <cell r="K571" t="str">
            <v>MOCKINGBIRD HILL 12KV</v>
          </cell>
          <cell r="L571" t="str">
            <v>BK2</v>
          </cell>
          <cell r="M571">
            <v>12</v>
          </cell>
          <cell r="N571">
            <v>813</v>
          </cell>
          <cell r="O571"/>
          <cell r="Q571">
            <v>0</v>
          </cell>
          <cell r="R571">
            <v>0</v>
          </cell>
          <cell r="S571">
            <v>1</v>
          </cell>
          <cell r="T571">
            <v>0</v>
          </cell>
          <cell r="U571" t="e">
            <v>#REF!</v>
          </cell>
          <cell r="X571" t="str">
            <v>DEP-NC 2024</v>
          </cell>
        </row>
        <row r="572">
          <cell r="A572" t="str">
            <v>T2282B01</v>
          </cell>
          <cell r="B572" t="str">
            <v>NC</v>
          </cell>
          <cell r="C572" t="str">
            <v>CDO-East</v>
          </cell>
          <cell r="D572" t="str">
            <v>SOUTHERN</v>
          </cell>
          <cell r="E572" t="str">
            <v>SOUTHERN PINES</v>
          </cell>
          <cell r="F572" t="str">
            <v>Moore</v>
          </cell>
          <cell r="G572" t="str">
            <v>RAEFORD SOUTH 115KV</v>
          </cell>
          <cell r="H572" t="str">
            <v>T2282</v>
          </cell>
          <cell r="I572">
            <v>230</v>
          </cell>
          <cell r="J572" t="str">
            <v>B01</v>
          </cell>
          <cell r="K572" t="str">
            <v>NC HIGHWAY 211 12KV</v>
          </cell>
          <cell r="L572" t="str">
            <v>BK1</v>
          </cell>
          <cell r="M572">
            <v>12</v>
          </cell>
          <cell r="N572">
            <v>376</v>
          </cell>
          <cell r="O572"/>
          <cell r="Q572">
            <v>0</v>
          </cell>
          <cell r="R572">
            <v>0</v>
          </cell>
          <cell r="S572">
            <v>1</v>
          </cell>
          <cell r="T572">
            <v>0</v>
          </cell>
          <cell r="U572" t="e">
            <v>#REF!</v>
          </cell>
          <cell r="X572" t="str">
            <v>DEP-NC 2024</v>
          </cell>
        </row>
        <row r="573">
          <cell r="A573" t="str">
            <v>T2282B02</v>
          </cell>
          <cell r="B573" t="str">
            <v>NC</v>
          </cell>
          <cell r="C573" t="str">
            <v>CDO-East</v>
          </cell>
          <cell r="D573" t="str">
            <v>SOUTHERN</v>
          </cell>
          <cell r="E573" t="str">
            <v>SOUTHERN PINES</v>
          </cell>
          <cell r="F573" t="str">
            <v>Moore</v>
          </cell>
          <cell r="G573" t="str">
            <v>RAEFORD SOUTH 115KV</v>
          </cell>
          <cell r="H573" t="str">
            <v>T2282</v>
          </cell>
          <cell r="I573">
            <v>230</v>
          </cell>
          <cell r="J573" t="str">
            <v>B02</v>
          </cell>
          <cell r="K573" t="str">
            <v>NC HIGHWAY 20 12KV</v>
          </cell>
          <cell r="L573" t="str">
            <v>BK1</v>
          </cell>
          <cell r="M573">
            <v>12</v>
          </cell>
          <cell r="N573">
            <v>377</v>
          </cell>
          <cell r="O573"/>
          <cell r="Q573">
            <v>0</v>
          </cell>
          <cell r="R573">
            <v>0</v>
          </cell>
          <cell r="S573">
            <v>6</v>
          </cell>
          <cell r="T573">
            <v>0</v>
          </cell>
          <cell r="U573" t="e">
            <v>#REF!</v>
          </cell>
          <cell r="X573" t="str">
            <v>DEP-NC 2024</v>
          </cell>
        </row>
        <row r="574">
          <cell r="A574" t="str">
            <v>T2282B03</v>
          </cell>
          <cell r="B574" t="str">
            <v>NC</v>
          </cell>
          <cell r="C574" t="str">
            <v>CDO-East</v>
          </cell>
          <cell r="D574" t="str">
            <v>SOUTHERN</v>
          </cell>
          <cell r="E574" t="str">
            <v>SOUTHERN PINES</v>
          </cell>
          <cell r="F574" t="str">
            <v>Moore</v>
          </cell>
          <cell r="G574" t="str">
            <v>RAEFORD SOUTH 115KV</v>
          </cell>
          <cell r="H574" t="str">
            <v>T2282</v>
          </cell>
          <cell r="I574">
            <v>230</v>
          </cell>
          <cell r="J574" t="str">
            <v>B03</v>
          </cell>
          <cell r="K574" t="str">
            <v>RAEFORD SOUTH CENTRAL AVENUE 12KV</v>
          </cell>
          <cell r="L574" t="str">
            <v>BK1</v>
          </cell>
          <cell r="M574">
            <v>12</v>
          </cell>
          <cell r="N574">
            <v>108</v>
          </cell>
          <cell r="O574"/>
          <cell r="Q574">
            <v>0</v>
          </cell>
          <cell r="R574">
            <v>0</v>
          </cell>
          <cell r="S574">
            <v>2</v>
          </cell>
          <cell r="T574">
            <v>0</v>
          </cell>
          <cell r="U574" t="e">
            <v>#REF!</v>
          </cell>
          <cell r="X574" t="str">
            <v>DEP-NC 2024</v>
          </cell>
        </row>
        <row r="575">
          <cell r="A575" t="str">
            <v>T2432B02</v>
          </cell>
          <cell r="B575" t="str">
            <v>NC</v>
          </cell>
          <cell r="C575" t="str">
            <v>CDO-East</v>
          </cell>
          <cell r="D575" t="str">
            <v>SOUTHERN</v>
          </cell>
          <cell r="E575" t="str">
            <v>SANFORD</v>
          </cell>
          <cell r="F575" t="str">
            <v>Lee</v>
          </cell>
          <cell r="G575" t="str">
            <v>SANFORD GARDEN STREET</v>
          </cell>
          <cell r="H575" t="str">
            <v>T2432</v>
          </cell>
          <cell r="I575">
            <v>220</v>
          </cell>
          <cell r="J575" t="str">
            <v>B02</v>
          </cell>
          <cell r="K575" t="str">
            <v>FIRETOWER ROAD 23KV</v>
          </cell>
          <cell r="L575" t="str">
            <v>BK1</v>
          </cell>
          <cell r="M575">
            <v>23</v>
          </cell>
          <cell r="N575">
            <v>1958</v>
          </cell>
          <cell r="O575"/>
          <cell r="P575" t="str">
            <v>Y</v>
          </cell>
          <cell r="Q575">
            <v>1</v>
          </cell>
          <cell r="R575">
            <v>0.5</v>
          </cell>
          <cell r="S575">
            <v>6</v>
          </cell>
          <cell r="T575">
            <v>0</v>
          </cell>
          <cell r="U575" t="str">
            <v>DEP-NC 2024</v>
          </cell>
          <cell r="X575" t="str">
            <v>DEP-NC 2022</v>
          </cell>
        </row>
        <row r="576">
          <cell r="A576" t="str">
            <v>T2432B03</v>
          </cell>
          <cell r="B576" t="str">
            <v>NC</v>
          </cell>
          <cell r="C576" t="str">
            <v>CDO-East</v>
          </cell>
          <cell r="D576" t="str">
            <v>SOUTHERN</v>
          </cell>
          <cell r="E576" t="str">
            <v>SANFORD</v>
          </cell>
          <cell r="F576" t="str">
            <v>Lee</v>
          </cell>
          <cell r="G576" t="str">
            <v>SANFORD GARDEN STREET</v>
          </cell>
          <cell r="H576" t="str">
            <v>T2432</v>
          </cell>
          <cell r="I576">
            <v>220</v>
          </cell>
          <cell r="J576" t="str">
            <v>B03</v>
          </cell>
          <cell r="K576" t="str">
            <v>CARTHAGE STREET 23KV</v>
          </cell>
          <cell r="L576" t="str">
            <v>BK1</v>
          </cell>
          <cell r="M576">
            <v>23</v>
          </cell>
          <cell r="N576">
            <v>2685</v>
          </cell>
          <cell r="O576"/>
          <cell r="P576" t="str">
            <v>Y</v>
          </cell>
          <cell r="Q576">
            <v>1</v>
          </cell>
          <cell r="R576">
            <v>0.5</v>
          </cell>
          <cell r="S576">
            <v>5</v>
          </cell>
          <cell r="T576">
            <v>1</v>
          </cell>
          <cell r="U576" t="str">
            <v>DEP-NC 2024</v>
          </cell>
          <cell r="X576" t="str">
            <v>DEP-NC 2022</v>
          </cell>
        </row>
        <row r="577">
          <cell r="A577" t="str">
            <v>T2480B02</v>
          </cell>
          <cell r="B577" t="str">
            <v>NC</v>
          </cell>
          <cell r="C577" t="str">
            <v>CDO-East</v>
          </cell>
          <cell r="D577" t="str">
            <v>EASTERN</v>
          </cell>
          <cell r="E577" t="str">
            <v>CAPE FEAR</v>
          </cell>
          <cell r="F577" t="str">
            <v>Cumberland</v>
          </cell>
          <cell r="G577" t="str">
            <v>FAYETTEVILLE SLOCOMB 115KV</v>
          </cell>
          <cell r="H577" t="str">
            <v>T2480</v>
          </cell>
          <cell r="I577">
            <v>223</v>
          </cell>
          <cell r="J577" t="str">
            <v>B02</v>
          </cell>
          <cell r="K577" t="str">
            <v>METHODIST COLLEGE 12KV</v>
          </cell>
          <cell r="L577" t="str">
            <v>BK1</v>
          </cell>
          <cell r="M577">
            <v>12</v>
          </cell>
          <cell r="N577">
            <v>66</v>
          </cell>
          <cell r="O577"/>
          <cell r="Q577">
            <v>0</v>
          </cell>
          <cell r="R577">
            <v>0</v>
          </cell>
          <cell r="S577">
            <v>0</v>
          </cell>
          <cell r="T577">
            <v>0</v>
          </cell>
          <cell r="U577" t="e">
            <v>#REF!</v>
          </cell>
          <cell r="X577" t="str">
            <v>DEP-NC 2024</v>
          </cell>
        </row>
        <row r="578">
          <cell r="A578" t="str">
            <v>T2495B13</v>
          </cell>
          <cell r="B578" t="str">
            <v>NC</v>
          </cell>
          <cell r="C578" t="str">
            <v>CDO-East</v>
          </cell>
          <cell r="D578" t="str">
            <v>EASTERN</v>
          </cell>
          <cell r="E578" t="str">
            <v>CAPE FEAR</v>
          </cell>
          <cell r="F578" t="str">
            <v>Cumberland</v>
          </cell>
          <cell r="G578" t="str">
            <v>SPRING LAKE 230KV</v>
          </cell>
          <cell r="H578" t="str">
            <v>T2495</v>
          </cell>
          <cell r="I578">
            <v>223</v>
          </cell>
          <cell r="J578" t="str">
            <v>B13</v>
          </cell>
          <cell r="K578" t="str">
            <v>HIGHWAY 87 NORTH 24KV</v>
          </cell>
          <cell r="L578" t="str">
            <v>BK1</v>
          </cell>
          <cell r="M578">
            <v>24</v>
          </cell>
          <cell r="N578">
            <v>398</v>
          </cell>
          <cell r="O578"/>
          <cell r="Q578">
            <v>0</v>
          </cell>
          <cell r="R578">
            <v>0</v>
          </cell>
          <cell r="S578">
            <v>1</v>
          </cell>
          <cell r="T578">
            <v>0</v>
          </cell>
          <cell r="U578" t="e">
            <v>#REF!</v>
          </cell>
          <cell r="X578" t="str">
            <v>DEP-NC 2024</v>
          </cell>
        </row>
        <row r="579">
          <cell r="A579" t="str">
            <v>T2580B01</v>
          </cell>
          <cell r="B579" t="str">
            <v>NC</v>
          </cell>
          <cell r="C579" t="str">
            <v>CDO-East</v>
          </cell>
          <cell r="D579" t="str">
            <v>EASTERN</v>
          </cell>
          <cell r="E579" t="str">
            <v>CAPE FEAR</v>
          </cell>
          <cell r="F579" t="str">
            <v>Cumberland</v>
          </cell>
          <cell r="G579" t="str">
            <v>VANDER 115KV</v>
          </cell>
          <cell r="H579" t="str">
            <v>T2580</v>
          </cell>
          <cell r="I579">
            <v>223</v>
          </cell>
          <cell r="J579" t="str">
            <v>B01</v>
          </cell>
          <cell r="K579" t="str">
            <v>CEDAR CREEK 23KV</v>
          </cell>
          <cell r="L579" t="str">
            <v>BK1</v>
          </cell>
          <cell r="M579">
            <v>23</v>
          </cell>
          <cell r="N579">
            <v>1231</v>
          </cell>
          <cell r="O579"/>
          <cell r="Q579">
            <v>0</v>
          </cell>
          <cell r="R579">
            <v>0</v>
          </cell>
          <cell r="S579">
            <v>5</v>
          </cell>
          <cell r="T579">
            <v>0</v>
          </cell>
          <cell r="U579" t="e">
            <v>#REF!</v>
          </cell>
          <cell r="X579" t="str">
            <v>DEP-NC 2024</v>
          </cell>
        </row>
        <row r="580">
          <cell r="A580" t="str">
            <v>T2580B02</v>
          </cell>
          <cell r="B580" t="str">
            <v>NC</v>
          </cell>
          <cell r="C580" t="str">
            <v>CDO-East</v>
          </cell>
          <cell r="D580" t="str">
            <v>EASTERN</v>
          </cell>
          <cell r="E580" t="str">
            <v>CAPE FEAR</v>
          </cell>
          <cell r="F580" t="str">
            <v>Cumberland</v>
          </cell>
          <cell r="G580" t="str">
            <v>VANDER 115KV</v>
          </cell>
          <cell r="H580" t="str">
            <v>T2580</v>
          </cell>
          <cell r="I580">
            <v>223</v>
          </cell>
          <cell r="J580" t="str">
            <v>B02</v>
          </cell>
          <cell r="K580" t="str">
            <v>STEDMAN 23KV</v>
          </cell>
          <cell r="L580" t="str">
            <v>BK1</v>
          </cell>
          <cell r="M580">
            <v>23</v>
          </cell>
          <cell r="N580">
            <v>1170</v>
          </cell>
          <cell r="O580"/>
          <cell r="Q580">
            <v>0</v>
          </cell>
          <cell r="R580">
            <v>0</v>
          </cell>
          <cell r="S580">
            <v>1</v>
          </cell>
          <cell r="T580">
            <v>0</v>
          </cell>
          <cell r="U580" t="e">
            <v>#REF!</v>
          </cell>
          <cell r="X580" t="str">
            <v>DEP-NC 2024</v>
          </cell>
        </row>
        <row r="581">
          <cell r="A581" t="str">
            <v>T2631B04</v>
          </cell>
          <cell r="B581" t="str">
            <v>NC</v>
          </cell>
          <cell r="C581" t="str">
            <v>CDO-East</v>
          </cell>
          <cell r="D581" t="str">
            <v>SOUTHERN</v>
          </cell>
          <cell r="E581" t="str">
            <v>MAXTON</v>
          </cell>
          <cell r="F581" t="str">
            <v>Robeson</v>
          </cell>
          <cell r="G581" t="str">
            <v>WEATHERSPOON 230KV</v>
          </cell>
          <cell r="H581" t="str">
            <v>T2631</v>
          </cell>
          <cell r="I581">
            <v>231</v>
          </cell>
          <cell r="J581" t="str">
            <v>B04</v>
          </cell>
          <cell r="K581" t="str">
            <v>ALLENTON 23KV</v>
          </cell>
          <cell r="L581" t="str">
            <v>BK1</v>
          </cell>
          <cell r="M581">
            <v>23</v>
          </cell>
          <cell r="N581">
            <v>1438</v>
          </cell>
          <cell r="O581"/>
          <cell r="P581" t="str">
            <v>Y</v>
          </cell>
          <cell r="Q581">
            <v>1</v>
          </cell>
          <cell r="R581">
            <v>0.5</v>
          </cell>
          <cell r="S581">
            <v>3</v>
          </cell>
          <cell r="T581">
            <v>0</v>
          </cell>
          <cell r="U581" t="str">
            <v>DEP-NC 2024</v>
          </cell>
          <cell r="X581" t="str">
            <v>DEP-NC 2022</v>
          </cell>
        </row>
        <row r="582">
          <cell r="A582" t="str">
            <v>T4130B03</v>
          </cell>
          <cell r="B582" t="str">
            <v>NC</v>
          </cell>
          <cell r="C582" t="str">
            <v>CDO-East</v>
          </cell>
          <cell r="D582" t="str">
            <v>EASTERN</v>
          </cell>
          <cell r="E582" t="str">
            <v>NEW BERN</v>
          </cell>
          <cell r="F582" t="str">
            <v>Craven</v>
          </cell>
          <cell r="G582" t="str">
            <v>CHOCOWINITY 230KV</v>
          </cell>
          <cell r="H582" t="str">
            <v>T4130</v>
          </cell>
          <cell r="I582">
            <v>323</v>
          </cell>
          <cell r="J582" t="str">
            <v>B03</v>
          </cell>
          <cell r="K582" t="str">
            <v>TAR RIVER 23KV</v>
          </cell>
          <cell r="L582" t="str">
            <v>BK1</v>
          </cell>
          <cell r="M582">
            <v>23</v>
          </cell>
          <cell r="N582">
            <v>595</v>
          </cell>
          <cell r="O582"/>
          <cell r="Q582">
            <v>0</v>
          </cell>
          <cell r="R582">
            <v>0</v>
          </cell>
          <cell r="S582">
            <v>3</v>
          </cell>
          <cell r="T582">
            <v>0</v>
          </cell>
          <cell r="U582" t="e">
            <v>#REF!</v>
          </cell>
          <cell r="X582" t="str">
            <v>DEP-NC 2024</v>
          </cell>
        </row>
        <row r="583">
          <cell r="A583" t="str">
            <v>T4150B02</v>
          </cell>
          <cell r="B583" t="str">
            <v>NC</v>
          </cell>
          <cell r="C583" t="str">
            <v>CDO-East</v>
          </cell>
          <cell r="D583" t="str">
            <v>EASTERN</v>
          </cell>
          <cell r="E583" t="str">
            <v>KINSTON</v>
          </cell>
          <cell r="F583" t="str">
            <v>Lenoir</v>
          </cell>
          <cell r="G583" t="str">
            <v>FARMVILLE 230KV</v>
          </cell>
          <cell r="H583" t="str">
            <v>T4150</v>
          </cell>
          <cell r="I583">
            <v>321</v>
          </cell>
          <cell r="J583" t="str">
            <v>B02</v>
          </cell>
          <cell r="K583" t="str">
            <v>FARMVILLE 12KV</v>
          </cell>
          <cell r="L583" t="str">
            <v>BK1</v>
          </cell>
          <cell r="M583">
            <v>12</v>
          </cell>
          <cell r="N583">
            <v>0</v>
          </cell>
          <cell r="O583"/>
          <cell r="Q583">
            <v>0</v>
          </cell>
          <cell r="R583">
            <v>0</v>
          </cell>
          <cell r="S583">
            <v>0</v>
          </cell>
          <cell r="T583">
            <v>0</v>
          </cell>
          <cell r="U583" t="e">
            <v>#REF!</v>
          </cell>
          <cell r="X583" t="str">
            <v>DEP-NC 2024</v>
          </cell>
        </row>
        <row r="584">
          <cell r="A584" t="str">
            <v>T4150B03</v>
          </cell>
          <cell r="B584" t="str">
            <v>NC</v>
          </cell>
          <cell r="C584" t="str">
            <v>CDO-East</v>
          </cell>
          <cell r="D584" t="str">
            <v>EASTERN</v>
          </cell>
          <cell r="E584" t="str">
            <v>KINSTON</v>
          </cell>
          <cell r="F584" t="str">
            <v>Lenoir</v>
          </cell>
          <cell r="G584" t="str">
            <v>FARMVILLE 230KV</v>
          </cell>
          <cell r="H584" t="str">
            <v>T4150</v>
          </cell>
          <cell r="I584">
            <v>321</v>
          </cell>
          <cell r="J584" t="str">
            <v>B03</v>
          </cell>
          <cell r="K584" t="str">
            <v>FARMVILLE INDUSTRIAL 12KV</v>
          </cell>
          <cell r="L584" t="str">
            <v>BK1</v>
          </cell>
          <cell r="M584">
            <v>12</v>
          </cell>
          <cell r="N584">
            <v>8</v>
          </cell>
          <cell r="O584"/>
          <cell r="Q584">
            <v>0</v>
          </cell>
          <cell r="R584">
            <v>0</v>
          </cell>
          <cell r="S584">
            <v>1</v>
          </cell>
          <cell r="T584">
            <v>0</v>
          </cell>
          <cell r="U584" t="e">
            <v>#REF!</v>
          </cell>
          <cell r="X584" t="str">
            <v>DEP-NC 2024</v>
          </cell>
        </row>
        <row r="585">
          <cell r="A585" t="str">
            <v>T4225B02</v>
          </cell>
          <cell r="B585" t="str">
            <v>NC</v>
          </cell>
          <cell r="C585" t="str">
            <v>CDO-East</v>
          </cell>
          <cell r="D585" t="str">
            <v>EASTERN</v>
          </cell>
          <cell r="E585" t="str">
            <v>KINSTON</v>
          </cell>
          <cell r="F585" t="str">
            <v>Lenoir</v>
          </cell>
          <cell r="G585" t="str">
            <v>KORNEGAY 115KV</v>
          </cell>
          <cell r="H585" t="str">
            <v>T4225</v>
          </cell>
          <cell r="I585">
            <v>321</v>
          </cell>
          <cell r="J585" t="str">
            <v>B02</v>
          </cell>
          <cell r="K585" t="str">
            <v>GUILFORD EAST 23KV</v>
          </cell>
          <cell r="L585" t="str">
            <v>BK1</v>
          </cell>
          <cell r="M585">
            <v>23</v>
          </cell>
          <cell r="N585">
            <v>12</v>
          </cell>
          <cell r="O585"/>
          <cell r="Q585">
            <v>0</v>
          </cell>
          <cell r="R585">
            <v>0</v>
          </cell>
          <cell r="S585">
            <v>0</v>
          </cell>
          <cell r="T585">
            <v>0</v>
          </cell>
          <cell r="U585" t="e">
            <v>#REF!</v>
          </cell>
          <cell r="X585" t="str">
            <v>DEP-NC 2024</v>
          </cell>
        </row>
        <row r="586">
          <cell r="A586" t="str">
            <v>T4230B01</v>
          </cell>
          <cell r="B586" t="str">
            <v>NC</v>
          </cell>
          <cell r="C586" t="str">
            <v>CDO-East</v>
          </cell>
          <cell r="D586" t="str">
            <v>EASTERN</v>
          </cell>
          <cell r="E586" t="str">
            <v>KINSTON</v>
          </cell>
          <cell r="F586" t="str">
            <v>Lenoir</v>
          </cell>
          <cell r="G586" t="str">
            <v>KINSTON 115KV</v>
          </cell>
          <cell r="H586" t="str">
            <v>T4230</v>
          </cell>
          <cell r="I586">
            <v>321</v>
          </cell>
          <cell r="J586" t="str">
            <v>B01</v>
          </cell>
          <cell r="K586" t="str">
            <v>KINSTON INDUSTRIAL 24KV</v>
          </cell>
          <cell r="L586" t="str">
            <v>BK1</v>
          </cell>
          <cell r="M586">
            <v>23</v>
          </cell>
          <cell r="N586">
            <v>104</v>
          </cell>
          <cell r="O586"/>
          <cell r="Q586">
            <v>0</v>
          </cell>
          <cell r="R586">
            <v>0</v>
          </cell>
          <cell r="S586">
            <v>1</v>
          </cell>
          <cell r="T586">
            <v>0</v>
          </cell>
          <cell r="U586" t="e">
            <v>#REF!</v>
          </cell>
          <cell r="X586" t="str">
            <v>DEP-NC 2024</v>
          </cell>
        </row>
        <row r="587">
          <cell r="A587" t="str">
            <v>T4230B03</v>
          </cell>
          <cell r="B587" t="str">
            <v>NC</v>
          </cell>
          <cell r="C587" t="str">
            <v>CDO-East</v>
          </cell>
          <cell r="D587" t="str">
            <v>EASTERN</v>
          </cell>
          <cell r="E587" t="str">
            <v>KINSTON</v>
          </cell>
          <cell r="F587" t="str">
            <v>Lenoir</v>
          </cell>
          <cell r="G587" t="str">
            <v>KINSTON 115KV</v>
          </cell>
          <cell r="H587" t="str">
            <v>T4230</v>
          </cell>
          <cell r="I587">
            <v>321</v>
          </cell>
          <cell r="J587" t="str">
            <v>B03</v>
          </cell>
          <cell r="K587" t="str">
            <v>FALLING CREEK 24KV</v>
          </cell>
          <cell r="L587" t="str">
            <v>BK1</v>
          </cell>
          <cell r="M587">
            <v>23</v>
          </cell>
          <cell r="N587">
            <v>951</v>
          </cell>
          <cell r="O587"/>
          <cell r="Q587">
            <v>0</v>
          </cell>
          <cell r="R587">
            <v>0</v>
          </cell>
          <cell r="S587">
            <v>1</v>
          </cell>
          <cell r="T587">
            <v>0</v>
          </cell>
          <cell r="U587" t="e">
            <v>#REF!</v>
          </cell>
          <cell r="X587" t="str">
            <v>DEP-NC 2024</v>
          </cell>
        </row>
        <row r="588">
          <cell r="A588" t="str">
            <v>T4240B08</v>
          </cell>
          <cell r="B588" t="str">
            <v>NC</v>
          </cell>
          <cell r="C588" t="str">
            <v>CDO-East</v>
          </cell>
          <cell r="D588" t="str">
            <v>EASTERN</v>
          </cell>
          <cell r="E588" t="str">
            <v>MOREHEAD CITY</v>
          </cell>
          <cell r="F588" t="str">
            <v>Cateret</v>
          </cell>
          <cell r="G588" t="str">
            <v>MOREHEAD 115KV</v>
          </cell>
          <cell r="H588" t="str">
            <v>T4240</v>
          </cell>
          <cell r="I588">
            <v>322</v>
          </cell>
          <cell r="J588" t="str">
            <v>B08</v>
          </cell>
          <cell r="K588" t="str">
            <v>BRIDGES STREET 12KV</v>
          </cell>
          <cell r="L588" t="str">
            <v>BK2</v>
          </cell>
          <cell r="M588">
            <v>12</v>
          </cell>
          <cell r="N588">
            <v>1629</v>
          </cell>
          <cell r="O588"/>
          <cell r="P588" t="str">
            <v>Y</v>
          </cell>
          <cell r="Q588">
            <v>1</v>
          </cell>
          <cell r="R588">
            <v>0.5</v>
          </cell>
          <cell r="S588">
            <v>0</v>
          </cell>
          <cell r="T588">
            <v>3</v>
          </cell>
          <cell r="U588" t="str">
            <v>DEP-NC 2024</v>
          </cell>
          <cell r="X588" t="str">
            <v>DEP-NC 2025</v>
          </cell>
        </row>
        <row r="589">
          <cell r="A589" t="str">
            <v>T4255B02</v>
          </cell>
          <cell r="B589" t="str">
            <v>NC</v>
          </cell>
          <cell r="C589" t="str">
            <v>CDO-East</v>
          </cell>
          <cell r="D589" t="str">
            <v>EASTERN</v>
          </cell>
          <cell r="E589" t="str">
            <v>NEW BERN</v>
          </cell>
          <cell r="F589" t="str">
            <v>Craven</v>
          </cell>
          <cell r="G589" t="str">
            <v>NEW BERN WEST 230KV</v>
          </cell>
          <cell r="H589" t="str">
            <v>T4255</v>
          </cell>
          <cell r="I589">
            <v>323</v>
          </cell>
          <cell r="J589" t="str">
            <v>B02</v>
          </cell>
          <cell r="K589" t="str">
            <v>RACE TRACK ROAD 23KV</v>
          </cell>
          <cell r="L589" t="str">
            <v>BK1</v>
          </cell>
          <cell r="M589">
            <v>23</v>
          </cell>
          <cell r="N589">
            <v>386</v>
          </cell>
          <cell r="O589"/>
          <cell r="Q589">
            <v>0</v>
          </cell>
          <cell r="R589">
            <v>0</v>
          </cell>
          <cell r="S589">
            <v>0</v>
          </cell>
          <cell r="T589">
            <v>0</v>
          </cell>
          <cell r="U589" t="e">
            <v>#REF!</v>
          </cell>
          <cell r="X589" t="str">
            <v>DEP-NC 2024</v>
          </cell>
        </row>
        <row r="590">
          <cell r="A590" t="str">
            <v>T4255B03</v>
          </cell>
          <cell r="B590" t="str">
            <v>NC</v>
          </cell>
          <cell r="C590" t="str">
            <v>CDO-East</v>
          </cell>
          <cell r="D590" t="str">
            <v>EASTERN</v>
          </cell>
          <cell r="E590" t="str">
            <v>NEW BERN</v>
          </cell>
          <cell r="F590" t="str">
            <v>Craven</v>
          </cell>
          <cell r="G590" t="str">
            <v>NEW BERN WEST 230KV</v>
          </cell>
          <cell r="H590" t="str">
            <v>T4255</v>
          </cell>
          <cell r="I590">
            <v>323</v>
          </cell>
          <cell r="J590" t="str">
            <v>B03</v>
          </cell>
          <cell r="K590" t="str">
            <v>CLARKS 23KV</v>
          </cell>
          <cell r="L590" t="str">
            <v>BK1</v>
          </cell>
          <cell r="M590">
            <v>23</v>
          </cell>
          <cell r="N590">
            <v>211</v>
          </cell>
          <cell r="O590"/>
          <cell r="Q590">
            <v>0</v>
          </cell>
          <cell r="R590">
            <v>0</v>
          </cell>
          <cell r="S590">
            <v>1</v>
          </cell>
          <cell r="T590">
            <v>0</v>
          </cell>
          <cell r="U590" t="e">
            <v>#REF!</v>
          </cell>
          <cell r="X590" t="str">
            <v>DEP-NC 2024</v>
          </cell>
        </row>
        <row r="591">
          <cell r="A591" t="str">
            <v>T4271B03</v>
          </cell>
          <cell r="B591" t="str">
            <v>NC</v>
          </cell>
          <cell r="C591" t="str">
            <v>CDO-East</v>
          </cell>
          <cell r="D591" t="str">
            <v>EASTERN</v>
          </cell>
          <cell r="E591" t="str">
            <v>MOREHEAD CITY</v>
          </cell>
          <cell r="F591" t="str">
            <v>Cateret</v>
          </cell>
          <cell r="G591" t="str">
            <v>NEWPORT 115KV</v>
          </cell>
          <cell r="H591" t="str">
            <v>T4271</v>
          </cell>
          <cell r="I591">
            <v>322</v>
          </cell>
          <cell r="J591" t="str">
            <v>B03</v>
          </cell>
          <cell r="K591" t="str">
            <v>RIVERWOODS 23KV</v>
          </cell>
          <cell r="L591" t="str">
            <v>BK1</v>
          </cell>
          <cell r="M591">
            <v>23</v>
          </cell>
          <cell r="N591">
            <v>1352</v>
          </cell>
          <cell r="O591"/>
          <cell r="P591" t="str">
            <v>Y</v>
          </cell>
          <cell r="Q591">
            <v>1</v>
          </cell>
          <cell r="R591">
            <v>0.5</v>
          </cell>
          <cell r="S591">
            <v>0</v>
          </cell>
          <cell r="T591">
            <v>2</v>
          </cell>
          <cell r="U591" t="str">
            <v>DEP-NC 2024</v>
          </cell>
          <cell r="X591" t="str">
            <v>DEP-NC 2025</v>
          </cell>
        </row>
        <row r="592">
          <cell r="A592" t="str">
            <v>T4276B02</v>
          </cell>
          <cell r="B592" t="str">
            <v>NC</v>
          </cell>
          <cell r="C592" t="str">
            <v>CDO-East</v>
          </cell>
          <cell r="D592" t="str">
            <v>EASTERN</v>
          </cell>
          <cell r="E592" t="str">
            <v>NEW BERN</v>
          </cell>
          <cell r="F592" t="str">
            <v>Craven</v>
          </cell>
          <cell r="G592" t="str">
            <v>RHEMS 230KV</v>
          </cell>
          <cell r="H592" t="str">
            <v>T4276</v>
          </cell>
          <cell r="I592">
            <v>323</v>
          </cell>
          <cell r="J592" t="str">
            <v>B02</v>
          </cell>
          <cell r="K592" t="str">
            <v>POLLOCKSVILLE 24KV</v>
          </cell>
          <cell r="L592" t="str">
            <v>BK1</v>
          </cell>
          <cell r="M592">
            <v>24</v>
          </cell>
          <cell r="N592">
            <v>1138</v>
          </cell>
          <cell r="O592"/>
          <cell r="Q592">
            <v>0</v>
          </cell>
          <cell r="R592">
            <v>0</v>
          </cell>
          <cell r="S592">
            <v>5</v>
          </cell>
          <cell r="T592">
            <v>0</v>
          </cell>
          <cell r="U592" t="e">
            <v>#REF!</v>
          </cell>
          <cell r="X592" t="str">
            <v>DEP-NC 2024</v>
          </cell>
        </row>
        <row r="593">
          <cell r="A593" t="str">
            <v>T4319B01</v>
          </cell>
          <cell r="B593" t="str">
            <v>NC</v>
          </cell>
          <cell r="C593" t="str">
            <v>CDO-East</v>
          </cell>
          <cell r="D593" t="str">
            <v>EASTERN</v>
          </cell>
          <cell r="E593" t="str">
            <v>KINSTON</v>
          </cell>
          <cell r="F593" t="str">
            <v>Lenoir</v>
          </cell>
          <cell r="G593" t="str">
            <v>GLOBAL TRANSPARK 115KV</v>
          </cell>
          <cell r="H593" t="str">
            <v>T4319</v>
          </cell>
          <cell r="I593">
            <v>321</v>
          </cell>
          <cell r="J593" t="str">
            <v>B01</v>
          </cell>
          <cell r="K593" t="str">
            <v>GTP 23KV</v>
          </cell>
          <cell r="L593" t="str">
            <v>BK1</v>
          </cell>
          <cell r="M593">
            <v>23</v>
          </cell>
          <cell r="N593">
            <v>17</v>
          </cell>
          <cell r="O593"/>
          <cell r="Q593">
            <v>0</v>
          </cell>
          <cell r="R593">
            <v>0</v>
          </cell>
          <cell r="S593">
            <v>0</v>
          </cell>
          <cell r="T593">
            <v>0</v>
          </cell>
          <cell r="U593" t="e">
            <v>#REF!</v>
          </cell>
          <cell r="X593" t="str">
            <v>DEP-NC 2024</v>
          </cell>
        </row>
        <row r="594">
          <cell r="A594" t="str">
            <v>T4319B02</v>
          </cell>
          <cell r="B594" t="str">
            <v>NC</v>
          </cell>
          <cell r="C594" t="str">
            <v>CDO-East</v>
          </cell>
          <cell r="D594" t="str">
            <v>EASTERN</v>
          </cell>
          <cell r="E594" t="str">
            <v>KINSTON</v>
          </cell>
          <cell r="F594" t="str">
            <v>Lenoir</v>
          </cell>
          <cell r="G594" t="str">
            <v>GLOBAL TRANSPARK 115KV</v>
          </cell>
          <cell r="H594" t="str">
            <v>T4319</v>
          </cell>
          <cell r="I594">
            <v>321</v>
          </cell>
          <cell r="J594" t="str">
            <v>B02</v>
          </cell>
          <cell r="K594" t="str">
            <v>NC 58 23KV</v>
          </cell>
          <cell r="L594" t="str">
            <v>BK1</v>
          </cell>
          <cell r="M594">
            <v>23</v>
          </cell>
          <cell r="N594">
            <v>5</v>
          </cell>
          <cell r="O594"/>
          <cell r="Q594">
            <v>0</v>
          </cell>
          <cell r="R594">
            <v>0</v>
          </cell>
          <cell r="S594">
            <v>1</v>
          </cell>
          <cell r="T594">
            <v>0</v>
          </cell>
          <cell r="U594" t="e">
            <v>#REF!</v>
          </cell>
          <cell r="X594" t="str">
            <v>DEP-NC 2024</v>
          </cell>
        </row>
        <row r="595">
          <cell r="A595" t="str">
            <v>T4387B01</v>
          </cell>
          <cell r="B595" t="str">
            <v>NC</v>
          </cell>
          <cell r="C595" t="str">
            <v>CDO-East</v>
          </cell>
          <cell r="D595" t="str">
            <v>EASTERN</v>
          </cell>
          <cell r="E595" t="str">
            <v>NEW BERN</v>
          </cell>
          <cell r="F595" t="str">
            <v>Craven</v>
          </cell>
          <cell r="G595" t="str">
            <v>NEW BERN AMITAL/BSH HOME APPLIANCES 115K</v>
          </cell>
          <cell r="H595" t="str">
            <v>T4387</v>
          </cell>
          <cell r="I595">
            <v>323</v>
          </cell>
          <cell r="J595" t="str">
            <v>B01</v>
          </cell>
          <cell r="K595" t="str">
            <v>BSH HOME APPLIANCES 12KV</v>
          </cell>
          <cell r="L595" t="str">
            <v>BK1</v>
          </cell>
          <cell r="M595">
            <v>12</v>
          </cell>
          <cell r="N595">
            <v>8</v>
          </cell>
          <cell r="O595"/>
          <cell r="Q595">
            <v>0</v>
          </cell>
          <cell r="R595">
            <v>0</v>
          </cell>
          <cell r="S595">
            <v>1</v>
          </cell>
          <cell r="T595">
            <v>0</v>
          </cell>
          <cell r="U595" t="e">
            <v>#REF!</v>
          </cell>
          <cell r="X595" t="str">
            <v>DEP-NC 2024</v>
          </cell>
        </row>
        <row r="596">
          <cell r="A596" t="str">
            <v>T4420B01</v>
          </cell>
          <cell r="B596" t="str">
            <v>NC</v>
          </cell>
          <cell r="C596" t="str">
            <v>CDO-East</v>
          </cell>
          <cell r="D596" t="str">
            <v>EASTERN</v>
          </cell>
          <cell r="E596" t="str">
            <v>NEW BERN</v>
          </cell>
          <cell r="F596" t="str">
            <v>Craven</v>
          </cell>
          <cell r="G596" t="str">
            <v>WEYERHAEUSER 115KV</v>
          </cell>
          <cell r="H596" t="str">
            <v>T4420</v>
          </cell>
          <cell r="I596">
            <v>323</v>
          </cell>
          <cell r="J596" t="str">
            <v>B01</v>
          </cell>
          <cell r="K596" t="str">
            <v>SAW MILL 13.8KV</v>
          </cell>
          <cell r="L596" t="str">
            <v>BK1</v>
          </cell>
          <cell r="M596">
            <v>13</v>
          </cell>
          <cell r="N596">
            <v>0</v>
          </cell>
          <cell r="O596"/>
          <cell r="Q596">
            <v>0</v>
          </cell>
          <cell r="R596">
            <v>0</v>
          </cell>
          <cell r="S596">
            <v>0</v>
          </cell>
          <cell r="T596">
            <v>0</v>
          </cell>
          <cell r="U596" t="e">
            <v>#REF!</v>
          </cell>
          <cell r="X596" t="str">
            <v>DEP-NC 2024</v>
          </cell>
        </row>
        <row r="597">
          <cell r="A597" t="str">
            <v>T4420B02</v>
          </cell>
          <cell r="B597" t="str">
            <v>NC</v>
          </cell>
          <cell r="C597" t="str">
            <v>CDO-East</v>
          </cell>
          <cell r="D597" t="str">
            <v>EASTERN</v>
          </cell>
          <cell r="E597" t="str">
            <v>NEW BERN</v>
          </cell>
          <cell r="F597" t="str">
            <v>Craven</v>
          </cell>
          <cell r="G597" t="str">
            <v>WEYERHAEUSER 115KV</v>
          </cell>
          <cell r="H597" t="str">
            <v>T4420</v>
          </cell>
          <cell r="I597">
            <v>323</v>
          </cell>
          <cell r="J597" t="str">
            <v>B02</v>
          </cell>
          <cell r="K597" t="str">
            <v>PLANT 13.8KV</v>
          </cell>
          <cell r="L597" t="str">
            <v>BK1</v>
          </cell>
          <cell r="M597">
            <v>13</v>
          </cell>
          <cell r="N597">
            <v>0</v>
          </cell>
          <cell r="O597"/>
          <cell r="Q597">
            <v>0</v>
          </cell>
          <cell r="R597">
            <v>0</v>
          </cell>
          <cell r="S597">
            <v>0</v>
          </cell>
          <cell r="T597">
            <v>0</v>
          </cell>
          <cell r="U597" t="e">
            <v>#REF!</v>
          </cell>
          <cell r="X597" t="str">
            <v>DEP-NC 2024</v>
          </cell>
        </row>
        <row r="598">
          <cell r="A598" t="str">
            <v>T4500B19</v>
          </cell>
          <cell r="B598" t="str">
            <v>NC</v>
          </cell>
          <cell r="C598" t="str">
            <v>CDO-East</v>
          </cell>
          <cell r="D598" t="str">
            <v>NORTHERN</v>
          </cell>
          <cell r="E598" t="str">
            <v>ZEBULON</v>
          </cell>
          <cell r="F598" t="str">
            <v>Wake</v>
          </cell>
          <cell r="G598" t="str">
            <v>ARCHER LODGE 230KV</v>
          </cell>
          <cell r="H598" t="str">
            <v>T4500</v>
          </cell>
          <cell r="I598">
            <v>163</v>
          </cell>
          <cell r="J598" t="str">
            <v>B19</v>
          </cell>
          <cell r="K598" t="str">
            <v>ARCHER LODGE TRANSFER 24KV</v>
          </cell>
          <cell r="L598" t="str">
            <v>BK1</v>
          </cell>
          <cell r="M598">
            <v>24</v>
          </cell>
          <cell r="N598">
            <v>1069</v>
          </cell>
          <cell r="O598"/>
          <cell r="Q598">
            <v>0</v>
          </cell>
          <cell r="R598">
            <v>0</v>
          </cell>
          <cell r="S598">
            <v>3</v>
          </cell>
          <cell r="T598">
            <v>0</v>
          </cell>
          <cell r="U598" t="e">
            <v>#REF!</v>
          </cell>
          <cell r="X598" t="str">
            <v>DEP-NC 2024</v>
          </cell>
        </row>
        <row r="599">
          <cell r="A599" t="str">
            <v>T4500B23</v>
          </cell>
          <cell r="B599" t="str">
            <v>NC</v>
          </cell>
          <cell r="C599" t="str">
            <v>CDO-East</v>
          </cell>
          <cell r="D599" t="str">
            <v>NORTHERN</v>
          </cell>
          <cell r="E599" t="str">
            <v>ZEBULON</v>
          </cell>
          <cell r="F599" t="str">
            <v>Wake</v>
          </cell>
          <cell r="G599" t="str">
            <v>ARCHER LODGE 230KV</v>
          </cell>
          <cell r="K599" t="str">
            <v>Thanksgiving Fire Rd 24kv</v>
          </cell>
          <cell r="U599" t="e">
            <v>#REF!</v>
          </cell>
          <cell r="X599" t="str">
            <v>DEP-NC 2024</v>
          </cell>
        </row>
        <row r="600">
          <cell r="A600" t="str">
            <v>T4501B02</v>
          </cell>
          <cell r="B600" t="str">
            <v>NC</v>
          </cell>
          <cell r="C600" t="str">
            <v>CDO-East</v>
          </cell>
          <cell r="D600" t="str">
            <v>NORTHERN</v>
          </cell>
          <cell r="E600" t="str">
            <v>FUQUAY</v>
          </cell>
          <cell r="F600" t="str">
            <v>Wake</v>
          </cell>
          <cell r="G600" t="str">
            <v>AUBURN 230KV</v>
          </cell>
          <cell r="H600" t="str">
            <v>T4501</v>
          </cell>
          <cell r="I600">
            <v>164</v>
          </cell>
          <cell r="J600" t="str">
            <v>B02</v>
          </cell>
          <cell r="K600" t="str">
            <v>AUBURN INDUSTRIAL 23KV</v>
          </cell>
          <cell r="L600" t="str">
            <v>BK1</v>
          </cell>
          <cell r="M600">
            <v>23</v>
          </cell>
          <cell r="N600">
            <v>0</v>
          </cell>
          <cell r="O600"/>
          <cell r="Q600">
            <v>0</v>
          </cell>
          <cell r="R600">
            <v>0</v>
          </cell>
          <cell r="S600">
            <v>0</v>
          </cell>
          <cell r="T600">
            <v>0</v>
          </cell>
          <cell r="U600" t="e">
            <v>#REF!</v>
          </cell>
          <cell r="X600" t="str">
            <v>DEP-NC 2024</v>
          </cell>
        </row>
        <row r="601">
          <cell r="A601" t="str">
            <v>T4530B03</v>
          </cell>
          <cell r="B601" t="str">
            <v>NC</v>
          </cell>
          <cell r="C601" t="str">
            <v>CDO-East</v>
          </cell>
          <cell r="D601" t="str">
            <v>NORTHERN</v>
          </cell>
          <cell r="E601" t="str">
            <v>FUQUAY</v>
          </cell>
          <cell r="F601" t="str">
            <v>Wake</v>
          </cell>
          <cell r="G601" t="str">
            <v>APEX 230KV</v>
          </cell>
          <cell r="H601" t="str">
            <v>T4530</v>
          </cell>
          <cell r="I601">
            <v>161</v>
          </cell>
          <cell r="J601" t="str">
            <v>B03</v>
          </cell>
          <cell r="K601" t="str">
            <v>APEX INDUSTRIAL 23KV</v>
          </cell>
          <cell r="L601" t="str">
            <v>BK1</v>
          </cell>
          <cell r="M601">
            <v>23</v>
          </cell>
          <cell r="N601">
            <v>82</v>
          </cell>
          <cell r="O601"/>
          <cell r="Q601">
            <v>0</v>
          </cell>
          <cell r="R601">
            <v>0</v>
          </cell>
          <cell r="S601">
            <v>1</v>
          </cell>
          <cell r="T601">
            <v>0</v>
          </cell>
          <cell r="U601" t="e">
            <v>#REF!</v>
          </cell>
          <cell r="X601" t="str">
            <v>DEP-NC 2024</v>
          </cell>
        </row>
        <row r="602">
          <cell r="A602" t="str">
            <v>T4530B05</v>
          </cell>
          <cell r="B602" t="str">
            <v>NC</v>
          </cell>
          <cell r="C602" t="str">
            <v>CDO-East</v>
          </cell>
          <cell r="D602" t="str">
            <v>NORTHERN</v>
          </cell>
          <cell r="E602" t="str">
            <v>FUQUAY</v>
          </cell>
          <cell r="F602" t="str">
            <v>Wake</v>
          </cell>
          <cell r="G602" t="str">
            <v>APEX 230KV</v>
          </cell>
          <cell r="H602" t="str">
            <v>T4530</v>
          </cell>
          <cell r="I602">
            <v>161</v>
          </cell>
          <cell r="J602" t="str">
            <v>B05</v>
          </cell>
          <cell r="K602" t="str">
            <v>APEX NORTH 23KV</v>
          </cell>
          <cell r="L602" t="str">
            <v>BK1</v>
          </cell>
          <cell r="M602">
            <v>23</v>
          </cell>
          <cell r="N602">
            <v>1160</v>
          </cell>
          <cell r="O602"/>
          <cell r="Q602">
            <v>0</v>
          </cell>
          <cell r="R602">
            <v>0</v>
          </cell>
          <cell r="S602">
            <v>1</v>
          </cell>
          <cell r="T602">
            <v>0</v>
          </cell>
          <cell r="U602" t="e">
            <v>#REF!</v>
          </cell>
          <cell r="X602" t="str">
            <v>DEP-NC 2024</v>
          </cell>
        </row>
        <row r="603">
          <cell r="A603" t="str">
            <v>T4530B06</v>
          </cell>
          <cell r="B603" t="str">
            <v>NC</v>
          </cell>
          <cell r="C603" t="str">
            <v>CDO-East</v>
          </cell>
          <cell r="D603" t="str">
            <v>NORTHERN</v>
          </cell>
          <cell r="E603" t="str">
            <v>FUQUAY</v>
          </cell>
          <cell r="F603" t="str">
            <v>Wake</v>
          </cell>
          <cell r="G603" t="str">
            <v>APEX 230KV</v>
          </cell>
          <cell r="H603" t="str">
            <v>T4530</v>
          </cell>
          <cell r="I603">
            <v>161</v>
          </cell>
          <cell r="J603" t="str">
            <v>B06</v>
          </cell>
          <cell r="K603" t="str">
            <v>OLIVE CHAPEL 23KV</v>
          </cell>
          <cell r="L603" t="str">
            <v>BK1</v>
          </cell>
          <cell r="M603">
            <v>23</v>
          </cell>
          <cell r="N603">
            <v>523</v>
          </cell>
          <cell r="O603"/>
          <cell r="Q603">
            <v>0</v>
          </cell>
          <cell r="R603">
            <v>0</v>
          </cell>
          <cell r="S603">
            <v>4</v>
          </cell>
          <cell r="T603">
            <v>0</v>
          </cell>
          <cell r="U603" t="e">
            <v>#REF!</v>
          </cell>
          <cell r="X603" t="str">
            <v>DEP-NC 2024</v>
          </cell>
        </row>
        <row r="604">
          <cell r="A604" t="str">
            <v>T4530B11</v>
          </cell>
          <cell r="B604" t="str">
            <v>NC</v>
          </cell>
          <cell r="C604" t="str">
            <v>CDO-East</v>
          </cell>
          <cell r="D604" t="str">
            <v>NORTHERN</v>
          </cell>
          <cell r="E604" t="str">
            <v>FUQUAY</v>
          </cell>
          <cell r="F604" t="str">
            <v>Wake</v>
          </cell>
          <cell r="G604" t="str">
            <v>APEX 230KV</v>
          </cell>
          <cell r="H604" t="str">
            <v>T4530</v>
          </cell>
          <cell r="I604">
            <v>161</v>
          </cell>
          <cell r="J604" t="str">
            <v>B11</v>
          </cell>
          <cell r="K604" t="str">
            <v>TOWN OF APEX 2 23KV</v>
          </cell>
          <cell r="L604" t="str">
            <v>BK2</v>
          </cell>
          <cell r="M604">
            <v>23</v>
          </cell>
          <cell r="N604">
            <v>0</v>
          </cell>
          <cell r="O604"/>
          <cell r="Q604">
            <v>0</v>
          </cell>
          <cell r="R604">
            <v>0</v>
          </cell>
          <cell r="S604">
            <v>0</v>
          </cell>
          <cell r="T604">
            <v>0</v>
          </cell>
          <cell r="U604" t="e">
            <v>#REF!</v>
          </cell>
          <cell r="X604" t="str">
            <v>DEP-NC 2024</v>
          </cell>
        </row>
        <row r="605">
          <cell r="A605" t="str">
            <v>T4530B17</v>
          </cell>
          <cell r="B605" t="str">
            <v>NC</v>
          </cell>
          <cell r="C605" t="str">
            <v>CDO-East</v>
          </cell>
          <cell r="D605" t="str">
            <v>NORTHERN</v>
          </cell>
          <cell r="E605" t="str">
            <v>FUQUAY</v>
          </cell>
          <cell r="F605" t="str">
            <v>Wake</v>
          </cell>
          <cell r="G605" t="str">
            <v>APEX 230KV</v>
          </cell>
          <cell r="H605" t="str">
            <v>T4530</v>
          </cell>
          <cell r="I605">
            <v>161</v>
          </cell>
          <cell r="J605" t="str">
            <v>B17</v>
          </cell>
          <cell r="K605" t="str">
            <v>TOWN OF APEX 1 23KV</v>
          </cell>
          <cell r="L605" t="str">
            <v>BK2</v>
          </cell>
          <cell r="M605">
            <v>23</v>
          </cell>
          <cell r="N605">
            <v>0</v>
          </cell>
          <cell r="O605"/>
          <cell r="Q605">
            <v>0</v>
          </cell>
          <cell r="R605">
            <v>0</v>
          </cell>
          <cell r="S605">
            <v>0</v>
          </cell>
          <cell r="T605">
            <v>0</v>
          </cell>
          <cell r="U605" t="e">
            <v>#REF!</v>
          </cell>
          <cell r="X605" t="str">
            <v>DEP-NC 2024</v>
          </cell>
        </row>
        <row r="606">
          <cell r="A606" t="str">
            <v>T4530B32</v>
          </cell>
          <cell r="B606" t="str">
            <v>NC</v>
          </cell>
          <cell r="C606" t="str">
            <v>CDO-East</v>
          </cell>
          <cell r="D606" t="str">
            <v>NORTHERN</v>
          </cell>
          <cell r="E606" t="str">
            <v>FUQUAY</v>
          </cell>
          <cell r="F606" t="str">
            <v>Wake</v>
          </cell>
          <cell r="G606" t="str">
            <v>APEX 230KV</v>
          </cell>
          <cell r="H606" t="str">
            <v>T4530</v>
          </cell>
          <cell r="I606">
            <v>161</v>
          </cell>
          <cell r="J606" t="str">
            <v>B32</v>
          </cell>
          <cell r="K606" t="str">
            <v>TOWN OF APEX 4 23KV</v>
          </cell>
          <cell r="L606" t="str">
            <v>BK3</v>
          </cell>
          <cell r="M606">
            <v>24</v>
          </cell>
          <cell r="N606">
            <v>0</v>
          </cell>
          <cell r="O606"/>
          <cell r="Q606">
            <v>0</v>
          </cell>
          <cell r="R606">
            <v>0</v>
          </cell>
          <cell r="S606">
            <v>0</v>
          </cell>
          <cell r="T606">
            <v>0</v>
          </cell>
          <cell r="U606" t="e">
            <v>#REF!</v>
          </cell>
          <cell r="X606" t="str">
            <v>DEP-NC 2024</v>
          </cell>
        </row>
        <row r="607">
          <cell r="A607" t="str">
            <v>T4530B33</v>
          </cell>
          <cell r="B607" t="str">
            <v>NC</v>
          </cell>
          <cell r="C607" t="str">
            <v>CDO-East</v>
          </cell>
          <cell r="D607" t="str">
            <v>NORTHERN</v>
          </cell>
          <cell r="E607" t="str">
            <v>FUQUAY</v>
          </cell>
          <cell r="F607" t="str">
            <v>Wake</v>
          </cell>
          <cell r="G607" t="str">
            <v>APEX 230KV</v>
          </cell>
          <cell r="H607" t="str">
            <v>T4530</v>
          </cell>
          <cell r="I607">
            <v>161</v>
          </cell>
          <cell r="J607" t="str">
            <v>B33</v>
          </cell>
          <cell r="K607" t="str">
            <v>TOWN OF APEX 3 23KV</v>
          </cell>
          <cell r="L607" t="str">
            <v>BK3</v>
          </cell>
          <cell r="M607">
            <v>24</v>
          </cell>
          <cell r="N607">
            <v>0</v>
          </cell>
          <cell r="O607"/>
          <cell r="Q607">
            <v>0</v>
          </cell>
          <cell r="R607">
            <v>0</v>
          </cell>
          <cell r="S607">
            <v>0</v>
          </cell>
          <cell r="T607">
            <v>0</v>
          </cell>
          <cell r="U607" t="e">
            <v>#REF!</v>
          </cell>
          <cell r="X607" t="str">
            <v>DEP-NC 2024</v>
          </cell>
        </row>
        <row r="608">
          <cell r="A608" t="str">
            <v>T4595B02</v>
          </cell>
          <cell r="B608" t="str">
            <v>NC</v>
          </cell>
          <cell r="C608" t="str">
            <v>CDO-East</v>
          </cell>
          <cell r="D608" t="str">
            <v>NORTHERN</v>
          </cell>
          <cell r="E608" t="str">
            <v>FUQUAY</v>
          </cell>
          <cell r="F608" t="str">
            <v>Wake</v>
          </cell>
          <cell r="G608" t="str">
            <v>CARALEIGH 230KV</v>
          </cell>
          <cell r="H608" t="str">
            <v>T4595</v>
          </cell>
          <cell r="I608">
            <v>164</v>
          </cell>
          <cell r="J608" t="str">
            <v>B02</v>
          </cell>
          <cell r="K608" t="str">
            <v>SOUTH SAUNDERS 23KV</v>
          </cell>
          <cell r="L608" t="str">
            <v>BK1</v>
          </cell>
          <cell r="M608">
            <v>23</v>
          </cell>
          <cell r="N608">
            <v>1064</v>
          </cell>
          <cell r="O608"/>
          <cell r="Q608">
            <v>0</v>
          </cell>
          <cell r="R608">
            <v>0</v>
          </cell>
          <cell r="S608">
            <v>0</v>
          </cell>
          <cell r="T608">
            <v>0</v>
          </cell>
          <cell r="U608" t="e">
            <v>#REF!</v>
          </cell>
          <cell r="X608" t="str">
            <v>DEP-NC 2024</v>
          </cell>
        </row>
        <row r="609">
          <cell r="A609" t="str">
            <v>T4595B04</v>
          </cell>
          <cell r="B609" t="str">
            <v>NC</v>
          </cell>
          <cell r="C609" t="str">
            <v>CDO-East</v>
          </cell>
          <cell r="D609" t="str">
            <v>NORTHERN</v>
          </cell>
          <cell r="E609" t="str">
            <v>FUQUAY</v>
          </cell>
          <cell r="F609" t="str">
            <v>Wake</v>
          </cell>
          <cell r="G609" t="str">
            <v>CARALEIGH 230KV</v>
          </cell>
          <cell r="H609" t="str">
            <v>T4595</v>
          </cell>
          <cell r="I609">
            <v>164</v>
          </cell>
          <cell r="J609" t="str">
            <v>B04</v>
          </cell>
          <cell r="K609" t="str">
            <v>DIX HILL 23KV</v>
          </cell>
          <cell r="L609" t="str">
            <v>BK1</v>
          </cell>
          <cell r="M609">
            <v>23</v>
          </cell>
          <cell r="N609">
            <v>278</v>
          </cell>
          <cell r="O609"/>
          <cell r="Q609">
            <v>0</v>
          </cell>
          <cell r="R609">
            <v>0</v>
          </cell>
          <cell r="S609">
            <v>0</v>
          </cell>
          <cell r="T609">
            <v>0</v>
          </cell>
          <cell r="U609" t="e">
            <v>#REF!</v>
          </cell>
          <cell r="X609" t="str">
            <v>DEP-NC 2024</v>
          </cell>
        </row>
        <row r="610">
          <cell r="A610" t="str">
            <v>T4595B05</v>
          </cell>
          <cell r="B610" t="str">
            <v>NC</v>
          </cell>
          <cell r="C610" t="str">
            <v>CDO-East</v>
          </cell>
          <cell r="D610" t="str">
            <v>NORTHERN</v>
          </cell>
          <cell r="E610" t="str">
            <v>FUQUAY</v>
          </cell>
          <cell r="F610" t="str">
            <v>Wake</v>
          </cell>
          <cell r="G610" t="str">
            <v>CARALEIGH 230KV</v>
          </cell>
          <cell r="H610" t="str">
            <v>T4595</v>
          </cell>
          <cell r="I610">
            <v>164</v>
          </cell>
          <cell r="J610" t="str">
            <v>B05</v>
          </cell>
          <cell r="K610" t="str">
            <v>PROSPECT AVENUE 23KV</v>
          </cell>
          <cell r="L610" t="str">
            <v>BK1</v>
          </cell>
          <cell r="M610">
            <v>23</v>
          </cell>
          <cell r="N610">
            <v>1156</v>
          </cell>
          <cell r="O610"/>
          <cell r="Q610">
            <v>0</v>
          </cell>
          <cell r="R610">
            <v>0</v>
          </cell>
          <cell r="S610">
            <v>0</v>
          </cell>
          <cell r="T610">
            <v>0</v>
          </cell>
          <cell r="U610" t="e">
            <v>#REF!</v>
          </cell>
          <cell r="X610" t="str">
            <v>DEP-NC 2024</v>
          </cell>
        </row>
        <row r="611">
          <cell r="A611" t="str">
            <v>T4595B06</v>
          </cell>
          <cell r="B611" t="str">
            <v>NC</v>
          </cell>
          <cell r="C611" t="str">
            <v>CDO-East</v>
          </cell>
          <cell r="D611" t="str">
            <v>NORTHERN</v>
          </cell>
          <cell r="E611" t="str">
            <v>FUQUAY</v>
          </cell>
          <cell r="F611" t="str">
            <v>Wake</v>
          </cell>
          <cell r="G611" t="str">
            <v>CARALEIGH 230KV</v>
          </cell>
          <cell r="H611" t="str">
            <v>T4595</v>
          </cell>
          <cell r="I611">
            <v>164</v>
          </cell>
          <cell r="J611" t="str">
            <v>B06</v>
          </cell>
          <cell r="K611" t="str">
            <v>CARALEIGH INDUSTRIAL 23KV</v>
          </cell>
          <cell r="L611" t="str">
            <v>BK2</v>
          </cell>
          <cell r="M611">
            <v>23</v>
          </cell>
          <cell r="N611">
            <v>7</v>
          </cell>
          <cell r="O611"/>
          <cell r="Q611">
            <v>0</v>
          </cell>
          <cell r="R611">
            <v>0</v>
          </cell>
          <cell r="S611">
            <v>0</v>
          </cell>
          <cell r="T611">
            <v>0</v>
          </cell>
          <cell r="U611" t="e">
            <v>#REF!</v>
          </cell>
          <cell r="X611" t="str">
            <v>DEP-NC 2024</v>
          </cell>
        </row>
        <row r="612">
          <cell r="A612" t="str">
            <v>T4599B21</v>
          </cell>
          <cell r="B612" t="str">
            <v>NC</v>
          </cell>
          <cell r="C612" t="str">
            <v>CDO-East</v>
          </cell>
          <cell r="D612" t="str">
            <v>NORTHERN</v>
          </cell>
          <cell r="E612" t="str">
            <v>FUQUAY</v>
          </cell>
          <cell r="F612" t="str">
            <v>Wake</v>
          </cell>
          <cell r="G612" t="str">
            <v>CARY REGENCY PARK 230KV</v>
          </cell>
          <cell r="H612" t="str">
            <v>T4599</v>
          </cell>
          <cell r="I612">
            <v>161</v>
          </cell>
          <cell r="J612" t="str">
            <v>B21</v>
          </cell>
          <cell r="K612" t="str">
            <v>REGENCY PARK 23KV</v>
          </cell>
          <cell r="L612" t="str">
            <v>BK2</v>
          </cell>
          <cell r="M612">
            <v>23</v>
          </cell>
          <cell r="N612">
            <v>592</v>
          </cell>
          <cell r="O612"/>
          <cell r="Q612">
            <v>0</v>
          </cell>
          <cell r="R612">
            <v>0</v>
          </cell>
          <cell r="S612">
            <v>0</v>
          </cell>
          <cell r="T612">
            <v>0</v>
          </cell>
          <cell r="U612" t="e">
            <v>#REF!</v>
          </cell>
          <cell r="X612" t="str">
            <v>DEP-NC 2024</v>
          </cell>
        </row>
        <row r="613">
          <cell r="A613" t="str">
            <v>T4599B22</v>
          </cell>
          <cell r="B613" t="str">
            <v>NC</v>
          </cell>
          <cell r="C613" t="str">
            <v>CDO-East</v>
          </cell>
          <cell r="D613" t="str">
            <v>NORTHERN</v>
          </cell>
          <cell r="E613" t="str">
            <v>FUQUAY</v>
          </cell>
          <cell r="F613" t="str">
            <v>Wake</v>
          </cell>
          <cell r="G613" t="str">
            <v>CARY REGENCY PARK 230KV</v>
          </cell>
          <cell r="H613" t="str">
            <v>T4599</v>
          </cell>
          <cell r="I613">
            <v>161</v>
          </cell>
          <cell r="J613" t="str">
            <v>B22</v>
          </cell>
          <cell r="K613" t="str">
            <v>LAKE PINE 23KV</v>
          </cell>
          <cell r="L613" t="str">
            <v>BK1</v>
          </cell>
          <cell r="M613">
            <v>23</v>
          </cell>
          <cell r="N613">
            <v>34</v>
          </cell>
          <cell r="O613"/>
          <cell r="Q613">
            <v>0</v>
          </cell>
          <cell r="R613">
            <v>0</v>
          </cell>
          <cell r="S613">
            <v>0</v>
          </cell>
          <cell r="T613">
            <v>0</v>
          </cell>
          <cell r="U613" t="e">
            <v>#REF!</v>
          </cell>
          <cell r="X613" t="str">
            <v>DEP-NC 2024</v>
          </cell>
        </row>
        <row r="614">
          <cell r="A614" t="str">
            <v>T4599B23</v>
          </cell>
          <cell r="B614" t="str">
            <v>NC</v>
          </cell>
          <cell r="C614" t="str">
            <v>CDO-East</v>
          </cell>
          <cell r="D614" t="str">
            <v>NORTHERN</v>
          </cell>
          <cell r="E614" t="str">
            <v>FUQUAY</v>
          </cell>
          <cell r="F614" t="str">
            <v>Wake</v>
          </cell>
          <cell r="G614" t="str">
            <v>CARY REGENCY PARK 230KV</v>
          </cell>
          <cell r="H614" t="str">
            <v>T4599</v>
          </cell>
          <cell r="I614">
            <v>161</v>
          </cell>
          <cell r="J614" t="str">
            <v>B23</v>
          </cell>
          <cell r="K614" t="str">
            <v>MacGREGOR 23KV</v>
          </cell>
          <cell r="L614" t="str">
            <v>BK1</v>
          </cell>
          <cell r="M614">
            <v>23</v>
          </cell>
          <cell r="N614">
            <v>781</v>
          </cell>
          <cell r="O614"/>
          <cell r="Q614">
            <v>0</v>
          </cell>
          <cell r="R614">
            <v>0</v>
          </cell>
          <cell r="S614">
            <v>0</v>
          </cell>
          <cell r="T614">
            <v>0</v>
          </cell>
          <cell r="U614" t="e">
            <v>#REF!</v>
          </cell>
          <cell r="X614" t="str">
            <v>DEP-NC 2024</v>
          </cell>
        </row>
        <row r="615">
          <cell r="A615" t="str">
            <v>T4599B25</v>
          </cell>
          <cell r="B615" t="str">
            <v>NC</v>
          </cell>
          <cell r="C615" t="str">
            <v>CDO-East</v>
          </cell>
          <cell r="D615" t="str">
            <v>NORTHERN</v>
          </cell>
          <cell r="E615" t="str">
            <v>FUQUAY</v>
          </cell>
          <cell r="F615" t="str">
            <v>Wake</v>
          </cell>
          <cell r="G615" t="str">
            <v>CARY REGENCY PARK 230KV</v>
          </cell>
          <cell r="H615" t="str">
            <v>T4599</v>
          </cell>
          <cell r="I615">
            <v>161</v>
          </cell>
          <cell r="J615" t="str">
            <v>B25</v>
          </cell>
          <cell r="K615" t="str">
            <v>EDERLEE DRIVE 23KV</v>
          </cell>
          <cell r="L615" t="str">
            <v>BK2</v>
          </cell>
          <cell r="M615">
            <v>23</v>
          </cell>
          <cell r="N615">
            <v>834</v>
          </cell>
          <cell r="O615"/>
          <cell r="Q615">
            <v>0</v>
          </cell>
          <cell r="R615">
            <v>0</v>
          </cell>
          <cell r="S615">
            <v>1</v>
          </cell>
          <cell r="T615">
            <v>0</v>
          </cell>
          <cell r="U615" t="e">
            <v>#REF!</v>
          </cell>
          <cell r="X615" t="str">
            <v>DEP-NC 2024</v>
          </cell>
        </row>
        <row r="616">
          <cell r="A616" t="str">
            <v>T4602B22</v>
          </cell>
          <cell r="B616" t="str">
            <v>NC</v>
          </cell>
          <cell r="C616" t="str">
            <v>CDO-East</v>
          </cell>
          <cell r="D616" t="str">
            <v>NORTHERN</v>
          </cell>
          <cell r="E616" t="str">
            <v>FUQUAY</v>
          </cell>
          <cell r="F616" t="str">
            <v>Wake</v>
          </cell>
          <cell r="G616" t="str">
            <v>CARY EVANS ROAD 230KV</v>
          </cell>
          <cell r="H616" t="str">
            <v>T4602</v>
          </cell>
          <cell r="I616">
            <v>161</v>
          </cell>
          <cell r="J616" t="str">
            <v>B22</v>
          </cell>
          <cell r="K616" t="str">
            <v>ROYAL OAKS 24KV</v>
          </cell>
          <cell r="L616" t="str">
            <v>BK2</v>
          </cell>
          <cell r="M616">
            <v>23</v>
          </cell>
          <cell r="N616">
            <v>1185</v>
          </cell>
          <cell r="O616"/>
          <cell r="Q616">
            <v>0</v>
          </cell>
          <cell r="R616">
            <v>0</v>
          </cell>
          <cell r="S616">
            <v>0</v>
          </cell>
          <cell r="T616">
            <v>0</v>
          </cell>
          <cell r="U616" t="e">
            <v>#REF!</v>
          </cell>
          <cell r="X616" t="str">
            <v>DEP-NC 2024</v>
          </cell>
        </row>
        <row r="617">
          <cell r="A617" t="str">
            <v>T4605B04</v>
          </cell>
          <cell r="B617" t="str">
            <v>NC</v>
          </cell>
          <cell r="C617" t="str">
            <v>CDO-East</v>
          </cell>
          <cell r="D617" t="str">
            <v>NORTHERN</v>
          </cell>
          <cell r="E617" t="str">
            <v>FUQUAY</v>
          </cell>
          <cell r="F617" t="str">
            <v>Wake</v>
          </cell>
          <cell r="G617" t="str">
            <v>CARY TRIANGLE FOREST 230KV</v>
          </cell>
          <cell r="H617" t="str">
            <v>T4605</v>
          </cell>
          <cell r="I617">
            <v>161</v>
          </cell>
          <cell r="J617" t="str">
            <v>B04</v>
          </cell>
          <cell r="K617" t="str">
            <v>TRIANGLE FOREST 23KV</v>
          </cell>
          <cell r="L617" t="str">
            <v>BK1</v>
          </cell>
          <cell r="M617">
            <v>23</v>
          </cell>
          <cell r="N617">
            <v>1249</v>
          </cell>
          <cell r="O617"/>
          <cell r="Q617">
            <v>0</v>
          </cell>
          <cell r="R617">
            <v>0</v>
          </cell>
          <cell r="S617">
            <v>0</v>
          </cell>
          <cell r="T617">
            <v>0</v>
          </cell>
          <cell r="U617" t="e">
            <v>#REF!</v>
          </cell>
          <cell r="X617" t="str">
            <v>DEP-NC 2024</v>
          </cell>
        </row>
        <row r="618">
          <cell r="A618" t="str">
            <v>T4610B11</v>
          </cell>
          <cell r="B618" t="str">
            <v>NC</v>
          </cell>
          <cell r="C618" t="str">
            <v>CDO-East</v>
          </cell>
          <cell r="D618" t="str">
            <v>NORTHERN</v>
          </cell>
          <cell r="E618" t="str">
            <v>FUQUAY</v>
          </cell>
          <cell r="F618" t="str">
            <v>Wake</v>
          </cell>
          <cell r="G618" t="str">
            <v>CARY TRENTON ROAD 230KV</v>
          </cell>
          <cell r="H618" t="str">
            <v>T4610</v>
          </cell>
          <cell r="I618">
            <v>161</v>
          </cell>
          <cell r="J618" t="str">
            <v>B11</v>
          </cell>
          <cell r="K618" t="str">
            <v>CAMPUS DRIVE 24KV</v>
          </cell>
          <cell r="L618" t="str">
            <v>BK1</v>
          </cell>
          <cell r="M618">
            <v>24</v>
          </cell>
          <cell r="N618">
            <v>4</v>
          </cell>
          <cell r="O618"/>
          <cell r="Q618">
            <v>0</v>
          </cell>
          <cell r="R618">
            <v>0</v>
          </cell>
          <cell r="S618">
            <v>0</v>
          </cell>
          <cell r="T618">
            <v>0</v>
          </cell>
          <cell r="U618" t="e">
            <v>#REF!</v>
          </cell>
          <cell r="X618" t="str">
            <v>DEP-NC 2024</v>
          </cell>
        </row>
        <row r="619">
          <cell r="A619" t="str">
            <v>T4610B13</v>
          </cell>
          <cell r="B619" t="str">
            <v>NC</v>
          </cell>
          <cell r="C619" t="str">
            <v>CDO-East</v>
          </cell>
          <cell r="D619" t="str">
            <v>NORTHERN</v>
          </cell>
          <cell r="E619" t="str">
            <v>FUQUAY</v>
          </cell>
          <cell r="F619" t="str">
            <v>Wake</v>
          </cell>
          <cell r="G619" t="str">
            <v>CARY TRENTON ROAD 230KV</v>
          </cell>
          <cell r="H619" t="str">
            <v>T4610</v>
          </cell>
          <cell r="I619">
            <v>161</v>
          </cell>
          <cell r="J619" t="str">
            <v>B13</v>
          </cell>
          <cell r="K619" t="str">
            <v>SAS 24KV</v>
          </cell>
          <cell r="L619" t="str">
            <v>BK1</v>
          </cell>
          <cell r="M619">
            <v>24</v>
          </cell>
          <cell r="N619">
            <v>12</v>
          </cell>
          <cell r="O619"/>
          <cell r="Q619">
            <v>0</v>
          </cell>
          <cell r="R619">
            <v>0</v>
          </cell>
          <cell r="S619">
            <v>0</v>
          </cell>
          <cell r="T619">
            <v>0</v>
          </cell>
          <cell r="U619" t="e">
            <v>#REF!</v>
          </cell>
          <cell r="X619" t="str">
            <v>DEP-NC 2024</v>
          </cell>
        </row>
        <row r="620">
          <cell r="A620" t="str">
            <v>T4620B15</v>
          </cell>
          <cell r="B620" t="str">
            <v>NC</v>
          </cell>
          <cell r="C620" t="str">
            <v>CDO-East</v>
          </cell>
          <cell r="D620" t="str">
            <v>NORTHERN</v>
          </cell>
          <cell r="E620" t="str">
            <v>RALEIGH</v>
          </cell>
          <cell r="F620" t="str">
            <v>Wake</v>
          </cell>
          <cell r="G620" t="str">
            <v>CHESTNUT HILLS 115KV</v>
          </cell>
          <cell r="H620" t="str">
            <v>T4620</v>
          </cell>
          <cell r="I620">
            <v>165</v>
          </cell>
          <cell r="J620" t="str">
            <v>B15</v>
          </cell>
          <cell r="K620" t="str">
            <v>FARRIOR HILLS 23KV</v>
          </cell>
          <cell r="L620" t="str">
            <v>BK1</v>
          </cell>
          <cell r="M620">
            <v>23</v>
          </cell>
          <cell r="N620">
            <v>1761</v>
          </cell>
          <cell r="O620"/>
          <cell r="P620" t="str">
            <v>Y</v>
          </cell>
          <cell r="Q620">
            <v>1</v>
          </cell>
          <cell r="R620">
            <v>0.5</v>
          </cell>
          <cell r="S620">
            <v>0</v>
          </cell>
          <cell r="T620">
            <v>9</v>
          </cell>
          <cell r="U620" t="str">
            <v>DEP-NC 2024</v>
          </cell>
          <cell r="X620" t="str">
            <v>DEP-NC 2022</v>
          </cell>
        </row>
        <row r="621">
          <cell r="A621" t="str">
            <v>T4710B02</v>
          </cell>
          <cell r="B621" t="str">
            <v>NC</v>
          </cell>
          <cell r="C621" t="str">
            <v>CDO-East</v>
          </cell>
          <cell r="D621" t="str">
            <v>NORTHERN</v>
          </cell>
          <cell r="E621" t="str">
            <v>FUQUAY</v>
          </cell>
          <cell r="F621" t="str">
            <v>Wake</v>
          </cell>
          <cell r="G621" t="str">
            <v>FUQUAY 230KV</v>
          </cell>
          <cell r="H621" t="str">
            <v>T4710</v>
          </cell>
          <cell r="I621">
            <v>162</v>
          </cell>
          <cell r="J621" t="str">
            <v>B02</v>
          </cell>
          <cell r="K621" t="str">
            <v>PURFOY ROAD 23KV</v>
          </cell>
          <cell r="L621" t="str">
            <v>BK1</v>
          </cell>
          <cell r="M621">
            <v>23</v>
          </cell>
          <cell r="N621">
            <v>1001</v>
          </cell>
          <cell r="O621"/>
          <cell r="Q621">
            <v>0</v>
          </cell>
          <cell r="R621">
            <v>0</v>
          </cell>
          <cell r="S621">
            <v>0</v>
          </cell>
          <cell r="T621">
            <v>0</v>
          </cell>
          <cell r="U621" t="e">
            <v>#REF!</v>
          </cell>
          <cell r="X621" t="str">
            <v>DEP-NC 2024</v>
          </cell>
        </row>
        <row r="622">
          <cell r="A622" t="str">
            <v>T4715B01</v>
          </cell>
          <cell r="B622" t="str">
            <v>NC</v>
          </cell>
          <cell r="C622" t="str">
            <v>CDO-East</v>
          </cell>
          <cell r="D622" t="str">
            <v>NORTHERN</v>
          </cell>
          <cell r="E622" t="str">
            <v>FUQUAY</v>
          </cell>
          <cell r="F622" t="str">
            <v>Wake</v>
          </cell>
          <cell r="G622" t="str">
            <v>FUQUAY GUILFORD MILLS 115KV</v>
          </cell>
          <cell r="H622" t="str">
            <v>T4715</v>
          </cell>
          <cell r="I622">
            <v>162</v>
          </cell>
          <cell r="J622" t="str">
            <v>B01</v>
          </cell>
          <cell r="K622" t="str">
            <v>GUILFORD MILLS 23KV</v>
          </cell>
          <cell r="L622" t="str">
            <v>BK1</v>
          </cell>
          <cell r="M622">
            <v>23</v>
          </cell>
          <cell r="N622">
            <v>1</v>
          </cell>
          <cell r="O622"/>
          <cell r="Q622">
            <v>0</v>
          </cell>
          <cell r="R622">
            <v>0</v>
          </cell>
          <cell r="S622">
            <v>1</v>
          </cell>
          <cell r="T622">
            <v>0</v>
          </cell>
          <cell r="U622" t="e">
            <v>#REF!</v>
          </cell>
          <cell r="X622" t="str">
            <v>DEP-NC 2024</v>
          </cell>
        </row>
        <row r="623">
          <cell r="A623" t="str">
            <v>T4723B11</v>
          </cell>
          <cell r="B623" t="str">
            <v>NC</v>
          </cell>
          <cell r="C623" t="str">
            <v>CDO-East</v>
          </cell>
          <cell r="D623" t="str">
            <v>NORTHERN</v>
          </cell>
          <cell r="E623" t="str">
            <v>FUQUAY</v>
          </cell>
          <cell r="F623" t="str">
            <v>Wake</v>
          </cell>
          <cell r="G623" t="str">
            <v>GARNER I-40 230KV</v>
          </cell>
          <cell r="H623" t="str">
            <v>T4723</v>
          </cell>
          <cell r="I623">
            <v>164</v>
          </cell>
          <cell r="J623" t="str">
            <v>B11</v>
          </cell>
          <cell r="K623" t="str">
            <v>JONES SAUSAGE 24KV</v>
          </cell>
          <cell r="L623" t="str">
            <v>BK1</v>
          </cell>
          <cell r="M623">
            <v>24</v>
          </cell>
          <cell r="N623">
            <v>386</v>
          </cell>
          <cell r="O623"/>
          <cell r="Q623">
            <v>0</v>
          </cell>
          <cell r="R623">
            <v>0</v>
          </cell>
          <cell r="S623">
            <v>1</v>
          </cell>
          <cell r="T623">
            <v>0</v>
          </cell>
          <cell r="U623" t="e">
            <v>#REF!</v>
          </cell>
          <cell r="X623" t="str">
            <v>DEP-NC 2024</v>
          </cell>
        </row>
        <row r="624">
          <cell r="A624" t="str">
            <v>T4790B16</v>
          </cell>
          <cell r="B624" t="str">
            <v>NC</v>
          </cell>
          <cell r="C624" t="str">
            <v>CDO-East</v>
          </cell>
          <cell r="D624" t="str">
            <v>NORTHERN</v>
          </cell>
          <cell r="E624" t="str">
            <v>HENDERSON</v>
          </cell>
          <cell r="F624" t="str">
            <v>Vance</v>
          </cell>
          <cell r="G624" t="str">
            <v>HENDERSON 230KV</v>
          </cell>
          <cell r="H624" t="str">
            <v>T4790</v>
          </cell>
          <cell r="I624">
            <v>140</v>
          </cell>
          <cell r="J624" t="str">
            <v>B16</v>
          </cell>
          <cell r="K624" t="str">
            <v>HENDERSON WEST 23KV</v>
          </cell>
          <cell r="L624" t="str">
            <v>BK1</v>
          </cell>
          <cell r="M624">
            <v>23</v>
          </cell>
          <cell r="N624">
            <v>1300</v>
          </cell>
          <cell r="O624"/>
          <cell r="P624" t="str">
            <v>Y</v>
          </cell>
          <cell r="Q624">
            <v>1</v>
          </cell>
          <cell r="R624">
            <v>0.5</v>
          </cell>
          <cell r="S624">
            <v>0</v>
          </cell>
          <cell r="T624">
            <v>3</v>
          </cell>
          <cell r="U624" t="str">
            <v>DEP-NC 2024</v>
          </cell>
          <cell r="X624" t="str">
            <v>DEP-NC 2024</v>
          </cell>
        </row>
        <row r="625">
          <cell r="A625" t="str">
            <v>T4795B02</v>
          </cell>
          <cell r="B625" t="str">
            <v>NC</v>
          </cell>
          <cell r="C625" t="str">
            <v>CDO-East</v>
          </cell>
          <cell r="D625" t="str">
            <v>NORTHERN</v>
          </cell>
          <cell r="E625" t="str">
            <v>FUQUAY</v>
          </cell>
          <cell r="F625" t="str">
            <v>Wake</v>
          </cell>
          <cell r="G625" t="str">
            <v>HOLLY SPRINGS 230KV</v>
          </cell>
          <cell r="H625" t="str">
            <v>T4795</v>
          </cell>
          <cell r="I625">
            <v>162</v>
          </cell>
          <cell r="J625" t="str">
            <v>B02</v>
          </cell>
          <cell r="K625" t="str">
            <v>RHAMKATTE 24KV</v>
          </cell>
          <cell r="L625" t="str">
            <v>BK1</v>
          </cell>
          <cell r="M625">
            <v>24</v>
          </cell>
          <cell r="N625">
            <v>2243</v>
          </cell>
          <cell r="O625"/>
          <cell r="P625" t="str">
            <v>Y</v>
          </cell>
          <cell r="Q625">
            <v>1</v>
          </cell>
          <cell r="R625">
            <v>0.5</v>
          </cell>
          <cell r="S625">
            <v>0</v>
          </cell>
          <cell r="T625">
            <v>5</v>
          </cell>
          <cell r="U625" t="str">
            <v>DEP-NC 2024</v>
          </cell>
          <cell r="X625" t="str">
            <v>DEP-NC 2021</v>
          </cell>
        </row>
        <row r="626">
          <cell r="A626" t="str">
            <v>T4796B11</v>
          </cell>
          <cell r="B626" t="str">
            <v>NC</v>
          </cell>
          <cell r="C626" t="str">
            <v>CDO-East</v>
          </cell>
          <cell r="D626" t="str">
            <v>NORTHERN</v>
          </cell>
          <cell r="E626" t="str">
            <v>FUQUAY</v>
          </cell>
          <cell r="F626" t="str">
            <v>Wake</v>
          </cell>
          <cell r="G626" t="str">
            <v>HOLLY SPRINGS INDUSTRIAL 230KV</v>
          </cell>
          <cell r="H626" t="str">
            <v>T4796</v>
          </cell>
          <cell r="I626">
            <v>162</v>
          </cell>
          <cell r="J626" t="str">
            <v>B11</v>
          </cell>
          <cell r="K626" t="str">
            <v>NOVARTIS 24KV</v>
          </cell>
          <cell r="L626" t="str">
            <v>BK1</v>
          </cell>
          <cell r="M626">
            <v>24</v>
          </cell>
          <cell r="N626">
            <v>316</v>
          </cell>
          <cell r="O626"/>
          <cell r="Q626">
            <v>0</v>
          </cell>
          <cell r="R626">
            <v>0</v>
          </cell>
          <cell r="S626">
            <v>0</v>
          </cell>
          <cell r="T626">
            <v>0</v>
          </cell>
          <cell r="U626" t="e">
            <v>#REF!</v>
          </cell>
          <cell r="X626" t="str">
            <v>DEP-NC 2024</v>
          </cell>
        </row>
        <row r="627">
          <cell r="A627" t="str">
            <v>T4796B12</v>
          </cell>
          <cell r="B627" t="str">
            <v>NC</v>
          </cell>
          <cell r="C627" t="str">
            <v>CDO-East</v>
          </cell>
          <cell r="D627" t="str">
            <v>NORTHERN</v>
          </cell>
          <cell r="E627" t="str">
            <v>FUQUAY</v>
          </cell>
          <cell r="F627" t="str">
            <v>Wake</v>
          </cell>
          <cell r="G627" t="str">
            <v>HOLLY SPRINGS INDUSTRIAL 230KV</v>
          </cell>
          <cell r="H627" t="str">
            <v>T4796</v>
          </cell>
          <cell r="I627">
            <v>162</v>
          </cell>
          <cell r="J627" t="str">
            <v>B12</v>
          </cell>
          <cell r="K627" t="str">
            <v>TWELVE OAKS 24KV</v>
          </cell>
          <cell r="L627" t="str">
            <v>BK1</v>
          </cell>
          <cell r="M627">
            <v>24</v>
          </cell>
          <cell r="N627">
            <v>1977</v>
          </cell>
          <cell r="O627"/>
          <cell r="P627" t="str">
            <v>Y</v>
          </cell>
          <cell r="Q627">
            <v>1</v>
          </cell>
          <cell r="R627">
            <v>0.5</v>
          </cell>
          <cell r="S627">
            <v>0</v>
          </cell>
          <cell r="T627">
            <v>6</v>
          </cell>
          <cell r="U627" t="str">
            <v>DEP-NC 2024</v>
          </cell>
          <cell r="X627" t="str">
            <v>DEP-NC 2021</v>
          </cell>
        </row>
        <row r="628">
          <cell r="A628" t="str">
            <v>T4852B99</v>
          </cell>
          <cell r="B628" t="str">
            <v>NC</v>
          </cell>
          <cell r="C628" t="str">
            <v>CDO-East</v>
          </cell>
          <cell r="D628" t="str">
            <v>NORTHERN</v>
          </cell>
          <cell r="E628" t="str">
            <v>ZEBULON</v>
          </cell>
          <cell r="F628" t="str">
            <v>Wake</v>
          </cell>
          <cell r="G628" t="str">
            <v>KNIGHTDALE SQUARE D 230KV</v>
          </cell>
          <cell r="H628" t="str">
            <v>T4852</v>
          </cell>
          <cell r="I628">
            <v>163</v>
          </cell>
          <cell r="J628" t="str">
            <v>B99</v>
          </cell>
          <cell r="K628" t="str">
            <v>SQUARE D 24KV</v>
          </cell>
          <cell r="L628" t="str">
            <v>BK1</v>
          </cell>
          <cell r="M628">
            <v>24</v>
          </cell>
          <cell r="N628">
            <v>0</v>
          </cell>
          <cell r="O628"/>
          <cell r="Q628">
            <v>0</v>
          </cell>
          <cell r="R628">
            <v>0</v>
          </cell>
          <cell r="S628">
            <v>0</v>
          </cell>
          <cell r="T628">
            <v>0</v>
          </cell>
          <cell r="U628" t="e">
            <v>#REF!</v>
          </cell>
          <cell r="X628" t="str">
            <v>DEP-NC 2024</v>
          </cell>
        </row>
        <row r="629">
          <cell r="A629" t="str">
            <v>T4853B11</v>
          </cell>
          <cell r="B629" t="str">
            <v>NC</v>
          </cell>
          <cell r="C629" t="str">
            <v>CDO-East</v>
          </cell>
          <cell r="D629" t="str">
            <v>NORTHERN</v>
          </cell>
          <cell r="E629" t="str">
            <v>ZEBULON</v>
          </cell>
          <cell r="F629" t="str">
            <v>Wake</v>
          </cell>
          <cell r="G629" t="str">
            <v>KNIGHTDALE HODGE ROAD 230KV</v>
          </cell>
          <cell r="K629" t="str">
            <v>Hodge Rd 24kv</v>
          </cell>
          <cell r="U629" t="e">
            <v>#REF!</v>
          </cell>
          <cell r="X629" t="str">
            <v>DEP-NC 2024</v>
          </cell>
        </row>
        <row r="630">
          <cell r="A630" t="str">
            <v>T4853B13</v>
          </cell>
          <cell r="B630" t="str">
            <v>NC</v>
          </cell>
          <cell r="C630" t="str">
            <v>CDO-East</v>
          </cell>
          <cell r="D630" t="str">
            <v>NORTHERN</v>
          </cell>
          <cell r="E630" t="str">
            <v>ZEBULON</v>
          </cell>
          <cell r="F630" t="str">
            <v>Wake</v>
          </cell>
          <cell r="G630" t="str">
            <v>KNIGHTDALE HODGE ROAD 230KV</v>
          </cell>
          <cell r="K630" t="str">
            <v>Planters Walk</v>
          </cell>
          <cell r="U630" t="e">
            <v>#REF!</v>
          </cell>
          <cell r="X630" t="str">
            <v>DEP-NC 2024</v>
          </cell>
        </row>
        <row r="631">
          <cell r="A631" t="str">
            <v>T4910B02</v>
          </cell>
          <cell r="B631" t="str">
            <v>NC</v>
          </cell>
          <cell r="C631" t="str">
            <v>CDO-East</v>
          </cell>
          <cell r="D631" t="str">
            <v>NORTHERN</v>
          </cell>
          <cell r="E631" t="str">
            <v>RALEIGH</v>
          </cell>
          <cell r="F631" t="str">
            <v>Wake</v>
          </cell>
          <cell r="G631" t="str">
            <v>RALEIGH LEESVILLE ROAD 230KV</v>
          </cell>
          <cell r="H631" t="str">
            <v>T4910</v>
          </cell>
          <cell r="I631">
            <v>166</v>
          </cell>
          <cell r="J631" t="str">
            <v>B02</v>
          </cell>
          <cell r="K631" t="str">
            <v>OAK PARK 23KV</v>
          </cell>
          <cell r="L631" t="str">
            <v>BK1</v>
          </cell>
          <cell r="M631">
            <v>23</v>
          </cell>
          <cell r="N631">
            <v>1467</v>
          </cell>
          <cell r="O631"/>
          <cell r="P631" t="str">
            <v>Y</v>
          </cell>
          <cell r="Q631">
            <v>1</v>
          </cell>
          <cell r="R631">
            <v>0.5</v>
          </cell>
          <cell r="S631">
            <v>0</v>
          </cell>
          <cell r="T631">
            <v>3</v>
          </cell>
          <cell r="U631" t="str">
            <v>DEP-NC 2024</v>
          </cell>
          <cell r="X631" t="str">
            <v>DEP-NC 2023</v>
          </cell>
        </row>
        <row r="632">
          <cell r="A632" t="str">
            <v>T5000B41</v>
          </cell>
          <cell r="B632" t="str">
            <v>NC</v>
          </cell>
          <cell r="C632" t="str">
            <v>CDO-East</v>
          </cell>
          <cell r="D632" t="str">
            <v>NORTHERN</v>
          </cell>
          <cell r="E632" t="str">
            <v>FUQUAY</v>
          </cell>
          <cell r="F632" t="str">
            <v>Wake</v>
          </cell>
          <cell r="G632" t="str">
            <v>MILBURNIE 230KV</v>
          </cell>
          <cell r="H632" t="str">
            <v>T5000</v>
          </cell>
          <cell r="I632">
            <v>164</v>
          </cell>
          <cell r="J632" t="str">
            <v>B41</v>
          </cell>
          <cell r="K632" t="str">
            <v>HOLSTON LANE 23KV</v>
          </cell>
          <cell r="L632" t="str">
            <v>BK1</v>
          </cell>
          <cell r="M632">
            <v>23</v>
          </cell>
          <cell r="N632">
            <v>471</v>
          </cell>
          <cell r="O632"/>
          <cell r="Q632">
            <v>0</v>
          </cell>
          <cell r="R632">
            <v>0</v>
          </cell>
          <cell r="S632">
            <v>0</v>
          </cell>
          <cell r="T632">
            <v>0</v>
          </cell>
          <cell r="U632" t="e">
            <v>#REF!</v>
          </cell>
          <cell r="X632" t="str">
            <v>DEP-NC 2024</v>
          </cell>
        </row>
        <row r="633">
          <cell r="A633" t="str">
            <v>T5000B42</v>
          </cell>
          <cell r="B633" t="str">
            <v>NC</v>
          </cell>
          <cell r="C633" t="str">
            <v>CDO-East</v>
          </cell>
          <cell r="D633" t="str">
            <v>NORTHERN</v>
          </cell>
          <cell r="E633" t="str">
            <v>FUQUAY</v>
          </cell>
          <cell r="F633" t="str">
            <v>Wake</v>
          </cell>
          <cell r="G633" t="str">
            <v>MILBURNIE 230KV</v>
          </cell>
          <cell r="H633" t="str">
            <v>T5000</v>
          </cell>
          <cell r="I633">
            <v>164</v>
          </cell>
          <cell r="J633" t="str">
            <v>B42</v>
          </cell>
          <cell r="K633" t="str">
            <v>POOLE ROAD 23KV</v>
          </cell>
          <cell r="L633" t="str">
            <v>BK1</v>
          </cell>
          <cell r="M633">
            <v>23</v>
          </cell>
          <cell r="N633">
            <v>170</v>
          </cell>
          <cell r="O633"/>
          <cell r="Q633">
            <v>0</v>
          </cell>
          <cell r="R633">
            <v>0</v>
          </cell>
          <cell r="S633">
            <v>1</v>
          </cell>
          <cell r="T633">
            <v>0</v>
          </cell>
          <cell r="U633" t="e">
            <v>#REF!</v>
          </cell>
          <cell r="X633" t="str">
            <v>DEP-NC 2024</v>
          </cell>
        </row>
        <row r="634">
          <cell r="A634" t="str">
            <v>T5000B44</v>
          </cell>
          <cell r="B634" t="str">
            <v>NC</v>
          </cell>
          <cell r="C634" t="str">
            <v>CDO-East</v>
          </cell>
          <cell r="D634" t="str">
            <v>NORTHERN</v>
          </cell>
          <cell r="E634" t="str">
            <v>FUQUAY</v>
          </cell>
          <cell r="F634" t="str">
            <v>Wake</v>
          </cell>
          <cell r="G634" t="str">
            <v>MILBURNIE 230KV</v>
          </cell>
          <cell r="H634" t="str">
            <v>T5000</v>
          </cell>
          <cell r="I634">
            <v>164</v>
          </cell>
          <cell r="J634" t="str">
            <v>B44</v>
          </cell>
          <cell r="K634" t="str">
            <v>BELTLINE 23KV</v>
          </cell>
          <cell r="L634" t="str">
            <v>BK1</v>
          </cell>
          <cell r="M634">
            <v>23</v>
          </cell>
          <cell r="N634">
            <v>1091</v>
          </cell>
          <cell r="O634"/>
          <cell r="Q634">
            <v>0</v>
          </cell>
          <cell r="R634">
            <v>0</v>
          </cell>
          <cell r="S634">
            <v>0</v>
          </cell>
          <cell r="T634">
            <v>0</v>
          </cell>
          <cell r="U634" t="e">
            <v>#REF!</v>
          </cell>
          <cell r="X634" t="str">
            <v>DEP-NC 2024</v>
          </cell>
        </row>
        <row r="635">
          <cell r="A635" t="str">
            <v>T5010B02</v>
          </cell>
          <cell r="B635" t="str">
            <v>NC</v>
          </cell>
          <cell r="C635" t="str">
            <v>CDO-East</v>
          </cell>
          <cell r="D635" t="str">
            <v>NORTHERN</v>
          </cell>
          <cell r="E635" t="str">
            <v>FUQUAY</v>
          </cell>
          <cell r="F635" t="str">
            <v>Wake</v>
          </cell>
          <cell r="G635" t="str">
            <v>MORRISVILLE 230KV</v>
          </cell>
          <cell r="H635" t="str">
            <v>T5010</v>
          </cell>
          <cell r="I635">
            <v>161</v>
          </cell>
          <cell r="J635" t="str">
            <v>B02</v>
          </cell>
          <cell r="K635" t="str">
            <v>GATEWAY 23KV</v>
          </cell>
          <cell r="L635" t="str">
            <v>BK1</v>
          </cell>
          <cell r="M635">
            <v>23</v>
          </cell>
          <cell r="N635">
            <v>950</v>
          </cell>
          <cell r="O635"/>
          <cell r="Q635">
            <v>0</v>
          </cell>
          <cell r="R635">
            <v>0</v>
          </cell>
          <cell r="S635">
            <v>0</v>
          </cell>
          <cell r="T635">
            <v>0</v>
          </cell>
          <cell r="U635" t="e">
            <v>#REF!</v>
          </cell>
          <cell r="X635" t="str">
            <v>DEP-NC 2024</v>
          </cell>
        </row>
        <row r="636">
          <cell r="A636" t="str">
            <v>T5010B03</v>
          </cell>
          <cell r="B636" t="str">
            <v>NC</v>
          </cell>
          <cell r="C636" t="str">
            <v>CDO-East</v>
          </cell>
          <cell r="D636" t="str">
            <v>NORTHERN</v>
          </cell>
          <cell r="E636" t="str">
            <v>FUQUAY</v>
          </cell>
          <cell r="F636" t="str">
            <v>Wake</v>
          </cell>
          <cell r="G636" t="str">
            <v>MORRISVILLE 230KV</v>
          </cell>
          <cell r="H636" t="str">
            <v>T5010</v>
          </cell>
          <cell r="I636">
            <v>161</v>
          </cell>
          <cell r="J636" t="str">
            <v>B03</v>
          </cell>
          <cell r="K636" t="str">
            <v>PERIMETER 23KV</v>
          </cell>
          <cell r="L636" t="str">
            <v>BK1</v>
          </cell>
          <cell r="M636">
            <v>23</v>
          </cell>
          <cell r="N636">
            <v>975</v>
          </cell>
          <cell r="O636"/>
          <cell r="Q636">
            <v>0</v>
          </cell>
          <cell r="R636">
            <v>0</v>
          </cell>
          <cell r="S636">
            <v>1</v>
          </cell>
          <cell r="T636">
            <v>0</v>
          </cell>
          <cell r="U636" t="e">
            <v>#REF!</v>
          </cell>
          <cell r="X636" t="str">
            <v>DEP-NC 2024</v>
          </cell>
        </row>
        <row r="637">
          <cell r="A637" t="str">
            <v>T5014B13</v>
          </cell>
          <cell r="B637" t="str">
            <v>NC</v>
          </cell>
          <cell r="C637" t="str">
            <v>CDO-East</v>
          </cell>
          <cell r="D637" t="str">
            <v>NORTHERN</v>
          </cell>
          <cell r="E637" t="str">
            <v>FUQUAY</v>
          </cell>
          <cell r="F637" t="str">
            <v>Wake</v>
          </cell>
          <cell r="G637" t="str">
            <v>RTP 230KV</v>
          </cell>
          <cell r="H637" t="str">
            <v>T5014</v>
          </cell>
          <cell r="I637">
            <v>161</v>
          </cell>
          <cell r="J637" t="str">
            <v>B13</v>
          </cell>
          <cell r="K637" t="str">
            <v>CHURCH STREET 24KV</v>
          </cell>
          <cell r="L637" t="str">
            <v>BK1</v>
          </cell>
          <cell r="M637">
            <v>24</v>
          </cell>
          <cell r="N637">
            <v>833</v>
          </cell>
          <cell r="O637"/>
          <cell r="Q637">
            <v>0</v>
          </cell>
          <cell r="R637">
            <v>0</v>
          </cell>
          <cell r="S637">
            <v>1</v>
          </cell>
          <cell r="T637">
            <v>0</v>
          </cell>
          <cell r="U637" t="e">
            <v>#REF!</v>
          </cell>
          <cell r="X637" t="str">
            <v>DEP-NC 2024</v>
          </cell>
        </row>
        <row r="638">
          <cell r="A638" t="str">
            <v>T5014B21</v>
          </cell>
          <cell r="B638" t="str">
            <v>NC</v>
          </cell>
          <cell r="C638" t="str">
            <v>CDO-East</v>
          </cell>
          <cell r="D638" t="str">
            <v>NORTHERN</v>
          </cell>
          <cell r="E638" t="str">
            <v>FUQUAY</v>
          </cell>
          <cell r="F638" t="str">
            <v>Wake</v>
          </cell>
          <cell r="G638" t="str">
            <v>RTP 230KV</v>
          </cell>
          <cell r="H638" t="str">
            <v>T5014</v>
          </cell>
          <cell r="I638">
            <v>161</v>
          </cell>
          <cell r="J638" t="str">
            <v>B21</v>
          </cell>
          <cell r="K638" t="str">
            <v>AIRPORT BOULEVARD 24KV</v>
          </cell>
          <cell r="L638" t="str">
            <v>BK2</v>
          </cell>
          <cell r="M638">
            <v>24</v>
          </cell>
          <cell r="N638">
            <v>340</v>
          </cell>
          <cell r="O638"/>
          <cell r="Q638">
            <v>0</v>
          </cell>
          <cell r="R638">
            <v>0</v>
          </cell>
          <cell r="S638">
            <v>0</v>
          </cell>
          <cell r="T638">
            <v>0</v>
          </cell>
          <cell r="U638" t="e">
            <v>#REF!</v>
          </cell>
          <cell r="X638" t="str">
            <v>DEP-NC 2024</v>
          </cell>
        </row>
        <row r="639">
          <cell r="A639" t="str">
            <v>T5111B02</v>
          </cell>
          <cell r="B639" t="str">
            <v>NC</v>
          </cell>
          <cell r="C639" t="str">
            <v>CDO-East</v>
          </cell>
          <cell r="D639" t="str">
            <v>NORTHERN</v>
          </cell>
          <cell r="E639" t="str">
            <v>FUQUAY</v>
          </cell>
          <cell r="F639" t="str">
            <v>Wake</v>
          </cell>
          <cell r="G639" t="str">
            <v>CARY PINEY PLAINS 230KV</v>
          </cell>
          <cell r="H639" t="str">
            <v>T5111</v>
          </cell>
          <cell r="I639">
            <v>161</v>
          </cell>
          <cell r="J639" t="str">
            <v>B02</v>
          </cell>
          <cell r="K639" t="str">
            <v>TOWNE CENTER 24KV</v>
          </cell>
          <cell r="L639" t="str">
            <v>BK1</v>
          </cell>
          <cell r="M639">
            <v>24</v>
          </cell>
          <cell r="N639">
            <v>554</v>
          </cell>
          <cell r="O639"/>
          <cell r="Q639">
            <v>0</v>
          </cell>
          <cell r="R639">
            <v>0</v>
          </cell>
          <cell r="S639">
            <v>0</v>
          </cell>
          <cell r="T639">
            <v>0</v>
          </cell>
          <cell r="U639" t="e">
            <v>#REF!</v>
          </cell>
          <cell r="X639" t="str">
            <v>DEP-NC 2024</v>
          </cell>
        </row>
        <row r="640">
          <cell r="A640" t="str">
            <v>T5111B03</v>
          </cell>
          <cell r="B640" t="str">
            <v>NC</v>
          </cell>
          <cell r="C640" t="str">
            <v>CDO-East</v>
          </cell>
          <cell r="D640" t="str">
            <v>NORTHERN</v>
          </cell>
          <cell r="E640" t="str">
            <v>FUQUAY</v>
          </cell>
          <cell r="F640" t="str">
            <v>Wake</v>
          </cell>
          <cell r="G640" t="str">
            <v>CARY PINEY PLAINS 230KV</v>
          </cell>
          <cell r="H640" t="str">
            <v>T5111</v>
          </cell>
          <cell r="I640">
            <v>161</v>
          </cell>
          <cell r="J640" t="str">
            <v>B03</v>
          </cell>
          <cell r="K640" t="str">
            <v>MACEDONIA 24KV</v>
          </cell>
          <cell r="L640" t="str">
            <v>BK1</v>
          </cell>
          <cell r="M640">
            <v>24</v>
          </cell>
          <cell r="N640">
            <v>721</v>
          </cell>
          <cell r="O640"/>
          <cell r="Q640">
            <v>0</v>
          </cell>
          <cell r="R640">
            <v>0</v>
          </cell>
          <cell r="S640">
            <v>0</v>
          </cell>
          <cell r="T640">
            <v>0</v>
          </cell>
          <cell r="U640" t="e">
            <v>#REF!</v>
          </cell>
          <cell r="X640" t="str">
            <v>DEP-NC 2024</v>
          </cell>
        </row>
        <row r="641">
          <cell r="A641" t="str">
            <v>T5111B23</v>
          </cell>
          <cell r="B641" t="str">
            <v>NC</v>
          </cell>
          <cell r="C641" t="str">
            <v>CDO-East</v>
          </cell>
          <cell r="D641" t="str">
            <v>NORTHERN</v>
          </cell>
          <cell r="E641" t="str">
            <v>FUQUAY</v>
          </cell>
          <cell r="F641" t="str">
            <v>Wake</v>
          </cell>
          <cell r="G641" t="str">
            <v>CARY PINEY PLAINS 230KV</v>
          </cell>
          <cell r="H641" t="str">
            <v>T5111</v>
          </cell>
          <cell r="I641">
            <v>161</v>
          </cell>
          <cell r="J641" t="str">
            <v>B23</v>
          </cell>
          <cell r="K641" t="str">
            <v>SWIFT CREEK 24KV</v>
          </cell>
          <cell r="L641" t="str">
            <v>BK2</v>
          </cell>
          <cell r="M641">
            <v>24</v>
          </cell>
          <cell r="N641">
            <v>1294</v>
          </cell>
          <cell r="O641"/>
          <cell r="P641" t="str">
            <v>Y</v>
          </cell>
          <cell r="Q641">
            <v>1</v>
          </cell>
          <cell r="R641">
            <v>0.5</v>
          </cell>
          <cell r="S641">
            <v>1</v>
          </cell>
          <cell r="T641">
            <v>2</v>
          </cell>
          <cell r="U641" t="str">
            <v>DEP-NC 2024</v>
          </cell>
          <cell r="X641" t="str">
            <v>DEP-NC 2022</v>
          </cell>
        </row>
        <row r="642">
          <cell r="A642" t="str">
            <v>T5168B04</v>
          </cell>
          <cell r="B642" t="str">
            <v>NC</v>
          </cell>
          <cell r="C642" t="str">
            <v>CDO-East</v>
          </cell>
          <cell r="D642" t="str">
            <v>NORTHERN</v>
          </cell>
          <cell r="E642" t="str">
            <v>FUQUAY</v>
          </cell>
          <cell r="F642" t="str">
            <v>Wake</v>
          </cell>
          <cell r="G642" t="str">
            <v>RALEIGH WORTHDALE 230KV</v>
          </cell>
          <cell r="H642" t="str">
            <v>T5168</v>
          </cell>
          <cell r="I642">
            <v>164</v>
          </cell>
          <cell r="J642" t="str">
            <v>B04</v>
          </cell>
          <cell r="K642" t="str">
            <v>GLENBROOK 23KV</v>
          </cell>
          <cell r="L642" t="str">
            <v>BK1</v>
          </cell>
          <cell r="M642">
            <v>23</v>
          </cell>
          <cell r="N642">
            <v>1584</v>
          </cell>
          <cell r="O642"/>
          <cell r="P642" t="str">
            <v>Y</v>
          </cell>
          <cell r="Q642">
            <v>1</v>
          </cell>
          <cell r="R642">
            <v>0.5</v>
          </cell>
          <cell r="S642">
            <v>1</v>
          </cell>
          <cell r="T642">
            <v>2</v>
          </cell>
          <cell r="U642" t="str">
            <v>DEP-NC 2024</v>
          </cell>
          <cell r="X642" t="str">
            <v>DEP-NC 2022</v>
          </cell>
        </row>
        <row r="643">
          <cell r="A643" t="str">
            <v>T5285B04</v>
          </cell>
          <cell r="B643" t="str">
            <v>NC</v>
          </cell>
          <cell r="C643" t="str">
            <v>CDO-East</v>
          </cell>
          <cell r="D643" t="str">
            <v>NORTHERN</v>
          </cell>
          <cell r="E643" t="str">
            <v>RALEIGH</v>
          </cell>
          <cell r="F643" t="str">
            <v>Wake</v>
          </cell>
          <cell r="G643" t="str">
            <v>RALEIGH SIX FORKS 230KV</v>
          </cell>
          <cell r="H643" t="str">
            <v>T5285</v>
          </cell>
          <cell r="I643">
            <v>166</v>
          </cell>
          <cell r="J643" t="str">
            <v>B04</v>
          </cell>
          <cell r="K643" t="str">
            <v>BAYLEAF 23KV</v>
          </cell>
          <cell r="L643" t="str">
            <v>BK1</v>
          </cell>
          <cell r="M643">
            <v>23</v>
          </cell>
          <cell r="N643">
            <v>1644</v>
          </cell>
          <cell r="O643"/>
          <cell r="P643" t="str">
            <v>Y</v>
          </cell>
          <cell r="Q643">
            <v>1</v>
          </cell>
          <cell r="R643">
            <v>0.5</v>
          </cell>
          <cell r="S643">
            <v>1</v>
          </cell>
          <cell r="T643">
            <v>5</v>
          </cell>
          <cell r="U643" t="str">
            <v>DEP-NC 2024</v>
          </cell>
          <cell r="W643" t="str">
            <v>moved from 2024 to 2019 per David Pickles 3/22/18</v>
          </cell>
          <cell r="X643" t="str">
            <v>DEP-NC 2019</v>
          </cell>
        </row>
        <row r="644">
          <cell r="A644" t="str">
            <v>T5314B11</v>
          </cell>
          <cell r="B644" t="str">
            <v>NC</v>
          </cell>
          <cell r="C644" t="str">
            <v>CDO-East</v>
          </cell>
          <cell r="D644" t="str">
            <v>NORTHERN</v>
          </cell>
          <cell r="E644" t="str">
            <v>FUQUAY</v>
          </cell>
          <cell r="F644" t="str">
            <v>Wake</v>
          </cell>
          <cell r="G644" t="str">
            <v>GARNER TRYON HILLS 115KV</v>
          </cell>
          <cell r="H644" t="str">
            <v>T5314</v>
          </cell>
          <cell r="I644">
            <v>164</v>
          </cell>
          <cell r="J644" t="str">
            <v>B11</v>
          </cell>
          <cell r="K644" t="str">
            <v>MECHANICAL BOULEVARD 24KV</v>
          </cell>
          <cell r="L644" t="str">
            <v>BK1</v>
          </cell>
          <cell r="M644">
            <v>24</v>
          </cell>
          <cell r="N644">
            <v>843</v>
          </cell>
          <cell r="O644"/>
          <cell r="Q644">
            <v>0</v>
          </cell>
          <cell r="R644">
            <v>0</v>
          </cell>
          <cell r="S644">
            <v>0</v>
          </cell>
          <cell r="T644">
            <v>0</v>
          </cell>
          <cell r="U644" t="e">
            <v>#REF!</v>
          </cell>
          <cell r="X644" t="str">
            <v>DEP-NC 2024</v>
          </cell>
        </row>
        <row r="645">
          <cell r="A645" t="str">
            <v>T5375B01</v>
          </cell>
          <cell r="B645" t="str">
            <v>NC</v>
          </cell>
          <cell r="C645" t="str">
            <v>CDO-East</v>
          </cell>
          <cell r="D645" t="str">
            <v>EASTERN</v>
          </cell>
          <cell r="E645" t="str">
            <v>GOLDSBORO</v>
          </cell>
          <cell r="F645" t="str">
            <v>Wayne</v>
          </cell>
          <cell r="G645" t="str">
            <v>GOLDSBORO WEIL 115KV</v>
          </cell>
          <cell r="H645" t="str">
            <v>T5375</v>
          </cell>
          <cell r="I645">
            <v>130</v>
          </cell>
          <cell r="J645" t="str">
            <v>B01</v>
          </cell>
          <cell r="K645" t="str">
            <v>DIXIE 24KV</v>
          </cell>
          <cell r="L645" t="str">
            <v>BK1</v>
          </cell>
          <cell r="M645">
            <v>24</v>
          </cell>
          <cell r="N645">
            <v>478</v>
          </cell>
          <cell r="O645"/>
          <cell r="Q645">
            <v>0</v>
          </cell>
          <cell r="R645">
            <v>0</v>
          </cell>
          <cell r="S645">
            <v>0</v>
          </cell>
          <cell r="T645">
            <v>0</v>
          </cell>
          <cell r="U645" t="e">
            <v>#REF!</v>
          </cell>
          <cell r="X645" t="str">
            <v>DEP-NC 2024</v>
          </cell>
        </row>
        <row r="646">
          <cell r="A646" t="str">
            <v>T5375B02</v>
          </cell>
          <cell r="B646" t="str">
            <v>NC</v>
          </cell>
          <cell r="C646" t="str">
            <v>CDO-East</v>
          </cell>
          <cell r="D646" t="str">
            <v>EASTERN</v>
          </cell>
          <cell r="E646" t="str">
            <v>GOLDSBORO</v>
          </cell>
          <cell r="F646" t="str">
            <v>Wayne</v>
          </cell>
          <cell r="G646" t="str">
            <v>GOLDSBORO WEIL 115KV</v>
          </cell>
          <cell r="H646" t="str">
            <v>T5375</v>
          </cell>
          <cell r="I646">
            <v>130</v>
          </cell>
          <cell r="J646" t="str">
            <v>B02</v>
          </cell>
          <cell r="K646" t="str">
            <v>ARRINGTON BRIDGE ROAD 24KV</v>
          </cell>
          <cell r="L646" t="str">
            <v>BK1</v>
          </cell>
          <cell r="M646">
            <v>24</v>
          </cell>
          <cell r="N646">
            <v>24</v>
          </cell>
          <cell r="O646"/>
          <cell r="Q646">
            <v>0</v>
          </cell>
          <cell r="R646">
            <v>0</v>
          </cell>
          <cell r="S646">
            <v>0</v>
          </cell>
          <cell r="T646">
            <v>0</v>
          </cell>
          <cell r="U646" t="e">
            <v>#REF!</v>
          </cell>
          <cell r="X646" t="str">
            <v>DEP-NC 2024</v>
          </cell>
        </row>
        <row r="647">
          <cell r="A647" t="str">
            <v>T5375B03</v>
          </cell>
          <cell r="B647" t="str">
            <v>NC</v>
          </cell>
          <cell r="C647" t="str">
            <v>CDO-East</v>
          </cell>
          <cell r="D647" t="str">
            <v>EASTERN</v>
          </cell>
          <cell r="E647" t="str">
            <v>GOLDSBORO</v>
          </cell>
          <cell r="F647" t="str">
            <v>Wayne</v>
          </cell>
          <cell r="G647" t="str">
            <v>GOLDSBORO WEIL 115KV</v>
          </cell>
          <cell r="H647" t="str">
            <v>T5375</v>
          </cell>
          <cell r="I647">
            <v>130</v>
          </cell>
          <cell r="J647" t="str">
            <v>B03</v>
          </cell>
          <cell r="K647" t="str">
            <v>GOLDSBORO WEIL NEUSE 24KV</v>
          </cell>
          <cell r="L647" t="str">
            <v>BK1</v>
          </cell>
          <cell r="M647">
            <v>24</v>
          </cell>
          <cell r="N647">
            <v>474</v>
          </cell>
          <cell r="O647"/>
          <cell r="Q647">
            <v>0</v>
          </cell>
          <cell r="R647">
            <v>0</v>
          </cell>
          <cell r="S647">
            <v>0</v>
          </cell>
          <cell r="T647">
            <v>0</v>
          </cell>
          <cell r="U647" t="e">
            <v>#REF!</v>
          </cell>
          <cell r="X647" t="str">
            <v>DEP-NC 2024</v>
          </cell>
        </row>
        <row r="648">
          <cell r="A648" t="str">
            <v>T5465B03</v>
          </cell>
          <cell r="B648" t="str">
            <v>NC</v>
          </cell>
          <cell r="C648" t="str">
            <v>CDO-East</v>
          </cell>
          <cell r="D648" t="str">
            <v>EASTERN</v>
          </cell>
          <cell r="E648" t="str">
            <v>GOLDSBORO</v>
          </cell>
          <cell r="F648" t="str">
            <v>Wayne</v>
          </cell>
          <cell r="G648" t="str">
            <v>BELFAST 115KV</v>
          </cell>
          <cell r="H648" t="str">
            <v>T5465</v>
          </cell>
          <cell r="I648">
            <v>130</v>
          </cell>
          <cell r="J648" t="str">
            <v>B03</v>
          </cell>
          <cell r="K648" t="str">
            <v>WAYNESBORO 24KV</v>
          </cell>
          <cell r="L648" t="str">
            <v>BK1</v>
          </cell>
          <cell r="M648">
            <v>24</v>
          </cell>
          <cell r="N648">
            <v>565</v>
          </cell>
          <cell r="O648"/>
          <cell r="Q648">
            <v>0</v>
          </cell>
          <cell r="R648">
            <v>0</v>
          </cell>
          <cell r="S648">
            <v>1</v>
          </cell>
          <cell r="T648">
            <v>0</v>
          </cell>
          <cell r="U648" t="e">
            <v>#REF!</v>
          </cell>
          <cell r="X648" t="str">
            <v>DEP-NC 2024</v>
          </cell>
        </row>
        <row r="649">
          <cell r="A649" t="str">
            <v>T5482B01</v>
          </cell>
          <cell r="B649" t="str">
            <v>NC</v>
          </cell>
          <cell r="C649" t="str">
            <v>CDO-East</v>
          </cell>
          <cell r="D649" t="str">
            <v>EASTERN</v>
          </cell>
          <cell r="E649" t="str">
            <v>CAPE FEAR</v>
          </cell>
          <cell r="F649" t="str">
            <v>Cumberland</v>
          </cell>
          <cell r="G649" t="str">
            <v>BENSON PGI 230KV</v>
          </cell>
          <cell r="H649" t="str">
            <v>T5482</v>
          </cell>
          <cell r="I649">
            <v>134</v>
          </cell>
          <cell r="J649" t="str">
            <v>B01</v>
          </cell>
          <cell r="K649" t="str">
            <v>BENSON PGI NO. 1 12KV</v>
          </cell>
          <cell r="L649" t="str">
            <v>BK1</v>
          </cell>
          <cell r="M649">
            <v>12</v>
          </cell>
          <cell r="N649">
            <v>1</v>
          </cell>
          <cell r="O649"/>
          <cell r="Q649">
            <v>0</v>
          </cell>
          <cell r="R649">
            <v>0</v>
          </cell>
          <cell r="S649">
            <v>1</v>
          </cell>
          <cell r="T649">
            <v>0</v>
          </cell>
          <cell r="U649" t="e">
            <v>#REF!</v>
          </cell>
          <cell r="X649" t="str">
            <v>DEP-NC 2024</v>
          </cell>
        </row>
        <row r="650">
          <cell r="A650" t="str">
            <v>T5482B02</v>
          </cell>
          <cell r="B650" t="str">
            <v>NC</v>
          </cell>
          <cell r="C650" t="str">
            <v>CDO-East</v>
          </cell>
          <cell r="D650" t="str">
            <v>EASTERN</v>
          </cell>
          <cell r="E650" t="str">
            <v>CAPE FEAR</v>
          </cell>
          <cell r="F650" t="str">
            <v>Cumberland</v>
          </cell>
          <cell r="G650" t="str">
            <v>BENSON PGI 230KV</v>
          </cell>
          <cell r="H650" t="str">
            <v>T5482</v>
          </cell>
          <cell r="I650">
            <v>134</v>
          </cell>
          <cell r="J650" t="str">
            <v>B02</v>
          </cell>
          <cell r="K650" t="str">
            <v>BENSON PGI NO. 2 12KV</v>
          </cell>
          <cell r="L650" t="str">
            <v>BK1</v>
          </cell>
          <cell r="M650">
            <v>12</v>
          </cell>
          <cell r="N650">
            <v>0</v>
          </cell>
          <cell r="O650"/>
          <cell r="Q650">
            <v>0</v>
          </cell>
          <cell r="R650">
            <v>0</v>
          </cell>
          <cell r="S650">
            <v>0</v>
          </cell>
          <cell r="T650">
            <v>0</v>
          </cell>
          <cell r="U650" t="e">
            <v>#REF!</v>
          </cell>
          <cell r="X650" t="str">
            <v>DEP-NC 2024</v>
          </cell>
        </row>
        <row r="651">
          <cell r="A651" t="str">
            <v>T5650B22</v>
          </cell>
          <cell r="B651" t="str">
            <v>NC</v>
          </cell>
          <cell r="C651" t="str">
            <v>CDO-East</v>
          </cell>
          <cell r="D651" t="str">
            <v>EASTERN</v>
          </cell>
          <cell r="E651" t="str">
            <v>CAPE FEAR</v>
          </cell>
          <cell r="F651" t="str">
            <v>Cumberland</v>
          </cell>
          <cell r="G651" t="str">
            <v>ERWIN 230KV</v>
          </cell>
          <cell r="H651" t="str">
            <v>T5650</v>
          </cell>
          <cell r="I651">
            <v>134</v>
          </cell>
          <cell r="J651" t="str">
            <v>B22</v>
          </cell>
          <cell r="K651" t="str">
            <v>HARNETT CROSSING 23KV</v>
          </cell>
          <cell r="L651" t="str">
            <v>BK2</v>
          </cell>
          <cell r="M651">
            <v>23</v>
          </cell>
          <cell r="N651">
            <v>659</v>
          </cell>
          <cell r="O651"/>
          <cell r="Q651">
            <v>0</v>
          </cell>
          <cell r="R651">
            <v>0</v>
          </cell>
          <cell r="S651">
            <v>0</v>
          </cell>
          <cell r="T651">
            <v>0</v>
          </cell>
          <cell r="U651" t="e">
            <v>#REF!</v>
          </cell>
          <cell r="X651" t="str">
            <v>DEP-NC 2024</v>
          </cell>
        </row>
        <row r="652">
          <cell r="A652" t="str">
            <v>T5650B23</v>
          </cell>
          <cell r="B652" t="str">
            <v>NC</v>
          </cell>
          <cell r="C652" t="str">
            <v>CDO-East</v>
          </cell>
          <cell r="D652" t="str">
            <v>EASTERN</v>
          </cell>
          <cell r="E652" t="str">
            <v>CAPE FEAR</v>
          </cell>
          <cell r="F652" t="str">
            <v>Cumberland</v>
          </cell>
          <cell r="G652" t="str">
            <v>ERWIN 230KV</v>
          </cell>
          <cell r="H652" t="str">
            <v>T5650</v>
          </cell>
          <cell r="I652">
            <v>134</v>
          </cell>
          <cell r="J652" t="str">
            <v>B23</v>
          </cell>
          <cell r="K652" t="str">
            <v>SOUTH RIVER EMC 23KV</v>
          </cell>
          <cell r="L652" t="str">
            <v>BK1</v>
          </cell>
          <cell r="M652">
            <v>23</v>
          </cell>
          <cell r="N652">
            <v>0</v>
          </cell>
          <cell r="O652"/>
          <cell r="Q652">
            <v>0</v>
          </cell>
          <cell r="R652">
            <v>0</v>
          </cell>
          <cell r="S652">
            <v>0</v>
          </cell>
          <cell r="T652">
            <v>0</v>
          </cell>
          <cell r="U652" t="e">
            <v>#REF!</v>
          </cell>
          <cell r="X652" t="str">
            <v>DEP-NC 2024</v>
          </cell>
        </row>
        <row r="653">
          <cell r="A653" t="str">
            <v>T5660B03</v>
          </cell>
          <cell r="B653" t="str">
            <v>NC</v>
          </cell>
          <cell r="C653" t="str">
            <v>CDO-East</v>
          </cell>
          <cell r="D653" t="str">
            <v>EASTERN</v>
          </cell>
          <cell r="E653" t="str">
            <v>CAPE FEAR</v>
          </cell>
          <cell r="F653" t="str">
            <v>Cumberland</v>
          </cell>
          <cell r="G653" t="str">
            <v>DUNN 230KV</v>
          </cell>
          <cell r="H653" t="str">
            <v>T5660</v>
          </cell>
          <cell r="I653">
            <v>134</v>
          </cell>
          <cell r="J653" t="str">
            <v>B03</v>
          </cell>
          <cell r="K653" t="str">
            <v>HIGHWAY 301 SOUTH 23KV</v>
          </cell>
          <cell r="L653" t="str">
            <v>BK1</v>
          </cell>
          <cell r="M653">
            <v>23</v>
          </cell>
          <cell r="N653">
            <v>1208</v>
          </cell>
          <cell r="O653"/>
          <cell r="Q653">
            <v>0</v>
          </cell>
          <cell r="R653">
            <v>0</v>
          </cell>
          <cell r="S653">
            <v>2</v>
          </cell>
          <cell r="T653">
            <v>0</v>
          </cell>
          <cell r="U653" t="e">
            <v>#REF!</v>
          </cell>
          <cell r="X653" t="str">
            <v>DEP-NC 2024</v>
          </cell>
        </row>
        <row r="654">
          <cell r="A654" t="str">
            <v>T5660B04</v>
          </cell>
          <cell r="B654" t="str">
            <v>NC</v>
          </cell>
          <cell r="C654" t="str">
            <v>CDO-East</v>
          </cell>
          <cell r="D654" t="str">
            <v>EASTERN</v>
          </cell>
          <cell r="E654" t="str">
            <v>CAPE FEAR</v>
          </cell>
          <cell r="F654" t="str">
            <v>Cumberland</v>
          </cell>
          <cell r="G654" t="str">
            <v>DUNN 230KV</v>
          </cell>
          <cell r="H654" t="str">
            <v>T5660</v>
          </cell>
          <cell r="I654">
            <v>134</v>
          </cell>
          <cell r="J654" t="str">
            <v>B04</v>
          </cell>
          <cell r="K654" t="str">
            <v>WESTHAVEN 23KV</v>
          </cell>
          <cell r="L654" t="str">
            <v>BK1</v>
          </cell>
          <cell r="M654">
            <v>23</v>
          </cell>
          <cell r="N654">
            <v>1010</v>
          </cell>
          <cell r="O654"/>
          <cell r="Q654">
            <v>0</v>
          </cell>
          <cell r="R654">
            <v>0</v>
          </cell>
          <cell r="S654">
            <v>1</v>
          </cell>
          <cell r="T654">
            <v>0</v>
          </cell>
          <cell r="U654" t="e">
            <v>#REF!</v>
          </cell>
          <cell r="X654" t="str">
            <v>DEP-NC 2024</v>
          </cell>
        </row>
        <row r="655">
          <cell r="A655" t="str">
            <v>T5660B05</v>
          </cell>
          <cell r="B655" t="str">
            <v>NC</v>
          </cell>
          <cell r="C655" t="str">
            <v>CDO-East</v>
          </cell>
          <cell r="D655" t="str">
            <v>EASTERN</v>
          </cell>
          <cell r="E655" t="str">
            <v>CAPE FEAR</v>
          </cell>
          <cell r="F655" t="str">
            <v>Cumberland</v>
          </cell>
          <cell r="G655" t="str">
            <v>DUNN 230KV</v>
          </cell>
          <cell r="H655" t="str">
            <v>T5660</v>
          </cell>
          <cell r="I655">
            <v>134</v>
          </cell>
          <cell r="J655" t="str">
            <v>B05</v>
          </cell>
          <cell r="K655" t="str">
            <v>ELLIS AVENUE 23KV</v>
          </cell>
          <cell r="L655" t="str">
            <v>BK1</v>
          </cell>
          <cell r="M655">
            <v>23</v>
          </cell>
          <cell r="N655">
            <v>1281</v>
          </cell>
          <cell r="O655"/>
          <cell r="P655" t="str">
            <v>Y</v>
          </cell>
          <cell r="Q655">
            <v>1</v>
          </cell>
          <cell r="R655">
            <v>0.5</v>
          </cell>
          <cell r="S655">
            <v>1</v>
          </cell>
          <cell r="T655">
            <v>3</v>
          </cell>
          <cell r="U655" t="str">
            <v>DEP-NC 2024</v>
          </cell>
          <cell r="X655" t="str">
            <v>DEP-NC 2020</v>
          </cell>
        </row>
        <row r="656">
          <cell r="A656" t="str">
            <v>T5670B23</v>
          </cell>
          <cell r="B656" t="str">
            <v>NC</v>
          </cell>
          <cell r="C656" t="str">
            <v>CDO-East</v>
          </cell>
          <cell r="D656" t="str">
            <v>EASTERN</v>
          </cell>
          <cell r="E656" t="str">
            <v>CAPE FEAR</v>
          </cell>
          <cell r="F656" t="str">
            <v>Cumberland</v>
          </cell>
          <cell r="G656" t="str">
            <v>EDMONDSON 230KV</v>
          </cell>
          <cell r="K656" t="str">
            <v>Dixon Road 24kv</v>
          </cell>
          <cell r="U656" t="e">
            <v>#REF!</v>
          </cell>
          <cell r="X656" t="str">
            <v>DEP-NC 2024</v>
          </cell>
        </row>
        <row r="657">
          <cell r="A657" t="str">
            <v>T5680B01</v>
          </cell>
          <cell r="B657" t="str">
            <v>NC</v>
          </cell>
          <cell r="C657" t="str">
            <v>CDO-East</v>
          </cell>
          <cell r="D657" t="str">
            <v>NORTHERN</v>
          </cell>
          <cell r="E657" t="str">
            <v>ZEBULON</v>
          </cell>
          <cell r="F657" t="str">
            <v>Wake</v>
          </cell>
          <cell r="G657" t="str">
            <v>ELM CITY 115KV</v>
          </cell>
          <cell r="H657" t="str">
            <v>T5680</v>
          </cell>
          <cell r="I657">
            <v>144</v>
          </cell>
          <cell r="J657" t="str">
            <v>B01</v>
          </cell>
          <cell r="K657" t="str">
            <v>ELM CITY 23KV</v>
          </cell>
          <cell r="L657" t="str">
            <v>BK1</v>
          </cell>
          <cell r="M657">
            <v>23</v>
          </cell>
          <cell r="N657">
            <v>1060</v>
          </cell>
          <cell r="O657"/>
          <cell r="Q657">
            <v>0</v>
          </cell>
          <cell r="R657">
            <v>0</v>
          </cell>
          <cell r="S657">
            <v>6</v>
          </cell>
          <cell r="T657">
            <v>0</v>
          </cell>
          <cell r="U657" t="e">
            <v>#REF!</v>
          </cell>
          <cell r="X657" t="str">
            <v>DEP-NC 2024</v>
          </cell>
        </row>
        <row r="658">
          <cell r="A658" t="str">
            <v>T5690B01</v>
          </cell>
          <cell r="B658" t="str">
            <v>NC</v>
          </cell>
          <cell r="C658" t="str">
            <v>CDO-East</v>
          </cell>
          <cell r="D658" t="str">
            <v>EASTERN</v>
          </cell>
          <cell r="E658" t="str">
            <v>CAPE FEAR</v>
          </cell>
          <cell r="F658" t="str">
            <v>Cumberland</v>
          </cell>
          <cell r="G658" t="str">
            <v>ERWIN MILLS 115KV</v>
          </cell>
          <cell r="H658" t="str">
            <v>T5690</v>
          </cell>
          <cell r="I658">
            <v>134</v>
          </cell>
          <cell r="J658" t="str">
            <v>B01</v>
          </cell>
          <cell r="K658" t="str">
            <v>MAIN PLANT 12KV</v>
          </cell>
          <cell r="L658" t="str">
            <v>BK1</v>
          </cell>
          <cell r="M658">
            <v>12</v>
          </cell>
          <cell r="N658">
            <v>0</v>
          </cell>
          <cell r="O658"/>
          <cell r="Q658">
            <v>0</v>
          </cell>
          <cell r="R658">
            <v>0</v>
          </cell>
          <cell r="S658">
            <v>0</v>
          </cell>
          <cell r="T658">
            <v>0</v>
          </cell>
          <cell r="U658" t="e">
            <v>#REF!</v>
          </cell>
          <cell r="X658" t="str">
            <v>DEP-NC 2024</v>
          </cell>
        </row>
        <row r="659">
          <cell r="A659" t="str">
            <v>T5690B02</v>
          </cell>
          <cell r="B659" t="str">
            <v>NC</v>
          </cell>
          <cell r="C659" t="str">
            <v>CDO-East</v>
          </cell>
          <cell r="D659" t="str">
            <v>EASTERN</v>
          </cell>
          <cell r="E659" t="str">
            <v>CAPE FEAR</v>
          </cell>
          <cell r="F659" t="str">
            <v>Cumberland</v>
          </cell>
          <cell r="G659" t="str">
            <v>ERWIN MILLS 115KV</v>
          </cell>
          <cell r="H659" t="str">
            <v>T5690</v>
          </cell>
          <cell r="I659">
            <v>134</v>
          </cell>
          <cell r="J659" t="str">
            <v>B02</v>
          </cell>
          <cell r="K659" t="str">
            <v>SOUTH PLANT 12KV</v>
          </cell>
          <cell r="L659" t="str">
            <v>BK1</v>
          </cell>
          <cell r="M659">
            <v>12</v>
          </cell>
          <cell r="N659">
            <v>2</v>
          </cell>
          <cell r="O659"/>
          <cell r="Q659">
            <v>0</v>
          </cell>
          <cell r="R659">
            <v>0</v>
          </cell>
          <cell r="S659">
            <v>0</v>
          </cell>
          <cell r="T659">
            <v>0</v>
          </cell>
          <cell r="U659" t="e">
            <v>#REF!</v>
          </cell>
          <cell r="X659" t="str">
            <v>DEP-NC 2024</v>
          </cell>
        </row>
        <row r="660">
          <cell r="A660" t="str">
            <v>T5740B01</v>
          </cell>
          <cell r="B660" t="str">
            <v>NC</v>
          </cell>
          <cell r="C660" t="str">
            <v>CDO-East</v>
          </cell>
          <cell r="D660" t="str">
            <v>EASTERN</v>
          </cell>
          <cell r="E660" t="str">
            <v>GOLDSBORO</v>
          </cell>
          <cell r="F660" t="str">
            <v>Wayne</v>
          </cell>
          <cell r="G660" t="str">
            <v>FREMONT 115KV</v>
          </cell>
          <cell r="H660" t="str">
            <v>T5740</v>
          </cell>
          <cell r="I660">
            <v>130</v>
          </cell>
          <cell r="J660" t="str">
            <v>B01</v>
          </cell>
          <cell r="K660" t="str">
            <v>FREMONT 12KV</v>
          </cell>
          <cell r="L660" t="str">
            <v>BK1</v>
          </cell>
          <cell r="M660">
            <v>12</v>
          </cell>
          <cell r="N660">
            <v>24</v>
          </cell>
          <cell r="O660"/>
          <cell r="Q660">
            <v>0</v>
          </cell>
          <cell r="R660">
            <v>0</v>
          </cell>
          <cell r="S660">
            <v>0</v>
          </cell>
          <cell r="T660">
            <v>0</v>
          </cell>
          <cell r="U660" t="e">
            <v>#REF!</v>
          </cell>
          <cell r="X660" t="str">
            <v>DEP-NC 2024</v>
          </cell>
        </row>
        <row r="661">
          <cell r="A661" t="str">
            <v>T5740B02</v>
          </cell>
          <cell r="B661" t="str">
            <v>NC</v>
          </cell>
          <cell r="C661" t="str">
            <v>CDO-East</v>
          </cell>
          <cell r="D661" t="str">
            <v>EASTERN</v>
          </cell>
          <cell r="E661" t="str">
            <v>GOLDSBORO</v>
          </cell>
          <cell r="F661" t="str">
            <v>Wayne</v>
          </cell>
          <cell r="G661" t="str">
            <v>FREMONT 115KV</v>
          </cell>
          <cell r="H661" t="str">
            <v>T5740</v>
          </cell>
          <cell r="I661">
            <v>130</v>
          </cell>
          <cell r="J661" t="str">
            <v>B02</v>
          </cell>
          <cell r="K661" t="str">
            <v>FREMONT AYCOCK 12KV</v>
          </cell>
          <cell r="L661" t="str">
            <v>BK1</v>
          </cell>
          <cell r="M661">
            <v>12</v>
          </cell>
          <cell r="N661">
            <v>328</v>
          </cell>
          <cell r="O661"/>
          <cell r="Q661">
            <v>0</v>
          </cell>
          <cell r="R661">
            <v>0</v>
          </cell>
          <cell r="S661">
            <v>5</v>
          </cell>
          <cell r="T661">
            <v>0</v>
          </cell>
          <cell r="U661" t="e">
            <v>#REF!</v>
          </cell>
          <cell r="X661" t="str">
            <v>DEP-NC 2024</v>
          </cell>
        </row>
        <row r="662">
          <cell r="A662" t="str">
            <v>T5740B03</v>
          </cell>
          <cell r="B662" t="str">
            <v>NC</v>
          </cell>
          <cell r="C662" t="str">
            <v>CDO-East</v>
          </cell>
          <cell r="D662" t="str">
            <v>EASTERN</v>
          </cell>
          <cell r="E662" t="str">
            <v>GOLDSBORO</v>
          </cell>
          <cell r="F662" t="str">
            <v>Wayne</v>
          </cell>
          <cell r="G662" t="str">
            <v>FREMONT 115KV</v>
          </cell>
          <cell r="H662" t="str">
            <v>T5740</v>
          </cell>
          <cell r="I662">
            <v>130</v>
          </cell>
          <cell r="J662" t="str">
            <v>B03</v>
          </cell>
          <cell r="K662" t="str">
            <v>EUREKA 12KV</v>
          </cell>
          <cell r="L662" t="str">
            <v>BK1</v>
          </cell>
          <cell r="M662">
            <v>12</v>
          </cell>
          <cell r="N662">
            <v>648</v>
          </cell>
          <cell r="O662"/>
          <cell r="Q662">
            <v>0</v>
          </cell>
          <cell r="R662">
            <v>0</v>
          </cell>
          <cell r="S662">
            <v>3</v>
          </cell>
          <cell r="T662">
            <v>0</v>
          </cell>
          <cell r="U662" t="e">
            <v>#REF!</v>
          </cell>
          <cell r="X662" t="str">
            <v>DEP-NC 2024</v>
          </cell>
        </row>
        <row r="663">
          <cell r="A663" t="str">
            <v>T5750B01</v>
          </cell>
          <cell r="B663" t="str">
            <v>NC</v>
          </cell>
          <cell r="C663" t="str">
            <v>CDO-East</v>
          </cell>
          <cell r="D663" t="str">
            <v>EASTERN</v>
          </cell>
          <cell r="E663" t="str">
            <v>GOLDSBORO</v>
          </cell>
          <cell r="F663" t="str">
            <v>Wayne</v>
          </cell>
          <cell r="G663" t="str">
            <v>GOLDSBORO CITY 115KV</v>
          </cell>
          <cell r="H663" t="str">
            <v>T5750</v>
          </cell>
          <cell r="I663">
            <v>130</v>
          </cell>
          <cell r="J663" t="str">
            <v>B01</v>
          </cell>
          <cell r="K663" t="str">
            <v>GEORGE STREET 12KV</v>
          </cell>
          <cell r="L663" t="str">
            <v>BK1</v>
          </cell>
          <cell r="M663">
            <v>12</v>
          </cell>
          <cell r="N663">
            <v>248</v>
          </cell>
          <cell r="O663"/>
          <cell r="Q663">
            <v>0</v>
          </cell>
          <cell r="R663">
            <v>0</v>
          </cell>
          <cell r="S663">
            <v>0</v>
          </cell>
          <cell r="T663">
            <v>0</v>
          </cell>
          <cell r="U663" t="e">
            <v>#REF!</v>
          </cell>
          <cell r="X663" t="str">
            <v>DEP-NC 2024</v>
          </cell>
        </row>
        <row r="664">
          <cell r="A664" t="str">
            <v>T5750B02</v>
          </cell>
          <cell r="B664" t="str">
            <v>NC</v>
          </cell>
          <cell r="C664" t="str">
            <v>CDO-East</v>
          </cell>
          <cell r="D664" t="str">
            <v>EASTERN</v>
          </cell>
          <cell r="E664" t="str">
            <v>GOLDSBORO</v>
          </cell>
          <cell r="F664" t="str">
            <v>Wayne</v>
          </cell>
          <cell r="G664" t="str">
            <v>GOLDSBORO CITY 115KV</v>
          </cell>
          <cell r="H664" t="str">
            <v>T5750</v>
          </cell>
          <cell r="I664">
            <v>130</v>
          </cell>
          <cell r="J664" t="str">
            <v>B02</v>
          </cell>
          <cell r="K664" t="str">
            <v>WILLIAMS STREET 12KV</v>
          </cell>
          <cell r="L664" t="str">
            <v>BK1</v>
          </cell>
          <cell r="M664">
            <v>12</v>
          </cell>
          <cell r="N664">
            <v>189</v>
          </cell>
          <cell r="O664"/>
          <cell r="Q664">
            <v>0</v>
          </cell>
          <cell r="R664">
            <v>0</v>
          </cell>
          <cell r="S664">
            <v>1</v>
          </cell>
          <cell r="T664">
            <v>0</v>
          </cell>
          <cell r="U664" t="e">
            <v>#REF!</v>
          </cell>
          <cell r="X664" t="str">
            <v>DEP-NC 2024</v>
          </cell>
        </row>
        <row r="665">
          <cell r="A665" t="str">
            <v>T5750B03</v>
          </cell>
          <cell r="B665" t="str">
            <v>NC</v>
          </cell>
          <cell r="C665" t="str">
            <v>CDO-East</v>
          </cell>
          <cell r="D665" t="str">
            <v>EASTERN</v>
          </cell>
          <cell r="E665" t="str">
            <v>GOLDSBORO</v>
          </cell>
          <cell r="F665" t="str">
            <v>Wayne</v>
          </cell>
          <cell r="G665" t="str">
            <v>GOLDSBORO CITY 115KV</v>
          </cell>
          <cell r="H665" t="str">
            <v>T5750</v>
          </cell>
          <cell r="I665">
            <v>130</v>
          </cell>
          <cell r="J665" t="str">
            <v>B03</v>
          </cell>
          <cell r="K665" t="str">
            <v>GOLDSBORO EAST 12KV</v>
          </cell>
          <cell r="L665" t="str">
            <v>BK2</v>
          </cell>
          <cell r="M665">
            <v>12</v>
          </cell>
          <cell r="N665">
            <v>888</v>
          </cell>
          <cell r="O665"/>
          <cell r="Q665">
            <v>0</v>
          </cell>
          <cell r="R665">
            <v>0</v>
          </cell>
          <cell r="S665">
            <v>0</v>
          </cell>
          <cell r="T665">
            <v>0</v>
          </cell>
          <cell r="U665" t="e">
            <v>#REF!</v>
          </cell>
          <cell r="X665" t="str">
            <v>DEP-NC 2024</v>
          </cell>
        </row>
        <row r="666">
          <cell r="A666" t="str">
            <v>T5750B04</v>
          </cell>
          <cell r="B666" t="str">
            <v>NC</v>
          </cell>
          <cell r="C666" t="str">
            <v>CDO-East</v>
          </cell>
          <cell r="D666" t="str">
            <v>EASTERN</v>
          </cell>
          <cell r="E666" t="str">
            <v>GOLDSBORO</v>
          </cell>
          <cell r="F666" t="str">
            <v>Wayne</v>
          </cell>
          <cell r="G666" t="str">
            <v>GOLDSBORO CITY 115KV</v>
          </cell>
          <cell r="H666" t="str">
            <v>T5750</v>
          </cell>
          <cell r="I666">
            <v>130</v>
          </cell>
          <cell r="J666" t="str">
            <v>B04</v>
          </cell>
          <cell r="K666" t="str">
            <v>GOLDSBORO WEST 12KV</v>
          </cell>
          <cell r="L666" t="str">
            <v>BK1</v>
          </cell>
          <cell r="M666">
            <v>12</v>
          </cell>
          <cell r="N666">
            <v>318</v>
          </cell>
          <cell r="O666"/>
          <cell r="Q666">
            <v>0</v>
          </cell>
          <cell r="R666">
            <v>0</v>
          </cell>
          <cell r="S666">
            <v>0</v>
          </cell>
          <cell r="T666">
            <v>0</v>
          </cell>
          <cell r="U666" t="e">
            <v>#REF!</v>
          </cell>
          <cell r="X666" t="str">
            <v>DEP-NC 2024</v>
          </cell>
        </row>
        <row r="667">
          <cell r="A667" t="str">
            <v>T5750B05</v>
          </cell>
          <cell r="B667" t="str">
            <v>NC</v>
          </cell>
          <cell r="C667" t="str">
            <v>CDO-East</v>
          </cell>
          <cell r="D667" t="str">
            <v>EASTERN</v>
          </cell>
          <cell r="E667" t="str">
            <v>GOLDSBORO</v>
          </cell>
          <cell r="F667" t="str">
            <v>Wayne</v>
          </cell>
          <cell r="G667" t="str">
            <v>GOLDSBORO CITY 115KV</v>
          </cell>
          <cell r="H667" t="str">
            <v>T5750</v>
          </cell>
          <cell r="I667">
            <v>130</v>
          </cell>
          <cell r="J667" t="str">
            <v>B05</v>
          </cell>
          <cell r="K667" t="str">
            <v>ROYAL AVENUE 12KV</v>
          </cell>
          <cell r="L667" t="str">
            <v>BK2</v>
          </cell>
          <cell r="M667">
            <v>12</v>
          </cell>
          <cell r="N667">
            <v>829</v>
          </cell>
          <cell r="O667"/>
          <cell r="Q667">
            <v>0</v>
          </cell>
          <cell r="R667">
            <v>0</v>
          </cell>
          <cell r="S667">
            <v>0</v>
          </cell>
          <cell r="T667">
            <v>0</v>
          </cell>
          <cell r="U667" t="e">
            <v>#REF!</v>
          </cell>
          <cell r="X667" t="str">
            <v>DEP-NC 2024</v>
          </cell>
        </row>
        <row r="668">
          <cell r="A668" t="str">
            <v>T5750B06</v>
          </cell>
          <cell r="B668" t="str">
            <v>NC</v>
          </cell>
          <cell r="C668" t="str">
            <v>CDO-East</v>
          </cell>
          <cell r="D668" t="str">
            <v>EASTERN</v>
          </cell>
          <cell r="E668" t="str">
            <v>GOLDSBORO</v>
          </cell>
          <cell r="F668" t="str">
            <v>Wayne</v>
          </cell>
          <cell r="G668" t="str">
            <v>GOLDSBORO CITY 115KV</v>
          </cell>
          <cell r="H668" t="str">
            <v>T5750</v>
          </cell>
          <cell r="I668">
            <v>130</v>
          </cell>
          <cell r="J668" t="str">
            <v>B06</v>
          </cell>
          <cell r="K668" t="str">
            <v>EDGEWOOD 12KV</v>
          </cell>
          <cell r="L668" t="str">
            <v>BK2</v>
          </cell>
          <cell r="M668">
            <v>12</v>
          </cell>
          <cell r="N668">
            <v>395</v>
          </cell>
          <cell r="O668"/>
          <cell r="Q668">
            <v>0</v>
          </cell>
          <cell r="R668">
            <v>0</v>
          </cell>
          <cell r="S668">
            <v>0</v>
          </cell>
          <cell r="T668">
            <v>0</v>
          </cell>
          <cell r="U668" t="e">
            <v>#REF!</v>
          </cell>
          <cell r="X668" t="str">
            <v>DEP-NC 2024</v>
          </cell>
        </row>
        <row r="669">
          <cell r="A669" t="str">
            <v>T5750B07</v>
          </cell>
          <cell r="B669" t="str">
            <v>NC</v>
          </cell>
          <cell r="C669" t="str">
            <v>CDO-East</v>
          </cell>
          <cell r="D669" t="str">
            <v>EASTERN</v>
          </cell>
          <cell r="E669" t="str">
            <v>GOLDSBORO</v>
          </cell>
          <cell r="F669" t="str">
            <v>Wayne</v>
          </cell>
          <cell r="G669" t="str">
            <v>GOLDSBORO CITY 115KV</v>
          </cell>
          <cell r="H669" t="str">
            <v>T5750</v>
          </cell>
          <cell r="I669">
            <v>130</v>
          </cell>
          <cell r="J669" t="str">
            <v>B07</v>
          </cell>
          <cell r="K669" t="str">
            <v>BORDEN 12KV</v>
          </cell>
          <cell r="L669" t="str">
            <v>BK1</v>
          </cell>
          <cell r="M669">
            <v>12</v>
          </cell>
          <cell r="N669">
            <v>2</v>
          </cell>
          <cell r="O669"/>
          <cell r="Q669">
            <v>0</v>
          </cell>
          <cell r="R669">
            <v>0</v>
          </cell>
          <cell r="S669">
            <v>0</v>
          </cell>
          <cell r="T669">
            <v>0</v>
          </cell>
          <cell r="U669" t="e">
            <v>#REF!</v>
          </cell>
          <cell r="X669" t="str">
            <v>DEP-NC 2024</v>
          </cell>
        </row>
        <row r="670">
          <cell r="A670" t="str">
            <v>T5752B11</v>
          </cell>
          <cell r="B670" t="str">
            <v>NC</v>
          </cell>
          <cell r="C670" t="str">
            <v>CDO-East</v>
          </cell>
          <cell r="D670" t="str">
            <v>EASTERN</v>
          </cell>
          <cell r="E670" t="str">
            <v>GOLDSBORO</v>
          </cell>
          <cell r="F670" t="str">
            <v>Wayne</v>
          </cell>
          <cell r="G670" t="str">
            <v>ROSEWOOD 115KV</v>
          </cell>
          <cell r="H670" t="str">
            <v>T5752</v>
          </cell>
          <cell r="I670">
            <v>130</v>
          </cell>
          <cell r="J670" t="str">
            <v>B11</v>
          </cell>
          <cell r="K670" t="str">
            <v>FUTURE 24KV</v>
          </cell>
          <cell r="L670" t="str">
            <v>BK1</v>
          </cell>
          <cell r="M670">
            <v>24</v>
          </cell>
          <cell r="N670">
            <v>0</v>
          </cell>
          <cell r="O670"/>
          <cell r="Q670">
            <v>0</v>
          </cell>
          <cell r="R670">
            <v>0</v>
          </cell>
          <cell r="S670">
            <v>0</v>
          </cell>
          <cell r="T670">
            <v>0</v>
          </cell>
          <cell r="U670" t="e">
            <v>#REF!</v>
          </cell>
          <cell r="X670" t="str">
            <v>DEP-NC 2024</v>
          </cell>
        </row>
        <row r="671">
          <cell r="A671" t="str">
            <v>T5752B12</v>
          </cell>
          <cell r="B671" t="str">
            <v>NC</v>
          </cell>
          <cell r="C671" t="str">
            <v>CDO-East</v>
          </cell>
          <cell r="D671" t="str">
            <v>EASTERN</v>
          </cell>
          <cell r="E671" t="str">
            <v>GOLDSBORO</v>
          </cell>
          <cell r="F671" t="str">
            <v>Wayne</v>
          </cell>
          <cell r="G671" t="str">
            <v>ROSEWOOD 115KV</v>
          </cell>
          <cell r="H671" t="str">
            <v>T5752</v>
          </cell>
          <cell r="I671">
            <v>130</v>
          </cell>
          <cell r="J671" t="str">
            <v>B12</v>
          </cell>
          <cell r="K671" t="str">
            <v>OLD SMITHFIELD ROAD 24KV</v>
          </cell>
          <cell r="L671" t="str">
            <v>BK1</v>
          </cell>
          <cell r="M671">
            <v>24</v>
          </cell>
          <cell r="N671">
            <v>375</v>
          </cell>
          <cell r="O671"/>
          <cell r="Q671">
            <v>0</v>
          </cell>
          <cell r="R671">
            <v>0</v>
          </cell>
          <cell r="S671">
            <v>0</v>
          </cell>
          <cell r="T671">
            <v>0</v>
          </cell>
          <cell r="U671" t="e">
            <v>#REF!</v>
          </cell>
          <cell r="X671" t="str">
            <v>DEP-NC 2024</v>
          </cell>
        </row>
        <row r="672">
          <cell r="A672" t="str">
            <v>T5752B19</v>
          </cell>
          <cell r="B672" t="str">
            <v>NC</v>
          </cell>
          <cell r="C672" t="str">
            <v>CDO-East</v>
          </cell>
          <cell r="D672" t="str">
            <v>EASTERN</v>
          </cell>
          <cell r="E672" t="str">
            <v>GOLDSBORO</v>
          </cell>
          <cell r="F672" t="str">
            <v>Wayne</v>
          </cell>
          <cell r="G672" t="str">
            <v>ROSEWOOD 115KV</v>
          </cell>
          <cell r="H672" t="str">
            <v>T5752</v>
          </cell>
          <cell r="I672">
            <v>130</v>
          </cell>
          <cell r="J672" t="str">
            <v>B19</v>
          </cell>
          <cell r="K672" t="str">
            <v>TRANSFER 24KV</v>
          </cell>
          <cell r="L672" t="str">
            <v>BK1</v>
          </cell>
          <cell r="M672">
            <v>24</v>
          </cell>
          <cell r="N672">
            <v>0</v>
          </cell>
          <cell r="O672"/>
          <cell r="Q672">
            <v>0</v>
          </cell>
          <cell r="R672">
            <v>0</v>
          </cell>
          <cell r="S672">
            <v>0</v>
          </cell>
          <cell r="T672">
            <v>0</v>
          </cell>
          <cell r="U672" t="e">
            <v>#REF!</v>
          </cell>
          <cell r="X672" t="str">
            <v>DEP-NC 2024</v>
          </cell>
        </row>
        <row r="673">
          <cell r="A673" t="str">
            <v>T5770B02</v>
          </cell>
          <cell r="B673" t="str">
            <v>NC</v>
          </cell>
          <cell r="C673" t="str">
            <v>CDO-East</v>
          </cell>
          <cell r="D673" t="str">
            <v>EASTERN</v>
          </cell>
          <cell r="E673" t="str">
            <v>GOLDSBORO</v>
          </cell>
          <cell r="F673" t="str">
            <v>Wayne</v>
          </cell>
          <cell r="G673" t="str">
            <v>GRANTHAM 230KV</v>
          </cell>
          <cell r="H673" t="str">
            <v>T5770</v>
          </cell>
          <cell r="I673">
            <v>135</v>
          </cell>
          <cell r="J673" t="str">
            <v>B02</v>
          </cell>
          <cell r="K673" t="str">
            <v>GENOA 23KV</v>
          </cell>
          <cell r="L673" t="str">
            <v>BK1</v>
          </cell>
          <cell r="M673">
            <v>23</v>
          </cell>
          <cell r="N673">
            <v>1189</v>
          </cell>
          <cell r="O673"/>
          <cell r="Q673">
            <v>0</v>
          </cell>
          <cell r="R673">
            <v>0</v>
          </cell>
          <cell r="S673">
            <v>2</v>
          </cell>
          <cell r="T673">
            <v>0</v>
          </cell>
          <cell r="U673" t="e">
            <v>#REF!</v>
          </cell>
          <cell r="X673" t="str">
            <v>DEP-NC 2024</v>
          </cell>
        </row>
        <row r="674">
          <cell r="A674" t="str">
            <v>T5770B03</v>
          </cell>
          <cell r="B674" t="str">
            <v>NC</v>
          </cell>
          <cell r="C674" t="str">
            <v>CDO-East</v>
          </cell>
          <cell r="D674" t="str">
            <v>EASTERN</v>
          </cell>
          <cell r="E674" t="str">
            <v>GOLDSBORO</v>
          </cell>
          <cell r="F674" t="str">
            <v>Wayne</v>
          </cell>
          <cell r="G674" t="str">
            <v>GRANTHAM 230KV</v>
          </cell>
          <cell r="H674" t="str">
            <v>T5770</v>
          </cell>
          <cell r="I674">
            <v>135</v>
          </cell>
          <cell r="J674" t="str">
            <v>B03</v>
          </cell>
          <cell r="K674" t="str">
            <v>DUDLEY 23KV</v>
          </cell>
          <cell r="L674" t="str">
            <v>BK1</v>
          </cell>
          <cell r="M674">
            <v>23</v>
          </cell>
          <cell r="N674">
            <v>964</v>
          </cell>
          <cell r="O674"/>
          <cell r="Q674">
            <v>0</v>
          </cell>
          <cell r="R674">
            <v>0</v>
          </cell>
          <cell r="S674">
            <v>4</v>
          </cell>
          <cell r="T674">
            <v>0</v>
          </cell>
          <cell r="U674" t="e">
            <v>#REF!</v>
          </cell>
          <cell r="X674" t="str">
            <v>DEP-NC 2024</v>
          </cell>
        </row>
        <row r="675">
          <cell r="A675" t="str">
            <v>T5790B01</v>
          </cell>
          <cell r="B675" t="str">
            <v>NC</v>
          </cell>
          <cell r="C675" t="str">
            <v>CDO-East</v>
          </cell>
          <cell r="D675" t="str">
            <v>EASTERN</v>
          </cell>
          <cell r="E675" t="str">
            <v>GOLDSBORO</v>
          </cell>
          <cell r="F675" t="str">
            <v>Wayne</v>
          </cell>
          <cell r="G675" t="str">
            <v>HEMLOCK 115KV</v>
          </cell>
          <cell r="H675" t="str">
            <v>T5790</v>
          </cell>
          <cell r="I675">
            <v>130</v>
          </cell>
          <cell r="J675" t="str">
            <v>B01</v>
          </cell>
          <cell r="K675" t="str">
            <v>JOHN STREET 12KV</v>
          </cell>
          <cell r="L675" t="str">
            <v>BK1</v>
          </cell>
          <cell r="M675">
            <v>12</v>
          </cell>
          <cell r="N675">
            <v>235</v>
          </cell>
          <cell r="O675"/>
          <cell r="Q675">
            <v>0</v>
          </cell>
          <cell r="R675">
            <v>0</v>
          </cell>
          <cell r="S675">
            <v>0</v>
          </cell>
          <cell r="T675">
            <v>0</v>
          </cell>
          <cell r="U675" t="e">
            <v>#REF!</v>
          </cell>
          <cell r="X675" t="str">
            <v>DEP-NC 2024</v>
          </cell>
        </row>
        <row r="676">
          <cell r="A676" t="str">
            <v>T5790B02</v>
          </cell>
          <cell r="B676" t="str">
            <v>NC</v>
          </cell>
          <cell r="C676" t="str">
            <v>CDO-East</v>
          </cell>
          <cell r="D676" t="str">
            <v>EASTERN</v>
          </cell>
          <cell r="E676" t="str">
            <v>GOLDSBORO</v>
          </cell>
          <cell r="F676" t="str">
            <v>Wayne</v>
          </cell>
          <cell r="G676" t="str">
            <v>HEMLOCK 115KV</v>
          </cell>
          <cell r="H676" t="str">
            <v>T5790</v>
          </cell>
          <cell r="I676">
            <v>130</v>
          </cell>
          <cell r="J676" t="str">
            <v>B02</v>
          </cell>
          <cell r="K676" t="str">
            <v>JAMES STREET 12KV</v>
          </cell>
          <cell r="L676" t="str">
            <v>BK1</v>
          </cell>
          <cell r="M676">
            <v>12</v>
          </cell>
          <cell r="N676">
            <v>635</v>
          </cell>
          <cell r="O676"/>
          <cell r="Q676">
            <v>0</v>
          </cell>
          <cell r="R676">
            <v>0</v>
          </cell>
          <cell r="S676">
            <v>0</v>
          </cell>
          <cell r="T676">
            <v>0</v>
          </cell>
          <cell r="U676" t="e">
            <v>#REF!</v>
          </cell>
          <cell r="X676" t="str">
            <v>DEP-NC 2024</v>
          </cell>
        </row>
        <row r="677">
          <cell r="A677" t="str">
            <v>T5790B03</v>
          </cell>
          <cell r="B677" t="str">
            <v>NC</v>
          </cell>
          <cell r="C677" t="str">
            <v>CDO-East</v>
          </cell>
          <cell r="D677" t="str">
            <v>EASTERN</v>
          </cell>
          <cell r="E677" t="str">
            <v>GOLDSBORO</v>
          </cell>
          <cell r="F677" t="str">
            <v>Wayne</v>
          </cell>
          <cell r="G677" t="str">
            <v>HEMLOCK 115KV</v>
          </cell>
          <cell r="H677" t="str">
            <v>T5790</v>
          </cell>
          <cell r="I677">
            <v>130</v>
          </cell>
          <cell r="J677" t="str">
            <v>B03</v>
          </cell>
          <cell r="K677" t="str">
            <v>GOLDSBORO SOUTH 12KV</v>
          </cell>
          <cell r="L677" t="str">
            <v>BK1</v>
          </cell>
          <cell r="M677">
            <v>12</v>
          </cell>
          <cell r="N677">
            <v>704</v>
          </cell>
          <cell r="O677"/>
          <cell r="Q677">
            <v>0</v>
          </cell>
          <cell r="R677">
            <v>0</v>
          </cell>
          <cell r="S677">
            <v>0</v>
          </cell>
          <cell r="T677">
            <v>0</v>
          </cell>
          <cell r="U677" t="e">
            <v>#REF!</v>
          </cell>
          <cell r="X677" t="str">
            <v>DEP-NC 2024</v>
          </cell>
        </row>
        <row r="678">
          <cell r="A678" t="str">
            <v>T5830B01</v>
          </cell>
          <cell r="B678" t="str">
            <v>NC</v>
          </cell>
          <cell r="C678" t="str">
            <v>CDO-East</v>
          </cell>
          <cell r="D678" t="str">
            <v>EASTERN</v>
          </cell>
          <cell r="E678" t="str">
            <v>GOLDSBORO</v>
          </cell>
          <cell r="F678" t="str">
            <v>Wayne</v>
          </cell>
          <cell r="G678" t="str">
            <v>LAGRANGE 115KV</v>
          </cell>
          <cell r="H678" t="str">
            <v>T5830</v>
          </cell>
          <cell r="I678">
            <v>130</v>
          </cell>
          <cell r="J678" t="str">
            <v>B01</v>
          </cell>
          <cell r="K678" t="str">
            <v>LAGRANGE CITY 12KV</v>
          </cell>
          <cell r="L678" t="str">
            <v>BK1</v>
          </cell>
          <cell r="M678">
            <v>12</v>
          </cell>
          <cell r="N678">
            <v>62</v>
          </cell>
          <cell r="O678"/>
          <cell r="Q678">
            <v>0</v>
          </cell>
          <cell r="R678">
            <v>0</v>
          </cell>
          <cell r="S678">
            <v>1</v>
          </cell>
          <cell r="T678">
            <v>0</v>
          </cell>
          <cell r="U678" t="e">
            <v>#REF!</v>
          </cell>
          <cell r="X678" t="str">
            <v>DEP-NC 2024</v>
          </cell>
        </row>
        <row r="679">
          <cell r="A679" t="str">
            <v>T5830B02</v>
          </cell>
          <cell r="B679" t="str">
            <v>NC</v>
          </cell>
          <cell r="C679" t="str">
            <v>CDO-East</v>
          </cell>
          <cell r="D679" t="str">
            <v>EASTERN</v>
          </cell>
          <cell r="E679" t="str">
            <v>GOLDSBORO</v>
          </cell>
          <cell r="F679" t="str">
            <v>Wayne</v>
          </cell>
          <cell r="G679" t="str">
            <v>LAGRANGE 115KV</v>
          </cell>
          <cell r="H679" t="str">
            <v>T5830</v>
          </cell>
          <cell r="I679">
            <v>130</v>
          </cell>
          <cell r="J679" t="str">
            <v>B02</v>
          </cell>
          <cell r="K679" t="str">
            <v>WALNUT CREEK 12KV</v>
          </cell>
          <cell r="L679" t="str">
            <v>BK1</v>
          </cell>
          <cell r="M679">
            <v>12</v>
          </cell>
          <cell r="N679">
            <v>620</v>
          </cell>
          <cell r="O679"/>
          <cell r="Q679">
            <v>0</v>
          </cell>
          <cell r="R679">
            <v>0</v>
          </cell>
          <cell r="S679">
            <v>3</v>
          </cell>
          <cell r="T679">
            <v>0</v>
          </cell>
          <cell r="U679" t="e">
            <v>#REF!</v>
          </cell>
          <cell r="X679" t="str">
            <v>DEP-NC 2024</v>
          </cell>
        </row>
        <row r="680">
          <cell r="A680" t="str">
            <v>T5830B03</v>
          </cell>
          <cell r="B680" t="str">
            <v>NC</v>
          </cell>
          <cell r="C680" t="str">
            <v>CDO-East</v>
          </cell>
          <cell r="D680" t="str">
            <v>EASTERN</v>
          </cell>
          <cell r="E680" t="str">
            <v>GOLDSBORO</v>
          </cell>
          <cell r="F680" t="str">
            <v>Wayne</v>
          </cell>
          <cell r="G680" t="str">
            <v>LAGRANGE 115KV</v>
          </cell>
          <cell r="H680" t="str">
            <v>T5830</v>
          </cell>
          <cell r="I680">
            <v>130</v>
          </cell>
          <cell r="J680" t="str">
            <v>B03</v>
          </cell>
          <cell r="K680" t="str">
            <v>BESTON ROAD 12KV</v>
          </cell>
          <cell r="L680" t="str">
            <v>BK1</v>
          </cell>
          <cell r="M680">
            <v>12</v>
          </cell>
          <cell r="N680">
            <v>569</v>
          </cell>
          <cell r="O680"/>
          <cell r="Q680">
            <v>0</v>
          </cell>
          <cell r="R680">
            <v>0</v>
          </cell>
          <cell r="S680">
            <v>5</v>
          </cell>
          <cell r="T680">
            <v>0</v>
          </cell>
          <cell r="U680" t="e">
            <v>#REF!</v>
          </cell>
          <cell r="X680" t="str">
            <v>DEP-NC 2024</v>
          </cell>
        </row>
        <row r="681">
          <cell r="A681" t="str">
            <v>T5860B04</v>
          </cell>
          <cell r="B681" t="str">
            <v>NC</v>
          </cell>
          <cell r="C681" t="str">
            <v>CDO-East</v>
          </cell>
          <cell r="D681" t="str">
            <v>EASTERN</v>
          </cell>
          <cell r="E681" t="str">
            <v>CAPE FEAR</v>
          </cell>
          <cell r="F681" t="str">
            <v>Cumberland</v>
          </cell>
          <cell r="G681" t="str">
            <v>LILLINGTON 115KV</v>
          </cell>
          <cell r="K681" t="str">
            <v>Mamers 24kv</v>
          </cell>
          <cell r="U681" t="e">
            <v>#REF!</v>
          </cell>
          <cell r="X681" t="str">
            <v>DEP-NC 2024</v>
          </cell>
        </row>
        <row r="682">
          <cell r="A682" t="str">
            <v>T5860B05</v>
          </cell>
          <cell r="B682" t="str">
            <v>NC</v>
          </cell>
          <cell r="C682" t="str">
            <v>CDO-East</v>
          </cell>
          <cell r="D682" t="str">
            <v>EASTERN</v>
          </cell>
          <cell r="E682" t="str">
            <v>CAPE FEAR</v>
          </cell>
          <cell r="F682" t="str">
            <v>Cumberland</v>
          </cell>
          <cell r="G682" t="str">
            <v>LILLINGTON 115KV</v>
          </cell>
          <cell r="H682" t="str">
            <v>T5860</v>
          </cell>
          <cell r="I682">
            <v>134</v>
          </cell>
          <cell r="J682" t="str">
            <v>B05</v>
          </cell>
          <cell r="K682" t="str">
            <v>MCNEIL STREET 23KV</v>
          </cell>
          <cell r="L682" t="str">
            <v>BK1</v>
          </cell>
          <cell r="M682">
            <v>23</v>
          </cell>
          <cell r="N682">
            <v>1030</v>
          </cell>
          <cell r="O682"/>
          <cell r="Q682">
            <v>0</v>
          </cell>
          <cell r="R682">
            <v>0</v>
          </cell>
          <cell r="S682">
            <v>1</v>
          </cell>
          <cell r="T682">
            <v>0</v>
          </cell>
          <cell r="U682" t="e">
            <v>#REF!</v>
          </cell>
          <cell r="X682" t="str">
            <v>DEP-NC 2024</v>
          </cell>
        </row>
        <row r="683">
          <cell r="A683" t="str">
            <v>T5888B01</v>
          </cell>
          <cell r="B683" t="str">
            <v>NC</v>
          </cell>
          <cell r="C683" t="str">
            <v>CDO-East</v>
          </cell>
          <cell r="D683" t="str">
            <v>EASTERN</v>
          </cell>
          <cell r="E683" t="str">
            <v>GOLDSBORO</v>
          </cell>
          <cell r="F683" t="str">
            <v>Wayne</v>
          </cell>
          <cell r="G683" t="str">
            <v>MT.OLIVE WEST 115KV</v>
          </cell>
          <cell r="H683" t="str">
            <v>T5888</v>
          </cell>
          <cell r="I683">
            <v>135</v>
          </cell>
          <cell r="J683" t="str">
            <v>B01</v>
          </cell>
          <cell r="K683" t="str">
            <v>SMITH CHAPEL 24KV</v>
          </cell>
          <cell r="L683" t="str">
            <v>BK1</v>
          </cell>
          <cell r="M683">
            <v>24</v>
          </cell>
          <cell r="N683">
            <v>816</v>
          </cell>
          <cell r="O683"/>
          <cell r="Q683">
            <v>0</v>
          </cell>
          <cell r="R683">
            <v>0</v>
          </cell>
          <cell r="S683">
            <v>4</v>
          </cell>
          <cell r="T683">
            <v>0</v>
          </cell>
          <cell r="U683" t="e">
            <v>#REF!</v>
          </cell>
          <cell r="X683" t="str">
            <v>DEP-NC 2024</v>
          </cell>
        </row>
        <row r="684">
          <cell r="A684" t="str">
            <v>T5888B02</v>
          </cell>
          <cell r="B684" t="str">
            <v>NC</v>
          </cell>
          <cell r="C684" t="str">
            <v>CDO-East</v>
          </cell>
          <cell r="D684" t="str">
            <v>EASTERN</v>
          </cell>
          <cell r="E684" t="str">
            <v>GOLDSBORO</v>
          </cell>
          <cell r="F684" t="str">
            <v>Wayne</v>
          </cell>
          <cell r="G684" t="str">
            <v>MT.OLIVE WEST 115KV</v>
          </cell>
          <cell r="H684" t="str">
            <v>T5888</v>
          </cell>
          <cell r="I684">
            <v>135</v>
          </cell>
          <cell r="J684" t="str">
            <v>B02</v>
          </cell>
          <cell r="K684" t="str">
            <v>NC 55 24KV</v>
          </cell>
          <cell r="L684" t="str">
            <v>BK1</v>
          </cell>
          <cell r="M684">
            <v>24</v>
          </cell>
          <cell r="N684">
            <v>620</v>
          </cell>
          <cell r="O684"/>
          <cell r="Q684">
            <v>0</v>
          </cell>
          <cell r="R684">
            <v>0</v>
          </cell>
          <cell r="S684">
            <v>3</v>
          </cell>
          <cell r="T684">
            <v>0</v>
          </cell>
          <cell r="U684" t="e">
            <v>#REF!</v>
          </cell>
          <cell r="X684" t="str">
            <v>DEP-NC 2024</v>
          </cell>
        </row>
        <row r="685">
          <cell r="A685" t="str">
            <v>T5888B03</v>
          </cell>
          <cell r="B685" t="str">
            <v>NC</v>
          </cell>
          <cell r="C685" t="str">
            <v>CDO-East</v>
          </cell>
          <cell r="D685" t="str">
            <v>EASTERN</v>
          </cell>
          <cell r="E685" t="str">
            <v>GOLDSBORO</v>
          </cell>
          <cell r="F685" t="str">
            <v>Wayne</v>
          </cell>
          <cell r="G685" t="str">
            <v>MT.OLIVE WEST 115KV</v>
          </cell>
          <cell r="H685" t="str">
            <v>T5888</v>
          </cell>
          <cell r="I685">
            <v>135</v>
          </cell>
          <cell r="J685" t="str">
            <v>B03</v>
          </cell>
          <cell r="K685" t="str">
            <v>CALYPSO 24KV</v>
          </cell>
          <cell r="L685" t="str">
            <v>BK1</v>
          </cell>
          <cell r="M685">
            <v>24</v>
          </cell>
          <cell r="N685">
            <v>1018</v>
          </cell>
          <cell r="O685"/>
          <cell r="Q685">
            <v>0</v>
          </cell>
          <cell r="R685">
            <v>0</v>
          </cell>
          <cell r="S685">
            <v>5</v>
          </cell>
          <cell r="T685">
            <v>0</v>
          </cell>
          <cell r="U685" t="e">
            <v>#REF!</v>
          </cell>
          <cell r="X685" t="str">
            <v>DEP-NC 2024</v>
          </cell>
        </row>
        <row r="686">
          <cell r="A686" t="str">
            <v>T5890B01</v>
          </cell>
          <cell r="B686" t="str">
            <v>NC</v>
          </cell>
          <cell r="C686" t="str">
            <v>CDO-East</v>
          </cell>
          <cell r="D686" t="str">
            <v>EASTERN</v>
          </cell>
          <cell r="E686" t="str">
            <v>GOLDSBORO</v>
          </cell>
          <cell r="F686" t="str">
            <v>Wayne</v>
          </cell>
          <cell r="G686" t="str">
            <v>MT. OLIVE 115KV</v>
          </cell>
          <cell r="H686" t="str">
            <v>T5890</v>
          </cell>
          <cell r="I686">
            <v>135</v>
          </cell>
          <cell r="J686" t="str">
            <v>B01</v>
          </cell>
          <cell r="K686" t="str">
            <v>MOUNT OLIVE EAST 12KV</v>
          </cell>
          <cell r="L686" t="str">
            <v>BK1</v>
          </cell>
          <cell r="M686">
            <v>12</v>
          </cell>
          <cell r="N686">
            <v>1187</v>
          </cell>
          <cell r="O686"/>
          <cell r="Q686">
            <v>0</v>
          </cell>
          <cell r="R686">
            <v>0</v>
          </cell>
          <cell r="S686">
            <v>4</v>
          </cell>
          <cell r="T686">
            <v>0</v>
          </cell>
          <cell r="U686" t="e">
            <v>#REF!</v>
          </cell>
          <cell r="X686" t="str">
            <v>DEP-NC 2024</v>
          </cell>
        </row>
        <row r="687">
          <cell r="A687" t="str">
            <v>T5890B03</v>
          </cell>
          <cell r="B687" t="str">
            <v>NC</v>
          </cell>
          <cell r="C687" t="str">
            <v>CDO-East</v>
          </cell>
          <cell r="D687" t="str">
            <v>EASTERN</v>
          </cell>
          <cell r="E687" t="str">
            <v>GOLDSBORO</v>
          </cell>
          <cell r="F687" t="str">
            <v>Wayne</v>
          </cell>
          <cell r="G687" t="str">
            <v>MT. OLIVE 115KV</v>
          </cell>
          <cell r="H687" t="str">
            <v>T5890</v>
          </cell>
          <cell r="I687">
            <v>135</v>
          </cell>
          <cell r="J687" t="str">
            <v>B03</v>
          </cell>
          <cell r="K687" t="str">
            <v>MOUNT OLIVE SOUTH 12KV</v>
          </cell>
          <cell r="L687" t="str">
            <v>BK1</v>
          </cell>
          <cell r="M687">
            <v>12</v>
          </cell>
          <cell r="N687">
            <v>680</v>
          </cell>
          <cell r="O687"/>
          <cell r="Q687">
            <v>0</v>
          </cell>
          <cell r="R687">
            <v>0</v>
          </cell>
          <cell r="S687">
            <v>0</v>
          </cell>
          <cell r="T687">
            <v>0</v>
          </cell>
          <cell r="U687" t="e">
            <v>#REF!</v>
          </cell>
          <cell r="X687" t="str">
            <v>DEP-NC 2024</v>
          </cell>
        </row>
        <row r="688">
          <cell r="A688" t="str">
            <v>T5895B01</v>
          </cell>
          <cell r="B688" t="str">
            <v>NC</v>
          </cell>
          <cell r="C688" t="str">
            <v>CDO-East</v>
          </cell>
          <cell r="D688" t="str">
            <v>EASTERN</v>
          </cell>
          <cell r="E688" t="str">
            <v>GOLDSBORO</v>
          </cell>
          <cell r="F688" t="str">
            <v>Wayne</v>
          </cell>
          <cell r="G688" t="str">
            <v>MT. OLIVE INDUSTRIAL115</v>
          </cell>
          <cell r="H688" t="str">
            <v>T5895</v>
          </cell>
          <cell r="I688">
            <v>135</v>
          </cell>
          <cell r="J688" t="str">
            <v>B01</v>
          </cell>
          <cell r="K688" t="str">
            <v>MT. OLIVE INDUSTRIAL PARK 23KV</v>
          </cell>
          <cell r="L688" t="str">
            <v>BK1</v>
          </cell>
          <cell r="M688">
            <v>23</v>
          </cell>
          <cell r="N688">
            <v>14</v>
          </cell>
          <cell r="O688"/>
          <cell r="Q688">
            <v>0</v>
          </cell>
          <cell r="R688">
            <v>0</v>
          </cell>
          <cell r="S688">
            <v>1</v>
          </cell>
          <cell r="T688">
            <v>0</v>
          </cell>
          <cell r="U688" t="e">
            <v>#REF!</v>
          </cell>
          <cell r="X688" t="str">
            <v>DEP-NC 2024</v>
          </cell>
        </row>
        <row r="689">
          <cell r="A689" t="str">
            <v>T5900B04</v>
          </cell>
          <cell r="B689" t="str">
            <v>NC</v>
          </cell>
          <cell r="C689" t="str">
            <v>CDO-East</v>
          </cell>
          <cell r="D689" t="str">
            <v>NORTHERN</v>
          </cell>
          <cell r="E689" t="str">
            <v>ZEBULON</v>
          </cell>
          <cell r="F689" t="str">
            <v>Wake</v>
          </cell>
          <cell r="G689" t="str">
            <v>NASHVILLE 115KV</v>
          </cell>
          <cell r="H689" t="str">
            <v>T5900</v>
          </cell>
          <cell r="I689">
            <v>144</v>
          </cell>
          <cell r="J689" t="str">
            <v>B04</v>
          </cell>
          <cell r="K689" t="str">
            <v>HUNTER HILL 23KV</v>
          </cell>
          <cell r="L689" t="str">
            <v>BK1</v>
          </cell>
          <cell r="M689">
            <v>23</v>
          </cell>
          <cell r="N689">
            <v>859</v>
          </cell>
          <cell r="O689"/>
          <cell r="Q689">
            <v>0</v>
          </cell>
          <cell r="R689">
            <v>0</v>
          </cell>
          <cell r="S689">
            <v>0</v>
          </cell>
          <cell r="T689">
            <v>0</v>
          </cell>
          <cell r="U689" t="e">
            <v>#REF!</v>
          </cell>
          <cell r="X689" t="str">
            <v>DEP-NC 2024</v>
          </cell>
        </row>
        <row r="690">
          <cell r="A690" t="str">
            <v>T5912B03</v>
          </cell>
          <cell r="B690" t="str">
            <v>NC</v>
          </cell>
          <cell r="C690" t="str">
            <v>CDO-East</v>
          </cell>
          <cell r="D690" t="str">
            <v>EASTERN</v>
          </cell>
          <cell r="E690" t="str">
            <v>GOLDSBORO</v>
          </cell>
          <cell r="F690" t="str">
            <v>Wayne</v>
          </cell>
          <cell r="G690" t="str">
            <v>NEW HOPE 115KV</v>
          </cell>
          <cell r="H690" t="str">
            <v>T5912</v>
          </cell>
          <cell r="I690">
            <v>130</v>
          </cell>
          <cell r="J690" t="str">
            <v>B03</v>
          </cell>
          <cell r="K690" t="str">
            <v>ELROY 23KV</v>
          </cell>
          <cell r="L690" t="str">
            <v>BK1</v>
          </cell>
          <cell r="M690">
            <v>23</v>
          </cell>
          <cell r="N690">
            <v>2128</v>
          </cell>
          <cell r="O690"/>
          <cell r="P690" t="str">
            <v>Y</v>
          </cell>
          <cell r="Q690">
            <v>1</v>
          </cell>
          <cell r="R690">
            <v>0.5</v>
          </cell>
          <cell r="S690">
            <v>5</v>
          </cell>
          <cell r="T690">
            <v>0</v>
          </cell>
          <cell r="U690" t="str">
            <v>DEP-NC 2024</v>
          </cell>
          <cell r="X690" t="str">
            <v>DEP-NC 2021</v>
          </cell>
        </row>
        <row r="691">
          <cell r="A691" t="str">
            <v>T5912B05</v>
          </cell>
          <cell r="B691" t="str">
            <v>NC</v>
          </cell>
          <cell r="C691" t="str">
            <v>CDO-East</v>
          </cell>
          <cell r="D691" t="str">
            <v>EASTERN</v>
          </cell>
          <cell r="E691" t="str">
            <v>GOLDSBORO</v>
          </cell>
          <cell r="F691" t="str">
            <v>Wayne</v>
          </cell>
          <cell r="G691" t="str">
            <v>NEW HOPE 115KV</v>
          </cell>
          <cell r="H691" t="str">
            <v>T5912</v>
          </cell>
          <cell r="I691">
            <v>130</v>
          </cell>
          <cell r="J691" t="str">
            <v>B05</v>
          </cell>
          <cell r="K691" t="str">
            <v>MILLER'S CROSSROADS 23KV</v>
          </cell>
          <cell r="L691" t="str">
            <v>BK1</v>
          </cell>
          <cell r="M691">
            <v>23</v>
          </cell>
          <cell r="N691">
            <v>679</v>
          </cell>
          <cell r="O691"/>
          <cell r="Q691">
            <v>0</v>
          </cell>
          <cell r="R691">
            <v>0</v>
          </cell>
          <cell r="S691">
            <v>1</v>
          </cell>
          <cell r="T691">
            <v>0</v>
          </cell>
          <cell r="U691" t="e">
            <v>#REF!</v>
          </cell>
          <cell r="X691" t="str">
            <v>DEP-NC 2024</v>
          </cell>
        </row>
        <row r="692">
          <cell r="A692" t="str">
            <v>T5940B25</v>
          </cell>
          <cell r="B692" t="str">
            <v>NC</v>
          </cell>
          <cell r="C692" t="str">
            <v>CDO-East</v>
          </cell>
          <cell r="D692" t="str">
            <v>NORTHERN</v>
          </cell>
          <cell r="E692" t="str">
            <v>ZEBULON</v>
          </cell>
          <cell r="F692" t="str">
            <v>Wake</v>
          </cell>
          <cell r="G692" t="str">
            <v>ROCKY MOUNT 230KV</v>
          </cell>
          <cell r="H692" t="str">
            <v>T5940</v>
          </cell>
          <cell r="I692">
            <v>144</v>
          </cell>
          <cell r="J692" t="str">
            <v>B25</v>
          </cell>
          <cell r="K692" t="str">
            <v>ROCKY MOUNT MILLS 23KV</v>
          </cell>
          <cell r="L692" t="str">
            <v>BK1</v>
          </cell>
          <cell r="M692">
            <v>23</v>
          </cell>
          <cell r="N692">
            <v>7</v>
          </cell>
          <cell r="O692"/>
          <cell r="Q692">
            <v>0</v>
          </cell>
          <cell r="R692">
            <v>0</v>
          </cell>
          <cell r="S692">
            <v>0</v>
          </cell>
          <cell r="T692">
            <v>0</v>
          </cell>
          <cell r="U692" t="e">
            <v>#REF!</v>
          </cell>
          <cell r="X692" t="str">
            <v>DEP-NC 2024</v>
          </cell>
        </row>
        <row r="693">
          <cell r="A693" t="str">
            <v>T5970B09</v>
          </cell>
          <cell r="B693" t="str">
            <v>NC</v>
          </cell>
          <cell r="C693" t="str">
            <v>CDO-East</v>
          </cell>
          <cell r="D693" t="str">
            <v>NORTHERN</v>
          </cell>
          <cell r="E693" t="str">
            <v>ZEBULON</v>
          </cell>
          <cell r="F693" t="str">
            <v>Wake</v>
          </cell>
          <cell r="G693" t="str">
            <v>SELMA 230KV</v>
          </cell>
          <cell r="H693" t="str">
            <v>T5970</v>
          </cell>
          <cell r="I693">
            <v>137</v>
          </cell>
          <cell r="J693" t="str">
            <v>B09</v>
          </cell>
          <cell r="K693" t="str">
            <v>HOWARD JOHNSON 23KV</v>
          </cell>
          <cell r="L693" t="str">
            <v>BK1</v>
          </cell>
          <cell r="M693">
            <v>23</v>
          </cell>
          <cell r="N693">
            <v>309</v>
          </cell>
          <cell r="O693"/>
          <cell r="Q693">
            <v>0</v>
          </cell>
          <cell r="R693">
            <v>0</v>
          </cell>
          <cell r="S693">
            <v>0</v>
          </cell>
          <cell r="T693">
            <v>0</v>
          </cell>
          <cell r="U693" t="e">
            <v>#REF!</v>
          </cell>
          <cell r="X693" t="str">
            <v>DEP-NC 2024</v>
          </cell>
        </row>
        <row r="694">
          <cell r="A694" t="str">
            <v>T5970B10</v>
          </cell>
          <cell r="B694" t="str">
            <v>NC</v>
          </cell>
          <cell r="C694" t="str">
            <v>CDO-East</v>
          </cell>
          <cell r="D694" t="str">
            <v>NORTHERN</v>
          </cell>
          <cell r="E694" t="str">
            <v>ZEBULON</v>
          </cell>
          <cell r="F694" t="str">
            <v>Wake</v>
          </cell>
          <cell r="G694" t="str">
            <v>SELMA 230KV</v>
          </cell>
          <cell r="H694" t="str">
            <v>T5970</v>
          </cell>
          <cell r="I694">
            <v>137</v>
          </cell>
          <cell r="J694" t="str">
            <v>B10</v>
          </cell>
          <cell r="K694" t="str">
            <v>SELMA LIZZIE 23KV</v>
          </cell>
          <cell r="L694" t="str">
            <v>BK2</v>
          </cell>
          <cell r="M694">
            <v>23</v>
          </cell>
          <cell r="N694">
            <v>22</v>
          </cell>
          <cell r="O694"/>
          <cell r="Q694">
            <v>0</v>
          </cell>
          <cell r="R694">
            <v>0</v>
          </cell>
          <cell r="S694">
            <v>0</v>
          </cell>
          <cell r="T694">
            <v>0</v>
          </cell>
          <cell r="U694" t="e">
            <v>#REF!</v>
          </cell>
          <cell r="X694" t="str">
            <v>DEP-NC 2024</v>
          </cell>
        </row>
        <row r="695">
          <cell r="A695" t="str">
            <v>T5970B21</v>
          </cell>
          <cell r="B695" t="str">
            <v>NC</v>
          </cell>
          <cell r="C695" t="str">
            <v>CDO-East</v>
          </cell>
          <cell r="D695" t="str">
            <v>NORTHERN</v>
          </cell>
          <cell r="E695" t="str">
            <v>ZEBULON</v>
          </cell>
          <cell r="F695" t="str">
            <v>Wake</v>
          </cell>
          <cell r="G695" t="str">
            <v>SELMA 230KV</v>
          </cell>
          <cell r="H695" t="str">
            <v>T5970</v>
          </cell>
          <cell r="I695">
            <v>137</v>
          </cell>
          <cell r="J695" t="str">
            <v>B21</v>
          </cell>
          <cell r="K695" t="str">
            <v>CHANNEL MASTER 12KV</v>
          </cell>
          <cell r="L695" t="str">
            <v>BK3</v>
          </cell>
          <cell r="M695">
            <v>12</v>
          </cell>
          <cell r="N695">
            <v>5</v>
          </cell>
          <cell r="O695"/>
          <cell r="Q695">
            <v>0</v>
          </cell>
          <cell r="R695">
            <v>0</v>
          </cell>
          <cell r="S695">
            <v>0</v>
          </cell>
          <cell r="T695">
            <v>0</v>
          </cell>
          <cell r="U695" t="e">
            <v>#REF!</v>
          </cell>
          <cell r="X695" t="str">
            <v>DEP-NC 2024</v>
          </cell>
        </row>
        <row r="696">
          <cell r="A696" t="str">
            <v>T5980B01</v>
          </cell>
          <cell r="B696" t="str">
            <v>NC</v>
          </cell>
          <cell r="C696" t="str">
            <v>CDO-East</v>
          </cell>
          <cell r="D696" t="str">
            <v>EASTERN</v>
          </cell>
          <cell r="E696" t="str">
            <v>GOLDSBORO</v>
          </cell>
          <cell r="F696" t="str">
            <v>Wayne</v>
          </cell>
          <cell r="G696" t="str">
            <v>SEYMOUR JOHNSON 115KV</v>
          </cell>
          <cell r="H696" t="str">
            <v>T5980</v>
          </cell>
          <cell r="I696">
            <v>130</v>
          </cell>
          <cell r="J696" t="str">
            <v>B01</v>
          </cell>
          <cell r="K696" t="str">
            <v>SEYMOUR JOHNSON 12KV</v>
          </cell>
          <cell r="L696" t="str">
            <v>BK1</v>
          </cell>
          <cell r="M696">
            <v>12</v>
          </cell>
          <cell r="N696">
            <v>0</v>
          </cell>
          <cell r="O696"/>
          <cell r="Q696">
            <v>0</v>
          </cell>
          <cell r="R696">
            <v>0</v>
          </cell>
          <cell r="S696">
            <v>0</v>
          </cell>
          <cell r="T696">
            <v>0</v>
          </cell>
          <cell r="U696" t="e">
            <v>#REF!</v>
          </cell>
          <cell r="X696" t="str">
            <v>DEP-NC 2024</v>
          </cell>
        </row>
        <row r="697">
          <cell r="A697" t="str">
            <v>T5980B02</v>
          </cell>
          <cell r="B697" t="str">
            <v>NC</v>
          </cell>
          <cell r="C697" t="str">
            <v>CDO-East</v>
          </cell>
          <cell r="D697" t="str">
            <v>EASTERN</v>
          </cell>
          <cell r="E697" t="str">
            <v>GOLDSBORO</v>
          </cell>
          <cell r="F697" t="str">
            <v>Wayne</v>
          </cell>
          <cell r="G697" t="str">
            <v>SEYMOUR JOHNSON 115KV</v>
          </cell>
          <cell r="H697" t="str">
            <v>T5980</v>
          </cell>
          <cell r="I697">
            <v>130</v>
          </cell>
          <cell r="J697" t="str">
            <v>B02</v>
          </cell>
          <cell r="K697" t="str">
            <v>HILLCREST 12KV</v>
          </cell>
          <cell r="L697" t="str">
            <v>BK1</v>
          </cell>
          <cell r="M697">
            <v>12</v>
          </cell>
          <cell r="N697">
            <v>889</v>
          </cell>
          <cell r="O697"/>
          <cell r="Q697">
            <v>0</v>
          </cell>
          <cell r="R697">
            <v>0</v>
          </cell>
          <cell r="S697">
            <v>0</v>
          </cell>
          <cell r="T697">
            <v>0</v>
          </cell>
          <cell r="U697" t="e">
            <v>#REF!</v>
          </cell>
          <cell r="X697" t="str">
            <v>DEP-NC 2024</v>
          </cell>
        </row>
        <row r="698">
          <cell r="A698" t="str">
            <v>T5980B03</v>
          </cell>
          <cell r="B698" t="str">
            <v>NC</v>
          </cell>
          <cell r="C698" t="str">
            <v>CDO-East</v>
          </cell>
          <cell r="D698" t="str">
            <v>EASTERN</v>
          </cell>
          <cell r="E698" t="str">
            <v>GOLDSBORO</v>
          </cell>
          <cell r="F698" t="str">
            <v>Wayne</v>
          </cell>
          <cell r="G698" t="str">
            <v>SEYMOUR JOHNSON 115KV</v>
          </cell>
          <cell r="H698" t="str">
            <v>T5980</v>
          </cell>
          <cell r="I698">
            <v>130</v>
          </cell>
          <cell r="J698" t="str">
            <v>B03</v>
          </cell>
          <cell r="K698" t="str">
            <v>OAK FOREST 12KV</v>
          </cell>
          <cell r="L698" t="str">
            <v>BK1</v>
          </cell>
          <cell r="M698">
            <v>12</v>
          </cell>
          <cell r="N698">
            <v>813</v>
          </cell>
          <cell r="O698"/>
          <cell r="Q698">
            <v>0</v>
          </cell>
          <cell r="R698">
            <v>0</v>
          </cell>
          <cell r="S698">
            <v>0</v>
          </cell>
          <cell r="T698">
            <v>0</v>
          </cell>
          <cell r="U698" t="e">
            <v>#REF!</v>
          </cell>
          <cell r="X698" t="str">
            <v>DEP-NC 2024</v>
          </cell>
        </row>
        <row r="699">
          <cell r="A699" t="str">
            <v>T6040B12</v>
          </cell>
          <cell r="B699" t="str">
            <v>NC</v>
          </cell>
          <cell r="C699" t="str">
            <v>CDO-East</v>
          </cell>
          <cell r="D699" t="str">
            <v>NORTHERN</v>
          </cell>
          <cell r="E699" t="str">
            <v>ZEBULON</v>
          </cell>
          <cell r="F699" t="str">
            <v>Wake</v>
          </cell>
          <cell r="G699" t="str">
            <v>CASTALIA 230KV</v>
          </cell>
          <cell r="H699" t="str">
            <v>T6040</v>
          </cell>
          <cell r="I699">
            <v>144</v>
          </cell>
          <cell r="J699" t="str">
            <v>B12</v>
          </cell>
          <cell r="K699" t="str">
            <v>MATTHEWS CROSSROADS 24KV</v>
          </cell>
          <cell r="L699" t="str">
            <v>BK1</v>
          </cell>
          <cell r="M699">
            <v>24</v>
          </cell>
          <cell r="N699">
            <v>931</v>
          </cell>
          <cell r="O699"/>
          <cell r="Q699">
            <v>0</v>
          </cell>
          <cell r="R699">
            <v>0</v>
          </cell>
          <cell r="S699">
            <v>0</v>
          </cell>
          <cell r="T699">
            <v>0</v>
          </cell>
          <cell r="U699" t="e">
            <v>#REF!</v>
          </cell>
          <cell r="X699" t="str">
            <v>DEP-NC 2024</v>
          </cell>
        </row>
        <row r="700">
          <cell r="A700" t="str">
            <v>T6041B01</v>
          </cell>
          <cell r="B700" t="str">
            <v>NC</v>
          </cell>
          <cell r="C700" t="str">
            <v>CDO-East</v>
          </cell>
          <cell r="D700" t="str">
            <v>NORTHERN</v>
          </cell>
          <cell r="E700" t="str">
            <v>ZEBULON</v>
          </cell>
          <cell r="F700" t="str">
            <v>Wake</v>
          </cell>
          <cell r="G700" t="str">
            <v>SPRING HOPE 115KV</v>
          </cell>
          <cell r="H700" t="str">
            <v>T6041</v>
          </cell>
          <cell r="I700">
            <v>144</v>
          </cell>
          <cell r="J700" t="str">
            <v>B01</v>
          </cell>
          <cell r="K700" t="str">
            <v>SOUTHERN NASH 23KV</v>
          </cell>
          <cell r="L700" t="str">
            <v>BK1</v>
          </cell>
          <cell r="M700">
            <v>23</v>
          </cell>
          <cell r="N700">
            <v>937</v>
          </cell>
          <cell r="O700"/>
          <cell r="Q700">
            <v>0</v>
          </cell>
          <cell r="R700">
            <v>0</v>
          </cell>
          <cell r="S700">
            <v>0</v>
          </cell>
          <cell r="T700">
            <v>0</v>
          </cell>
          <cell r="U700" t="e">
            <v>#REF!</v>
          </cell>
          <cell r="X700" t="str">
            <v>DEP-NC 2024</v>
          </cell>
        </row>
        <row r="701">
          <cell r="A701" t="str">
            <v>T6070B02</v>
          </cell>
          <cell r="B701" t="str">
            <v>NC</v>
          </cell>
          <cell r="C701" t="str">
            <v>CDO-East</v>
          </cell>
          <cell r="D701" t="str">
            <v>EASTERN</v>
          </cell>
          <cell r="E701" t="str">
            <v>GOLDSBORO</v>
          </cell>
          <cell r="F701" t="str">
            <v>Wayne</v>
          </cell>
          <cell r="G701" t="str">
            <v>WARSAW 230KV</v>
          </cell>
          <cell r="H701" t="str">
            <v>T6070</v>
          </cell>
          <cell r="I701">
            <v>135</v>
          </cell>
          <cell r="J701" t="str">
            <v>B02</v>
          </cell>
          <cell r="K701" t="str">
            <v>NATIONAL SPINNING 23KV</v>
          </cell>
          <cell r="L701" t="str">
            <v>BK1</v>
          </cell>
          <cell r="M701">
            <v>23</v>
          </cell>
          <cell r="N701">
            <v>899</v>
          </cell>
          <cell r="O701"/>
          <cell r="Q701">
            <v>0</v>
          </cell>
          <cell r="R701">
            <v>0</v>
          </cell>
          <cell r="S701">
            <v>3</v>
          </cell>
          <cell r="T701">
            <v>0</v>
          </cell>
          <cell r="U701" t="e">
            <v>#REF!</v>
          </cell>
          <cell r="X701" t="str">
            <v>DEP-NC 2024</v>
          </cell>
        </row>
        <row r="702">
          <cell r="A702" t="str">
            <v>T6070B04</v>
          </cell>
          <cell r="B702" t="str">
            <v>NC</v>
          </cell>
          <cell r="C702" t="str">
            <v>CDO-East</v>
          </cell>
          <cell r="D702" t="str">
            <v>EASTERN</v>
          </cell>
          <cell r="E702" t="str">
            <v>GOLDSBORO</v>
          </cell>
          <cell r="F702" t="str">
            <v>Wayne</v>
          </cell>
          <cell r="G702" t="str">
            <v>WARSAW 230KV</v>
          </cell>
          <cell r="H702" t="str">
            <v>T6070</v>
          </cell>
          <cell r="I702">
            <v>135</v>
          </cell>
          <cell r="J702" t="str">
            <v>B04</v>
          </cell>
          <cell r="K702" t="str">
            <v>HIGHWAY 117 N 23KV</v>
          </cell>
          <cell r="L702" t="str">
            <v>BK1</v>
          </cell>
          <cell r="M702">
            <v>23</v>
          </cell>
          <cell r="N702">
            <v>1049</v>
          </cell>
          <cell r="O702"/>
          <cell r="Q702">
            <v>0</v>
          </cell>
          <cell r="R702">
            <v>0</v>
          </cell>
          <cell r="S702">
            <v>2</v>
          </cell>
          <cell r="T702">
            <v>0</v>
          </cell>
          <cell r="U702" t="e">
            <v>#REF!</v>
          </cell>
          <cell r="X702" t="str">
            <v>DEP-NC 2024</v>
          </cell>
        </row>
        <row r="703">
          <cell r="A703" t="str">
            <v>T6090B05</v>
          </cell>
          <cell r="B703" t="str">
            <v>NC</v>
          </cell>
          <cell r="C703" t="str">
            <v>CDO-East</v>
          </cell>
          <cell r="D703" t="str">
            <v>NORTHERN</v>
          </cell>
          <cell r="E703" t="str">
            <v>ZEBULON</v>
          </cell>
          <cell r="F703" t="str">
            <v>Wake</v>
          </cell>
          <cell r="G703" t="str">
            <v>ZEBULON 115KV</v>
          </cell>
          <cell r="H703" t="str">
            <v>T6090</v>
          </cell>
          <cell r="I703">
            <v>163</v>
          </cell>
          <cell r="J703" t="str">
            <v>B05</v>
          </cell>
          <cell r="K703" t="str">
            <v>ZEBULON INDUSTRIAL 23KV</v>
          </cell>
          <cell r="L703" t="str">
            <v>BK1</v>
          </cell>
          <cell r="M703">
            <v>23</v>
          </cell>
          <cell r="N703">
            <v>296</v>
          </cell>
          <cell r="O703"/>
          <cell r="Q703">
            <v>0</v>
          </cell>
          <cell r="R703">
            <v>0</v>
          </cell>
          <cell r="S703">
            <v>0</v>
          </cell>
          <cell r="T703">
            <v>0</v>
          </cell>
          <cell r="U703" t="e">
            <v>#REF!</v>
          </cell>
          <cell r="X703" t="str">
            <v>DEP-NC 2024</v>
          </cell>
        </row>
        <row r="704">
          <cell r="A704" t="str">
            <v>T6090B06</v>
          </cell>
          <cell r="B704" t="str">
            <v>NC</v>
          </cell>
          <cell r="C704" t="str">
            <v>CDO-East</v>
          </cell>
          <cell r="D704" t="str">
            <v>NORTHERN</v>
          </cell>
          <cell r="E704" t="str">
            <v>ZEBULON</v>
          </cell>
          <cell r="F704" t="str">
            <v>Wake</v>
          </cell>
          <cell r="G704" t="str">
            <v>ZEBULON 115KV</v>
          </cell>
          <cell r="H704" t="str">
            <v>T6090</v>
          </cell>
          <cell r="I704">
            <v>163</v>
          </cell>
          <cell r="J704" t="str">
            <v>B06</v>
          </cell>
          <cell r="K704" t="str">
            <v>ZEBULON EAST 23KV</v>
          </cell>
          <cell r="L704" t="str">
            <v>BK1</v>
          </cell>
          <cell r="M704">
            <v>23</v>
          </cell>
          <cell r="N704">
            <v>1198</v>
          </cell>
          <cell r="O704"/>
          <cell r="Q704">
            <v>0</v>
          </cell>
          <cell r="R704">
            <v>0</v>
          </cell>
          <cell r="S704">
            <v>4</v>
          </cell>
          <cell r="T704">
            <v>0</v>
          </cell>
          <cell r="U704" t="e">
            <v>#REF!</v>
          </cell>
          <cell r="X704" t="str">
            <v>DEP-NC 2024</v>
          </cell>
        </row>
        <row r="705">
          <cell r="A705" t="str">
            <v>T6090B12</v>
          </cell>
          <cell r="B705" t="str">
            <v>NC</v>
          </cell>
          <cell r="C705" t="str">
            <v>CDO-East</v>
          </cell>
          <cell r="D705" t="str">
            <v>NORTHERN</v>
          </cell>
          <cell r="E705" t="str">
            <v>ZEBULON</v>
          </cell>
          <cell r="F705" t="str">
            <v>Wake</v>
          </cell>
          <cell r="G705" t="str">
            <v>ZEBULON 115KV</v>
          </cell>
          <cell r="H705" t="str">
            <v>T6090</v>
          </cell>
          <cell r="I705">
            <v>163</v>
          </cell>
          <cell r="J705" t="str">
            <v>B12</v>
          </cell>
          <cell r="K705" t="str">
            <v>GLAXO 23KV</v>
          </cell>
          <cell r="L705" t="str">
            <v>BK1</v>
          </cell>
          <cell r="M705">
            <v>23</v>
          </cell>
          <cell r="N705">
            <v>5</v>
          </cell>
          <cell r="O705"/>
          <cell r="Q705">
            <v>0</v>
          </cell>
          <cell r="R705">
            <v>0</v>
          </cell>
          <cell r="S705">
            <v>2</v>
          </cell>
          <cell r="T705">
            <v>0</v>
          </cell>
          <cell r="U705" t="e">
            <v>#REF!</v>
          </cell>
          <cell r="X705" t="str">
            <v>DEP-NC 2024</v>
          </cell>
        </row>
        <row r="706">
          <cell r="A706" t="str">
            <v>T6215B01</v>
          </cell>
          <cell r="B706" t="str">
            <v>NC</v>
          </cell>
          <cell r="C706" t="str">
            <v>CDO-East</v>
          </cell>
          <cell r="D706" t="str">
            <v>EASTERN</v>
          </cell>
          <cell r="E706" t="str">
            <v>WHITEVILLE</v>
          </cell>
          <cell r="F706" t="str">
            <v>Columbus</v>
          </cell>
          <cell r="G706" t="str">
            <v>CHADBOURN 115KV</v>
          </cell>
          <cell r="H706" t="str">
            <v>T6215</v>
          </cell>
          <cell r="I706">
            <v>317</v>
          </cell>
          <cell r="J706" t="str">
            <v>B01</v>
          </cell>
          <cell r="K706" t="str">
            <v>CHADBOURN EAST 23KV</v>
          </cell>
          <cell r="L706" t="str">
            <v>BK1</v>
          </cell>
          <cell r="M706">
            <v>23</v>
          </cell>
          <cell r="N706">
            <v>651</v>
          </cell>
          <cell r="O706"/>
          <cell r="Q706">
            <v>0</v>
          </cell>
          <cell r="R706">
            <v>0</v>
          </cell>
          <cell r="S706">
            <v>3</v>
          </cell>
          <cell r="T706">
            <v>0</v>
          </cell>
          <cell r="U706" t="e">
            <v>#REF!</v>
          </cell>
          <cell r="X706" t="str">
            <v>DEP-NC 2024</v>
          </cell>
        </row>
        <row r="707">
          <cell r="A707" t="str">
            <v>T6220B01</v>
          </cell>
          <cell r="B707" t="str">
            <v>NC</v>
          </cell>
          <cell r="C707" t="str">
            <v>CDO-East</v>
          </cell>
          <cell r="D707" t="str">
            <v>EASTERN</v>
          </cell>
          <cell r="E707" t="str">
            <v>WHITEVILLE</v>
          </cell>
          <cell r="F707" t="str">
            <v>Columbus</v>
          </cell>
          <cell r="G707" t="str">
            <v>CLARKTON 115KV</v>
          </cell>
          <cell r="H707" t="str">
            <v>T6220</v>
          </cell>
          <cell r="I707">
            <v>311</v>
          </cell>
          <cell r="J707" t="str">
            <v>B01</v>
          </cell>
          <cell r="K707" t="str">
            <v>CLARKTON CITY 24KV</v>
          </cell>
          <cell r="L707" t="str">
            <v>BK1</v>
          </cell>
          <cell r="M707">
            <v>23</v>
          </cell>
          <cell r="N707">
            <v>821</v>
          </cell>
          <cell r="O707"/>
          <cell r="Q707">
            <v>0</v>
          </cell>
          <cell r="R707">
            <v>0</v>
          </cell>
          <cell r="S707">
            <v>4</v>
          </cell>
          <cell r="T707">
            <v>0</v>
          </cell>
          <cell r="U707" t="e">
            <v>#REF!</v>
          </cell>
          <cell r="X707" t="str">
            <v>DEP-NC 2024</v>
          </cell>
        </row>
        <row r="708">
          <cell r="A708" t="str">
            <v>T6220B02</v>
          </cell>
          <cell r="B708" t="str">
            <v>NC</v>
          </cell>
          <cell r="C708" t="str">
            <v>CDO-East</v>
          </cell>
          <cell r="D708" t="str">
            <v>EASTERN</v>
          </cell>
          <cell r="E708" t="str">
            <v>WHITEVILLE</v>
          </cell>
          <cell r="F708" t="str">
            <v>Columbus</v>
          </cell>
          <cell r="G708" t="str">
            <v>CLARKTON 115KV</v>
          </cell>
          <cell r="H708" t="str">
            <v>T6220</v>
          </cell>
          <cell r="I708">
            <v>311</v>
          </cell>
          <cell r="J708" t="str">
            <v>B02</v>
          </cell>
          <cell r="K708" t="str">
            <v>CLARKTON INDUSTRIAL 24KV</v>
          </cell>
          <cell r="L708" t="str">
            <v>BK1</v>
          </cell>
          <cell r="M708">
            <v>23</v>
          </cell>
          <cell r="N708">
            <v>6</v>
          </cell>
          <cell r="O708"/>
          <cell r="Q708">
            <v>0</v>
          </cell>
          <cell r="R708">
            <v>0</v>
          </cell>
          <cell r="S708">
            <v>0</v>
          </cell>
          <cell r="T708">
            <v>0</v>
          </cell>
          <cell r="U708" t="e">
            <v>#REF!</v>
          </cell>
          <cell r="X708" t="str">
            <v>DEP-NC 2024</v>
          </cell>
        </row>
        <row r="709">
          <cell r="A709" t="str">
            <v>T6320B01</v>
          </cell>
          <cell r="B709" t="str">
            <v>NC</v>
          </cell>
          <cell r="C709" t="str">
            <v>CDO-East</v>
          </cell>
          <cell r="D709" t="str">
            <v>EASTERN</v>
          </cell>
          <cell r="E709" t="str">
            <v>WILMINGTON SOUTH</v>
          </cell>
          <cell r="F709" t="str">
            <v>New Hanover</v>
          </cell>
          <cell r="G709" t="str">
            <v>WILMINGTON EAST 230KV</v>
          </cell>
          <cell r="H709" t="str">
            <v>T6320</v>
          </cell>
          <cell r="I709">
            <v>310</v>
          </cell>
          <cell r="J709" t="str">
            <v>B01</v>
          </cell>
          <cell r="K709" t="str">
            <v>LULLWATER 23KV</v>
          </cell>
          <cell r="L709" t="str">
            <v>BK1</v>
          </cell>
          <cell r="M709">
            <v>23</v>
          </cell>
          <cell r="N709">
            <v>1894</v>
          </cell>
          <cell r="O709"/>
          <cell r="P709" t="str">
            <v>Y</v>
          </cell>
          <cell r="Q709">
            <v>1</v>
          </cell>
          <cell r="R709">
            <v>0.5</v>
          </cell>
          <cell r="S709">
            <v>0</v>
          </cell>
          <cell r="T709">
            <v>7</v>
          </cell>
          <cell r="U709" t="str">
            <v>DEP-NC 2024</v>
          </cell>
          <cell r="X709" t="str">
            <v>DEP-NC 2024</v>
          </cell>
        </row>
        <row r="710">
          <cell r="A710" t="str">
            <v>T6350B01</v>
          </cell>
          <cell r="B710" t="str">
            <v>NC</v>
          </cell>
          <cell r="C710" t="str">
            <v>CDO-East</v>
          </cell>
          <cell r="D710" t="str">
            <v>EASTERN</v>
          </cell>
          <cell r="E710" t="str">
            <v>WHITEVILLE</v>
          </cell>
          <cell r="F710" t="str">
            <v>Columbus</v>
          </cell>
          <cell r="G710" t="str">
            <v>FAIR BLUFF 115KV</v>
          </cell>
          <cell r="H710" t="str">
            <v>T6350</v>
          </cell>
          <cell r="I710">
            <v>317</v>
          </cell>
          <cell r="J710" t="str">
            <v>B01</v>
          </cell>
          <cell r="K710" t="str">
            <v>FAIR BLUFF 23KV</v>
          </cell>
          <cell r="L710" t="str">
            <v>BK1</v>
          </cell>
          <cell r="M710">
            <v>23</v>
          </cell>
          <cell r="N710">
            <v>699</v>
          </cell>
          <cell r="O710"/>
          <cell r="Q710">
            <v>0</v>
          </cell>
          <cell r="R710">
            <v>0</v>
          </cell>
          <cell r="S710">
            <v>3</v>
          </cell>
          <cell r="T710">
            <v>0</v>
          </cell>
          <cell r="U710" t="e">
            <v>#REF!</v>
          </cell>
          <cell r="X710" t="str">
            <v>DEP-NC 2024</v>
          </cell>
        </row>
        <row r="711">
          <cell r="A711" t="str">
            <v>T6385B12</v>
          </cell>
          <cell r="B711" t="str">
            <v>NC</v>
          </cell>
          <cell r="C711" t="str">
            <v>CDO-East</v>
          </cell>
          <cell r="D711" t="str">
            <v>EASTERN</v>
          </cell>
          <cell r="E711" t="str">
            <v>WILMINGTON NORTH</v>
          </cell>
          <cell r="F711" t="str">
            <v>New Hanover</v>
          </cell>
          <cell r="G711" t="str">
            <v>ROCKY POINT 230KV</v>
          </cell>
          <cell r="H711" t="str">
            <v>T6385</v>
          </cell>
          <cell r="I711">
            <v>315</v>
          </cell>
          <cell r="J711" t="str">
            <v>B12</v>
          </cell>
          <cell r="K711" t="str">
            <v>ROCKY POINT 23KV</v>
          </cell>
          <cell r="L711" t="str">
            <v>BK1</v>
          </cell>
          <cell r="M711">
            <v>23</v>
          </cell>
          <cell r="N711">
            <v>1333</v>
          </cell>
          <cell r="O711"/>
          <cell r="P711" t="str">
            <v>Y</v>
          </cell>
          <cell r="Q711">
            <v>1</v>
          </cell>
          <cell r="R711">
            <v>0.5</v>
          </cell>
          <cell r="S711">
            <v>1</v>
          </cell>
          <cell r="T711">
            <v>3</v>
          </cell>
          <cell r="U711" t="str">
            <v>DEP-NC 2024</v>
          </cell>
          <cell r="X711" t="str">
            <v>DEP-NC 2025</v>
          </cell>
        </row>
        <row r="712">
          <cell r="A712" t="str">
            <v>T6446B22</v>
          </cell>
          <cell r="B712" t="str">
            <v>NC</v>
          </cell>
          <cell r="C712" t="str">
            <v>CDO-East</v>
          </cell>
          <cell r="D712" t="str">
            <v>EASTERN</v>
          </cell>
          <cell r="E712" t="str">
            <v>WILMINGTON NORTH</v>
          </cell>
          <cell r="F712" t="str">
            <v>New Hanover</v>
          </cell>
          <cell r="G712" t="str">
            <v>LELAND INDUSTRIAL 115KV</v>
          </cell>
          <cell r="H712" t="str">
            <v>T6446</v>
          </cell>
          <cell r="I712">
            <v>312</v>
          </cell>
          <cell r="J712" t="str">
            <v>B22</v>
          </cell>
          <cell r="K712" t="str">
            <v>LANVALE 23KV</v>
          </cell>
          <cell r="L712" t="str">
            <v>BK2</v>
          </cell>
          <cell r="M712">
            <v>23</v>
          </cell>
          <cell r="N712">
            <v>1974</v>
          </cell>
          <cell r="O712"/>
          <cell r="P712" t="str">
            <v>Y</v>
          </cell>
          <cell r="Q712">
            <v>1</v>
          </cell>
          <cell r="R712">
            <v>0.5</v>
          </cell>
          <cell r="S712">
            <v>0</v>
          </cell>
          <cell r="T712">
            <v>4</v>
          </cell>
          <cell r="U712" t="str">
            <v>DEP-NC 2024</v>
          </cell>
          <cell r="X712" t="str">
            <v>DEP-NC 2025</v>
          </cell>
        </row>
        <row r="713">
          <cell r="A713" t="str">
            <v>T6561B05</v>
          </cell>
          <cell r="B713" t="str">
            <v>NC</v>
          </cell>
          <cell r="C713" t="str">
            <v>CDO-East</v>
          </cell>
          <cell r="D713" t="str">
            <v>EASTERN</v>
          </cell>
          <cell r="E713" t="str">
            <v>WILMINGTON SOUTH</v>
          </cell>
          <cell r="F713" t="str">
            <v>New Hanover</v>
          </cell>
          <cell r="G713" t="str">
            <v>SOUTHPORT 230KV</v>
          </cell>
          <cell r="H713" t="str">
            <v>T6561</v>
          </cell>
          <cell r="I713">
            <v>310</v>
          </cell>
          <cell r="J713" t="str">
            <v>B05</v>
          </cell>
          <cell r="K713" t="str">
            <v>HWY 133 23KV</v>
          </cell>
          <cell r="L713" t="str">
            <v>BK1</v>
          </cell>
          <cell r="M713">
            <v>23</v>
          </cell>
          <cell r="N713">
            <v>1829</v>
          </cell>
          <cell r="O713"/>
          <cell r="P713" t="str">
            <v>Y</v>
          </cell>
          <cell r="Q713">
            <v>1</v>
          </cell>
          <cell r="R713">
            <v>0.5</v>
          </cell>
          <cell r="S713">
            <v>1</v>
          </cell>
          <cell r="T713">
            <v>3</v>
          </cell>
          <cell r="U713" t="str">
            <v>DEP-NC 2024</v>
          </cell>
          <cell r="X713" t="str">
            <v>DEP-NC 2024</v>
          </cell>
        </row>
        <row r="714">
          <cell r="A714" t="str">
            <v>T6630B01</v>
          </cell>
          <cell r="B714" t="str">
            <v>NC</v>
          </cell>
          <cell r="C714" t="str">
            <v>CDO-East</v>
          </cell>
          <cell r="D714" t="str">
            <v>EASTERN</v>
          </cell>
          <cell r="E714" t="str">
            <v>WHITEVILLE</v>
          </cell>
          <cell r="F714" t="str">
            <v>Columbus</v>
          </cell>
          <cell r="G714" t="str">
            <v>TABOR CITY 115KV</v>
          </cell>
          <cell r="H714" t="str">
            <v>T6630</v>
          </cell>
          <cell r="I714">
            <v>317</v>
          </cell>
          <cell r="J714" t="str">
            <v>B01</v>
          </cell>
          <cell r="K714" t="str">
            <v>TABOR CITY 23KV</v>
          </cell>
          <cell r="L714" t="str">
            <v>BK1</v>
          </cell>
          <cell r="M714">
            <v>23</v>
          </cell>
          <cell r="N714">
            <v>1157</v>
          </cell>
          <cell r="O714"/>
          <cell r="Q714">
            <v>0</v>
          </cell>
          <cell r="R714">
            <v>0</v>
          </cell>
          <cell r="S714">
            <v>0</v>
          </cell>
          <cell r="T714">
            <v>0</v>
          </cell>
          <cell r="U714" t="e">
            <v>#REF!</v>
          </cell>
          <cell r="X714" t="str">
            <v>DEP-NC 2024</v>
          </cell>
        </row>
        <row r="715">
          <cell r="A715" t="str">
            <v>T6630B02</v>
          </cell>
          <cell r="B715" t="str">
            <v>NC</v>
          </cell>
          <cell r="C715" t="str">
            <v>CDO-East</v>
          </cell>
          <cell r="D715" t="str">
            <v>EASTERN</v>
          </cell>
          <cell r="E715" t="str">
            <v>WHITEVILLE</v>
          </cell>
          <cell r="F715" t="str">
            <v>Columbus</v>
          </cell>
          <cell r="G715" t="str">
            <v>TABOR CITY 115KV</v>
          </cell>
          <cell r="H715" t="str">
            <v>T6630</v>
          </cell>
          <cell r="I715">
            <v>317</v>
          </cell>
          <cell r="J715" t="str">
            <v>B02</v>
          </cell>
          <cell r="K715" t="str">
            <v>HIGHWAY 701 NORTH 23KV</v>
          </cell>
          <cell r="L715" t="str">
            <v>BK1</v>
          </cell>
          <cell r="M715">
            <v>23</v>
          </cell>
          <cell r="N715">
            <v>1250</v>
          </cell>
          <cell r="O715"/>
          <cell r="Q715">
            <v>0</v>
          </cell>
          <cell r="R715">
            <v>0</v>
          </cell>
          <cell r="S715">
            <v>7</v>
          </cell>
          <cell r="T715">
            <v>0</v>
          </cell>
          <cell r="U715" t="e">
            <v>#REF!</v>
          </cell>
          <cell r="X715" t="str">
            <v>DEP-NC 2024</v>
          </cell>
        </row>
        <row r="716">
          <cell r="A716" t="str">
            <v>T6670B01</v>
          </cell>
          <cell r="B716" t="str">
            <v>NC</v>
          </cell>
          <cell r="C716" t="str">
            <v>CDO-East</v>
          </cell>
          <cell r="D716" t="str">
            <v>EASTERN</v>
          </cell>
          <cell r="E716" t="str">
            <v>WHITEVILLE</v>
          </cell>
          <cell r="F716" t="str">
            <v>Columbus</v>
          </cell>
          <cell r="G716" t="str">
            <v>WHITEVILLE 115KV</v>
          </cell>
          <cell r="H716" t="str">
            <v>T6670</v>
          </cell>
          <cell r="I716">
            <v>317</v>
          </cell>
          <cell r="J716" t="str">
            <v>B01</v>
          </cell>
          <cell r="K716" t="str">
            <v>POWELL BOULEVARD 23KV</v>
          </cell>
          <cell r="L716" t="str">
            <v>BK1</v>
          </cell>
          <cell r="M716">
            <v>23</v>
          </cell>
          <cell r="N716">
            <v>1086</v>
          </cell>
          <cell r="O716"/>
          <cell r="Q716">
            <v>0</v>
          </cell>
          <cell r="R716">
            <v>0</v>
          </cell>
          <cell r="S716">
            <v>0</v>
          </cell>
          <cell r="T716">
            <v>0</v>
          </cell>
          <cell r="U716" t="e">
            <v>#REF!</v>
          </cell>
          <cell r="X716" t="str">
            <v>DEP-NC 2024</v>
          </cell>
        </row>
        <row r="717">
          <cell r="A717" t="str">
            <v>T6670B03</v>
          </cell>
          <cell r="B717" t="str">
            <v>NC</v>
          </cell>
          <cell r="C717" t="str">
            <v>CDO-East</v>
          </cell>
          <cell r="D717" t="str">
            <v>EASTERN</v>
          </cell>
          <cell r="E717" t="str">
            <v>WHITEVILLE</v>
          </cell>
          <cell r="F717" t="str">
            <v>Columbus</v>
          </cell>
          <cell r="G717" t="str">
            <v>WHITEVILLE 115KV</v>
          </cell>
          <cell r="H717" t="str">
            <v>T6670</v>
          </cell>
          <cell r="I717">
            <v>317</v>
          </cell>
          <cell r="J717" t="str">
            <v>B03</v>
          </cell>
          <cell r="K717" t="str">
            <v>FRANKLIN STREET 23KV</v>
          </cell>
          <cell r="L717" t="str">
            <v>BK1</v>
          </cell>
          <cell r="M717">
            <v>23</v>
          </cell>
          <cell r="N717">
            <v>1068</v>
          </cell>
          <cell r="O717"/>
          <cell r="Q717">
            <v>0</v>
          </cell>
          <cell r="R717">
            <v>0</v>
          </cell>
          <cell r="S717">
            <v>2</v>
          </cell>
          <cell r="T717">
            <v>0</v>
          </cell>
          <cell r="U717" t="e">
            <v>#REF!</v>
          </cell>
          <cell r="X717" t="str">
            <v>DEP-NC 2024</v>
          </cell>
        </row>
        <row r="718">
          <cell r="A718" t="str">
            <v>T6675B11</v>
          </cell>
          <cell r="B718" t="str">
            <v>NC</v>
          </cell>
          <cell r="C718" t="str">
            <v>CDO-East</v>
          </cell>
          <cell r="D718" t="str">
            <v>EASTERN</v>
          </cell>
          <cell r="E718" t="str">
            <v>WHITEVILLE</v>
          </cell>
          <cell r="F718" t="str">
            <v>Columbus</v>
          </cell>
          <cell r="G718" t="str">
            <v>WHITEVILLE SOUTHEAST REGIONAL PARK 115KV</v>
          </cell>
          <cell r="H718" t="str">
            <v>T6675</v>
          </cell>
          <cell r="I718">
            <v>317</v>
          </cell>
          <cell r="J718" t="str">
            <v>B11</v>
          </cell>
          <cell r="K718" t="str">
            <v>SOUTHEAST PARK 24KV</v>
          </cell>
          <cell r="L718" t="str">
            <v>BK1</v>
          </cell>
          <cell r="M718">
            <v>24</v>
          </cell>
          <cell r="N718">
            <v>770</v>
          </cell>
          <cell r="O718"/>
          <cell r="Q718">
            <v>0</v>
          </cell>
          <cell r="R718">
            <v>0</v>
          </cell>
          <cell r="S718">
            <v>3</v>
          </cell>
          <cell r="T718">
            <v>0</v>
          </cell>
          <cell r="U718" t="e">
            <v>#REF!</v>
          </cell>
          <cell r="X718" t="str">
            <v>DEP-NC 2024</v>
          </cell>
        </row>
        <row r="719">
          <cell r="A719" t="str">
            <v>T6720B03</v>
          </cell>
          <cell r="B719" t="str">
            <v>NC</v>
          </cell>
          <cell r="C719" t="str">
            <v>CDO-East</v>
          </cell>
          <cell r="D719" t="str">
            <v>EASTERN</v>
          </cell>
          <cell r="E719" t="str">
            <v>WILMINGTON SOUTH</v>
          </cell>
          <cell r="F719" t="str">
            <v>New Hanover</v>
          </cell>
          <cell r="G719" t="str">
            <v>WILMINGTON WINTER PARK 230KV</v>
          </cell>
          <cell r="H719" t="str">
            <v>T6720</v>
          </cell>
          <cell r="I719">
            <v>310</v>
          </cell>
          <cell r="J719" t="str">
            <v>B03</v>
          </cell>
          <cell r="K719" t="str">
            <v>LANSDOWNE 23KV</v>
          </cell>
          <cell r="L719" t="str">
            <v>BK1</v>
          </cell>
          <cell r="M719">
            <v>23</v>
          </cell>
          <cell r="N719">
            <v>1809</v>
          </cell>
          <cell r="O719"/>
          <cell r="P719" t="str">
            <v>Y</v>
          </cell>
          <cell r="Q719">
            <v>1</v>
          </cell>
          <cell r="R719">
            <v>0.5</v>
          </cell>
          <cell r="S719">
            <v>1</v>
          </cell>
          <cell r="T719">
            <v>3</v>
          </cell>
          <cell r="U719" t="str">
            <v>DEP-NC 2024</v>
          </cell>
          <cell r="X719" t="str">
            <v>DEP-NC 2024</v>
          </cell>
        </row>
        <row r="720">
          <cell r="A720" t="str">
            <v>T6740B02</v>
          </cell>
          <cell r="B720" t="str">
            <v>NC</v>
          </cell>
          <cell r="C720" t="str">
            <v>CDO-East</v>
          </cell>
          <cell r="D720" t="str">
            <v>EASTERN</v>
          </cell>
          <cell r="E720" t="str">
            <v>WILMINGTON SOUTH</v>
          </cell>
          <cell r="F720" t="str">
            <v>New Hanover</v>
          </cell>
          <cell r="G720" t="str">
            <v>WRIGHTSVILLE BEACH 230KV</v>
          </cell>
          <cell r="H720" t="str">
            <v>T6740</v>
          </cell>
          <cell r="I720">
            <v>310</v>
          </cell>
          <cell r="J720" t="str">
            <v>B02</v>
          </cell>
          <cell r="K720" t="str">
            <v>LANDFALL 23KV</v>
          </cell>
          <cell r="L720" t="str">
            <v>BK1</v>
          </cell>
          <cell r="M720">
            <v>23</v>
          </cell>
          <cell r="N720">
            <v>1738</v>
          </cell>
          <cell r="O720"/>
          <cell r="P720" t="str">
            <v>Y</v>
          </cell>
          <cell r="Q720">
            <v>1</v>
          </cell>
          <cell r="R720">
            <v>0.5</v>
          </cell>
          <cell r="S720">
            <v>0</v>
          </cell>
          <cell r="T720">
            <v>5</v>
          </cell>
          <cell r="U720" t="str">
            <v>DEP-NC 2024</v>
          </cell>
          <cell r="X720" t="str">
            <v>DEP-NC 2024</v>
          </cell>
        </row>
        <row r="721">
          <cell r="A721" t="str">
            <v>T6740B03</v>
          </cell>
          <cell r="B721" t="str">
            <v>NC</v>
          </cell>
          <cell r="C721" t="str">
            <v>CDO-East</v>
          </cell>
          <cell r="D721" t="str">
            <v>EASTERN</v>
          </cell>
          <cell r="E721" t="str">
            <v>WILMINGTON SOUTH</v>
          </cell>
          <cell r="F721" t="str">
            <v>New Hanover</v>
          </cell>
          <cell r="G721" t="str">
            <v>WRIGHTSVILLE BEACH 230KV</v>
          </cell>
          <cell r="H721" t="str">
            <v>T6740</v>
          </cell>
          <cell r="I721">
            <v>310</v>
          </cell>
          <cell r="J721" t="str">
            <v>B03</v>
          </cell>
          <cell r="K721" t="str">
            <v>DUCK HAVEN 23KV</v>
          </cell>
          <cell r="L721" t="str">
            <v>BK1</v>
          </cell>
          <cell r="M721">
            <v>23</v>
          </cell>
          <cell r="N721">
            <v>1646</v>
          </cell>
          <cell r="O721"/>
          <cell r="P721" t="str">
            <v>Y</v>
          </cell>
          <cell r="Q721">
            <v>1</v>
          </cell>
          <cell r="R721">
            <v>0.5</v>
          </cell>
          <cell r="S721">
            <v>1</v>
          </cell>
          <cell r="T721">
            <v>4</v>
          </cell>
          <cell r="U721" t="str">
            <v>DEP-NC 2024</v>
          </cell>
          <cell r="X721" t="str">
            <v>DEP-NC 2024</v>
          </cell>
        </row>
        <row r="722">
          <cell r="A722" t="str">
            <v>T0372B03</v>
          </cell>
          <cell r="B722" t="str">
            <v>NC</v>
          </cell>
          <cell r="C722" t="str">
            <v>CDO-West</v>
          </cell>
          <cell r="D722" t="str">
            <v>WESTERN</v>
          </cell>
          <cell r="E722" t="str">
            <v>ASHEVILLE</v>
          </cell>
          <cell r="F722" t="str">
            <v>Buncombe</v>
          </cell>
          <cell r="G722" t="str">
            <v>BILTMORE 115KV</v>
          </cell>
          <cell r="H722" t="str">
            <v>T0372</v>
          </cell>
          <cell r="I722">
            <v>451</v>
          </cell>
          <cell r="J722" t="str">
            <v>B03</v>
          </cell>
          <cell r="K722" t="str">
            <v>LONDON ROAD 12KV</v>
          </cell>
          <cell r="L722" t="str">
            <v>BK1</v>
          </cell>
          <cell r="M722">
            <v>12</v>
          </cell>
          <cell r="N722">
            <v>1274</v>
          </cell>
          <cell r="O722"/>
          <cell r="P722" t="str">
            <v>Y</v>
          </cell>
          <cell r="Q722">
            <v>1</v>
          </cell>
          <cell r="R722">
            <v>0.5</v>
          </cell>
          <cell r="S722">
            <v>2</v>
          </cell>
          <cell r="T722">
            <v>0</v>
          </cell>
          <cell r="U722" t="str">
            <v>DEP-NC 2025</v>
          </cell>
          <cell r="X722" t="str">
            <v>DEP-NC 2025</v>
          </cell>
        </row>
        <row r="723">
          <cell r="A723" t="str">
            <v>T0611B03</v>
          </cell>
          <cell r="B723" t="str">
            <v>NC</v>
          </cell>
          <cell r="C723" t="str">
            <v>CDO-West</v>
          </cell>
          <cell r="D723" t="str">
            <v>WESTERN</v>
          </cell>
          <cell r="E723" t="str">
            <v>HAYWOOD COUNTY</v>
          </cell>
          <cell r="F723" t="str">
            <v>Haywood</v>
          </cell>
          <cell r="G723" t="str">
            <v>HAZELWOOD 115KV</v>
          </cell>
          <cell r="H723" t="str">
            <v>T0611</v>
          </cell>
          <cell r="I723">
            <v>452</v>
          </cell>
          <cell r="J723" t="str">
            <v>B03</v>
          </cell>
          <cell r="K723" t="str">
            <v>GEORGIA AVENUE 24KV</v>
          </cell>
          <cell r="L723" t="str">
            <v>BK1</v>
          </cell>
          <cell r="M723">
            <v>24</v>
          </cell>
          <cell r="N723">
            <v>1621</v>
          </cell>
          <cell r="O723"/>
          <cell r="P723" t="str">
            <v>Y</v>
          </cell>
          <cell r="Q723">
            <v>1</v>
          </cell>
          <cell r="R723">
            <v>0.5</v>
          </cell>
          <cell r="S723">
            <v>3</v>
          </cell>
          <cell r="T723">
            <v>0</v>
          </cell>
          <cell r="U723" t="str">
            <v>DEP-NC 2025</v>
          </cell>
          <cell r="X723" t="str">
            <v>DEP-NC 2020</v>
          </cell>
        </row>
        <row r="724">
          <cell r="A724" t="str">
            <v>T0750B14</v>
          </cell>
          <cell r="B724" t="str">
            <v>NC</v>
          </cell>
          <cell r="C724" t="str">
            <v>CDO-West</v>
          </cell>
          <cell r="D724" t="str">
            <v>WESTERN</v>
          </cell>
          <cell r="E724" t="str">
            <v>ASHEVILLE</v>
          </cell>
          <cell r="F724" t="str">
            <v>Buncombe</v>
          </cell>
          <cell r="G724" t="str">
            <v>OTEEN 115KV</v>
          </cell>
          <cell r="H724" t="str">
            <v>T0750</v>
          </cell>
          <cell r="I724">
            <v>451</v>
          </cell>
          <cell r="J724" t="str">
            <v>B14</v>
          </cell>
          <cell r="K724" t="str">
            <v>BEVERLY 12KV</v>
          </cell>
          <cell r="L724" t="str">
            <v>BK1</v>
          </cell>
          <cell r="M724">
            <v>12</v>
          </cell>
          <cell r="N724">
            <v>3128</v>
          </cell>
          <cell r="O724"/>
          <cell r="P724" t="str">
            <v>Y</v>
          </cell>
          <cell r="Q724">
            <v>1</v>
          </cell>
          <cell r="R724">
            <v>0.5</v>
          </cell>
          <cell r="S724">
            <v>5</v>
          </cell>
          <cell r="T724">
            <v>2</v>
          </cell>
          <cell r="U724" t="str">
            <v>DEP-NC 2025</v>
          </cell>
          <cell r="X724" t="str">
            <v>DEP-NC 2026</v>
          </cell>
        </row>
        <row r="725">
          <cell r="A725" t="str">
            <v>T0750B16</v>
          </cell>
          <cell r="B725" t="str">
            <v>NC</v>
          </cell>
          <cell r="C725" t="str">
            <v>CDO-West</v>
          </cell>
          <cell r="D725" t="str">
            <v>WESTERN</v>
          </cell>
          <cell r="E725" t="str">
            <v>ASHEVILLE</v>
          </cell>
          <cell r="F725" t="str">
            <v>Buncombe</v>
          </cell>
          <cell r="G725" t="str">
            <v>OTEEN 115KV</v>
          </cell>
          <cell r="H725" t="str">
            <v>T0750</v>
          </cell>
          <cell r="I725">
            <v>451</v>
          </cell>
          <cell r="J725" t="str">
            <v>B16</v>
          </cell>
          <cell r="K725" t="str">
            <v>OTEEN 12KV</v>
          </cell>
          <cell r="L725" t="str">
            <v>BK1</v>
          </cell>
          <cell r="M725">
            <v>12</v>
          </cell>
          <cell r="N725">
            <v>1501</v>
          </cell>
          <cell r="O725"/>
          <cell r="P725" t="str">
            <v>Y</v>
          </cell>
          <cell r="Q725">
            <v>1</v>
          </cell>
          <cell r="R725">
            <v>0.5</v>
          </cell>
          <cell r="S725">
            <v>5</v>
          </cell>
          <cell r="T725">
            <v>0</v>
          </cell>
          <cell r="U725" t="str">
            <v>DEP-NC 2025</v>
          </cell>
          <cell r="X725" t="str">
            <v>DEP-NC 2026</v>
          </cell>
        </row>
        <row r="726">
          <cell r="A726" t="str">
            <v>T0791B04</v>
          </cell>
          <cell r="B726" t="str">
            <v>NC</v>
          </cell>
          <cell r="C726" t="str">
            <v>CDO-West</v>
          </cell>
          <cell r="D726" t="str">
            <v>WESTERN</v>
          </cell>
          <cell r="E726" t="str">
            <v>SPRUCE PINE</v>
          </cell>
          <cell r="F726" t="str">
            <v>Mitchell</v>
          </cell>
          <cell r="G726" t="str">
            <v>SPRUCE PINE 115KV</v>
          </cell>
          <cell r="H726" t="str">
            <v>T0791</v>
          </cell>
          <cell r="I726">
            <v>454</v>
          </cell>
          <cell r="J726" t="str">
            <v>B04</v>
          </cell>
          <cell r="K726" t="str">
            <v>ESTATOE 23KV</v>
          </cell>
          <cell r="L726" t="str">
            <v>BK1</v>
          </cell>
          <cell r="M726">
            <v>23</v>
          </cell>
          <cell r="N726">
            <v>2086</v>
          </cell>
          <cell r="O726"/>
          <cell r="P726" t="str">
            <v>Y</v>
          </cell>
          <cell r="Q726">
            <v>1</v>
          </cell>
          <cell r="R726">
            <v>0.5</v>
          </cell>
          <cell r="S726">
            <v>2</v>
          </cell>
          <cell r="T726">
            <v>2</v>
          </cell>
          <cell r="U726" t="str">
            <v>DEP-NC 2025</v>
          </cell>
          <cell r="X726" t="str">
            <v>DEP-NC 2024</v>
          </cell>
        </row>
        <row r="727">
          <cell r="A727" t="str">
            <v>T0900B01</v>
          </cell>
          <cell r="B727" t="str">
            <v>NC</v>
          </cell>
          <cell r="C727" t="str">
            <v>CDO-East</v>
          </cell>
          <cell r="D727" t="str">
            <v>SOUTHERN</v>
          </cell>
          <cell r="E727" t="str">
            <v>SOUTHERN PINES</v>
          </cell>
          <cell r="F727" t="str">
            <v>Moore</v>
          </cell>
          <cell r="G727" t="str">
            <v>ABERDEEN 115KV</v>
          </cell>
          <cell r="H727" t="str">
            <v>T0900</v>
          </cell>
          <cell r="I727">
            <v>230</v>
          </cell>
          <cell r="J727" t="str">
            <v>B01</v>
          </cell>
          <cell r="K727" t="str">
            <v>MCCAIN 23KV</v>
          </cell>
          <cell r="L727" t="str">
            <v>BK1</v>
          </cell>
          <cell r="M727">
            <v>23</v>
          </cell>
          <cell r="N727">
            <v>1502</v>
          </cell>
          <cell r="O727"/>
          <cell r="P727" t="str">
            <v>Y</v>
          </cell>
          <cell r="Q727">
            <v>1</v>
          </cell>
          <cell r="R727">
            <v>0.5</v>
          </cell>
          <cell r="S727">
            <v>1</v>
          </cell>
          <cell r="T727">
            <v>4</v>
          </cell>
          <cell r="U727" t="str">
            <v>DEP-NC 2025</v>
          </cell>
          <cell r="X727" t="str">
            <v>DEP-NC 2020</v>
          </cell>
        </row>
        <row r="728">
          <cell r="A728" t="str">
            <v>T0950B04</v>
          </cell>
          <cell r="B728" t="str">
            <v>NC</v>
          </cell>
          <cell r="C728" t="str">
            <v>CDO-East</v>
          </cell>
          <cell r="D728" t="str">
            <v>SOUTHERN</v>
          </cell>
          <cell r="E728" t="str">
            <v>ASHEBORO</v>
          </cell>
          <cell r="F728" t="str">
            <v>Randolph</v>
          </cell>
          <cell r="G728" t="str">
            <v>ASHEBORO SOUTH 115KV</v>
          </cell>
          <cell r="H728" t="str">
            <v>T0950</v>
          </cell>
          <cell r="I728">
            <v>221</v>
          </cell>
          <cell r="J728" t="str">
            <v>B04</v>
          </cell>
          <cell r="K728" t="str">
            <v>DIXIE DRIVE 23KV</v>
          </cell>
          <cell r="L728" t="str">
            <v>BK1</v>
          </cell>
          <cell r="M728">
            <v>23</v>
          </cell>
          <cell r="N728">
            <v>1726</v>
          </cell>
          <cell r="O728"/>
          <cell r="P728" t="str">
            <v>Y</v>
          </cell>
          <cell r="Q728">
            <v>1</v>
          </cell>
          <cell r="R728">
            <v>0.5</v>
          </cell>
          <cell r="S728">
            <v>0</v>
          </cell>
          <cell r="T728">
            <v>4</v>
          </cell>
          <cell r="U728" t="str">
            <v>DEP-NC 2025</v>
          </cell>
          <cell r="X728" t="str">
            <v>DEP-NC 2026</v>
          </cell>
        </row>
        <row r="729">
          <cell r="A729" t="str">
            <v>T1430B04</v>
          </cell>
          <cell r="B729" t="str">
            <v>NC</v>
          </cell>
          <cell r="C729" t="str">
            <v>CDO-East</v>
          </cell>
          <cell r="D729" t="str">
            <v>SOUTHERN</v>
          </cell>
          <cell r="E729" t="str">
            <v>ROCKINGHAM</v>
          </cell>
          <cell r="F729" t="str">
            <v>Richmond</v>
          </cell>
          <cell r="G729" t="str">
            <v>ROCKINGHAM WEST 115KV</v>
          </cell>
          <cell r="H729" t="str">
            <v>T1430</v>
          </cell>
          <cell r="I729">
            <v>234</v>
          </cell>
          <cell r="J729" t="str">
            <v>B04</v>
          </cell>
          <cell r="K729" t="str">
            <v>FIVE POINTS 23KV</v>
          </cell>
          <cell r="L729" t="str">
            <v>BK1</v>
          </cell>
          <cell r="M729">
            <v>23</v>
          </cell>
          <cell r="N729">
            <v>1416</v>
          </cell>
          <cell r="O729"/>
          <cell r="P729" t="str">
            <v>Y</v>
          </cell>
          <cell r="Q729">
            <v>1</v>
          </cell>
          <cell r="R729">
            <v>0.5</v>
          </cell>
          <cell r="S729">
            <v>7</v>
          </cell>
          <cell r="T729">
            <v>0</v>
          </cell>
          <cell r="U729" t="str">
            <v>DEP-NC 2025</v>
          </cell>
          <cell r="X729" t="str">
            <v>DEP-NC 2026</v>
          </cell>
        </row>
        <row r="730">
          <cell r="A730" t="str">
            <v>T1530B03</v>
          </cell>
          <cell r="B730" t="str">
            <v>NC</v>
          </cell>
          <cell r="C730" t="str">
            <v>CDO-East</v>
          </cell>
          <cell r="D730" t="str">
            <v>NORTHERN</v>
          </cell>
          <cell r="E730" t="str">
            <v>CHATHAM COUNTY</v>
          </cell>
          <cell r="F730" t="str">
            <v>Chatham</v>
          </cell>
          <cell r="G730" t="str">
            <v>SILER CITY 115KV</v>
          </cell>
          <cell r="H730" t="str">
            <v>T1530</v>
          </cell>
          <cell r="I730">
            <v>222</v>
          </cell>
          <cell r="J730" t="str">
            <v>B03</v>
          </cell>
          <cell r="K730" t="str">
            <v>ROCKY RIVER 23KV</v>
          </cell>
          <cell r="L730" t="str">
            <v>BK1</v>
          </cell>
          <cell r="M730">
            <v>23</v>
          </cell>
          <cell r="N730">
            <v>1604</v>
          </cell>
          <cell r="O730"/>
          <cell r="P730" t="str">
            <v>Y</v>
          </cell>
          <cell r="Q730">
            <v>1</v>
          </cell>
          <cell r="R730">
            <v>0.5</v>
          </cell>
          <cell r="S730">
            <v>1</v>
          </cell>
          <cell r="T730">
            <v>5</v>
          </cell>
          <cell r="U730" t="str">
            <v>DEP-NC 2025</v>
          </cell>
          <cell r="X730" t="str">
            <v>DEP-NC 2026</v>
          </cell>
        </row>
        <row r="731">
          <cell r="A731" t="str">
            <v>T1530B05</v>
          </cell>
          <cell r="B731" t="str">
            <v>NC</v>
          </cell>
          <cell r="C731" t="str">
            <v>CDO-East</v>
          </cell>
          <cell r="D731" t="str">
            <v>NORTHERN</v>
          </cell>
          <cell r="E731" t="str">
            <v>CHATHAM COUNTY</v>
          </cell>
          <cell r="F731" t="str">
            <v>Chatham</v>
          </cell>
          <cell r="G731" t="str">
            <v>SILER CITY 115KV</v>
          </cell>
          <cell r="H731" t="str">
            <v>T1530</v>
          </cell>
          <cell r="I731">
            <v>222</v>
          </cell>
          <cell r="J731" t="str">
            <v>B05</v>
          </cell>
          <cell r="K731" t="str">
            <v>SNOW CAMP ROAD 23KV</v>
          </cell>
          <cell r="L731" t="str">
            <v>BK1</v>
          </cell>
          <cell r="M731">
            <v>23</v>
          </cell>
          <cell r="N731">
            <v>1354</v>
          </cell>
          <cell r="O731"/>
          <cell r="P731" t="str">
            <v>Y</v>
          </cell>
          <cell r="Q731">
            <v>1</v>
          </cell>
          <cell r="R731">
            <v>0.5</v>
          </cell>
          <cell r="S731">
            <v>1</v>
          </cell>
          <cell r="T731">
            <v>1</v>
          </cell>
          <cell r="U731" t="str">
            <v>DEP-NC 2025</v>
          </cell>
          <cell r="X731" t="str">
            <v>DEP-NC 2026</v>
          </cell>
        </row>
        <row r="732">
          <cell r="A732" t="str">
            <v>T1830B01</v>
          </cell>
          <cell r="B732" t="str">
            <v>NC</v>
          </cell>
          <cell r="C732" t="str">
            <v>CDO-East</v>
          </cell>
          <cell r="D732" t="str">
            <v>SOUTHERN</v>
          </cell>
          <cell r="E732" t="str">
            <v>MAXTON</v>
          </cell>
          <cell r="F732" t="str">
            <v>Robeson</v>
          </cell>
          <cell r="G732" t="str">
            <v>BUTLER BLDG. 115KV</v>
          </cell>
          <cell r="H732" t="str">
            <v>T1830</v>
          </cell>
          <cell r="I732">
            <v>233</v>
          </cell>
          <cell r="J732" t="str">
            <v>B01</v>
          </cell>
          <cell r="K732" t="str">
            <v>BUTLER 12KV</v>
          </cell>
          <cell r="L732" t="str">
            <v>BK1</v>
          </cell>
          <cell r="M732">
            <v>12</v>
          </cell>
          <cell r="N732">
            <v>5</v>
          </cell>
          <cell r="O732"/>
          <cell r="Q732">
            <v>0</v>
          </cell>
          <cell r="R732">
            <v>0</v>
          </cell>
          <cell r="S732">
            <v>0</v>
          </cell>
          <cell r="T732">
            <v>0</v>
          </cell>
          <cell r="U732" t="e">
            <v>#REF!</v>
          </cell>
          <cell r="X732" t="str">
            <v>DEP-NC 2025</v>
          </cell>
        </row>
        <row r="733">
          <cell r="A733" t="str">
            <v>T1980B01</v>
          </cell>
          <cell r="B733" t="str">
            <v>NC</v>
          </cell>
          <cell r="C733" t="str">
            <v>CDO-East</v>
          </cell>
          <cell r="D733" t="str">
            <v>SOUTHERN</v>
          </cell>
          <cell r="E733" t="str">
            <v>MAXTON</v>
          </cell>
          <cell r="F733" t="str">
            <v>Robeson</v>
          </cell>
          <cell r="G733" t="str">
            <v>FAIRMONT 115KV</v>
          </cell>
          <cell r="H733" t="str">
            <v>T1980</v>
          </cell>
          <cell r="I733">
            <v>231</v>
          </cell>
          <cell r="J733" t="str">
            <v>B01</v>
          </cell>
          <cell r="K733" t="str">
            <v>FAIRMONT CENTRAL 23KV</v>
          </cell>
          <cell r="L733" t="str">
            <v>BK1</v>
          </cell>
          <cell r="M733">
            <v>23</v>
          </cell>
          <cell r="N733">
            <v>1632</v>
          </cell>
          <cell r="O733"/>
          <cell r="P733" t="str">
            <v>Y</v>
          </cell>
          <cell r="Q733">
            <v>1</v>
          </cell>
          <cell r="R733">
            <v>0.5</v>
          </cell>
          <cell r="S733">
            <v>4</v>
          </cell>
          <cell r="T733">
            <v>0</v>
          </cell>
          <cell r="U733" t="str">
            <v>DEP-NC 2025</v>
          </cell>
          <cell r="X733" t="str">
            <v>DEP-NC 2022</v>
          </cell>
        </row>
        <row r="734">
          <cell r="A734" t="str">
            <v>T1980B02</v>
          </cell>
          <cell r="B734" t="str">
            <v>NC</v>
          </cell>
          <cell r="C734" t="str">
            <v>CDO-East</v>
          </cell>
          <cell r="D734" t="str">
            <v>SOUTHERN</v>
          </cell>
          <cell r="E734" t="str">
            <v>MAXTON</v>
          </cell>
          <cell r="F734" t="str">
            <v>Robeson</v>
          </cell>
          <cell r="G734" t="str">
            <v>FAIRMONT 115KV</v>
          </cell>
          <cell r="H734" t="str">
            <v>T1980</v>
          </cell>
          <cell r="I734">
            <v>231</v>
          </cell>
          <cell r="J734" t="str">
            <v>B02</v>
          </cell>
          <cell r="K734" t="str">
            <v>FAIRMONT SOUTH 23KV</v>
          </cell>
          <cell r="L734" t="str">
            <v>BK1</v>
          </cell>
          <cell r="M734">
            <v>23</v>
          </cell>
          <cell r="N734">
            <v>939</v>
          </cell>
          <cell r="O734"/>
          <cell r="Q734">
            <v>0</v>
          </cell>
          <cell r="R734">
            <v>0</v>
          </cell>
          <cell r="S734">
            <v>4</v>
          </cell>
          <cell r="T734">
            <v>0</v>
          </cell>
          <cell r="U734" t="e">
            <v>#REF!</v>
          </cell>
          <cell r="X734" t="str">
            <v>DEP-NC 2025</v>
          </cell>
        </row>
        <row r="735">
          <cell r="A735" t="str">
            <v>T1980B03</v>
          </cell>
          <cell r="B735" t="str">
            <v>NC</v>
          </cell>
          <cell r="C735" t="str">
            <v>CDO-East</v>
          </cell>
          <cell r="D735" t="str">
            <v>SOUTHERN</v>
          </cell>
          <cell r="E735" t="str">
            <v>MAXTON</v>
          </cell>
          <cell r="F735" t="str">
            <v>Robeson</v>
          </cell>
          <cell r="G735" t="str">
            <v>FAIRMONT 115KV</v>
          </cell>
          <cell r="H735" t="str">
            <v>T1980</v>
          </cell>
          <cell r="I735">
            <v>231</v>
          </cell>
          <cell r="J735" t="str">
            <v>B03</v>
          </cell>
          <cell r="K735" t="str">
            <v>FAIRMONT NORTH 23KV</v>
          </cell>
          <cell r="L735" t="str">
            <v>BK1</v>
          </cell>
          <cell r="M735">
            <v>23</v>
          </cell>
          <cell r="N735">
            <v>1138</v>
          </cell>
          <cell r="O735"/>
          <cell r="Q735">
            <v>0</v>
          </cell>
          <cell r="R735">
            <v>0</v>
          </cell>
          <cell r="S735">
            <v>5</v>
          </cell>
          <cell r="T735">
            <v>0</v>
          </cell>
          <cell r="U735" t="e">
            <v>#REF!</v>
          </cell>
          <cell r="X735" t="str">
            <v>DEP-NC 2025</v>
          </cell>
        </row>
        <row r="736">
          <cell r="A736" t="str">
            <v>T2080B01</v>
          </cell>
          <cell r="B736" t="str">
            <v>NC</v>
          </cell>
          <cell r="C736" t="str">
            <v>CDO-East</v>
          </cell>
          <cell r="D736" t="str">
            <v>EASTERN</v>
          </cell>
          <cell r="E736" t="str">
            <v>CAPE FEAR</v>
          </cell>
          <cell r="F736" t="str">
            <v>Cumberland</v>
          </cell>
          <cell r="G736" t="str">
            <v>HOPE MILLS CHURCH STREET 115KV</v>
          </cell>
          <cell r="H736" t="str">
            <v>T2080</v>
          </cell>
          <cell r="I736">
            <v>223</v>
          </cell>
          <cell r="J736" t="str">
            <v>B01</v>
          </cell>
          <cell r="K736" t="str">
            <v>HOPE MILLS 23KV</v>
          </cell>
          <cell r="L736" t="str">
            <v>BK1</v>
          </cell>
          <cell r="M736">
            <v>23</v>
          </cell>
          <cell r="N736">
            <v>2137</v>
          </cell>
          <cell r="O736"/>
          <cell r="P736" t="str">
            <v>Y</v>
          </cell>
          <cell r="Q736">
            <v>1</v>
          </cell>
          <cell r="R736">
            <v>0.5</v>
          </cell>
          <cell r="S736">
            <v>2</v>
          </cell>
          <cell r="T736">
            <v>2</v>
          </cell>
          <cell r="U736" t="str">
            <v>DEP-NC 2025</v>
          </cell>
          <cell r="X736" t="str">
            <v>DEP-NC 2020</v>
          </cell>
        </row>
        <row r="737">
          <cell r="A737" t="str">
            <v>T2141B02</v>
          </cell>
          <cell r="B737" t="str">
            <v>NC</v>
          </cell>
          <cell r="C737" t="str">
            <v>CDO-East</v>
          </cell>
          <cell r="D737" t="str">
            <v>SOUTHERN</v>
          </cell>
          <cell r="E737" t="str">
            <v>SANFORD</v>
          </cell>
          <cell r="F737" t="str">
            <v>Lee</v>
          </cell>
          <cell r="G737" t="str">
            <v>JONESBORO 230KV</v>
          </cell>
          <cell r="H737" t="str">
            <v>T2141</v>
          </cell>
          <cell r="I737">
            <v>220</v>
          </cell>
          <cell r="J737" t="str">
            <v>B02</v>
          </cell>
          <cell r="K737" t="str">
            <v>JONESBORO NORTH 23KV</v>
          </cell>
          <cell r="L737" t="str">
            <v>BK2</v>
          </cell>
          <cell r="M737">
            <v>23</v>
          </cell>
          <cell r="N737">
            <v>174</v>
          </cell>
          <cell r="O737"/>
          <cell r="Q737">
            <v>0</v>
          </cell>
          <cell r="R737">
            <v>0</v>
          </cell>
          <cell r="S737">
            <v>0</v>
          </cell>
          <cell r="T737">
            <v>0</v>
          </cell>
          <cell r="U737" t="e">
            <v>#REF!</v>
          </cell>
          <cell r="X737" t="str">
            <v>DEP-NC 2025</v>
          </cell>
        </row>
        <row r="738">
          <cell r="A738" t="str">
            <v>T2141B03</v>
          </cell>
          <cell r="B738" t="str">
            <v>NC</v>
          </cell>
          <cell r="C738" t="str">
            <v>CDO-East</v>
          </cell>
          <cell r="D738" t="str">
            <v>SOUTHERN</v>
          </cell>
          <cell r="E738" t="str">
            <v>SANFORD</v>
          </cell>
          <cell r="F738" t="str">
            <v>Lee</v>
          </cell>
          <cell r="G738" t="str">
            <v>JONESBORO 230KV</v>
          </cell>
          <cell r="H738" t="str">
            <v>T2141</v>
          </cell>
          <cell r="I738">
            <v>220</v>
          </cell>
          <cell r="J738" t="str">
            <v>B03</v>
          </cell>
          <cell r="K738" t="str">
            <v>COX MILL ROAD 24KV</v>
          </cell>
          <cell r="L738" t="str">
            <v>BK1</v>
          </cell>
          <cell r="M738">
            <v>24</v>
          </cell>
          <cell r="N738">
            <v>44</v>
          </cell>
          <cell r="O738"/>
          <cell r="Q738">
            <v>0</v>
          </cell>
          <cell r="R738">
            <v>0</v>
          </cell>
          <cell r="S738">
            <v>0</v>
          </cell>
          <cell r="T738">
            <v>0</v>
          </cell>
          <cell r="U738" t="e">
            <v>#REF!</v>
          </cell>
          <cell r="X738" t="str">
            <v>DEP-NC 2025</v>
          </cell>
        </row>
        <row r="739">
          <cell r="A739" t="str">
            <v>T2141B04</v>
          </cell>
          <cell r="B739" t="str">
            <v>NC</v>
          </cell>
          <cell r="C739" t="str">
            <v>CDO-East</v>
          </cell>
          <cell r="D739" t="str">
            <v>SOUTHERN</v>
          </cell>
          <cell r="E739" t="str">
            <v>SANFORD</v>
          </cell>
          <cell r="F739" t="str">
            <v>Lee</v>
          </cell>
          <cell r="G739" t="str">
            <v>JONESBORO 230KV</v>
          </cell>
          <cell r="H739" t="str">
            <v>T2141</v>
          </cell>
          <cell r="I739">
            <v>220</v>
          </cell>
          <cell r="J739" t="str">
            <v>B04</v>
          </cell>
          <cell r="K739" t="str">
            <v>JONESBORO CENTRAL 23KV</v>
          </cell>
          <cell r="L739" t="str">
            <v>BK2</v>
          </cell>
          <cell r="M739">
            <v>23</v>
          </cell>
          <cell r="N739">
            <v>252</v>
          </cell>
          <cell r="O739"/>
          <cell r="Q739">
            <v>0</v>
          </cell>
          <cell r="R739">
            <v>0</v>
          </cell>
          <cell r="S739">
            <v>0</v>
          </cell>
          <cell r="T739">
            <v>0</v>
          </cell>
          <cell r="U739" t="e">
            <v>#REF!</v>
          </cell>
          <cell r="X739" t="str">
            <v>DEP-NC 2025</v>
          </cell>
        </row>
        <row r="740">
          <cell r="A740" t="str">
            <v>T2141B06</v>
          </cell>
          <cell r="B740" t="str">
            <v>NC</v>
          </cell>
          <cell r="C740" t="str">
            <v>CDO-East</v>
          </cell>
          <cell r="D740" t="str">
            <v>SOUTHERN</v>
          </cell>
          <cell r="E740" t="str">
            <v>SANFORD</v>
          </cell>
          <cell r="F740" t="str">
            <v>Lee</v>
          </cell>
          <cell r="G740" t="str">
            <v>JONESBORO 230KV</v>
          </cell>
          <cell r="H740" t="str">
            <v>T2141</v>
          </cell>
          <cell r="I740">
            <v>220</v>
          </cell>
          <cell r="J740" t="str">
            <v>B06</v>
          </cell>
          <cell r="K740" t="str">
            <v>MAIN STREET 23KV</v>
          </cell>
          <cell r="L740" t="str">
            <v>BK2</v>
          </cell>
          <cell r="M740">
            <v>23</v>
          </cell>
          <cell r="N740">
            <v>139</v>
          </cell>
          <cell r="O740"/>
          <cell r="Q740">
            <v>0</v>
          </cell>
          <cell r="R740">
            <v>0</v>
          </cell>
          <cell r="S740">
            <v>0</v>
          </cell>
          <cell r="T740">
            <v>0</v>
          </cell>
          <cell r="U740" t="e">
            <v>#REF!</v>
          </cell>
          <cell r="X740" t="str">
            <v>DEP-NC 2025</v>
          </cell>
        </row>
        <row r="741">
          <cell r="A741" t="str">
            <v>T2181B01</v>
          </cell>
          <cell r="B741" t="str">
            <v>NC</v>
          </cell>
          <cell r="C741" t="str">
            <v>CDO-East</v>
          </cell>
          <cell r="D741" t="str">
            <v>SOUTHERN</v>
          </cell>
          <cell r="E741" t="str">
            <v>MAXTON</v>
          </cell>
          <cell r="F741" t="str">
            <v>Robeson</v>
          </cell>
          <cell r="G741" t="str">
            <v>LAUREL HILL 230KV</v>
          </cell>
          <cell r="H741" t="str">
            <v>T2181</v>
          </cell>
          <cell r="I741">
            <v>233</v>
          </cell>
          <cell r="J741" t="str">
            <v>B01</v>
          </cell>
          <cell r="K741" t="str">
            <v>RICHMOND 23KV</v>
          </cell>
          <cell r="L741" t="str">
            <v>BK2</v>
          </cell>
          <cell r="M741">
            <v>23</v>
          </cell>
          <cell r="N741">
            <v>15</v>
          </cell>
          <cell r="O741"/>
          <cell r="Q741">
            <v>0</v>
          </cell>
          <cell r="R741">
            <v>0</v>
          </cell>
          <cell r="S741">
            <v>0</v>
          </cell>
          <cell r="T741">
            <v>0</v>
          </cell>
          <cell r="U741" t="e">
            <v>#REF!</v>
          </cell>
          <cell r="X741" t="str">
            <v>DEP-NC 2025</v>
          </cell>
        </row>
        <row r="742">
          <cell r="A742" t="str">
            <v>T2181B02</v>
          </cell>
          <cell r="B742" t="str">
            <v>NC</v>
          </cell>
          <cell r="C742" t="str">
            <v>CDO-East</v>
          </cell>
          <cell r="D742" t="str">
            <v>SOUTHERN</v>
          </cell>
          <cell r="E742" t="str">
            <v>MAXTON</v>
          </cell>
          <cell r="F742" t="str">
            <v>Robeson</v>
          </cell>
          <cell r="G742" t="str">
            <v>LAUREL HILL 230KV</v>
          </cell>
          <cell r="H742" t="str">
            <v>T2181</v>
          </cell>
          <cell r="I742">
            <v>233</v>
          </cell>
          <cell r="J742" t="str">
            <v>B02</v>
          </cell>
          <cell r="K742" t="str">
            <v>SPRINGFIELD 23KV</v>
          </cell>
          <cell r="L742" t="str">
            <v>BK2</v>
          </cell>
          <cell r="M742">
            <v>23</v>
          </cell>
          <cell r="N742">
            <v>0</v>
          </cell>
          <cell r="O742"/>
          <cell r="Q742">
            <v>0</v>
          </cell>
          <cell r="R742">
            <v>0</v>
          </cell>
          <cell r="S742">
            <v>0</v>
          </cell>
          <cell r="T742">
            <v>0</v>
          </cell>
          <cell r="U742" t="e">
            <v>#REF!</v>
          </cell>
          <cell r="X742" t="str">
            <v>DEP-NC 2025</v>
          </cell>
        </row>
        <row r="743">
          <cell r="A743" t="str">
            <v>T2181B03</v>
          </cell>
          <cell r="B743" t="str">
            <v>NC</v>
          </cell>
          <cell r="C743" t="str">
            <v>CDO-East</v>
          </cell>
          <cell r="D743" t="str">
            <v>SOUTHERN</v>
          </cell>
          <cell r="E743" t="str">
            <v>MAXTON</v>
          </cell>
          <cell r="F743" t="str">
            <v>Robeson</v>
          </cell>
          <cell r="G743" t="str">
            <v>LAUREL HILL 230KV</v>
          </cell>
          <cell r="H743" t="str">
            <v>T2181</v>
          </cell>
          <cell r="I743">
            <v>233</v>
          </cell>
          <cell r="J743" t="str">
            <v>B03</v>
          </cell>
          <cell r="K743" t="str">
            <v>ARMSTRONG 23KV</v>
          </cell>
          <cell r="L743" t="str">
            <v>BK2</v>
          </cell>
          <cell r="M743">
            <v>23</v>
          </cell>
          <cell r="N743">
            <v>8</v>
          </cell>
          <cell r="O743"/>
          <cell r="Q743">
            <v>0</v>
          </cell>
          <cell r="R743">
            <v>0</v>
          </cell>
          <cell r="S743">
            <v>0</v>
          </cell>
          <cell r="T743">
            <v>0</v>
          </cell>
          <cell r="U743" t="e">
            <v>#REF!</v>
          </cell>
          <cell r="X743" t="str">
            <v>DEP-NC 2025</v>
          </cell>
        </row>
        <row r="744">
          <cell r="A744" t="str">
            <v>T2181B05</v>
          </cell>
          <cell r="B744" t="str">
            <v>NC</v>
          </cell>
          <cell r="C744" t="str">
            <v>CDO-East</v>
          </cell>
          <cell r="D744" t="str">
            <v>SOUTHERN</v>
          </cell>
          <cell r="E744" t="str">
            <v>MAXTON</v>
          </cell>
          <cell r="F744" t="str">
            <v>Robeson</v>
          </cell>
          <cell r="G744" t="str">
            <v>LAUREL HILL 230KV</v>
          </cell>
          <cell r="H744" t="str">
            <v>T2181</v>
          </cell>
          <cell r="I744">
            <v>233</v>
          </cell>
          <cell r="J744" t="str">
            <v>B05</v>
          </cell>
          <cell r="K744" t="str">
            <v>GIBSON 23KV</v>
          </cell>
          <cell r="L744" t="str">
            <v>BK1</v>
          </cell>
          <cell r="M744">
            <v>23</v>
          </cell>
          <cell r="N744">
            <v>1216</v>
          </cell>
          <cell r="O744"/>
          <cell r="Q744">
            <v>0</v>
          </cell>
          <cell r="R744">
            <v>0</v>
          </cell>
          <cell r="S744">
            <v>6</v>
          </cell>
          <cell r="T744">
            <v>0</v>
          </cell>
          <cell r="U744" t="e">
            <v>#REF!</v>
          </cell>
          <cell r="X744" t="str">
            <v>DEP-NC 2025</v>
          </cell>
        </row>
        <row r="745">
          <cell r="A745" t="str">
            <v>T2190B01</v>
          </cell>
          <cell r="B745" t="str">
            <v>NC</v>
          </cell>
          <cell r="C745" t="str">
            <v>CDO-East</v>
          </cell>
          <cell r="D745" t="str">
            <v>SOUTHERN</v>
          </cell>
          <cell r="E745" t="str">
            <v>MAXTON</v>
          </cell>
          <cell r="F745" t="str">
            <v>Robeson</v>
          </cell>
          <cell r="G745" t="str">
            <v>LAURINBURG CITY 230KV</v>
          </cell>
          <cell r="H745" t="str">
            <v>T2190</v>
          </cell>
          <cell r="I745">
            <v>233</v>
          </cell>
          <cell r="J745" t="str">
            <v>B01</v>
          </cell>
          <cell r="K745" t="str">
            <v>TURNPIKE ROAD 23KV</v>
          </cell>
          <cell r="L745" t="str">
            <v>BK1</v>
          </cell>
          <cell r="M745">
            <v>23</v>
          </cell>
          <cell r="N745">
            <v>12</v>
          </cell>
          <cell r="O745"/>
          <cell r="Q745">
            <v>0</v>
          </cell>
          <cell r="R745">
            <v>0</v>
          </cell>
          <cell r="S745">
            <v>1</v>
          </cell>
          <cell r="T745">
            <v>0</v>
          </cell>
          <cell r="U745" t="e">
            <v>#REF!</v>
          </cell>
          <cell r="X745" t="str">
            <v>DEP-NC 2025</v>
          </cell>
        </row>
        <row r="746">
          <cell r="A746" t="str">
            <v>T2200B21</v>
          </cell>
          <cell r="B746" t="str">
            <v>NC</v>
          </cell>
          <cell r="C746" t="str">
            <v>CDO-East</v>
          </cell>
          <cell r="D746" t="str">
            <v>SOUTHERN</v>
          </cell>
          <cell r="E746" t="str">
            <v>MAXTON</v>
          </cell>
          <cell r="F746" t="str">
            <v>Robeson</v>
          </cell>
          <cell r="G746" t="str">
            <v>LAURINBURG 230KV</v>
          </cell>
          <cell r="H746" t="str">
            <v>T2200</v>
          </cell>
          <cell r="I746">
            <v>233</v>
          </cell>
          <cell r="J746" t="str">
            <v>B21</v>
          </cell>
          <cell r="K746" t="str">
            <v>LAURINBURG INDUSTRIAL 23KV</v>
          </cell>
          <cell r="L746" t="str">
            <v>BK2</v>
          </cell>
          <cell r="M746">
            <v>23</v>
          </cell>
          <cell r="N746">
            <v>135</v>
          </cell>
          <cell r="O746"/>
          <cell r="Q746">
            <v>0</v>
          </cell>
          <cell r="R746">
            <v>0</v>
          </cell>
          <cell r="S746">
            <v>2</v>
          </cell>
          <cell r="T746">
            <v>0</v>
          </cell>
          <cell r="U746" t="e">
            <v>#REF!</v>
          </cell>
          <cell r="X746" t="str">
            <v>DEP-NC 2025</v>
          </cell>
        </row>
        <row r="747">
          <cell r="A747" t="str">
            <v>T2200B23</v>
          </cell>
          <cell r="B747" t="str">
            <v>NC</v>
          </cell>
          <cell r="C747" t="str">
            <v>CDO-East</v>
          </cell>
          <cell r="D747" t="str">
            <v>SOUTHERN</v>
          </cell>
          <cell r="E747" t="str">
            <v>MAXTON</v>
          </cell>
          <cell r="F747" t="str">
            <v>Robeson</v>
          </cell>
          <cell r="G747" t="str">
            <v>LAURINBURG 230KV</v>
          </cell>
          <cell r="H747" t="str">
            <v>T2200</v>
          </cell>
          <cell r="I747">
            <v>233</v>
          </cell>
          <cell r="J747" t="str">
            <v>B23</v>
          </cell>
          <cell r="K747" t="str">
            <v>AIR BASE 23KV</v>
          </cell>
          <cell r="L747" t="str">
            <v>BK2</v>
          </cell>
          <cell r="M747">
            <v>23</v>
          </cell>
          <cell r="N747">
            <v>90</v>
          </cell>
          <cell r="O747"/>
          <cell r="Q747">
            <v>0</v>
          </cell>
          <cell r="R747">
            <v>0</v>
          </cell>
          <cell r="S747">
            <v>2</v>
          </cell>
          <cell r="T747">
            <v>0</v>
          </cell>
          <cell r="U747" t="e">
            <v>#REF!</v>
          </cell>
          <cell r="X747" t="str">
            <v>DEP-NC 2025</v>
          </cell>
        </row>
        <row r="748">
          <cell r="A748" t="str">
            <v>T2200B24</v>
          </cell>
          <cell r="B748" t="str">
            <v>NC</v>
          </cell>
          <cell r="C748" t="str">
            <v>CDO-East</v>
          </cell>
          <cell r="D748" t="str">
            <v>SOUTHERN</v>
          </cell>
          <cell r="E748" t="str">
            <v>MAXTON</v>
          </cell>
          <cell r="F748" t="str">
            <v>Robeson</v>
          </cell>
          <cell r="G748" t="str">
            <v>LAURINBURG 230KV</v>
          </cell>
          <cell r="H748" t="str">
            <v>T2200</v>
          </cell>
          <cell r="I748">
            <v>233</v>
          </cell>
          <cell r="J748" t="str">
            <v>B24</v>
          </cell>
          <cell r="K748" t="str">
            <v>WAGRAM 23KV</v>
          </cell>
          <cell r="L748" t="str">
            <v>BK1</v>
          </cell>
          <cell r="M748">
            <v>23</v>
          </cell>
          <cell r="N748">
            <v>1007</v>
          </cell>
          <cell r="O748"/>
          <cell r="Q748">
            <v>0</v>
          </cell>
          <cell r="R748">
            <v>0</v>
          </cell>
          <cell r="S748">
            <v>5</v>
          </cell>
          <cell r="T748">
            <v>0</v>
          </cell>
          <cell r="U748" t="e">
            <v>#REF!</v>
          </cell>
          <cell r="X748" t="str">
            <v>DEP-NC 2025</v>
          </cell>
        </row>
        <row r="749">
          <cell r="A749" t="str">
            <v>T2210B01</v>
          </cell>
          <cell r="B749" t="str">
            <v>NC</v>
          </cell>
          <cell r="C749" t="str">
            <v>CDO-East</v>
          </cell>
          <cell r="D749" t="str">
            <v>SOUTHERN</v>
          </cell>
          <cell r="E749" t="str">
            <v>MAXTON</v>
          </cell>
          <cell r="F749" t="str">
            <v>Robeson</v>
          </cell>
          <cell r="G749" t="str">
            <v>LUMBERTON 115KV</v>
          </cell>
          <cell r="H749" t="str">
            <v>T2210</v>
          </cell>
          <cell r="I749">
            <v>231</v>
          </cell>
          <cell r="J749" t="str">
            <v>B01</v>
          </cell>
          <cell r="K749" t="str">
            <v>LUMBERTON CITY 23KV</v>
          </cell>
          <cell r="L749" t="str">
            <v>BK1</v>
          </cell>
          <cell r="M749">
            <v>23</v>
          </cell>
          <cell r="N749">
            <v>0</v>
          </cell>
          <cell r="O749"/>
          <cell r="Q749">
            <v>0</v>
          </cell>
          <cell r="R749">
            <v>0</v>
          </cell>
          <cell r="S749">
            <v>0</v>
          </cell>
          <cell r="T749">
            <v>0</v>
          </cell>
          <cell r="U749" t="e">
            <v>#REF!</v>
          </cell>
          <cell r="X749" t="str">
            <v>DEP-NC 2025</v>
          </cell>
        </row>
        <row r="750">
          <cell r="A750" t="str">
            <v>T2210B02</v>
          </cell>
          <cell r="B750" t="str">
            <v>NC</v>
          </cell>
          <cell r="C750" t="str">
            <v>CDO-East</v>
          </cell>
          <cell r="D750" t="str">
            <v>SOUTHERN</v>
          </cell>
          <cell r="E750" t="str">
            <v>MAXTON</v>
          </cell>
          <cell r="F750" t="str">
            <v>Robeson</v>
          </cell>
          <cell r="G750" t="str">
            <v>LUMBERTON 115KV</v>
          </cell>
          <cell r="H750" t="str">
            <v>T2210</v>
          </cell>
          <cell r="I750">
            <v>231</v>
          </cell>
          <cell r="J750" t="str">
            <v>B02</v>
          </cell>
          <cell r="K750" t="str">
            <v>I-95 23KV</v>
          </cell>
          <cell r="L750" t="str">
            <v>BK2</v>
          </cell>
          <cell r="M750">
            <v>23</v>
          </cell>
          <cell r="N750">
            <v>94</v>
          </cell>
          <cell r="O750"/>
          <cell r="Q750">
            <v>0</v>
          </cell>
          <cell r="R750">
            <v>0</v>
          </cell>
          <cell r="S750">
            <v>1</v>
          </cell>
          <cell r="T750">
            <v>0</v>
          </cell>
          <cell r="U750" t="e">
            <v>#REF!</v>
          </cell>
          <cell r="X750" t="str">
            <v>DEP-NC 2025</v>
          </cell>
        </row>
        <row r="751">
          <cell r="A751" t="str">
            <v>T2210B03</v>
          </cell>
          <cell r="B751" t="str">
            <v>NC</v>
          </cell>
          <cell r="C751" t="str">
            <v>CDO-East</v>
          </cell>
          <cell r="D751" t="str">
            <v>SOUTHERN</v>
          </cell>
          <cell r="E751" t="str">
            <v>MAXTON</v>
          </cell>
          <cell r="F751" t="str">
            <v>Robeson</v>
          </cell>
          <cell r="G751" t="str">
            <v>LUMBERTON 115KV</v>
          </cell>
          <cell r="H751" t="str">
            <v>T2210</v>
          </cell>
          <cell r="I751">
            <v>231</v>
          </cell>
          <cell r="J751" t="str">
            <v>B03</v>
          </cell>
          <cell r="K751" t="str">
            <v>LUMBERTON HOSPITAL 23KV</v>
          </cell>
          <cell r="L751" t="str">
            <v>BK2</v>
          </cell>
          <cell r="M751">
            <v>23</v>
          </cell>
          <cell r="N751">
            <v>835</v>
          </cell>
          <cell r="O751"/>
          <cell r="Q751">
            <v>0</v>
          </cell>
          <cell r="R751">
            <v>0</v>
          </cell>
          <cell r="S751">
            <v>3</v>
          </cell>
          <cell r="T751">
            <v>0</v>
          </cell>
          <cell r="U751" t="e">
            <v>#REF!</v>
          </cell>
          <cell r="X751" t="str">
            <v>DEP-NC 2025</v>
          </cell>
        </row>
        <row r="752">
          <cell r="A752" t="str">
            <v>T2217B01</v>
          </cell>
          <cell r="B752" t="str">
            <v>NC</v>
          </cell>
          <cell r="C752" t="str">
            <v>CDO-East</v>
          </cell>
          <cell r="D752" t="str">
            <v>SOUTHERN</v>
          </cell>
          <cell r="E752" t="str">
            <v>MAXTON</v>
          </cell>
          <cell r="F752" t="str">
            <v>Robeson</v>
          </cell>
          <cell r="G752" t="str">
            <v>MAXTON AIRPORT 115KV</v>
          </cell>
          <cell r="H752" t="str">
            <v>T2217</v>
          </cell>
          <cell r="I752">
            <v>233</v>
          </cell>
          <cell r="J752" t="str">
            <v>B01</v>
          </cell>
          <cell r="K752" t="str">
            <v>ROCKWELL 23KV</v>
          </cell>
          <cell r="L752" t="str">
            <v>BK1</v>
          </cell>
          <cell r="M752">
            <v>23</v>
          </cell>
          <cell r="N752">
            <v>108</v>
          </cell>
          <cell r="O752"/>
          <cell r="Q752">
            <v>0</v>
          </cell>
          <cell r="R752">
            <v>0</v>
          </cell>
          <cell r="S752">
            <v>1</v>
          </cell>
          <cell r="T752">
            <v>0</v>
          </cell>
          <cell r="U752" t="e">
            <v>#REF!</v>
          </cell>
          <cell r="X752" t="str">
            <v>DEP-NC 2025</v>
          </cell>
        </row>
        <row r="753">
          <cell r="A753" t="str">
            <v>T2217B02</v>
          </cell>
          <cell r="B753" t="str">
            <v>NC</v>
          </cell>
          <cell r="C753" t="str">
            <v>CDO-East</v>
          </cell>
          <cell r="D753" t="str">
            <v>SOUTHERN</v>
          </cell>
          <cell r="E753" t="str">
            <v>MAXTON</v>
          </cell>
          <cell r="F753" t="str">
            <v>Robeson</v>
          </cell>
          <cell r="G753" t="str">
            <v>MAXTON AIRPORT 115KV</v>
          </cell>
          <cell r="H753" t="str">
            <v>T2217</v>
          </cell>
          <cell r="I753">
            <v>233</v>
          </cell>
          <cell r="J753" t="str">
            <v>B02</v>
          </cell>
          <cell r="K753" t="str">
            <v>CAMPBELL 23KV</v>
          </cell>
          <cell r="L753" t="str">
            <v>BK1</v>
          </cell>
          <cell r="M753">
            <v>23</v>
          </cell>
          <cell r="N753">
            <v>72</v>
          </cell>
          <cell r="O753"/>
          <cell r="Q753">
            <v>0</v>
          </cell>
          <cell r="R753">
            <v>0</v>
          </cell>
          <cell r="S753">
            <v>2</v>
          </cell>
          <cell r="T753">
            <v>0</v>
          </cell>
          <cell r="U753" t="e">
            <v>#REF!</v>
          </cell>
          <cell r="X753" t="str">
            <v>DEP-NC 2025</v>
          </cell>
        </row>
        <row r="754">
          <cell r="A754" t="str">
            <v>T2225B01</v>
          </cell>
          <cell r="B754" t="str">
            <v>NC</v>
          </cell>
          <cell r="C754" t="str">
            <v>CDO-East</v>
          </cell>
          <cell r="D754" t="str">
            <v>SOUTHERN</v>
          </cell>
          <cell r="E754" t="str">
            <v>SANFORD</v>
          </cell>
          <cell r="F754" t="str">
            <v>Lee</v>
          </cell>
          <cell r="G754" t="str">
            <v>MONCURE 115KV</v>
          </cell>
          <cell r="H754" t="str">
            <v>T2225</v>
          </cell>
          <cell r="I754">
            <v>220</v>
          </cell>
          <cell r="J754" t="str">
            <v>B01</v>
          </cell>
          <cell r="K754" t="str">
            <v>MONCURE 23KV</v>
          </cell>
          <cell r="L754" t="str">
            <v>BK1</v>
          </cell>
          <cell r="M754">
            <v>23</v>
          </cell>
          <cell r="N754">
            <v>463</v>
          </cell>
          <cell r="O754"/>
          <cell r="Q754">
            <v>0</v>
          </cell>
          <cell r="R754">
            <v>0</v>
          </cell>
          <cell r="S754">
            <v>7</v>
          </cell>
          <cell r="T754">
            <v>0</v>
          </cell>
          <cell r="U754" t="e">
            <v>#REF!</v>
          </cell>
          <cell r="X754" t="str">
            <v>DEP-NC 2025</v>
          </cell>
        </row>
        <row r="755">
          <cell r="A755" t="str">
            <v>T2225B02</v>
          </cell>
          <cell r="B755" t="str">
            <v>NC</v>
          </cell>
          <cell r="C755" t="str">
            <v>CDO-East</v>
          </cell>
          <cell r="D755" t="str">
            <v>SOUTHERN</v>
          </cell>
          <cell r="E755" t="str">
            <v>SANFORD</v>
          </cell>
          <cell r="F755" t="str">
            <v>Lee</v>
          </cell>
          <cell r="G755" t="str">
            <v>MONCURE 115KV</v>
          </cell>
          <cell r="H755" t="str">
            <v>T2225</v>
          </cell>
          <cell r="I755">
            <v>220</v>
          </cell>
          <cell r="J755" t="str">
            <v>B02</v>
          </cell>
          <cell r="K755" t="str">
            <v>MONCURE INDUSTRIAL 23KV</v>
          </cell>
          <cell r="L755" t="str">
            <v>BK1</v>
          </cell>
          <cell r="M755">
            <v>23</v>
          </cell>
          <cell r="N755">
            <v>713</v>
          </cell>
          <cell r="O755"/>
          <cell r="Q755">
            <v>0</v>
          </cell>
          <cell r="R755">
            <v>0</v>
          </cell>
          <cell r="S755">
            <v>5</v>
          </cell>
          <cell r="T755">
            <v>0</v>
          </cell>
          <cell r="U755" t="e">
            <v>#REF!</v>
          </cell>
          <cell r="X755" t="str">
            <v>DEP-NC 2025</v>
          </cell>
        </row>
        <row r="756">
          <cell r="A756" t="str">
            <v>T2225B03</v>
          </cell>
          <cell r="B756" t="str">
            <v>NC</v>
          </cell>
          <cell r="C756" t="str">
            <v>CDO-East</v>
          </cell>
          <cell r="D756" t="str">
            <v>SOUTHERN</v>
          </cell>
          <cell r="E756" t="str">
            <v>SANFORD</v>
          </cell>
          <cell r="F756" t="str">
            <v>Lee</v>
          </cell>
          <cell r="G756" t="str">
            <v>MONCURE 115KV</v>
          </cell>
          <cell r="H756" t="str">
            <v>T2225</v>
          </cell>
          <cell r="I756">
            <v>220</v>
          </cell>
          <cell r="J756" t="str">
            <v>B03</v>
          </cell>
          <cell r="K756" t="str">
            <v>MONCURE WEYERHAEUSER 23KV</v>
          </cell>
          <cell r="L756" t="str">
            <v>BK1</v>
          </cell>
          <cell r="M756">
            <v>23</v>
          </cell>
          <cell r="N756">
            <v>2</v>
          </cell>
          <cell r="O756"/>
          <cell r="Q756">
            <v>0</v>
          </cell>
          <cell r="R756">
            <v>0</v>
          </cell>
          <cell r="S756">
            <v>0</v>
          </cell>
          <cell r="T756">
            <v>0</v>
          </cell>
          <cell r="U756" t="e">
            <v>#REF!</v>
          </cell>
          <cell r="X756" t="str">
            <v>DEP-NC 2025</v>
          </cell>
        </row>
        <row r="757">
          <cell r="A757" t="str">
            <v>T2247B02</v>
          </cell>
          <cell r="B757" t="str">
            <v>NC</v>
          </cell>
          <cell r="C757" t="str">
            <v>CDO-East</v>
          </cell>
          <cell r="D757" t="str">
            <v>SOUTHERN</v>
          </cell>
          <cell r="E757" t="str">
            <v>MAXTON</v>
          </cell>
          <cell r="F757" t="str">
            <v>Robeson</v>
          </cell>
          <cell r="G757" t="str">
            <v>PEMBROKE 115KV</v>
          </cell>
          <cell r="H757" t="str">
            <v>T2247</v>
          </cell>
          <cell r="I757">
            <v>233</v>
          </cell>
          <cell r="J757" t="str">
            <v>B02</v>
          </cell>
          <cell r="K757" t="str">
            <v>PEMBROKE COLLEGE 23KV</v>
          </cell>
          <cell r="L757" t="str">
            <v>BK1</v>
          </cell>
          <cell r="M757">
            <v>23</v>
          </cell>
          <cell r="N757">
            <v>827</v>
          </cell>
          <cell r="O757"/>
          <cell r="Q757">
            <v>0</v>
          </cell>
          <cell r="R757">
            <v>0</v>
          </cell>
          <cell r="S757">
            <v>1</v>
          </cell>
          <cell r="T757">
            <v>0</v>
          </cell>
          <cell r="U757" t="e">
            <v>#REF!</v>
          </cell>
          <cell r="X757" t="str">
            <v>DEP-NC 2025</v>
          </cell>
        </row>
        <row r="758">
          <cell r="A758" t="str">
            <v>T2250B01</v>
          </cell>
          <cell r="B758" t="str">
            <v>NC</v>
          </cell>
          <cell r="C758" t="str">
            <v>CDO-East</v>
          </cell>
          <cell r="D758" t="str">
            <v>NORTHERN</v>
          </cell>
          <cell r="E758" t="str">
            <v>CHATHAM COUNTY</v>
          </cell>
          <cell r="F758" t="str">
            <v>Chatham</v>
          </cell>
          <cell r="G758" t="str">
            <v>PITTSBORO 230KV</v>
          </cell>
          <cell r="H758" t="str">
            <v>T2250</v>
          </cell>
          <cell r="I758">
            <v>224</v>
          </cell>
          <cell r="J758" t="str">
            <v>B01</v>
          </cell>
          <cell r="K758" t="str">
            <v>PITTSBORO 23KV</v>
          </cell>
          <cell r="L758" t="str">
            <v>BK1</v>
          </cell>
          <cell r="M758">
            <v>23</v>
          </cell>
          <cell r="N758">
            <v>2096</v>
          </cell>
          <cell r="O758"/>
          <cell r="P758" t="str">
            <v>Y</v>
          </cell>
          <cell r="Q758">
            <v>1</v>
          </cell>
          <cell r="R758">
            <v>0.5</v>
          </cell>
          <cell r="S758">
            <v>6</v>
          </cell>
          <cell r="T758">
            <v>0</v>
          </cell>
          <cell r="U758" t="str">
            <v>DEP-NC 2025</v>
          </cell>
          <cell r="X758" t="str">
            <v>DEP-NC 2026</v>
          </cell>
        </row>
        <row r="759">
          <cell r="A759" t="str">
            <v>T2320B01</v>
          </cell>
          <cell r="B759" t="str">
            <v>NC</v>
          </cell>
          <cell r="C759" t="str">
            <v>CDO-East</v>
          </cell>
          <cell r="D759" t="str">
            <v>SOUTHERN</v>
          </cell>
          <cell r="E759" t="str">
            <v>MAXTON</v>
          </cell>
          <cell r="F759" t="str">
            <v>Robeson</v>
          </cell>
          <cell r="G759" t="str">
            <v>RED SPRINGS 115KV</v>
          </cell>
          <cell r="H759" t="str">
            <v>T2320</v>
          </cell>
          <cell r="I759">
            <v>233</v>
          </cell>
          <cell r="J759" t="str">
            <v>B01</v>
          </cell>
          <cell r="K759" t="str">
            <v>RED SPRINGS MILL 23KV</v>
          </cell>
          <cell r="L759" t="str">
            <v>BK1</v>
          </cell>
          <cell r="M759">
            <v>23</v>
          </cell>
          <cell r="N759">
            <v>319</v>
          </cell>
          <cell r="O759"/>
          <cell r="Q759">
            <v>0</v>
          </cell>
          <cell r="R759">
            <v>0</v>
          </cell>
          <cell r="S759">
            <v>4</v>
          </cell>
          <cell r="T759">
            <v>0</v>
          </cell>
          <cell r="U759" t="e">
            <v>#REF!</v>
          </cell>
          <cell r="X759" t="str">
            <v>DEP-NC 2025</v>
          </cell>
        </row>
        <row r="760">
          <cell r="A760" t="str">
            <v>T2320B02</v>
          </cell>
          <cell r="B760" t="str">
            <v>NC</v>
          </cell>
          <cell r="C760" t="str">
            <v>CDO-East</v>
          </cell>
          <cell r="D760" t="str">
            <v>SOUTHERN</v>
          </cell>
          <cell r="E760" t="str">
            <v>MAXTON</v>
          </cell>
          <cell r="F760" t="str">
            <v>Robeson</v>
          </cell>
          <cell r="G760" t="str">
            <v>RED SPRINGS 115KV</v>
          </cell>
          <cell r="H760" t="str">
            <v>T2320</v>
          </cell>
          <cell r="I760">
            <v>233</v>
          </cell>
          <cell r="J760" t="str">
            <v>B02</v>
          </cell>
          <cell r="K760" t="str">
            <v>RED SPRINGS CITY 23KV</v>
          </cell>
          <cell r="L760" t="str">
            <v>BK1</v>
          </cell>
          <cell r="M760">
            <v>23</v>
          </cell>
          <cell r="N760">
            <v>163</v>
          </cell>
          <cell r="O760"/>
          <cell r="Q760">
            <v>0</v>
          </cell>
          <cell r="R760">
            <v>0</v>
          </cell>
          <cell r="S760">
            <v>5</v>
          </cell>
          <cell r="T760">
            <v>0</v>
          </cell>
          <cell r="U760" t="e">
            <v>#REF!</v>
          </cell>
          <cell r="X760" t="str">
            <v>DEP-NC 2025</v>
          </cell>
        </row>
        <row r="761">
          <cell r="A761" t="str">
            <v>T2335B01</v>
          </cell>
          <cell r="B761" t="str">
            <v>NC</v>
          </cell>
          <cell r="C761" t="str">
            <v>CDO-East</v>
          </cell>
          <cell r="D761" t="str">
            <v>SOUTHERN</v>
          </cell>
          <cell r="E761" t="str">
            <v>MAXTON</v>
          </cell>
          <cell r="F761" t="str">
            <v>Robeson</v>
          </cell>
          <cell r="G761" t="str">
            <v>ROWLAND 230KV</v>
          </cell>
          <cell r="H761" t="str">
            <v>T2335</v>
          </cell>
          <cell r="I761">
            <v>233</v>
          </cell>
          <cell r="J761" t="str">
            <v>B01</v>
          </cell>
          <cell r="K761" t="str">
            <v>PURVIS 23KV</v>
          </cell>
          <cell r="L761" t="str">
            <v>BK1</v>
          </cell>
          <cell r="M761">
            <v>23</v>
          </cell>
          <cell r="N761">
            <v>337</v>
          </cell>
          <cell r="O761"/>
          <cell r="Q761">
            <v>0</v>
          </cell>
          <cell r="R761">
            <v>0</v>
          </cell>
          <cell r="S761">
            <v>2</v>
          </cell>
          <cell r="T761">
            <v>0</v>
          </cell>
          <cell r="U761" t="e">
            <v>#REF!</v>
          </cell>
          <cell r="X761" t="str">
            <v>DEP-NC 2025</v>
          </cell>
        </row>
        <row r="762">
          <cell r="A762" t="str">
            <v>T2335B02</v>
          </cell>
          <cell r="B762" t="str">
            <v>NC</v>
          </cell>
          <cell r="C762" t="str">
            <v>CDO-East</v>
          </cell>
          <cell r="D762" t="str">
            <v>SOUTHERN</v>
          </cell>
          <cell r="E762" t="str">
            <v>MAXTON</v>
          </cell>
          <cell r="F762" t="str">
            <v>Robeson</v>
          </cell>
          <cell r="G762" t="str">
            <v>ROWLAND 230KV</v>
          </cell>
          <cell r="H762" t="str">
            <v>T2335</v>
          </cell>
          <cell r="I762">
            <v>233</v>
          </cell>
          <cell r="J762" t="str">
            <v>B02</v>
          </cell>
          <cell r="K762" t="str">
            <v>ROWLAND 23KV</v>
          </cell>
          <cell r="L762" t="str">
            <v>BK1</v>
          </cell>
          <cell r="M762">
            <v>23</v>
          </cell>
          <cell r="N762">
            <v>741</v>
          </cell>
          <cell r="O762"/>
          <cell r="Q762">
            <v>0</v>
          </cell>
          <cell r="R762">
            <v>0</v>
          </cell>
          <cell r="S762">
            <v>4</v>
          </cell>
          <cell r="T762">
            <v>0</v>
          </cell>
          <cell r="U762" t="e">
            <v>#REF!</v>
          </cell>
          <cell r="X762" t="str">
            <v>DEP-NC 2025</v>
          </cell>
        </row>
        <row r="763">
          <cell r="A763" t="str">
            <v>T2430B01</v>
          </cell>
          <cell r="B763" t="str">
            <v>NC</v>
          </cell>
          <cell r="C763" t="str">
            <v>CDO-East</v>
          </cell>
          <cell r="D763" t="str">
            <v>SOUTHERN</v>
          </cell>
          <cell r="E763" t="str">
            <v>SANFORD</v>
          </cell>
          <cell r="F763" t="str">
            <v>Lee</v>
          </cell>
          <cell r="G763" t="str">
            <v>SANFORD US#1 230kV</v>
          </cell>
          <cell r="H763" t="str">
            <v>T2430</v>
          </cell>
          <cell r="I763">
            <v>220</v>
          </cell>
          <cell r="J763" t="str">
            <v>B01</v>
          </cell>
          <cell r="K763" t="str">
            <v>SANFORD US#1 TEXTILE 23KV</v>
          </cell>
          <cell r="L763" t="str">
            <v>BK1</v>
          </cell>
          <cell r="M763">
            <v>23</v>
          </cell>
          <cell r="N763">
            <v>9</v>
          </cell>
          <cell r="O763"/>
          <cell r="Q763">
            <v>0</v>
          </cell>
          <cell r="R763">
            <v>0</v>
          </cell>
          <cell r="S763">
            <v>0</v>
          </cell>
          <cell r="T763">
            <v>0</v>
          </cell>
          <cell r="U763" t="e">
            <v>#REF!</v>
          </cell>
          <cell r="X763" t="str">
            <v>DEP-NC 2025</v>
          </cell>
        </row>
        <row r="764">
          <cell r="A764" t="str">
            <v>T2430B02</v>
          </cell>
          <cell r="B764" t="str">
            <v>NC</v>
          </cell>
          <cell r="C764" t="str">
            <v>CDO-East</v>
          </cell>
          <cell r="D764" t="str">
            <v>SOUTHERN</v>
          </cell>
          <cell r="E764" t="str">
            <v>SANFORD</v>
          </cell>
          <cell r="F764" t="str">
            <v>Lee</v>
          </cell>
          <cell r="G764" t="str">
            <v>SANFORD US#1 230kV</v>
          </cell>
          <cell r="H764" t="str">
            <v>T2430</v>
          </cell>
          <cell r="I764">
            <v>220</v>
          </cell>
          <cell r="J764" t="str">
            <v>B02</v>
          </cell>
          <cell r="K764" t="str">
            <v>SANFORD US#1 FAIRGROUNDS 23KV</v>
          </cell>
          <cell r="L764" t="str">
            <v>BK1</v>
          </cell>
          <cell r="M764">
            <v>23</v>
          </cell>
          <cell r="N764">
            <v>0</v>
          </cell>
          <cell r="O764"/>
          <cell r="Q764">
            <v>0</v>
          </cell>
          <cell r="R764">
            <v>0</v>
          </cell>
          <cell r="S764">
            <v>0</v>
          </cell>
          <cell r="T764">
            <v>0</v>
          </cell>
          <cell r="U764" t="e">
            <v>#REF!</v>
          </cell>
          <cell r="X764" t="str">
            <v>DEP-NC 2025</v>
          </cell>
        </row>
        <row r="765">
          <cell r="A765" t="str">
            <v>T2430B03</v>
          </cell>
          <cell r="B765" t="str">
            <v>NC</v>
          </cell>
          <cell r="C765" t="str">
            <v>CDO-East</v>
          </cell>
          <cell r="D765" t="str">
            <v>SOUTHERN</v>
          </cell>
          <cell r="E765" t="str">
            <v>SANFORD</v>
          </cell>
          <cell r="F765" t="str">
            <v>Lee</v>
          </cell>
          <cell r="G765" t="str">
            <v>SANFORD US#1 230kV</v>
          </cell>
          <cell r="H765" t="str">
            <v>T2430</v>
          </cell>
          <cell r="I765">
            <v>220</v>
          </cell>
          <cell r="J765" t="str">
            <v>B03</v>
          </cell>
          <cell r="K765" t="str">
            <v>SANFORD US#1 WEST 23KV</v>
          </cell>
          <cell r="L765" t="str">
            <v>BK1</v>
          </cell>
          <cell r="M765">
            <v>23</v>
          </cell>
          <cell r="N765">
            <v>5</v>
          </cell>
          <cell r="O765"/>
          <cell r="Q765">
            <v>0</v>
          </cell>
          <cell r="R765">
            <v>0</v>
          </cell>
          <cell r="S765">
            <v>0</v>
          </cell>
          <cell r="T765">
            <v>0</v>
          </cell>
          <cell r="U765" t="e">
            <v>#REF!</v>
          </cell>
          <cell r="X765" t="str">
            <v>DEP-NC 2025</v>
          </cell>
        </row>
        <row r="766">
          <cell r="A766" t="str">
            <v>T2430B05</v>
          </cell>
          <cell r="B766" t="str">
            <v>NC</v>
          </cell>
          <cell r="C766" t="str">
            <v>CDO-East</v>
          </cell>
          <cell r="D766" t="str">
            <v>SOUTHERN</v>
          </cell>
          <cell r="E766" t="str">
            <v>SANFORD</v>
          </cell>
          <cell r="F766" t="str">
            <v>Lee</v>
          </cell>
          <cell r="G766" t="str">
            <v>SANFORD US#1 230kV</v>
          </cell>
          <cell r="H766" t="str">
            <v>T2430</v>
          </cell>
          <cell r="I766">
            <v>220</v>
          </cell>
          <cell r="J766" t="str">
            <v>B05</v>
          </cell>
          <cell r="K766" t="str">
            <v>SANFORD US#1 MCNEIL ROAD 23KV</v>
          </cell>
          <cell r="L766" t="str">
            <v>BK1</v>
          </cell>
          <cell r="M766">
            <v>23</v>
          </cell>
          <cell r="N766">
            <v>0</v>
          </cell>
          <cell r="O766"/>
          <cell r="Q766">
            <v>0</v>
          </cell>
          <cell r="R766">
            <v>0</v>
          </cell>
          <cell r="S766">
            <v>0</v>
          </cell>
          <cell r="T766">
            <v>0</v>
          </cell>
          <cell r="U766" t="e">
            <v>#REF!</v>
          </cell>
          <cell r="X766" t="str">
            <v>DEP-NC 2025</v>
          </cell>
        </row>
        <row r="767">
          <cell r="A767" t="str">
            <v>T2430B09</v>
          </cell>
          <cell r="B767" t="str">
            <v>NC</v>
          </cell>
          <cell r="C767" t="str">
            <v>CDO-East</v>
          </cell>
          <cell r="D767" t="str">
            <v>SOUTHERN</v>
          </cell>
          <cell r="E767" t="str">
            <v>SANFORD</v>
          </cell>
          <cell r="F767" t="str">
            <v>Lee</v>
          </cell>
          <cell r="G767" t="str">
            <v>SANFORD US#1 230kV</v>
          </cell>
          <cell r="H767" t="str">
            <v>T2430</v>
          </cell>
          <cell r="I767">
            <v>220</v>
          </cell>
          <cell r="J767" t="str">
            <v>B09</v>
          </cell>
          <cell r="K767" t="str">
            <v>SANFORD US#1 HIGHWAY 421 INDUSTRIAL 23KV</v>
          </cell>
          <cell r="L767" t="str">
            <v>BK1</v>
          </cell>
          <cell r="M767">
            <v>23</v>
          </cell>
          <cell r="N767">
            <v>23</v>
          </cell>
          <cell r="O767"/>
          <cell r="Q767">
            <v>0</v>
          </cell>
          <cell r="R767">
            <v>0</v>
          </cell>
          <cell r="S767">
            <v>0</v>
          </cell>
          <cell r="T767">
            <v>0</v>
          </cell>
          <cell r="U767" t="e">
            <v>#REF!</v>
          </cell>
          <cell r="X767" t="str">
            <v>DEP-NC 2025</v>
          </cell>
        </row>
        <row r="768">
          <cell r="A768" t="str">
            <v>T2440B01</v>
          </cell>
          <cell r="B768" t="str">
            <v>NC</v>
          </cell>
          <cell r="C768" t="str">
            <v>CDO-East</v>
          </cell>
          <cell r="D768" t="str">
            <v>SOUTHERN</v>
          </cell>
          <cell r="E768" t="str">
            <v>SANFORD</v>
          </cell>
          <cell r="F768" t="str">
            <v>Lee</v>
          </cell>
          <cell r="G768" t="str">
            <v>SANFORD HORNER BLVD. 230KV</v>
          </cell>
          <cell r="H768" t="str">
            <v>T2440</v>
          </cell>
          <cell r="I768">
            <v>220</v>
          </cell>
          <cell r="J768" t="str">
            <v>B01</v>
          </cell>
          <cell r="K768" t="str">
            <v>BUSINESS 23KV</v>
          </cell>
          <cell r="L768" t="str">
            <v>BK1</v>
          </cell>
          <cell r="M768">
            <v>23</v>
          </cell>
          <cell r="N768">
            <v>1106</v>
          </cell>
          <cell r="O768"/>
          <cell r="Q768">
            <v>0</v>
          </cell>
          <cell r="R768">
            <v>0</v>
          </cell>
          <cell r="S768">
            <v>1</v>
          </cell>
          <cell r="T768">
            <v>0</v>
          </cell>
          <cell r="U768" t="e">
            <v>#REF!</v>
          </cell>
          <cell r="X768" t="str">
            <v>DEP-NC 2025</v>
          </cell>
        </row>
        <row r="769">
          <cell r="A769" t="str">
            <v>T2440B04</v>
          </cell>
          <cell r="B769" t="str">
            <v>NC</v>
          </cell>
          <cell r="C769" t="str">
            <v>CDO-East</v>
          </cell>
          <cell r="D769" t="str">
            <v>SOUTHERN</v>
          </cell>
          <cell r="E769" t="str">
            <v>SANFORD</v>
          </cell>
          <cell r="F769" t="str">
            <v>Lee</v>
          </cell>
          <cell r="G769" t="str">
            <v>SANFORD HORNER BLVD. 230KV</v>
          </cell>
          <cell r="H769" t="str">
            <v>T2440</v>
          </cell>
          <cell r="I769">
            <v>220</v>
          </cell>
          <cell r="J769" t="str">
            <v>B04</v>
          </cell>
          <cell r="K769" t="str">
            <v>HAWKINS AVENUE 23KV</v>
          </cell>
          <cell r="L769" t="str">
            <v>BK1</v>
          </cell>
          <cell r="M769">
            <v>23</v>
          </cell>
          <cell r="N769">
            <v>1196</v>
          </cell>
          <cell r="O769"/>
          <cell r="Q769">
            <v>0</v>
          </cell>
          <cell r="R769">
            <v>0</v>
          </cell>
          <cell r="S769">
            <v>2</v>
          </cell>
          <cell r="T769">
            <v>0</v>
          </cell>
          <cell r="U769" t="e">
            <v>#REF!</v>
          </cell>
          <cell r="X769" t="str">
            <v>DEP-NC 2025</v>
          </cell>
        </row>
        <row r="770">
          <cell r="A770" t="str">
            <v>T2443B12</v>
          </cell>
          <cell r="B770" t="str">
            <v>NC</v>
          </cell>
          <cell r="C770" t="str">
            <v>CDO-East</v>
          </cell>
          <cell r="D770" t="str">
            <v>SOUTHERN</v>
          </cell>
          <cell r="E770" t="str">
            <v>SANFORD</v>
          </cell>
          <cell r="G770" t="str">
            <v>Bear Branch 230kv</v>
          </cell>
          <cell r="K770" t="str">
            <v>Benhaven 24kv</v>
          </cell>
          <cell r="U770" t="e">
            <v>#REF!</v>
          </cell>
          <cell r="X770" t="str">
            <v>DEP-NC 2025</v>
          </cell>
        </row>
        <row r="771">
          <cell r="A771" t="str">
            <v>T2443B13</v>
          </cell>
          <cell r="B771" t="str">
            <v>NC</v>
          </cell>
          <cell r="C771" t="str">
            <v>CDO-East</v>
          </cell>
          <cell r="D771" t="str">
            <v>SOUTHERN</v>
          </cell>
          <cell r="E771" t="str">
            <v>SANFORD</v>
          </cell>
          <cell r="G771" t="str">
            <v>Bear Branch 230kv</v>
          </cell>
          <cell r="K771" t="str">
            <v>Seminole 24kv</v>
          </cell>
          <cell r="U771" t="e">
            <v>#REF!</v>
          </cell>
          <cell r="X771" t="str">
            <v>DEP-NC 2025</v>
          </cell>
        </row>
        <row r="772">
          <cell r="A772" t="str">
            <v>T2444B01</v>
          </cell>
          <cell r="B772" t="str">
            <v>NC</v>
          </cell>
          <cell r="C772" t="str">
            <v>CDO-East</v>
          </cell>
          <cell r="D772" t="str">
            <v>SOUTHERN</v>
          </cell>
          <cell r="E772" t="str">
            <v>SANFORD</v>
          </cell>
          <cell r="F772" t="str">
            <v>Lee</v>
          </cell>
          <cell r="G772" t="str">
            <v>SANFORD DEEP RIVER 230KV</v>
          </cell>
          <cell r="H772" t="str">
            <v>T2444</v>
          </cell>
          <cell r="I772">
            <v>220</v>
          </cell>
          <cell r="J772" t="str">
            <v>B01</v>
          </cell>
          <cell r="K772" t="str">
            <v>GKN 24KV</v>
          </cell>
          <cell r="L772" t="str">
            <v>BK1</v>
          </cell>
          <cell r="M772">
            <v>24</v>
          </cell>
          <cell r="N772">
            <v>1</v>
          </cell>
          <cell r="O772"/>
          <cell r="Q772">
            <v>0</v>
          </cell>
          <cell r="R772">
            <v>0</v>
          </cell>
          <cell r="S772">
            <v>2</v>
          </cell>
          <cell r="T772">
            <v>0</v>
          </cell>
          <cell r="U772" t="e">
            <v>#REF!</v>
          </cell>
          <cell r="X772" t="str">
            <v>DEP-NC 2025</v>
          </cell>
        </row>
        <row r="773">
          <cell r="A773" t="str">
            <v>T2444B02</v>
          </cell>
          <cell r="B773" t="str">
            <v>NC</v>
          </cell>
          <cell r="C773" t="str">
            <v>CDO-East</v>
          </cell>
          <cell r="D773" t="str">
            <v>SOUTHERN</v>
          </cell>
          <cell r="E773" t="str">
            <v>SANFORD</v>
          </cell>
          <cell r="F773" t="str">
            <v>Lee</v>
          </cell>
          <cell r="G773" t="str">
            <v>SANFORD DEEP RIVER 230KV</v>
          </cell>
          <cell r="H773" t="str">
            <v>T2444</v>
          </cell>
          <cell r="I773">
            <v>220</v>
          </cell>
          <cell r="J773" t="str">
            <v>B02</v>
          </cell>
          <cell r="K773" t="str">
            <v>WOMACK ROAD 24KV</v>
          </cell>
          <cell r="L773" t="str">
            <v>BK1</v>
          </cell>
          <cell r="M773">
            <v>24</v>
          </cell>
          <cell r="N773">
            <v>24</v>
          </cell>
          <cell r="O773"/>
          <cell r="Q773">
            <v>0</v>
          </cell>
          <cell r="R773">
            <v>0</v>
          </cell>
          <cell r="S773">
            <v>0</v>
          </cell>
          <cell r="T773">
            <v>0</v>
          </cell>
          <cell r="U773" t="e">
            <v>#REF!</v>
          </cell>
          <cell r="X773" t="str">
            <v>DEP-NC 2025</v>
          </cell>
        </row>
        <row r="774">
          <cell r="A774" t="str">
            <v>T2444B03</v>
          </cell>
          <cell r="B774" t="str">
            <v>NC</v>
          </cell>
          <cell r="C774" t="str">
            <v>CDO-East</v>
          </cell>
          <cell r="D774" t="str">
            <v>SOUTHERN</v>
          </cell>
          <cell r="E774" t="str">
            <v>SANFORD</v>
          </cell>
          <cell r="F774" t="str">
            <v>Lee</v>
          </cell>
          <cell r="G774" t="str">
            <v>SANFORD DEEP RIVER 230KV</v>
          </cell>
          <cell r="H774" t="str">
            <v>T2444</v>
          </cell>
          <cell r="I774">
            <v>220</v>
          </cell>
          <cell r="J774" t="str">
            <v>B03</v>
          </cell>
          <cell r="K774" t="str">
            <v>OAK PARK ROAD 24KV</v>
          </cell>
          <cell r="L774" t="str">
            <v>BK1</v>
          </cell>
          <cell r="M774">
            <v>24</v>
          </cell>
          <cell r="N774">
            <v>8</v>
          </cell>
          <cell r="O774"/>
          <cell r="Q774">
            <v>0</v>
          </cell>
          <cell r="R774">
            <v>0</v>
          </cell>
          <cell r="S774">
            <v>0</v>
          </cell>
          <cell r="T774">
            <v>0</v>
          </cell>
          <cell r="U774" t="e">
            <v>#REF!</v>
          </cell>
          <cell r="X774" t="str">
            <v>DEP-NC 2025</v>
          </cell>
        </row>
        <row r="775">
          <cell r="A775" t="str">
            <v>T2444B21</v>
          </cell>
          <cell r="B775" t="str">
            <v>NC</v>
          </cell>
          <cell r="C775" t="str">
            <v>CDO-East</v>
          </cell>
          <cell r="D775" t="str">
            <v>SOUTHERN</v>
          </cell>
          <cell r="E775" t="str">
            <v>SANFORD</v>
          </cell>
          <cell r="F775" t="str">
            <v>Lee</v>
          </cell>
          <cell r="G775" t="str">
            <v>SANFORD DEEP RIVER 230KV</v>
          </cell>
          <cell r="H775" t="str">
            <v>T2444</v>
          </cell>
          <cell r="I775">
            <v>220</v>
          </cell>
          <cell r="J775" t="str">
            <v>B21</v>
          </cell>
          <cell r="K775" t="str">
            <v>ASBURY 24KV</v>
          </cell>
          <cell r="L775" t="str">
            <v>BK2</v>
          </cell>
          <cell r="M775">
            <v>24</v>
          </cell>
          <cell r="N775">
            <v>1172</v>
          </cell>
          <cell r="O775"/>
          <cell r="Q775">
            <v>0</v>
          </cell>
          <cell r="R775">
            <v>0</v>
          </cell>
          <cell r="S775">
            <v>7</v>
          </cell>
          <cell r="T775">
            <v>0</v>
          </cell>
          <cell r="U775" t="e">
            <v>#REF!</v>
          </cell>
          <cell r="X775" t="str">
            <v>DEP-NC 2025</v>
          </cell>
        </row>
        <row r="776">
          <cell r="A776" t="str">
            <v>T2444B22</v>
          </cell>
          <cell r="B776" t="str">
            <v>NC</v>
          </cell>
          <cell r="C776" t="str">
            <v>CDO-East</v>
          </cell>
          <cell r="D776" t="str">
            <v>SOUTHERN</v>
          </cell>
          <cell r="E776" t="str">
            <v>SANFORD</v>
          </cell>
          <cell r="F776" t="str">
            <v>Lee</v>
          </cell>
          <cell r="G776" t="str">
            <v>SANFORD DEEP RIVER 230KV</v>
          </cell>
          <cell r="H776" t="str">
            <v>T2444</v>
          </cell>
          <cell r="I776">
            <v>220</v>
          </cell>
          <cell r="J776" t="str">
            <v>B22</v>
          </cell>
          <cell r="K776" t="str">
            <v>COTTON ROAD 24KV</v>
          </cell>
          <cell r="L776" t="str">
            <v>BK2</v>
          </cell>
          <cell r="M776">
            <v>24</v>
          </cell>
          <cell r="N776">
            <v>212</v>
          </cell>
          <cell r="O776"/>
          <cell r="Q776">
            <v>0</v>
          </cell>
          <cell r="R776">
            <v>0</v>
          </cell>
          <cell r="S776">
            <v>1</v>
          </cell>
          <cell r="T776">
            <v>0</v>
          </cell>
          <cell r="U776" t="e">
            <v>#REF!</v>
          </cell>
          <cell r="X776" t="str">
            <v>DEP-NC 2025</v>
          </cell>
        </row>
        <row r="777">
          <cell r="A777" t="str">
            <v>T2475B01</v>
          </cell>
          <cell r="B777" t="str">
            <v>NC</v>
          </cell>
          <cell r="C777" t="str">
            <v>CDO-East</v>
          </cell>
          <cell r="D777" t="str">
            <v>SOUTHERN</v>
          </cell>
          <cell r="E777" t="str">
            <v>MAXTON</v>
          </cell>
          <cell r="F777" t="str">
            <v>Robeson</v>
          </cell>
          <cell r="G777" t="str">
            <v>SHANNON 115KV</v>
          </cell>
          <cell r="H777" t="str">
            <v>T2475</v>
          </cell>
          <cell r="I777">
            <v>233</v>
          </cell>
          <cell r="J777" t="str">
            <v>B01</v>
          </cell>
          <cell r="K777" t="str">
            <v>HIGHWAY 71 23KV</v>
          </cell>
          <cell r="L777" t="str">
            <v>BK1</v>
          </cell>
          <cell r="M777">
            <v>23</v>
          </cell>
          <cell r="N777">
            <v>19</v>
          </cell>
          <cell r="O777"/>
          <cell r="Q777">
            <v>0</v>
          </cell>
          <cell r="R777">
            <v>0</v>
          </cell>
          <cell r="S777">
            <v>1</v>
          </cell>
          <cell r="T777">
            <v>0</v>
          </cell>
          <cell r="U777" t="e">
            <v>#REF!</v>
          </cell>
          <cell r="X777" t="str">
            <v>DEP-NC 2025</v>
          </cell>
        </row>
        <row r="778">
          <cell r="A778" t="str">
            <v>T2520B01</v>
          </cell>
          <cell r="B778" t="str">
            <v>NC</v>
          </cell>
          <cell r="C778" t="str">
            <v>CDO-East</v>
          </cell>
          <cell r="D778" t="str">
            <v>SOUTHERN</v>
          </cell>
          <cell r="E778" t="str">
            <v>MAXTON</v>
          </cell>
          <cell r="F778" t="str">
            <v>Robeson</v>
          </cell>
          <cell r="G778" t="str">
            <v>ST. PAULS 115KV</v>
          </cell>
          <cell r="H778" t="str">
            <v>T2520</v>
          </cell>
          <cell r="I778">
            <v>233</v>
          </cell>
          <cell r="J778" t="str">
            <v>B01</v>
          </cell>
          <cell r="K778" t="str">
            <v>SAINT PAULS INDUSTRIAL 23KV</v>
          </cell>
          <cell r="L778" t="str">
            <v>BK1</v>
          </cell>
          <cell r="M778">
            <v>23</v>
          </cell>
          <cell r="N778">
            <v>978</v>
          </cell>
          <cell r="O778"/>
          <cell r="Q778">
            <v>0</v>
          </cell>
          <cell r="R778">
            <v>0</v>
          </cell>
          <cell r="S778">
            <v>4</v>
          </cell>
          <cell r="T778">
            <v>0</v>
          </cell>
          <cell r="U778" t="e">
            <v>#REF!</v>
          </cell>
          <cell r="X778" t="str">
            <v>DEP-NC 2025</v>
          </cell>
        </row>
        <row r="779">
          <cell r="A779" t="str">
            <v>T2520B02</v>
          </cell>
          <cell r="B779" t="str">
            <v>NC</v>
          </cell>
          <cell r="C779" t="str">
            <v>CDO-East</v>
          </cell>
          <cell r="D779" t="str">
            <v>SOUTHERN</v>
          </cell>
          <cell r="E779" t="str">
            <v>MAXTON</v>
          </cell>
          <cell r="F779" t="str">
            <v>Robeson</v>
          </cell>
          <cell r="G779" t="str">
            <v>ST. PAULS 115KV</v>
          </cell>
          <cell r="H779" t="str">
            <v>T2520</v>
          </cell>
          <cell r="I779">
            <v>233</v>
          </cell>
          <cell r="J779" t="str">
            <v>B02</v>
          </cell>
          <cell r="K779" t="str">
            <v>SAINT PAULS CITY 23KV</v>
          </cell>
          <cell r="L779" t="str">
            <v>BK1</v>
          </cell>
          <cell r="M779">
            <v>23</v>
          </cell>
          <cell r="N779">
            <v>1935</v>
          </cell>
          <cell r="O779"/>
          <cell r="P779" t="str">
            <v>Y</v>
          </cell>
          <cell r="Q779">
            <v>1</v>
          </cell>
          <cell r="R779">
            <v>0.5</v>
          </cell>
          <cell r="S779">
            <v>5</v>
          </cell>
          <cell r="T779">
            <v>0</v>
          </cell>
          <cell r="U779" t="str">
            <v>DEP-NC 2025</v>
          </cell>
          <cell r="X779" t="str">
            <v>DEP-NC 2022</v>
          </cell>
        </row>
        <row r="780">
          <cell r="A780" t="str">
            <v>T2631B01</v>
          </cell>
          <cell r="B780" t="str">
            <v>NC</v>
          </cell>
          <cell r="C780" t="str">
            <v>CDO-East</v>
          </cell>
          <cell r="D780" t="str">
            <v>SOUTHERN</v>
          </cell>
          <cell r="E780" t="str">
            <v>MAXTON</v>
          </cell>
          <cell r="F780" t="str">
            <v>Robeson</v>
          </cell>
          <cell r="G780" t="str">
            <v>WEATHERSPOON 230KV</v>
          </cell>
          <cell r="H780" t="str">
            <v>T2631</v>
          </cell>
          <cell r="I780">
            <v>231</v>
          </cell>
          <cell r="J780" t="str">
            <v>B01</v>
          </cell>
          <cell r="K780" t="str">
            <v>RIVER ROUTE 23KV</v>
          </cell>
          <cell r="L780" t="str">
            <v>BK1</v>
          </cell>
          <cell r="M780">
            <v>23</v>
          </cell>
          <cell r="N780">
            <v>1108</v>
          </cell>
          <cell r="O780"/>
          <cell r="Q780">
            <v>0</v>
          </cell>
          <cell r="R780">
            <v>0</v>
          </cell>
          <cell r="S780">
            <v>7</v>
          </cell>
          <cell r="T780">
            <v>0</v>
          </cell>
          <cell r="U780" t="e">
            <v>#REF!</v>
          </cell>
          <cell r="X780" t="str">
            <v>DEP-NC 2025</v>
          </cell>
        </row>
        <row r="781">
          <cell r="A781" t="str">
            <v>T2631B02</v>
          </cell>
          <cell r="B781" t="str">
            <v>NC</v>
          </cell>
          <cell r="C781" t="str">
            <v>CDO-East</v>
          </cell>
          <cell r="D781" t="str">
            <v>SOUTHERN</v>
          </cell>
          <cell r="E781" t="str">
            <v>MAXTON</v>
          </cell>
          <cell r="F781" t="str">
            <v>Robeson</v>
          </cell>
          <cell r="G781" t="str">
            <v>WEATHERSPOON 230KV</v>
          </cell>
          <cell r="H781" t="str">
            <v>T2631</v>
          </cell>
          <cell r="I781">
            <v>231</v>
          </cell>
          <cell r="J781" t="str">
            <v>B02</v>
          </cell>
          <cell r="K781" t="str">
            <v>ALPHA-CELLULOSE 23KV</v>
          </cell>
          <cell r="L781" t="str">
            <v>BK1</v>
          </cell>
          <cell r="M781">
            <v>23</v>
          </cell>
          <cell r="N781">
            <v>42</v>
          </cell>
          <cell r="O781"/>
          <cell r="Q781">
            <v>0</v>
          </cell>
          <cell r="R781">
            <v>0</v>
          </cell>
          <cell r="S781">
            <v>0</v>
          </cell>
          <cell r="T781">
            <v>0</v>
          </cell>
          <cell r="U781" t="e">
            <v>#REF!</v>
          </cell>
          <cell r="X781" t="str">
            <v>DEP-NC 2025</v>
          </cell>
        </row>
        <row r="782">
          <cell r="A782" t="str">
            <v>T4090B99</v>
          </cell>
          <cell r="B782" t="str">
            <v>NC</v>
          </cell>
          <cell r="C782" t="str">
            <v>CDO-East</v>
          </cell>
          <cell r="D782" t="str">
            <v>EASTERN</v>
          </cell>
          <cell r="E782" t="str">
            <v>JACKSONVILLE</v>
          </cell>
          <cell r="F782" t="str">
            <v>Onslow</v>
          </cell>
          <cell r="G782" t="str">
            <v>CAMP GEIGER 230KV</v>
          </cell>
          <cell r="H782" t="str">
            <v>T4090</v>
          </cell>
          <cell r="I782">
            <v>320</v>
          </cell>
          <cell r="J782" t="str">
            <v>B99</v>
          </cell>
          <cell r="K782" t="str">
            <v>VERONA LOOP 13KV</v>
          </cell>
          <cell r="L782" t="str">
            <v>BK1</v>
          </cell>
          <cell r="M782">
            <v>13</v>
          </cell>
          <cell r="N782">
            <v>93</v>
          </cell>
          <cell r="O782"/>
          <cell r="Q782">
            <v>0</v>
          </cell>
          <cell r="R782">
            <v>0</v>
          </cell>
          <cell r="S782">
            <v>1</v>
          </cell>
          <cell r="T782">
            <v>0</v>
          </cell>
          <cell r="U782" t="e">
            <v>#REF!</v>
          </cell>
          <cell r="X782" t="str">
            <v>DEP-NC 2025</v>
          </cell>
        </row>
        <row r="783">
          <cell r="A783" t="str">
            <v>T4108B02</v>
          </cell>
          <cell r="B783" t="str">
            <v>NC</v>
          </cell>
          <cell r="C783" t="str">
            <v>CDO-East</v>
          </cell>
          <cell r="D783" t="str">
            <v>EASTERN</v>
          </cell>
          <cell r="E783" t="str">
            <v>JACKSONVILLE</v>
          </cell>
          <cell r="F783" t="str">
            <v>Onslow</v>
          </cell>
          <cell r="G783" t="str">
            <v>CATHERINE LAKE 230KV</v>
          </cell>
          <cell r="H783" t="str">
            <v>T4108</v>
          </cell>
          <cell r="I783">
            <v>320</v>
          </cell>
          <cell r="J783" t="str">
            <v>B02</v>
          </cell>
          <cell r="K783" t="str">
            <v>SOUTHWEST 23KV</v>
          </cell>
          <cell r="L783" t="str">
            <v>BK1</v>
          </cell>
          <cell r="M783">
            <v>23</v>
          </cell>
          <cell r="N783">
            <v>998</v>
          </cell>
          <cell r="O783"/>
          <cell r="Q783">
            <v>0</v>
          </cell>
          <cell r="R783">
            <v>0</v>
          </cell>
          <cell r="S783">
            <v>1</v>
          </cell>
          <cell r="T783">
            <v>0</v>
          </cell>
          <cell r="U783" t="e">
            <v>#REF!</v>
          </cell>
          <cell r="X783" t="str">
            <v>DEP-NC 2025</v>
          </cell>
        </row>
        <row r="784">
          <cell r="A784" t="str">
            <v>T4190B12</v>
          </cell>
          <cell r="B784" t="str">
            <v>NC</v>
          </cell>
          <cell r="C784" t="str">
            <v>CDO-East</v>
          </cell>
          <cell r="D784" t="str">
            <v>EASTERN</v>
          </cell>
          <cell r="E784" t="str">
            <v>MOREHEAD CITY</v>
          </cell>
          <cell r="F784" t="str">
            <v>Cateret</v>
          </cell>
          <cell r="G784" t="str">
            <v>HAVELOCK 230KV</v>
          </cell>
          <cell r="H784" t="str">
            <v>T4190</v>
          </cell>
          <cell r="I784">
            <v>322</v>
          </cell>
          <cell r="J784" t="str">
            <v>B12</v>
          </cell>
          <cell r="K784" t="str">
            <v>HAVELOCK VILLAGE 23KV</v>
          </cell>
          <cell r="L784" t="str">
            <v>BK1</v>
          </cell>
          <cell r="M784">
            <v>23</v>
          </cell>
          <cell r="N784">
            <v>1648</v>
          </cell>
          <cell r="O784"/>
          <cell r="P784" t="str">
            <v>Y</v>
          </cell>
          <cell r="Q784">
            <v>1</v>
          </cell>
          <cell r="R784">
            <v>0.5</v>
          </cell>
          <cell r="S784">
            <v>4</v>
          </cell>
          <cell r="T784">
            <v>1</v>
          </cell>
          <cell r="U784" t="str">
            <v>DEP-NC 2025</v>
          </cell>
          <cell r="X784" t="str">
            <v>DEP-NC 2025</v>
          </cell>
        </row>
        <row r="785">
          <cell r="A785" t="str">
            <v>T4210B11</v>
          </cell>
          <cell r="B785" t="str">
            <v>NC</v>
          </cell>
          <cell r="C785" t="str">
            <v>CDO-East</v>
          </cell>
          <cell r="D785" t="str">
            <v>EASTERN</v>
          </cell>
          <cell r="E785" t="str">
            <v>JACKSONVILLE</v>
          </cell>
          <cell r="F785" t="str">
            <v>Onslow</v>
          </cell>
          <cell r="G785" t="str">
            <v>JACKSONVILLE CITY 115KV</v>
          </cell>
          <cell r="H785" t="str">
            <v>T4210</v>
          </cell>
          <cell r="I785">
            <v>320</v>
          </cell>
          <cell r="J785" t="str">
            <v>B11</v>
          </cell>
          <cell r="K785" t="str">
            <v>BELLFORK 23KV</v>
          </cell>
          <cell r="L785" t="str">
            <v>BK1</v>
          </cell>
          <cell r="M785">
            <v>23</v>
          </cell>
          <cell r="N785">
            <v>1117</v>
          </cell>
          <cell r="O785"/>
          <cell r="Q785">
            <v>0</v>
          </cell>
          <cell r="R785">
            <v>0</v>
          </cell>
          <cell r="S785">
            <v>0</v>
          </cell>
          <cell r="T785">
            <v>0</v>
          </cell>
          <cell r="U785" t="e">
            <v>#REF!</v>
          </cell>
          <cell r="X785" t="str">
            <v>DEP-NC 2025</v>
          </cell>
        </row>
        <row r="786">
          <cell r="A786" t="str">
            <v>T4210B14</v>
          </cell>
          <cell r="B786" t="str">
            <v>NC</v>
          </cell>
          <cell r="C786" t="str">
            <v>CDO-East</v>
          </cell>
          <cell r="D786" t="str">
            <v>EASTERN</v>
          </cell>
          <cell r="E786" t="str">
            <v>JACKSONVILLE</v>
          </cell>
          <cell r="F786" t="str">
            <v>Onslow</v>
          </cell>
          <cell r="G786" t="str">
            <v>JACKSONVILLE CITY 115KV</v>
          </cell>
          <cell r="H786" t="str">
            <v>T4210</v>
          </cell>
          <cell r="I786">
            <v>320</v>
          </cell>
          <cell r="J786" t="str">
            <v>B14</v>
          </cell>
          <cell r="K786" t="str">
            <v>COURT STREET 23KV</v>
          </cell>
          <cell r="L786" t="str">
            <v>BK1</v>
          </cell>
          <cell r="M786">
            <v>23</v>
          </cell>
          <cell r="N786">
            <v>493</v>
          </cell>
          <cell r="O786"/>
          <cell r="Q786">
            <v>0</v>
          </cell>
          <cell r="R786">
            <v>0</v>
          </cell>
          <cell r="S786">
            <v>0</v>
          </cell>
          <cell r="T786">
            <v>0</v>
          </cell>
          <cell r="U786" t="e">
            <v>#REF!</v>
          </cell>
          <cell r="X786" t="str">
            <v>DEP-NC 2025</v>
          </cell>
        </row>
        <row r="787">
          <cell r="A787" t="str">
            <v>T4210B15</v>
          </cell>
          <cell r="B787" t="str">
            <v>NC</v>
          </cell>
          <cell r="C787" t="str">
            <v>CDO-East</v>
          </cell>
          <cell r="D787" t="str">
            <v>EASTERN</v>
          </cell>
          <cell r="E787" t="str">
            <v>JACKSONVILLE</v>
          </cell>
          <cell r="F787" t="str">
            <v>Onslow</v>
          </cell>
          <cell r="G787" t="str">
            <v>JACKSONVILLE CITY 115KV</v>
          </cell>
          <cell r="H787" t="str">
            <v>T4210</v>
          </cell>
          <cell r="I787">
            <v>320</v>
          </cell>
          <cell r="J787" t="str">
            <v>B15</v>
          </cell>
          <cell r="K787" t="str">
            <v>NEW RIVER 23KV</v>
          </cell>
          <cell r="L787" t="str">
            <v>BK1</v>
          </cell>
          <cell r="M787">
            <v>23</v>
          </cell>
          <cell r="N787">
            <v>1005</v>
          </cell>
          <cell r="O787"/>
          <cell r="Q787">
            <v>0</v>
          </cell>
          <cell r="R787">
            <v>0</v>
          </cell>
          <cell r="S787">
            <v>0</v>
          </cell>
          <cell r="T787">
            <v>0</v>
          </cell>
          <cell r="U787" t="e">
            <v>#REF!</v>
          </cell>
          <cell r="X787" t="str">
            <v>DEP-NC 2025</v>
          </cell>
        </row>
        <row r="788">
          <cell r="A788" t="str">
            <v>T4273B05</v>
          </cell>
          <cell r="B788" t="str">
            <v>NC</v>
          </cell>
          <cell r="C788" t="str">
            <v>CDO-East</v>
          </cell>
          <cell r="D788" t="str">
            <v>EASTERN</v>
          </cell>
          <cell r="E788" t="str">
            <v>JACKSONVILLE</v>
          </cell>
          <cell r="F788" t="str">
            <v>Onslow</v>
          </cell>
          <cell r="G788" t="str">
            <v>JACKSONVILLE NORTHWOODS 115KV</v>
          </cell>
          <cell r="H788" t="str">
            <v>T4273</v>
          </cell>
          <cell r="I788">
            <v>320</v>
          </cell>
          <cell r="J788" t="str">
            <v>B05</v>
          </cell>
          <cell r="K788" t="str">
            <v>ONSLOW 23KV</v>
          </cell>
          <cell r="L788" t="str">
            <v>BK1</v>
          </cell>
          <cell r="M788">
            <v>23</v>
          </cell>
          <cell r="N788">
            <v>1039</v>
          </cell>
          <cell r="O788"/>
          <cell r="Q788">
            <v>0</v>
          </cell>
          <cell r="R788">
            <v>0</v>
          </cell>
          <cell r="S788">
            <v>0</v>
          </cell>
          <cell r="T788">
            <v>0</v>
          </cell>
          <cell r="U788" t="e">
            <v>#REF!</v>
          </cell>
          <cell r="X788" t="str">
            <v>DEP-NC 2025</v>
          </cell>
        </row>
        <row r="789">
          <cell r="A789" t="str">
            <v>T4325B01</v>
          </cell>
          <cell r="B789" t="str">
            <v>NC</v>
          </cell>
          <cell r="C789" t="str">
            <v>CDO-East</v>
          </cell>
          <cell r="D789" t="str">
            <v>EASTERN</v>
          </cell>
          <cell r="E789" t="str">
            <v>WILMINGTON SOUTH</v>
          </cell>
          <cell r="F789" t="str">
            <v>New Hanover</v>
          </cell>
          <cell r="G789" t="str">
            <v>WILMINGTON SUNSET PARK 115KV</v>
          </cell>
          <cell r="H789" t="str">
            <v>T4325</v>
          </cell>
          <cell r="I789">
            <v>310</v>
          </cell>
          <cell r="J789" t="str">
            <v>B01</v>
          </cell>
          <cell r="K789" t="str">
            <v>GLEN MEADE 23KV</v>
          </cell>
          <cell r="L789" t="str">
            <v>BK1</v>
          </cell>
          <cell r="M789">
            <v>23</v>
          </cell>
          <cell r="N789">
            <v>730</v>
          </cell>
          <cell r="O789"/>
          <cell r="Q789">
            <v>0</v>
          </cell>
          <cell r="R789">
            <v>0</v>
          </cell>
          <cell r="S789">
            <v>0</v>
          </cell>
          <cell r="T789">
            <v>0</v>
          </cell>
          <cell r="U789" t="e">
            <v>#REF!</v>
          </cell>
          <cell r="X789" t="str">
            <v>DEP-NC 2025</v>
          </cell>
        </row>
        <row r="790">
          <cell r="A790" t="str">
            <v>T4325B02</v>
          </cell>
          <cell r="B790" t="str">
            <v>NC</v>
          </cell>
          <cell r="C790" t="str">
            <v>CDO-East</v>
          </cell>
          <cell r="D790" t="str">
            <v>EASTERN</v>
          </cell>
          <cell r="E790" t="str">
            <v>WILMINGTON SOUTH</v>
          </cell>
          <cell r="F790" t="str">
            <v>New Hanover</v>
          </cell>
          <cell r="G790" t="str">
            <v>WILMINGTON SUNSET PARK 115KV</v>
          </cell>
          <cell r="H790" t="str">
            <v>T4325</v>
          </cell>
          <cell r="I790">
            <v>310</v>
          </cell>
          <cell r="J790" t="str">
            <v>B02</v>
          </cell>
          <cell r="K790" t="str">
            <v>TERMINAL 23KV</v>
          </cell>
          <cell r="L790" t="str">
            <v>BK1</v>
          </cell>
          <cell r="M790">
            <v>23</v>
          </cell>
          <cell r="N790">
            <v>564</v>
          </cell>
          <cell r="O790"/>
          <cell r="Q790">
            <v>0</v>
          </cell>
          <cell r="R790">
            <v>0</v>
          </cell>
          <cell r="S790">
            <v>2</v>
          </cell>
          <cell r="T790">
            <v>0</v>
          </cell>
          <cell r="U790" t="e">
            <v>#REF!</v>
          </cell>
          <cell r="X790" t="str">
            <v>DEP-NC 2025</v>
          </cell>
        </row>
        <row r="791">
          <cell r="A791" t="str">
            <v>T4426B12</v>
          </cell>
          <cell r="B791" t="str">
            <v>NC</v>
          </cell>
          <cell r="C791" t="str">
            <v>CDO-East</v>
          </cell>
          <cell r="D791" t="str">
            <v>NORTHERN</v>
          </cell>
          <cell r="E791" t="str">
            <v>FUQUAY</v>
          </cell>
          <cell r="F791" t="str">
            <v>Wake</v>
          </cell>
          <cell r="G791" t="str">
            <v>WAKE TECH 230KV</v>
          </cell>
          <cell r="H791" t="str">
            <v>T4426</v>
          </cell>
          <cell r="I791">
            <v>164</v>
          </cell>
          <cell r="J791" t="str">
            <v>B12</v>
          </cell>
          <cell r="K791" t="str">
            <v>MCCULLERS 24KV</v>
          </cell>
          <cell r="L791" t="str">
            <v>BK1</v>
          </cell>
          <cell r="M791">
            <v>24</v>
          </cell>
          <cell r="N791">
            <v>1417</v>
          </cell>
          <cell r="O791"/>
          <cell r="P791" t="str">
            <v>Y</v>
          </cell>
          <cell r="Q791">
            <v>1</v>
          </cell>
          <cell r="R791">
            <v>0.5</v>
          </cell>
          <cell r="S791">
            <v>2</v>
          </cell>
          <cell r="T791">
            <v>2</v>
          </cell>
          <cell r="U791" t="str">
            <v>DEP-NC 2025</v>
          </cell>
          <cell r="X791" t="str">
            <v>DEP-NC 2021</v>
          </cell>
        </row>
        <row r="792">
          <cell r="A792" t="str">
            <v>T4596B11</v>
          </cell>
          <cell r="B792" t="str">
            <v>NC</v>
          </cell>
          <cell r="C792" t="str">
            <v>CDO-East</v>
          </cell>
          <cell r="D792" t="str">
            <v>NORTHERN</v>
          </cell>
          <cell r="E792" t="str">
            <v>RALEIGH</v>
          </cell>
          <cell r="F792" t="str">
            <v>Wake</v>
          </cell>
          <cell r="G792" t="str">
            <v>RALEIGH HARRINGTON STREET 115KV</v>
          </cell>
          <cell r="H792" t="str">
            <v>T4596</v>
          </cell>
          <cell r="I792">
            <v>165</v>
          </cell>
          <cell r="J792" t="str">
            <v>B11</v>
          </cell>
          <cell r="K792" t="str">
            <v>DOROTHEA DRIVE 13KV</v>
          </cell>
          <cell r="L792" t="str">
            <v>BK1</v>
          </cell>
          <cell r="M792">
            <v>13</v>
          </cell>
          <cell r="N792">
            <v>103</v>
          </cell>
          <cell r="O792"/>
          <cell r="Q792">
            <v>0</v>
          </cell>
          <cell r="R792">
            <v>0</v>
          </cell>
          <cell r="S792">
            <v>0</v>
          </cell>
          <cell r="T792">
            <v>0</v>
          </cell>
          <cell r="U792" t="e">
            <v>#REF!</v>
          </cell>
          <cell r="X792" t="str">
            <v>DEP-NC 2025</v>
          </cell>
        </row>
        <row r="793">
          <cell r="A793" t="str">
            <v>T4596B12</v>
          </cell>
          <cell r="B793" t="str">
            <v>NC</v>
          </cell>
          <cell r="C793" t="str">
            <v>CDO-East</v>
          </cell>
          <cell r="D793" t="str">
            <v>NORTHERN</v>
          </cell>
          <cell r="E793" t="str">
            <v>RALEIGH</v>
          </cell>
          <cell r="F793" t="str">
            <v>Wake</v>
          </cell>
          <cell r="G793" t="str">
            <v>RALEIGH HARRINGTON STREET 115KV</v>
          </cell>
          <cell r="H793" t="str">
            <v>T4596</v>
          </cell>
          <cell r="I793">
            <v>165</v>
          </cell>
          <cell r="J793" t="str">
            <v>B12</v>
          </cell>
          <cell r="K793" t="str">
            <v>CENTRAL PRISON 13KV</v>
          </cell>
          <cell r="L793" t="str">
            <v>BK1</v>
          </cell>
          <cell r="M793">
            <v>13</v>
          </cell>
          <cell r="N793">
            <v>304</v>
          </cell>
          <cell r="O793"/>
          <cell r="Q793">
            <v>0</v>
          </cell>
          <cell r="R793">
            <v>0</v>
          </cell>
          <cell r="S793">
            <v>0</v>
          </cell>
          <cell r="T793">
            <v>0</v>
          </cell>
          <cell r="U793" t="e">
            <v>#REF!</v>
          </cell>
          <cell r="X793" t="str">
            <v>DEP-NC 2025</v>
          </cell>
        </row>
        <row r="794">
          <cell r="A794" t="str">
            <v>T4596B13</v>
          </cell>
          <cell r="B794" t="str">
            <v>NC</v>
          </cell>
          <cell r="C794" t="str">
            <v>CDO-East</v>
          </cell>
          <cell r="D794" t="str">
            <v>NORTHERN</v>
          </cell>
          <cell r="E794" t="str">
            <v>RALEIGH</v>
          </cell>
          <cell r="F794" t="str">
            <v>Wake</v>
          </cell>
          <cell r="G794" t="str">
            <v>RALEIGH HARRINGTON STREET 115KV</v>
          </cell>
          <cell r="H794" t="str">
            <v>T4596</v>
          </cell>
          <cell r="I794">
            <v>165</v>
          </cell>
          <cell r="J794" t="str">
            <v>B13</v>
          </cell>
          <cell r="K794" t="str">
            <v>WEST STREET 13KV</v>
          </cell>
          <cell r="L794" t="str">
            <v>BK1</v>
          </cell>
          <cell r="M794">
            <v>13</v>
          </cell>
          <cell r="N794">
            <v>42</v>
          </cell>
          <cell r="O794"/>
          <cell r="Q794">
            <v>0</v>
          </cell>
          <cell r="R794">
            <v>0</v>
          </cell>
          <cell r="S794">
            <v>0</v>
          </cell>
          <cell r="T794">
            <v>0</v>
          </cell>
          <cell r="U794" t="e">
            <v>#REF!</v>
          </cell>
          <cell r="X794" t="str">
            <v>DEP-NC 2025</v>
          </cell>
        </row>
        <row r="795">
          <cell r="A795" t="str">
            <v>T4596B14</v>
          </cell>
          <cell r="B795" t="str">
            <v>NC</v>
          </cell>
          <cell r="C795" t="str">
            <v>CDO-East</v>
          </cell>
          <cell r="D795" t="str">
            <v>NORTHERN</v>
          </cell>
          <cell r="E795" t="str">
            <v>RALEIGH</v>
          </cell>
          <cell r="F795" t="str">
            <v>Wake</v>
          </cell>
          <cell r="G795" t="str">
            <v>RALEIGH HARRINGTON STREET 115KV</v>
          </cell>
          <cell r="H795" t="str">
            <v>T4596</v>
          </cell>
          <cell r="I795">
            <v>165</v>
          </cell>
          <cell r="J795" t="str">
            <v>B14</v>
          </cell>
          <cell r="K795" t="str">
            <v>DAWSON STREET 13KV</v>
          </cell>
          <cell r="L795" t="str">
            <v>BK1</v>
          </cell>
          <cell r="M795">
            <v>13</v>
          </cell>
          <cell r="N795">
            <v>144</v>
          </cell>
          <cell r="O795"/>
          <cell r="Q795">
            <v>0</v>
          </cell>
          <cell r="R795">
            <v>0</v>
          </cell>
          <cell r="S795">
            <v>0</v>
          </cell>
          <cell r="T795">
            <v>0</v>
          </cell>
          <cell r="U795" t="e">
            <v>#REF!</v>
          </cell>
          <cell r="X795" t="str">
            <v>DEP-NC 2025</v>
          </cell>
        </row>
        <row r="796">
          <cell r="A796" t="str">
            <v>T4596B21</v>
          </cell>
          <cell r="B796" t="str">
            <v>NC</v>
          </cell>
          <cell r="C796" t="str">
            <v>CDO-East</v>
          </cell>
          <cell r="D796" t="str">
            <v>NORTHERN</v>
          </cell>
          <cell r="E796" t="str">
            <v>RALEIGH</v>
          </cell>
          <cell r="F796" t="str">
            <v>Wake</v>
          </cell>
          <cell r="G796" t="str">
            <v>RALEIGH HARRINGTON STREET 115KV</v>
          </cell>
          <cell r="H796" t="str">
            <v>T4596</v>
          </cell>
          <cell r="I796">
            <v>165</v>
          </cell>
          <cell r="J796" t="str">
            <v>B21</v>
          </cell>
          <cell r="K796" t="str">
            <v>SALISBURY STREET 13KV</v>
          </cell>
          <cell r="L796" t="str">
            <v>BK2</v>
          </cell>
          <cell r="M796">
            <v>13</v>
          </cell>
          <cell r="N796">
            <v>42</v>
          </cell>
          <cell r="O796"/>
          <cell r="Q796">
            <v>0</v>
          </cell>
          <cell r="R796">
            <v>0</v>
          </cell>
          <cell r="S796">
            <v>0</v>
          </cell>
          <cell r="T796">
            <v>0</v>
          </cell>
          <cell r="U796" t="e">
            <v>#REF!</v>
          </cell>
          <cell r="X796" t="str">
            <v>DEP-NC 2025</v>
          </cell>
        </row>
        <row r="797">
          <cell r="A797" t="str">
            <v>T4596B23</v>
          </cell>
          <cell r="B797" t="str">
            <v>NC</v>
          </cell>
          <cell r="C797" t="str">
            <v>CDO-East</v>
          </cell>
          <cell r="D797" t="str">
            <v>NORTHERN</v>
          </cell>
          <cell r="E797" t="str">
            <v>RALEIGH</v>
          </cell>
          <cell r="F797" t="str">
            <v>Wake</v>
          </cell>
          <cell r="G797" t="str">
            <v>RALEIGH HARRINGTON STREET 115KV</v>
          </cell>
          <cell r="H797" t="str">
            <v>T4596</v>
          </cell>
          <cell r="I797">
            <v>165</v>
          </cell>
          <cell r="J797" t="str">
            <v>B23</v>
          </cell>
          <cell r="K797" t="str">
            <v>CONVENTION CENTER 13KV</v>
          </cell>
          <cell r="L797" t="str">
            <v>BK2</v>
          </cell>
          <cell r="M797">
            <v>13</v>
          </cell>
          <cell r="N797">
            <v>4</v>
          </cell>
          <cell r="O797"/>
          <cell r="Q797">
            <v>0</v>
          </cell>
          <cell r="R797">
            <v>0</v>
          </cell>
          <cell r="S797">
            <v>0</v>
          </cell>
          <cell r="T797">
            <v>0</v>
          </cell>
          <cell r="U797" t="e">
            <v>#REF!</v>
          </cell>
          <cell r="X797" t="str">
            <v>DEP-NC 2025</v>
          </cell>
        </row>
        <row r="798">
          <cell r="A798" t="str">
            <v>T4604B10</v>
          </cell>
          <cell r="B798" t="str">
            <v>NC</v>
          </cell>
          <cell r="C798" t="str">
            <v>CDO-East</v>
          </cell>
          <cell r="D798" t="str">
            <v>NORTHERN</v>
          </cell>
          <cell r="E798" t="str">
            <v>FUQUAY</v>
          </cell>
          <cell r="F798" t="str">
            <v>Wake</v>
          </cell>
          <cell r="G798" t="str">
            <v>AMBERLY 230KV</v>
          </cell>
          <cell r="K798" t="str">
            <v>Carolina Preserve 24kv</v>
          </cell>
          <cell r="U798" t="e">
            <v>#REF!</v>
          </cell>
          <cell r="W798" t="str">
            <v>Carolia Preserve listed as BPN12 IN SCADA.  Research correct name.</v>
          </cell>
          <cell r="X798" t="str">
            <v>DEP-NC 2025</v>
          </cell>
        </row>
        <row r="799">
          <cell r="A799" t="str">
            <v>T4620B05</v>
          </cell>
          <cell r="B799" t="str">
            <v>NC</v>
          </cell>
          <cell r="C799" t="str">
            <v>CDO-East</v>
          </cell>
          <cell r="D799" t="str">
            <v>NORTHERN</v>
          </cell>
          <cell r="E799" t="str">
            <v>RALEIGH</v>
          </cell>
          <cell r="F799" t="str">
            <v>Wake</v>
          </cell>
          <cell r="G799" t="str">
            <v>CHESTNUT HILLS 115KV</v>
          </cell>
          <cell r="H799" t="str">
            <v>T4620</v>
          </cell>
          <cell r="I799">
            <v>165</v>
          </cell>
          <cell r="J799" t="str">
            <v>B05</v>
          </cell>
          <cell r="K799" t="str">
            <v>SPRING FOREST 23KV</v>
          </cell>
          <cell r="L799" t="str">
            <v>BK1</v>
          </cell>
          <cell r="M799">
            <v>23</v>
          </cell>
          <cell r="N799">
            <v>416</v>
          </cell>
          <cell r="O799"/>
          <cell r="Q799">
            <v>0</v>
          </cell>
          <cell r="R799">
            <v>0</v>
          </cell>
          <cell r="S799">
            <v>0</v>
          </cell>
          <cell r="T799">
            <v>0</v>
          </cell>
          <cell r="U799" t="e">
            <v>#REF!</v>
          </cell>
          <cell r="X799" t="str">
            <v>DEP-NC 2025</v>
          </cell>
        </row>
        <row r="800">
          <cell r="A800" t="str">
            <v>T4795B04</v>
          </cell>
          <cell r="B800" t="str">
            <v>NC</v>
          </cell>
          <cell r="C800" t="str">
            <v>CDO-East</v>
          </cell>
          <cell r="D800" t="str">
            <v>NORTHERN</v>
          </cell>
          <cell r="E800" t="str">
            <v>FUQUAY</v>
          </cell>
          <cell r="F800" t="str">
            <v>Wake</v>
          </cell>
          <cell r="G800" t="str">
            <v>HOLLY SPRINGS 230KV</v>
          </cell>
          <cell r="K800" t="str">
            <v>Sunset Ridge North 24kv</v>
          </cell>
          <cell r="U800" t="e">
            <v>#REF!</v>
          </cell>
          <cell r="X800" t="str">
            <v>DEP-NC 2025</v>
          </cell>
        </row>
        <row r="801">
          <cell r="A801" t="str">
            <v>T4870B01</v>
          </cell>
          <cell r="B801" t="str">
            <v>NC</v>
          </cell>
          <cell r="C801" t="str">
            <v>CDO-East</v>
          </cell>
          <cell r="D801" t="str">
            <v>NORTHERN</v>
          </cell>
          <cell r="E801" t="str">
            <v>RALEIGH</v>
          </cell>
          <cell r="F801" t="str">
            <v>Wake</v>
          </cell>
          <cell r="G801" t="str">
            <v>LAKESTONE 115KV</v>
          </cell>
          <cell r="H801" t="str">
            <v>T4870</v>
          </cell>
          <cell r="I801">
            <v>166</v>
          </cell>
          <cell r="J801" t="str">
            <v>B01</v>
          </cell>
          <cell r="K801" t="str">
            <v>CURRITUCK 12KV</v>
          </cell>
          <cell r="L801" t="str">
            <v>BK2</v>
          </cell>
          <cell r="M801">
            <v>12</v>
          </cell>
          <cell r="N801">
            <v>1294</v>
          </cell>
          <cell r="O801"/>
          <cell r="P801" t="str">
            <v>Y</v>
          </cell>
          <cell r="Q801">
            <v>1</v>
          </cell>
          <cell r="R801">
            <v>0.5</v>
          </cell>
          <cell r="S801">
            <v>1</v>
          </cell>
          <cell r="T801">
            <v>1</v>
          </cell>
          <cell r="U801" t="str">
            <v>DEP-NC 2025</v>
          </cell>
          <cell r="X801" t="str">
            <v>DEP-NC 2023</v>
          </cell>
        </row>
        <row r="802">
          <cell r="A802" t="str">
            <v>T4870B02</v>
          </cell>
          <cell r="B802" t="str">
            <v>NC</v>
          </cell>
          <cell r="C802" t="str">
            <v>CDO-East</v>
          </cell>
          <cell r="D802" t="str">
            <v>NORTHERN</v>
          </cell>
          <cell r="E802" t="str">
            <v>RALEIGH</v>
          </cell>
          <cell r="F802" t="str">
            <v>Wake</v>
          </cell>
          <cell r="G802" t="str">
            <v>LAKESTONE 115KV</v>
          </cell>
          <cell r="H802" t="str">
            <v>T4870</v>
          </cell>
          <cell r="I802">
            <v>166</v>
          </cell>
          <cell r="J802" t="str">
            <v>B02</v>
          </cell>
          <cell r="K802" t="str">
            <v>NORTH HILLS 12KV</v>
          </cell>
          <cell r="L802" t="str">
            <v>BK2</v>
          </cell>
          <cell r="M802">
            <v>12</v>
          </cell>
          <cell r="N802">
            <v>136</v>
          </cell>
          <cell r="O802"/>
          <cell r="Q802">
            <v>0</v>
          </cell>
          <cell r="R802">
            <v>0</v>
          </cell>
          <cell r="S802">
            <v>0</v>
          </cell>
          <cell r="T802">
            <v>0</v>
          </cell>
          <cell r="U802" t="e">
            <v>#REF!</v>
          </cell>
          <cell r="X802" t="str">
            <v>DEP-NC 2025</v>
          </cell>
        </row>
        <row r="803">
          <cell r="A803" t="str">
            <v>T4870B03</v>
          </cell>
          <cell r="B803" t="str">
            <v>NC</v>
          </cell>
          <cell r="C803" t="str">
            <v>CDO-East</v>
          </cell>
          <cell r="D803" t="str">
            <v>NORTHERN</v>
          </cell>
          <cell r="E803" t="str">
            <v>RALEIGH</v>
          </cell>
          <cell r="F803" t="str">
            <v>Wake</v>
          </cell>
          <cell r="G803" t="str">
            <v>LAKESTONE 115KV</v>
          </cell>
          <cell r="H803" t="str">
            <v>T4870</v>
          </cell>
          <cell r="I803">
            <v>166</v>
          </cell>
          <cell r="J803" t="str">
            <v>B03</v>
          </cell>
          <cell r="K803" t="str">
            <v>DREWRY HILLS 12KV</v>
          </cell>
          <cell r="L803" t="str">
            <v>BK2</v>
          </cell>
          <cell r="M803">
            <v>12</v>
          </cell>
          <cell r="N803">
            <v>1253</v>
          </cell>
          <cell r="O803"/>
          <cell r="Q803">
            <v>0</v>
          </cell>
          <cell r="R803">
            <v>0</v>
          </cell>
          <cell r="S803">
            <v>0</v>
          </cell>
          <cell r="T803">
            <v>0</v>
          </cell>
          <cell r="U803" t="e">
            <v>#REF!</v>
          </cell>
          <cell r="X803" t="str">
            <v>DEP-NC 2025</v>
          </cell>
        </row>
        <row r="804">
          <cell r="A804" t="str">
            <v>T4870B04</v>
          </cell>
          <cell r="B804" t="str">
            <v>NC</v>
          </cell>
          <cell r="C804" t="str">
            <v>CDO-East</v>
          </cell>
          <cell r="D804" t="str">
            <v>NORTHERN</v>
          </cell>
          <cell r="E804" t="str">
            <v>RALEIGH</v>
          </cell>
          <cell r="F804" t="str">
            <v>Wake</v>
          </cell>
          <cell r="G804" t="str">
            <v>LAKESTONE 115KV</v>
          </cell>
          <cell r="H804" t="str">
            <v>T4870</v>
          </cell>
          <cell r="I804">
            <v>166</v>
          </cell>
          <cell r="J804" t="str">
            <v>B04</v>
          </cell>
          <cell r="K804" t="str">
            <v>BECKANA 12KV</v>
          </cell>
          <cell r="L804" t="str">
            <v>BK1</v>
          </cell>
          <cell r="M804">
            <v>12</v>
          </cell>
          <cell r="N804">
            <v>1007</v>
          </cell>
          <cell r="O804"/>
          <cell r="Q804">
            <v>0</v>
          </cell>
          <cell r="R804">
            <v>0</v>
          </cell>
          <cell r="S804">
            <v>0</v>
          </cell>
          <cell r="T804">
            <v>0</v>
          </cell>
          <cell r="U804" t="e">
            <v>#REF!</v>
          </cell>
          <cell r="X804" t="str">
            <v>DEP-NC 2025</v>
          </cell>
        </row>
        <row r="805">
          <cell r="A805" t="str">
            <v>T4870B05</v>
          </cell>
          <cell r="B805" t="str">
            <v>NC</v>
          </cell>
          <cell r="C805" t="str">
            <v>CDO-East</v>
          </cell>
          <cell r="D805" t="str">
            <v>NORTHERN</v>
          </cell>
          <cell r="E805" t="str">
            <v>RALEIGH</v>
          </cell>
          <cell r="F805" t="str">
            <v>Wake</v>
          </cell>
          <cell r="G805" t="str">
            <v>LAKESTONE 115KV</v>
          </cell>
          <cell r="H805" t="str">
            <v>T4870</v>
          </cell>
          <cell r="I805">
            <v>166</v>
          </cell>
          <cell r="J805" t="str">
            <v>B05</v>
          </cell>
          <cell r="K805" t="str">
            <v>COLEY FOREST 12KV</v>
          </cell>
          <cell r="L805" t="str">
            <v>BK1</v>
          </cell>
          <cell r="M805">
            <v>12</v>
          </cell>
          <cell r="N805">
            <v>975</v>
          </cell>
          <cell r="O805"/>
          <cell r="Q805">
            <v>0</v>
          </cell>
          <cell r="R805">
            <v>0</v>
          </cell>
          <cell r="S805">
            <v>1</v>
          </cell>
          <cell r="T805">
            <v>0</v>
          </cell>
          <cell r="U805" t="e">
            <v>#REF!</v>
          </cell>
          <cell r="X805" t="str">
            <v>DEP-NC 2025</v>
          </cell>
        </row>
        <row r="806">
          <cell r="A806" t="str">
            <v>T4870B06</v>
          </cell>
          <cell r="B806" t="str">
            <v>NC</v>
          </cell>
          <cell r="C806" t="str">
            <v>CDO-East</v>
          </cell>
          <cell r="D806" t="str">
            <v>NORTHERN</v>
          </cell>
          <cell r="E806" t="str">
            <v>RALEIGH</v>
          </cell>
          <cell r="F806" t="str">
            <v>Wake</v>
          </cell>
          <cell r="G806" t="str">
            <v>LAKESTONE 115KV</v>
          </cell>
          <cell r="H806" t="str">
            <v>T4870</v>
          </cell>
          <cell r="I806">
            <v>166</v>
          </cell>
          <cell r="J806" t="str">
            <v>B06</v>
          </cell>
          <cell r="K806" t="str">
            <v>LASSITER MILL 12KV</v>
          </cell>
          <cell r="L806" t="str">
            <v>BK1</v>
          </cell>
          <cell r="M806">
            <v>12</v>
          </cell>
          <cell r="N806">
            <v>582</v>
          </cell>
          <cell r="O806"/>
          <cell r="Q806">
            <v>0</v>
          </cell>
          <cell r="R806">
            <v>0</v>
          </cell>
          <cell r="S806">
            <v>1</v>
          </cell>
          <cell r="T806">
            <v>0</v>
          </cell>
          <cell r="U806" t="e">
            <v>#REF!</v>
          </cell>
          <cell r="X806" t="str">
            <v>DEP-NC 2025</v>
          </cell>
        </row>
        <row r="807">
          <cell r="A807" t="str">
            <v>T4870B07</v>
          </cell>
          <cell r="B807" t="str">
            <v>NC</v>
          </cell>
          <cell r="C807" t="str">
            <v>CDO-East</v>
          </cell>
          <cell r="D807" t="str">
            <v>NORTHERN</v>
          </cell>
          <cell r="E807" t="str">
            <v>RALEIGH</v>
          </cell>
          <cell r="F807" t="str">
            <v>Wake</v>
          </cell>
          <cell r="G807" t="str">
            <v>LAKESTONE 115KV</v>
          </cell>
          <cell r="H807" t="str">
            <v>T4870</v>
          </cell>
          <cell r="I807">
            <v>166</v>
          </cell>
          <cell r="J807" t="str">
            <v>B07</v>
          </cell>
          <cell r="K807" t="str">
            <v>OMEGA 12KV</v>
          </cell>
          <cell r="L807" t="str">
            <v>BK1</v>
          </cell>
          <cell r="M807">
            <v>12</v>
          </cell>
          <cell r="N807">
            <v>77</v>
          </cell>
          <cell r="O807"/>
          <cell r="Q807">
            <v>0</v>
          </cell>
          <cell r="R807">
            <v>0</v>
          </cell>
          <cell r="S807">
            <v>0</v>
          </cell>
          <cell r="T807">
            <v>0</v>
          </cell>
          <cell r="U807" t="e">
            <v>#REF!</v>
          </cell>
          <cell r="X807" t="str">
            <v>DEP-NC 2025</v>
          </cell>
        </row>
        <row r="808">
          <cell r="A808" t="str">
            <v>T4990B33</v>
          </cell>
          <cell r="B808" t="str">
            <v>NC</v>
          </cell>
          <cell r="C808" t="str">
            <v>CDO-East</v>
          </cell>
          <cell r="D808" t="str">
            <v>NORTHERN</v>
          </cell>
          <cell r="E808" t="str">
            <v>RALEIGH</v>
          </cell>
          <cell r="F808" t="str">
            <v>Wake</v>
          </cell>
          <cell r="G808" t="str">
            <v>METHOD 230KV</v>
          </cell>
          <cell r="H808" t="str">
            <v>T4990</v>
          </cell>
          <cell r="I808">
            <v>166</v>
          </cell>
          <cell r="J808" t="str">
            <v>B33</v>
          </cell>
          <cell r="K808" t="str">
            <v>WESTERN BOULEVARD 12KV</v>
          </cell>
          <cell r="L808" t="str">
            <v>BK2</v>
          </cell>
          <cell r="M808">
            <v>12</v>
          </cell>
          <cell r="N808">
            <v>271</v>
          </cell>
          <cell r="O808"/>
          <cell r="Q808">
            <v>0</v>
          </cell>
          <cell r="R808">
            <v>0</v>
          </cell>
          <cell r="S808">
            <v>1</v>
          </cell>
          <cell r="T808">
            <v>0</v>
          </cell>
          <cell r="U808" t="e">
            <v>#REF!</v>
          </cell>
          <cell r="X808" t="str">
            <v>DEP-NC 2025</v>
          </cell>
        </row>
        <row r="809">
          <cell r="A809" t="str">
            <v>T4990B34</v>
          </cell>
          <cell r="B809" t="str">
            <v>NC</v>
          </cell>
          <cell r="C809" t="str">
            <v>CDO-East</v>
          </cell>
          <cell r="D809" t="str">
            <v>NORTHERN</v>
          </cell>
          <cell r="E809" t="str">
            <v>RALEIGH</v>
          </cell>
          <cell r="F809" t="str">
            <v>Wake</v>
          </cell>
          <cell r="G809" t="str">
            <v>METHOD 230KV</v>
          </cell>
          <cell r="H809" t="str">
            <v>T4990</v>
          </cell>
          <cell r="I809">
            <v>166</v>
          </cell>
          <cell r="J809" t="str">
            <v>B34</v>
          </cell>
          <cell r="K809" t="str">
            <v>RIDGE ROAD 12KV</v>
          </cell>
          <cell r="L809" t="str">
            <v>BK1</v>
          </cell>
          <cell r="M809">
            <v>12</v>
          </cell>
          <cell r="N809">
            <v>603</v>
          </cell>
          <cell r="O809"/>
          <cell r="Q809">
            <v>0</v>
          </cell>
          <cell r="R809">
            <v>0</v>
          </cell>
          <cell r="S809">
            <v>0</v>
          </cell>
          <cell r="T809">
            <v>0</v>
          </cell>
          <cell r="U809" t="e">
            <v>#REF!</v>
          </cell>
          <cell r="X809" t="str">
            <v>DEP-NC 2025</v>
          </cell>
        </row>
        <row r="810">
          <cell r="A810" t="str">
            <v>T4990B35</v>
          </cell>
          <cell r="B810" t="str">
            <v>NC</v>
          </cell>
          <cell r="C810" t="str">
            <v>CDO-East</v>
          </cell>
          <cell r="D810" t="str">
            <v>NORTHERN</v>
          </cell>
          <cell r="E810" t="str">
            <v>RALEIGH</v>
          </cell>
          <cell r="F810" t="str">
            <v>Wake</v>
          </cell>
          <cell r="G810" t="str">
            <v>METHOD 230KV</v>
          </cell>
          <cell r="H810" t="str">
            <v>T4990</v>
          </cell>
          <cell r="I810">
            <v>166</v>
          </cell>
          <cell r="J810" t="str">
            <v>B35</v>
          </cell>
          <cell r="K810" t="str">
            <v>HILLSBOROUGH STREET 12KV</v>
          </cell>
          <cell r="L810" t="str">
            <v>BK2</v>
          </cell>
          <cell r="M810">
            <v>12</v>
          </cell>
          <cell r="N810">
            <v>1070</v>
          </cell>
          <cell r="O810"/>
          <cell r="Q810">
            <v>0</v>
          </cell>
          <cell r="R810">
            <v>0</v>
          </cell>
          <cell r="S810">
            <v>0</v>
          </cell>
          <cell r="T810">
            <v>0</v>
          </cell>
          <cell r="U810" t="e">
            <v>#REF!</v>
          </cell>
          <cell r="X810" t="str">
            <v>DEP-NC 2025</v>
          </cell>
        </row>
        <row r="811">
          <cell r="A811" t="str">
            <v>T4990B37</v>
          </cell>
          <cell r="B811" t="str">
            <v>NC</v>
          </cell>
          <cell r="C811" t="str">
            <v>CDO-East</v>
          </cell>
          <cell r="D811" t="str">
            <v>NORTHERN</v>
          </cell>
          <cell r="E811" t="str">
            <v>RALEIGH</v>
          </cell>
          <cell r="F811" t="str">
            <v>Wake</v>
          </cell>
          <cell r="G811" t="str">
            <v>METHOD 230KV</v>
          </cell>
          <cell r="H811" t="str">
            <v>T4990</v>
          </cell>
          <cell r="I811">
            <v>166</v>
          </cell>
          <cell r="J811" t="str">
            <v>B37</v>
          </cell>
          <cell r="K811" t="str">
            <v>BUDLEIGH 12KV</v>
          </cell>
          <cell r="L811" t="str">
            <v>BK1</v>
          </cell>
          <cell r="M811">
            <v>12</v>
          </cell>
          <cell r="N811">
            <v>1048</v>
          </cell>
          <cell r="O811"/>
          <cell r="Q811">
            <v>0</v>
          </cell>
          <cell r="R811">
            <v>0</v>
          </cell>
          <cell r="S811">
            <v>0</v>
          </cell>
          <cell r="T811">
            <v>0</v>
          </cell>
          <cell r="U811" t="e">
            <v>#REF!</v>
          </cell>
          <cell r="X811" t="str">
            <v>DEP-NC 2025</v>
          </cell>
        </row>
        <row r="812">
          <cell r="A812" t="str">
            <v>T4990B38</v>
          </cell>
          <cell r="B812" t="str">
            <v>NC</v>
          </cell>
          <cell r="C812" t="str">
            <v>CDO-East</v>
          </cell>
          <cell r="D812" t="str">
            <v>NORTHERN</v>
          </cell>
          <cell r="E812" t="str">
            <v>RALEIGH</v>
          </cell>
          <cell r="F812" t="str">
            <v>Wake</v>
          </cell>
          <cell r="G812" t="str">
            <v>METHOD 230KV</v>
          </cell>
          <cell r="H812" t="str">
            <v>T4990</v>
          </cell>
          <cell r="I812">
            <v>166</v>
          </cell>
          <cell r="J812" t="str">
            <v>B38</v>
          </cell>
          <cell r="K812" t="str">
            <v>FAIRGROUNDS 12KV</v>
          </cell>
          <cell r="L812" t="str">
            <v>BK1</v>
          </cell>
          <cell r="M812">
            <v>12</v>
          </cell>
          <cell r="N812">
            <v>329</v>
          </cell>
          <cell r="O812"/>
          <cell r="Q812">
            <v>0</v>
          </cell>
          <cell r="R812">
            <v>0</v>
          </cell>
          <cell r="S812">
            <v>1</v>
          </cell>
          <cell r="T812">
            <v>0</v>
          </cell>
          <cell r="U812" t="e">
            <v>#REF!</v>
          </cell>
          <cell r="X812" t="str">
            <v>DEP-NC 2025</v>
          </cell>
        </row>
        <row r="813">
          <cell r="A813" t="str">
            <v>T5005B02</v>
          </cell>
          <cell r="B813" t="str">
            <v>NC</v>
          </cell>
          <cell r="C813" t="str">
            <v>CDO-East</v>
          </cell>
          <cell r="D813" t="str">
            <v>NORTHERN</v>
          </cell>
          <cell r="E813" t="str">
            <v>RALEIGH</v>
          </cell>
          <cell r="F813" t="str">
            <v>Wake</v>
          </cell>
          <cell r="G813" t="str">
            <v>MORDECAI 115KV</v>
          </cell>
          <cell r="H813" t="str">
            <v>T5005</v>
          </cell>
          <cell r="I813">
            <v>165</v>
          </cell>
          <cell r="J813" t="str">
            <v>B02</v>
          </cell>
          <cell r="K813" t="str">
            <v>HALIFAX STREET 12KV</v>
          </cell>
          <cell r="L813" t="str">
            <v>BK2</v>
          </cell>
          <cell r="M813">
            <v>12</v>
          </cell>
          <cell r="N813">
            <v>15</v>
          </cell>
          <cell r="O813"/>
          <cell r="Q813">
            <v>0</v>
          </cell>
          <cell r="R813">
            <v>0</v>
          </cell>
          <cell r="S813">
            <v>0</v>
          </cell>
          <cell r="T813">
            <v>0</v>
          </cell>
          <cell r="U813" t="e">
            <v>#REF!</v>
          </cell>
          <cell r="X813" t="str">
            <v>DEP-NC 2025</v>
          </cell>
        </row>
        <row r="814">
          <cell r="A814" t="str">
            <v>T5005B03</v>
          </cell>
          <cell r="B814" t="str">
            <v>NC</v>
          </cell>
          <cell r="C814" t="str">
            <v>CDO-East</v>
          </cell>
          <cell r="D814" t="str">
            <v>NORTHERN</v>
          </cell>
          <cell r="E814" t="str">
            <v>RALEIGH</v>
          </cell>
          <cell r="F814" t="str">
            <v>Wake</v>
          </cell>
          <cell r="G814" t="str">
            <v>MORDECAI 115KV</v>
          </cell>
          <cell r="H814" t="str">
            <v>T5005</v>
          </cell>
          <cell r="I814">
            <v>165</v>
          </cell>
          <cell r="J814" t="str">
            <v>B03</v>
          </cell>
          <cell r="K814" t="str">
            <v>OAKWOOD AVENUE 12KV</v>
          </cell>
          <cell r="L814" t="str">
            <v>BK1</v>
          </cell>
          <cell r="M814">
            <v>12</v>
          </cell>
          <cell r="N814">
            <v>58</v>
          </cell>
          <cell r="O814"/>
          <cell r="Q814">
            <v>0</v>
          </cell>
          <cell r="R814">
            <v>0</v>
          </cell>
          <cell r="S814">
            <v>0</v>
          </cell>
          <cell r="T814">
            <v>0</v>
          </cell>
          <cell r="U814" t="e">
            <v>#REF!</v>
          </cell>
          <cell r="X814" t="str">
            <v>DEP-NC 2025</v>
          </cell>
        </row>
        <row r="815">
          <cell r="A815" t="str">
            <v>T5005B04</v>
          </cell>
          <cell r="B815" t="str">
            <v>NC</v>
          </cell>
          <cell r="C815" t="str">
            <v>CDO-East</v>
          </cell>
          <cell r="D815" t="str">
            <v>NORTHERN</v>
          </cell>
          <cell r="E815" t="str">
            <v>RALEIGH</v>
          </cell>
          <cell r="F815" t="str">
            <v>Wake</v>
          </cell>
          <cell r="G815" t="str">
            <v>MORDECAI 115KV</v>
          </cell>
          <cell r="H815" t="str">
            <v>T5005</v>
          </cell>
          <cell r="I815">
            <v>165</v>
          </cell>
          <cell r="J815" t="str">
            <v>B04</v>
          </cell>
          <cell r="K815" t="str">
            <v>BLOUNT STREET 12KV</v>
          </cell>
          <cell r="L815" t="str">
            <v>BK1</v>
          </cell>
          <cell r="M815">
            <v>12</v>
          </cell>
          <cell r="N815">
            <v>1076</v>
          </cell>
          <cell r="O815"/>
          <cell r="Q815">
            <v>0</v>
          </cell>
          <cell r="R815">
            <v>0</v>
          </cell>
          <cell r="S815">
            <v>0</v>
          </cell>
          <cell r="T815">
            <v>0</v>
          </cell>
          <cell r="U815" t="e">
            <v>#REF!</v>
          </cell>
          <cell r="X815" t="str">
            <v>DEP-NC 2025</v>
          </cell>
        </row>
        <row r="816">
          <cell r="A816" t="str">
            <v>T5005B07</v>
          </cell>
          <cell r="B816" t="str">
            <v>NC</v>
          </cell>
          <cell r="C816" t="str">
            <v>CDO-East</v>
          </cell>
          <cell r="D816" t="str">
            <v>NORTHERN</v>
          </cell>
          <cell r="E816" t="str">
            <v>RALEIGH</v>
          </cell>
          <cell r="F816" t="str">
            <v>Wake</v>
          </cell>
          <cell r="G816" t="str">
            <v>MORDECAI 115KV</v>
          </cell>
          <cell r="H816" t="str">
            <v>T5005</v>
          </cell>
          <cell r="I816">
            <v>165</v>
          </cell>
          <cell r="J816" t="str">
            <v>B07</v>
          </cell>
          <cell r="K816" t="str">
            <v>PEACE STREET 12KV</v>
          </cell>
          <cell r="L816" t="str">
            <v>BK1</v>
          </cell>
          <cell r="M816">
            <v>12</v>
          </cell>
          <cell r="N816">
            <v>709</v>
          </cell>
          <cell r="O816"/>
          <cell r="Q816">
            <v>0</v>
          </cell>
          <cell r="R816">
            <v>0</v>
          </cell>
          <cell r="S816">
            <v>0</v>
          </cell>
          <cell r="T816">
            <v>0</v>
          </cell>
          <cell r="U816" t="e">
            <v>#REF!</v>
          </cell>
          <cell r="X816" t="str">
            <v>DEP-NC 2025</v>
          </cell>
        </row>
        <row r="817">
          <cell r="A817" t="str">
            <v>T5060B03</v>
          </cell>
          <cell r="B817" t="str">
            <v>NC</v>
          </cell>
          <cell r="C817" t="str">
            <v>CDO-East</v>
          </cell>
          <cell r="D817" t="str">
            <v>NORTHERN</v>
          </cell>
          <cell r="E817" t="str">
            <v>RALEIGH</v>
          </cell>
          <cell r="F817" t="str">
            <v>Wake</v>
          </cell>
          <cell r="G817" t="str">
            <v>NEUSE 115KV</v>
          </cell>
          <cell r="H817" t="str">
            <v>T5060</v>
          </cell>
          <cell r="I817">
            <v>165</v>
          </cell>
          <cell r="J817" t="str">
            <v>B03</v>
          </cell>
          <cell r="K817" t="str">
            <v>POSSUM TRACK 23KV</v>
          </cell>
          <cell r="L817" t="str">
            <v>BK1</v>
          </cell>
          <cell r="M817">
            <v>23</v>
          </cell>
          <cell r="N817">
            <v>832</v>
          </cell>
          <cell r="O817"/>
          <cell r="Q817">
            <v>0</v>
          </cell>
          <cell r="R817">
            <v>0</v>
          </cell>
          <cell r="S817">
            <v>2</v>
          </cell>
          <cell r="T817">
            <v>0</v>
          </cell>
          <cell r="U817" t="e">
            <v>#REF!</v>
          </cell>
          <cell r="X817" t="str">
            <v>DEP-NC 2025</v>
          </cell>
        </row>
        <row r="818">
          <cell r="A818" t="str">
            <v>T5095B12</v>
          </cell>
          <cell r="B818" t="str">
            <v>NC</v>
          </cell>
          <cell r="C818" t="str">
            <v>CDO-East</v>
          </cell>
          <cell r="D818" t="str">
            <v>NORTHERN</v>
          </cell>
          <cell r="E818" t="str">
            <v>ROXBORO</v>
          </cell>
          <cell r="F818" t="str">
            <v>Person</v>
          </cell>
          <cell r="G818" t="str">
            <v>PERSON 500KV</v>
          </cell>
          <cell r="H818" t="str">
            <v>T5095</v>
          </cell>
          <cell r="I818">
            <v>146</v>
          </cell>
          <cell r="J818" t="str">
            <v>B12</v>
          </cell>
          <cell r="K818" t="str">
            <v>SHORE DRIVE 24KV</v>
          </cell>
          <cell r="L818" t="str">
            <v>BK1</v>
          </cell>
          <cell r="M818">
            <v>24</v>
          </cell>
          <cell r="N818">
            <v>1</v>
          </cell>
          <cell r="O818"/>
          <cell r="Q818">
            <v>0</v>
          </cell>
          <cell r="R818">
            <v>0</v>
          </cell>
          <cell r="S818">
            <v>0</v>
          </cell>
          <cell r="T818">
            <v>0</v>
          </cell>
          <cell r="U818" t="e">
            <v>#REF!</v>
          </cell>
          <cell r="X818" t="str">
            <v>DEP-NC 2025</v>
          </cell>
        </row>
        <row r="819">
          <cell r="A819" t="str">
            <v>T5095B13</v>
          </cell>
          <cell r="B819" t="str">
            <v>NC</v>
          </cell>
          <cell r="C819" t="str">
            <v>CDO-East</v>
          </cell>
          <cell r="D819" t="str">
            <v>NORTHERN</v>
          </cell>
          <cell r="E819" t="str">
            <v>ROXBORO</v>
          </cell>
          <cell r="F819" t="str">
            <v>Person</v>
          </cell>
          <cell r="G819" t="str">
            <v>PERSON 500KV</v>
          </cell>
          <cell r="H819" t="str">
            <v>T5095</v>
          </cell>
          <cell r="I819">
            <v>146</v>
          </cell>
          <cell r="J819" t="str">
            <v>B13</v>
          </cell>
          <cell r="K819" t="str">
            <v>HYCO LAKE 24KV</v>
          </cell>
          <cell r="L819" t="str">
            <v>BK1</v>
          </cell>
          <cell r="M819">
            <v>24</v>
          </cell>
          <cell r="N819">
            <v>987</v>
          </cell>
          <cell r="O819"/>
          <cell r="Q819">
            <v>0</v>
          </cell>
          <cell r="R819">
            <v>0</v>
          </cell>
          <cell r="S819">
            <v>0</v>
          </cell>
          <cell r="T819">
            <v>0</v>
          </cell>
          <cell r="U819" t="e">
            <v>#REF!</v>
          </cell>
          <cell r="X819" t="str">
            <v>DEP-NC 2025</v>
          </cell>
        </row>
        <row r="820">
          <cell r="A820" t="str">
            <v>T5108B01</v>
          </cell>
          <cell r="B820" t="str">
            <v>NC</v>
          </cell>
          <cell r="C820" t="str">
            <v>CDO-East</v>
          </cell>
          <cell r="D820" t="str">
            <v>NORTHERN</v>
          </cell>
          <cell r="E820" t="str">
            <v>RALEIGH</v>
          </cell>
          <cell r="F820" t="str">
            <v>Wake</v>
          </cell>
          <cell r="G820" t="str">
            <v>PINE LAKE 230KV</v>
          </cell>
          <cell r="H820" t="str">
            <v>T5108</v>
          </cell>
          <cell r="I820">
            <v>165</v>
          </cell>
          <cell r="J820" t="str">
            <v>B01</v>
          </cell>
          <cell r="K820" t="str">
            <v>BOULEVARD CENTER 23KV</v>
          </cell>
          <cell r="L820" t="str">
            <v>BK1</v>
          </cell>
          <cell r="M820">
            <v>23</v>
          </cell>
          <cell r="N820">
            <v>719</v>
          </cell>
          <cell r="O820"/>
          <cell r="Q820">
            <v>0</v>
          </cell>
          <cell r="R820">
            <v>0</v>
          </cell>
          <cell r="S820">
            <v>0</v>
          </cell>
          <cell r="T820">
            <v>0</v>
          </cell>
          <cell r="U820" t="e">
            <v>#REF!</v>
          </cell>
          <cell r="X820" t="str">
            <v>DEP-NC 2025</v>
          </cell>
        </row>
        <row r="821">
          <cell r="A821" t="str">
            <v>T5108B02</v>
          </cell>
          <cell r="B821" t="str">
            <v>NC</v>
          </cell>
          <cell r="C821" t="str">
            <v>CDO-East</v>
          </cell>
          <cell r="D821" t="str">
            <v>NORTHERN</v>
          </cell>
          <cell r="E821" t="str">
            <v>RALEIGH</v>
          </cell>
          <cell r="F821" t="str">
            <v>Wake</v>
          </cell>
          <cell r="G821" t="str">
            <v>PINE LAKE 230KV</v>
          </cell>
          <cell r="H821" t="str">
            <v>T5108</v>
          </cell>
          <cell r="I821">
            <v>165</v>
          </cell>
          <cell r="J821" t="str">
            <v>B02</v>
          </cell>
          <cell r="K821" t="str">
            <v>MILLBROOK 23KV</v>
          </cell>
          <cell r="L821" t="str">
            <v>BK1</v>
          </cell>
          <cell r="M821">
            <v>23</v>
          </cell>
          <cell r="N821">
            <v>180</v>
          </cell>
          <cell r="O821"/>
          <cell r="Q821">
            <v>0</v>
          </cell>
          <cell r="R821">
            <v>0</v>
          </cell>
          <cell r="S821">
            <v>0</v>
          </cell>
          <cell r="T821">
            <v>0</v>
          </cell>
          <cell r="U821" t="e">
            <v>#REF!</v>
          </cell>
          <cell r="X821" t="str">
            <v>DEP-NC 2025</v>
          </cell>
        </row>
        <row r="822">
          <cell r="A822" t="str">
            <v>T5108B04</v>
          </cell>
          <cell r="B822" t="str">
            <v>NC</v>
          </cell>
          <cell r="C822" t="str">
            <v>CDO-East</v>
          </cell>
          <cell r="D822" t="str">
            <v>NORTHERN</v>
          </cell>
          <cell r="E822" t="str">
            <v>RALEIGH</v>
          </cell>
          <cell r="F822" t="str">
            <v>Wake</v>
          </cell>
          <cell r="G822" t="str">
            <v>PINE LAKE 230KV</v>
          </cell>
          <cell r="H822" t="str">
            <v>T5108</v>
          </cell>
          <cell r="I822">
            <v>165</v>
          </cell>
          <cell r="J822" t="str">
            <v>B04</v>
          </cell>
          <cell r="K822" t="str">
            <v>WAKE FOREST 23KV</v>
          </cell>
          <cell r="L822" t="str">
            <v>BK1</v>
          </cell>
          <cell r="M822">
            <v>23</v>
          </cell>
          <cell r="N822">
            <v>1083</v>
          </cell>
          <cell r="O822"/>
          <cell r="Q822">
            <v>0</v>
          </cell>
          <cell r="R822">
            <v>0</v>
          </cell>
          <cell r="S822">
            <v>0</v>
          </cell>
          <cell r="T822">
            <v>0</v>
          </cell>
          <cell r="U822" t="e">
            <v>#REF!</v>
          </cell>
          <cell r="X822" t="str">
            <v>DEP-NC 2025</v>
          </cell>
        </row>
        <row r="823">
          <cell r="A823" t="str">
            <v>T5111B04</v>
          </cell>
          <cell r="B823" t="str">
            <v>NC</v>
          </cell>
          <cell r="C823" t="str">
            <v>CDO-East</v>
          </cell>
          <cell r="D823" t="str">
            <v>NORTHERN</v>
          </cell>
          <cell r="E823" t="str">
            <v>FUQUAY</v>
          </cell>
          <cell r="F823" t="str">
            <v>Wake</v>
          </cell>
          <cell r="G823" t="str">
            <v>CARY PINEY PLAINS 230KV</v>
          </cell>
          <cell r="H823" t="str">
            <v>T5111</v>
          </cell>
          <cell r="I823">
            <v>161</v>
          </cell>
          <cell r="J823" t="str">
            <v>B04</v>
          </cell>
          <cell r="K823" t="str">
            <v>WAVERLY 24KV</v>
          </cell>
          <cell r="L823" t="str">
            <v>BK1</v>
          </cell>
          <cell r="M823">
            <v>24</v>
          </cell>
          <cell r="N823">
            <v>1474</v>
          </cell>
          <cell r="O823"/>
          <cell r="P823" t="str">
            <v>Y</v>
          </cell>
          <cell r="Q823">
            <v>1</v>
          </cell>
          <cell r="R823">
            <v>0.5</v>
          </cell>
          <cell r="S823">
            <v>0</v>
          </cell>
          <cell r="T823">
            <v>7</v>
          </cell>
          <cell r="U823" t="str">
            <v>DEP-NC 2025</v>
          </cell>
          <cell r="X823" t="str">
            <v>DEP-NC 2022</v>
          </cell>
        </row>
        <row r="824">
          <cell r="A824" t="str">
            <v>T5112B01</v>
          </cell>
          <cell r="B824" t="str">
            <v>NC</v>
          </cell>
          <cell r="C824" t="str">
            <v>CDO-East</v>
          </cell>
          <cell r="D824" t="str">
            <v>NORTHERN</v>
          </cell>
          <cell r="E824" t="str">
            <v>RALEIGH</v>
          </cell>
          <cell r="F824" t="str">
            <v>Wake</v>
          </cell>
          <cell r="G824" t="str">
            <v>RALEIGH PRISON FARM 230KV</v>
          </cell>
          <cell r="H824" t="str">
            <v>T5112</v>
          </cell>
          <cell r="I824">
            <v>166</v>
          </cell>
          <cell r="J824" t="str">
            <v>B01</v>
          </cell>
          <cell r="K824" t="str">
            <v>WESTCHASE 23KV</v>
          </cell>
          <cell r="L824" t="str">
            <v>BK1</v>
          </cell>
          <cell r="M824">
            <v>23</v>
          </cell>
          <cell r="N824">
            <v>403</v>
          </cell>
          <cell r="O824"/>
          <cell r="Q824">
            <v>0</v>
          </cell>
          <cell r="R824">
            <v>0</v>
          </cell>
          <cell r="S824">
            <v>0</v>
          </cell>
          <cell r="T824">
            <v>0</v>
          </cell>
          <cell r="U824" t="e">
            <v>#REF!</v>
          </cell>
          <cell r="X824" t="str">
            <v>DEP-NC 2025</v>
          </cell>
        </row>
        <row r="825">
          <cell r="A825" t="str">
            <v>T5112B02</v>
          </cell>
          <cell r="B825" t="str">
            <v>NC</v>
          </cell>
          <cell r="C825" t="str">
            <v>CDO-East</v>
          </cell>
          <cell r="D825" t="str">
            <v>NORTHERN</v>
          </cell>
          <cell r="E825" t="str">
            <v>RALEIGH</v>
          </cell>
          <cell r="F825" t="str">
            <v>Wake</v>
          </cell>
          <cell r="G825" t="str">
            <v>RALEIGH PRISON FARM 230KV</v>
          </cell>
          <cell r="H825" t="str">
            <v>T5112</v>
          </cell>
          <cell r="I825">
            <v>166</v>
          </cell>
          <cell r="J825" t="str">
            <v>B02</v>
          </cell>
          <cell r="K825" t="str">
            <v>COLISEUM 23KV</v>
          </cell>
          <cell r="L825" t="str">
            <v>BK1</v>
          </cell>
          <cell r="M825">
            <v>23</v>
          </cell>
          <cell r="N825">
            <v>85</v>
          </cell>
          <cell r="O825"/>
          <cell r="Q825">
            <v>0</v>
          </cell>
          <cell r="R825">
            <v>0</v>
          </cell>
          <cell r="S825">
            <v>0</v>
          </cell>
          <cell r="T825">
            <v>0</v>
          </cell>
          <cell r="U825" t="e">
            <v>#REF!</v>
          </cell>
          <cell r="X825" t="str">
            <v>DEP-NC 2025</v>
          </cell>
        </row>
        <row r="826">
          <cell r="A826" t="str">
            <v>T5112B03</v>
          </cell>
          <cell r="B826" t="str">
            <v>NC</v>
          </cell>
          <cell r="C826" t="str">
            <v>CDO-East</v>
          </cell>
          <cell r="D826" t="str">
            <v>NORTHERN</v>
          </cell>
          <cell r="E826" t="str">
            <v>RALEIGH</v>
          </cell>
          <cell r="F826" t="str">
            <v>Wake</v>
          </cell>
          <cell r="G826" t="str">
            <v>RALEIGH PRISON FARM 230KV</v>
          </cell>
          <cell r="H826" t="str">
            <v>T5112</v>
          </cell>
          <cell r="I826">
            <v>166</v>
          </cell>
          <cell r="J826" t="str">
            <v>B03</v>
          </cell>
          <cell r="K826" t="str">
            <v>EDWARDS MILL ROAD 23KV</v>
          </cell>
          <cell r="L826" t="str">
            <v>BK1</v>
          </cell>
          <cell r="M826">
            <v>23</v>
          </cell>
          <cell r="N826">
            <v>890</v>
          </cell>
          <cell r="O826"/>
          <cell r="Q826">
            <v>0</v>
          </cell>
          <cell r="R826">
            <v>0</v>
          </cell>
          <cell r="S826">
            <v>0</v>
          </cell>
          <cell r="T826">
            <v>0</v>
          </cell>
          <cell r="U826" t="e">
            <v>#REF!</v>
          </cell>
          <cell r="X826" t="str">
            <v>DEP-NC 2025</v>
          </cell>
        </row>
        <row r="827">
          <cell r="A827" t="str">
            <v>T5112B04</v>
          </cell>
          <cell r="B827" t="str">
            <v>NC</v>
          </cell>
          <cell r="C827" t="str">
            <v>CDO-East</v>
          </cell>
          <cell r="D827" t="str">
            <v>NORTHERN</v>
          </cell>
          <cell r="E827" t="str">
            <v>RALEIGH</v>
          </cell>
          <cell r="F827" t="str">
            <v>Wake</v>
          </cell>
          <cell r="G827" t="str">
            <v>RALEIGH PRISON FARM 230KV</v>
          </cell>
          <cell r="H827" t="str">
            <v>T5112</v>
          </cell>
          <cell r="I827">
            <v>166</v>
          </cell>
          <cell r="J827" t="str">
            <v>B04</v>
          </cell>
          <cell r="K827" t="str">
            <v>REEDY CREEK 23KV</v>
          </cell>
          <cell r="L827" t="str">
            <v>BK1</v>
          </cell>
          <cell r="M827">
            <v>23</v>
          </cell>
          <cell r="N827">
            <v>282</v>
          </cell>
          <cell r="O827"/>
          <cell r="Q827">
            <v>0</v>
          </cell>
          <cell r="R827">
            <v>0</v>
          </cell>
          <cell r="S827">
            <v>0</v>
          </cell>
          <cell r="T827">
            <v>0</v>
          </cell>
          <cell r="U827" t="e">
            <v>#REF!</v>
          </cell>
          <cell r="X827" t="str">
            <v>DEP-NC 2025</v>
          </cell>
        </row>
        <row r="828">
          <cell r="A828" t="str">
            <v>T5112B05</v>
          </cell>
          <cell r="B828" t="str">
            <v>NC</v>
          </cell>
          <cell r="C828" t="str">
            <v>CDO-East</v>
          </cell>
          <cell r="D828" t="str">
            <v>NORTHERN</v>
          </cell>
          <cell r="E828" t="str">
            <v>RALEIGH</v>
          </cell>
          <cell r="F828" t="str">
            <v>Wake</v>
          </cell>
          <cell r="G828" t="str">
            <v>RALEIGH PRISON FARM 230KV</v>
          </cell>
          <cell r="H828" t="str">
            <v>T5112</v>
          </cell>
          <cell r="I828">
            <v>166</v>
          </cell>
          <cell r="J828" t="str">
            <v>B05</v>
          </cell>
          <cell r="K828" t="str">
            <v>LAKE BOONE TRAIL 23KV</v>
          </cell>
          <cell r="L828" t="str">
            <v>BK1</v>
          </cell>
          <cell r="M828">
            <v>23</v>
          </cell>
          <cell r="N828">
            <v>8</v>
          </cell>
          <cell r="O828"/>
          <cell r="Q828">
            <v>0</v>
          </cell>
          <cell r="R828">
            <v>0</v>
          </cell>
          <cell r="S828">
            <v>0</v>
          </cell>
          <cell r="T828">
            <v>0</v>
          </cell>
          <cell r="U828" t="e">
            <v>#REF!</v>
          </cell>
          <cell r="X828" t="str">
            <v>DEP-NC 2025</v>
          </cell>
        </row>
        <row r="829">
          <cell r="A829" t="str">
            <v>T5113B01</v>
          </cell>
          <cell r="B829" t="str">
            <v>NC</v>
          </cell>
          <cell r="C829" t="str">
            <v>CDO-East</v>
          </cell>
          <cell r="D829" t="str">
            <v>NORTHERN</v>
          </cell>
          <cell r="E829" t="str">
            <v>RALEIGH</v>
          </cell>
          <cell r="F829" t="str">
            <v>Wake</v>
          </cell>
          <cell r="G829" t="str">
            <v>RALEIGH ATLANTIC AVENUE 115KV</v>
          </cell>
          <cell r="H829" t="str">
            <v>T5113</v>
          </cell>
          <cell r="I829">
            <v>165</v>
          </cell>
          <cell r="J829" t="str">
            <v>B01</v>
          </cell>
          <cell r="K829" t="str">
            <v>WOLFPACK LANE 23KV</v>
          </cell>
          <cell r="L829" t="str">
            <v>BK1</v>
          </cell>
          <cell r="M829">
            <v>23</v>
          </cell>
          <cell r="N829">
            <v>522</v>
          </cell>
          <cell r="O829"/>
          <cell r="Q829">
            <v>0</v>
          </cell>
          <cell r="R829">
            <v>0</v>
          </cell>
          <cell r="S829">
            <v>2</v>
          </cell>
          <cell r="T829">
            <v>0</v>
          </cell>
          <cell r="U829" t="e">
            <v>#REF!</v>
          </cell>
          <cell r="X829" t="str">
            <v>DEP-NC 2025</v>
          </cell>
        </row>
        <row r="830">
          <cell r="A830" t="str">
            <v>T5113B02</v>
          </cell>
          <cell r="B830" t="str">
            <v>NC</v>
          </cell>
          <cell r="C830" t="str">
            <v>CDO-East</v>
          </cell>
          <cell r="D830" t="str">
            <v>NORTHERN</v>
          </cell>
          <cell r="E830" t="str">
            <v>RALEIGH</v>
          </cell>
          <cell r="F830" t="str">
            <v>Wake</v>
          </cell>
          <cell r="G830" t="str">
            <v>RALEIGH ATLANTIC AVENUE 115KV</v>
          </cell>
          <cell r="H830" t="str">
            <v>T5113</v>
          </cell>
          <cell r="I830">
            <v>165</v>
          </cell>
          <cell r="J830" t="str">
            <v>B02</v>
          </cell>
          <cell r="K830" t="str">
            <v>ALCATEL 23KV</v>
          </cell>
          <cell r="L830" t="str">
            <v>BK1</v>
          </cell>
          <cell r="M830">
            <v>23</v>
          </cell>
          <cell r="N830">
            <v>970</v>
          </cell>
          <cell r="O830"/>
          <cell r="Q830">
            <v>0</v>
          </cell>
          <cell r="R830">
            <v>0</v>
          </cell>
          <cell r="S830">
            <v>1</v>
          </cell>
          <cell r="T830">
            <v>0</v>
          </cell>
          <cell r="U830" t="e">
            <v>#REF!</v>
          </cell>
          <cell r="X830" t="str">
            <v>DEP-NC 2025</v>
          </cell>
        </row>
        <row r="831">
          <cell r="A831" t="str">
            <v>T5116B01</v>
          </cell>
          <cell r="B831" t="str">
            <v>NC</v>
          </cell>
          <cell r="C831" t="str">
            <v>CDO-East</v>
          </cell>
          <cell r="D831" t="str">
            <v>NORTHERN</v>
          </cell>
          <cell r="E831" t="str">
            <v>RALEIGH</v>
          </cell>
          <cell r="F831" t="str">
            <v>Wake</v>
          </cell>
          <cell r="G831" t="str">
            <v>RALEIGH DURHAM AIRPORT 230KV</v>
          </cell>
          <cell r="H831" t="str">
            <v>T5116</v>
          </cell>
          <cell r="I831">
            <v>166</v>
          </cell>
          <cell r="J831" t="str">
            <v>B01</v>
          </cell>
          <cell r="K831" t="str">
            <v>RDU AIRPORT 23KV</v>
          </cell>
          <cell r="L831" t="str">
            <v>BK1</v>
          </cell>
          <cell r="M831">
            <v>23</v>
          </cell>
          <cell r="N831">
            <v>114</v>
          </cell>
          <cell r="O831"/>
          <cell r="Q831">
            <v>0</v>
          </cell>
          <cell r="R831">
            <v>0</v>
          </cell>
          <cell r="S831">
            <v>0</v>
          </cell>
          <cell r="T831">
            <v>0</v>
          </cell>
          <cell r="U831" t="e">
            <v>#REF!</v>
          </cell>
          <cell r="X831" t="str">
            <v>DEP-NC 2025</v>
          </cell>
        </row>
        <row r="832">
          <cell r="A832" t="str">
            <v>T5116B04</v>
          </cell>
          <cell r="B832" t="str">
            <v>NC</v>
          </cell>
          <cell r="C832" t="str">
            <v>CDO-East</v>
          </cell>
          <cell r="D832" t="str">
            <v>NORTHERN</v>
          </cell>
          <cell r="E832" t="str">
            <v>RALEIGH</v>
          </cell>
          <cell r="F832" t="str">
            <v>Wake</v>
          </cell>
          <cell r="G832" t="str">
            <v>RALEIGH DURHAM AIRPORT 230KV</v>
          </cell>
          <cell r="H832" t="str">
            <v>T5116</v>
          </cell>
          <cell r="I832">
            <v>166</v>
          </cell>
          <cell r="J832" t="str">
            <v>B04</v>
          </cell>
          <cell r="K832" t="str">
            <v>RUNWAY LOOP 23KV</v>
          </cell>
          <cell r="L832" t="str">
            <v>BK1</v>
          </cell>
          <cell r="M832">
            <v>23</v>
          </cell>
          <cell r="N832">
            <v>167</v>
          </cell>
          <cell r="O832"/>
          <cell r="Q832">
            <v>0</v>
          </cell>
          <cell r="R832">
            <v>0</v>
          </cell>
          <cell r="S832">
            <v>0</v>
          </cell>
          <cell r="T832">
            <v>0</v>
          </cell>
          <cell r="U832" t="e">
            <v>#REF!</v>
          </cell>
          <cell r="X832" t="str">
            <v>DEP-NC 2025</v>
          </cell>
        </row>
        <row r="833">
          <cell r="A833" t="str">
            <v>T5119B11</v>
          </cell>
          <cell r="B833" t="str">
            <v>NC</v>
          </cell>
          <cell r="C833" t="str">
            <v>CDO-East</v>
          </cell>
          <cell r="D833" t="str">
            <v>NORTHERN</v>
          </cell>
          <cell r="E833" t="str">
            <v>RALEIGH</v>
          </cell>
          <cell r="F833" t="str">
            <v>Wake</v>
          </cell>
          <cell r="G833" t="str">
            <v>RALEIGH BRIER CREEK 230KV</v>
          </cell>
          <cell r="H833" t="str">
            <v>T5119</v>
          </cell>
          <cell r="I833">
            <v>166</v>
          </cell>
          <cell r="J833" t="str">
            <v>B11</v>
          </cell>
          <cell r="K833" t="str">
            <v>ALEXANDER DRIVE 24KV</v>
          </cell>
          <cell r="L833" t="str">
            <v>BK1</v>
          </cell>
          <cell r="M833">
            <v>24</v>
          </cell>
          <cell r="N833">
            <v>1462</v>
          </cell>
          <cell r="O833"/>
          <cell r="P833" t="str">
            <v>Y</v>
          </cell>
          <cell r="Q833">
            <v>1</v>
          </cell>
          <cell r="R833">
            <v>0.5</v>
          </cell>
          <cell r="S833">
            <v>0</v>
          </cell>
          <cell r="T833">
            <v>4</v>
          </cell>
          <cell r="U833" t="str">
            <v>DEP-NC 2025</v>
          </cell>
          <cell r="X833" t="str">
            <v>DEP-NC 2023</v>
          </cell>
        </row>
        <row r="834">
          <cell r="A834" t="str">
            <v>T5119B21</v>
          </cell>
          <cell r="B834" t="str">
            <v>NC</v>
          </cell>
          <cell r="C834" t="str">
            <v>CDO-East</v>
          </cell>
          <cell r="D834" t="str">
            <v>NORTHERN</v>
          </cell>
          <cell r="E834" t="str">
            <v>RALEIGH</v>
          </cell>
          <cell r="F834" t="str">
            <v>Wake</v>
          </cell>
          <cell r="G834" t="str">
            <v>RALEIGH BRIER CREEK 230KV</v>
          </cell>
          <cell r="H834" t="str">
            <v>T5119</v>
          </cell>
          <cell r="I834">
            <v>166</v>
          </cell>
          <cell r="J834" t="str">
            <v>B21</v>
          </cell>
          <cell r="K834" t="str">
            <v>WORLD TRADE 24KV</v>
          </cell>
          <cell r="L834" t="str">
            <v>BK2</v>
          </cell>
          <cell r="M834">
            <v>24</v>
          </cell>
          <cell r="N834">
            <v>354</v>
          </cell>
          <cell r="O834"/>
          <cell r="Q834">
            <v>0</v>
          </cell>
          <cell r="R834">
            <v>0</v>
          </cell>
          <cell r="S834">
            <v>0</v>
          </cell>
          <cell r="T834">
            <v>0</v>
          </cell>
          <cell r="U834" t="e">
            <v>#REF!</v>
          </cell>
          <cell r="X834" t="str">
            <v>DEP-NC 2025</v>
          </cell>
        </row>
        <row r="835">
          <cell r="A835" t="str">
            <v>T5120B01</v>
          </cell>
          <cell r="B835" t="str">
            <v>NC</v>
          </cell>
          <cell r="C835" t="str">
            <v>CDO-East</v>
          </cell>
          <cell r="D835" t="str">
            <v>NORTHERN</v>
          </cell>
          <cell r="E835" t="str">
            <v>RALEIGH</v>
          </cell>
          <cell r="F835" t="str">
            <v>Wake</v>
          </cell>
          <cell r="G835" t="str">
            <v>RALEIGH EAST STREET 230KV</v>
          </cell>
          <cell r="H835" t="str">
            <v>T5120</v>
          </cell>
          <cell r="I835">
            <v>165</v>
          </cell>
          <cell r="J835" t="str">
            <v>B01</v>
          </cell>
          <cell r="K835" t="str">
            <v>WILMINGTON STREET 12KV</v>
          </cell>
          <cell r="L835" t="str">
            <v>BK2</v>
          </cell>
          <cell r="M835">
            <v>12</v>
          </cell>
          <cell r="N835">
            <v>441</v>
          </cell>
          <cell r="O835"/>
          <cell r="Q835">
            <v>0</v>
          </cell>
          <cell r="R835">
            <v>0</v>
          </cell>
          <cell r="S835">
            <v>0</v>
          </cell>
          <cell r="T835">
            <v>0</v>
          </cell>
          <cell r="U835" t="e">
            <v>#REF!</v>
          </cell>
          <cell r="X835" t="str">
            <v>DEP-NC 2025</v>
          </cell>
        </row>
        <row r="836">
          <cell r="A836" t="str">
            <v>T5120B02</v>
          </cell>
          <cell r="B836" t="str">
            <v>NC</v>
          </cell>
          <cell r="C836" t="str">
            <v>CDO-East</v>
          </cell>
          <cell r="D836" t="str">
            <v>NORTHERN</v>
          </cell>
          <cell r="E836" t="str">
            <v>RALEIGH</v>
          </cell>
          <cell r="F836" t="str">
            <v>Wake</v>
          </cell>
          <cell r="G836" t="str">
            <v>RALEIGH EAST STREET 230KV</v>
          </cell>
          <cell r="H836" t="str">
            <v>T5120</v>
          </cell>
          <cell r="I836">
            <v>165</v>
          </cell>
          <cell r="J836" t="str">
            <v>B02</v>
          </cell>
          <cell r="K836" t="str">
            <v>EAST STREET 12KV</v>
          </cell>
          <cell r="L836" t="str">
            <v>BK1</v>
          </cell>
          <cell r="M836">
            <v>12</v>
          </cell>
          <cell r="N836">
            <v>804</v>
          </cell>
          <cell r="O836"/>
          <cell r="Q836">
            <v>0</v>
          </cell>
          <cell r="R836">
            <v>0</v>
          </cell>
          <cell r="S836">
            <v>0</v>
          </cell>
          <cell r="T836">
            <v>0</v>
          </cell>
          <cell r="U836" t="e">
            <v>#REF!</v>
          </cell>
          <cell r="X836" t="str">
            <v>DEP-NC 2025</v>
          </cell>
        </row>
        <row r="837">
          <cell r="A837" t="str">
            <v>T5120B03</v>
          </cell>
          <cell r="B837" t="str">
            <v>NC</v>
          </cell>
          <cell r="C837" t="str">
            <v>CDO-East</v>
          </cell>
          <cell r="D837" t="str">
            <v>NORTHERN</v>
          </cell>
          <cell r="E837" t="str">
            <v>RALEIGH</v>
          </cell>
          <cell r="F837" t="str">
            <v>Wake</v>
          </cell>
          <cell r="G837" t="str">
            <v>RALEIGH EAST STREET 230KV</v>
          </cell>
          <cell r="H837" t="str">
            <v>T5120</v>
          </cell>
          <cell r="I837">
            <v>165</v>
          </cell>
          <cell r="J837" t="str">
            <v>B03</v>
          </cell>
          <cell r="K837" t="str">
            <v>LONGVIEW 12KV</v>
          </cell>
          <cell r="L837" t="str">
            <v>BK2</v>
          </cell>
          <cell r="M837">
            <v>12</v>
          </cell>
          <cell r="N837">
            <v>862</v>
          </cell>
          <cell r="O837"/>
          <cell r="Q837">
            <v>0</v>
          </cell>
          <cell r="R837">
            <v>0</v>
          </cell>
          <cell r="S837">
            <v>0</v>
          </cell>
          <cell r="T837">
            <v>0</v>
          </cell>
          <cell r="U837" t="e">
            <v>#REF!</v>
          </cell>
          <cell r="X837" t="str">
            <v>DEP-NC 2025</v>
          </cell>
        </row>
        <row r="838">
          <cell r="A838" t="str">
            <v>T5120B04</v>
          </cell>
          <cell r="B838" t="str">
            <v>NC</v>
          </cell>
          <cell r="C838" t="str">
            <v>CDO-East</v>
          </cell>
          <cell r="D838" t="str">
            <v>NORTHERN</v>
          </cell>
          <cell r="E838" t="str">
            <v>RALEIGH</v>
          </cell>
          <cell r="F838" t="str">
            <v>Wake</v>
          </cell>
          <cell r="G838" t="str">
            <v>RALEIGH EAST STREET 230KV</v>
          </cell>
          <cell r="H838" t="str">
            <v>T5120</v>
          </cell>
          <cell r="I838">
            <v>165</v>
          </cell>
          <cell r="J838" t="str">
            <v>B04</v>
          </cell>
          <cell r="K838" t="str">
            <v>SOUTH STREET 12KV</v>
          </cell>
          <cell r="L838" t="str">
            <v>BK2</v>
          </cell>
          <cell r="M838">
            <v>12</v>
          </cell>
          <cell r="N838">
            <v>149</v>
          </cell>
          <cell r="O838"/>
          <cell r="Q838">
            <v>0</v>
          </cell>
          <cell r="R838">
            <v>0</v>
          </cell>
          <cell r="S838">
            <v>0</v>
          </cell>
          <cell r="T838">
            <v>0</v>
          </cell>
          <cell r="U838" t="e">
            <v>#REF!</v>
          </cell>
          <cell r="X838" t="str">
            <v>DEP-NC 2025</v>
          </cell>
        </row>
        <row r="839">
          <cell r="A839" t="str">
            <v>T5120B05</v>
          </cell>
          <cell r="B839" t="str">
            <v>NC</v>
          </cell>
          <cell r="C839" t="str">
            <v>CDO-East</v>
          </cell>
          <cell r="D839" t="str">
            <v>NORTHERN</v>
          </cell>
          <cell r="E839" t="str">
            <v>RALEIGH</v>
          </cell>
          <cell r="F839" t="str">
            <v>Wake</v>
          </cell>
          <cell r="G839" t="str">
            <v>RALEIGH EAST STREET 230KV</v>
          </cell>
          <cell r="H839" t="str">
            <v>T5120</v>
          </cell>
          <cell r="I839">
            <v>165</v>
          </cell>
          <cell r="J839" t="str">
            <v>B05</v>
          </cell>
          <cell r="K839" t="str">
            <v>BILTMORE HILLS 12KV</v>
          </cell>
          <cell r="L839" t="str">
            <v>BK1</v>
          </cell>
          <cell r="M839">
            <v>12</v>
          </cell>
          <cell r="N839">
            <v>1227</v>
          </cell>
          <cell r="O839"/>
          <cell r="Q839">
            <v>0</v>
          </cell>
          <cell r="R839">
            <v>0</v>
          </cell>
          <cell r="S839">
            <v>1</v>
          </cell>
          <cell r="T839">
            <v>0</v>
          </cell>
          <cell r="U839" t="e">
            <v>#REF!</v>
          </cell>
          <cell r="X839" t="str">
            <v>DEP-NC 2025</v>
          </cell>
        </row>
        <row r="840">
          <cell r="A840" t="str">
            <v>T5120B06</v>
          </cell>
          <cell r="B840" t="str">
            <v>NC</v>
          </cell>
          <cell r="C840" t="str">
            <v>CDO-East</v>
          </cell>
          <cell r="D840" t="str">
            <v>NORTHERN</v>
          </cell>
          <cell r="E840" t="str">
            <v>RALEIGH</v>
          </cell>
          <cell r="F840" t="str">
            <v>Wake</v>
          </cell>
          <cell r="G840" t="str">
            <v>RALEIGH EAST STREET 230KV</v>
          </cell>
          <cell r="H840" t="str">
            <v>T5120</v>
          </cell>
          <cell r="I840">
            <v>165</v>
          </cell>
          <cell r="J840" t="str">
            <v>B06</v>
          </cell>
          <cell r="K840" t="str">
            <v>LENOIR STREET 12KV</v>
          </cell>
          <cell r="L840" t="str">
            <v>BK1</v>
          </cell>
          <cell r="M840">
            <v>12</v>
          </cell>
          <cell r="N840">
            <v>1194</v>
          </cell>
          <cell r="O840"/>
          <cell r="Q840">
            <v>0</v>
          </cell>
          <cell r="R840">
            <v>0</v>
          </cell>
          <cell r="S840">
            <v>1</v>
          </cell>
          <cell r="T840">
            <v>0</v>
          </cell>
          <cell r="U840" t="e">
            <v>#REF!</v>
          </cell>
          <cell r="X840" t="str">
            <v>DEP-NC 2025</v>
          </cell>
        </row>
        <row r="841">
          <cell r="A841" t="str">
            <v>T5120B07</v>
          </cell>
          <cell r="B841" t="str">
            <v>NC</v>
          </cell>
          <cell r="C841" t="str">
            <v>CDO-East</v>
          </cell>
          <cell r="D841" t="str">
            <v>NORTHERN</v>
          </cell>
          <cell r="E841" t="str">
            <v>RALEIGH</v>
          </cell>
          <cell r="F841" t="str">
            <v>Wake</v>
          </cell>
          <cell r="G841" t="str">
            <v>RALEIGH EAST STREET 230KV</v>
          </cell>
          <cell r="H841" t="str">
            <v>T5120</v>
          </cell>
          <cell r="I841">
            <v>165</v>
          </cell>
          <cell r="J841" t="str">
            <v>B07</v>
          </cell>
          <cell r="K841" t="str">
            <v>PERSON STREET 12KV</v>
          </cell>
          <cell r="L841" t="str">
            <v>BK1</v>
          </cell>
          <cell r="M841">
            <v>12</v>
          </cell>
          <cell r="N841">
            <v>725</v>
          </cell>
          <cell r="O841"/>
          <cell r="Q841">
            <v>0</v>
          </cell>
          <cell r="R841">
            <v>0</v>
          </cell>
          <cell r="S841">
            <v>0</v>
          </cell>
          <cell r="T841">
            <v>0</v>
          </cell>
          <cell r="U841" t="e">
            <v>#REF!</v>
          </cell>
          <cell r="X841" t="str">
            <v>DEP-NC 2025</v>
          </cell>
        </row>
        <row r="842">
          <cell r="A842" t="str">
            <v>T5120B08</v>
          </cell>
          <cell r="B842" t="str">
            <v>NC</v>
          </cell>
          <cell r="C842" t="str">
            <v>CDO-East</v>
          </cell>
          <cell r="D842" t="str">
            <v>NORTHERN</v>
          </cell>
          <cell r="E842" t="str">
            <v>RALEIGH</v>
          </cell>
          <cell r="F842" t="str">
            <v>Wake</v>
          </cell>
          <cell r="G842" t="str">
            <v>RALEIGH EAST STREET 230KV</v>
          </cell>
          <cell r="H842" t="str">
            <v>T5120</v>
          </cell>
          <cell r="I842">
            <v>165</v>
          </cell>
          <cell r="J842" t="str">
            <v>B08</v>
          </cell>
          <cell r="K842" t="str">
            <v>PROGRESS PLAZA 12KV</v>
          </cell>
          <cell r="L842" t="str">
            <v>BK2</v>
          </cell>
          <cell r="M842">
            <v>12</v>
          </cell>
          <cell r="N842">
            <v>20</v>
          </cell>
          <cell r="O842"/>
          <cell r="Q842">
            <v>0</v>
          </cell>
          <cell r="R842">
            <v>0</v>
          </cell>
          <cell r="S842">
            <v>0</v>
          </cell>
          <cell r="T842">
            <v>0</v>
          </cell>
          <cell r="U842" t="e">
            <v>#REF!</v>
          </cell>
          <cell r="X842" t="str">
            <v>DEP-NC 2025</v>
          </cell>
        </row>
        <row r="843">
          <cell r="A843" t="str">
            <v>T5122B04</v>
          </cell>
          <cell r="B843" t="str">
            <v>NC</v>
          </cell>
          <cell r="C843" t="str">
            <v>CDO-East</v>
          </cell>
          <cell r="D843" t="str">
            <v>NORTHERN</v>
          </cell>
          <cell r="E843" t="str">
            <v>RALEIGH</v>
          </cell>
          <cell r="F843" t="str">
            <v>Wake</v>
          </cell>
          <cell r="G843" t="str">
            <v>RALEIGH BLUE RIDGE 230KV</v>
          </cell>
          <cell r="H843" t="str">
            <v>T5122</v>
          </cell>
          <cell r="I843">
            <v>166</v>
          </cell>
          <cell r="J843" t="str">
            <v>B04</v>
          </cell>
          <cell r="K843" t="str">
            <v>BLUE RIDGE ROAD 23KV</v>
          </cell>
          <cell r="L843" t="str">
            <v>BK1</v>
          </cell>
          <cell r="M843">
            <v>23</v>
          </cell>
          <cell r="N843">
            <v>1479</v>
          </cell>
          <cell r="O843"/>
          <cell r="P843" t="str">
            <v>Y</v>
          </cell>
          <cell r="Q843">
            <v>1</v>
          </cell>
          <cell r="R843">
            <v>0.5</v>
          </cell>
          <cell r="S843">
            <v>0</v>
          </cell>
          <cell r="T843">
            <v>5</v>
          </cell>
          <cell r="U843" t="str">
            <v>DEP-NC 2025</v>
          </cell>
          <cell r="X843" t="str">
            <v>DEP-NC 2023</v>
          </cell>
        </row>
        <row r="844">
          <cell r="A844" t="str">
            <v>T5122B05</v>
          </cell>
          <cell r="B844" t="str">
            <v>NC</v>
          </cell>
          <cell r="C844" t="str">
            <v>CDO-East</v>
          </cell>
          <cell r="D844" t="str">
            <v>NORTHERN</v>
          </cell>
          <cell r="E844" t="str">
            <v>RALEIGH</v>
          </cell>
          <cell r="F844" t="str">
            <v>Wake</v>
          </cell>
          <cell r="G844" t="str">
            <v>RALEIGH BLUE RIDGE 230KV</v>
          </cell>
          <cell r="H844" t="str">
            <v>T5122</v>
          </cell>
          <cell r="I844">
            <v>166</v>
          </cell>
          <cell r="J844" t="str">
            <v>B05</v>
          </cell>
          <cell r="K844" t="str">
            <v>GLENLAKE 23KV</v>
          </cell>
          <cell r="L844" t="str">
            <v>BK1</v>
          </cell>
          <cell r="M844">
            <v>23</v>
          </cell>
          <cell r="N844">
            <v>642</v>
          </cell>
          <cell r="O844"/>
          <cell r="Q844">
            <v>0</v>
          </cell>
          <cell r="R844">
            <v>0</v>
          </cell>
          <cell r="S844">
            <v>0</v>
          </cell>
          <cell r="T844">
            <v>0</v>
          </cell>
          <cell r="U844" t="e">
            <v>#REF!</v>
          </cell>
          <cell r="X844" t="str">
            <v>DEP-NC 2025</v>
          </cell>
        </row>
        <row r="845">
          <cell r="A845" t="str">
            <v>T5125B02</v>
          </cell>
          <cell r="B845" t="str">
            <v>NC</v>
          </cell>
          <cell r="C845" t="str">
            <v>CDO-East</v>
          </cell>
          <cell r="D845" t="str">
            <v>NORTHERN</v>
          </cell>
          <cell r="E845" t="str">
            <v>RALEIGH</v>
          </cell>
          <cell r="F845" t="str">
            <v>Wake</v>
          </cell>
          <cell r="G845" t="str">
            <v>RALEIGH HOMESTEAD 230KV</v>
          </cell>
          <cell r="H845" t="str">
            <v>T5125</v>
          </cell>
          <cell r="I845">
            <v>165</v>
          </cell>
          <cell r="J845" t="str">
            <v>B02</v>
          </cell>
          <cell r="K845" t="str">
            <v>MALLINCKRODT 24KV</v>
          </cell>
          <cell r="L845" t="str">
            <v>BK1</v>
          </cell>
          <cell r="M845">
            <v>24</v>
          </cell>
          <cell r="N845">
            <v>7</v>
          </cell>
          <cell r="O845"/>
          <cell r="Q845">
            <v>0</v>
          </cell>
          <cell r="R845">
            <v>0</v>
          </cell>
          <cell r="S845">
            <v>1</v>
          </cell>
          <cell r="T845">
            <v>0</v>
          </cell>
          <cell r="U845" t="e">
            <v>#REF!</v>
          </cell>
          <cell r="X845" t="str">
            <v>DEP-NC 2025</v>
          </cell>
        </row>
        <row r="846">
          <cell r="A846" t="str">
            <v>T5125B11</v>
          </cell>
          <cell r="B846" t="str">
            <v>NC</v>
          </cell>
          <cell r="C846" t="str">
            <v>CDO-East</v>
          </cell>
          <cell r="D846" t="str">
            <v>NORTHERN</v>
          </cell>
          <cell r="E846" t="str">
            <v>RALEIGH</v>
          </cell>
          <cell r="F846" t="str">
            <v>Wake</v>
          </cell>
          <cell r="G846" t="str">
            <v>RALEIGH HOMESTEAD 230KV</v>
          </cell>
          <cell r="H846" t="str">
            <v>T5125</v>
          </cell>
          <cell r="I846">
            <v>165</v>
          </cell>
          <cell r="J846" t="str">
            <v>B11</v>
          </cell>
          <cell r="K846" t="str">
            <v>TRIANGLE TOWN 24KV</v>
          </cell>
          <cell r="L846" t="str">
            <v>BK1</v>
          </cell>
          <cell r="M846">
            <v>24</v>
          </cell>
          <cell r="N846">
            <v>167</v>
          </cell>
          <cell r="O846"/>
          <cell r="Q846">
            <v>0</v>
          </cell>
          <cell r="R846">
            <v>0</v>
          </cell>
          <cell r="S846">
            <v>0</v>
          </cell>
          <cell r="T846">
            <v>0</v>
          </cell>
          <cell r="U846" t="e">
            <v>#REF!</v>
          </cell>
          <cell r="X846" t="str">
            <v>DEP-NC 2025</v>
          </cell>
        </row>
        <row r="847">
          <cell r="A847" t="str">
            <v>T5125B13</v>
          </cell>
          <cell r="B847" t="str">
            <v>NC</v>
          </cell>
          <cell r="C847" t="str">
            <v>CDO-East</v>
          </cell>
          <cell r="D847" t="str">
            <v>NORTHERN</v>
          </cell>
          <cell r="E847" t="str">
            <v>RALEIGH</v>
          </cell>
          <cell r="F847" t="str">
            <v>Wake</v>
          </cell>
          <cell r="G847" t="str">
            <v>RALEIGH HOMESTEAD 230KV</v>
          </cell>
          <cell r="H847" t="str">
            <v>T5125</v>
          </cell>
          <cell r="I847">
            <v>165</v>
          </cell>
          <cell r="J847" t="str">
            <v>B13</v>
          </cell>
          <cell r="K847" t="str">
            <v>WINDSOR FOREST 24KV</v>
          </cell>
          <cell r="L847" t="str">
            <v>BK1</v>
          </cell>
          <cell r="M847">
            <v>24</v>
          </cell>
          <cell r="N847">
            <v>1099</v>
          </cell>
          <cell r="O847"/>
          <cell r="Q847">
            <v>0</v>
          </cell>
          <cell r="R847">
            <v>0</v>
          </cell>
          <cell r="S847">
            <v>0</v>
          </cell>
          <cell r="T847">
            <v>0</v>
          </cell>
          <cell r="U847" t="e">
            <v>#REF!</v>
          </cell>
          <cell r="X847" t="str">
            <v>DEP-NC 2025</v>
          </cell>
        </row>
        <row r="848">
          <cell r="A848" t="str">
            <v>T5126B12</v>
          </cell>
          <cell r="B848" t="str">
            <v>NC</v>
          </cell>
          <cell r="C848" t="str">
            <v>CDO-East</v>
          </cell>
          <cell r="D848" t="str">
            <v>NORTHERN</v>
          </cell>
          <cell r="E848" t="str">
            <v>RALEIGH</v>
          </cell>
          <cell r="F848" t="str">
            <v>Wake</v>
          </cell>
          <cell r="G848" t="str">
            <v>RALEIGH YONKERS ROAD 115KV</v>
          </cell>
          <cell r="H848" t="str">
            <v>T5126</v>
          </cell>
          <cell r="I848">
            <v>165</v>
          </cell>
          <cell r="J848" t="str">
            <v>B12</v>
          </cell>
          <cell r="K848" t="str">
            <v>WAKE MED 24KV</v>
          </cell>
          <cell r="L848" t="str">
            <v>BK1</v>
          </cell>
          <cell r="M848">
            <v>24</v>
          </cell>
          <cell r="N848">
            <v>21</v>
          </cell>
          <cell r="O848"/>
          <cell r="Q848">
            <v>0</v>
          </cell>
          <cell r="R848">
            <v>0</v>
          </cell>
          <cell r="S848">
            <v>1</v>
          </cell>
          <cell r="T848">
            <v>0</v>
          </cell>
          <cell r="U848" t="e">
            <v>#REF!</v>
          </cell>
          <cell r="X848" t="str">
            <v>DEP-NC 2025</v>
          </cell>
        </row>
        <row r="849">
          <cell r="A849" t="str">
            <v>T5131B01</v>
          </cell>
          <cell r="B849" t="str">
            <v>NC</v>
          </cell>
          <cell r="C849" t="str">
            <v>CDO-East</v>
          </cell>
          <cell r="D849" t="str">
            <v>NORTHERN</v>
          </cell>
          <cell r="E849" t="str">
            <v>RALEIGH</v>
          </cell>
          <cell r="F849" t="str">
            <v>Wake</v>
          </cell>
          <cell r="G849" t="str">
            <v>RALEIGH NORTHSIDE 115KV</v>
          </cell>
          <cell r="H849" t="str">
            <v>T5131</v>
          </cell>
          <cell r="I849">
            <v>166</v>
          </cell>
          <cell r="J849" t="str">
            <v>B01</v>
          </cell>
          <cell r="K849" t="str">
            <v>BOULEVARD 12KV</v>
          </cell>
          <cell r="L849" t="str">
            <v>BK2</v>
          </cell>
          <cell r="M849">
            <v>12</v>
          </cell>
          <cell r="N849">
            <v>790</v>
          </cell>
          <cell r="O849"/>
          <cell r="Q849">
            <v>0</v>
          </cell>
          <cell r="R849">
            <v>0</v>
          </cell>
          <cell r="S849">
            <v>0</v>
          </cell>
          <cell r="T849">
            <v>0</v>
          </cell>
          <cell r="U849" t="e">
            <v>#REF!</v>
          </cell>
          <cell r="X849" t="str">
            <v>DEP-NC 2025</v>
          </cell>
        </row>
        <row r="850">
          <cell r="A850" t="str">
            <v>T5131B02</v>
          </cell>
          <cell r="B850" t="str">
            <v>NC</v>
          </cell>
          <cell r="C850" t="str">
            <v>CDO-East</v>
          </cell>
          <cell r="D850" t="str">
            <v>NORTHERN</v>
          </cell>
          <cell r="E850" t="str">
            <v>RALEIGH</v>
          </cell>
          <cell r="F850" t="str">
            <v>Wake</v>
          </cell>
          <cell r="G850" t="str">
            <v>RALEIGH NORTHSIDE 115KV</v>
          </cell>
          <cell r="H850" t="str">
            <v>T5131</v>
          </cell>
          <cell r="I850">
            <v>166</v>
          </cell>
          <cell r="J850" t="str">
            <v>B02</v>
          </cell>
          <cell r="K850" t="str">
            <v>AYCOCK STREET 12KV</v>
          </cell>
          <cell r="L850" t="str">
            <v>BK1</v>
          </cell>
          <cell r="M850">
            <v>12</v>
          </cell>
          <cell r="N850">
            <v>862</v>
          </cell>
          <cell r="O850"/>
          <cell r="Q850">
            <v>0</v>
          </cell>
          <cell r="R850">
            <v>0</v>
          </cell>
          <cell r="S850">
            <v>0</v>
          </cell>
          <cell r="T850">
            <v>0</v>
          </cell>
          <cell r="U850" t="e">
            <v>#REF!</v>
          </cell>
          <cell r="X850" t="str">
            <v>DEP-NC 2025</v>
          </cell>
        </row>
        <row r="851">
          <cell r="A851" t="str">
            <v>T5131B03</v>
          </cell>
          <cell r="B851" t="str">
            <v>NC</v>
          </cell>
          <cell r="C851" t="str">
            <v>CDO-East</v>
          </cell>
          <cell r="D851" t="str">
            <v>NORTHERN</v>
          </cell>
          <cell r="E851" t="str">
            <v>RALEIGH</v>
          </cell>
          <cell r="F851" t="str">
            <v>Wake</v>
          </cell>
          <cell r="G851" t="str">
            <v>RALEIGH NORTHSIDE 115KV</v>
          </cell>
          <cell r="H851" t="str">
            <v>T5131</v>
          </cell>
          <cell r="I851">
            <v>166</v>
          </cell>
          <cell r="J851" t="str">
            <v>B03</v>
          </cell>
          <cell r="K851" t="str">
            <v>GAVIN STREET 12KV</v>
          </cell>
          <cell r="L851" t="str">
            <v>BK1</v>
          </cell>
          <cell r="M851">
            <v>12</v>
          </cell>
          <cell r="N851">
            <v>1196</v>
          </cell>
          <cell r="O851"/>
          <cell r="Q851">
            <v>0</v>
          </cell>
          <cell r="R851">
            <v>0</v>
          </cell>
          <cell r="S851">
            <v>1</v>
          </cell>
          <cell r="T851">
            <v>0</v>
          </cell>
          <cell r="U851" t="e">
            <v>#REF!</v>
          </cell>
          <cell r="X851" t="str">
            <v>DEP-NC 2025</v>
          </cell>
        </row>
        <row r="852">
          <cell r="A852" t="str">
            <v>T5131B04</v>
          </cell>
          <cell r="B852" t="str">
            <v>NC</v>
          </cell>
          <cell r="C852" t="str">
            <v>CDO-East</v>
          </cell>
          <cell r="D852" t="str">
            <v>NORTHERN</v>
          </cell>
          <cell r="E852" t="str">
            <v>RALEIGH</v>
          </cell>
          <cell r="F852" t="str">
            <v>Wake</v>
          </cell>
          <cell r="G852" t="str">
            <v>RALEIGH NORTHSIDE 115KV</v>
          </cell>
          <cell r="H852" t="str">
            <v>T5131</v>
          </cell>
          <cell r="I852">
            <v>166</v>
          </cell>
          <cell r="J852" t="str">
            <v>B04</v>
          </cell>
          <cell r="K852" t="str">
            <v>LOUISBURG ROAD 12KV</v>
          </cell>
          <cell r="L852" t="str">
            <v>BK1</v>
          </cell>
          <cell r="M852">
            <v>12</v>
          </cell>
          <cell r="N852">
            <v>162</v>
          </cell>
          <cell r="O852"/>
          <cell r="Q852">
            <v>0</v>
          </cell>
          <cell r="R852">
            <v>0</v>
          </cell>
          <cell r="S852">
            <v>0</v>
          </cell>
          <cell r="T852">
            <v>0</v>
          </cell>
          <cell r="U852" t="e">
            <v>#REF!</v>
          </cell>
          <cell r="X852" t="str">
            <v>DEP-NC 2025</v>
          </cell>
        </row>
        <row r="853">
          <cell r="A853" t="str">
            <v>T5131B05</v>
          </cell>
          <cell r="B853" t="str">
            <v>NC</v>
          </cell>
          <cell r="C853" t="str">
            <v>CDO-East</v>
          </cell>
          <cell r="D853" t="str">
            <v>NORTHERN</v>
          </cell>
          <cell r="E853" t="str">
            <v>RALEIGH</v>
          </cell>
          <cell r="F853" t="str">
            <v>Wake</v>
          </cell>
          <cell r="G853" t="str">
            <v>RALEIGH NORTHSIDE 115KV</v>
          </cell>
          <cell r="H853" t="str">
            <v>T5131</v>
          </cell>
          <cell r="I853">
            <v>166</v>
          </cell>
          <cell r="J853" t="str">
            <v>B05</v>
          </cell>
          <cell r="K853" t="str">
            <v>ANDERSON HEIGHTS 12KV</v>
          </cell>
          <cell r="L853" t="str">
            <v>BK2</v>
          </cell>
          <cell r="M853">
            <v>12</v>
          </cell>
          <cell r="N853">
            <v>1247</v>
          </cell>
          <cell r="O853"/>
          <cell r="Q853">
            <v>0</v>
          </cell>
          <cell r="R853">
            <v>0</v>
          </cell>
          <cell r="S853">
            <v>1</v>
          </cell>
          <cell r="T853">
            <v>0</v>
          </cell>
          <cell r="U853" t="e">
            <v>#REF!</v>
          </cell>
          <cell r="X853" t="str">
            <v>DEP-NC 2025</v>
          </cell>
        </row>
        <row r="854">
          <cell r="A854" t="str">
            <v>T5131B06</v>
          </cell>
          <cell r="B854" t="str">
            <v>NC</v>
          </cell>
          <cell r="C854" t="str">
            <v>CDO-East</v>
          </cell>
          <cell r="D854" t="str">
            <v>NORTHERN</v>
          </cell>
          <cell r="E854" t="str">
            <v>RALEIGH</v>
          </cell>
          <cell r="F854" t="str">
            <v>Wake</v>
          </cell>
          <cell r="G854" t="str">
            <v>RALEIGH NORTHSIDE 115KV</v>
          </cell>
          <cell r="H854" t="str">
            <v>T5131</v>
          </cell>
          <cell r="I854">
            <v>166</v>
          </cell>
          <cell r="J854" t="str">
            <v>B06</v>
          </cell>
          <cell r="K854" t="str">
            <v>GLASCOCK STREET 12KV</v>
          </cell>
          <cell r="L854" t="str">
            <v>BK2</v>
          </cell>
          <cell r="M854">
            <v>12</v>
          </cell>
          <cell r="N854">
            <v>1137</v>
          </cell>
          <cell r="O854"/>
          <cell r="Q854">
            <v>0</v>
          </cell>
          <cell r="R854">
            <v>0</v>
          </cell>
          <cell r="S854">
            <v>0</v>
          </cell>
          <cell r="T854">
            <v>0</v>
          </cell>
          <cell r="U854" t="e">
            <v>#REF!</v>
          </cell>
          <cell r="X854" t="str">
            <v>DEP-NC 2025</v>
          </cell>
        </row>
        <row r="855">
          <cell r="A855" t="str">
            <v>T5131B07</v>
          </cell>
          <cell r="B855" t="str">
            <v>NC</v>
          </cell>
          <cell r="C855" t="str">
            <v>CDO-East</v>
          </cell>
          <cell r="D855" t="str">
            <v>NORTHERN</v>
          </cell>
          <cell r="E855" t="str">
            <v>RALEIGH</v>
          </cell>
          <cell r="F855" t="str">
            <v>Wake</v>
          </cell>
          <cell r="G855" t="str">
            <v>RALEIGH NORTHSIDE 115KV</v>
          </cell>
          <cell r="H855" t="str">
            <v>T5131</v>
          </cell>
          <cell r="I855">
            <v>166</v>
          </cell>
          <cell r="J855" t="str">
            <v>B07</v>
          </cell>
          <cell r="K855" t="str">
            <v>WAKE FOREST ROAD 12KV</v>
          </cell>
          <cell r="L855" t="str">
            <v>BK1</v>
          </cell>
          <cell r="M855">
            <v>12</v>
          </cell>
          <cell r="N855">
            <v>642</v>
          </cell>
          <cell r="O855"/>
          <cell r="Q855">
            <v>0</v>
          </cell>
          <cell r="R855">
            <v>0</v>
          </cell>
          <cell r="S855">
            <v>0</v>
          </cell>
          <cell r="T855">
            <v>0</v>
          </cell>
          <cell r="U855" t="e">
            <v>#REF!</v>
          </cell>
          <cell r="X855" t="str">
            <v>DEP-NC 2025</v>
          </cell>
        </row>
        <row r="856">
          <cell r="A856" t="str">
            <v>T5131B08</v>
          </cell>
          <cell r="B856" t="str">
            <v>NC</v>
          </cell>
          <cell r="C856" t="str">
            <v>CDO-East</v>
          </cell>
          <cell r="D856" t="str">
            <v>NORTHERN</v>
          </cell>
          <cell r="E856" t="str">
            <v>RALEIGH</v>
          </cell>
          <cell r="F856" t="str">
            <v>Wake</v>
          </cell>
          <cell r="G856" t="str">
            <v>RALEIGH NORTHSIDE 115KV</v>
          </cell>
          <cell r="H856" t="str">
            <v>T5131</v>
          </cell>
          <cell r="I856">
            <v>166</v>
          </cell>
          <cell r="J856" t="str">
            <v>B08</v>
          </cell>
          <cell r="K856" t="str">
            <v>FIVE POINTS 12KV</v>
          </cell>
          <cell r="L856" t="str">
            <v>BK1</v>
          </cell>
          <cell r="M856">
            <v>12</v>
          </cell>
          <cell r="N856">
            <v>1009</v>
          </cell>
          <cell r="O856"/>
          <cell r="Q856">
            <v>0</v>
          </cell>
          <cell r="R856">
            <v>0</v>
          </cell>
          <cell r="S856">
            <v>1</v>
          </cell>
          <cell r="T856">
            <v>0</v>
          </cell>
          <cell r="U856" t="e">
            <v>#REF!</v>
          </cell>
          <cell r="X856" t="str">
            <v>DEP-NC 2025</v>
          </cell>
        </row>
        <row r="857">
          <cell r="A857" t="str">
            <v>T5131B09</v>
          </cell>
          <cell r="B857" t="str">
            <v>NC</v>
          </cell>
          <cell r="C857" t="str">
            <v>CDO-East</v>
          </cell>
          <cell r="D857" t="str">
            <v>NORTHERN</v>
          </cell>
          <cell r="E857" t="str">
            <v>RALEIGH</v>
          </cell>
          <cell r="F857" t="str">
            <v>Wake</v>
          </cell>
          <cell r="G857" t="str">
            <v>RALEIGH NORTHSIDE 115KV</v>
          </cell>
          <cell r="H857" t="str">
            <v>T5131</v>
          </cell>
          <cell r="I857">
            <v>166</v>
          </cell>
          <cell r="J857" t="str">
            <v>B09</v>
          </cell>
          <cell r="K857" t="str">
            <v>ATLANTIC AVENUE 12KV</v>
          </cell>
          <cell r="L857" t="str">
            <v>BK2</v>
          </cell>
          <cell r="M857">
            <v>12</v>
          </cell>
          <cell r="N857">
            <v>662</v>
          </cell>
          <cell r="O857"/>
          <cell r="Q857">
            <v>0</v>
          </cell>
          <cell r="R857">
            <v>0</v>
          </cell>
          <cell r="S857">
            <v>0</v>
          </cell>
          <cell r="T857">
            <v>0</v>
          </cell>
          <cell r="U857" t="e">
            <v>#REF!</v>
          </cell>
          <cell r="X857" t="str">
            <v>DEP-NC 2025</v>
          </cell>
        </row>
        <row r="858">
          <cell r="A858" t="str">
            <v>T5160B04</v>
          </cell>
          <cell r="B858" t="str">
            <v>NC</v>
          </cell>
          <cell r="C858" t="str">
            <v>CDO-East</v>
          </cell>
          <cell r="D858" t="str">
            <v>NORTHERN</v>
          </cell>
          <cell r="E858" t="str">
            <v>RALEIGH</v>
          </cell>
          <cell r="F858" t="str">
            <v>Wake</v>
          </cell>
          <cell r="G858" t="str">
            <v>RALEIGH 115KV</v>
          </cell>
          <cell r="H858" t="str">
            <v>T5160</v>
          </cell>
          <cell r="I858">
            <v>165</v>
          </cell>
          <cell r="J858" t="str">
            <v>B04</v>
          </cell>
          <cell r="K858" t="str">
            <v>JAIL HOUSE 12KV</v>
          </cell>
          <cell r="L858" t="str">
            <v>BK2</v>
          </cell>
          <cell r="M858">
            <v>12</v>
          </cell>
          <cell r="N858">
            <v>411</v>
          </cell>
          <cell r="O858"/>
          <cell r="Q858">
            <v>0</v>
          </cell>
          <cell r="R858">
            <v>0</v>
          </cell>
          <cell r="S858">
            <v>0</v>
          </cell>
          <cell r="T858">
            <v>0</v>
          </cell>
          <cell r="U858" t="e">
            <v>#REF!</v>
          </cell>
          <cell r="X858" t="str">
            <v>DEP-NC 2025</v>
          </cell>
        </row>
        <row r="859">
          <cell r="A859" t="str">
            <v>T5160B05</v>
          </cell>
          <cell r="B859" t="str">
            <v>NC</v>
          </cell>
          <cell r="C859" t="str">
            <v>CDO-East</v>
          </cell>
          <cell r="D859" t="str">
            <v>NORTHERN</v>
          </cell>
          <cell r="E859" t="str">
            <v>RALEIGH</v>
          </cell>
          <cell r="F859" t="str">
            <v>Wake</v>
          </cell>
          <cell r="G859" t="str">
            <v>RALEIGH 115KV</v>
          </cell>
          <cell r="H859" t="str">
            <v>T5160</v>
          </cell>
          <cell r="I859">
            <v>165</v>
          </cell>
          <cell r="J859" t="str">
            <v>B05</v>
          </cell>
          <cell r="K859" t="str">
            <v>DAVIE STREET 12KV</v>
          </cell>
          <cell r="L859" t="str">
            <v>BK2</v>
          </cell>
          <cell r="M859">
            <v>12</v>
          </cell>
          <cell r="N859">
            <v>19</v>
          </cell>
          <cell r="O859"/>
          <cell r="Q859">
            <v>0</v>
          </cell>
          <cell r="R859">
            <v>0</v>
          </cell>
          <cell r="S859">
            <v>0</v>
          </cell>
          <cell r="T859">
            <v>0</v>
          </cell>
          <cell r="U859" t="e">
            <v>#REF!</v>
          </cell>
          <cell r="X859" t="str">
            <v>DEP-NC 2025</v>
          </cell>
        </row>
        <row r="860">
          <cell r="A860" t="str">
            <v>T5160B06</v>
          </cell>
          <cell r="B860" t="str">
            <v>NC</v>
          </cell>
          <cell r="C860" t="str">
            <v>CDO-East</v>
          </cell>
          <cell r="D860" t="str">
            <v>NORTHERN</v>
          </cell>
          <cell r="E860" t="str">
            <v>RALEIGH</v>
          </cell>
          <cell r="F860" t="str">
            <v>Wake</v>
          </cell>
          <cell r="G860" t="str">
            <v>RALEIGH 115KV</v>
          </cell>
          <cell r="H860" t="str">
            <v>T5160</v>
          </cell>
          <cell r="I860">
            <v>165</v>
          </cell>
          <cell r="J860" t="str">
            <v>B06</v>
          </cell>
          <cell r="K860" t="str">
            <v>MARTIN STREET 12KV</v>
          </cell>
          <cell r="L860" t="str">
            <v>BK2</v>
          </cell>
          <cell r="M860">
            <v>12</v>
          </cell>
          <cell r="N860">
            <v>10</v>
          </cell>
          <cell r="O860"/>
          <cell r="Q860">
            <v>0</v>
          </cell>
          <cell r="R860">
            <v>0</v>
          </cell>
          <cell r="S860">
            <v>0</v>
          </cell>
          <cell r="T860">
            <v>0</v>
          </cell>
          <cell r="U860" t="e">
            <v>#REF!</v>
          </cell>
          <cell r="X860" t="str">
            <v>DEP-NC 2025</v>
          </cell>
        </row>
        <row r="861">
          <cell r="A861" t="str">
            <v>T5160B07</v>
          </cell>
          <cell r="B861" t="str">
            <v>NC</v>
          </cell>
          <cell r="C861" t="str">
            <v>CDO-East</v>
          </cell>
          <cell r="D861" t="str">
            <v>NORTHERN</v>
          </cell>
          <cell r="E861" t="str">
            <v>RALEIGH</v>
          </cell>
          <cell r="F861" t="str">
            <v>Wake</v>
          </cell>
          <cell r="G861" t="str">
            <v>RALEIGH 115KV</v>
          </cell>
          <cell r="H861" t="str">
            <v>T5160</v>
          </cell>
          <cell r="I861">
            <v>165</v>
          </cell>
          <cell r="J861" t="str">
            <v>B07</v>
          </cell>
          <cell r="K861" t="str">
            <v>MORGAN STREET 12KV</v>
          </cell>
          <cell r="L861" t="str">
            <v>BK2</v>
          </cell>
          <cell r="M861">
            <v>12</v>
          </cell>
          <cell r="N861">
            <v>81</v>
          </cell>
          <cell r="O861"/>
          <cell r="Q861">
            <v>0</v>
          </cell>
          <cell r="R861">
            <v>0</v>
          </cell>
          <cell r="S861">
            <v>0</v>
          </cell>
          <cell r="T861">
            <v>0</v>
          </cell>
          <cell r="U861" t="e">
            <v>#REF!</v>
          </cell>
          <cell r="X861" t="str">
            <v>DEP-NC 2025</v>
          </cell>
        </row>
        <row r="862">
          <cell r="A862" t="str">
            <v>T5160B09</v>
          </cell>
          <cell r="B862" t="str">
            <v>NC</v>
          </cell>
          <cell r="C862" t="str">
            <v>CDO-East</v>
          </cell>
          <cell r="D862" t="str">
            <v>NORTHERN</v>
          </cell>
          <cell r="E862" t="str">
            <v>RALEIGH</v>
          </cell>
          <cell r="F862" t="str">
            <v>Wake</v>
          </cell>
          <cell r="G862" t="str">
            <v>RALEIGH 115KV</v>
          </cell>
          <cell r="H862" t="str">
            <v>T5160</v>
          </cell>
          <cell r="I862">
            <v>165</v>
          </cell>
          <cell r="J862" t="str">
            <v>B09</v>
          </cell>
          <cell r="K862" t="str">
            <v>SAINT MARYS STREET 12KV</v>
          </cell>
          <cell r="L862" t="str">
            <v>BK1</v>
          </cell>
          <cell r="M862">
            <v>12</v>
          </cell>
          <cell r="N862">
            <v>1066</v>
          </cell>
          <cell r="O862"/>
          <cell r="Q862">
            <v>0</v>
          </cell>
          <cell r="R862">
            <v>0</v>
          </cell>
          <cell r="S862">
            <v>0</v>
          </cell>
          <cell r="T862">
            <v>0</v>
          </cell>
          <cell r="U862" t="e">
            <v>#REF!</v>
          </cell>
          <cell r="X862" t="str">
            <v>DEP-NC 2025</v>
          </cell>
        </row>
        <row r="863">
          <cell r="A863" t="str">
            <v>T5160B10</v>
          </cell>
          <cell r="B863" t="str">
            <v>NC</v>
          </cell>
          <cell r="C863" t="str">
            <v>CDO-East</v>
          </cell>
          <cell r="D863" t="str">
            <v>NORTHERN</v>
          </cell>
          <cell r="E863" t="str">
            <v>RALEIGH</v>
          </cell>
          <cell r="F863" t="str">
            <v>Wake</v>
          </cell>
          <cell r="G863" t="str">
            <v>RALEIGH 115KV</v>
          </cell>
          <cell r="H863" t="str">
            <v>T5160</v>
          </cell>
          <cell r="I863">
            <v>165</v>
          </cell>
          <cell r="J863" t="str">
            <v>B10</v>
          </cell>
          <cell r="K863" t="str">
            <v>LANE STREET 12KV</v>
          </cell>
          <cell r="L863" t="str">
            <v>BK1</v>
          </cell>
          <cell r="M863">
            <v>12</v>
          </cell>
          <cell r="N863">
            <v>249</v>
          </cell>
          <cell r="O863"/>
          <cell r="Q863">
            <v>0</v>
          </cell>
          <cell r="R863">
            <v>0</v>
          </cell>
          <cell r="S863">
            <v>0</v>
          </cell>
          <cell r="T863">
            <v>0</v>
          </cell>
          <cell r="U863" t="e">
            <v>#REF!</v>
          </cell>
          <cell r="X863" t="str">
            <v>DEP-NC 2025</v>
          </cell>
        </row>
        <row r="864">
          <cell r="A864" t="str">
            <v>T5160B11</v>
          </cell>
          <cell r="B864" t="str">
            <v>NC</v>
          </cell>
          <cell r="C864" t="str">
            <v>CDO-East</v>
          </cell>
          <cell r="D864" t="str">
            <v>NORTHERN</v>
          </cell>
          <cell r="E864" t="str">
            <v>RALEIGH</v>
          </cell>
          <cell r="F864" t="str">
            <v>Wake</v>
          </cell>
          <cell r="G864" t="str">
            <v>RALEIGH 115KV</v>
          </cell>
          <cell r="H864" t="str">
            <v>T5160</v>
          </cell>
          <cell r="I864">
            <v>165</v>
          </cell>
          <cell r="J864" t="str">
            <v>B11</v>
          </cell>
          <cell r="K864" t="str">
            <v>EDENTON STREET 12KV</v>
          </cell>
          <cell r="L864" t="str">
            <v>BK1</v>
          </cell>
          <cell r="M864">
            <v>12</v>
          </cell>
          <cell r="N864">
            <v>218</v>
          </cell>
          <cell r="O864"/>
          <cell r="Q864">
            <v>0</v>
          </cell>
          <cell r="R864">
            <v>0</v>
          </cell>
          <cell r="S864">
            <v>0</v>
          </cell>
          <cell r="T864">
            <v>0</v>
          </cell>
          <cell r="U864" t="e">
            <v>#REF!</v>
          </cell>
          <cell r="X864" t="str">
            <v>DEP-NC 2025</v>
          </cell>
        </row>
        <row r="865">
          <cell r="A865" t="str">
            <v>T5165B23</v>
          </cell>
          <cell r="B865" t="str">
            <v>NC</v>
          </cell>
          <cell r="C865" t="str">
            <v>CDO-East</v>
          </cell>
          <cell r="D865" t="str">
            <v>NORTHERN</v>
          </cell>
          <cell r="E865" t="str">
            <v>RALEIGH</v>
          </cell>
          <cell r="F865" t="str">
            <v>Wake</v>
          </cell>
          <cell r="G865" t="str">
            <v>LEESVILLE WOOD VALLEY 230KV</v>
          </cell>
          <cell r="K865" t="str">
            <v>Dominion Park</v>
          </cell>
          <cell r="U865" t="e">
            <v>#REF!</v>
          </cell>
          <cell r="X865" t="str">
            <v>DEP-NC 2025</v>
          </cell>
        </row>
        <row r="866">
          <cell r="A866" t="str">
            <v>T5230B01</v>
          </cell>
          <cell r="B866" t="str">
            <v>NC</v>
          </cell>
          <cell r="C866" t="str">
            <v>CDO-East</v>
          </cell>
          <cell r="D866" t="str">
            <v>NORTHERN</v>
          </cell>
          <cell r="E866" t="str">
            <v>ROXBORO</v>
          </cell>
          <cell r="F866" t="str">
            <v>Person</v>
          </cell>
          <cell r="G866" t="str">
            <v>ROXBORO SOUTH 230KV</v>
          </cell>
          <cell r="H866" t="str">
            <v>T5230</v>
          </cell>
          <cell r="I866">
            <v>146</v>
          </cell>
          <cell r="J866" t="str">
            <v>B01</v>
          </cell>
          <cell r="K866" t="str">
            <v>ROXBORO SOUTH CROWN 23KV</v>
          </cell>
          <cell r="L866" t="str">
            <v>BK1</v>
          </cell>
          <cell r="M866">
            <v>23</v>
          </cell>
          <cell r="N866">
            <v>1017</v>
          </cell>
          <cell r="O866"/>
          <cell r="Q866">
            <v>0</v>
          </cell>
          <cell r="R866">
            <v>0</v>
          </cell>
          <cell r="S866">
            <v>0</v>
          </cell>
          <cell r="T866">
            <v>0</v>
          </cell>
          <cell r="U866" t="e">
            <v>#REF!</v>
          </cell>
          <cell r="X866" t="str">
            <v>DEP-NC 2025</v>
          </cell>
        </row>
        <row r="867">
          <cell r="A867" t="str">
            <v>T5230B04</v>
          </cell>
          <cell r="B867" t="str">
            <v>NC</v>
          </cell>
          <cell r="C867" t="str">
            <v>CDO-East</v>
          </cell>
          <cell r="D867" t="str">
            <v>NORTHERN</v>
          </cell>
          <cell r="E867" t="str">
            <v>ROXBORO</v>
          </cell>
          <cell r="F867" t="str">
            <v>Person</v>
          </cell>
          <cell r="G867" t="str">
            <v>ROXBORO SOUTH 230KV</v>
          </cell>
          <cell r="H867" t="str">
            <v>T5230</v>
          </cell>
          <cell r="I867">
            <v>146</v>
          </cell>
          <cell r="J867" t="str">
            <v>B04</v>
          </cell>
          <cell r="K867" t="str">
            <v>OLIVE HILL 23KV</v>
          </cell>
          <cell r="L867" t="str">
            <v>BK1</v>
          </cell>
          <cell r="M867">
            <v>23</v>
          </cell>
          <cell r="N867">
            <v>24</v>
          </cell>
          <cell r="O867"/>
          <cell r="Q867">
            <v>0</v>
          </cell>
          <cell r="R867">
            <v>0</v>
          </cell>
          <cell r="S867">
            <v>0</v>
          </cell>
          <cell r="T867">
            <v>0</v>
          </cell>
          <cell r="U867" t="e">
            <v>#REF!</v>
          </cell>
          <cell r="X867" t="str">
            <v>DEP-NC 2025</v>
          </cell>
        </row>
        <row r="868">
          <cell r="A868" t="str">
            <v>T5235B01</v>
          </cell>
          <cell r="B868" t="str">
            <v>NC</v>
          </cell>
          <cell r="C868" t="str">
            <v>CDO-East</v>
          </cell>
          <cell r="D868" t="str">
            <v>NORTHERN</v>
          </cell>
          <cell r="E868" t="str">
            <v>ROXBORO</v>
          </cell>
          <cell r="F868" t="str">
            <v>Person</v>
          </cell>
          <cell r="G868" t="str">
            <v>ROXBORO BOWMANTOWN ROAD 230KV</v>
          </cell>
          <cell r="H868" t="str">
            <v>T5235</v>
          </cell>
          <cell r="I868">
            <v>146</v>
          </cell>
          <cell r="J868" t="str">
            <v>B01</v>
          </cell>
          <cell r="K868" t="str">
            <v>BETHEL HILL 23KV</v>
          </cell>
          <cell r="L868" t="str">
            <v>BK1</v>
          </cell>
          <cell r="M868">
            <v>23</v>
          </cell>
          <cell r="N868">
            <v>159</v>
          </cell>
          <cell r="O868"/>
          <cell r="Q868">
            <v>0</v>
          </cell>
          <cell r="R868">
            <v>0</v>
          </cell>
          <cell r="S868">
            <v>0</v>
          </cell>
          <cell r="T868">
            <v>0</v>
          </cell>
          <cell r="U868" t="e">
            <v>#REF!</v>
          </cell>
          <cell r="X868" t="str">
            <v>DEP-NC 2025</v>
          </cell>
        </row>
        <row r="869">
          <cell r="A869" t="str">
            <v>T5235B02</v>
          </cell>
          <cell r="B869" t="str">
            <v>NC</v>
          </cell>
          <cell r="C869" t="str">
            <v>CDO-East</v>
          </cell>
          <cell r="D869" t="str">
            <v>NORTHERN</v>
          </cell>
          <cell r="E869" t="str">
            <v>ROXBORO</v>
          </cell>
          <cell r="F869" t="str">
            <v>Person</v>
          </cell>
          <cell r="G869" t="str">
            <v>ROXBORO BOWMANTOWN ROAD 230KV</v>
          </cell>
          <cell r="H869" t="str">
            <v>T5235</v>
          </cell>
          <cell r="I869">
            <v>146</v>
          </cell>
          <cell r="J869" t="str">
            <v>B02</v>
          </cell>
          <cell r="K869" t="str">
            <v>NORTH PARK 23KV</v>
          </cell>
          <cell r="L869" t="str">
            <v>BK1</v>
          </cell>
          <cell r="M869">
            <v>23</v>
          </cell>
          <cell r="N869">
            <v>103</v>
          </cell>
          <cell r="O869"/>
          <cell r="Q869">
            <v>0</v>
          </cell>
          <cell r="R869">
            <v>0</v>
          </cell>
          <cell r="S869">
            <v>0</v>
          </cell>
          <cell r="T869">
            <v>0</v>
          </cell>
          <cell r="U869" t="e">
            <v>#REF!</v>
          </cell>
          <cell r="X869" t="str">
            <v>DEP-NC 2025</v>
          </cell>
        </row>
        <row r="870">
          <cell r="A870" t="str">
            <v>T5240B10</v>
          </cell>
          <cell r="B870" t="str">
            <v>NC</v>
          </cell>
          <cell r="C870" t="str">
            <v>CDO-East</v>
          </cell>
          <cell r="D870" t="str">
            <v>NORTHERN</v>
          </cell>
          <cell r="E870" t="str">
            <v>ROXBORO</v>
          </cell>
          <cell r="F870" t="str">
            <v>Person</v>
          </cell>
          <cell r="G870" t="str">
            <v>ROXBORO 115KV</v>
          </cell>
          <cell r="H870" t="str">
            <v>T5240</v>
          </cell>
          <cell r="I870">
            <v>146</v>
          </cell>
          <cell r="J870" t="str">
            <v>B10</v>
          </cell>
          <cell r="K870" t="str">
            <v>ROXBORO INDUSTRIAL 23KV</v>
          </cell>
          <cell r="L870" t="str">
            <v>BK2</v>
          </cell>
          <cell r="M870">
            <v>23</v>
          </cell>
          <cell r="N870">
            <v>277</v>
          </cell>
          <cell r="O870"/>
          <cell r="Q870">
            <v>0</v>
          </cell>
          <cell r="R870">
            <v>0</v>
          </cell>
          <cell r="S870">
            <v>0</v>
          </cell>
          <cell r="T870">
            <v>0</v>
          </cell>
          <cell r="U870" t="e">
            <v>#REF!</v>
          </cell>
          <cell r="X870" t="str">
            <v>DEP-NC 2025</v>
          </cell>
        </row>
        <row r="871">
          <cell r="A871" t="str">
            <v>T5240B12</v>
          </cell>
          <cell r="B871" t="str">
            <v>NC</v>
          </cell>
          <cell r="C871" t="str">
            <v>CDO-East</v>
          </cell>
          <cell r="D871" t="str">
            <v>NORTHERN</v>
          </cell>
          <cell r="E871" t="str">
            <v>ROXBORO</v>
          </cell>
          <cell r="F871" t="str">
            <v>Person</v>
          </cell>
          <cell r="G871" t="str">
            <v>ROXBORO 115KV</v>
          </cell>
          <cell r="H871" t="str">
            <v>T5240</v>
          </cell>
          <cell r="I871">
            <v>146</v>
          </cell>
          <cell r="J871" t="str">
            <v>B12</v>
          </cell>
          <cell r="K871" t="str">
            <v>RIDGE ROAD 23KV</v>
          </cell>
          <cell r="L871" t="str">
            <v>BK1</v>
          </cell>
          <cell r="M871">
            <v>23</v>
          </cell>
          <cell r="N871">
            <v>1971</v>
          </cell>
          <cell r="O871"/>
          <cell r="P871" t="str">
            <v>Y</v>
          </cell>
          <cell r="Q871">
            <v>1</v>
          </cell>
          <cell r="R871">
            <v>0.5</v>
          </cell>
          <cell r="S871">
            <v>0</v>
          </cell>
          <cell r="T871">
            <v>4</v>
          </cell>
          <cell r="U871" t="str">
            <v>DEP-NC 2025</v>
          </cell>
          <cell r="X871" t="str">
            <v>DEP-NC 2024</v>
          </cell>
        </row>
        <row r="872">
          <cell r="A872" t="str">
            <v>T5240B14</v>
          </cell>
          <cell r="B872" t="str">
            <v>NC</v>
          </cell>
          <cell r="C872" t="str">
            <v>CDO-East</v>
          </cell>
          <cell r="D872" t="str">
            <v>NORTHERN</v>
          </cell>
          <cell r="E872" t="str">
            <v>ROXBORO</v>
          </cell>
          <cell r="F872" t="str">
            <v>Person</v>
          </cell>
          <cell r="G872" t="str">
            <v>ROXBORO 115KV</v>
          </cell>
          <cell r="H872" t="str">
            <v>T5240</v>
          </cell>
          <cell r="I872">
            <v>146</v>
          </cell>
          <cell r="J872" t="str">
            <v>B14</v>
          </cell>
          <cell r="K872" t="str">
            <v>ROXBORO NORTH 23KV</v>
          </cell>
          <cell r="L872" t="str">
            <v>BK1</v>
          </cell>
          <cell r="M872">
            <v>23</v>
          </cell>
          <cell r="N872">
            <v>705</v>
          </cell>
          <cell r="O872"/>
          <cell r="Q872">
            <v>0</v>
          </cell>
          <cell r="R872">
            <v>0</v>
          </cell>
          <cell r="S872">
            <v>0</v>
          </cell>
          <cell r="T872">
            <v>0</v>
          </cell>
          <cell r="U872" t="e">
            <v>#REF!</v>
          </cell>
          <cell r="X872" t="str">
            <v>DEP-NC 2025</v>
          </cell>
        </row>
        <row r="873">
          <cell r="A873" t="str">
            <v>T5240B15</v>
          </cell>
          <cell r="B873" t="str">
            <v>NC</v>
          </cell>
          <cell r="C873" t="str">
            <v>CDO-East</v>
          </cell>
          <cell r="D873" t="str">
            <v>NORTHERN</v>
          </cell>
          <cell r="E873" t="str">
            <v>ROXBORO</v>
          </cell>
          <cell r="F873" t="str">
            <v>Person</v>
          </cell>
          <cell r="G873" t="str">
            <v>ROXBORO 115KV</v>
          </cell>
          <cell r="H873" t="str">
            <v>T5240</v>
          </cell>
          <cell r="I873">
            <v>146</v>
          </cell>
          <cell r="J873" t="str">
            <v>B15</v>
          </cell>
          <cell r="K873" t="str">
            <v>MAYO 23KV</v>
          </cell>
          <cell r="L873" t="str">
            <v>BK1</v>
          </cell>
          <cell r="M873">
            <v>23</v>
          </cell>
          <cell r="N873">
            <v>441</v>
          </cell>
          <cell r="O873"/>
          <cell r="Q873">
            <v>0</v>
          </cell>
          <cell r="R873">
            <v>0</v>
          </cell>
          <cell r="S873">
            <v>0</v>
          </cell>
          <cell r="T873">
            <v>0</v>
          </cell>
          <cell r="U873" t="e">
            <v>#REF!</v>
          </cell>
          <cell r="X873" t="str">
            <v>DEP-NC 2025</v>
          </cell>
        </row>
        <row r="874">
          <cell r="A874" t="str">
            <v>T5285B01</v>
          </cell>
          <cell r="B874" t="str">
            <v>NC</v>
          </cell>
          <cell r="C874" t="str">
            <v>CDO-East</v>
          </cell>
          <cell r="D874" t="str">
            <v>NORTHERN</v>
          </cell>
          <cell r="E874" t="str">
            <v>RALEIGH</v>
          </cell>
          <cell r="F874" t="str">
            <v>Wake</v>
          </cell>
          <cell r="G874" t="str">
            <v>RALEIGH SIX FORKS 230KV</v>
          </cell>
          <cell r="H874" t="str">
            <v>T5285</v>
          </cell>
          <cell r="I874">
            <v>166</v>
          </cell>
          <cell r="J874" t="str">
            <v>B01</v>
          </cell>
          <cell r="K874" t="str">
            <v>STRICKLAND ROAD 23KV</v>
          </cell>
          <cell r="L874" t="str">
            <v>BK1</v>
          </cell>
          <cell r="M874">
            <v>23</v>
          </cell>
          <cell r="N874">
            <v>1165</v>
          </cell>
          <cell r="O874"/>
          <cell r="Q874">
            <v>0</v>
          </cell>
          <cell r="R874">
            <v>0</v>
          </cell>
          <cell r="S874">
            <v>1</v>
          </cell>
          <cell r="T874">
            <v>0</v>
          </cell>
          <cell r="U874" t="e">
            <v>#REF!</v>
          </cell>
          <cell r="X874" t="str">
            <v>DEP-NC 2025</v>
          </cell>
        </row>
        <row r="875">
          <cell r="A875" t="str">
            <v>T5311B04</v>
          </cell>
          <cell r="B875" t="str">
            <v>NC</v>
          </cell>
          <cell r="C875" t="str">
            <v>CDO-East</v>
          </cell>
          <cell r="D875" t="str">
            <v>NORTHERN</v>
          </cell>
          <cell r="E875" t="str">
            <v>RALEIGH</v>
          </cell>
          <cell r="F875" t="str">
            <v>Wake</v>
          </cell>
          <cell r="G875" t="str">
            <v>RALEIGH TIMBERLAKE 115KV</v>
          </cell>
          <cell r="H875" t="str">
            <v>T5311</v>
          </cell>
          <cell r="I875">
            <v>165</v>
          </cell>
          <cell r="J875" t="str">
            <v>B04</v>
          </cell>
          <cell r="K875" t="str">
            <v>HOLLY PARK 23KV</v>
          </cell>
          <cell r="L875" t="str">
            <v>BK1</v>
          </cell>
          <cell r="M875">
            <v>23</v>
          </cell>
          <cell r="N875">
            <v>411</v>
          </cell>
          <cell r="O875"/>
          <cell r="Q875">
            <v>0</v>
          </cell>
          <cell r="R875">
            <v>0</v>
          </cell>
          <cell r="S875">
            <v>0</v>
          </cell>
          <cell r="T875">
            <v>0</v>
          </cell>
          <cell r="U875" t="e">
            <v>#REF!</v>
          </cell>
          <cell r="X875" t="str">
            <v>DEP-NC 2025</v>
          </cell>
        </row>
        <row r="876">
          <cell r="A876" t="str">
            <v>T5311B05</v>
          </cell>
          <cell r="B876" t="str">
            <v>NC</v>
          </cell>
          <cell r="C876" t="str">
            <v>CDO-East</v>
          </cell>
          <cell r="D876" t="str">
            <v>NORTHERN</v>
          </cell>
          <cell r="E876" t="str">
            <v>RALEIGH</v>
          </cell>
          <cell r="F876" t="str">
            <v>Wake</v>
          </cell>
          <cell r="G876" t="str">
            <v>RALEIGH TIMBERLAKE 115KV</v>
          </cell>
          <cell r="H876" t="str">
            <v>T5311</v>
          </cell>
          <cell r="I876">
            <v>165</v>
          </cell>
          <cell r="J876" t="str">
            <v>B05</v>
          </cell>
          <cell r="K876" t="str">
            <v>HIGHWOODS BOULEVARD 23KV</v>
          </cell>
          <cell r="L876" t="str">
            <v>BK1</v>
          </cell>
          <cell r="M876">
            <v>23</v>
          </cell>
          <cell r="N876">
            <v>463</v>
          </cell>
          <cell r="O876"/>
          <cell r="Q876">
            <v>0</v>
          </cell>
          <cell r="R876">
            <v>0</v>
          </cell>
          <cell r="S876">
            <v>0</v>
          </cell>
          <cell r="T876">
            <v>0</v>
          </cell>
          <cell r="U876" t="e">
            <v>#REF!</v>
          </cell>
          <cell r="X876" t="str">
            <v>DEP-NC 2025</v>
          </cell>
        </row>
        <row r="877">
          <cell r="A877" t="str">
            <v>T5311B06</v>
          </cell>
          <cell r="B877" t="str">
            <v>NC</v>
          </cell>
          <cell r="C877" t="str">
            <v>CDO-East</v>
          </cell>
          <cell r="D877" t="str">
            <v>NORTHERN</v>
          </cell>
          <cell r="E877" t="str">
            <v>RALEIGH</v>
          </cell>
          <cell r="F877" t="str">
            <v>Wake</v>
          </cell>
          <cell r="G877" t="str">
            <v>RALEIGH TIMBERLAKE 115KV</v>
          </cell>
          <cell r="H877" t="str">
            <v>T5311</v>
          </cell>
          <cell r="I877">
            <v>165</v>
          </cell>
          <cell r="J877" t="str">
            <v>B06</v>
          </cell>
          <cell r="K877" t="str">
            <v>INGRAM 23KV</v>
          </cell>
          <cell r="L877" t="str">
            <v>BK1</v>
          </cell>
          <cell r="M877">
            <v>23</v>
          </cell>
          <cell r="N877">
            <v>515</v>
          </cell>
          <cell r="O877"/>
          <cell r="Q877">
            <v>0</v>
          </cell>
          <cell r="R877">
            <v>0</v>
          </cell>
          <cell r="S877">
            <v>0</v>
          </cell>
          <cell r="T877">
            <v>0</v>
          </cell>
          <cell r="U877" t="e">
            <v>#REF!</v>
          </cell>
          <cell r="X877" t="str">
            <v>DEP-NC 2025</v>
          </cell>
        </row>
        <row r="878">
          <cell r="A878" t="str">
            <v>T5390B01</v>
          </cell>
          <cell r="B878" t="str">
            <v>NC</v>
          </cell>
          <cell r="C878" t="str">
            <v>CDO-East</v>
          </cell>
          <cell r="D878" t="str">
            <v>NORTHERN</v>
          </cell>
          <cell r="E878" t="str">
            <v>ROXBORO</v>
          </cell>
          <cell r="F878" t="str">
            <v>Person</v>
          </cell>
          <cell r="G878" t="str">
            <v>YANCEYVILLE 230KV</v>
          </cell>
          <cell r="H878" t="str">
            <v>T5390</v>
          </cell>
          <cell r="I878">
            <v>146</v>
          </cell>
          <cell r="J878" t="str">
            <v>B01</v>
          </cell>
          <cell r="K878" t="str">
            <v>YANCEYVILLE 12KV</v>
          </cell>
          <cell r="L878" t="str">
            <v>BK1</v>
          </cell>
          <cell r="M878">
            <v>12</v>
          </cell>
          <cell r="N878">
            <v>1131</v>
          </cell>
          <cell r="O878"/>
          <cell r="Q878">
            <v>0</v>
          </cell>
          <cell r="R878">
            <v>0</v>
          </cell>
          <cell r="S878">
            <v>0</v>
          </cell>
          <cell r="T878">
            <v>0</v>
          </cell>
          <cell r="U878" t="e">
            <v>#REF!</v>
          </cell>
          <cell r="X878" t="str">
            <v>DEP-NC 2025</v>
          </cell>
        </row>
        <row r="879">
          <cell r="A879" t="str">
            <v>T5390B02</v>
          </cell>
          <cell r="B879" t="str">
            <v>NC</v>
          </cell>
          <cell r="C879" t="str">
            <v>CDO-East</v>
          </cell>
          <cell r="D879" t="str">
            <v>NORTHERN</v>
          </cell>
          <cell r="E879" t="str">
            <v>ROXBORO</v>
          </cell>
          <cell r="F879" t="str">
            <v>Person</v>
          </cell>
          <cell r="G879" t="str">
            <v>YANCEYVILLE 230KV</v>
          </cell>
          <cell r="H879" t="str">
            <v>T5390</v>
          </cell>
          <cell r="I879">
            <v>146</v>
          </cell>
          <cell r="J879" t="str">
            <v>B02</v>
          </cell>
          <cell r="K879" t="str">
            <v>HANOVER MILLS 12KV</v>
          </cell>
          <cell r="L879" t="str">
            <v>BK1</v>
          </cell>
          <cell r="M879">
            <v>12</v>
          </cell>
          <cell r="N879">
            <v>738</v>
          </cell>
          <cell r="O879"/>
          <cell r="Q879">
            <v>0</v>
          </cell>
          <cell r="R879">
            <v>0</v>
          </cell>
          <cell r="S879">
            <v>0</v>
          </cell>
          <cell r="T879">
            <v>0</v>
          </cell>
          <cell r="U879" t="e">
            <v>#REF!</v>
          </cell>
          <cell r="X879" t="str">
            <v>DEP-NC 2025</v>
          </cell>
        </row>
        <row r="880">
          <cell r="A880" t="str">
            <v>T5390B03</v>
          </cell>
          <cell r="B880" t="str">
            <v>NC</v>
          </cell>
          <cell r="C880" t="str">
            <v>CDO-East</v>
          </cell>
          <cell r="D880" t="str">
            <v>NORTHERN</v>
          </cell>
          <cell r="E880" t="str">
            <v>ROXBORO</v>
          </cell>
          <cell r="F880" t="str">
            <v>Person</v>
          </cell>
          <cell r="G880" t="str">
            <v>YANCEYVILLE 230KV</v>
          </cell>
          <cell r="H880" t="str">
            <v>T5390</v>
          </cell>
          <cell r="I880">
            <v>146</v>
          </cell>
          <cell r="J880" t="str">
            <v>B03</v>
          </cell>
          <cell r="K880" t="str">
            <v>YANCEYVILLE PLEASANT GROVE 12KV</v>
          </cell>
          <cell r="L880" t="str">
            <v>BK1</v>
          </cell>
          <cell r="M880">
            <v>12</v>
          </cell>
          <cell r="N880">
            <v>1083</v>
          </cell>
          <cell r="O880"/>
          <cell r="Q880">
            <v>0</v>
          </cell>
          <cell r="R880">
            <v>0</v>
          </cell>
          <cell r="S880">
            <v>0</v>
          </cell>
          <cell r="T880">
            <v>0</v>
          </cell>
          <cell r="U880" t="e">
            <v>#REF!</v>
          </cell>
          <cell r="X880" t="str">
            <v>DEP-NC 2025</v>
          </cell>
        </row>
        <row r="881">
          <cell r="A881" t="str">
            <v>T5490B02</v>
          </cell>
          <cell r="B881" t="str">
            <v>NC</v>
          </cell>
          <cell r="C881" t="str">
            <v>CDO-East</v>
          </cell>
          <cell r="D881" t="str">
            <v>EASTERN</v>
          </cell>
          <cell r="E881" t="str">
            <v>JACKSONVILLE</v>
          </cell>
          <cell r="F881" t="str">
            <v>Onslow</v>
          </cell>
          <cell r="G881" t="str">
            <v>BEULAVILLE 115KV</v>
          </cell>
          <cell r="H881" t="str">
            <v>T5490</v>
          </cell>
          <cell r="I881">
            <v>320</v>
          </cell>
          <cell r="J881" t="str">
            <v>B02</v>
          </cell>
          <cell r="K881" t="str">
            <v>BEULAVILLE EAST 23KV</v>
          </cell>
          <cell r="L881" t="str">
            <v>BK1</v>
          </cell>
          <cell r="M881">
            <v>23</v>
          </cell>
          <cell r="N881">
            <v>81</v>
          </cell>
          <cell r="O881"/>
          <cell r="Q881">
            <v>0</v>
          </cell>
          <cell r="R881">
            <v>0</v>
          </cell>
          <cell r="S881">
            <v>1</v>
          </cell>
          <cell r="T881">
            <v>0</v>
          </cell>
          <cell r="U881" t="e">
            <v>#REF!</v>
          </cell>
          <cell r="X881" t="str">
            <v>DEP-NC 2025</v>
          </cell>
        </row>
        <row r="882">
          <cell r="A882" t="str">
            <v>T5570B02</v>
          </cell>
          <cell r="B882" t="str">
            <v>NC</v>
          </cell>
          <cell r="C882" t="str">
            <v>CDO-East</v>
          </cell>
          <cell r="D882" t="str">
            <v>EASTERN</v>
          </cell>
          <cell r="E882" t="str">
            <v>CLINTON</v>
          </cell>
          <cell r="F882" t="str">
            <v>Sampson</v>
          </cell>
          <cell r="G882" t="str">
            <v>CLINTON NORTH 115KV</v>
          </cell>
          <cell r="H882" t="str">
            <v>T5570</v>
          </cell>
          <cell r="I882">
            <v>132</v>
          </cell>
          <cell r="J882" t="str">
            <v>B02</v>
          </cell>
          <cell r="K882" t="str">
            <v>BEAUNIT 23KV</v>
          </cell>
          <cell r="L882" t="str">
            <v>BK1</v>
          </cell>
          <cell r="M882">
            <v>23</v>
          </cell>
          <cell r="N882">
            <v>371</v>
          </cell>
          <cell r="O882"/>
          <cell r="Q882">
            <v>0</v>
          </cell>
          <cell r="R882">
            <v>0</v>
          </cell>
          <cell r="S882">
            <v>0</v>
          </cell>
          <cell r="T882">
            <v>0</v>
          </cell>
          <cell r="U882" t="e">
            <v>#REF!</v>
          </cell>
          <cell r="X882" t="str">
            <v>DEP-NC 2025</v>
          </cell>
        </row>
        <row r="883">
          <cell r="A883" t="str">
            <v>T5580B01</v>
          </cell>
          <cell r="B883" t="str">
            <v>NC</v>
          </cell>
          <cell r="C883" t="str">
            <v>CDO-East</v>
          </cell>
          <cell r="D883" t="str">
            <v>EASTERN</v>
          </cell>
          <cell r="E883" t="str">
            <v>CLINTON</v>
          </cell>
          <cell r="F883" t="str">
            <v>Sampson</v>
          </cell>
          <cell r="G883" t="str">
            <v>CLINTON FERRELL STREET 115KV</v>
          </cell>
          <cell r="H883" t="str">
            <v>T5580</v>
          </cell>
          <cell r="I883">
            <v>132</v>
          </cell>
          <cell r="J883" t="str">
            <v>B01</v>
          </cell>
          <cell r="K883" t="str">
            <v>JOHN STREET 23KV</v>
          </cell>
          <cell r="L883" t="str">
            <v>BK1</v>
          </cell>
          <cell r="M883">
            <v>23</v>
          </cell>
          <cell r="N883">
            <v>940</v>
          </cell>
          <cell r="O883"/>
          <cell r="Q883">
            <v>0</v>
          </cell>
          <cell r="R883">
            <v>0</v>
          </cell>
          <cell r="S883">
            <v>2</v>
          </cell>
          <cell r="T883">
            <v>0</v>
          </cell>
          <cell r="U883" t="e">
            <v>#REF!</v>
          </cell>
          <cell r="X883" t="str">
            <v>DEP-NC 2025</v>
          </cell>
        </row>
        <row r="884">
          <cell r="A884" t="str">
            <v>T5580B03</v>
          </cell>
          <cell r="B884" t="str">
            <v>NC</v>
          </cell>
          <cell r="C884" t="str">
            <v>CDO-East</v>
          </cell>
          <cell r="D884" t="str">
            <v>EASTERN</v>
          </cell>
          <cell r="E884" t="str">
            <v>CLINTON</v>
          </cell>
          <cell r="F884" t="str">
            <v>Sampson</v>
          </cell>
          <cell r="G884" t="str">
            <v>CLINTON FERRELL STREET 115KV</v>
          </cell>
          <cell r="H884" t="str">
            <v>T5580</v>
          </cell>
          <cell r="I884">
            <v>132</v>
          </cell>
          <cell r="J884" t="str">
            <v>B03</v>
          </cell>
          <cell r="K884" t="str">
            <v>RAILROAD STREET 23KV</v>
          </cell>
          <cell r="L884" t="str">
            <v>BK1</v>
          </cell>
          <cell r="M884">
            <v>23</v>
          </cell>
          <cell r="N884">
            <v>49</v>
          </cell>
          <cell r="O884"/>
          <cell r="Q884">
            <v>0</v>
          </cell>
          <cell r="R884">
            <v>0</v>
          </cell>
          <cell r="S884">
            <v>0</v>
          </cell>
          <cell r="T884">
            <v>0</v>
          </cell>
          <cell r="U884" t="e">
            <v>#REF!</v>
          </cell>
          <cell r="X884" t="str">
            <v>DEP-NC 2025</v>
          </cell>
        </row>
        <row r="885">
          <cell r="A885" t="str">
            <v>T5580B04</v>
          </cell>
          <cell r="B885" t="str">
            <v>NC</v>
          </cell>
          <cell r="C885" t="str">
            <v>CDO-East</v>
          </cell>
          <cell r="D885" t="str">
            <v>EASTERN</v>
          </cell>
          <cell r="E885" t="str">
            <v>CLINTON</v>
          </cell>
          <cell r="F885" t="str">
            <v>Sampson</v>
          </cell>
          <cell r="G885" t="str">
            <v>CLINTON FERRELL STREET 115KV</v>
          </cell>
          <cell r="H885" t="str">
            <v>T5580</v>
          </cell>
          <cell r="I885">
            <v>132</v>
          </cell>
          <cell r="J885" t="str">
            <v>B04</v>
          </cell>
          <cell r="K885" t="str">
            <v>FERRELL STREET 23KV</v>
          </cell>
          <cell r="L885" t="str">
            <v>BK1</v>
          </cell>
          <cell r="M885">
            <v>23</v>
          </cell>
          <cell r="N885">
            <v>233</v>
          </cell>
          <cell r="O885"/>
          <cell r="Q885">
            <v>0</v>
          </cell>
          <cell r="R885">
            <v>0</v>
          </cell>
          <cell r="S885">
            <v>0</v>
          </cell>
          <cell r="T885">
            <v>0</v>
          </cell>
          <cell r="U885" t="e">
            <v>#REF!</v>
          </cell>
          <cell r="X885" t="str">
            <v>DEP-NC 2025</v>
          </cell>
        </row>
        <row r="886">
          <cell r="A886" t="str">
            <v>T5580B05</v>
          </cell>
          <cell r="B886" t="str">
            <v>NC</v>
          </cell>
          <cell r="C886" t="str">
            <v>CDO-East</v>
          </cell>
          <cell r="D886" t="str">
            <v>EASTERN</v>
          </cell>
          <cell r="E886" t="str">
            <v>CLINTON</v>
          </cell>
          <cell r="F886" t="str">
            <v>Sampson</v>
          </cell>
          <cell r="G886" t="str">
            <v>CLINTON FERRELL STREET 115KV</v>
          </cell>
          <cell r="H886" t="str">
            <v>T5580</v>
          </cell>
          <cell r="I886">
            <v>132</v>
          </cell>
          <cell r="J886" t="str">
            <v>B05</v>
          </cell>
          <cell r="K886" t="str">
            <v>BOYKIN BRIDGE ROAD 23KV</v>
          </cell>
          <cell r="L886" t="str">
            <v>BK1</v>
          </cell>
          <cell r="M886">
            <v>23</v>
          </cell>
          <cell r="N886">
            <v>922</v>
          </cell>
          <cell r="O886"/>
          <cell r="Q886">
            <v>0</v>
          </cell>
          <cell r="R886">
            <v>0</v>
          </cell>
          <cell r="S886">
            <v>4</v>
          </cell>
          <cell r="T886">
            <v>0</v>
          </cell>
          <cell r="U886" t="e">
            <v>#REF!</v>
          </cell>
          <cell r="X886" t="str">
            <v>DEP-NC 2025</v>
          </cell>
        </row>
        <row r="887">
          <cell r="A887" t="str">
            <v>T5600B02</v>
          </cell>
          <cell r="B887" t="str">
            <v>NC</v>
          </cell>
          <cell r="C887" t="str">
            <v>CDO-East</v>
          </cell>
          <cell r="D887" t="str">
            <v>EASTERN</v>
          </cell>
          <cell r="E887" t="str">
            <v>CLINTON</v>
          </cell>
          <cell r="F887" t="str">
            <v>Sampson</v>
          </cell>
          <cell r="G887" t="str">
            <v>ROSEBORO 115KV</v>
          </cell>
          <cell r="H887" t="str">
            <v>T5600</v>
          </cell>
          <cell r="I887">
            <v>132</v>
          </cell>
          <cell r="J887" t="str">
            <v>B02</v>
          </cell>
          <cell r="K887" t="str">
            <v>SALEMBURG 23KV</v>
          </cell>
          <cell r="L887" t="str">
            <v>BK1</v>
          </cell>
          <cell r="M887">
            <v>23</v>
          </cell>
          <cell r="N887">
            <v>797</v>
          </cell>
          <cell r="O887"/>
          <cell r="Q887">
            <v>0</v>
          </cell>
          <cell r="R887">
            <v>0</v>
          </cell>
          <cell r="S887">
            <v>2</v>
          </cell>
          <cell r="T887">
            <v>0</v>
          </cell>
          <cell r="U887" t="e">
            <v>#REF!</v>
          </cell>
          <cell r="X887" t="str">
            <v>DEP-NC 2025</v>
          </cell>
        </row>
        <row r="888">
          <cell r="A888" t="str">
            <v>T5600B03</v>
          </cell>
          <cell r="B888" t="str">
            <v>NC</v>
          </cell>
          <cell r="C888" t="str">
            <v>CDO-East</v>
          </cell>
          <cell r="D888" t="str">
            <v>EASTERN</v>
          </cell>
          <cell r="E888" t="str">
            <v>CLINTON</v>
          </cell>
          <cell r="F888" t="str">
            <v>Sampson</v>
          </cell>
          <cell r="G888" t="str">
            <v>ROSEBORO 115KV</v>
          </cell>
          <cell r="H888" t="str">
            <v>T5600</v>
          </cell>
          <cell r="I888">
            <v>132</v>
          </cell>
          <cell r="J888" t="str">
            <v>B03</v>
          </cell>
          <cell r="K888" t="str">
            <v>AUTRYVILLE 23KV</v>
          </cell>
          <cell r="L888" t="str">
            <v>BK1</v>
          </cell>
          <cell r="M888">
            <v>23</v>
          </cell>
          <cell r="N888">
            <v>1070</v>
          </cell>
          <cell r="O888"/>
          <cell r="Q888">
            <v>0</v>
          </cell>
          <cell r="R888">
            <v>0</v>
          </cell>
          <cell r="S888">
            <v>6</v>
          </cell>
          <cell r="T888">
            <v>0</v>
          </cell>
          <cell r="U888" t="e">
            <v>#REF!</v>
          </cell>
          <cell r="X888" t="str">
            <v>DEP-NC 2025</v>
          </cell>
        </row>
        <row r="889">
          <cell r="A889" t="str">
            <v>T5640B05</v>
          </cell>
          <cell r="B889" t="str">
            <v>NC</v>
          </cell>
          <cell r="C889" t="str">
            <v>CDO-East</v>
          </cell>
          <cell r="D889" t="str">
            <v>NORTHERN</v>
          </cell>
          <cell r="E889" t="str">
            <v>FUQUAY</v>
          </cell>
          <cell r="F889" t="str">
            <v>Wake</v>
          </cell>
          <cell r="G889" t="str">
            <v>CLAYTON 115KV</v>
          </cell>
          <cell r="H889" t="str">
            <v>T5640</v>
          </cell>
          <cell r="I889">
            <v>164</v>
          </cell>
          <cell r="J889" t="str">
            <v>B05</v>
          </cell>
          <cell r="K889" t="str">
            <v>RIVER 23KV</v>
          </cell>
          <cell r="L889" t="str">
            <v>BK1</v>
          </cell>
          <cell r="M889">
            <v>23</v>
          </cell>
          <cell r="N889">
            <v>691</v>
          </cell>
          <cell r="O889"/>
          <cell r="Q889">
            <v>0</v>
          </cell>
          <cell r="R889">
            <v>0</v>
          </cell>
          <cell r="S889">
            <v>1</v>
          </cell>
          <cell r="T889">
            <v>0</v>
          </cell>
          <cell r="U889" t="e">
            <v>#REF!</v>
          </cell>
          <cell r="W889" t="str">
            <v xml:space="preserve">Part of this feeder will become a  new feeder around 5/1/18 calledf the Glenhaven feeder per Eric Bias note 12/20/17 starting at switch 14J213. </v>
          </cell>
          <cell r="X889" t="str">
            <v>DEP-NC 2025</v>
          </cell>
        </row>
        <row r="890">
          <cell r="A890" t="str">
            <v>T5640B22</v>
          </cell>
          <cell r="B890" t="str">
            <v>NC</v>
          </cell>
          <cell r="C890" t="str">
            <v>CDO-East</v>
          </cell>
          <cell r="D890" t="str">
            <v>NORTHERN</v>
          </cell>
          <cell r="E890" t="str">
            <v>FUQUAY</v>
          </cell>
          <cell r="F890" t="str">
            <v>Wake</v>
          </cell>
          <cell r="G890" t="str">
            <v>CLAYTON 115KV</v>
          </cell>
          <cell r="H890" t="str">
            <v>T5640</v>
          </cell>
          <cell r="I890">
            <v>164</v>
          </cell>
          <cell r="J890" t="str">
            <v>B22</v>
          </cell>
          <cell r="K890" t="str">
            <v>Town of Clayton 1 24KV</v>
          </cell>
          <cell r="L890" t="str">
            <v>BK2</v>
          </cell>
          <cell r="M890">
            <v>24</v>
          </cell>
          <cell r="N890">
            <v>0</v>
          </cell>
          <cell r="O890"/>
          <cell r="Q890">
            <v>0</v>
          </cell>
          <cell r="R890">
            <v>0</v>
          </cell>
          <cell r="S890">
            <v>0</v>
          </cell>
          <cell r="T890">
            <v>0</v>
          </cell>
          <cell r="U890" t="e">
            <v>#REF!</v>
          </cell>
          <cell r="X890" t="str">
            <v>DEP-NC 2025</v>
          </cell>
        </row>
        <row r="891">
          <cell r="A891" t="str">
            <v>T5640B23</v>
          </cell>
          <cell r="B891" t="str">
            <v>NC</v>
          </cell>
          <cell r="C891" t="str">
            <v>CDO-East</v>
          </cell>
          <cell r="D891" t="str">
            <v>NORTHERN</v>
          </cell>
          <cell r="E891" t="str">
            <v>FUQUAY</v>
          </cell>
          <cell r="F891" t="str">
            <v>Wake</v>
          </cell>
          <cell r="G891" t="str">
            <v>CLAYTON 115KV</v>
          </cell>
          <cell r="H891" t="str">
            <v>T5640</v>
          </cell>
          <cell r="I891">
            <v>164</v>
          </cell>
          <cell r="J891" t="str">
            <v>B23</v>
          </cell>
          <cell r="K891" t="str">
            <v>Town of Clayton 2 24KV</v>
          </cell>
          <cell r="L891" t="str">
            <v>BK2</v>
          </cell>
          <cell r="M891">
            <v>24</v>
          </cell>
          <cell r="N891">
            <v>0</v>
          </cell>
          <cell r="O891"/>
          <cell r="Q891">
            <v>0</v>
          </cell>
          <cell r="R891">
            <v>0</v>
          </cell>
          <cell r="S891">
            <v>0</v>
          </cell>
          <cell r="T891">
            <v>0</v>
          </cell>
          <cell r="U891" t="e">
            <v>#REF!</v>
          </cell>
          <cell r="X891" t="str">
            <v>DEP-NC 2025</v>
          </cell>
        </row>
        <row r="892">
          <cell r="A892" t="str">
            <v>T5642B02</v>
          </cell>
          <cell r="B892" t="str">
            <v>NC</v>
          </cell>
          <cell r="C892" t="str">
            <v>CDO-East</v>
          </cell>
          <cell r="D892" t="str">
            <v>NORTHERN</v>
          </cell>
          <cell r="E892" t="str">
            <v>FUQUAY</v>
          </cell>
          <cell r="F892" t="str">
            <v>Wake</v>
          </cell>
          <cell r="G892" t="str">
            <v>CLAYTON INDUSTRIAL 115KV</v>
          </cell>
          <cell r="H892" t="str">
            <v>T5642</v>
          </cell>
          <cell r="I892">
            <v>164</v>
          </cell>
          <cell r="J892" t="str">
            <v>B02</v>
          </cell>
          <cell r="K892" t="str">
            <v>BAYER 23KV-Removed 2011 to B22</v>
          </cell>
          <cell r="L892" t="str">
            <v>BK2</v>
          </cell>
          <cell r="M892">
            <v>24</v>
          </cell>
          <cell r="N892">
            <v>0</v>
          </cell>
          <cell r="O892"/>
          <cell r="Q892">
            <v>0</v>
          </cell>
          <cell r="R892">
            <v>0</v>
          </cell>
          <cell r="S892">
            <v>0</v>
          </cell>
          <cell r="T892">
            <v>0</v>
          </cell>
          <cell r="U892" t="e">
            <v>#REF!</v>
          </cell>
          <cell r="X892" t="str">
            <v>DEP-NC 2025</v>
          </cell>
        </row>
        <row r="893">
          <cell r="A893" t="str">
            <v>T5642B11</v>
          </cell>
          <cell r="B893" t="str">
            <v>NC</v>
          </cell>
          <cell r="C893" t="str">
            <v>CDO-East</v>
          </cell>
          <cell r="D893" t="str">
            <v>NORTHERN</v>
          </cell>
          <cell r="E893" t="str">
            <v>FUQUAY</v>
          </cell>
          <cell r="F893" t="str">
            <v>Wake</v>
          </cell>
          <cell r="G893" t="str">
            <v>CLAYTON INDUSTRIAL 115KV</v>
          </cell>
          <cell r="H893" t="str">
            <v>T5642</v>
          </cell>
          <cell r="I893">
            <v>164</v>
          </cell>
          <cell r="J893" t="str">
            <v>B11</v>
          </cell>
          <cell r="K893" t="str">
            <v>PONY FARM 24KV</v>
          </cell>
          <cell r="L893" t="str">
            <v>BK1</v>
          </cell>
          <cell r="M893">
            <v>24</v>
          </cell>
          <cell r="N893">
            <v>1068</v>
          </cell>
          <cell r="O893"/>
          <cell r="Q893">
            <v>0</v>
          </cell>
          <cell r="R893">
            <v>0</v>
          </cell>
          <cell r="S893">
            <v>2</v>
          </cell>
          <cell r="T893">
            <v>0</v>
          </cell>
          <cell r="U893" t="e">
            <v>#REF!</v>
          </cell>
          <cell r="X893" t="str">
            <v>DEP-NC 2025</v>
          </cell>
        </row>
        <row r="894">
          <cell r="A894" t="str">
            <v>T5642B12</v>
          </cell>
          <cell r="B894" t="str">
            <v>NC</v>
          </cell>
          <cell r="C894" t="str">
            <v>CDO-East</v>
          </cell>
          <cell r="D894" t="str">
            <v>NORTHERN</v>
          </cell>
          <cell r="E894" t="str">
            <v>FUQUAY</v>
          </cell>
          <cell r="F894" t="str">
            <v>Wake</v>
          </cell>
          <cell r="G894" t="str">
            <v>CLAYTON INDUSTRIAL 115KV</v>
          </cell>
          <cell r="H894" t="str">
            <v>T5642</v>
          </cell>
          <cell r="I894">
            <v>164</v>
          </cell>
          <cell r="J894" t="str">
            <v>B12</v>
          </cell>
          <cell r="K894" t="str">
            <v>CATERPILLAR 24KV</v>
          </cell>
          <cell r="L894" t="str">
            <v>BK1</v>
          </cell>
          <cell r="M894">
            <v>24</v>
          </cell>
          <cell r="N894">
            <v>95</v>
          </cell>
          <cell r="O894"/>
          <cell r="Q894">
            <v>0</v>
          </cell>
          <cell r="R894">
            <v>0</v>
          </cell>
          <cell r="S894">
            <v>0</v>
          </cell>
          <cell r="T894">
            <v>0</v>
          </cell>
          <cell r="U894" t="e">
            <v>#REF!</v>
          </cell>
          <cell r="X894" t="str">
            <v>DEP-NC 2025</v>
          </cell>
        </row>
        <row r="895">
          <cell r="A895" t="str">
            <v>T5642B13</v>
          </cell>
          <cell r="B895" t="str">
            <v>NC</v>
          </cell>
          <cell r="C895" t="str">
            <v>CDO-East</v>
          </cell>
          <cell r="D895" t="str">
            <v>NORTHERN</v>
          </cell>
          <cell r="E895" t="str">
            <v>FUQUAY</v>
          </cell>
          <cell r="F895" t="str">
            <v>Wake</v>
          </cell>
          <cell r="G895" t="str">
            <v>CLAYTON INDUSTRIAL 115KV</v>
          </cell>
          <cell r="H895" t="str">
            <v>T5642</v>
          </cell>
          <cell r="I895">
            <v>164</v>
          </cell>
          <cell r="J895" t="str">
            <v>B13</v>
          </cell>
          <cell r="K895" t="str">
            <v>ALTERNATE INDUSTRIAL FEEDER 24KV</v>
          </cell>
          <cell r="L895" t="str">
            <v>BK1</v>
          </cell>
          <cell r="M895">
            <v>24</v>
          </cell>
          <cell r="N895">
            <v>7</v>
          </cell>
          <cell r="O895"/>
          <cell r="Q895">
            <v>0</v>
          </cell>
          <cell r="R895">
            <v>0</v>
          </cell>
          <cell r="S895">
            <v>0</v>
          </cell>
          <cell r="T895">
            <v>0</v>
          </cell>
          <cell r="U895" t="e">
            <v>#REF!</v>
          </cell>
          <cell r="X895" t="str">
            <v>DEP-NC 2025</v>
          </cell>
        </row>
        <row r="896">
          <cell r="A896" t="str">
            <v>T5642B21</v>
          </cell>
          <cell r="B896" t="str">
            <v>NC</v>
          </cell>
          <cell r="C896" t="str">
            <v>CDO-East</v>
          </cell>
          <cell r="D896" t="str">
            <v>NORTHERN</v>
          </cell>
          <cell r="E896" t="str">
            <v>FUQUAY</v>
          </cell>
          <cell r="F896" t="str">
            <v>Wake</v>
          </cell>
          <cell r="G896" t="str">
            <v>CLAYTON INDUSTRIAL 115KV</v>
          </cell>
          <cell r="H896" t="str">
            <v>T5642</v>
          </cell>
          <cell r="I896">
            <v>164</v>
          </cell>
          <cell r="J896" t="str">
            <v>B21</v>
          </cell>
          <cell r="K896" t="str">
            <v>NOVO 24KV</v>
          </cell>
          <cell r="L896" t="str">
            <v>BK2</v>
          </cell>
          <cell r="M896">
            <v>24</v>
          </cell>
          <cell r="N896">
            <v>31</v>
          </cell>
          <cell r="O896"/>
          <cell r="Q896">
            <v>0</v>
          </cell>
          <cell r="R896">
            <v>0</v>
          </cell>
          <cell r="S896">
            <v>2</v>
          </cell>
          <cell r="T896">
            <v>0</v>
          </cell>
          <cell r="U896" t="e">
            <v>#REF!</v>
          </cell>
          <cell r="X896" t="str">
            <v>DEP-NC 2025</v>
          </cell>
        </row>
        <row r="897">
          <cell r="A897" t="str">
            <v>T5642B22</v>
          </cell>
          <cell r="B897" t="str">
            <v>NC</v>
          </cell>
          <cell r="C897" t="str">
            <v>CDO-East</v>
          </cell>
          <cell r="D897" t="str">
            <v>NORTHERN</v>
          </cell>
          <cell r="E897" t="str">
            <v>FUQUAY</v>
          </cell>
          <cell r="F897" t="str">
            <v>Wake</v>
          </cell>
          <cell r="G897" t="str">
            <v>CLAYTON INDUSTRIAL 115KV</v>
          </cell>
          <cell r="H897" t="str">
            <v>T5642</v>
          </cell>
          <cell r="I897">
            <v>164</v>
          </cell>
          <cell r="J897" t="str">
            <v>B22</v>
          </cell>
          <cell r="K897" t="str">
            <v>MAIN CAMPUS 24KV</v>
          </cell>
          <cell r="L897" t="str">
            <v>BK2</v>
          </cell>
          <cell r="M897">
            <v>24</v>
          </cell>
          <cell r="N897">
            <v>4</v>
          </cell>
          <cell r="O897"/>
          <cell r="Q897">
            <v>0</v>
          </cell>
          <cell r="R897">
            <v>0</v>
          </cell>
          <cell r="S897">
            <v>0</v>
          </cell>
          <cell r="T897">
            <v>0</v>
          </cell>
          <cell r="U897" t="e">
            <v>#REF!</v>
          </cell>
          <cell r="X897" t="str">
            <v>DEP-NC 2025</v>
          </cell>
        </row>
        <row r="898">
          <cell r="A898" t="str">
            <v>T5642B23</v>
          </cell>
          <cell r="B898" t="str">
            <v>NC</v>
          </cell>
          <cell r="C898" t="str">
            <v>CDO-East</v>
          </cell>
          <cell r="D898" t="str">
            <v>NORTHERN</v>
          </cell>
          <cell r="E898" t="str">
            <v>FUQUAY</v>
          </cell>
          <cell r="F898" t="str">
            <v>Wake</v>
          </cell>
          <cell r="G898" t="str">
            <v>CLAYTON INDUSTRIAL 115KV</v>
          </cell>
          <cell r="H898" t="str">
            <v>T5642</v>
          </cell>
          <cell r="I898">
            <v>164</v>
          </cell>
          <cell r="J898" t="str">
            <v>B23</v>
          </cell>
          <cell r="K898" t="str">
            <v>NORTH PLANT 24KV</v>
          </cell>
          <cell r="L898" t="str">
            <v>BK2</v>
          </cell>
          <cell r="M898">
            <v>24</v>
          </cell>
          <cell r="N898">
            <v>1</v>
          </cell>
          <cell r="O898"/>
          <cell r="Q898">
            <v>0</v>
          </cell>
          <cell r="R898">
            <v>0</v>
          </cell>
          <cell r="S898">
            <v>1</v>
          </cell>
          <cell r="T898">
            <v>0</v>
          </cell>
          <cell r="U898" t="e">
            <v>#REF!</v>
          </cell>
          <cell r="X898" t="str">
            <v>DEP-NC 2025</v>
          </cell>
        </row>
        <row r="899">
          <cell r="A899" t="str">
            <v>T5790B04</v>
          </cell>
          <cell r="B899" t="str">
            <v>NC</v>
          </cell>
          <cell r="C899" t="str">
            <v>CDO-East</v>
          </cell>
          <cell r="D899" t="str">
            <v>EASTERN</v>
          </cell>
          <cell r="E899" t="str">
            <v>GOLDSBORO</v>
          </cell>
          <cell r="F899" t="str">
            <v>Wayne</v>
          </cell>
          <cell r="G899" t="str">
            <v>HEMLOCK 115KV</v>
          </cell>
          <cell r="H899" t="str">
            <v>T5790</v>
          </cell>
          <cell r="I899">
            <v>130</v>
          </cell>
          <cell r="J899" t="str">
            <v>B04</v>
          </cell>
          <cell r="K899" t="str">
            <v>ELM STREET 12KV</v>
          </cell>
          <cell r="L899" t="str">
            <v>BK1</v>
          </cell>
          <cell r="M899">
            <v>12</v>
          </cell>
          <cell r="N899">
            <v>1258</v>
          </cell>
          <cell r="O899"/>
          <cell r="P899" t="str">
            <v>Y</v>
          </cell>
          <cell r="Q899">
            <v>1</v>
          </cell>
          <cell r="R899">
            <v>0.5</v>
          </cell>
          <cell r="S899">
            <v>0</v>
          </cell>
          <cell r="T899">
            <v>2</v>
          </cell>
          <cell r="U899" t="str">
            <v>DEP-NC 2025</v>
          </cell>
          <cell r="V899" t="str">
            <v>Substitute</v>
          </cell>
          <cell r="W899" t="str">
            <v>replaced NC 210 per J. Liu 2/8/18</v>
          </cell>
          <cell r="X899" t="str">
            <v>DEP-NC 2019</v>
          </cell>
        </row>
        <row r="900">
          <cell r="A900" t="str">
            <v>T5900B01</v>
          </cell>
          <cell r="B900" t="str">
            <v>NC</v>
          </cell>
          <cell r="C900" t="str">
            <v>CDO-East</v>
          </cell>
          <cell r="D900" t="str">
            <v>NORTHERN</v>
          </cell>
          <cell r="E900" t="str">
            <v>ZEBULON</v>
          </cell>
          <cell r="F900" t="str">
            <v>Wake</v>
          </cell>
          <cell r="G900" t="str">
            <v>NASHVILLE 115KV</v>
          </cell>
          <cell r="H900" t="str">
            <v>T5900</v>
          </cell>
          <cell r="I900">
            <v>144</v>
          </cell>
          <cell r="J900" t="str">
            <v>B01</v>
          </cell>
          <cell r="K900" t="str">
            <v>NASHVILLE 23KV</v>
          </cell>
          <cell r="L900" t="str">
            <v>BK1</v>
          </cell>
          <cell r="M900">
            <v>23</v>
          </cell>
          <cell r="N900">
            <v>1594</v>
          </cell>
          <cell r="O900"/>
          <cell r="P900" t="str">
            <v>Y</v>
          </cell>
          <cell r="Q900">
            <v>1</v>
          </cell>
          <cell r="R900">
            <v>0.5</v>
          </cell>
          <cell r="S900">
            <v>0</v>
          </cell>
          <cell r="T900">
            <v>7</v>
          </cell>
          <cell r="U900" t="str">
            <v>DEP-NC 2025</v>
          </cell>
          <cell r="X900" t="str">
            <v>DEP-NC 2020</v>
          </cell>
        </row>
        <row r="901">
          <cell r="A901" t="str">
            <v>T5911B01</v>
          </cell>
          <cell r="B901" t="str">
            <v>NC</v>
          </cell>
          <cell r="C901" t="str">
            <v>CDO-East</v>
          </cell>
          <cell r="D901" t="str">
            <v>NORTHERN</v>
          </cell>
          <cell r="E901" t="str">
            <v>FUQUAY</v>
          </cell>
          <cell r="F901" t="str">
            <v>Wake</v>
          </cell>
          <cell r="G901" t="str">
            <v>NEW HILL 230KV</v>
          </cell>
          <cell r="H901" t="str">
            <v>T5911</v>
          </cell>
          <cell r="I901">
            <v>161</v>
          </cell>
          <cell r="J901" t="str">
            <v>B01</v>
          </cell>
          <cell r="K901" t="str">
            <v>NEW HILL 23KV</v>
          </cell>
          <cell r="L901" t="str">
            <v>BK1</v>
          </cell>
          <cell r="M901">
            <v>23</v>
          </cell>
          <cell r="N901">
            <v>1206</v>
          </cell>
          <cell r="O901"/>
          <cell r="Q901">
            <v>0</v>
          </cell>
          <cell r="R901">
            <v>0</v>
          </cell>
          <cell r="S901">
            <v>1</v>
          </cell>
          <cell r="T901">
            <v>0</v>
          </cell>
          <cell r="U901" t="e">
            <v>#REF!</v>
          </cell>
          <cell r="X901" t="str">
            <v>DEP-NC 2025</v>
          </cell>
        </row>
        <row r="902">
          <cell r="A902" t="str">
            <v>T5921B02</v>
          </cell>
          <cell r="B902" t="str">
            <v>NC</v>
          </cell>
          <cell r="C902" t="str">
            <v>CDO-East</v>
          </cell>
          <cell r="D902" t="str">
            <v>EASTERN</v>
          </cell>
          <cell r="E902" t="str">
            <v>CLINTON</v>
          </cell>
          <cell r="F902" t="str">
            <v>Sampson</v>
          </cell>
          <cell r="G902" t="str">
            <v>NEWTON GROVE 230KV</v>
          </cell>
          <cell r="H902" t="str">
            <v>T5921</v>
          </cell>
          <cell r="I902">
            <v>132</v>
          </cell>
          <cell r="J902" t="str">
            <v>B02</v>
          </cell>
          <cell r="K902" t="str">
            <v>HERRING SCHOOL 23KV</v>
          </cell>
          <cell r="L902" t="str">
            <v>BK1</v>
          </cell>
          <cell r="M902">
            <v>23</v>
          </cell>
          <cell r="N902">
            <v>963</v>
          </cell>
          <cell r="O902"/>
          <cell r="Q902">
            <v>0</v>
          </cell>
          <cell r="R902">
            <v>0</v>
          </cell>
          <cell r="S902">
            <v>6</v>
          </cell>
          <cell r="T902">
            <v>0</v>
          </cell>
          <cell r="U902" t="e">
            <v>#REF!</v>
          </cell>
          <cell r="X902" t="str">
            <v>DEP-NC 2025</v>
          </cell>
        </row>
        <row r="903">
          <cell r="A903" t="str">
            <v>T6201B01</v>
          </cell>
          <cell r="B903" t="str">
            <v>NC</v>
          </cell>
          <cell r="C903" t="str">
            <v>CDO-East</v>
          </cell>
          <cell r="D903" t="str">
            <v>EASTERN</v>
          </cell>
          <cell r="E903" t="str">
            <v>WILMINGTON SOUTH</v>
          </cell>
          <cell r="F903" t="str">
            <v>New Hanover</v>
          </cell>
          <cell r="G903" t="str">
            <v>CAROLINA BEACH 115KV</v>
          </cell>
          <cell r="H903" t="str">
            <v>T6201</v>
          </cell>
          <cell r="I903">
            <v>310</v>
          </cell>
          <cell r="J903" t="str">
            <v>B01</v>
          </cell>
          <cell r="K903" t="str">
            <v>CAROLINA BEACH 23KV</v>
          </cell>
          <cell r="L903" t="str">
            <v>BK1</v>
          </cell>
          <cell r="M903">
            <v>23</v>
          </cell>
          <cell r="N903">
            <v>1904</v>
          </cell>
          <cell r="O903"/>
          <cell r="P903" t="str">
            <v>Y</v>
          </cell>
          <cell r="Q903">
            <v>1</v>
          </cell>
          <cell r="R903">
            <v>0.5</v>
          </cell>
          <cell r="S903">
            <v>0</v>
          </cell>
          <cell r="T903">
            <v>4</v>
          </cell>
          <cell r="U903" t="str">
            <v>DEP-NC 2025</v>
          </cell>
          <cell r="X903" t="str">
            <v>DEP-NC 2024</v>
          </cell>
        </row>
        <row r="904">
          <cell r="A904" t="str">
            <v>T6320B07</v>
          </cell>
          <cell r="B904" t="str">
            <v>NC</v>
          </cell>
          <cell r="C904" t="str">
            <v>CDO-East</v>
          </cell>
          <cell r="D904" t="str">
            <v>EASTERN</v>
          </cell>
          <cell r="E904" t="str">
            <v>WILMINGTON SOUTH</v>
          </cell>
          <cell r="F904" t="str">
            <v>New Hanover</v>
          </cell>
          <cell r="G904" t="str">
            <v>WILMINGTON EAST 230KV</v>
          </cell>
          <cell r="H904" t="str">
            <v>T6320</v>
          </cell>
          <cell r="I904">
            <v>310</v>
          </cell>
          <cell r="J904" t="str">
            <v>B07</v>
          </cell>
          <cell r="K904" t="str">
            <v>NEW CENTRE 23KV</v>
          </cell>
          <cell r="L904" t="str">
            <v>BK1</v>
          </cell>
          <cell r="M904">
            <v>23</v>
          </cell>
          <cell r="N904">
            <v>633</v>
          </cell>
          <cell r="O904"/>
          <cell r="Q904">
            <v>0</v>
          </cell>
          <cell r="R904">
            <v>0</v>
          </cell>
          <cell r="S904">
            <v>0</v>
          </cell>
          <cell r="T904">
            <v>0</v>
          </cell>
          <cell r="U904" t="e">
            <v>#REF!</v>
          </cell>
          <cell r="X904" t="str">
            <v>DEP-NC 2025</v>
          </cell>
        </row>
        <row r="905">
          <cell r="A905" t="str">
            <v>T6330B02</v>
          </cell>
          <cell r="B905" t="str">
            <v>NC</v>
          </cell>
          <cell r="C905" t="str">
            <v>CDO-East</v>
          </cell>
          <cell r="D905" t="str">
            <v>EASTERN</v>
          </cell>
          <cell r="E905" t="str">
            <v>WHITEVILLE</v>
          </cell>
          <cell r="F905" t="str">
            <v>Columbus</v>
          </cell>
          <cell r="G905" t="str">
            <v>ELIZABETHTOWN 115KV</v>
          </cell>
          <cell r="H905" t="str">
            <v>T6330</v>
          </cell>
          <cell r="I905">
            <v>311</v>
          </cell>
          <cell r="J905" t="str">
            <v>B02</v>
          </cell>
          <cell r="K905" t="str">
            <v>DUBLIN 23KV</v>
          </cell>
          <cell r="L905" t="str">
            <v>BK1</v>
          </cell>
          <cell r="M905">
            <v>23</v>
          </cell>
          <cell r="N905">
            <v>1535</v>
          </cell>
          <cell r="O905"/>
          <cell r="P905" t="str">
            <v>Y</v>
          </cell>
          <cell r="Q905">
            <v>1</v>
          </cell>
          <cell r="R905">
            <v>0.5</v>
          </cell>
          <cell r="S905">
            <v>3</v>
          </cell>
          <cell r="T905">
            <v>1</v>
          </cell>
          <cell r="U905" t="str">
            <v>DEP-NC 2025</v>
          </cell>
          <cell r="X905" t="str">
            <v>DEP-NC 2020</v>
          </cell>
        </row>
        <row r="906">
          <cell r="A906" t="str">
            <v>T6360B02</v>
          </cell>
          <cell r="B906" t="str">
            <v>NC</v>
          </cell>
          <cell r="C906" t="str">
            <v>CDO-East</v>
          </cell>
          <cell r="D906" t="str">
            <v>EASTERN</v>
          </cell>
          <cell r="E906" t="str">
            <v>CLINTON</v>
          </cell>
          <cell r="F906" t="str">
            <v>Sampson</v>
          </cell>
          <cell r="G906" t="str">
            <v>GARLAND 230KV</v>
          </cell>
          <cell r="H906" t="str">
            <v>T6360</v>
          </cell>
          <cell r="I906">
            <v>132</v>
          </cell>
          <cell r="J906" t="str">
            <v>B02</v>
          </cell>
          <cell r="K906" t="str">
            <v>GARLAND 23KV</v>
          </cell>
          <cell r="L906" t="str">
            <v>BK1</v>
          </cell>
          <cell r="M906">
            <v>23</v>
          </cell>
          <cell r="N906">
            <v>859</v>
          </cell>
          <cell r="O906"/>
          <cell r="Q906">
            <v>0</v>
          </cell>
          <cell r="R906">
            <v>0</v>
          </cell>
          <cell r="S906">
            <v>2</v>
          </cell>
          <cell r="T906">
            <v>0</v>
          </cell>
          <cell r="U906" t="e">
            <v>#REF!</v>
          </cell>
          <cell r="X906" t="str">
            <v>DEP-NC 2025</v>
          </cell>
        </row>
        <row r="907">
          <cell r="A907" t="str">
            <v>T6445B03</v>
          </cell>
          <cell r="B907" t="str">
            <v>NC</v>
          </cell>
          <cell r="C907" t="str">
            <v>CDO-East</v>
          </cell>
          <cell r="D907" t="str">
            <v>EASTERN</v>
          </cell>
          <cell r="E907" t="str">
            <v>WILMINGTON NORTH</v>
          </cell>
          <cell r="F907" t="str">
            <v>New Hanover</v>
          </cell>
          <cell r="G907" t="str">
            <v>LELAND 115KV</v>
          </cell>
          <cell r="H907" t="str">
            <v>T6445</v>
          </cell>
          <cell r="I907">
            <v>312</v>
          </cell>
          <cell r="J907" t="str">
            <v>B03</v>
          </cell>
          <cell r="K907" t="str">
            <v>OLD FAYETTEVILLE ROAD 24KV</v>
          </cell>
          <cell r="L907" t="str">
            <v>BK1</v>
          </cell>
          <cell r="M907">
            <v>24</v>
          </cell>
          <cell r="N907">
            <v>1395</v>
          </cell>
          <cell r="O907"/>
          <cell r="P907" t="str">
            <v>Y</v>
          </cell>
          <cell r="Q907">
            <v>1</v>
          </cell>
          <cell r="R907">
            <v>0.5</v>
          </cell>
          <cell r="S907">
            <v>0</v>
          </cell>
          <cell r="T907">
            <v>2</v>
          </cell>
          <cell r="U907" t="str">
            <v>DEP-NC 2025</v>
          </cell>
          <cell r="X907" t="str">
            <v>DEP-NC 2025</v>
          </cell>
        </row>
        <row r="908">
          <cell r="A908" t="str">
            <v>T6466B04</v>
          </cell>
          <cell r="B908" t="str">
            <v>NC</v>
          </cell>
          <cell r="C908" t="str">
            <v>CDO-East</v>
          </cell>
          <cell r="D908" t="str">
            <v>EASTERN</v>
          </cell>
          <cell r="E908" t="str">
            <v>WILMINGTON SOUTH</v>
          </cell>
          <cell r="F908" t="str">
            <v>New Hanover</v>
          </cell>
          <cell r="G908" t="str">
            <v>WILMINGTON NINTH AND ORANGE 230KV</v>
          </cell>
          <cell r="H908" t="str">
            <v>T6466</v>
          </cell>
          <cell r="I908">
            <v>310</v>
          </cell>
          <cell r="J908" t="str">
            <v>B04</v>
          </cell>
          <cell r="K908" t="str">
            <v>FIFTH STREET 23KV</v>
          </cell>
          <cell r="L908" t="str">
            <v>BK1</v>
          </cell>
          <cell r="M908">
            <v>23</v>
          </cell>
          <cell r="N908">
            <v>1197</v>
          </cell>
          <cell r="O908"/>
          <cell r="Q908">
            <v>0</v>
          </cell>
          <cell r="R908">
            <v>0</v>
          </cell>
          <cell r="S908">
            <v>1</v>
          </cell>
          <cell r="T908">
            <v>0</v>
          </cell>
          <cell r="U908" t="e">
            <v>#REF!</v>
          </cell>
          <cell r="X908" t="str">
            <v>DEP-NC 2025</v>
          </cell>
        </row>
        <row r="909">
          <cell r="A909" t="str">
            <v>T6742B11</v>
          </cell>
          <cell r="B909" t="str">
            <v>NC</v>
          </cell>
          <cell r="C909" t="str">
            <v>CDO-East</v>
          </cell>
          <cell r="D909" t="str">
            <v>EASTERN</v>
          </cell>
          <cell r="E909" t="str">
            <v>JACKSONVILLE</v>
          </cell>
          <cell r="F909" t="str">
            <v>Onslow</v>
          </cell>
          <cell r="G909" t="str">
            <v>JACKSONVILLE BLUE CREEK 115KV</v>
          </cell>
          <cell r="K909" t="str">
            <v>Tar Landing 24kv</v>
          </cell>
          <cell r="U909" t="e">
            <v>#REF!</v>
          </cell>
          <cell r="X909" t="str">
            <v>DEP-NC 2025</v>
          </cell>
        </row>
        <row r="910">
          <cell r="A910" t="str">
            <v>T0322B01</v>
          </cell>
          <cell r="B910" t="str">
            <v>NC</v>
          </cell>
          <cell r="C910" t="str">
            <v>CDO-West</v>
          </cell>
          <cell r="D910" t="str">
            <v>WESTERN</v>
          </cell>
          <cell r="E910" t="str">
            <v>ASHEVILLE</v>
          </cell>
          <cell r="F910" t="str">
            <v>Buncombe</v>
          </cell>
          <cell r="G910" t="str">
            <v>ASHEVILLE BENT CREEK 115KV</v>
          </cell>
          <cell r="H910" t="str">
            <v>T0322</v>
          </cell>
          <cell r="I910">
            <v>450</v>
          </cell>
          <cell r="J910" t="str">
            <v>B01</v>
          </cell>
          <cell r="K910" t="str">
            <v>BENT CREEK 23KV</v>
          </cell>
          <cell r="L910" t="str">
            <v>BK1</v>
          </cell>
          <cell r="M910">
            <v>23</v>
          </cell>
          <cell r="N910">
            <v>607</v>
          </cell>
          <cell r="O910"/>
          <cell r="Q910">
            <v>0</v>
          </cell>
          <cell r="R910">
            <v>0</v>
          </cell>
          <cell r="S910">
            <v>0</v>
          </cell>
          <cell r="T910">
            <v>0</v>
          </cell>
          <cell r="U910" t="e">
            <v>#REF!</v>
          </cell>
          <cell r="X910" t="str">
            <v>DEP-NC 2026</v>
          </cell>
        </row>
        <row r="911">
          <cell r="A911" t="str">
            <v>T0322B02</v>
          </cell>
          <cell r="B911" t="str">
            <v>NC</v>
          </cell>
          <cell r="C911" t="str">
            <v>CDO-West</v>
          </cell>
          <cell r="D911" t="str">
            <v>WESTERN</v>
          </cell>
          <cell r="E911" t="str">
            <v>ASHEVILLE</v>
          </cell>
          <cell r="F911" t="str">
            <v>Buncombe</v>
          </cell>
          <cell r="G911" t="str">
            <v>ASHEVILLE BENT CREEK 115KV</v>
          </cell>
          <cell r="H911" t="str">
            <v>T0322</v>
          </cell>
          <cell r="I911">
            <v>450</v>
          </cell>
          <cell r="J911" t="str">
            <v>B02</v>
          </cell>
          <cell r="K911" t="str">
            <v>BREVARD ROAD 23KV</v>
          </cell>
          <cell r="L911" t="str">
            <v>BK1</v>
          </cell>
          <cell r="M911">
            <v>23</v>
          </cell>
          <cell r="N911">
            <v>1041</v>
          </cell>
          <cell r="O911"/>
          <cell r="Q911">
            <v>0</v>
          </cell>
          <cell r="R911">
            <v>0</v>
          </cell>
          <cell r="S911">
            <v>1</v>
          </cell>
          <cell r="T911">
            <v>0</v>
          </cell>
          <cell r="U911" t="e">
            <v>#REF!</v>
          </cell>
          <cell r="X911" t="str">
            <v>DEP-NC 2026</v>
          </cell>
        </row>
        <row r="912">
          <cell r="A912" t="str">
            <v>T0322B03</v>
          </cell>
          <cell r="B912" t="str">
            <v>NC</v>
          </cell>
          <cell r="C912" t="str">
            <v>CDO-West</v>
          </cell>
          <cell r="D912" t="str">
            <v>WESTERN</v>
          </cell>
          <cell r="E912" t="str">
            <v>ASHEVILLE</v>
          </cell>
          <cell r="F912" t="str">
            <v>Buncombe</v>
          </cell>
          <cell r="G912" t="str">
            <v>ASHEVILLE BENT CREEK 115KV</v>
          </cell>
          <cell r="H912" t="str">
            <v>T0322</v>
          </cell>
          <cell r="I912">
            <v>450</v>
          </cell>
          <cell r="J912" t="str">
            <v>B03</v>
          </cell>
          <cell r="K912" t="str">
            <v>RIDGEFIELD 23KV</v>
          </cell>
          <cell r="L912" t="str">
            <v>BK1</v>
          </cell>
          <cell r="M912">
            <v>23</v>
          </cell>
          <cell r="N912">
            <v>346</v>
          </cell>
          <cell r="O912"/>
          <cell r="Q912">
            <v>0</v>
          </cell>
          <cell r="R912">
            <v>0</v>
          </cell>
          <cell r="S912">
            <v>0</v>
          </cell>
          <cell r="T912">
            <v>0</v>
          </cell>
          <cell r="U912" t="e">
            <v>#REF!</v>
          </cell>
          <cell r="X912" t="str">
            <v>DEP-NC 2026</v>
          </cell>
        </row>
        <row r="913">
          <cell r="A913" t="str">
            <v>T0340B11</v>
          </cell>
          <cell r="B913" t="str">
            <v>NC</v>
          </cell>
          <cell r="C913" t="str">
            <v>CDO-West</v>
          </cell>
          <cell r="D913" t="str">
            <v>WESTERN</v>
          </cell>
          <cell r="E913" t="str">
            <v>ASHEVILLE</v>
          </cell>
          <cell r="F913" t="str">
            <v>Buncombe</v>
          </cell>
          <cell r="G913" t="str">
            <v>WEST ASHEVILLE 115KV</v>
          </cell>
          <cell r="H913" t="str">
            <v>T0340</v>
          </cell>
          <cell r="I913">
            <v>450</v>
          </cell>
          <cell r="J913" t="str">
            <v>B11</v>
          </cell>
          <cell r="K913" t="str">
            <v>AMBOY 12KV</v>
          </cell>
          <cell r="L913" t="str">
            <v>BK1</v>
          </cell>
          <cell r="M913">
            <v>12</v>
          </cell>
          <cell r="N913">
            <v>698</v>
          </cell>
          <cell r="O913"/>
          <cell r="Q913">
            <v>0</v>
          </cell>
          <cell r="R913">
            <v>0</v>
          </cell>
          <cell r="S913">
            <v>2</v>
          </cell>
          <cell r="T913">
            <v>0</v>
          </cell>
          <cell r="U913" t="e">
            <v>#REF!</v>
          </cell>
          <cell r="X913" t="str">
            <v>DEP-NC 2026</v>
          </cell>
        </row>
        <row r="914">
          <cell r="A914" t="str">
            <v>T0340B13</v>
          </cell>
          <cell r="B914" t="str">
            <v>NC</v>
          </cell>
          <cell r="C914" t="str">
            <v>CDO-West</v>
          </cell>
          <cell r="D914" t="str">
            <v>WESTERN</v>
          </cell>
          <cell r="E914" t="str">
            <v>ASHEVILLE</v>
          </cell>
          <cell r="F914" t="str">
            <v>Buncombe</v>
          </cell>
          <cell r="G914" t="str">
            <v>WEST ASHEVILLE 115KV</v>
          </cell>
          <cell r="H914" t="str">
            <v>T0340</v>
          </cell>
          <cell r="I914">
            <v>450</v>
          </cell>
          <cell r="J914" t="str">
            <v>B13</v>
          </cell>
          <cell r="K914" t="str">
            <v>VICTORIA 12KV</v>
          </cell>
          <cell r="L914" t="str">
            <v>BK1</v>
          </cell>
          <cell r="M914">
            <v>12</v>
          </cell>
          <cell r="N914">
            <v>130</v>
          </cell>
          <cell r="O914"/>
          <cell r="Q914">
            <v>0</v>
          </cell>
          <cell r="R914">
            <v>0</v>
          </cell>
          <cell r="S914">
            <v>0</v>
          </cell>
          <cell r="T914">
            <v>0</v>
          </cell>
          <cell r="U914" t="e">
            <v>#REF!</v>
          </cell>
          <cell r="X914" t="str">
            <v>DEP-NC 2026</v>
          </cell>
        </row>
        <row r="915">
          <cell r="A915" t="str">
            <v>T0340B14</v>
          </cell>
          <cell r="B915" t="str">
            <v>NC</v>
          </cell>
          <cell r="C915" t="str">
            <v>CDO-West</v>
          </cell>
          <cell r="D915" t="str">
            <v>WESTERN</v>
          </cell>
          <cell r="E915" t="str">
            <v>ASHEVILLE</v>
          </cell>
          <cell r="F915" t="str">
            <v>Buncombe</v>
          </cell>
          <cell r="G915" t="str">
            <v>WEST ASHEVILLE 115KV</v>
          </cell>
          <cell r="H915" t="str">
            <v>T0340</v>
          </cell>
          <cell r="I915">
            <v>450</v>
          </cell>
          <cell r="J915" t="str">
            <v>B14</v>
          </cell>
          <cell r="K915" t="str">
            <v>BILTMORE 12KV</v>
          </cell>
          <cell r="L915" t="str">
            <v>BK1</v>
          </cell>
          <cell r="M915">
            <v>12</v>
          </cell>
          <cell r="N915">
            <v>1</v>
          </cell>
          <cell r="O915"/>
          <cell r="Q915">
            <v>0</v>
          </cell>
          <cell r="R915">
            <v>0</v>
          </cell>
          <cell r="S915">
            <v>0</v>
          </cell>
          <cell r="T915">
            <v>0</v>
          </cell>
          <cell r="U915" t="e">
            <v>#REF!</v>
          </cell>
          <cell r="X915" t="str">
            <v>DEP-NC 2026</v>
          </cell>
        </row>
        <row r="916">
          <cell r="A916" t="str">
            <v>T0340B15</v>
          </cell>
          <cell r="B916" t="str">
            <v>NC</v>
          </cell>
          <cell r="C916" t="str">
            <v>CDO-West</v>
          </cell>
          <cell r="D916" t="str">
            <v>WESTERN</v>
          </cell>
          <cell r="E916" t="str">
            <v>ASHEVILLE</v>
          </cell>
          <cell r="F916" t="str">
            <v>Buncombe</v>
          </cell>
          <cell r="G916" t="str">
            <v>WEST ASHEVILLE 115KV</v>
          </cell>
          <cell r="H916" t="str">
            <v>T0340</v>
          </cell>
          <cell r="I916">
            <v>450</v>
          </cell>
          <cell r="J916" t="str">
            <v>B15</v>
          </cell>
          <cell r="K916" t="str">
            <v>MEADOW ROAD 12KV</v>
          </cell>
          <cell r="L916" t="str">
            <v>BK1</v>
          </cell>
          <cell r="M916">
            <v>12</v>
          </cell>
          <cell r="N916">
            <v>192</v>
          </cell>
          <cell r="O916"/>
          <cell r="Q916">
            <v>0</v>
          </cell>
          <cell r="R916">
            <v>0</v>
          </cell>
          <cell r="S916">
            <v>1</v>
          </cell>
          <cell r="T916">
            <v>0</v>
          </cell>
          <cell r="U916" t="e">
            <v>#REF!</v>
          </cell>
          <cell r="X916" t="str">
            <v>DEP-NC 2026</v>
          </cell>
        </row>
        <row r="917">
          <cell r="A917" t="str">
            <v>T0340B17</v>
          </cell>
          <cell r="B917" t="str">
            <v>NC</v>
          </cell>
          <cell r="C917" t="str">
            <v>CDO-West</v>
          </cell>
          <cell r="D917" t="str">
            <v>WESTERN</v>
          </cell>
          <cell r="E917" t="str">
            <v>ASHEVILLE</v>
          </cell>
          <cell r="F917" t="str">
            <v>Buncombe</v>
          </cell>
          <cell r="G917" t="str">
            <v>WEST ASHEVILLE 115KV</v>
          </cell>
          <cell r="H917" t="str">
            <v>T0340</v>
          </cell>
          <cell r="I917">
            <v>450</v>
          </cell>
          <cell r="J917" t="str">
            <v>B17</v>
          </cell>
          <cell r="K917" t="str">
            <v>SOUTHSIDE 12KV</v>
          </cell>
          <cell r="L917" t="str">
            <v>BK1</v>
          </cell>
          <cell r="M917">
            <v>12</v>
          </cell>
          <cell r="N917">
            <v>769</v>
          </cell>
          <cell r="O917"/>
          <cell r="Q917">
            <v>0</v>
          </cell>
          <cell r="R917">
            <v>0</v>
          </cell>
          <cell r="S917">
            <v>0</v>
          </cell>
          <cell r="T917">
            <v>0</v>
          </cell>
          <cell r="U917" t="e">
            <v>#REF!</v>
          </cell>
          <cell r="X917" t="str">
            <v>DEP-NC 2026</v>
          </cell>
        </row>
        <row r="918">
          <cell r="A918" t="str">
            <v>T0350B01</v>
          </cell>
          <cell r="B918" t="str">
            <v>NC</v>
          </cell>
          <cell r="C918" t="str">
            <v>CDO-West</v>
          </cell>
          <cell r="D918" t="str">
            <v>WESTERN</v>
          </cell>
          <cell r="E918" t="str">
            <v>ASHEVILLE</v>
          </cell>
          <cell r="F918" t="str">
            <v>Buncombe</v>
          </cell>
          <cell r="G918" t="str">
            <v>BALDWIN 115KV</v>
          </cell>
          <cell r="H918" t="str">
            <v>T0350</v>
          </cell>
          <cell r="I918">
            <v>450</v>
          </cell>
          <cell r="J918" t="str">
            <v>B01</v>
          </cell>
          <cell r="K918" t="str">
            <v>HOWARD GAP 23KV</v>
          </cell>
          <cell r="L918" t="str">
            <v>BK1</v>
          </cell>
          <cell r="M918">
            <v>23</v>
          </cell>
          <cell r="N918">
            <v>378</v>
          </cell>
          <cell r="O918"/>
          <cell r="Q918">
            <v>0</v>
          </cell>
          <cell r="R918">
            <v>0</v>
          </cell>
          <cell r="S918">
            <v>1</v>
          </cell>
          <cell r="T918">
            <v>0</v>
          </cell>
          <cell r="U918" t="e">
            <v>#REF!</v>
          </cell>
          <cell r="X918" t="str">
            <v>DEP-NC 2026</v>
          </cell>
        </row>
        <row r="919">
          <cell r="A919" t="str">
            <v>T0350B02</v>
          </cell>
          <cell r="B919" t="str">
            <v>NC</v>
          </cell>
          <cell r="C919" t="str">
            <v>CDO-West</v>
          </cell>
          <cell r="D919" t="str">
            <v>WESTERN</v>
          </cell>
          <cell r="E919" t="str">
            <v>ASHEVILLE</v>
          </cell>
          <cell r="F919" t="str">
            <v>Buncombe</v>
          </cell>
          <cell r="G919" t="str">
            <v>BALDWIN 115KV</v>
          </cell>
          <cell r="H919" t="str">
            <v>T0350</v>
          </cell>
          <cell r="I919">
            <v>450</v>
          </cell>
          <cell r="J919" t="str">
            <v>B02</v>
          </cell>
          <cell r="K919" t="str">
            <v>WATSON 23KV</v>
          </cell>
          <cell r="L919" t="str">
            <v>BK1</v>
          </cell>
          <cell r="M919">
            <v>23</v>
          </cell>
          <cell r="N919">
            <v>527</v>
          </cell>
          <cell r="O919"/>
          <cell r="Q919">
            <v>0</v>
          </cell>
          <cell r="R919">
            <v>0</v>
          </cell>
          <cell r="S919">
            <v>0</v>
          </cell>
          <cell r="T919">
            <v>0</v>
          </cell>
          <cell r="U919" t="e">
            <v>#REF!</v>
          </cell>
          <cell r="X919" t="str">
            <v>DEP-NC 2026</v>
          </cell>
        </row>
        <row r="920">
          <cell r="A920" t="str">
            <v>T0372B04</v>
          </cell>
          <cell r="B920" t="str">
            <v>NC</v>
          </cell>
          <cell r="C920" t="str">
            <v>CDO-West</v>
          </cell>
          <cell r="D920" t="str">
            <v>WESTERN</v>
          </cell>
          <cell r="E920" t="str">
            <v>ASHEVILLE</v>
          </cell>
          <cell r="F920" t="str">
            <v>Buncombe</v>
          </cell>
          <cell r="G920" t="str">
            <v>BILTMORE 115KV</v>
          </cell>
          <cell r="H920" t="str">
            <v>T0372</v>
          </cell>
          <cell r="I920">
            <v>451</v>
          </cell>
          <cell r="J920" t="str">
            <v>B04</v>
          </cell>
          <cell r="K920" t="str">
            <v>ASHEVILLE MALL 12KV</v>
          </cell>
          <cell r="L920" t="str">
            <v>BK1</v>
          </cell>
          <cell r="M920">
            <v>12</v>
          </cell>
          <cell r="N920">
            <v>62</v>
          </cell>
          <cell r="O920"/>
          <cell r="Q920">
            <v>0</v>
          </cell>
          <cell r="R920">
            <v>0</v>
          </cell>
          <cell r="S920">
            <v>0</v>
          </cell>
          <cell r="T920">
            <v>0</v>
          </cell>
          <cell r="U920" t="e">
            <v>#REF!</v>
          </cell>
          <cell r="X920" t="str">
            <v>DEP-NC 2026</v>
          </cell>
        </row>
        <row r="921">
          <cell r="A921" t="str">
            <v>T0372B05</v>
          </cell>
          <cell r="B921" t="str">
            <v>NC</v>
          </cell>
          <cell r="C921" t="str">
            <v>CDO-West</v>
          </cell>
          <cell r="D921" t="str">
            <v>WESTERN</v>
          </cell>
          <cell r="E921" t="str">
            <v>ASHEVILLE</v>
          </cell>
          <cell r="F921" t="str">
            <v>Buncombe</v>
          </cell>
          <cell r="G921" t="str">
            <v>BILTMORE 115KV</v>
          </cell>
          <cell r="H921" t="str">
            <v>T0372</v>
          </cell>
          <cell r="I921">
            <v>451</v>
          </cell>
          <cell r="J921" t="str">
            <v>B05</v>
          </cell>
          <cell r="K921" t="str">
            <v>WHITE PINE 12KV</v>
          </cell>
          <cell r="L921" t="str">
            <v>BK1</v>
          </cell>
          <cell r="M921">
            <v>12</v>
          </cell>
          <cell r="N921">
            <v>555</v>
          </cell>
          <cell r="O921"/>
          <cell r="Q921">
            <v>0</v>
          </cell>
          <cell r="R921">
            <v>0</v>
          </cell>
          <cell r="S921">
            <v>0</v>
          </cell>
          <cell r="T921">
            <v>0</v>
          </cell>
          <cell r="U921" t="e">
            <v>#REF!</v>
          </cell>
          <cell r="X921" t="str">
            <v>DEP-NC 2026</v>
          </cell>
        </row>
        <row r="922">
          <cell r="A922" t="str">
            <v>T0372B21</v>
          </cell>
          <cell r="B922" t="str">
            <v>NC</v>
          </cell>
          <cell r="C922" t="str">
            <v>CDO-West</v>
          </cell>
          <cell r="D922" t="str">
            <v>WESTERN</v>
          </cell>
          <cell r="E922" t="str">
            <v>ASHEVILLE</v>
          </cell>
          <cell r="G922" t="str">
            <v>BILTMORE 115KV</v>
          </cell>
          <cell r="K922" t="str">
            <v>Caribou Road 13kv</v>
          </cell>
          <cell r="U922" t="e">
            <v>#REF!</v>
          </cell>
          <cell r="X922" t="str">
            <v>DEP-NC 2026</v>
          </cell>
        </row>
        <row r="923">
          <cell r="A923" t="str">
            <v>T0375B02</v>
          </cell>
          <cell r="B923" t="str">
            <v>NC</v>
          </cell>
          <cell r="C923" t="str">
            <v>CDO-West</v>
          </cell>
          <cell r="D923" t="str">
            <v>WESTERN</v>
          </cell>
          <cell r="E923" t="str">
            <v>ASHEVILLE</v>
          </cell>
          <cell r="F923" t="str">
            <v>Buncombe</v>
          </cell>
          <cell r="G923" t="str">
            <v>BLACK MOUNTAIN 115KV</v>
          </cell>
          <cell r="H923" t="str">
            <v>T0375</v>
          </cell>
          <cell r="I923">
            <v>451</v>
          </cell>
          <cell r="J923" t="str">
            <v>B02</v>
          </cell>
          <cell r="K923" t="str">
            <v>RIDGECREST 13KV</v>
          </cell>
          <cell r="L923" t="str">
            <v>BK1</v>
          </cell>
          <cell r="M923">
            <v>13</v>
          </cell>
          <cell r="N923">
            <v>663</v>
          </cell>
          <cell r="O923"/>
          <cell r="Q923">
            <v>0</v>
          </cell>
          <cell r="R923">
            <v>0</v>
          </cell>
          <cell r="S923">
            <v>1</v>
          </cell>
          <cell r="T923">
            <v>0</v>
          </cell>
          <cell r="U923" t="e">
            <v>#REF!</v>
          </cell>
          <cell r="X923" t="str">
            <v>DEP-NC 2026</v>
          </cell>
        </row>
        <row r="924">
          <cell r="A924" t="str">
            <v>T0375B03</v>
          </cell>
          <cell r="B924" t="str">
            <v>NC</v>
          </cell>
          <cell r="C924" t="str">
            <v>CDO-West</v>
          </cell>
          <cell r="D924" t="str">
            <v>WESTERN</v>
          </cell>
          <cell r="E924" t="str">
            <v>ASHEVILLE</v>
          </cell>
          <cell r="F924" t="str">
            <v>Buncombe</v>
          </cell>
          <cell r="G924" t="str">
            <v>BLACK MOUNTAIN 115KV</v>
          </cell>
          <cell r="H924" t="str">
            <v>T0375</v>
          </cell>
          <cell r="I924">
            <v>451</v>
          </cell>
          <cell r="J924" t="str">
            <v>B03</v>
          </cell>
          <cell r="K924" t="str">
            <v>BLACK MOUNTAIN 13KV</v>
          </cell>
          <cell r="L924" t="str">
            <v>BK1</v>
          </cell>
          <cell r="M924">
            <v>13</v>
          </cell>
          <cell r="N924">
            <v>883</v>
          </cell>
          <cell r="O924"/>
          <cell r="Q924">
            <v>0</v>
          </cell>
          <cell r="R924">
            <v>0</v>
          </cell>
          <cell r="S924">
            <v>0</v>
          </cell>
          <cell r="T924">
            <v>0</v>
          </cell>
          <cell r="U924" t="e">
            <v>#REF!</v>
          </cell>
          <cell r="X924" t="str">
            <v>DEP-NC 2026</v>
          </cell>
        </row>
        <row r="925">
          <cell r="A925" t="str">
            <v>T0510B22</v>
          </cell>
          <cell r="B925" t="str">
            <v>NC</v>
          </cell>
          <cell r="C925" t="str">
            <v>CDO-West</v>
          </cell>
          <cell r="D925" t="str">
            <v>WESTERN</v>
          </cell>
          <cell r="E925" t="str">
            <v>ASHEVILLE</v>
          </cell>
          <cell r="F925" t="str">
            <v>Buncombe</v>
          </cell>
          <cell r="G925" t="str">
            <v>ELK MOUNTAIN 115KV</v>
          </cell>
          <cell r="H925" t="str">
            <v>T0510</v>
          </cell>
          <cell r="I925">
            <v>451</v>
          </cell>
          <cell r="J925" t="str">
            <v>B22</v>
          </cell>
          <cell r="K925" t="str">
            <v>RIVERSIDE 24KV</v>
          </cell>
          <cell r="L925" t="str">
            <v>BK2</v>
          </cell>
          <cell r="M925">
            <v>24</v>
          </cell>
          <cell r="N925">
            <v>332</v>
          </cell>
          <cell r="O925"/>
          <cell r="Q925">
            <v>0</v>
          </cell>
          <cell r="R925">
            <v>0</v>
          </cell>
          <cell r="S925">
            <v>1</v>
          </cell>
          <cell r="T925">
            <v>0</v>
          </cell>
          <cell r="U925" t="e">
            <v>#REF!</v>
          </cell>
          <cell r="X925" t="str">
            <v>DEP-NC 2026</v>
          </cell>
        </row>
        <row r="926">
          <cell r="A926" t="str">
            <v>T0529B13</v>
          </cell>
          <cell r="B926" t="str">
            <v>NC</v>
          </cell>
          <cell r="C926" t="str">
            <v>CDO-West</v>
          </cell>
          <cell r="D926" t="str">
            <v>WESTERN</v>
          </cell>
          <cell r="E926" t="str">
            <v>ASHEVILLE</v>
          </cell>
          <cell r="F926" t="str">
            <v>Buncombe</v>
          </cell>
          <cell r="G926" t="str">
            <v>ENKA SARDIS ROAD 115KV</v>
          </cell>
          <cell r="H926" t="str">
            <v>T0529</v>
          </cell>
          <cell r="I926">
            <v>450</v>
          </cell>
          <cell r="J926" t="str">
            <v>B13</v>
          </cell>
          <cell r="K926" t="str">
            <v>COMMERCE PARK 24KV</v>
          </cell>
          <cell r="L926" t="str">
            <v>BK1</v>
          </cell>
          <cell r="M926">
            <v>24</v>
          </cell>
          <cell r="N926">
            <v>6</v>
          </cell>
          <cell r="O926"/>
          <cell r="Q926">
            <v>0</v>
          </cell>
          <cell r="R926">
            <v>0</v>
          </cell>
          <cell r="S926">
            <v>0</v>
          </cell>
          <cell r="T926">
            <v>0</v>
          </cell>
          <cell r="U926" t="e">
            <v>#REF!</v>
          </cell>
          <cell r="X926" t="str">
            <v>DEP-NC 2026</v>
          </cell>
        </row>
        <row r="927">
          <cell r="A927" t="str">
            <v>T0670B01</v>
          </cell>
          <cell r="B927" t="str">
            <v>NC</v>
          </cell>
          <cell r="C927" t="str">
            <v>CDO-West</v>
          </cell>
          <cell r="D927" t="str">
            <v>WESTERN</v>
          </cell>
          <cell r="E927" t="str">
            <v>ASHEVILLE</v>
          </cell>
          <cell r="F927" t="str">
            <v>Buncombe</v>
          </cell>
          <cell r="G927" t="str">
            <v>MARSHALL 115KV</v>
          </cell>
          <cell r="H927" t="str">
            <v>T0670</v>
          </cell>
          <cell r="I927">
            <v>451</v>
          </cell>
          <cell r="J927" t="str">
            <v>B01</v>
          </cell>
          <cell r="K927" t="str">
            <v>HOT SPRINGS 23KV</v>
          </cell>
          <cell r="L927" t="str">
            <v>BK1</v>
          </cell>
          <cell r="M927">
            <v>23</v>
          </cell>
          <cell r="N927">
            <v>561</v>
          </cell>
          <cell r="O927"/>
          <cell r="Q927">
            <v>0</v>
          </cell>
          <cell r="R927">
            <v>0</v>
          </cell>
          <cell r="S927">
            <v>4</v>
          </cell>
          <cell r="T927">
            <v>0</v>
          </cell>
          <cell r="U927" t="e">
            <v>#REF!</v>
          </cell>
          <cell r="X927" t="str">
            <v>DEP-NC 2026</v>
          </cell>
        </row>
        <row r="928">
          <cell r="A928" t="str">
            <v>T0690B03</v>
          </cell>
          <cell r="B928" t="str">
            <v>NC</v>
          </cell>
          <cell r="C928" t="str">
            <v>CDO-West</v>
          </cell>
          <cell r="D928" t="str">
            <v>WESTERN</v>
          </cell>
          <cell r="E928" t="str">
            <v>ASHEVILLE</v>
          </cell>
          <cell r="F928" t="str">
            <v>Buncombe</v>
          </cell>
          <cell r="G928" t="str">
            <v>ARDEN 115KV</v>
          </cell>
          <cell r="H928" t="str">
            <v>T0690</v>
          </cell>
          <cell r="I928">
            <v>450</v>
          </cell>
          <cell r="J928" t="str">
            <v>B03</v>
          </cell>
          <cell r="K928" t="str">
            <v>SHOALS INDUSTRIAL 24KV</v>
          </cell>
          <cell r="L928" t="str">
            <v>BK1</v>
          </cell>
          <cell r="M928">
            <v>24</v>
          </cell>
          <cell r="N928">
            <v>469</v>
          </cell>
          <cell r="O928"/>
          <cell r="Q928">
            <v>0</v>
          </cell>
          <cell r="R928">
            <v>0</v>
          </cell>
          <cell r="S928">
            <v>0</v>
          </cell>
          <cell r="T928">
            <v>0</v>
          </cell>
          <cell r="U928" t="e">
            <v>#REF!</v>
          </cell>
          <cell r="X928" t="str">
            <v>DEP-NC 2026</v>
          </cell>
        </row>
        <row r="929">
          <cell r="A929" t="str">
            <v>T0690B04</v>
          </cell>
          <cell r="B929" t="str">
            <v>NC</v>
          </cell>
          <cell r="C929" t="str">
            <v>CDO-West</v>
          </cell>
          <cell r="D929" t="str">
            <v>WESTERN</v>
          </cell>
          <cell r="E929" t="str">
            <v>ASHEVILLE</v>
          </cell>
          <cell r="F929" t="str">
            <v>Buncombe</v>
          </cell>
          <cell r="G929" t="str">
            <v>ARDEN 115KV</v>
          </cell>
          <cell r="H929" t="str">
            <v>T0690</v>
          </cell>
          <cell r="I929">
            <v>450</v>
          </cell>
          <cell r="J929" t="str">
            <v>B04</v>
          </cell>
          <cell r="K929" t="str">
            <v>RUTLEDGE ROAD 24KV</v>
          </cell>
          <cell r="L929" t="str">
            <v>BK1</v>
          </cell>
          <cell r="M929">
            <v>24</v>
          </cell>
          <cell r="N929">
            <v>906</v>
          </cell>
          <cell r="O929"/>
          <cell r="Q929">
            <v>0</v>
          </cell>
          <cell r="R929">
            <v>0</v>
          </cell>
          <cell r="S929">
            <v>2</v>
          </cell>
          <cell r="T929">
            <v>0</v>
          </cell>
          <cell r="U929" t="e">
            <v>#REF!</v>
          </cell>
          <cell r="X929" t="str">
            <v>DEP-NC 2026</v>
          </cell>
        </row>
        <row r="930">
          <cell r="A930" t="str">
            <v>T0720B01</v>
          </cell>
          <cell r="B930" t="str">
            <v>NC</v>
          </cell>
          <cell r="C930" t="str">
            <v>CDO-West</v>
          </cell>
          <cell r="D930" t="str">
            <v>WESTERN</v>
          </cell>
          <cell r="E930" t="str">
            <v>SPRUCE PINE</v>
          </cell>
          <cell r="F930" t="str">
            <v>Mitchell</v>
          </cell>
          <cell r="G930" t="str">
            <v>MICAVILLE 138KV</v>
          </cell>
          <cell r="H930" t="str">
            <v>T0720</v>
          </cell>
          <cell r="I930">
            <v>454</v>
          </cell>
          <cell r="J930" t="str">
            <v>B01</v>
          </cell>
          <cell r="K930" t="str">
            <v>MICAVILLE 12KV</v>
          </cell>
          <cell r="L930" t="str">
            <v>BK1</v>
          </cell>
          <cell r="M930">
            <v>12</v>
          </cell>
          <cell r="N930">
            <v>871</v>
          </cell>
          <cell r="O930"/>
          <cell r="Q930">
            <v>0</v>
          </cell>
          <cell r="R930">
            <v>0</v>
          </cell>
          <cell r="S930">
            <v>6</v>
          </cell>
          <cell r="T930">
            <v>0</v>
          </cell>
          <cell r="U930" t="e">
            <v>#REF!</v>
          </cell>
          <cell r="X930" t="str">
            <v>DEP-NC 2026</v>
          </cell>
        </row>
        <row r="931">
          <cell r="A931" t="str">
            <v>T0733B04</v>
          </cell>
          <cell r="B931" t="str">
            <v>NC</v>
          </cell>
          <cell r="C931" t="str">
            <v>CDO-West</v>
          </cell>
          <cell r="D931" t="str">
            <v>WESTERN</v>
          </cell>
          <cell r="E931" t="str">
            <v>ASHEVILLE</v>
          </cell>
          <cell r="F931" t="str">
            <v>Buncombe</v>
          </cell>
          <cell r="G931" t="str">
            <v>NEW SALEM 115KV</v>
          </cell>
          <cell r="H931" t="str">
            <v>T0733</v>
          </cell>
          <cell r="I931">
            <v>451</v>
          </cell>
          <cell r="J931" t="str">
            <v>B04</v>
          </cell>
          <cell r="K931" t="str">
            <v>OWEN 12KV</v>
          </cell>
          <cell r="L931" t="str">
            <v>BK1</v>
          </cell>
          <cell r="M931">
            <v>12</v>
          </cell>
          <cell r="N931">
            <v>29</v>
          </cell>
          <cell r="O931"/>
          <cell r="Q931">
            <v>0</v>
          </cell>
          <cell r="R931">
            <v>0</v>
          </cell>
          <cell r="S931">
            <v>0</v>
          </cell>
          <cell r="T931">
            <v>0</v>
          </cell>
          <cell r="U931" t="e">
            <v>#REF!</v>
          </cell>
          <cell r="X931" t="str">
            <v>DEP-NC 2026</v>
          </cell>
        </row>
        <row r="932">
          <cell r="A932" t="str">
            <v>T0745B13</v>
          </cell>
          <cell r="B932" t="str">
            <v>NC</v>
          </cell>
          <cell r="C932" t="str">
            <v>CDO-West</v>
          </cell>
          <cell r="D932" t="str">
            <v>WESTERN</v>
          </cell>
          <cell r="E932" t="str">
            <v>ASHEVILLE</v>
          </cell>
          <cell r="F932" t="str">
            <v>Buncombe</v>
          </cell>
          <cell r="G932" t="str">
            <v>REYNOLDS 115KV</v>
          </cell>
          <cell r="H932" t="str">
            <v>T0745</v>
          </cell>
          <cell r="I932">
            <v>451</v>
          </cell>
          <cell r="J932" t="str">
            <v>B13</v>
          </cell>
          <cell r="K932" t="str">
            <v>AVONDALE ROAD 12KV</v>
          </cell>
          <cell r="L932" t="str">
            <v>BK1</v>
          </cell>
          <cell r="M932">
            <v>12</v>
          </cell>
          <cell r="N932">
            <v>586</v>
          </cell>
          <cell r="O932"/>
          <cell r="Q932">
            <v>0</v>
          </cell>
          <cell r="R932">
            <v>0</v>
          </cell>
          <cell r="S932">
            <v>2</v>
          </cell>
          <cell r="T932">
            <v>0</v>
          </cell>
          <cell r="U932" t="e">
            <v>#REF!</v>
          </cell>
          <cell r="X932" t="str">
            <v>DEP-NC 2026</v>
          </cell>
        </row>
        <row r="933">
          <cell r="A933" t="str">
            <v>T0750B05</v>
          </cell>
          <cell r="B933" t="str">
            <v>NC</v>
          </cell>
          <cell r="C933" t="str">
            <v>CDO-West</v>
          </cell>
          <cell r="D933" t="str">
            <v>WESTERN</v>
          </cell>
          <cell r="E933" t="str">
            <v>ASHEVILLE</v>
          </cell>
          <cell r="F933" t="str">
            <v>Buncombe</v>
          </cell>
          <cell r="G933" t="str">
            <v>OTEEN 115KV</v>
          </cell>
          <cell r="H933" t="str">
            <v>T0750</v>
          </cell>
          <cell r="I933">
            <v>451</v>
          </cell>
          <cell r="J933" t="str">
            <v>B05</v>
          </cell>
          <cell r="K933" t="str">
            <v>TUNNEL ROAD 12KV</v>
          </cell>
          <cell r="L933" t="str">
            <v>BK1</v>
          </cell>
          <cell r="M933">
            <v>12</v>
          </cell>
          <cell r="N933">
            <v>934</v>
          </cell>
          <cell r="O933"/>
          <cell r="Q933">
            <v>0</v>
          </cell>
          <cell r="R933">
            <v>0</v>
          </cell>
          <cell r="S933">
            <v>1</v>
          </cell>
          <cell r="T933">
            <v>0</v>
          </cell>
          <cell r="U933" t="e">
            <v>#REF!</v>
          </cell>
          <cell r="X933" t="str">
            <v>DEP-NC 2026</v>
          </cell>
        </row>
        <row r="934">
          <cell r="A934" t="str">
            <v>T0750B12</v>
          </cell>
          <cell r="B934" t="str">
            <v>NC</v>
          </cell>
          <cell r="C934" t="str">
            <v>CDO-West</v>
          </cell>
          <cell r="D934" t="str">
            <v>WESTERN</v>
          </cell>
          <cell r="E934" t="str">
            <v>ASHEVILLE</v>
          </cell>
          <cell r="F934" t="str">
            <v>Buncombe</v>
          </cell>
          <cell r="G934" t="str">
            <v>OTEEN 115KV</v>
          </cell>
          <cell r="H934" t="str">
            <v>T0750</v>
          </cell>
          <cell r="I934">
            <v>451</v>
          </cell>
          <cell r="J934" t="str">
            <v>B12</v>
          </cell>
          <cell r="K934" t="str">
            <v>CHARLOTTE HIGHWAY 12KV</v>
          </cell>
          <cell r="L934" t="str">
            <v>BK1</v>
          </cell>
          <cell r="M934">
            <v>12</v>
          </cell>
          <cell r="N934">
            <v>851</v>
          </cell>
          <cell r="O934"/>
          <cell r="Q934">
            <v>0</v>
          </cell>
          <cell r="R934">
            <v>0</v>
          </cell>
          <cell r="S934">
            <v>0</v>
          </cell>
          <cell r="T934">
            <v>0</v>
          </cell>
          <cell r="U934" t="e">
            <v>#REF!</v>
          </cell>
          <cell r="X934" t="str">
            <v>DEP-NC 2026</v>
          </cell>
        </row>
        <row r="935">
          <cell r="A935" t="str">
            <v>T0764B03</v>
          </cell>
          <cell r="B935" t="str">
            <v>NC</v>
          </cell>
          <cell r="C935" t="str">
            <v>CDO-West</v>
          </cell>
          <cell r="D935" t="str">
            <v>WESTERN</v>
          </cell>
          <cell r="E935" t="str">
            <v>ASHEVILLE</v>
          </cell>
          <cell r="F935" t="str">
            <v>Buncombe</v>
          </cell>
          <cell r="G935" t="str">
            <v>ASHEVILLE ROCK HILL 115KV</v>
          </cell>
          <cell r="H935" t="str">
            <v>T0764</v>
          </cell>
          <cell r="I935">
            <v>450</v>
          </cell>
          <cell r="J935" t="str">
            <v>B03</v>
          </cell>
          <cell r="K935" t="str">
            <v>ROCK HILL 23KV</v>
          </cell>
          <cell r="L935" t="str">
            <v>BK1</v>
          </cell>
          <cell r="M935">
            <v>23</v>
          </cell>
          <cell r="N935">
            <v>253</v>
          </cell>
          <cell r="O935"/>
          <cell r="Q935">
            <v>0</v>
          </cell>
          <cell r="R935">
            <v>0</v>
          </cell>
          <cell r="S935">
            <v>0</v>
          </cell>
          <cell r="T935">
            <v>0</v>
          </cell>
          <cell r="U935" t="e">
            <v>#REF!</v>
          </cell>
          <cell r="X935" t="str">
            <v>DEP-NC 2026</v>
          </cell>
        </row>
        <row r="936">
          <cell r="A936" t="str">
            <v>T0781B03</v>
          </cell>
          <cell r="B936" t="str">
            <v>NC</v>
          </cell>
          <cell r="C936" t="str">
            <v>CDO-West</v>
          </cell>
          <cell r="D936" t="str">
            <v>WESTERN</v>
          </cell>
          <cell r="E936" t="str">
            <v>ASHEVILLE</v>
          </cell>
          <cell r="F936" t="str">
            <v>Buncombe</v>
          </cell>
          <cell r="G936" t="str">
            <v>SKYLAND 115KV</v>
          </cell>
          <cell r="H936" t="str">
            <v>T0781</v>
          </cell>
          <cell r="I936">
            <v>450</v>
          </cell>
          <cell r="J936" t="str">
            <v>B03</v>
          </cell>
          <cell r="K936" t="str">
            <v>GLENN BRIDGE 23KV</v>
          </cell>
          <cell r="L936" t="str">
            <v>BK1</v>
          </cell>
          <cell r="M936">
            <v>23</v>
          </cell>
          <cell r="N936">
            <v>1078</v>
          </cell>
          <cell r="O936"/>
          <cell r="Q936">
            <v>0</v>
          </cell>
          <cell r="R936">
            <v>0</v>
          </cell>
          <cell r="S936">
            <v>4</v>
          </cell>
          <cell r="T936">
            <v>0</v>
          </cell>
          <cell r="U936" t="e">
            <v>#REF!</v>
          </cell>
          <cell r="X936" t="str">
            <v>DEP-NC 2026</v>
          </cell>
        </row>
        <row r="937">
          <cell r="A937" t="str">
            <v>T0791B02</v>
          </cell>
          <cell r="B937" t="str">
            <v>NC</v>
          </cell>
          <cell r="C937" t="str">
            <v>CDO-West</v>
          </cell>
          <cell r="D937" t="str">
            <v>WESTERN</v>
          </cell>
          <cell r="E937" t="str">
            <v>SPRUCE PINE</v>
          </cell>
          <cell r="F937" t="str">
            <v>Mitchell</v>
          </cell>
          <cell r="G937" t="str">
            <v>SPRUCE PINE 115KV</v>
          </cell>
          <cell r="H937" t="str">
            <v>T0791</v>
          </cell>
          <cell r="I937">
            <v>454</v>
          </cell>
          <cell r="J937" t="str">
            <v>B02</v>
          </cell>
          <cell r="K937" t="str">
            <v>FRANKLINTOWN 23KV</v>
          </cell>
          <cell r="L937" t="str">
            <v>BK1</v>
          </cell>
          <cell r="M937">
            <v>23</v>
          </cell>
          <cell r="N937">
            <v>664</v>
          </cell>
          <cell r="O937"/>
          <cell r="Q937">
            <v>0</v>
          </cell>
          <cell r="R937">
            <v>0</v>
          </cell>
          <cell r="S937">
            <v>1</v>
          </cell>
          <cell r="T937">
            <v>0</v>
          </cell>
          <cell r="U937" t="e">
            <v>#REF!</v>
          </cell>
          <cell r="X937" t="str">
            <v>DEP-NC 2026</v>
          </cell>
        </row>
        <row r="938">
          <cell r="A938" t="str">
            <v>T0791B03</v>
          </cell>
          <cell r="B938" t="str">
            <v>NC</v>
          </cell>
          <cell r="C938" t="str">
            <v>CDO-West</v>
          </cell>
          <cell r="D938" t="str">
            <v>WESTERN</v>
          </cell>
          <cell r="E938" t="str">
            <v>SPRUCE PINE</v>
          </cell>
          <cell r="F938" t="str">
            <v>Mitchell</v>
          </cell>
          <cell r="G938" t="str">
            <v>SPRUCE PINE 115KV</v>
          </cell>
          <cell r="H938" t="str">
            <v>T0791</v>
          </cell>
          <cell r="I938">
            <v>454</v>
          </cell>
          <cell r="J938" t="str">
            <v>B03</v>
          </cell>
          <cell r="K938" t="str">
            <v>LITTLE SWITZERLAND 23KV</v>
          </cell>
          <cell r="L938" t="str">
            <v>BK1</v>
          </cell>
          <cell r="M938">
            <v>23</v>
          </cell>
          <cell r="N938">
            <v>1043</v>
          </cell>
          <cell r="O938"/>
          <cell r="Q938">
            <v>0</v>
          </cell>
          <cell r="R938">
            <v>0</v>
          </cell>
          <cell r="S938">
            <v>7</v>
          </cell>
          <cell r="T938">
            <v>0</v>
          </cell>
          <cell r="U938" t="e">
            <v>#REF!</v>
          </cell>
          <cell r="X938" t="str">
            <v>DEP-NC 2026</v>
          </cell>
        </row>
        <row r="939">
          <cell r="A939" t="str">
            <v>T0800B99</v>
          </cell>
          <cell r="B939" t="str">
            <v>NC</v>
          </cell>
          <cell r="C939" t="str">
            <v>CDO-West</v>
          </cell>
          <cell r="D939" t="str">
            <v>WESTERN</v>
          </cell>
          <cell r="E939" t="str">
            <v>ASHEVILLE</v>
          </cell>
          <cell r="F939" t="str">
            <v>Buncombe</v>
          </cell>
          <cell r="G939" t="str">
            <v>ENKA SOUTHEASTERN CONTAINER 115KV</v>
          </cell>
          <cell r="H939" t="str">
            <v>T0800</v>
          </cell>
          <cell r="I939">
            <v>450</v>
          </cell>
          <cell r="J939" t="str">
            <v>B99</v>
          </cell>
          <cell r="K939" t="str">
            <v>SOUTHEASTERN CONTAINER 12KV</v>
          </cell>
          <cell r="L939" t="str">
            <v>BK1</v>
          </cell>
          <cell r="M939">
            <v>23</v>
          </cell>
          <cell r="N939">
            <v>9</v>
          </cell>
          <cell r="O939"/>
          <cell r="Q939">
            <v>0</v>
          </cell>
          <cell r="R939">
            <v>0</v>
          </cell>
          <cell r="S939">
            <v>1</v>
          </cell>
          <cell r="T939">
            <v>0</v>
          </cell>
          <cell r="U939" t="e">
            <v>#REF!</v>
          </cell>
          <cell r="X939" t="str">
            <v>DEP-NC 2026</v>
          </cell>
        </row>
        <row r="940">
          <cell r="A940" t="str">
            <v>T0810B04</v>
          </cell>
          <cell r="B940" t="str">
            <v>NC</v>
          </cell>
          <cell r="C940" t="str">
            <v>CDO-West</v>
          </cell>
          <cell r="D940" t="str">
            <v>WESTERN</v>
          </cell>
          <cell r="E940" t="str">
            <v>ASHEVILLE</v>
          </cell>
          <cell r="F940" t="str">
            <v>Buncombe</v>
          </cell>
          <cell r="G940" t="str">
            <v>SWANNANOA 115KV</v>
          </cell>
          <cell r="H940" t="str">
            <v>T0810</v>
          </cell>
          <cell r="I940">
            <v>451</v>
          </cell>
          <cell r="J940" t="str">
            <v>B04</v>
          </cell>
          <cell r="K940" t="str">
            <v>GROVESTONE ROAD 12KV</v>
          </cell>
          <cell r="L940" t="str">
            <v>BK1</v>
          </cell>
          <cell r="M940">
            <v>12</v>
          </cell>
          <cell r="N940">
            <v>1</v>
          </cell>
          <cell r="O940"/>
          <cell r="Q940">
            <v>0</v>
          </cell>
          <cell r="R940">
            <v>0</v>
          </cell>
          <cell r="S940">
            <v>0</v>
          </cell>
          <cell r="T940">
            <v>0</v>
          </cell>
          <cell r="U940" t="e">
            <v>#REF!</v>
          </cell>
          <cell r="X940" t="str">
            <v>DEP-NC 2026</v>
          </cell>
        </row>
        <row r="941">
          <cell r="A941" t="str">
            <v>T0810B05</v>
          </cell>
          <cell r="B941" t="str">
            <v>NC</v>
          </cell>
          <cell r="C941" t="str">
            <v>CDO-West</v>
          </cell>
          <cell r="D941" t="str">
            <v>WESTERN</v>
          </cell>
          <cell r="E941" t="str">
            <v>ASHEVILLE</v>
          </cell>
          <cell r="F941" t="str">
            <v>Buncombe</v>
          </cell>
          <cell r="G941" t="str">
            <v>SWANNANOA 115KV</v>
          </cell>
          <cell r="H941" t="str">
            <v>T0810</v>
          </cell>
          <cell r="I941">
            <v>451</v>
          </cell>
          <cell r="J941" t="str">
            <v>B05</v>
          </cell>
          <cell r="K941" t="str">
            <v>CRAIGMONT ROAD 12KV</v>
          </cell>
          <cell r="L941" t="str">
            <v>BK2</v>
          </cell>
          <cell r="M941">
            <v>12</v>
          </cell>
          <cell r="N941">
            <v>737</v>
          </cell>
          <cell r="O941"/>
          <cell r="Q941">
            <v>0</v>
          </cell>
          <cell r="R941">
            <v>0</v>
          </cell>
          <cell r="S941">
            <v>3</v>
          </cell>
          <cell r="T941">
            <v>0</v>
          </cell>
          <cell r="U941" t="e">
            <v>#REF!</v>
          </cell>
          <cell r="X941" t="str">
            <v>DEP-NC 2026</v>
          </cell>
        </row>
        <row r="942">
          <cell r="A942" t="str">
            <v>T0810B08</v>
          </cell>
          <cell r="B942" t="str">
            <v>NC</v>
          </cell>
          <cell r="C942" t="str">
            <v>CDO-West</v>
          </cell>
          <cell r="D942" t="str">
            <v>WESTERN</v>
          </cell>
          <cell r="E942" t="str">
            <v>ASHEVILLE</v>
          </cell>
          <cell r="F942" t="str">
            <v>Buncombe</v>
          </cell>
          <cell r="G942" t="str">
            <v>SWANNANOA 115KV</v>
          </cell>
          <cell r="H942" t="str">
            <v>T0810</v>
          </cell>
          <cell r="I942">
            <v>451</v>
          </cell>
          <cell r="J942" t="str">
            <v>B08</v>
          </cell>
          <cell r="K942" t="str">
            <v>PATTON COVE 12KV</v>
          </cell>
          <cell r="L942" t="str">
            <v>BK2</v>
          </cell>
          <cell r="M942">
            <v>12</v>
          </cell>
          <cell r="N942">
            <v>841</v>
          </cell>
          <cell r="O942"/>
          <cell r="Q942">
            <v>0</v>
          </cell>
          <cell r="R942">
            <v>0</v>
          </cell>
          <cell r="S942">
            <v>2</v>
          </cell>
          <cell r="T942">
            <v>0</v>
          </cell>
          <cell r="U942" t="e">
            <v>#REF!</v>
          </cell>
          <cell r="X942" t="str">
            <v>DEP-NC 2026</v>
          </cell>
        </row>
        <row r="943">
          <cell r="A943" t="str">
            <v>T0840B02</v>
          </cell>
          <cell r="B943" t="str">
            <v>NC</v>
          </cell>
          <cell r="C943" t="str">
            <v>CDO-West</v>
          </cell>
          <cell r="D943" t="str">
            <v>WESTERN</v>
          </cell>
          <cell r="E943" t="str">
            <v>ASHEVILLE</v>
          </cell>
          <cell r="F943" t="str">
            <v>Buncombe</v>
          </cell>
          <cell r="G943" t="str">
            <v>VANDERBILT 115KV</v>
          </cell>
          <cell r="H943" t="str">
            <v>T0840</v>
          </cell>
          <cell r="I943">
            <v>451</v>
          </cell>
          <cell r="J943" t="str">
            <v>B02</v>
          </cell>
          <cell r="K943" t="str">
            <v>SOUTH LEXINGTON 12KV</v>
          </cell>
          <cell r="L943" t="str">
            <v>BK2</v>
          </cell>
          <cell r="M943">
            <v>12</v>
          </cell>
          <cell r="N943">
            <v>854</v>
          </cell>
          <cell r="O943"/>
          <cell r="Q943">
            <v>0</v>
          </cell>
          <cell r="R943">
            <v>0</v>
          </cell>
          <cell r="S943">
            <v>0</v>
          </cell>
          <cell r="T943">
            <v>0</v>
          </cell>
          <cell r="U943" t="e">
            <v>#REF!</v>
          </cell>
          <cell r="X943" t="str">
            <v>DEP-NC 2026</v>
          </cell>
        </row>
        <row r="944">
          <cell r="A944" t="str">
            <v>T0840B04</v>
          </cell>
          <cell r="B944" t="str">
            <v>NC</v>
          </cell>
          <cell r="C944" t="str">
            <v>CDO-West</v>
          </cell>
          <cell r="D944" t="str">
            <v>WESTERN</v>
          </cell>
          <cell r="E944" t="str">
            <v>ASHEVILLE</v>
          </cell>
          <cell r="F944" t="str">
            <v>Buncombe</v>
          </cell>
          <cell r="G944" t="str">
            <v>VANDERBILT 115KV</v>
          </cell>
          <cell r="H944" t="str">
            <v>T0840</v>
          </cell>
          <cell r="I944">
            <v>451</v>
          </cell>
          <cell r="J944" t="str">
            <v>B04</v>
          </cell>
          <cell r="K944" t="str">
            <v>BATTERY PARK 12KV</v>
          </cell>
          <cell r="L944" t="str">
            <v>BK2</v>
          </cell>
          <cell r="M944">
            <v>12</v>
          </cell>
          <cell r="N944">
            <v>451</v>
          </cell>
          <cell r="O944"/>
          <cell r="Q944">
            <v>0</v>
          </cell>
          <cell r="R944">
            <v>0</v>
          </cell>
          <cell r="S944">
            <v>0</v>
          </cell>
          <cell r="T944">
            <v>0</v>
          </cell>
          <cell r="U944" t="e">
            <v>#REF!</v>
          </cell>
          <cell r="X944" t="str">
            <v>DEP-NC 2026</v>
          </cell>
        </row>
        <row r="945">
          <cell r="A945" t="str">
            <v>T0840B05</v>
          </cell>
          <cell r="B945" t="str">
            <v>NC</v>
          </cell>
          <cell r="C945" t="str">
            <v>CDO-West</v>
          </cell>
          <cell r="D945" t="str">
            <v>WESTERN</v>
          </cell>
          <cell r="E945" t="str">
            <v>ASHEVILLE</v>
          </cell>
          <cell r="F945" t="str">
            <v>Buncombe</v>
          </cell>
          <cell r="G945" t="str">
            <v>VANDERBILT 115KV</v>
          </cell>
          <cell r="H945" t="str">
            <v>T0840</v>
          </cell>
          <cell r="I945">
            <v>451</v>
          </cell>
          <cell r="J945" t="str">
            <v>B05</v>
          </cell>
          <cell r="K945" t="str">
            <v>ASHEVILLE CITY 12KV</v>
          </cell>
          <cell r="L945" t="str">
            <v>BK2</v>
          </cell>
          <cell r="M945">
            <v>12</v>
          </cell>
          <cell r="N945">
            <v>1101</v>
          </cell>
          <cell r="O945"/>
          <cell r="Q945">
            <v>0</v>
          </cell>
          <cell r="R945">
            <v>0</v>
          </cell>
          <cell r="S945">
            <v>1</v>
          </cell>
          <cell r="T945">
            <v>0</v>
          </cell>
          <cell r="U945" t="e">
            <v>#REF!</v>
          </cell>
          <cell r="X945" t="str">
            <v>DEP-NC 2026</v>
          </cell>
        </row>
        <row r="946">
          <cell r="A946" t="str">
            <v>T0840B07</v>
          </cell>
          <cell r="B946" t="str">
            <v>NC</v>
          </cell>
          <cell r="C946" t="str">
            <v>CDO-West</v>
          </cell>
          <cell r="D946" t="str">
            <v>WESTERN</v>
          </cell>
          <cell r="E946" t="str">
            <v>ASHEVILLE</v>
          </cell>
          <cell r="F946" t="str">
            <v>Buncombe</v>
          </cell>
          <cell r="G946" t="str">
            <v>VANDERBILT 115KV</v>
          </cell>
          <cell r="H946" t="str">
            <v>T0840</v>
          </cell>
          <cell r="I946">
            <v>451</v>
          </cell>
          <cell r="J946" t="str">
            <v>B07</v>
          </cell>
          <cell r="K946" t="str">
            <v>WOODFIN 12KV</v>
          </cell>
          <cell r="L946" t="str">
            <v>BK1</v>
          </cell>
          <cell r="M946">
            <v>12</v>
          </cell>
          <cell r="N946">
            <v>465</v>
          </cell>
          <cell r="O946"/>
          <cell r="Q946">
            <v>0</v>
          </cell>
          <cell r="R946">
            <v>0</v>
          </cell>
          <cell r="S946">
            <v>0</v>
          </cell>
          <cell r="T946">
            <v>0</v>
          </cell>
          <cell r="U946" t="e">
            <v>#REF!</v>
          </cell>
          <cell r="X946" t="str">
            <v>DEP-NC 2026</v>
          </cell>
        </row>
        <row r="947">
          <cell r="A947" t="str">
            <v>T0870B03</v>
          </cell>
          <cell r="B947" t="str">
            <v>NC</v>
          </cell>
          <cell r="C947" t="str">
            <v>CDO-West</v>
          </cell>
          <cell r="D947" t="str">
            <v>WESTERN</v>
          </cell>
          <cell r="E947" t="str">
            <v>ASHEVILLE</v>
          </cell>
          <cell r="F947" t="str">
            <v>Buncombe</v>
          </cell>
          <cell r="G947" t="str">
            <v>WEAVERVILLE 115KV</v>
          </cell>
          <cell r="H947" t="str">
            <v>T0870</v>
          </cell>
          <cell r="I947">
            <v>451</v>
          </cell>
          <cell r="J947" t="str">
            <v>B03</v>
          </cell>
          <cell r="K947" t="str">
            <v>HIGHLAND STREET 12KV</v>
          </cell>
          <cell r="L947" t="str">
            <v>BK1</v>
          </cell>
          <cell r="M947">
            <v>12</v>
          </cell>
          <cell r="N947">
            <v>748</v>
          </cell>
          <cell r="O947"/>
          <cell r="Q947">
            <v>0</v>
          </cell>
          <cell r="R947">
            <v>0</v>
          </cell>
          <cell r="S947">
            <v>1</v>
          </cell>
          <cell r="T947">
            <v>0</v>
          </cell>
          <cell r="U947" t="e">
            <v>#REF!</v>
          </cell>
          <cell r="X947" t="str">
            <v>DEP-NC 2026</v>
          </cell>
        </row>
        <row r="948">
          <cell r="A948" t="str">
            <v>T0871B98</v>
          </cell>
          <cell r="B948" t="str">
            <v>NC</v>
          </cell>
          <cell r="C948" t="str">
            <v>CDO-West</v>
          </cell>
          <cell r="D948" t="str">
            <v>WESTERN</v>
          </cell>
          <cell r="E948" t="str">
            <v>ASHEVILLE</v>
          </cell>
          <cell r="F948" t="str">
            <v>Buncombe</v>
          </cell>
          <cell r="G948" t="str">
            <v>WEAVERVILLE SONOPRESS 115KV</v>
          </cell>
          <cell r="H948" t="str">
            <v>T0871</v>
          </cell>
          <cell r="I948">
            <v>451</v>
          </cell>
          <cell r="J948" t="str">
            <v>B98</v>
          </cell>
          <cell r="K948" t="str">
            <v>SONOPRESS 12KV</v>
          </cell>
          <cell r="L948" t="str">
            <v>BK1</v>
          </cell>
          <cell r="M948">
            <v>12</v>
          </cell>
          <cell r="N948">
            <v>0</v>
          </cell>
          <cell r="O948"/>
          <cell r="Q948">
            <v>0</v>
          </cell>
          <cell r="R948">
            <v>0</v>
          </cell>
          <cell r="S948">
            <v>0</v>
          </cell>
          <cell r="T948">
            <v>0</v>
          </cell>
          <cell r="U948" t="e">
            <v>#REF!</v>
          </cell>
          <cell r="X948" t="str">
            <v>DEP-NC 2026</v>
          </cell>
        </row>
        <row r="949">
          <cell r="A949" t="str">
            <v>T0871B99</v>
          </cell>
          <cell r="B949" t="str">
            <v>NC</v>
          </cell>
          <cell r="C949" t="str">
            <v>CDO-West</v>
          </cell>
          <cell r="D949" t="str">
            <v>WESTERN</v>
          </cell>
          <cell r="E949" t="str">
            <v>ASHEVILLE</v>
          </cell>
          <cell r="F949" t="str">
            <v>Buncombe</v>
          </cell>
          <cell r="G949" t="str">
            <v>WEAVERVILLE SONOPRESS 115KV</v>
          </cell>
          <cell r="H949" t="str">
            <v>T0871</v>
          </cell>
          <cell r="I949">
            <v>451</v>
          </cell>
          <cell r="J949" t="str">
            <v>B99</v>
          </cell>
          <cell r="K949" t="str">
            <v>SHOREWOOD PACKAGING 12KV</v>
          </cell>
          <cell r="L949" t="str">
            <v>BK1</v>
          </cell>
          <cell r="M949">
            <v>12</v>
          </cell>
          <cell r="N949">
            <v>1</v>
          </cell>
          <cell r="O949"/>
          <cell r="Q949">
            <v>0</v>
          </cell>
          <cell r="R949">
            <v>0</v>
          </cell>
          <cell r="S949">
            <v>0</v>
          </cell>
          <cell r="T949">
            <v>0</v>
          </cell>
          <cell r="U949" t="e">
            <v>#REF!</v>
          </cell>
          <cell r="X949" t="str">
            <v>DEP-NC 2026</v>
          </cell>
        </row>
        <row r="950">
          <cell r="A950" t="str">
            <v>T0910B01</v>
          </cell>
          <cell r="B950" t="str">
            <v>NC</v>
          </cell>
          <cell r="C950" t="str">
            <v>CDO-East</v>
          </cell>
          <cell r="D950" t="str">
            <v>SOUTHERN</v>
          </cell>
          <cell r="E950" t="str">
            <v>ROCKINGHAM</v>
          </cell>
          <cell r="F950" t="str">
            <v>Richmond</v>
          </cell>
          <cell r="G950" t="str">
            <v>ANSONVILLE 230KV</v>
          </cell>
          <cell r="H950" t="str">
            <v>T0910</v>
          </cell>
          <cell r="I950">
            <v>236</v>
          </cell>
          <cell r="J950" t="str">
            <v>B01</v>
          </cell>
          <cell r="K950" t="str">
            <v>FIBER 23KV</v>
          </cell>
          <cell r="L950" t="str">
            <v>BK1</v>
          </cell>
          <cell r="M950">
            <v>23</v>
          </cell>
          <cell r="N950">
            <v>1</v>
          </cell>
          <cell r="O950"/>
          <cell r="Q950">
            <v>0</v>
          </cell>
          <cell r="R950">
            <v>0</v>
          </cell>
          <cell r="S950">
            <v>0</v>
          </cell>
          <cell r="T950">
            <v>0</v>
          </cell>
          <cell r="U950" t="e">
            <v>#REF!</v>
          </cell>
          <cell r="X950" t="str">
            <v>DEP-NC 2026</v>
          </cell>
        </row>
        <row r="951">
          <cell r="A951" t="str">
            <v>T0950B01</v>
          </cell>
          <cell r="B951" t="str">
            <v>NC</v>
          </cell>
          <cell r="C951" t="str">
            <v>CDO-East</v>
          </cell>
          <cell r="D951" t="str">
            <v>SOUTHERN</v>
          </cell>
          <cell r="E951" t="str">
            <v>ASHEBORO</v>
          </cell>
          <cell r="F951" t="str">
            <v>Randolph</v>
          </cell>
          <cell r="G951" t="str">
            <v>ASHEBORO SOUTH 115KV</v>
          </cell>
          <cell r="H951" t="str">
            <v>T0950</v>
          </cell>
          <cell r="I951">
            <v>221</v>
          </cell>
          <cell r="J951" t="str">
            <v>B01</v>
          </cell>
          <cell r="K951" t="str">
            <v>INDUSTRIAL PARK 23KV</v>
          </cell>
          <cell r="L951" t="str">
            <v>BK1</v>
          </cell>
          <cell r="M951">
            <v>23</v>
          </cell>
          <cell r="N951">
            <v>309</v>
          </cell>
          <cell r="O951"/>
          <cell r="Q951">
            <v>0</v>
          </cell>
          <cell r="R951">
            <v>0</v>
          </cell>
          <cell r="S951">
            <v>0</v>
          </cell>
          <cell r="T951">
            <v>0</v>
          </cell>
          <cell r="U951" t="e">
            <v>#REF!</v>
          </cell>
          <cell r="X951" t="str">
            <v>DEP-NC 2026</v>
          </cell>
        </row>
        <row r="952">
          <cell r="A952" t="str">
            <v>T0950B02</v>
          </cell>
          <cell r="B952" t="str">
            <v>NC</v>
          </cell>
          <cell r="C952" t="str">
            <v>CDO-East</v>
          </cell>
          <cell r="D952" t="str">
            <v>SOUTHERN</v>
          </cell>
          <cell r="E952" t="str">
            <v>ASHEBORO</v>
          </cell>
          <cell r="F952" t="str">
            <v>Randolph</v>
          </cell>
          <cell r="G952" t="str">
            <v>ASHEBORO SOUTH 115KV</v>
          </cell>
          <cell r="H952" t="str">
            <v>T0950</v>
          </cell>
          <cell r="I952">
            <v>221</v>
          </cell>
          <cell r="J952" t="str">
            <v>B02</v>
          </cell>
          <cell r="K952" t="str">
            <v>ALBEMARLE ROAD 23KV</v>
          </cell>
          <cell r="L952" t="str">
            <v>BK1</v>
          </cell>
          <cell r="M952">
            <v>23</v>
          </cell>
          <cell r="N952">
            <v>455</v>
          </cell>
          <cell r="O952"/>
          <cell r="Q952">
            <v>0</v>
          </cell>
          <cell r="R952">
            <v>0</v>
          </cell>
          <cell r="S952">
            <v>0</v>
          </cell>
          <cell r="T952">
            <v>0</v>
          </cell>
          <cell r="U952" t="e">
            <v>#REF!</v>
          </cell>
          <cell r="X952" t="str">
            <v>DEP-NC 2026</v>
          </cell>
        </row>
        <row r="953">
          <cell r="A953" t="str">
            <v>T0950B03</v>
          </cell>
          <cell r="B953" t="str">
            <v>NC</v>
          </cell>
          <cell r="C953" t="str">
            <v>CDO-East</v>
          </cell>
          <cell r="D953" t="str">
            <v>SOUTHERN</v>
          </cell>
          <cell r="E953" t="str">
            <v>ASHEBORO</v>
          </cell>
          <cell r="F953" t="str">
            <v>Randolph</v>
          </cell>
          <cell r="G953" t="str">
            <v>ASHEBORO SOUTH 115KV</v>
          </cell>
          <cell r="H953" t="str">
            <v>T0950</v>
          </cell>
          <cell r="I953">
            <v>221</v>
          </cell>
          <cell r="J953" t="str">
            <v>B03</v>
          </cell>
          <cell r="K953" t="str">
            <v>ASHEBORO SOUTH 23KV</v>
          </cell>
          <cell r="L953" t="str">
            <v>BK1</v>
          </cell>
          <cell r="M953">
            <v>23</v>
          </cell>
          <cell r="N953">
            <v>1844</v>
          </cell>
          <cell r="O953"/>
          <cell r="P953" t="str">
            <v>Y</v>
          </cell>
          <cell r="Q953">
            <v>1</v>
          </cell>
          <cell r="R953">
            <v>0.5</v>
          </cell>
          <cell r="S953">
            <v>5</v>
          </cell>
          <cell r="T953">
            <v>0</v>
          </cell>
          <cell r="U953" t="str">
            <v>DEP-NC 2026</v>
          </cell>
          <cell r="X953" t="str">
            <v>DEP-NC 2026</v>
          </cell>
        </row>
        <row r="954">
          <cell r="A954" t="str">
            <v>T0952B01</v>
          </cell>
          <cell r="B954" t="str">
            <v>NC</v>
          </cell>
          <cell r="C954" t="str">
            <v>CDO-East</v>
          </cell>
          <cell r="D954" t="str">
            <v>SOUTHERN</v>
          </cell>
          <cell r="E954" t="str">
            <v>ASHEBORO</v>
          </cell>
          <cell r="F954" t="str">
            <v>Randolph</v>
          </cell>
          <cell r="G954" t="str">
            <v>ASHEBORO TOLERAM 115KV</v>
          </cell>
          <cell r="H954" t="str">
            <v>T0952</v>
          </cell>
          <cell r="I954">
            <v>221</v>
          </cell>
          <cell r="J954" t="str">
            <v>B01</v>
          </cell>
          <cell r="K954" t="str">
            <v>COOKSON 12KV</v>
          </cell>
          <cell r="L954" t="str">
            <v>BK1</v>
          </cell>
          <cell r="M954">
            <v>12</v>
          </cell>
          <cell r="N954">
            <v>3</v>
          </cell>
          <cell r="O954"/>
          <cell r="Q954">
            <v>0</v>
          </cell>
          <cell r="R954">
            <v>0</v>
          </cell>
          <cell r="S954">
            <v>1</v>
          </cell>
          <cell r="T954">
            <v>0</v>
          </cell>
          <cell r="U954" t="e">
            <v>#REF!</v>
          </cell>
          <cell r="X954" t="str">
            <v>DEP-NC 2026</v>
          </cell>
        </row>
        <row r="955">
          <cell r="A955" t="str">
            <v>T0960B12</v>
          </cell>
          <cell r="B955" t="str">
            <v>NC</v>
          </cell>
          <cell r="C955" t="str">
            <v>CDO-East</v>
          </cell>
          <cell r="D955" t="str">
            <v>SOUTHERN</v>
          </cell>
          <cell r="E955" t="str">
            <v>ASHEBORO</v>
          </cell>
          <cell r="F955" t="str">
            <v>Randolph</v>
          </cell>
          <cell r="G955" t="str">
            <v>ASHEBORO EAST 115KV</v>
          </cell>
          <cell r="H955" t="str">
            <v>T0960</v>
          </cell>
          <cell r="I955">
            <v>221</v>
          </cell>
          <cell r="J955" t="str">
            <v>B12</v>
          </cell>
          <cell r="K955" t="str">
            <v>MEADOWBROOK ROAD 23KV</v>
          </cell>
          <cell r="L955" t="str">
            <v>BK2</v>
          </cell>
          <cell r="M955">
            <v>23</v>
          </cell>
          <cell r="N955">
            <v>1184</v>
          </cell>
          <cell r="O955"/>
          <cell r="Q955">
            <v>0</v>
          </cell>
          <cell r="R955">
            <v>0</v>
          </cell>
          <cell r="S955">
            <v>2</v>
          </cell>
          <cell r="T955">
            <v>0</v>
          </cell>
          <cell r="U955" t="e">
            <v>#REF!</v>
          </cell>
          <cell r="X955" t="str">
            <v>DEP-NC 2026</v>
          </cell>
        </row>
        <row r="956">
          <cell r="A956" t="str">
            <v>T0960B13</v>
          </cell>
          <cell r="B956" t="str">
            <v>NC</v>
          </cell>
          <cell r="C956" t="str">
            <v>CDO-East</v>
          </cell>
          <cell r="D956" t="str">
            <v>SOUTHERN</v>
          </cell>
          <cell r="E956" t="str">
            <v>ASHEBORO</v>
          </cell>
          <cell r="F956" t="str">
            <v>Randolph</v>
          </cell>
          <cell r="G956" t="str">
            <v>ASHEBORO EAST 115KV</v>
          </cell>
          <cell r="H956" t="str">
            <v>T0960</v>
          </cell>
          <cell r="I956">
            <v>221</v>
          </cell>
          <cell r="J956" t="str">
            <v>B13</v>
          </cell>
          <cell r="K956" t="str">
            <v>COX STREET 23KV</v>
          </cell>
          <cell r="L956" t="str">
            <v>BK2</v>
          </cell>
          <cell r="M956">
            <v>23</v>
          </cell>
          <cell r="N956">
            <v>721</v>
          </cell>
          <cell r="O956"/>
          <cell r="Q956">
            <v>0</v>
          </cell>
          <cell r="R956">
            <v>0</v>
          </cell>
          <cell r="S956">
            <v>0</v>
          </cell>
          <cell r="T956">
            <v>0</v>
          </cell>
          <cell r="U956" t="e">
            <v>#REF!</v>
          </cell>
          <cell r="X956" t="str">
            <v>DEP-NC 2026</v>
          </cell>
        </row>
        <row r="957">
          <cell r="A957" t="str">
            <v>T0965B02</v>
          </cell>
          <cell r="B957" t="str">
            <v>NC</v>
          </cell>
          <cell r="C957" t="str">
            <v>CDO-East</v>
          </cell>
          <cell r="D957" t="str">
            <v>SOUTHERN</v>
          </cell>
          <cell r="E957" t="str">
            <v>ASHEBORO</v>
          </cell>
          <cell r="F957" t="str">
            <v>Randolph</v>
          </cell>
          <cell r="G957" t="str">
            <v>ASHEBORO NORTH 115KV</v>
          </cell>
          <cell r="H957" t="str">
            <v>T0965</v>
          </cell>
          <cell r="I957">
            <v>221</v>
          </cell>
          <cell r="J957" t="str">
            <v>B02</v>
          </cell>
          <cell r="K957" t="str">
            <v>ASHEBORO NORTH CENTRAL AVENUE 23KV</v>
          </cell>
          <cell r="L957" t="str">
            <v>BK1</v>
          </cell>
          <cell r="M957">
            <v>23</v>
          </cell>
          <cell r="N957">
            <v>1014</v>
          </cell>
          <cell r="O957"/>
          <cell r="Q957">
            <v>0</v>
          </cell>
          <cell r="R957">
            <v>0</v>
          </cell>
          <cell r="S957">
            <v>1</v>
          </cell>
          <cell r="T957">
            <v>0</v>
          </cell>
          <cell r="U957" t="e">
            <v>#REF!</v>
          </cell>
          <cell r="X957" t="str">
            <v>DEP-NC 2026</v>
          </cell>
        </row>
        <row r="958">
          <cell r="A958" t="str">
            <v>T0965B03</v>
          </cell>
          <cell r="B958" t="str">
            <v>NC</v>
          </cell>
          <cell r="C958" t="str">
            <v>CDO-East</v>
          </cell>
          <cell r="D958" t="str">
            <v>SOUTHERN</v>
          </cell>
          <cell r="E958" t="str">
            <v>ASHEBORO</v>
          </cell>
          <cell r="F958" t="str">
            <v>Randolph</v>
          </cell>
          <cell r="G958" t="str">
            <v>ASHEBORO NORTH 115KV</v>
          </cell>
          <cell r="H958" t="str">
            <v>T0965</v>
          </cell>
          <cell r="I958">
            <v>221</v>
          </cell>
          <cell r="J958" t="str">
            <v>B03</v>
          </cell>
          <cell r="K958" t="str">
            <v>HUB MORRIS ROAD 23KV</v>
          </cell>
          <cell r="L958" t="str">
            <v>BK1</v>
          </cell>
          <cell r="M958">
            <v>23</v>
          </cell>
          <cell r="N958">
            <v>160</v>
          </cell>
          <cell r="O958"/>
          <cell r="Q958">
            <v>0</v>
          </cell>
          <cell r="R958">
            <v>0</v>
          </cell>
          <cell r="S958">
            <v>0</v>
          </cell>
          <cell r="T958">
            <v>0</v>
          </cell>
          <cell r="U958" t="e">
            <v>#REF!</v>
          </cell>
          <cell r="X958" t="str">
            <v>DEP-NC 2026</v>
          </cell>
        </row>
        <row r="959">
          <cell r="A959" t="str">
            <v>T0965B04</v>
          </cell>
          <cell r="B959" t="str">
            <v>NC</v>
          </cell>
          <cell r="C959" t="str">
            <v>CDO-East</v>
          </cell>
          <cell r="D959" t="str">
            <v>SOUTHERN</v>
          </cell>
          <cell r="E959" t="str">
            <v>ASHEBORO</v>
          </cell>
          <cell r="F959" t="str">
            <v>Randolph</v>
          </cell>
          <cell r="G959" t="str">
            <v>ASHEBORO NORTH 115KV</v>
          </cell>
          <cell r="H959" t="str">
            <v>T0965</v>
          </cell>
          <cell r="I959">
            <v>221</v>
          </cell>
          <cell r="J959" t="str">
            <v>B04</v>
          </cell>
          <cell r="K959" t="str">
            <v>BURLINGTON 23KV</v>
          </cell>
          <cell r="L959" t="str">
            <v>BK1</v>
          </cell>
          <cell r="M959">
            <v>23</v>
          </cell>
          <cell r="N959">
            <v>103</v>
          </cell>
          <cell r="O959"/>
          <cell r="Q959">
            <v>0</v>
          </cell>
          <cell r="R959">
            <v>0</v>
          </cell>
          <cell r="S959">
            <v>0</v>
          </cell>
          <cell r="T959">
            <v>0</v>
          </cell>
          <cell r="U959" t="e">
            <v>#REF!</v>
          </cell>
          <cell r="X959" t="str">
            <v>DEP-NC 2026</v>
          </cell>
        </row>
        <row r="960">
          <cell r="A960" t="str">
            <v>T0965B05</v>
          </cell>
          <cell r="B960" t="str">
            <v>NC</v>
          </cell>
          <cell r="C960" t="str">
            <v>CDO-East</v>
          </cell>
          <cell r="D960" t="str">
            <v>SOUTHERN</v>
          </cell>
          <cell r="E960" t="str">
            <v>ASHEBORO</v>
          </cell>
          <cell r="F960" t="str">
            <v>Randolph</v>
          </cell>
          <cell r="G960" t="str">
            <v xml:space="preserve">Asheboro North 115kV </v>
          </cell>
          <cell r="K960" t="str">
            <v>Worthville 23kV Feeder</v>
          </cell>
          <cell r="U960" t="e">
            <v>#REF!</v>
          </cell>
          <cell r="X960" t="str">
            <v>DEP-NC 2026</v>
          </cell>
        </row>
        <row r="961">
          <cell r="A961" t="str">
            <v>T0990B01</v>
          </cell>
          <cell r="B961" t="str">
            <v>NC</v>
          </cell>
          <cell r="C961" t="str">
            <v>CDO-East</v>
          </cell>
          <cell r="D961" t="str">
            <v>SOUTHERN</v>
          </cell>
          <cell r="E961" t="str">
            <v>ASHEBORO</v>
          </cell>
          <cell r="F961" t="str">
            <v>Randolph</v>
          </cell>
          <cell r="G961" t="str">
            <v>BISCOE 115KV</v>
          </cell>
          <cell r="H961" t="str">
            <v>T0990</v>
          </cell>
          <cell r="I961">
            <v>235</v>
          </cell>
          <cell r="J961" t="str">
            <v>B01</v>
          </cell>
          <cell r="K961" t="str">
            <v>STAR NORTH 23KV</v>
          </cell>
          <cell r="L961" t="str">
            <v>BK1</v>
          </cell>
          <cell r="M961">
            <v>23</v>
          </cell>
          <cell r="N961">
            <v>1017</v>
          </cell>
          <cell r="O961"/>
          <cell r="Q961">
            <v>0</v>
          </cell>
          <cell r="R961">
            <v>0</v>
          </cell>
          <cell r="S961">
            <v>2</v>
          </cell>
          <cell r="T961">
            <v>0</v>
          </cell>
          <cell r="U961" t="e">
            <v>#REF!</v>
          </cell>
          <cell r="X961" t="str">
            <v>DEP-NC 2026</v>
          </cell>
        </row>
        <row r="962">
          <cell r="A962" t="str">
            <v>T0990B02</v>
          </cell>
          <cell r="B962" t="str">
            <v>NC</v>
          </cell>
          <cell r="C962" t="str">
            <v>CDO-East</v>
          </cell>
          <cell r="D962" t="str">
            <v>SOUTHERN</v>
          </cell>
          <cell r="E962" t="str">
            <v>ASHEBORO</v>
          </cell>
          <cell r="F962" t="str">
            <v>Randolph</v>
          </cell>
          <cell r="G962" t="str">
            <v>BISCOE 115KV</v>
          </cell>
          <cell r="H962" t="str">
            <v>T0990</v>
          </cell>
          <cell r="I962">
            <v>235</v>
          </cell>
          <cell r="J962" t="str">
            <v>B02</v>
          </cell>
          <cell r="K962" t="str">
            <v>HIGHWAY 220 23KV</v>
          </cell>
          <cell r="L962" t="str">
            <v>BK1</v>
          </cell>
          <cell r="M962">
            <v>23</v>
          </cell>
          <cell r="N962">
            <v>900</v>
          </cell>
          <cell r="O962"/>
          <cell r="Q962">
            <v>0</v>
          </cell>
          <cell r="R962">
            <v>0</v>
          </cell>
          <cell r="S962">
            <v>4</v>
          </cell>
          <cell r="T962">
            <v>0</v>
          </cell>
          <cell r="U962" t="e">
            <v>#REF!</v>
          </cell>
          <cell r="X962" t="str">
            <v>DEP-NC 2026</v>
          </cell>
        </row>
        <row r="963">
          <cell r="A963" t="str">
            <v>T0990B03</v>
          </cell>
          <cell r="B963" t="str">
            <v>NC</v>
          </cell>
          <cell r="C963" t="str">
            <v>CDO-East</v>
          </cell>
          <cell r="D963" t="str">
            <v>SOUTHERN</v>
          </cell>
          <cell r="E963" t="str">
            <v>ASHEBORO</v>
          </cell>
          <cell r="F963" t="str">
            <v>Randolph</v>
          </cell>
          <cell r="G963" t="str">
            <v>BISCOE 115KV</v>
          </cell>
          <cell r="H963" t="str">
            <v>T0990</v>
          </cell>
          <cell r="I963">
            <v>235</v>
          </cell>
          <cell r="J963" t="str">
            <v>B03</v>
          </cell>
          <cell r="K963" t="str">
            <v>BISCOE 23KV</v>
          </cell>
          <cell r="L963" t="str">
            <v>BK1</v>
          </cell>
          <cell r="M963">
            <v>23</v>
          </cell>
          <cell r="N963">
            <v>560</v>
          </cell>
          <cell r="O963"/>
          <cell r="Q963">
            <v>0</v>
          </cell>
          <cell r="R963">
            <v>0</v>
          </cell>
          <cell r="S963">
            <v>3</v>
          </cell>
          <cell r="T963">
            <v>0</v>
          </cell>
          <cell r="U963" t="e">
            <v>#REF!</v>
          </cell>
          <cell r="X963" t="str">
            <v>DEP-NC 2026</v>
          </cell>
        </row>
        <row r="964">
          <cell r="A964" t="str">
            <v>T1140B01</v>
          </cell>
          <cell r="B964" t="str">
            <v>NC</v>
          </cell>
          <cell r="C964" t="str">
            <v>CDO-East</v>
          </cell>
          <cell r="D964" t="str">
            <v>SOUTHERN</v>
          </cell>
          <cell r="E964" t="str">
            <v>ROCKINGHAM</v>
          </cell>
          <cell r="F964" t="str">
            <v>Richmond</v>
          </cell>
          <cell r="G964" t="str">
            <v>ELLERBE 230KV</v>
          </cell>
          <cell r="H964" t="str">
            <v>T1140</v>
          </cell>
          <cell r="I964">
            <v>234</v>
          </cell>
          <cell r="J964" t="str">
            <v>B01</v>
          </cell>
          <cell r="K964" t="str">
            <v>ELLERBE 23KV</v>
          </cell>
          <cell r="L964" t="str">
            <v>BK1</v>
          </cell>
          <cell r="M964">
            <v>23</v>
          </cell>
          <cell r="N964">
            <v>1007</v>
          </cell>
          <cell r="O964"/>
          <cell r="Q964">
            <v>0</v>
          </cell>
          <cell r="R964">
            <v>0</v>
          </cell>
          <cell r="S964">
            <v>4</v>
          </cell>
          <cell r="T964">
            <v>0</v>
          </cell>
          <cell r="U964" t="e">
            <v>#REF!</v>
          </cell>
          <cell r="X964" t="str">
            <v>DEP-NC 2026</v>
          </cell>
        </row>
        <row r="965">
          <cell r="A965" t="str">
            <v>T1190B01</v>
          </cell>
          <cell r="B965" t="str">
            <v>NC</v>
          </cell>
          <cell r="C965" t="str">
            <v>CDO-East</v>
          </cell>
          <cell r="D965" t="str">
            <v>SOUTHERN</v>
          </cell>
          <cell r="E965" t="str">
            <v>ROCKINGHAM</v>
          </cell>
          <cell r="F965" t="str">
            <v>Richmond</v>
          </cell>
          <cell r="G965" t="str">
            <v>HAMLET 230KV</v>
          </cell>
          <cell r="H965" t="str">
            <v>T1190</v>
          </cell>
          <cell r="I965">
            <v>234</v>
          </cell>
          <cell r="J965" t="str">
            <v>B01</v>
          </cell>
          <cell r="K965" t="str">
            <v>HOFFMAN 24KV</v>
          </cell>
          <cell r="L965" t="str">
            <v>BK1</v>
          </cell>
          <cell r="M965">
            <v>24</v>
          </cell>
          <cell r="N965">
            <v>856</v>
          </cell>
          <cell r="O965"/>
          <cell r="Q965">
            <v>0</v>
          </cell>
          <cell r="R965">
            <v>0</v>
          </cell>
          <cell r="S965">
            <v>7</v>
          </cell>
          <cell r="T965">
            <v>0</v>
          </cell>
          <cell r="U965" t="e">
            <v>#REF!</v>
          </cell>
          <cell r="X965" t="str">
            <v>DEP-NC 2026</v>
          </cell>
        </row>
        <row r="966">
          <cell r="A966" t="str">
            <v>T1190B02</v>
          </cell>
          <cell r="B966" t="str">
            <v>NC</v>
          </cell>
          <cell r="C966" t="str">
            <v>CDO-East</v>
          </cell>
          <cell r="D966" t="str">
            <v>SOUTHERN</v>
          </cell>
          <cell r="E966" t="str">
            <v>ROCKINGHAM</v>
          </cell>
          <cell r="F966" t="str">
            <v>Richmond</v>
          </cell>
          <cell r="G966" t="str">
            <v>HAMLET 230KV</v>
          </cell>
          <cell r="H966" t="str">
            <v>T1190</v>
          </cell>
          <cell r="I966">
            <v>234</v>
          </cell>
          <cell r="J966" t="str">
            <v>B02</v>
          </cell>
          <cell r="K966" t="str">
            <v>DOBBINS HEIGHTS 24KV</v>
          </cell>
          <cell r="L966" t="str">
            <v>BK1</v>
          </cell>
          <cell r="M966">
            <v>24</v>
          </cell>
          <cell r="N966">
            <v>601</v>
          </cell>
          <cell r="O966"/>
          <cell r="Q966">
            <v>0</v>
          </cell>
          <cell r="R966">
            <v>0</v>
          </cell>
          <cell r="S966">
            <v>0</v>
          </cell>
          <cell r="T966">
            <v>0</v>
          </cell>
          <cell r="U966" t="e">
            <v>#REF!</v>
          </cell>
          <cell r="X966" t="str">
            <v>DEP-NC 2026</v>
          </cell>
        </row>
        <row r="967">
          <cell r="A967" t="str">
            <v>T1190B03</v>
          </cell>
          <cell r="B967" t="str">
            <v>NC</v>
          </cell>
          <cell r="C967" t="str">
            <v>CDO-East</v>
          </cell>
          <cell r="D967" t="str">
            <v>SOUTHERN</v>
          </cell>
          <cell r="E967" t="str">
            <v>ROCKINGHAM</v>
          </cell>
          <cell r="F967" t="str">
            <v>Richmond</v>
          </cell>
          <cell r="G967" t="str">
            <v>HAMLET 230KV</v>
          </cell>
          <cell r="H967" t="str">
            <v>T1190</v>
          </cell>
          <cell r="I967">
            <v>234</v>
          </cell>
          <cell r="J967" t="str">
            <v>B03</v>
          </cell>
          <cell r="K967" t="str">
            <v>PINEHILLS 24KV</v>
          </cell>
          <cell r="L967" t="str">
            <v>BK2</v>
          </cell>
          <cell r="M967">
            <v>24</v>
          </cell>
          <cell r="N967">
            <v>63</v>
          </cell>
          <cell r="O967"/>
          <cell r="Q967">
            <v>0</v>
          </cell>
          <cell r="R967">
            <v>0</v>
          </cell>
          <cell r="S967">
            <v>0</v>
          </cell>
          <cell r="T967">
            <v>0</v>
          </cell>
          <cell r="U967" t="e">
            <v>#REF!</v>
          </cell>
          <cell r="X967" t="str">
            <v>DEP-NC 2026</v>
          </cell>
        </row>
        <row r="968">
          <cell r="A968" t="str">
            <v>T1190B13</v>
          </cell>
          <cell r="B968" t="str">
            <v>NC</v>
          </cell>
          <cell r="C968" t="str">
            <v>CDO-East</v>
          </cell>
          <cell r="D968" t="str">
            <v>SOUTHERN</v>
          </cell>
          <cell r="E968" t="str">
            <v>ROCKINGHAM</v>
          </cell>
          <cell r="F968" t="str">
            <v>Richmond</v>
          </cell>
          <cell r="G968" t="str">
            <v>HAMLET 230KV</v>
          </cell>
          <cell r="H968" t="str">
            <v>T1190</v>
          </cell>
          <cell r="I968">
            <v>234</v>
          </cell>
          <cell r="J968" t="str">
            <v>B13</v>
          </cell>
          <cell r="K968" t="str">
            <v>PINEHILLS ALTERNATE 24KV</v>
          </cell>
          <cell r="L968" t="str">
            <v>BK1</v>
          </cell>
          <cell r="M968">
            <v>24</v>
          </cell>
          <cell r="N968">
            <v>0</v>
          </cell>
          <cell r="O968"/>
          <cell r="Q968">
            <v>0</v>
          </cell>
          <cell r="R968">
            <v>0</v>
          </cell>
          <cell r="S968">
            <v>0</v>
          </cell>
          <cell r="T968">
            <v>0</v>
          </cell>
          <cell r="U968" t="e">
            <v>#REF!</v>
          </cell>
          <cell r="X968" t="str">
            <v>DEP-NC 2026</v>
          </cell>
        </row>
        <row r="969">
          <cell r="A969" t="str">
            <v>T1190B22</v>
          </cell>
          <cell r="B969" t="str">
            <v>NC</v>
          </cell>
          <cell r="C969" t="str">
            <v>CDO-East</v>
          </cell>
          <cell r="D969" t="str">
            <v>SOUTHERN</v>
          </cell>
          <cell r="E969" t="str">
            <v>ROCKINGHAM</v>
          </cell>
          <cell r="F969" t="str">
            <v>Richmond</v>
          </cell>
          <cell r="G969" t="str">
            <v>HAMLET 230KV</v>
          </cell>
          <cell r="H969" t="str">
            <v>T1190</v>
          </cell>
          <cell r="I969">
            <v>234</v>
          </cell>
          <cell r="J969" t="str">
            <v>B22</v>
          </cell>
          <cell r="K969" t="str">
            <v>HAMLET INDUSTRIAL 24KV</v>
          </cell>
          <cell r="L969" t="str">
            <v>BK2</v>
          </cell>
          <cell r="M969">
            <v>24</v>
          </cell>
          <cell r="N969">
            <v>1</v>
          </cell>
          <cell r="O969"/>
          <cell r="Q969">
            <v>0</v>
          </cell>
          <cell r="R969">
            <v>0</v>
          </cell>
          <cell r="S969">
            <v>0</v>
          </cell>
          <cell r="T969">
            <v>0</v>
          </cell>
          <cell r="U969" t="e">
            <v>#REF!</v>
          </cell>
          <cell r="X969" t="str">
            <v>DEP-NC 2026</v>
          </cell>
        </row>
        <row r="970">
          <cell r="A970" t="str">
            <v>T1190B23</v>
          </cell>
          <cell r="B970" t="str">
            <v>NC</v>
          </cell>
          <cell r="C970" t="str">
            <v>CDO-East</v>
          </cell>
          <cell r="D970" t="str">
            <v>SOUTHERN</v>
          </cell>
          <cell r="E970" t="str">
            <v>ROCKINGHAM</v>
          </cell>
          <cell r="F970" t="str">
            <v>Richmond</v>
          </cell>
          <cell r="G970" t="str">
            <v>Hamlet 230kv</v>
          </cell>
          <cell r="K970" t="str">
            <v>Hamlet Industrial No. 2</v>
          </cell>
          <cell r="U970" t="e">
            <v>#REF!</v>
          </cell>
          <cell r="X970" t="str">
            <v>DEP-NC 2026</v>
          </cell>
        </row>
        <row r="971">
          <cell r="A971" t="str">
            <v>T1360B01</v>
          </cell>
          <cell r="B971" t="str">
            <v>NC</v>
          </cell>
          <cell r="C971" t="str">
            <v>CDO-East</v>
          </cell>
          <cell r="D971" t="str">
            <v>SOUTHERN</v>
          </cell>
          <cell r="E971" t="str">
            <v>ROCKINGHAM</v>
          </cell>
          <cell r="F971" t="str">
            <v>Richmond</v>
          </cell>
          <cell r="G971" t="str">
            <v>MT. GILEAD 115KV</v>
          </cell>
          <cell r="H971" t="str">
            <v>T1360</v>
          </cell>
          <cell r="I971">
            <v>236</v>
          </cell>
          <cell r="J971" t="str">
            <v>B01</v>
          </cell>
          <cell r="K971" t="str">
            <v>MOUNT GILEAD WEST 12KV</v>
          </cell>
          <cell r="L971" t="str">
            <v>BK1</v>
          </cell>
          <cell r="M971">
            <v>12</v>
          </cell>
          <cell r="N971">
            <v>2271</v>
          </cell>
          <cell r="O971"/>
          <cell r="P971" t="str">
            <v>Y</v>
          </cell>
          <cell r="Q971">
            <v>1</v>
          </cell>
          <cell r="R971">
            <v>0.5</v>
          </cell>
          <cell r="S971">
            <v>3</v>
          </cell>
          <cell r="T971">
            <v>2</v>
          </cell>
          <cell r="U971" t="str">
            <v>DEP-NC 2026</v>
          </cell>
          <cell r="X971" t="str">
            <v>DEP-NC 2026</v>
          </cell>
        </row>
        <row r="972">
          <cell r="A972" t="str">
            <v>T1360B02</v>
          </cell>
          <cell r="B972" t="str">
            <v>NC</v>
          </cell>
          <cell r="C972" t="str">
            <v>CDO-East</v>
          </cell>
          <cell r="D972" t="str">
            <v>SOUTHERN</v>
          </cell>
          <cell r="E972" t="str">
            <v>ROCKINGHAM</v>
          </cell>
          <cell r="F972" t="str">
            <v>Richmond</v>
          </cell>
          <cell r="G972" t="str">
            <v>MT. GILEAD 115KV</v>
          </cell>
          <cell r="H972" t="str">
            <v>T1360</v>
          </cell>
          <cell r="I972">
            <v>236</v>
          </cell>
          <cell r="J972" t="str">
            <v>B02</v>
          </cell>
          <cell r="K972" t="str">
            <v>MOUNT GILEAD EAST 12KV</v>
          </cell>
          <cell r="L972" t="str">
            <v>BK1</v>
          </cell>
          <cell r="M972">
            <v>12</v>
          </cell>
          <cell r="N972">
            <v>811</v>
          </cell>
          <cell r="O972"/>
          <cell r="Q972">
            <v>0</v>
          </cell>
          <cell r="R972">
            <v>0</v>
          </cell>
          <cell r="S972">
            <v>4</v>
          </cell>
          <cell r="T972">
            <v>0</v>
          </cell>
          <cell r="U972" t="e">
            <v>#REF!</v>
          </cell>
          <cell r="X972" t="str">
            <v>DEP-NC 2026</v>
          </cell>
        </row>
        <row r="973">
          <cell r="A973" t="str">
            <v>T1360B03</v>
          </cell>
          <cell r="B973" t="str">
            <v>NC</v>
          </cell>
          <cell r="C973" t="str">
            <v>CDO-East</v>
          </cell>
          <cell r="D973" t="str">
            <v>SOUTHERN</v>
          </cell>
          <cell r="E973" t="str">
            <v>ROCKINGHAM</v>
          </cell>
          <cell r="F973" t="str">
            <v>Richmond</v>
          </cell>
          <cell r="G973" t="str">
            <v>MT. GILEAD 115KV</v>
          </cell>
          <cell r="H973" t="str">
            <v>T1360</v>
          </cell>
          <cell r="I973">
            <v>236</v>
          </cell>
          <cell r="J973" t="str">
            <v>B03</v>
          </cell>
          <cell r="K973" t="str">
            <v>MOUNT GILEAD NORTH 12KV</v>
          </cell>
          <cell r="L973" t="str">
            <v>BK1</v>
          </cell>
          <cell r="M973">
            <v>12</v>
          </cell>
          <cell r="N973">
            <v>399</v>
          </cell>
          <cell r="O973"/>
          <cell r="Q973">
            <v>0</v>
          </cell>
          <cell r="R973">
            <v>0</v>
          </cell>
          <cell r="S973">
            <v>1</v>
          </cell>
          <cell r="T973">
            <v>0</v>
          </cell>
          <cell r="U973" t="e">
            <v>#REF!</v>
          </cell>
          <cell r="X973" t="str">
            <v>DEP-NC 2026</v>
          </cell>
        </row>
        <row r="974">
          <cell r="A974" t="str">
            <v>T1365B11</v>
          </cell>
          <cell r="B974" t="str">
            <v>NC</v>
          </cell>
          <cell r="C974" t="str">
            <v>CDO-East</v>
          </cell>
          <cell r="D974" t="str">
            <v>SOUTHERN</v>
          </cell>
          <cell r="E974" t="str">
            <v>ROCKINGHAM</v>
          </cell>
          <cell r="F974" t="str">
            <v>Richmond</v>
          </cell>
          <cell r="G974" t="str">
            <v>MT. GILEAD INDUSTRIAL 115KV</v>
          </cell>
          <cell r="H974" t="str">
            <v>T1365</v>
          </cell>
          <cell r="I974">
            <v>236</v>
          </cell>
          <cell r="J974" t="str">
            <v>B11</v>
          </cell>
          <cell r="K974" t="str">
            <v>HOMANIT MANUFACTURING 13KV</v>
          </cell>
          <cell r="L974" t="str">
            <v>BK1</v>
          </cell>
          <cell r="M974">
            <v>13</v>
          </cell>
          <cell r="N974">
            <v>1</v>
          </cell>
          <cell r="O974"/>
          <cell r="Q974">
            <v>0</v>
          </cell>
          <cell r="R974">
            <v>0</v>
          </cell>
          <cell r="S974">
            <v>1</v>
          </cell>
          <cell r="T974">
            <v>0</v>
          </cell>
          <cell r="U974" t="e">
            <v>#REF!</v>
          </cell>
          <cell r="X974" t="str">
            <v>DEP-NC 2026</v>
          </cell>
        </row>
        <row r="975">
          <cell r="A975" t="str">
            <v>T1365B12</v>
          </cell>
          <cell r="B975" t="str">
            <v>NC</v>
          </cell>
          <cell r="C975" t="str">
            <v>CDO-East</v>
          </cell>
          <cell r="D975" t="str">
            <v>SOUTHERN</v>
          </cell>
          <cell r="E975" t="str">
            <v>ROCKINGHAM</v>
          </cell>
          <cell r="F975" t="str">
            <v>Richmond</v>
          </cell>
          <cell r="G975" t="str">
            <v>MT. GILEAD INDUSTRIAL 115KV</v>
          </cell>
          <cell r="H975" t="str">
            <v>T1365</v>
          </cell>
          <cell r="I975">
            <v>236</v>
          </cell>
          <cell r="J975" t="str">
            <v>B12</v>
          </cell>
          <cell r="K975" t="str">
            <v>HOMANIT MOTOR 13KV</v>
          </cell>
          <cell r="L975" t="str">
            <v>BK1</v>
          </cell>
          <cell r="M975">
            <v>13</v>
          </cell>
          <cell r="N975">
            <v>0</v>
          </cell>
          <cell r="O975"/>
          <cell r="Q975">
            <v>0</v>
          </cell>
          <cell r="R975">
            <v>0</v>
          </cell>
          <cell r="S975">
            <v>0</v>
          </cell>
          <cell r="T975">
            <v>0</v>
          </cell>
          <cell r="U975" t="e">
            <v>#REF!</v>
          </cell>
          <cell r="X975" t="str">
            <v>DEP-NC 2026</v>
          </cell>
        </row>
        <row r="976">
          <cell r="A976" t="str">
            <v>T1365B13</v>
          </cell>
          <cell r="B976" t="str">
            <v>NC</v>
          </cell>
          <cell r="C976" t="str">
            <v>CDO-East</v>
          </cell>
          <cell r="D976" t="str">
            <v>SOUTHERN</v>
          </cell>
          <cell r="E976" t="str">
            <v>ROCKINGHAM</v>
          </cell>
          <cell r="F976" t="str">
            <v>Richmond</v>
          </cell>
          <cell r="G976" t="str">
            <v>MT. GILEAD INDUSTRIAL 115KV</v>
          </cell>
          <cell r="H976" t="str">
            <v>T1365</v>
          </cell>
          <cell r="I976">
            <v>236</v>
          </cell>
          <cell r="J976" t="str">
            <v>B13</v>
          </cell>
          <cell r="K976" t="str">
            <v>JORDAN LUMBER 13KV</v>
          </cell>
          <cell r="L976" t="str">
            <v>BK1</v>
          </cell>
          <cell r="M976">
            <v>13</v>
          </cell>
          <cell r="N976">
            <v>15</v>
          </cell>
          <cell r="O976"/>
          <cell r="Q976">
            <v>0</v>
          </cell>
          <cell r="R976">
            <v>0</v>
          </cell>
          <cell r="S976">
            <v>0</v>
          </cell>
          <cell r="T976">
            <v>0</v>
          </cell>
          <cell r="U976" t="e">
            <v>#REF!</v>
          </cell>
          <cell r="X976" t="str">
            <v>DEP-NC 2026</v>
          </cell>
        </row>
        <row r="977">
          <cell r="A977" t="str">
            <v>T1390B03</v>
          </cell>
          <cell r="B977" t="str">
            <v>NC</v>
          </cell>
          <cell r="C977" t="str">
            <v>CDO-East</v>
          </cell>
          <cell r="D977" t="str">
            <v>SOUTHERN</v>
          </cell>
          <cell r="E977" t="str">
            <v>ASHEBORO</v>
          </cell>
          <cell r="F977" t="str">
            <v>Randolph</v>
          </cell>
          <cell r="G977" t="str">
            <v>RAMSEUR 115KV</v>
          </cell>
          <cell r="H977" t="str">
            <v>T1390</v>
          </cell>
          <cell r="I977">
            <v>221</v>
          </cell>
          <cell r="J977" t="str">
            <v>B03</v>
          </cell>
          <cell r="K977" t="str">
            <v>COLERIDGE 24KV</v>
          </cell>
          <cell r="L977" t="str">
            <v>BK1</v>
          </cell>
          <cell r="M977">
            <v>24</v>
          </cell>
          <cell r="N977">
            <v>1467</v>
          </cell>
          <cell r="O977"/>
          <cell r="P977" t="str">
            <v>Y</v>
          </cell>
          <cell r="Q977">
            <v>1</v>
          </cell>
          <cell r="R977">
            <v>0.5</v>
          </cell>
          <cell r="S977">
            <v>1</v>
          </cell>
          <cell r="T977">
            <v>2</v>
          </cell>
          <cell r="U977" t="str">
            <v>DEP-NC 2026</v>
          </cell>
          <cell r="X977" t="str">
            <v>DEP-NC 2026</v>
          </cell>
        </row>
        <row r="978">
          <cell r="A978" t="str">
            <v>T1390B07</v>
          </cell>
          <cell r="B978" t="str">
            <v>NC</v>
          </cell>
          <cell r="C978" t="str">
            <v>CDO-East</v>
          </cell>
          <cell r="D978" t="str">
            <v>SOUTHERN</v>
          </cell>
          <cell r="E978" t="str">
            <v>ASHEBORO</v>
          </cell>
          <cell r="F978" t="str">
            <v>Randolph</v>
          </cell>
          <cell r="G978" t="str">
            <v>RAMSEUR 115KV</v>
          </cell>
          <cell r="H978" t="str">
            <v>T1390</v>
          </cell>
          <cell r="I978">
            <v>221</v>
          </cell>
          <cell r="J978" t="str">
            <v>B07</v>
          </cell>
          <cell r="K978" t="str">
            <v>RAMSEUR 24KV</v>
          </cell>
          <cell r="L978" t="str">
            <v>BK1</v>
          </cell>
          <cell r="M978">
            <v>24</v>
          </cell>
          <cell r="N978">
            <v>986</v>
          </cell>
          <cell r="O978"/>
          <cell r="Q978">
            <v>0</v>
          </cell>
          <cell r="R978">
            <v>0</v>
          </cell>
          <cell r="S978">
            <v>4</v>
          </cell>
          <cell r="T978">
            <v>0</v>
          </cell>
          <cell r="U978" t="e">
            <v>#REF!</v>
          </cell>
          <cell r="X978" t="str">
            <v>DEP-NC 2026</v>
          </cell>
        </row>
        <row r="979">
          <cell r="A979" t="str">
            <v>T1390B08</v>
          </cell>
          <cell r="B979" t="str">
            <v>NC</v>
          </cell>
          <cell r="C979" t="str">
            <v>CDO-East</v>
          </cell>
          <cell r="D979" t="str">
            <v>SOUTHERN</v>
          </cell>
          <cell r="E979" t="str">
            <v>ASHEBORO</v>
          </cell>
          <cell r="F979" t="str">
            <v>Randolph</v>
          </cell>
          <cell r="G979" t="str">
            <v>RAMSEUR 115KV</v>
          </cell>
          <cell r="H979" t="str">
            <v>T1390</v>
          </cell>
          <cell r="I979">
            <v>221</v>
          </cell>
          <cell r="J979" t="str">
            <v>B08</v>
          </cell>
          <cell r="K979" t="str">
            <v>COLERIDGE ALTERNATE 12KV</v>
          </cell>
          <cell r="L979" t="str">
            <v>BK2</v>
          </cell>
          <cell r="M979">
            <v>12</v>
          </cell>
          <cell r="N979">
            <v>0</v>
          </cell>
          <cell r="O979"/>
          <cell r="Q979">
            <v>0</v>
          </cell>
          <cell r="R979">
            <v>0</v>
          </cell>
          <cell r="S979">
            <v>0</v>
          </cell>
          <cell r="T979">
            <v>0</v>
          </cell>
          <cell r="U979" t="e">
            <v>#REF!</v>
          </cell>
          <cell r="X979" t="str">
            <v>DEP-NC 2026</v>
          </cell>
        </row>
        <row r="980">
          <cell r="A980" t="str">
            <v>T1428B01</v>
          </cell>
          <cell r="B980" t="str">
            <v>NC</v>
          </cell>
          <cell r="C980" t="str">
            <v>CDO-East</v>
          </cell>
          <cell r="D980" t="str">
            <v>SOUTHERN</v>
          </cell>
          <cell r="E980" t="str">
            <v>ROCKINGHAM</v>
          </cell>
          <cell r="F980" t="str">
            <v>Richmond</v>
          </cell>
          <cell r="G980" t="str">
            <v>ROCKINGHAM-ABERDEEN ROAD</v>
          </cell>
          <cell r="H980" t="str">
            <v>T1428</v>
          </cell>
          <cell r="I980">
            <v>234</v>
          </cell>
          <cell r="J980" t="str">
            <v>B01</v>
          </cell>
          <cell r="K980" t="str">
            <v>FOXPORT 23KV</v>
          </cell>
          <cell r="L980" t="str">
            <v>BK1</v>
          </cell>
          <cell r="M980">
            <v>23</v>
          </cell>
          <cell r="N980">
            <v>1151</v>
          </cell>
          <cell r="O980"/>
          <cell r="Q980">
            <v>0</v>
          </cell>
          <cell r="R980">
            <v>0</v>
          </cell>
          <cell r="S980">
            <v>3</v>
          </cell>
          <cell r="T980">
            <v>0</v>
          </cell>
          <cell r="U980" t="e">
            <v>#REF!</v>
          </cell>
          <cell r="X980" t="str">
            <v>DEP-NC 2026</v>
          </cell>
        </row>
        <row r="981">
          <cell r="A981" t="str">
            <v>T1428B02</v>
          </cell>
          <cell r="B981" t="str">
            <v>NC</v>
          </cell>
          <cell r="C981" t="str">
            <v>CDO-East</v>
          </cell>
          <cell r="D981" t="str">
            <v>SOUTHERN</v>
          </cell>
          <cell r="E981" t="str">
            <v>ROCKINGHAM</v>
          </cell>
          <cell r="F981" t="str">
            <v>Richmond</v>
          </cell>
          <cell r="G981" t="str">
            <v>ROCKINGHAM-ABERDEEN ROAD</v>
          </cell>
          <cell r="H981" t="str">
            <v>T1428</v>
          </cell>
          <cell r="I981">
            <v>234</v>
          </cell>
          <cell r="J981" t="str">
            <v>B02</v>
          </cell>
          <cell r="K981" t="str">
            <v>LONG DRIVE 23KV</v>
          </cell>
          <cell r="L981" t="str">
            <v>BK1</v>
          </cell>
          <cell r="M981">
            <v>23</v>
          </cell>
          <cell r="N981">
            <v>903</v>
          </cell>
          <cell r="O981"/>
          <cell r="Q981">
            <v>0</v>
          </cell>
          <cell r="R981">
            <v>0</v>
          </cell>
          <cell r="S981">
            <v>0</v>
          </cell>
          <cell r="T981">
            <v>0</v>
          </cell>
          <cell r="U981" t="e">
            <v>#REF!</v>
          </cell>
          <cell r="X981" t="str">
            <v>DEP-NC 2026</v>
          </cell>
        </row>
        <row r="982">
          <cell r="A982" t="str">
            <v>T1428B05</v>
          </cell>
          <cell r="B982" t="str">
            <v>NC</v>
          </cell>
          <cell r="C982" t="str">
            <v>CDO-East</v>
          </cell>
          <cell r="D982" t="str">
            <v>SOUTHERN</v>
          </cell>
          <cell r="E982" t="str">
            <v>ROCKINGHAM</v>
          </cell>
          <cell r="F982" t="str">
            <v>Richmond</v>
          </cell>
          <cell r="G982" t="str">
            <v>ROCKINGHAM-ABERDEEN ROAD</v>
          </cell>
          <cell r="H982" t="str">
            <v>T1428</v>
          </cell>
          <cell r="I982">
            <v>234</v>
          </cell>
          <cell r="J982" t="str">
            <v>B05</v>
          </cell>
          <cell r="K982" t="str">
            <v>PEE DEE EMC 24KV CIRCUIT BREAKER</v>
          </cell>
          <cell r="L982" t="str">
            <v>BK1</v>
          </cell>
          <cell r="M982">
            <v>24</v>
          </cell>
          <cell r="N982">
            <v>0</v>
          </cell>
          <cell r="O982"/>
          <cell r="Q982">
            <v>0</v>
          </cell>
          <cell r="R982">
            <v>0</v>
          </cell>
          <cell r="S982">
            <v>0</v>
          </cell>
          <cell r="T982">
            <v>0</v>
          </cell>
          <cell r="U982" t="e">
            <v>#REF!</v>
          </cell>
          <cell r="X982" t="str">
            <v>DEP-NC 2026</v>
          </cell>
        </row>
        <row r="983">
          <cell r="A983" t="str">
            <v>T1430B01</v>
          </cell>
          <cell r="B983" t="str">
            <v>NC</v>
          </cell>
          <cell r="C983" t="str">
            <v>CDO-East</v>
          </cell>
          <cell r="D983" t="str">
            <v>SOUTHERN</v>
          </cell>
          <cell r="E983" t="str">
            <v>ROCKINGHAM</v>
          </cell>
          <cell r="F983" t="str">
            <v>Richmond</v>
          </cell>
          <cell r="G983" t="str">
            <v>ROCKINGHAM WEST 115KV</v>
          </cell>
          <cell r="H983" t="str">
            <v>T1430</v>
          </cell>
          <cell r="I983">
            <v>234</v>
          </cell>
          <cell r="J983" t="str">
            <v>B01</v>
          </cell>
          <cell r="K983" t="str">
            <v>CORDOVA 23KV</v>
          </cell>
          <cell r="L983" t="str">
            <v>BK1</v>
          </cell>
          <cell r="M983">
            <v>23</v>
          </cell>
          <cell r="N983">
            <v>447</v>
          </cell>
          <cell r="O983"/>
          <cell r="Q983">
            <v>0</v>
          </cell>
          <cell r="R983">
            <v>0</v>
          </cell>
          <cell r="S983">
            <v>2</v>
          </cell>
          <cell r="T983">
            <v>0</v>
          </cell>
          <cell r="U983" t="e">
            <v>#REF!</v>
          </cell>
          <cell r="X983" t="str">
            <v>DEP-NC 2026</v>
          </cell>
        </row>
        <row r="984">
          <cell r="A984" t="str">
            <v>T1430B02</v>
          </cell>
          <cell r="B984" t="str">
            <v>NC</v>
          </cell>
          <cell r="C984" t="str">
            <v>CDO-East</v>
          </cell>
          <cell r="D984" t="str">
            <v>SOUTHERN</v>
          </cell>
          <cell r="E984" t="str">
            <v>ROCKINGHAM</v>
          </cell>
          <cell r="F984" t="str">
            <v>Richmond</v>
          </cell>
          <cell r="G984" t="str">
            <v>ROCKINGHAM WEST 115KV</v>
          </cell>
          <cell r="H984" t="str">
            <v>T1430</v>
          </cell>
          <cell r="I984">
            <v>234</v>
          </cell>
          <cell r="J984" t="str">
            <v>B02</v>
          </cell>
          <cell r="K984" t="str">
            <v>PAPER MILL 23KV</v>
          </cell>
          <cell r="L984" t="str">
            <v>BK1</v>
          </cell>
          <cell r="M984">
            <v>23</v>
          </cell>
          <cell r="N984">
            <v>764</v>
          </cell>
          <cell r="O984"/>
          <cell r="Q984">
            <v>0</v>
          </cell>
          <cell r="R984">
            <v>0</v>
          </cell>
          <cell r="S984">
            <v>0</v>
          </cell>
          <cell r="T984">
            <v>0</v>
          </cell>
          <cell r="U984" t="e">
            <v>#REF!</v>
          </cell>
          <cell r="X984" t="str">
            <v>DEP-NC 2026</v>
          </cell>
        </row>
        <row r="985">
          <cell r="A985" t="str">
            <v>T1430B03</v>
          </cell>
          <cell r="B985" t="str">
            <v>NC</v>
          </cell>
          <cell r="C985" t="str">
            <v>CDO-East</v>
          </cell>
          <cell r="D985" t="str">
            <v>SOUTHERN</v>
          </cell>
          <cell r="E985" t="str">
            <v>ROCKINGHAM</v>
          </cell>
          <cell r="F985" t="str">
            <v>Richmond</v>
          </cell>
          <cell r="G985" t="str">
            <v>ROCKINGHAM WEST 115KV</v>
          </cell>
          <cell r="H985" t="str">
            <v>T1430</v>
          </cell>
          <cell r="I985">
            <v>234</v>
          </cell>
          <cell r="J985" t="str">
            <v>B03</v>
          </cell>
          <cell r="K985" t="str">
            <v>BAUM 23KV</v>
          </cell>
          <cell r="L985" t="str">
            <v>BK1</v>
          </cell>
          <cell r="M985">
            <v>23</v>
          </cell>
          <cell r="N985">
            <v>1098</v>
          </cell>
          <cell r="O985"/>
          <cell r="Q985">
            <v>0</v>
          </cell>
          <cell r="R985">
            <v>0</v>
          </cell>
          <cell r="S985">
            <v>1</v>
          </cell>
          <cell r="T985">
            <v>0</v>
          </cell>
          <cell r="U985" t="e">
            <v>#REF!</v>
          </cell>
          <cell r="X985" t="str">
            <v>DEP-NC 2026</v>
          </cell>
        </row>
        <row r="986">
          <cell r="A986" t="str">
            <v>T1430B05</v>
          </cell>
          <cell r="B986" t="str">
            <v>NC</v>
          </cell>
          <cell r="C986" t="str">
            <v>CDO-East</v>
          </cell>
          <cell r="D986" t="str">
            <v>SOUTHERN</v>
          </cell>
          <cell r="E986" t="str">
            <v>ROCKINGHAM</v>
          </cell>
          <cell r="F986" t="str">
            <v>Richmond</v>
          </cell>
          <cell r="G986" t="str">
            <v>ROCKINGHAM WEST 115KV</v>
          </cell>
          <cell r="H986" t="str">
            <v>T1430</v>
          </cell>
          <cell r="I986">
            <v>234</v>
          </cell>
          <cell r="J986" t="str">
            <v>B05</v>
          </cell>
          <cell r="K986" t="str">
            <v>CLARK 23KV</v>
          </cell>
          <cell r="L986" t="str">
            <v>BK2</v>
          </cell>
          <cell r="M986">
            <v>23</v>
          </cell>
          <cell r="N986">
            <v>4</v>
          </cell>
          <cell r="O986"/>
          <cell r="Q986">
            <v>0</v>
          </cell>
          <cell r="R986">
            <v>0</v>
          </cell>
          <cell r="S986">
            <v>0</v>
          </cell>
          <cell r="T986">
            <v>0</v>
          </cell>
          <cell r="U986" t="e">
            <v>#REF!</v>
          </cell>
          <cell r="X986" t="str">
            <v>DEP-NC 2026</v>
          </cell>
        </row>
        <row r="987">
          <cell r="A987" t="str">
            <v>T1430B06</v>
          </cell>
          <cell r="B987" t="str">
            <v>NC</v>
          </cell>
          <cell r="C987" t="str">
            <v>CDO-East</v>
          </cell>
          <cell r="D987" t="str">
            <v>SOUTHERN</v>
          </cell>
          <cell r="E987" t="str">
            <v>ROCKINGHAM</v>
          </cell>
          <cell r="F987" t="str">
            <v>Richmond</v>
          </cell>
          <cell r="G987" t="str">
            <v>ROCKINGHAM WEST 115KV</v>
          </cell>
          <cell r="H987" t="str">
            <v>T1430</v>
          </cell>
          <cell r="I987">
            <v>234</v>
          </cell>
          <cell r="J987" t="str">
            <v>B06</v>
          </cell>
          <cell r="K987" t="str">
            <v>CAS-WADE 23KV</v>
          </cell>
          <cell r="L987" t="str">
            <v>BK2</v>
          </cell>
          <cell r="M987">
            <v>23</v>
          </cell>
          <cell r="N987">
            <v>56</v>
          </cell>
          <cell r="O987"/>
          <cell r="Q987">
            <v>0</v>
          </cell>
          <cell r="R987">
            <v>0</v>
          </cell>
          <cell r="S987">
            <v>1</v>
          </cell>
          <cell r="T987">
            <v>0</v>
          </cell>
          <cell r="U987" t="e">
            <v>#REF!</v>
          </cell>
          <cell r="X987" t="str">
            <v>DEP-NC 2026</v>
          </cell>
        </row>
        <row r="988">
          <cell r="A988" t="str">
            <v>T1440B26</v>
          </cell>
          <cell r="B988" t="str">
            <v>NC</v>
          </cell>
          <cell r="C988" t="str">
            <v>CDO-East</v>
          </cell>
          <cell r="D988" t="str">
            <v>SOUTHERN</v>
          </cell>
          <cell r="E988" t="str">
            <v>ROCKINGHAM</v>
          </cell>
          <cell r="F988" t="str">
            <v>Richmond</v>
          </cell>
          <cell r="G988" t="str">
            <v>ROCKINGHAM 230KV</v>
          </cell>
          <cell r="H988" t="str">
            <v>T1440</v>
          </cell>
          <cell r="I988">
            <v>234</v>
          </cell>
          <cell r="J988" t="str">
            <v>B26</v>
          </cell>
          <cell r="K988" t="str">
            <v>HAMLET NORTH 23KV</v>
          </cell>
          <cell r="L988" t="str">
            <v>BK1</v>
          </cell>
          <cell r="M988">
            <v>23</v>
          </cell>
          <cell r="N988">
            <v>1227</v>
          </cell>
          <cell r="O988"/>
          <cell r="Q988">
            <v>0</v>
          </cell>
          <cell r="R988">
            <v>0</v>
          </cell>
          <cell r="S988">
            <v>0</v>
          </cell>
          <cell r="T988">
            <v>0</v>
          </cell>
          <cell r="U988" t="e">
            <v>#REF!</v>
          </cell>
          <cell r="X988" t="str">
            <v>DEP-NC 2026</v>
          </cell>
        </row>
        <row r="989">
          <cell r="A989" t="str">
            <v>T1440B27</v>
          </cell>
          <cell r="B989" t="str">
            <v>NC</v>
          </cell>
          <cell r="C989" t="str">
            <v>CDO-East</v>
          </cell>
          <cell r="D989" t="str">
            <v>SOUTHERN</v>
          </cell>
          <cell r="E989" t="str">
            <v>ROCKINGHAM</v>
          </cell>
          <cell r="F989" t="str">
            <v>Richmond</v>
          </cell>
          <cell r="G989" t="str">
            <v>ROCKINGHAM 230KV</v>
          </cell>
          <cell r="H989" t="str">
            <v>T1440</v>
          </cell>
          <cell r="I989">
            <v>234</v>
          </cell>
          <cell r="J989" t="str">
            <v>B27</v>
          </cell>
          <cell r="K989" t="str">
            <v>HANNAH PICKETT 23KV</v>
          </cell>
          <cell r="L989" t="str">
            <v>BK1</v>
          </cell>
          <cell r="M989">
            <v>23</v>
          </cell>
          <cell r="N989">
            <v>78</v>
          </cell>
          <cell r="O989"/>
          <cell r="Q989">
            <v>0</v>
          </cell>
          <cell r="R989">
            <v>0</v>
          </cell>
          <cell r="S989">
            <v>0</v>
          </cell>
          <cell r="T989">
            <v>0</v>
          </cell>
          <cell r="U989" t="e">
            <v>#REF!</v>
          </cell>
          <cell r="X989" t="str">
            <v>DEP-NC 2026</v>
          </cell>
        </row>
        <row r="990">
          <cell r="A990" t="str">
            <v>T1440B28</v>
          </cell>
          <cell r="B990" t="str">
            <v>NC</v>
          </cell>
          <cell r="C990" t="str">
            <v>CDO-East</v>
          </cell>
          <cell r="D990" t="str">
            <v>SOUTHERN</v>
          </cell>
          <cell r="E990" t="str">
            <v>ROCKINGHAM</v>
          </cell>
          <cell r="F990" t="str">
            <v>Richmond</v>
          </cell>
          <cell r="G990" t="str">
            <v>ROCKINGHAM 230KV</v>
          </cell>
          <cell r="H990" t="str">
            <v>T1440</v>
          </cell>
          <cell r="I990">
            <v>234</v>
          </cell>
          <cell r="J990" t="str">
            <v>B28</v>
          </cell>
          <cell r="K990" t="str">
            <v>ROCKINGHAM EAST 23KV</v>
          </cell>
          <cell r="L990" t="str">
            <v>BK1</v>
          </cell>
          <cell r="M990">
            <v>23</v>
          </cell>
          <cell r="N990">
            <v>918</v>
          </cell>
          <cell r="O990"/>
          <cell r="Q990">
            <v>0</v>
          </cell>
          <cell r="R990">
            <v>0</v>
          </cell>
          <cell r="S990">
            <v>1</v>
          </cell>
          <cell r="T990">
            <v>0</v>
          </cell>
          <cell r="U990" t="e">
            <v>#REF!</v>
          </cell>
          <cell r="X990" t="str">
            <v>DEP-NC 2026</v>
          </cell>
        </row>
        <row r="991">
          <cell r="A991" t="str">
            <v>T1520B01</v>
          </cell>
          <cell r="B991" t="str">
            <v>NC</v>
          </cell>
          <cell r="C991" t="str">
            <v>CDO-East</v>
          </cell>
          <cell r="D991" t="str">
            <v>SOUTHERN</v>
          </cell>
          <cell r="E991" t="str">
            <v>ASHEBORO</v>
          </cell>
          <cell r="F991" t="str">
            <v>Randolph</v>
          </cell>
          <cell r="G991" t="str">
            <v>SEAGROVE 115KV</v>
          </cell>
          <cell r="H991" t="str">
            <v>T1520</v>
          </cell>
          <cell r="I991">
            <v>221</v>
          </cell>
          <cell r="J991" t="str">
            <v>B01</v>
          </cell>
          <cell r="K991" t="str">
            <v>SEAGROVE 12KV</v>
          </cell>
          <cell r="L991" t="str">
            <v>BK1</v>
          </cell>
          <cell r="M991">
            <v>12</v>
          </cell>
          <cell r="N991">
            <v>296</v>
          </cell>
          <cell r="O991"/>
          <cell r="Q991">
            <v>0</v>
          </cell>
          <cell r="R991">
            <v>0</v>
          </cell>
          <cell r="S991">
            <v>3</v>
          </cell>
          <cell r="T991">
            <v>0</v>
          </cell>
          <cell r="U991" t="e">
            <v>#REF!</v>
          </cell>
          <cell r="X991" t="str">
            <v>DEP-NC 2026</v>
          </cell>
        </row>
        <row r="992">
          <cell r="A992" t="str">
            <v>T1520B02</v>
          </cell>
          <cell r="B992" t="str">
            <v>NC</v>
          </cell>
          <cell r="C992" t="str">
            <v>CDO-East</v>
          </cell>
          <cell r="D992" t="str">
            <v>SOUTHERN</v>
          </cell>
          <cell r="E992" t="str">
            <v>ASHEBORO</v>
          </cell>
          <cell r="F992" t="str">
            <v>Randolph</v>
          </cell>
          <cell r="G992" t="str">
            <v>SEAGROVE 115KV</v>
          </cell>
          <cell r="H992" t="str">
            <v>T1520</v>
          </cell>
          <cell r="I992">
            <v>221</v>
          </cell>
          <cell r="J992" t="str">
            <v>B02</v>
          </cell>
          <cell r="K992" t="str">
            <v>POTTERS WAY 12KV</v>
          </cell>
          <cell r="L992" t="str">
            <v>BK1</v>
          </cell>
          <cell r="M992">
            <v>12</v>
          </cell>
          <cell r="N992">
            <v>324</v>
          </cell>
          <cell r="O992"/>
          <cell r="Q992">
            <v>0</v>
          </cell>
          <cell r="R992">
            <v>0</v>
          </cell>
          <cell r="S992">
            <v>2</v>
          </cell>
          <cell r="T992">
            <v>0</v>
          </cell>
          <cell r="U992" t="e">
            <v>#REF!</v>
          </cell>
          <cell r="X992" t="str">
            <v>DEP-NC 2026</v>
          </cell>
        </row>
        <row r="993">
          <cell r="A993" t="str">
            <v>T1530B01</v>
          </cell>
          <cell r="B993" t="str">
            <v>NC</v>
          </cell>
          <cell r="C993" t="str">
            <v>CDO-East</v>
          </cell>
          <cell r="D993" t="str">
            <v>NORTHERN</v>
          </cell>
          <cell r="E993" t="str">
            <v>CHATHAM COUNTY</v>
          </cell>
          <cell r="F993" t="str">
            <v>Chatham</v>
          </cell>
          <cell r="G993" t="str">
            <v>SILER CITY 115KV</v>
          </cell>
          <cell r="H993" t="str">
            <v>T1530</v>
          </cell>
          <cell r="I993">
            <v>222</v>
          </cell>
          <cell r="J993" t="str">
            <v>B01</v>
          </cell>
          <cell r="K993" t="str">
            <v>SILER CITY NORTH 23KV</v>
          </cell>
          <cell r="L993" t="str">
            <v>BK1</v>
          </cell>
          <cell r="M993">
            <v>23</v>
          </cell>
          <cell r="N993">
            <v>2530</v>
          </cell>
          <cell r="O993"/>
          <cell r="P993" t="str">
            <v>Y</v>
          </cell>
          <cell r="Q993">
            <v>1</v>
          </cell>
          <cell r="R993">
            <v>0.5</v>
          </cell>
          <cell r="S993">
            <v>2</v>
          </cell>
          <cell r="T993">
            <v>3</v>
          </cell>
          <cell r="U993" t="str">
            <v>DEP-NC 2026</v>
          </cell>
          <cell r="X993" t="str">
            <v>DEP-NC 2026</v>
          </cell>
        </row>
        <row r="994">
          <cell r="A994" t="str">
            <v>T1530B02</v>
          </cell>
          <cell r="B994" t="str">
            <v>NC</v>
          </cell>
          <cell r="C994" t="str">
            <v>CDO-East</v>
          </cell>
          <cell r="D994" t="str">
            <v>NORTHERN</v>
          </cell>
          <cell r="E994" t="str">
            <v>CHATHAM COUNTY</v>
          </cell>
          <cell r="F994" t="str">
            <v>Chatham</v>
          </cell>
          <cell r="G994" t="str">
            <v>SILER CITY 115KV</v>
          </cell>
          <cell r="H994" t="str">
            <v>T1530</v>
          </cell>
          <cell r="I994">
            <v>222</v>
          </cell>
          <cell r="J994" t="str">
            <v>B02</v>
          </cell>
          <cell r="K994" t="str">
            <v>SILER CITY SOUTH 23KV</v>
          </cell>
          <cell r="L994" t="str">
            <v>BK1</v>
          </cell>
          <cell r="M994">
            <v>23</v>
          </cell>
          <cell r="N994">
            <v>1208</v>
          </cell>
          <cell r="O994"/>
          <cell r="Q994">
            <v>0</v>
          </cell>
          <cell r="R994">
            <v>0</v>
          </cell>
          <cell r="S994">
            <v>4</v>
          </cell>
          <cell r="T994">
            <v>0</v>
          </cell>
          <cell r="U994" t="e">
            <v>#REF!</v>
          </cell>
          <cell r="X994" t="str">
            <v>DEP-NC 2026</v>
          </cell>
        </row>
        <row r="995">
          <cell r="A995" t="str">
            <v>T1530B04</v>
          </cell>
          <cell r="B995" t="str">
            <v>NC</v>
          </cell>
          <cell r="C995" t="str">
            <v>CDO-East</v>
          </cell>
          <cell r="D995" t="str">
            <v>NORTHERN</v>
          </cell>
          <cell r="E995" t="str">
            <v>CHATHAM COUNTY</v>
          </cell>
          <cell r="F995" t="str">
            <v>Chatham</v>
          </cell>
          <cell r="G995" t="str">
            <v>SILER CITY 115KV</v>
          </cell>
          <cell r="H995" t="str">
            <v>T1530</v>
          </cell>
          <cell r="I995">
            <v>222</v>
          </cell>
          <cell r="J995" t="str">
            <v>B04</v>
          </cell>
          <cell r="K995" t="str">
            <v>BONLEE 23KV</v>
          </cell>
          <cell r="L995" t="str">
            <v>BK1</v>
          </cell>
          <cell r="M995">
            <v>23</v>
          </cell>
          <cell r="N995">
            <v>929</v>
          </cell>
          <cell r="O995"/>
          <cell r="Q995">
            <v>0</v>
          </cell>
          <cell r="R995">
            <v>0</v>
          </cell>
          <cell r="S995">
            <v>7</v>
          </cell>
          <cell r="T995">
            <v>0</v>
          </cell>
          <cell r="U995" t="e">
            <v>#REF!</v>
          </cell>
          <cell r="X995" t="str">
            <v>DEP-NC 2026</v>
          </cell>
        </row>
        <row r="996">
          <cell r="A996" t="str">
            <v>T1532B12</v>
          </cell>
          <cell r="B996" t="str">
            <v>NC</v>
          </cell>
          <cell r="C996" t="str">
            <v>CDO-East</v>
          </cell>
          <cell r="D996" t="str">
            <v>NORTHERN</v>
          </cell>
          <cell r="E996" t="str">
            <v>CHATHAM COUNTY</v>
          </cell>
          <cell r="F996" t="str">
            <v>Chatham</v>
          </cell>
          <cell r="G996" t="str">
            <v>SILER CITY HIGHWAY 64 230KV</v>
          </cell>
          <cell r="H996" t="str">
            <v>T1532</v>
          </cell>
          <cell r="I996">
            <v>222</v>
          </cell>
          <cell r="J996" t="str">
            <v>B12</v>
          </cell>
          <cell r="K996" t="str">
            <v>SILER CITY HIGHWAY 64 CENTRAL 24KV</v>
          </cell>
          <cell r="L996" t="str">
            <v>BK1</v>
          </cell>
          <cell r="M996">
            <v>24</v>
          </cell>
          <cell r="N996">
            <v>286</v>
          </cell>
          <cell r="O996"/>
          <cell r="Q996">
            <v>0</v>
          </cell>
          <cell r="R996">
            <v>0</v>
          </cell>
          <cell r="S996">
            <v>0</v>
          </cell>
          <cell r="T996">
            <v>0</v>
          </cell>
          <cell r="U996" t="e">
            <v>#REF!</v>
          </cell>
          <cell r="X996" t="str">
            <v>DEP-NC 2026</v>
          </cell>
        </row>
        <row r="997">
          <cell r="A997" t="str">
            <v>T1532B13</v>
          </cell>
          <cell r="B997" t="str">
            <v>NC</v>
          </cell>
          <cell r="C997" t="str">
            <v>CDO-East</v>
          </cell>
          <cell r="D997" t="str">
            <v>NORTHERN</v>
          </cell>
          <cell r="E997" t="str">
            <v>CHATHAM COUNTY</v>
          </cell>
          <cell r="F997" t="str">
            <v>Chatham</v>
          </cell>
          <cell r="G997" t="str">
            <v>SILER CITY HIGHWAY 64 230KV</v>
          </cell>
          <cell r="H997" t="str">
            <v>T1532</v>
          </cell>
          <cell r="I997">
            <v>222</v>
          </cell>
          <cell r="J997" t="str">
            <v>B13</v>
          </cell>
          <cell r="K997" t="str">
            <v>SILER CITY HIGHWAY 64 INDUSTRIAL 24KV</v>
          </cell>
          <cell r="L997" t="str">
            <v>BK1</v>
          </cell>
          <cell r="M997">
            <v>24</v>
          </cell>
          <cell r="N997">
            <v>296</v>
          </cell>
          <cell r="O997"/>
          <cell r="Q997">
            <v>0</v>
          </cell>
          <cell r="R997">
            <v>0</v>
          </cell>
          <cell r="S997">
            <v>0</v>
          </cell>
          <cell r="T997">
            <v>0</v>
          </cell>
          <cell r="U997" t="e">
            <v>#REF!</v>
          </cell>
          <cell r="X997" t="str">
            <v>DEP-NC 2026</v>
          </cell>
        </row>
        <row r="998">
          <cell r="A998" t="str">
            <v>T1610B01</v>
          </cell>
          <cell r="B998" t="str">
            <v>NC</v>
          </cell>
          <cell r="C998" t="str">
            <v>CDO-East</v>
          </cell>
          <cell r="D998" t="str">
            <v>SOUTHERN</v>
          </cell>
          <cell r="E998" t="str">
            <v>ASHEBORO</v>
          </cell>
          <cell r="F998" t="str">
            <v>Randolph</v>
          </cell>
          <cell r="G998" t="str">
            <v>TROY 115KV</v>
          </cell>
          <cell r="H998" t="str">
            <v>T1610</v>
          </cell>
          <cell r="I998">
            <v>235</v>
          </cell>
          <cell r="J998" t="str">
            <v>B01</v>
          </cell>
          <cell r="K998" t="str">
            <v>BUSINESS 12KV</v>
          </cell>
          <cell r="L998" t="str">
            <v>BK1</v>
          </cell>
          <cell r="M998">
            <v>12</v>
          </cell>
          <cell r="N998">
            <v>197</v>
          </cell>
          <cell r="O998"/>
          <cell r="Q998">
            <v>0</v>
          </cell>
          <cell r="R998">
            <v>0</v>
          </cell>
          <cell r="S998">
            <v>0</v>
          </cell>
          <cell r="T998">
            <v>0</v>
          </cell>
          <cell r="U998" t="e">
            <v>#REF!</v>
          </cell>
          <cell r="X998" t="str">
            <v>DEP-NC 2026</v>
          </cell>
        </row>
        <row r="999">
          <cell r="A999" t="str">
            <v>T1610B02</v>
          </cell>
          <cell r="B999" t="str">
            <v>NC</v>
          </cell>
          <cell r="C999" t="str">
            <v>CDO-East</v>
          </cell>
          <cell r="D999" t="str">
            <v>SOUTHERN</v>
          </cell>
          <cell r="E999" t="str">
            <v>ASHEBORO</v>
          </cell>
          <cell r="F999" t="str">
            <v>Randolph</v>
          </cell>
          <cell r="G999" t="str">
            <v>TROY 115KV</v>
          </cell>
          <cell r="H999" t="str">
            <v>T1610</v>
          </cell>
          <cell r="I999">
            <v>235</v>
          </cell>
          <cell r="J999" t="str">
            <v>B02</v>
          </cell>
          <cell r="K999" t="str">
            <v>COLLINS &amp; AIKMAN 12KV</v>
          </cell>
          <cell r="L999" t="str">
            <v>BK1</v>
          </cell>
          <cell r="M999">
            <v>12</v>
          </cell>
          <cell r="N999">
            <v>264</v>
          </cell>
          <cell r="O999"/>
          <cell r="Q999">
            <v>0</v>
          </cell>
          <cell r="R999">
            <v>0</v>
          </cell>
          <cell r="S999">
            <v>0</v>
          </cell>
          <cell r="T999">
            <v>0</v>
          </cell>
          <cell r="U999" t="e">
            <v>#REF!</v>
          </cell>
          <cell r="X999" t="str">
            <v>DEP-NC 2026</v>
          </cell>
        </row>
        <row r="1000">
          <cell r="A1000" t="str">
            <v>T1610B03</v>
          </cell>
          <cell r="B1000" t="str">
            <v>NC</v>
          </cell>
          <cell r="C1000" t="str">
            <v>CDO-East</v>
          </cell>
          <cell r="D1000" t="str">
            <v>SOUTHERN</v>
          </cell>
          <cell r="E1000" t="str">
            <v>ASHEBORO</v>
          </cell>
          <cell r="F1000" t="str">
            <v>Randolph</v>
          </cell>
          <cell r="G1000" t="str">
            <v>TROY 115KV</v>
          </cell>
          <cell r="H1000" t="str">
            <v>T1610</v>
          </cell>
          <cell r="I1000">
            <v>235</v>
          </cell>
          <cell r="J1000" t="str">
            <v>B03</v>
          </cell>
          <cell r="K1000" t="str">
            <v>TROY SOUTH 12KV</v>
          </cell>
          <cell r="L1000" t="str">
            <v>BK1</v>
          </cell>
          <cell r="M1000">
            <v>12</v>
          </cell>
          <cell r="N1000">
            <v>415</v>
          </cell>
          <cell r="O1000"/>
          <cell r="Q1000">
            <v>0</v>
          </cell>
          <cell r="R1000">
            <v>0</v>
          </cell>
          <cell r="S1000">
            <v>7</v>
          </cell>
          <cell r="T1000">
            <v>0</v>
          </cell>
          <cell r="U1000" t="e">
            <v>#REF!</v>
          </cell>
          <cell r="X1000" t="str">
            <v>DEP-NC 2026</v>
          </cell>
        </row>
        <row r="1001">
          <cell r="A1001" t="str">
            <v>T1610B04</v>
          </cell>
          <cell r="B1001" t="str">
            <v>NC</v>
          </cell>
          <cell r="C1001" t="str">
            <v>CDO-East</v>
          </cell>
          <cell r="D1001" t="str">
            <v>SOUTHERN</v>
          </cell>
          <cell r="E1001" t="str">
            <v>ASHEBORO</v>
          </cell>
          <cell r="F1001" t="str">
            <v>Randolph</v>
          </cell>
          <cell r="G1001" t="str">
            <v>TROY 115KV</v>
          </cell>
          <cell r="H1001" t="str">
            <v>T1610</v>
          </cell>
          <cell r="I1001">
            <v>235</v>
          </cell>
          <cell r="J1001" t="str">
            <v>B04</v>
          </cell>
          <cell r="K1001" t="str">
            <v>MTI 12KV</v>
          </cell>
          <cell r="L1001" t="str">
            <v>BK1</v>
          </cell>
          <cell r="M1001">
            <v>12</v>
          </cell>
          <cell r="N1001">
            <v>439</v>
          </cell>
          <cell r="O1001"/>
          <cell r="Q1001">
            <v>0</v>
          </cell>
          <cell r="R1001">
            <v>0</v>
          </cell>
          <cell r="S1001">
            <v>2</v>
          </cell>
          <cell r="T1001">
            <v>0</v>
          </cell>
          <cell r="U1001" t="e">
            <v>#REF!</v>
          </cell>
          <cell r="X1001" t="str">
            <v>DEP-NC 2026</v>
          </cell>
        </row>
        <row r="1002">
          <cell r="A1002" t="str">
            <v>T1612B11</v>
          </cell>
          <cell r="B1002" t="str">
            <v>NC</v>
          </cell>
          <cell r="C1002" t="str">
            <v>CDO-East</v>
          </cell>
          <cell r="D1002" t="str">
            <v>SOUTHERN</v>
          </cell>
          <cell r="E1002" t="str">
            <v>ASHEBORO</v>
          </cell>
          <cell r="F1002" t="str">
            <v>Randolph</v>
          </cell>
          <cell r="G1002" t="str">
            <v>TROY BURNETTE STREET 115KV</v>
          </cell>
          <cell r="H1002" t="str">
            <v>T1612</v>
          </cell>
          <cell r="I1002">
            <v>235</v>
          </cell>
          <cell r="J1002" t="str">
            <v>B11</v>
          </cell>
          <cell r="K1002" t="str">
            <v>BILHEN STREET 13kV</v>
          </cell>
          <cell r="L1002" t="str">
            <v>BK1</v>
          </cell>
          <cell r="M1002">
            <v>13</v>
          </cell>
          <cell r="N1002">
            <v>517</v>
          </cell>
          <cell r="O1002"/>
          <cell r="Q1002">
            <v>0</v>
          </cell>
          <cell r="R1002">
            <v>0</v>
          </cell>
          <cell r="S1002">
            <v>1</v>
          </cell>
          <cell r="T1002">
            <v>0</v>
          </cell>
          <cell r="U1002" t="e">
            <v>#REF!</v>
          </cell>
          <cell r="X1002" t="str">
            <v>DEP-NC 2026</v>
          </cell>
        </row>
        <row r="1003">
          <cell r="A1003" t="str">
            <v>T1612B12</v>
          </cell>
          <cell r="B1003" t="str">
            <v>NC</v>
          </cell>
          <cell r="C1003" t="str">
            <v>CDO-East</v>
          </cell>
          <cell r="D1003" t="str">
            <v>SOUTHERN</v>
          </cell>
          <cell r="E1003" t="str">
            <v>ASHEBORO</v>
          </cell>
          <cell r="F1003" t="str">
            <v>Randolph</v>
          </cell>
          <cell r="G1003" t="str">
            <v>TROY BURNETTE STREET 115KV</v>
          </cell>
          <cell r="H1003" t="str">
            <v>T1612</v>
          </cell>
          <cell r="I1003">
            <v>235</v>
          </cell>
          <cell r="J1003" t="str">
            <v>B12</v>
          </cell>
          <cell r="K1003" t="str">
            <v>ELDORADO 13kV</v>
          </cell>
          <cell r="L1003" t="str">
            <v>BK1</v>
          </cell>
          <cell r="M1003">
            <v>13</v>
          </cell>
          <cell r="N1003">
            <v>741</v>
          </cell>
          <cell r="O1003"/>
          <cell r="Q1003">
            <v>0</v>
          </cell>
          <cell r="R1003">
            <v>0</v>
          </cell>
          <cell r="S1003">
            <v>1</v>
          </cell>
          <cell r="T1003">
            <v>0</v>
          </cell>
          <cell r="U1003" t="e">
            <v>#REF!</v>
          </cell>
          <cell r="X1003" t="str">
            <v>DEP-NC 2026</v>
          </cell>
        </row>
        <row r="1004">
          <cell r="A1004" t="str">
            <v>T1670B01</v>
          </cell>
          <cell r="B1004" t="str">
            <v>NC</v>
          </cell>
          <cell r="C1004" t="str">
            <v>CDO-East</v>
          </cell>
          <cell r="D1004" t="str">
            <v>SOUTHERN</v>
          </cell>
          <cell r="E1004" t="str">
            <v>ROCKINGHAM</v>
          </cell>
          <cell r="F1004" t="str">
            <v>Richmond</v>
          </cell>
          <cell r="G1004" t="str">
            <v>WADESBORO 230KV</v>
          </cell>
          <cell r="H1004" t="str">
            <v>T1670</v>
          </cell>
          <cell r="I1004">
            <v>236</v>
          </cell>
          <cell r="J1004" t="str">
            <v>B01</v>
          </cell>
          <cell r="K1004" t="str">
            <v>LILESVILLE 23KV</v>
          </cell>
          <cell r="L1004" t="str">
            <v>BK1</v>
          </cell>
          <cell r="M1004">
            <v>23</v>
          </cell>
          <cell r="N1004">
            <v>892</v>
          </cell>
          <cell r="O1004"/>
          <cell r="Q1004">
            <v>0</v>
          </cell>
          <cell r="R1004">
            <v>0</v>
          </cell>
          <cell r="S1004">
            <v>6</v>
          </cell>
          <cell r="T1004">
            <v>0</v>
          </cell>
          <cell r="U1004" t="e">
            <v>#REF!</v>
          </cell>
          <cell r="X1004" t="str">
            <v>DEP-NC 2026</v>
          </cell>
        </row>
        <row r="1005">
          <cell r="A1005" t="str">
            <v>T1670B02</v>
          </cell>
          <cell r="B1005" t="str">
            <v>NC</v>
          </cell>
          <cell r="C1005" t="str">
            <v>CDO-East</v>
          </cell>
          <cell r="D1005" t="str">
            <v>SOUTHERN</v>
          </cell>
          <cell r="E1005" t="str">
            <v>ROCKINGHAM</v>
          </cell>
          <cell r="F1005" t="str">
            <v>Richmond</v>
          </cell>
          <cell r="G1005" t="str">
            <v>WADESBORO 230KV</v>
          </cell>
          <cell r="H1005" t="str">
            <v>T1670</v>
          </cell>
          <cell r="I1005">
            <v>236</v>
          </cell>
          <cell r="J1005" t="str">
            <v>B02</v>
          </cell>
          <cell r="K1005" t="str">
            <v>WADESBORO EAST 23KV</v>
          </cell>
          <cell r="L1005" t="str">
            <v>BK1</v>
          </cell>
          <cell r="M1005">
            <v>23</v>
          </cell>
          <cell r="N1005">
            <v>755</v>
          </cell>
          <cell r="O1005"/>
          <cell r="Q1005">
            <v>0</v>
          </cell>
          <cell r="R1005">
            <v>0</v>
          </cell>
          <cell r="S1005">
            <v>1</v>
          </cell>
          <cell r="T1005">
            <v>0</v>
          </cell>
          <cell r="U1005" t="e">
            <v>#REF!</v>
          </cell>
          <cell r="X1005" t="str">
            <v>DEP-NC 2026</v>
          </cell>
        </row>
        <row r="1006">
          <cell r="A1006" t="str">
            <v>T1670B03</v>
          </cell>
          <cell r="B1006" t="str">
            <v>NC</v>
          </cell>
          <cell r="C1006" t="str">
            <v>CDO-East</v>
          </cell>
          <cell r="D1006" t="str">
            <v>SOUTHERN</v>
          </cell>
          <cell r="E1006" t="str">
            <v>ROCKINGHAM</v>
          </cell>
          <cell r="F1006" t="str">
            <v>Richmond</v>
          </cell>
          <cell r="G1006" t="str">
            <v>WADESBORO 230KV</v>
          </cell>
          <cell r="H1006" t="str">
            <v>T1670</v>
          </cell>
          <cell r="I1006">
            <v>236</v>
          </cell>
          <cell r="J1006" t="str">
            <v>B03</v>
          </cell>
          <cell r="K1006" t="str">
            <v>GREEN STREET 23KV</v>
          </cell>
          <cell r="L1006" t="str">
            <v>BK1</v>
          </cell>
          <cell r="M1006">
            <v>23</v>
          </cell>
          <cell r="N1006">
            <v>375</v>
          </cell>
          <cell r="O1006"/>
          <cell r="Q1006">
            <v>0</v>
          </cell>
          <cell r="R1006">
            <v>0</v>
          </cell>
          <cell r="S1006">
            <v>0</v>
          </cell>
          <cell r="T1006">
            <v>0</v>
          </cell>
          <cell r="U1006" t="e">
            <v>#REF!</v>
          </cell>
          <cell r="X1006" t="str">
            <v>DEP-NC 2026</v>
          </cell>
        </row>
        <row r="1007">
          <cell r="A1007" t="str">
            <v>T1670B05</v>
          </cell>
          <cell r="B1007" t="str">
            <v>NC</v>
          </cell>
          <cell r="C1007" t="str">
            <v>CDO-East</v>
          </cell>
          <cell r="D1007" t="str">
            <v>SOUTHERN</v>
          </cell>
          <cell r="E1007" t="str">
            <v>ROCKINGHAM</v>
          </cell>
          <cell r="F1007" t="str">
            <v>Richmond</v>
          </cell>
          <cell r="G1007" t="str">
            <v>WADESBORO 230KV</v>
          </cell>
          <cell r="H1007" t="str">
            <v>T1670</v>
          </cell>
          <cell r="I1007">
            <v>236</v>
          </cell>
          <cell r="J1007" t="str">
            <v>B05</v>
          </cell>
          <cell r="K1007" t="str">
            <v>WADE STREET 23KV</v>
          </cell>
          <cell r="L1007" t="str">
            <v>BK1</v>
          </cell>
          <cell r="M1007">
            <v>23</v>
          </cell>
          <cell r="N1007">
            <v>482</v>
          </cell>
          <cell r="O1007"/>
          <cell r="Q1007">
            <v>0</v>
          </cell>
          <cell r="R1007">
            <v>0</v>
          </cell>
          <cell r="S1007">
            <v>0</v>
          </cell>
          <cell r="T1007">
            <v>0</v>
          </cell>
          <cell r="U1007" t="e">
            <v>#REF!</v>
          </cell>
          <cell r="X1007" t="str">
            <v>DEP-NC 2026</v>
          </cell>
        </row>
        <row r="1008">
          <cell r="A1008" t="str">
            <v>T1672B01</v>
          </cell>
          <cell r="B1008" t="str">
            <v>NC</v>
          </cell>
          <cell r="C1008" t="str">
            <v>CDO-East</v>
          </cell>
          <cell r="D1008" t="str">
            <v>SOUTHERN</v>
          </cell>
          <cell r="E1008" t="str">
            <v>ROCKINGHAM</v>
          </cell>
          <cell r="F1008" t="str">
            <v>Richmond</v>
          </cell>
          <cell r="G1008" t="str">
            <v>WADESBORO-BOWMAN SCH.</v>
          </cell>
          <cell r="H1008" t="str">
            <v>T1672</v>
          </cell>
          <cell r="I1008">
            <v>236</v>
          </cell>
          <cell r="J1008" t="str">
            <v>B01</v>
          </cell>
          <cell r="K1008" t="str">
            <v>WESTSIDE 23KV</v>
          </cell>
          <cell r="L1008" t="str">
            <v>BK1</v>
          </cell>
          <cell r="M1008">
            <v>23</v>
          </cell>
          <cell r="N1008">
            <v>749</v>
          </cell>
          <cell r="O1008"/>
          <cell r="Q1008">
            <v>0</v>
          </cell>
          <cell r="R1008">
            <v>0</v>
          </cell>
          <cell r="S1008">
            <v>1</v>
          </cell>
          <cell r="T1008">
            <v>0</v>
          </cell>
          <cell r="U1008" t="e">
            <v>#REF!</v>
          </cell>
          <cell r="X1008" t="str">
            <v>DEP-NC 2026</v>
          </cell>
        </row>
        <row r="1009">
          <cell r="A1009" t="str">
            <v>T1672B02</v>
          </cell>
          <cell r="B1009" t="str">
            <v>NC</v>
          </cell>
          <cell r="C1009" t="str">
            <v>CDO-East</v>
          </cell>
          <cell r="D1009" t="str">
            <v>SOUTHERN</v>
          </cell>
          <cell r="E1009" t="str">
            <v>ROCKINGHAM</v>
          </cell>
          <cell r="F1009" t="str">
            <v>Richmond</v>
          </cell>
          <cell r="G1009" t="str">
            <v>WADESBORO-BOWMAN SCH.</v>
          </cell>
          <cell r="H1009" t="str">
            <v>T1672</v>
          </cell>
          <cell r="I1009">
            <v>236</v>
          </cell>
          <cell r="J1009" t="str">
            <v>B02</v>
          </cell>
          <cell r="K1009" t="str">
            <v>POLKTON 23KV</v>
          </cell>
          <cell r="L1009" t="str">
            <v>BK1</v>
          </cell>
          <cell r="M1009">
            <v>23</v>
          </cell>
          <cell r="N1009">
            <v>1617</v>
          </cell>
          <cell r="O1009"/>
          <cell r="P1009" t="str">
            <v>Y</v>
          </cell>
          <cell r="Q1009">
            <v>1</v>
          </cell>
          <cell r="R1009">
            <v>0.5</v>
          </cell>
          <cell r="S1009">
            <v>7</v>
          </cell>
          <cell r="T1009">
            <v>0</v>
          </cell>
          <cell r="U1009" t="str">
            <v>DEP-NC 2026</v>
          </cell>
          <cell r="X1009" t="str">
            <v>DEP-NC 2026</v>
          </cell>
        </row>
        <row r="1010">
          <cell r="A1010" t="str">
            <v>T1672B03</v>
          </cell>
          <cell r="B1010" t="str">
            <v>NC</v>
          </cell>
          <cell r="C1010" t="str">
            <v>CDO-East</v>
          </cell>
          <cell r="D1010" t="str">
            <v>SOUTHERN</v>
          </cell>
          <cell r="E1010" t="str">
            <v>ROCKINGHAM</v>
          </cell>
          <cell r="F1010" t="str">
            <v>Richmond</v>
          </cell>
          <cell r="G1010" t="str">
            <v>WADESBORO-BOWMAN SCH.</v>
          </cell>
          <cell r="H1010" t="str">
            <v>T1672</v>
          </cell>
          <cell r="I1010">
            <v>236</v>
          </cell>
          <cell r="J1010" t="str">
            <v>B03</v>
          </cell>
          <cell r="K1010" t="str">
            <v>ANSONVILLE 23KV</v>
          </cell>
          <cell r="L1010" t="str">
            <v>BK1</v>
          </cell>
          <cell r="M1010">
            <v>23</v>
          </cell>
          <cell r="N1010">
            <v>842</v>
          </cell>
          <cell r="O1010"/>
          <cell r="Q1010">
            <v>0</v>
          </cell>
          <cell r="R1010">
            <v>0</v>
          </cell>
          <cell r="S1010">
            <v>4</v>
          </cell>
          <cell r="T1010">
            <v>0</v>
          </cell>
          <cell r="U1010" t="e">
            <v>#REF!</v>
          </cell>
          <cell r="X1010" t="str">
            <v>DEP-NC 2026</v>
          </cell>
        </row>
        <row r="1011">
          <cell r="A1011" t="str">
            <v>T2480B01</v>
          </cell>
          <cell r="B1011" t="str">
            <v>NC</v>
          </cell>
          <cell r="C1011" t="str">
            <v>CDO-East</v>
          </cell>
          <cell r="D1011" t="str">
            <v>EASTERN</v>
          </cell>
          <cell r="E1011" t="str">
            <v>CAPE FEAR</v>
          </cell>
          <cell r="F1011" t="str">
            <v>Cumberland</v>
          </cell>
          <cell r="G1011" t="str">
            <v>FAYETTEVILLE SLOCOMB 115KV</v>
          </cell>
          <cell r="H1011" t="str">
            <v>T2480</v>
          </cell>
          <cell r="I1011">
            <v>223</v>
          </cell>
          <cell r="J1011" t="str">
            <v>B01</v>
          </cell>
          <cell r="K1011" t="str">
            <v>SLOCOMB 12KV</v>
          </cell>
          <cell r="L1011" t="str">
            <v>BK1</v>
          </cell>
          <cell r="M1011">
            <v>12</v>
          </cell>
          <cell r="N1011">
            <v>1357</v>
          </cell>
          <cell r="O1011"/>
          <cell r="P1011" t="str">
            <v>Y</v>
          </cell>
          <cell r="Q1011">
            <v>1</v>
          </cell>
          <cell r="R1011">
            <v>0.5</v>
          </cell>
          <cell r="S1011">
            <v>4</v>
          </cell>
          <cell r="T1011">
            <v>0</v>
          </cell>
          <cell r="U1011" t="str">
            <v>DEP-NC 2026</v>
          </cell>
          <cell r="X1011" t="str">
            <v>DEP-NC 2020</v>
          </cell>
        </row>
        <row r="1012">
          <cell r="A1012" t="str">
            <v>T4035B03</v>
          </cell>
          <cell r="B1012" t="str">
            <v>NC</v>
          </cell>
          <cell r="C1012" t="str">
            <v>CDO-East</v>
          </cell>
          <cell r="D1012" t="str">
            <v>EASTERN</v>
          </cell>
          <cell r="E1012" t="str">
            <v>MOREHEAD CITY</v>
          </cell>
          <cell r="F1012" t="str">
            <v>Cateret</v>
          </cell>
          <cell r="G1012" t="str">
            <v>ATLANTIC BEACH 115KV</v>
          </cell>
          <cell r="H1012" t="str">
            <v>T4035</v>
          </cell>
          <cell r="I1012">
            <v>322</v>
          </cell>
          <cell r="J1012" t="str">
            <v>B03</v>
          </cell>
          <cell r="K1012" t="str">
            <v>TRIANGLE 12KV</v>
          </cell>
          <cell r="L1012" t="str">
            <v>BK1</v>
          </cell>
          <cell r="M1012">
            <v>12</v>
          </cell>
          <cell r="N1012">
            <v>1069</v>
          </cell>
          <cell r="O1012"/>
          <cell r="Q1012">
            <v>0</v>
          </cell>
          <cell r="R1012">
            <v>0</v>
          </cell>
          <cell r="S1012">
            <v>0</v>
          </cell>
          <cell r="T1012">
            <v>0</v>
          </cell>
          <cell r="U1012" t="e">
            <v>#REF!</v>
          </cell>
          <cell r="X1012" t="str">
            <v>DEP-NC 2026</v>
          </cell>
        </row>
        <row r="1013">
          <cell r="A1013" t="str">
            <v>T4035B04</v>
          </cell>
          <cell r="B1013" t="str">
            <v>NC</v>
          </cell>
          <cell r="C1013" t="str">
            <v>CDO-East</v>
          </cell>
          <cell r="D1013" t="str">
            <v>EASTERN</v>
          </cell>
          <cell r="E1013" t="str">
            <v>MOREHEAD CITY</v>
          </cell>
          <cell r="F1013" t="str">
            <v>Cateret</v>
          </cell>
          <cell r="G1013" t="str">
            <v>ATLANTIC BEACH 115KV</v>
          </cell>
          <cell r="H1013" t="str">
            <v>T4035</v>
          </cell>
          <cell r="I1013">
            <v>322</v>
          </cell>
          <cell r="J1013" t="str">
            <v>B04</v>
          </cell>
          <cell r="K1013" t="str">
            <v>CAUSEWAY 12KV</v>
          </cell>
          <cell r="L1013" t="str">
            <v>BK1</v>
          </cell>
          <cell r="M1013">
            <v>12</v>
          </cell>
          <cell r="N1013">
            <v>1235</v>
          </cell>
          <cell r="O1013"/>
          <cell r="Q1013">
            <v>0</v>
          </cell>
          <cell r="R1013">
            <v>0</v>
          </cell>
          <cell r="S1013">
            <v>0</v>
          </cell>
          <cell r="T1013">
            <v>0</v>
          </cell>
          <cell r="U1013" t="e">
            <v>#REF!</v>
          </cell>
          <cell r="X1013" t="str">
            <v>DEP-NC 2026</v>
          </cell>
        </row>
        <row r="1014">
          <cell r="A1014" t="str">
            <v>T4050B03</v>
          </cell>
          <cell r="B1014" t="str">
            <v>NC</v>
          </cell>
          <cell r="C1014" t="str">
            <v>CDO-East</v>
          </cell>
          <cell r="D1014" t="str">
            <v>EASTERN</v>
          </cell>
          <cell r="E1014" t="str">
            <v>NEW BERN</v>
          </cell>
          <cell r="F1014" t="str">
            <v>Craven</v>
          </cell>
          <cell r="G1014" t="str">
            <v>BAYBORO 230KV</v>
          </cell>
          <cell r="H1014" t="str">
            <v>T4050</v>
          </cell>
          <cell r="I1014">
            <v>323</v>
          </cell>
          <cell r="J1014" t="str">
            <v>B03</v>
          </cell>
          <cell r="K1014" t="str">
            <v>ORIENTAL 23KV</v>
          </cell>
          <cell r="L1014" t="str">
            <v>BK1</v>
          </cell>
          <cell r="M1014">
            <v>23</v>
          </cell>
          <cell r="N1014">
            <v>1292</v>
          </cell>
          <cell r="O1014"/>
          <cell r="P1014" t="str">
            <v>Y</v>
          </cell>
          <cell r="Q1014">
            <v>1</v>
          </cell>
          <cell r="R1014">
            <v>0.5</v>
          </cell>
          <cell r="S1014">
            <v>3</v>
          </cell>
          <cell r="T1014">
            <v>0</v>
          </cell>
          <cell r="U1014" t="str">
            <v>DEP-NC 2026</v>
          </cell>
          <cell r="X1014" t="str">
            <v>DEP-NC 2020</v>
          </cell>
        </row>
        <row r="1015">
          <cell r="A1015" t="str">
            <v>T4070B03</v>
          </cell>
          <cell r="B1015" t="str">
            <v>NC</v>
          </cell>
          <cell r="C1015" t="str">
            <v>CDO-East</v>
          </cell>
          <cell r="D1015" t="str">
            <v>EASTERN</v>
          </cell>
          <cell r="E1015" t="str">
            <v>MOREHEAD CITY</v>
          </cell>
          <cell r="F1015" t="str">
            <v>Cateret</v>
          </cell>
          <cell r="G1015" t="str">
            <v>BEAUFORT 115KV</v>
          </cell>
          <cell r="H1015" t="str">
            <v>T4070</v>
          </cell>
          <cell r="I1015">
            <v>322</v>
          </cell>
          <cell r="J1015" t="str">
            <v>B03</v>
          </cell>
          <cell r="K1015" t="str">
            <v>RADIO ISLAND 12KV</v>
          </cell>
          <cell r="L1015" t="str">
            <v>BK1</v>
          </cell>
          <cell r="M1015">
            <v>12</v>
          </cell>
          <cell r="N1015">
            <v>1123</v>
          </cell>
          <cell r="O1015"/>
          <cell r="Q1015">
            <v>0</v>
          </cell>
          <cell r="R1015">
            <v>0</v>
          </cell>
          <cell r="S1015">
            <v>0</v>
          </cell>
          <cell r="T1015">
            <v>0</v>
          </cell>
          <cell r="U1015" t="e">
            <v>#REF!</v>
          </cell>
          <cell r="X1015" t="str">
            <v>DEP-NC 2026</v>
          </cell>
        </row>
        <row r="1016">
          <cell r="A1016" t="str">
            <v>T4070B05</v>
          </cell>
          <cell r="B1016" t="str">
            <v>NC</v>
          </cell>
          <cell r="C1016" t="str">
            <v>CDO-East</v>
          </cell>
          <cell r="D1016" t="str">
            <v>EASTERN</v>
          </cell>
          <cell r="E1016" t="str">
            <v>MOREHEAD CITY</v>
          </cell>
          <cell r="F1016" t="str">
            <v>Cateret</v>
          </cell>
          <cell r="G1016" t="str">
            <v>BEAUFORT 115KV</v>
          </cell>
          <cell r="H1016" t="str">
            <v>T4070</v>
          </cell>
          <cell r="I1016">
            <v>322</v>
          </cell>
          <cell r="J1016" t="str">
            <v>B05</v>
          </cell>
          <cell r="K1016" t="str">
            <v>BROAD STREET 12KV</v>
          </cell>
          <cell r="L1016" t="str">
            <v>BK1</v>
          </cell>
          <cell r="M1016">
            <v>12</v>
          </cell>
          <cell r="N1016">
            <v>779</v>
          </cell>
          <cell r="O1016"/>
          <cell r="Q1016">
            <v>0</v>
          </cell>
          <cell r="R1016">
            <v>0</v>
          </cell>
          <cell r="S1016">
            <v>0</v>
          </cell>
          <cell r="T1016">
            <v>0</v>
          </cell>
          <cell r="U1016" t="e">
            <v>#REF!</v>
          </cell>
          <cell r="X1016" t="str">
            <v>DEP-NC 2026</v>
          </cell>
        </row>
        <row r="1017">
          <cell r="A1017" t="str">
            <v>T4070B06</v>
          </cell>
          <cell r="B1017" t="str">
            <v>NC</v>
          </cell>
          <cell r="C1017" t="str">
            <v>CDO-East</v>
          </cell>
          <cell r="D1017" t="str">
            <v>EASTERN</v>
          </cell>
          <cell r="E1017" t="str">
            <v>MOREHEAD CITY</v>
          </cell>
          <cell r="F1017" t="str">
            <v>Cateret</v>
          </cell>
          <cell r="G1017" t="str">
            <v>BEAUFORT 115KV</v>
          </cell>
          <cell r="H1017" t="str">
            <v>T4070</v>
          </cell>
          <cell r="I1017">
            <v>322</v>
          </cell>
          <cell r="J1017" t="str">
            <v>B06</v>
          </cell>
          <cell r="K1017" t="str">
            <v>LENNOXVILLE 12KV</v>
          </cell>
          <cell r="L1017" t="str">
            <v>BK1</v>
          </cell>
          <cell r="M1017">
            <v>12</v>
          </cell>
          <cell r="N1017">
            <v>934</v>
          </cell>
          <cell r="O1017"/>
          <cell r="Q1017">
            <v>0</v>
          </cell>
          <cell r="R1017">
            <v>0</v>
          </cell>
          <cell r="S1017">
            <v>0</v>
          </cell>
          <cell r="T1017">
            <v>0</v>
          </cell>
          <cell r="U1017" t="e">
            <v>#REF!</v>
          </cell>
          <cell r="X1017" t="str">
            <v>DEP-NC 2026</v>
          </cell>
        </row>
        <row r="1018">
          <cell r="A1018" t="str">
            <v>T4190B11</v>
          </cell>
          <cell r="B1018" t="str">
            <v>NC</v>
          </cell>
          <cell r="C1018" t="str">
            <v>CDO-East</v>
          </cell>
          <cell r="D1018" t="str">
            <v>EASTERN</v>
          </cell>
          <cell r="E1018" t="str">
            <v>MOREHEAD CITY</v>
          </cell>
          <cell r="F1018" t="str">
            <v>Cateret</v>
          </cell>
          <cell r="G1018" t="str">
            <v>HAVELOCK 230KV</v>
          </cell>
          <cell r="H1018" t="str">
            <v>T4190</v>
          </cell>
          <cell r="I1018">
            <v>322</v>
          </cell>
          <cell r="J1018" t="str">
            <v>B11</v>
          </cell>
          <cell r="K1018" t="str">
            <v>HAVELOCK 23KV</v>
          </cell>
          <cell r="L1018" t="str">
            <v>BK1</v>
          </cell>
          <cell r="M1018">
            <v>23</v>
          </cell>
          <cell r="N1018">
            <v>1831</v>
          </cell>
          <cell r="O1018"/>
          <cell r="P1018" t="str">
            <v>Y</v>
          </cell>
          <cell r="Q1018">
            <v>1</v>
          </cell>
          <cell r="R1018">
            <v>0.5</v>
          </cell>
          <cell r="S1018">
            <v>3</v>
          </cell>
          <cell r="T1018">
            <v>2</v>
          </cell>
          <cell r="U1018" t="str">
            <v>DEP-NC 2026</v>
          </cell>
          <cell r="X1018" t="str">
            <v>DEP-NC 2025</v>
          </cell>
        </row>
        <row r="1019">
          <cell r="A1019" t="str">
            <v>T4200B01</v>
          </cell>
          <cell r="B1019" t="str">
            <v>NC</v>
          </cell>
          <cell r="C1019" t="str">
            <v>CDO-East</v>
          </cell>
          <cell r="D1019" t="str">
            <v>EASTERN</v>
          </cell>
          <cell r="E1019" t="str">
            <v>WILMINGTON NORTH</v>
          </cell>
          <cell r="F1019" t="str">
            <v>New Hanover</v>
          </cell>
          <cell r="G1019" t="str">
            <v>HOLLY RIDGE 115KV</v>
          </cell>
          <cell r="H1019" t="str">
            <v>T4200</v>
          </cell>
          <cell r="I1019">
            <v>312</v>
          </cell>
          <cell r="J1019" t="str">
            <v>B01</v>
          </cell>
          <cell r="K1019" t="str">
            <v>HOLLY RIDGE 23KV</v>
          </cell>
          <cell r="L1019" t="str">
            <v>BK1</v>
          </cell>
          <cell r="M1019">
            <v>23</v>
          </cell>
          <cell r="N1019">
            <v>744</v>
          </cell>
          <cell r="O1019"/>
          <cell r="Q1019">
            <v>0</v>
          </cell>
          <cell r="R1019">
            <v>0</v>
          </cell>
          <cell r="S1019">
            <v>0</v>
          </cell>
          <cell r="T1019">
            <v>0</v>
          </cell>
          <cell r="U1019" t="e">
            <v>#REF!</v>
          </cell>
          <cell r="X1019" t="str">
            <v>DEP-NC 2026</v>
          </cell>
        </row>
        <row r="1020">
          <cell r="A1020" t="str">
            <v>T4200B02</v>
          </cell>
          <cell r="B1020" t="str">
            <v>NC</v>
          </cell>
          <cell r="C1020" t="str">
            <v>CDO-East</v>
          </cell>
          <cell r="D1020" t="str">
            <v>EASTERN</v>
          </cell>
          <cell r="E1020" t="str">
            <v>WILMINGTON NORTH</v>
          </cell>
          <cell r="F1020" t="str">
            <v>New Hanover</v>
          </cell>
          <cell r="G1020" t="str">
            <v>HOLLY RIDGE 115KV</v>
          </cell>
          <cell r="H1020" t="str">
            <v>T4200</v>
          </cell>
          <cell r="I1020">
            <v>312</v>
          </cell>
          <cell r="J1020" t="str">
            <v>B02</v>
          </cell>
          <cell r="K1020" t="str">
            <v>EDGECOMBE 23KV</v>
          </cell>
          <cell r="L1020" t="str">
            <v>BK1</v>
          </cell>
          <cell r="M1020">
            <v>23</v>
          </cell>
          <cell r="N1020">
            <v>659</v>
          </cell>
          <cell r="O1020"/>
          <cell r="Q1020">
            <v>0</v>
          </cell>
          <cell r="R1020">
            <v>0</v>
          </cell>
          <cell r="S1020">
            <v>0</v>
          </cell>
          <cell r="T1020">
            <v>0</v>
          </cell>
          <cell r="U1020" t="e">
            <v>#REF!</v>
          </cell>
          <cell r="X1020" t="str">
            <v>DEP-NC 2026</v>
          </cell>
        </row>
        <row r="1021">
          <cell r="A1021" t="str">
            <v>T4222B01</v>
          </cell>
          <cell r="B1021" t="str">
            <v>NC</v>
          </cell>
          <cell r="C1021" t="str">
            <v>CDO-East</v>
          </cell>
          <cell r="D1021" t="str">
            <v>EASTERN</v>
          </cell>
          <cell r="E1021" t="str">
            <v>WILMINGTON NORTH</v>
          </cell>
          <cell r="F1021" t="str">
            <v>New Hanover</v>
          </cell>
          <cell r="G1021" t="str">
            <v>KINGS BLUFF 115KV</v>
          </cell>
          <cell r="H1021" t="str">
            <v>T4222</v>
          </cell>
          <cell r="I1021">
            <v>312</v>
          </cell>
          <cell r="J1021" t="str">
            <v>B01</v>
          </cell>
          <cell r="K1021" t="str">
            <v>KINGS BLUFF 23KV</v>
          </cell>
          <cell r="L1021" t="str">
            <v>BK1</v>
          </cell>
          <cell r="M1021">
            <v>23</v>
          </cell>
          <cell r="N1021">
            <v>6</v>
          </cell>
          <cell r="O1021"/>
          <cell r="Q1021">
            <v>0</v>
          </cell>
          <cell r="R1021">
            <v>0</v>
          </cell>
          <cell r="S1021">
            <v>1</v>
          </cell>
          <cell r="T1021">
            <v>0</v>
          </cell>
          <cell r="U1021" t="e">
            <v>#REF!</v>
          </cell>
          <cell r="X1021" t="str">
            <v>DEP-NC 2026</v>
          </cell>
        </row>
        <row r="1022">
          <cell r="A1022" t="str">
            <v>T4240B01</v>
          </cell>
          <cell r="B1022" t="str">
            <v>NC</v>
          </cell>
          <cell r="C1022" t="str">
            <v>CDO-East</v>
          </cell>
          <cell r="D1022" t="str">
            <v>EASTERN</v>
          </cell>
          <cell r="E1022" t="str">
            <v>MOREHEAD CITY</v>
          </cell>
          <cell r="F1022" t="str">
            <v>Cateret</v>
          </cell>
          <cell r="G1022" t="str">
            <v>MOREHEAD 115KV</v>
          </cell>
          <cell r="H1022" t="str">
            <v>T4240</v>
          </cell>
          <cell r="I1022">
            <v>322</v>
          </cell>
          <cell r="J1022" t="str">
            <v>B01</v>
          </cell>
          <cell r="K1022" t="str">
            <v>SWINSON PARK 12KV</v>
          </cell>
          <cell r="L1022" t="str">
            <v>BK1</v>
          </cell>
          <cell r="M1022">
            <v>12</v>
          </cell>
          <cell r="N1022">
            <v>926</v>
          </cell>
          <cell r="O1022"/>
          <cell r="Q1022">
            <v>0</v>
          </cell>
          <cell r="R1022">
            <v>0</v>
          </cell>
          <cell r="S1022">
            <v>0</v>
          </cell>
          <cell r="T1022">
            <v>0</v>
          </cell>
          <cell r="U1022" t="e">
            <v>#REF!</v>
          </cell>
          <cell r="X1022" t="str">
            <v>DEP-NC 2026</v>
          </cell>
        </row>
        <row r="1023">
          <cell r="A1023" t="str">
            <v>T4240B02</v>
          </cell>
          <cell r="B1023" t="str">
            <v>NC</v>
          </cell>
          <cell r="C1023" t="str">
            <v>CDO-East</v>
          </cell>
          <cell r="D1023" t="str">
            <v>EASTERN</v>
          </cell>
          <cell r="E1023" t="str">
            <v>MOREHEAD CITY</v>
          </cell>
          <cell r="F1023" t="str">
            <v>Cateret</v>
          </cell>
          <cell r="G1023" t="str">
            <v>MOREHEAD 115KV</v>
          </cell>
          <cell r="H1023" t="str">
            <v>T4240</v>
          </cell>
          <cell r="I1023">
            <v>322</v>
          </cell>
          <cell r="J1023" t="str">
            <v>B02</v>
          </cell>
          <cell r="K1023" t="str">
            <v>MOREHEAD EAST 12KV</v>
          </cell>
          <cell r="L1023" t="str">
            <v>BK1</v>
          </cell>
          <cell r="M1023">
            <v>12</v>
          </cell>
          <cell r="N1023">
            <v>1019</v>
          </cell>
          <cell r="O1023"/>
          <cell r="Q1023">
            <v>0</v>
          </cell>
          <cell r="R1023">
            <v>0</v>
          </cell>
          <cell r="S1023">
            <v>0</v>
          </cell>
          <cell r="T1023">
            <v>0</v>
          </cell>
          <cell r="U1023" t="e">
            <v>#REF!</v>
          </cell>
          <cell r="X1023" t="str">
            <v>DEP-NC 2026</v>
          </cell>
        </row>
        <row r="1024">
          <cell r="A1024" t="str">
            <v>T4240B03</v>
          </cell>
          <cell r="B1024" t="str">
            <v>NC</v>
          </cell>
          <cell r="C1024" t="str">
            <v>CDO-East</v>
          </cell>
          <cell r="D1024" t="str">
            <v>EASTERN</v>
          </cell>
          <cell r="E1024" t="str">
            <v>MOREHEAD CITY</v>
          </cell>
          <cell r="F1024" t="str">
            <v>Cateret</v>
          </cell>
          <cell r="G1024" t="str">
            <v>MOREHEAD 115KV</v>
          </cell>
          <cell r="H1024" t="str">
            <v>T4240</v>
          </cell>
          <cell r="I1024">
            <v>322</v>
          </cell>
          <cell r="J1024" t="str">
            <v>B03</v>
          </cell>
          <cell r="K1024" t="str">
            <v>HIGHWAY 70 WEST 12KV</v>
          </cell>
          <cell r="L1024" t="str">
            <v>BK2</v>
          </cell>
          <cell r="M1024">
            <v>12</v>
          </cell>
          <cell r="N1024">
            <v>391</v>
          </cell>
          <cell r="O1024"/>
          <cell r="Q1024">
            <v>0</v>
          </cell>
          <cell r="R1024">
            <v>0</v>
          </cell>
          <cell r="S1024">
            <v>0</v>
          </cell>
          <cell r="T1024">
            <v>0</v>
          </cell>
          <cell r="U1024" t="e">
            <v>#REF!</v>
          </cell>
          <cell r="X1024" t="str">
            <v>DEP-NC 2026</v>
          </cell>
        </row>
        <row r="1025">
          <cell r="A1025" t="str">
            <v>T4240B04</v>
          </cell>
          <cell r="B1025" t="str">
            <v>NC</v>
          </cell>
          <cell r="C1025" t="str">
            <v>CDO-East</v>
          </cell>
          <cell r="D1025" t="str">
            <v>EASTERN</v>
          </cell>
          <cell r="E1025" t="str">
            <v>MOREHEAD CITY</v>
          </cell>
          <cell r="F1025" t="str">
            <v>Cateret</v>
          </cell>
          <cell r="G1025" t="str">
            <v>MOREHEAD 115KV</v>
          </cell>
          <cell r="H1025" t="str">
            <v>T4240</v>
          </cell>
          <cell r="I1025">
            <v>322</v>
          </cell>
          <cell r="J1025" t="str">
            <v>B04</v>
          </cell>
          <cell r="K1025" t="str">
            <v>EVANS STREET 12KV</v>
          </cell>
          <cell r="L1025" t="str">
            <v>BK1</v>
          </cell>
          <cell r="M1025">
            <v>12</v>
          </cell>
          <cell r="N1025">
            <v>264</v>
          </cell>
          <cell r="O1025"/>
          <cell r="Q1025">
            <v>0</v>
          </cell>
          <cell r="R1025">
            <v>0</v>
          </cell>
          <cell r="S1025">
            <v>0</v>
          </cell>
          <cell r="T1025">
            <v>0</v>
          </cell>
          <cell r="U1025" t="e">
            <v>#REF!</v>
          </cell>
          <cell r="X1025" t="str">
            <v>DEP-NC 2026</v>
          </cell>
        </row>
        <row r="1026">
          <cell r="A1026" t="str">
            <v>T4240B06</v>
          </cell>
          <cell r="B1026" t="str">
            <v>NC</v>
          </cell>
          <cell r="C1026" t="str">
            <v>CDO-East</v>
          </cell>
          <cell r="D1026" t="str">
            <v>EASTERN</v>
          </cell>
          <cell r="E1026" t="str">
            <v>MOREHEAD CITY</v>
          </cell>
          <cell r="F1026" t="str">
            <v>Cateret</v>
          </cell>
          <cell r="G1026" t="str">
            <v>MOREHEAD 115KV</v>
          </cell>
          <cell r="H1026" t="str">
            <v>T4240</v>
          </cell>
          <cell r="I1026">
            <v>322</v>
          </cell>
          <cell r="J1026" t="str">
            <v>B06</v>
          </cell>
          <cell r="K1026" t="str">
            <v>STATE PORTS 12KV</v>
          </cell>
          <cell r="L1026" t="str">
            <v>BK1</v>
          </cell>
          <cell r="M1026">
            <v>12</v>
          </cell>
          <cell r="N1026">
            <v>1113</v>
          </cell>
          <cell r="O1026"/>
          <cell r="Q1026">
            <v>0</v>
          </cell>
          <cell r="R1026">
            <v>0</v>
          </cell>
          <cell r="S1026">
            <v>1</v>
          </cell>
          <cell r="T1026">
            <v>0</v>
          </cell>
          <cell r="U1026" t="e">
            <v>#REF!</v>
          </cell>
          <cell r="X1026" t="str">
            <v>DEP-NC 2026</v>
          </cell>
        </row>
        <row r="1027">
          <cell r="A1027" t="str">
            <v>T4240B07</v>
          </cell>
          <cell r="B1027" t="str">
            <v>NC</v>
          </cell>
          <cell r="C1027" t="str">
            <v>CDO-East</v>
          </cell>
          <cell r="D1027" t="str">
            <v>EASTERN</v>
          </cell>
          <cell r="E1027" t="str">
            <v>MOREHEAD CITY</v>
          </cell>
          <cell r="F1027" t="str">
            <v>Cateret</v>
          </cell>
          <cell r="G1027" t="str">
            <v>MOREHEAD 115KV</v>
          </cell>
          <cell r="H1027" t="str">
            <v>T4240</v>
          </cell>
          <cell r="I1027">
            <v>322</v>
          </cell>
          <cell r="J1027" t="str">
            <v>B07</v>
          </cell>
          <cell r="K1027" t="str">
            <v>CARTERET-CRAVEN EMC12KV</v>
          </cell>
          <cell r="L1027" t="str">
            <v>BK2</v>
          </cell>
          <cell r="M1027">
            <v>12</v>
          </cell>
          <cell r="N1027">
            <v>0</v>
          </cell>
          <cell r="O1027"/>
          <cell r="Q1027">
            <v>0</v>
          </cell>
          <cell r="R1027">
            <v>0</v>
          </cell>
          <cell r="S1027">
            <v>0</v>
          </cell>
          <cell r="T1027">
            <v>0</v>
          </cell>
          <cell r="U1027" t="e">
            <v>#REF!</v>
          </cell>
          <cell r="X1027" t="str">
            <v>DEP-NC 2026</v>
          </cell>
        </row>
        <row r="1028">
          <cell r="A1028" t="str">
            <v>T4242B12</v>
          </cell>
          <cell r="B1028" t="str">
            <v>NC</v>
          </cell>
          <cell r="C1028" t="str">
            <v>CDO-East</v>
          </cell>
          <cell r="D1028" t="str">
            <v>EASTERN</v>
          </cell>
          <cell r="E1028" t="str">
            <v>MOREHEAD CITY</v>
          </cell>
          <cell r="F1028" t="str">
            <v>Cateret</v>
          </cell>
          <cell r="G1028" t="str">
            <v>MOREHEAD WILDWOOD 230KV</v>
          </cell>
          <cell r="H1028" t="str">
            <v>T4242</v>
          </cell>
          <cell r="I1028">
            <v>322</v>
          </cell>
          <cell r="J1028" t="str">
            <v>B12</v>
          </cell>
          <cell r="K1028" t="str">
            <v>BUSINESS PARK 23KV</v>
          </cell>
          <cell r="L1028" t="str">
            <v>BK1</v>
          </cell>
          <cell r="M1028">
            <v>23</v>
          </cell>
          <cell r="N1028">
            <v>1196</v>
          </cell>
          <cell r="O1028"/>
          <cell r="Q1028">
            <v>0</v>
          </cell>
          <cell r="R1028">
            <v>0</v>
          </cell>
          <cell r="S1028">
            <v>1</v>
          </cell>
          <cell r="T1028">
            <v>0</v>
          </cell>
          <cell r="U1028" t="e">
            <v>#REF!</v>
          </cell>
          <cell r="X1028" t="str">
            <v>DEP-NC 2026</v>
          </cell>
        </row>
        <row r="1029">
          <cell r="A1029" t="str">
            <v>T4271B02</v>
          </cell>
          <cell r="B1029" t="str">
            <v>NC</v>
          </cell>
          <cell r="C1029" t="str">
            <v>CDO-East</v>
          </cell>
          <cell r="D1029" t="str">
            <v>EASTERN</v>
          </cell>
          <cell r="E1029" t="str">
            <v>MOREHEAD CITY</v>
          </cell>
          <cell r="F1029" t="str">
            <v>Cateret</v>
          </cell>
          <cell r="G1029" t="str">
            <v>NEWPORT 115KV</v>
          </cell>
          <cell r="H1029" t="str">
            <v>T4271</v>
          </cell>
          <cell r="I1029">
            <v>322</v>
          </cell>
          <cell r="J1029" t="str">
            <v>B02</v>
          </cell>
          <cell r="K1029" t="str">
            <v>FT. BENJAMIN 23KV</v>
          </cell>
          <cell r="L1029" t="str">
            <v>BK1</v>
          </cell>
          <cell r="M1029">
            <v>23</v>
          </cell>
          <cell r="N1029">
            <v>388</v>
          </cell>
          <cell r="O1029"/>
          <cell r="Q1029">
            <v>0</v>
          </cell>
          <cell r="R1029">
            <v>0</v>
          </cell>
          <cell r="S1029">
            <v>0</v>
          </cell>
          <cell r="T1029">
            <v>0</v>
          </cell>
          <cell r="U1029" t="e">
            <v>#REF!</v>
          </cell>
          <cell r="X1029" t="str">
            <v>DEP-NC 2026</v>
          </cell>
        </row>
        <row r="1030">
          <cell r="A1030" t="str">
            <v>T4285B01</v>
          </cell>
          <cell r="B1030" t="str">
            <v>NC</v>
          </cell>
          <cell r="C1030" t="str">
            <v>CDO-East</v>
          </cell>
          <cell r="D1030" t="str">
            <v>EASTERN</v>
          </cell>
          <cell r="E1030" t="str">
            <v>WILMINGTON NORTH</v>
          </cell>
          <cell r="F1030" t="str">
            <v>New Hanover</v>
          </cell>
          <cell r="G1030" t="str">
            <v>ROSE HILL 230KV</v>
          </cell>
          <cell r="H1030" t="str">
            <v>T4285</v>
          </cell>
          <cell r="I1030">
            <v>315</v>
          </cell>
          <cell r="J1030" t="str">
            <v>B01</v>
          </cell>
          <cell r="K1030" t="str">
            <v>MAGNOLIA 23KV</v>
          </cell>
          <cell r="L1030" t="str">
            <v>BK1</v>
          </cell>
          <cell r="M1030">
            <v>23</v>
          </cell>
          <cell r="N1030">
            <v>1154</v>
          </cell>
          <cell r="O1030"/>
          <cell r="Q1030">
            <v>0</v>
          </cell>
          <cell r="R1030">
            <v>0</v>
          </cell>
          <cell r="S1030">
            <v>2</v>
          </cell>
          <cell r="T1030">
            <v>0</v>
          </cell>
          <cell r="U1030" t="e">
            <v>#REF!</v>
          </cell>
          <cell r="X1030" t="str">
            <v>DEP-NC 2026</v>
          </cell>
        </row>
        <row r="1031">
          <cell r="A1031" t="str">
            <v>T4285B02</v>
          </cell>
          <cell r="B1031" t="str">
            <v>NC</v>
          </cell>
          <cell r="C1031" t="str">
            <v>CDO-East</v>
          </cell>
          <cell r="D1031" t="str">
            <v>EASTERN</v>
          </cell>
          <cell r="E1031" t="str">
            <v>WILMINGTON NORTH</v>
          </cell>
          <cell r="F1031" t="str">
            <v>New Hanover</v>
          </cell>
          <cell r="G1031" t="str">
            <v>ROSE HILL 230KV</v>
          </cell>
          <cell r="H1031" t="str">
            <v>T4285</v>
          </cell>
          <cell r="I1031">
            <v>315</v>
          </cell>
          <cell r="J1031" t="str">
            <v>B02</v>
          </cell>
          <cell r="K1031" t="str">
            <v>CHARITY 23KV</v>
          </cell>
          <cell r="L1031" t="str">
            <v>BK1</v>
          </cell>
          <cell r="M1031">
            <v>23</v>
          </cell>
          <cell r="N1031">
            <v>727</v>
          </cell>
          <cell r="O1031"/>
          <cell r="Q1031">
            <v>0</v>
          </cell>
          <cell r="R1031">
            <v>0</v>
          </cell>
          <cell r="S1031">
            <v>2</v>
          </cell>
          <cell r="T1031">
            <v>0</v>
          </cell>
          <cell r="U1031" t="e">
            <v>#REF!</v>
          </cell>
          <cell r="X1031" t="str">
            <v>DEP-NC 2026</v>
          </cell>
        </row>
        <row r="1032">
          <cell r="A1032" t="str">
            <v>T4330B99</v>
          </cell>
          <cell r="B1032" t="str">
            <v>NC</v>
          </cell>
          <cell r="C1032" t="str">
            <v>CDO-East</v>
          </cell>
          <cell r="D1032" t="str">
            <v>EASTERN</v>
          </cell>
          <cell r="E1032" t="str">
            <v>WILMINGTON NORTH</v>
          </cell>
          <cell r="F1032" t="str">
            <v>New Hanover</v>
          </cell>
          <cell r="G1032" t="str">
            <v>WILMINGTON BASF 230KV</v>
          </cell>
          <cell r="H1032" t="str">
            <v>T4330</v>
          </cell>
          <cell r="I1032">
            <v>312</v>
          </cell>
          <cell r="J1032" t="str">
            <v>B99</v>
          </cell>
          <cell r="K1032" t="str">
            <v>BASF 12KV</v>
          </cell>
          <cell r="L1032" t="str">
            <v>BK1</v>
          </cell>
          <cell r="M1032">
            <v>12</v>
          </cell>
          <cell r="N1032">
            <v>1</v>
          </cell>
          <cell r="O1032"/>
          <cell r="Q1032">
            <v>0</v>
          </cell>
          <cell r="R1032">
            <v>0</v>
          </cell>
          <cell r="S1032">
            <v>0</v>
          </cell>
          <cell r="T1032">
            <v>0</v>
          </cell>
          <cell r="U1032" t="e">
            <v>#REF!</v>
          </cell>
          <cell r="X1032" t="str">
            <v>DEP-NC 2026</v>
          </cell>
        </row>
        <row r="1033">
          <cell r="A1033" t="str">
            <v>T4410B11</v>
          </cell>
          <cell r="B1033" t="str">
            <v>NC</v>
          </cell>
          <cell r="C1033" t="str">
            <v>CDO-East</v>
          </cell>
          <cell r="D1033" t="str">
            <v>EASTERN</v>
          </cell>
          <cell r="E1033" t="str">
            <v>WILMINGTON NORTH</v>
          </cell>
          <cell r="F1033" t="str">
            <v>New Hanover</v>
          </cell>
          <cell r="G1033" t="str">
            <v>WALLACE 115KV</v>
          </cell>
          <cell r="H1033" t="str">
            <v>T4410</v>
          </cell>
          <cell r="I1033">
            <v>315</v>
          </cell>
          <cell r="J1033" t="str">
            <v>B11</v>
          </cell>
          <cell r="K1033" t="str">
            <v>TEACHEY 23KV</v>
          </cell>
          <cell r="L1033" t="str">
            <v>BK1</v>
          </cell>
          <cell r="M1033">
            <v>23</v>
          </cell>
          <cell r="N1033">
            <v>1036</v>
          </cell>
          <cell r="O1033"/>
          <cell r="Q1033">
            <v>0</v>
          </cell>
          <cell r="R1033">
            <v>0</v>
          </cell>
          <cell r="S1033">
            <v>3</v>
          </cell>
          <cell r="T1033">
            <v>0</v>
          </cell>
          <cell r="U1033" t="e">
            <v>#REF!</v>
          </cell>
          <cell r="X1033" t="str">
            <v>DEP-NC 2026</v>
          </cell>
        </row>
        <row r="1034">
          <cell r="A1034" t="str">
            <v>T4410B12</v>
          </cell>
          <cell r="B1034" t="str">
            <v>NC</v>
          </cell>
          <cell r="C1034" t="str">
            <v>CDO-East</v>
          </cell>
          <cell r="D1034" t="str">
            <v>EASTERN</v>
          </cell>
          <cell r="E1034" t="str">
            <v>WILMINGTON NORTH</v>
          </cell>
          <cell r="F1034" t="str">
            <v>New Hanover</v>
          </cell>
          <cell r="G1034" t="str">
            <v>WALLACE 115KV</v>
          </cell>
          <cell r="H1034" t="str">
            <v>T4410</v>
          </cell>
          <cell r="I1034">
            <v>315</v>
          </cell>
          <cell r="J1034" t="str">
            <v>B12</v>
          </cell>
          <cell r="K1034" t="str">
            <v>CARR STREET 23KV</v>
          </cell>
          <cell r="L1034" t="str">
            <v>BK1</v>
          </cell>
          <cell r="M1034">
            <v>23</v>
          </cell>
          <cell r="N1034">
            <v>126</v>
          </cell>
          <cell r="O1034"/>
          <cell r="Q1034">
            <v>0</v>
          </cell>
          <cell r="R1034">
            <v>0</v>
          </cell>
          <cell r="S1034">
            <v>0</v>
          </cell>
          <cell r="T1034">
            <v>0</v>
          </cell>
          <cell r="U1034" t="e">
            <v>#REF!</v>
          </cell>
          <cell r="X1034" t="str">
            <v>DEP-NC 2026</v>
          </cell>
        </row>
        <row r="1035">
          <cell r="A1035" t="str">
            <v>T4410B13</v>
          </cell>
          <cell r="B1035" t="str">
            <v>NC</v>
          </cell>
          <cell r="C1035" t="str">
            <v>CDO-East</v>
          </cell>
          <cell r="D1035" t="str">
            <v>EASTERN</v>
          </cell>
          <cell r="E1035" t="str">
            <v>WILMINGTON NORTH</v>
          </cell>
          <cell r="F1035" t="str">
            <v>New Hanover</v>
          </cell>
          <cell r="G1035" t="str">
            <v>WALLACE 115KV</v>
          </cell>
          <cell r="H1035" t="str">
            <v>T4410</v>
          </cell>
          <cell r="I1035">
            <v>315</v>
          </cell>
          <cell r="J1035" t="str">
            <v>B13</v>
          </cell>
          <cell r="K1035" t="str">
            <v>CUMBERLAND STREET 23KV</v>
          </cell>
          <cell r="L1035" t="str">
            <v>BK1</v>
          </cell>
          <cell r="M1035">
            <v>23</v>
          </cell>
          <cell r="N1035">
            <v>1173</v>
          </cell>
          <cell r="O1035"/>
          <cell r="Q1035">
            <v>0</v>
          </cell>
          <cell r="R1035">
            <v>0</v>
          </cell>
          <cell r="S1035">
            <v>4</v>
          </cell>
          <cell r="T1035">
            <v>0</v>
          </cell>
          <cell r="U1035" t="e">
            <v>#REF!</v>
          </cell>
          <cell r="X1035" t="str">
            <v>DEP-NC 2026</v>
          </cell>
        </row>
        <row r="1036">
          <cell r="A1036" t="str">
            <v>T4705B99</v>
          </cell>
          <cell r="B1036" t="str">
            <v>NC</v>
          </cell>
          <cell r="C1036" t="str">
            <v>CDO-East</v>
          </cell>
          <cell r="D1036" t="str">
            <v>NORTHERN</v>
          </cell>
          <cell r="E1036" t="str">
            <v>HENDERSON</v>
          </cell>
          <cell r="F1036" t="str">
            <v>Vance</v>
          </cell>
          <cell r="G1036" t="str">
            <v>FRANKLINTON NOVO 115KV</v>
          </cell>
          <cell r="K1036" t="str">
            <v>FRANKLINTON NOVO 12KV</v>
          </cell>
          <cell r="U1036" t="e">
            <v>#REF!</v>
          </cell>
          <cell r="W1036" t="str">
            <v>Appears to be a dedicated feeder for Industrial park.</v>
          </cell>
          <cell r="X1036" t="str">
            <v>DEP-NC 2026</v>
          </cell>
        </row>
        <row r="1037">
          <cell r="A1037" t="str">
            <v>T4785B02</v>
          </cell>
          <cell r="B1037" t="str">
            <v>NC</v>
          </cell>
          <cell r="C1037" t="str">
            <v>CDO-East</v>
          </cell>
          <cell r="D1037" t="str">
            <v>NORTHERN</v>
          </cell>
          <cell r="E1037" t="str">
            <v>HENDERSON</v>
          </cell>
          <cell r="F1037" t="str">
            <v>Vance</v>
          </cell>
          <cell r="G1037" t="str">
            <v>HENDERSON EAST 230KV</v>
          </cell>
          <cell r="H1037" t="str">
            <v>T4785</v>
          </cell>
          <cell r="I1037">
            <v>140</v>
          </cell>
          <cell r="J1037" t="str">
            <v>B02</v>
          </cell>
          <cell r="K1037" t="str">
            <v>BEARPOND 23KV</v>
          </cell>
          <cell r="L1037" t="str">
            <v>BK1</v>
          </cell>
          <cell r="M1037">
            <v>23</v>
          </cell>
          <cell r="N1037">
            <v>220</v>
          </cell>
          <cell r="O1037"/>
          <cell r="Q1037">
            <v>0</v>
          </cell>
          <cell r="R1037">
            <v>0</v>
          </cell>
          <cell r="S1037">
            <v>0</v>
          </cell>
          <cell r="T1037">
            <v>0</v>
          </cell>
          <cell r="U1037" t="e">
            <v>#REF!</v>
          </cell>
          <cell r="X1037" t="str">
            <v>DEP-NC 2026</v>
          </cell>
        </row>
        <row r="1038">
          <cell r="A1038" t="str">
            <v>T4785B04</v>
          </cell>
          <cell r="B1038" t="str">
            <v>NC</v>
          </cell>
          <cell r="C1038" t="str">
            <v>CDO-East</v>
          </cell>
          <cell r="D1038" t="str">
            <v>NORTHERN</v>
          </cell>
          <cell r="E1038" t="str">
            <v>HENDERSON</v>
          </cell>
          <cell r="F1038" t="str">
            <v>Vance</v>
          </cell>
          <cell r="G1038" t="str">
            <v>HENDERSON EAST 230KV</v>
          </cell>
          <cell r="H1038" t="str">
            <v>T4785</v>
          </cell>
          <cell r="I1038">
            <v>140</v>
          </cell>
          <cell r="J1038" t="str">
            <v>B04</v>
          </cell>
          <cell r="K1038" t="str">
            <v>OAK 23KV</v>
          </cell>
          <cell r="L1038" t="str">
            <v>BK1</v>
          </cell>
          <cell r="M1038">
            <v>23</v>
          </cell>
          <cell r="N1038">
            <v>1237</v>
          </cell>
          <cell r="O1038"/>
          <cell r="Q1038">
            <v>0</v>
          </cell>
          <cell r="R1038">
            <v>0</v>
          </cell>
          <cell r="S1038">
            <v>0</v>
          </cell>
          <cell r="T1038">
            <v>0</v>
          </cell>
          <cell r="U1038" t="e">
            <v>#REF!</v>
          </cell>
          <cell r="X1038" t="str">
            <v>DEP-NC 2026</v>
          </cell>
        </row>
        <row r="1039">
          <cell r="A1039" t="str">
            <v>T4785B15</v>
          </cell>
          <cell r="B1039" t="str">
            <v>NC</v>
          </cell>
          <cell r="C1039" t="str">
            <v>CDO-East</v>
          </cell>
          <cell r="D1039" t="str">
            <v>NORTHERN</v>
          </cell>
          <cell r="E1039" t="str">
            <v>HENDERSON</v>
          </cell>
          <cell r="F1039" t="str">
            <v>Vance</v>
          </cell>
          <cell r="G1039" t="str">
            <v>HENDERSON EAST 230KV</v>
          </cell>
          <cell r="H1039" t="str">
            <v>T4785</v>
          </cell>
          <cell r="I1039">
            <v>140</v>
          </cell>
          <cell r="J1039" t="str">
            <v>B15</v>
          </cell>
          <cell r="K1039" t="str">
            <v>FACET ROAD 23KV</v>
          </cell>
          <cell r="L1039" t="str">
            <v>BK2</v>
          </cell>
          <cell r="M1039">
            <v>23</v>
          </cell>
          <cell r="N1039">
            <v>7</v>
          </cell>
          <cell r="O1039"/>
          <cell r="Q1039">
            <v>0</v>
          </cell>
          <cell r="R1039">
            <v>0</v>
          </cell>
          <cell r="S1039">
            <v>0</v>
          </cell>
          <cell r="T1039">
            <v>0</v>
          </cell>
          <cell r="U1039" t="e">
            <v>#REF!</v>
          </cell>
          <cell r="X1039" t="str">
            <v>DEP-NC 2026</v>
          </cell>
        </row>
        <row r="1040">
          <cell r="A1040" t="str">
            <v>T4790B15</v>
          </cell>
          <cell r="B1040" t="str">
            <v>NC</v>
          </cell>
          <cell r="C1040" t="str">
            <v>CDO-East</v>
          </cell>
          <cell r="D1040" t="str">
            <v>NORTHERN</v>
          </cell>
          <cell r="E1040" t="str">
            <v>HENDERSON</v>
          </cell>
          <cell r="F1040" t="str">
            <v>Vance</v>
          </cell>
          <cell r="G1040" t="str">
            <v>HENDERSON 230KV</v>
          </cell>
          <cell r="H1040" t="str">
            <v>T4790</v>
          </cell>
          <cell r="I1040">
            <v>140</v>
          </cell>
          <cell r="J1040" t="str">
            <v>B15</v>
          </cell>
          <cell r="K1040" t="str">
            <v>MASON STREET 23KV</v>
          </cell>
          <cell r="L1040" t="str">
            <v>BK2</v>
          </cell>
          <cell r="M1040">
            <v>23</v>
          </cell>
          <cell r="N1040">
            <v>436</v>
          </cell>
          <cell r="O1040"/>
          <cell r="Q1040">
            <v>0</v>
          </cell>
          <cell r="R1040">
            <v>0</v>
          </cell>
          <cell r="S1040">
            <v>0</v>
          </cell>
          <cell r="T1040">
            <v>0</v>
          </cell>
          <cell r="U1040" t="e">
            <v>#REF!</v>
          </cell>
          <cell r="X1040" t="str">
            <v>DEP-NC 2026</v>
          </cell>
        </row>
        <row r="1041">
          <cell r="A1041" t="str">
            <v>T4790B17</v>
          </cell>
          <cell r="B1041" t="str">
            <v>NC</v>
          </cell>
          <cell r="C1041" t="str">
            <v>CDO-East</v>
          </cell>
          <cell r="D1041" t="str">
            <v>NORTHERN</v>
          </cell>
          <cell r="E1041" t="str">
            <v>HENDERSON</v>
          </cell>
          <cell r="F1041" t="str">
            <v>Vance</v>
          </cell>
          <cell r="G1041" t="str">
            <v>HENDERSON 230KV</v>
          </cell>
          <cell r="H1041" t="str">
            <v>T4790</v>
          </cell>
          <cell r="I1041">
            <v>140</v>
          </cell>
          <cell r="J1041" t="str">
            <v>B17</v>
          </cell>
          <cell r="K1041" t="str">
            <v>HENDERSON MILL 23KV</v>
          </cell>
          <cell r="L1041" t="str">
            <v>BK2</v>
          </cell>
          <cell r="M1041">
            <v>23</v>
          </cell>
          <cell r="N1041">
            <v>896</v>
          </cell>
          <cell r="O1041"/>
          <cell r="Q1041">
            <v>0</v>
          </cell>
          <cell r="R1041">
            <v>0</v>
          </cell>
          <cell r="S1041">
            <v>0</v>
          </cell>
          <cell r="T1041">
            <v>0</v>
          </cell>
          <cell r="U1041" t="e">
            <v>#REF!</v>
          </cell>
          <cell r="X1041" t="str">
            <v>DEP-NC 2026</v>
          </cell>
        </row>
        <row r="1042">
          <cell r="A1042" t="str">
            <v>T4790B27</v>
          </cell>
          <cell r="B1042" t="str">
            <v>NC</v>
          </cell>
          <cell r="C1042" t="str">
            <v>CDO-East</v>
          </cell>
          <cell r="D1042" t="str">
            <v>NORTHERN</v>
          </cell>
          <cell r="E1042" t="str">
            <v>HENDERSON</v>
          </cell>
          <cell r="F1042" t="str">
            <v>Vance</v>
          </cell>
          <cell r="G1042" t="str">
            <v>HENDERSON 230KV</v>
          </cell>
          <cell r="H1042" t="str">
            <v>T4790</v>
          </cell>
          <cell r="I1042">
            <v>140</v>
          </cell>
          <cell r="J1042" t="str">
            <v>B27</v>
          </cell>
          <cell r="K1042" t="str">
            <v>CHESTNUT 23KV</v>
          </cell>
          <cell r="L1042" t="str">
            <v>BK1</v>
          </cell>
          <cell r="M1042">
            <v>23</v>
          </cell>
          <cell r="N1042">
            <v>186</v>
          </cell>
          <cell r="O1042"/>
          <cell r="Q1042">
            <v>0</v>
          </cell>
          <cell r="R1042">
            <v>0</v>
          </cell>
          <cell r="S1042">
            <v>0</v>
          </cell>
          <cell r="T1042">
            <v>0</v>
          </cell>
          <cell r="U1042" t="e">
            <v>#REF!</v>
          </cell>
          <cell r="X1042" t="str">
            <v>DEP-NC 2026</v>
          </cell>
        </row>
        <row r="1043">
          <cell r="A1043" t="str">
            <v>T4930B01</v>
          </cell>
          <cell r="B1043" t="str">
            <v>NC</v>
          </cell>
          <cell r="C1043" t="str">
            <v>CDO-East</v>
          </cell>
          <cell r="D1043" t="str">
            <v>NORTHERN</v>
          </cell>
          <cell r="E1043" t="str">
            <v>HENDERSON</v>
          </cell>
          <cell r="F1043" t="str">
            <v>Vance</v>
          </cell>
          <cell r="G1043" t="str">
            <v>LOUISBURG 115KV</v>
          </cell>
          <cell r="H1043" t="str">
            <v>T4930</v>
          </cell>
          <cell r="I1043">
            <v>141</v>
          </cell>
          <cell r="J1043" t="str">
            <v>B01</v>
          </cell>
          <cell r="K1043" t="str">
            <v>LOUISBURG CITY 23KV</v>
          </cell>
          <cell r="L1043" t="str">
            <v>BK1</v>
          </cell>
          <cell r="M1043">
            <v>23</v>
          </cell>
          <cell r="N1043">
            <v>0</v>
          </cell>
          <cell r="O1043"/>
          <cell r="Q1043">
            <v>0</v>
          </cell>
          <cell r="R1043">
            <v>0</v>
          </cell>
          <cell r="S1043">
            <v>0</v>
          </cell>
          <cell r="T1043">
            <v>0</v>
          </cell>
          <cell r="U1043" t="e">
            <v>#REF!</v>
          </cell>
          <cell r="X1043" t="str">
            <v>DEP-NC 2026</v>
          </cell>
        </row>
        <row r="1044">
          <cell r="A1044" t="str">
            <v>T4930B02</v>
          </cell>
          <cell r="B1044" t="str">
            <v>NC</v>
          </cell>
          <cell r="C1044" t="str">
            <v>CDO-East</v>
          </cell>
          <cell r="D1044" t="str">
            <v>NORTHERN</v>
          </cell>
          <cell r="E1044" t="str">
            <v>HENDERSON</v>
          </cell>
          <cell r="F1044" t="str">
            <v>Vance</v>
          </cell>
          <cell r="G1044" t="str">
            <v>LOUISBURG 115KV</v>
          </cell>
          <cell r="H1044" t="str">
            <v>T4930</v>
          </cell>
          <cell r="I1044">
            <v>141</v>
          </cell>
          <cell r="J1044" t="str">
            <v>B02</v>
          </cell>
          <cell r="K1044" t="str">
            <v>LOUISBURG INDUSTRIAL 23KV</v>
          </cell>
          <cell r="L1044" t="str">
            <v>BK1</v>
          </cell>
          <cell r="M1044">
            <v>23</v>
          </cell>
          <cell r="N1044">
            <v>948</v>
          </cell>
          <cell r="O1044"/>
          <cell r="Q1044">
            <v>0</v>
          </cell>
          <cell r="R1044">
            <v>0</v>
          </cell>
          <cell r="S1044">
            <v>0</v>
          </cell>
          <cell r="T1044">
            <v>0</v>
          </cell>
          <cell r="U1044" t="e">
            <v>#REF!</v>
          </cell>
          <cell r="X1044" t="str">
            <v>DEP-NC 2026</v>
          </cell>
        </row>
        <row r="1045">
          <cell r="A1045" t="str">
            <v>T5085B01</v>
          </cell>
          <cell r="B1045" t="str">
            <v>NC</v>
          </cell>
          <cell r="C1045" t="str">
            <v>CDO-East</v>
          </cell>
          <cell r="D1045" t="str">
            <v>NORTHERN</v>
          </cell>
          <cell r="E1045" t="str">
            <v>HENDERSON</v>
          </cell>
          <cell r="F1045" t="str">
            <v>Vance</v>
          </cell>
          <cell r="G1045" t="str">
            <v>OXFORD SOUTH 230KV</v>
          </cell>
          <cell r="H1045" t="str">
            <v>T5085</v>
          </cell>
          <cell r="I1045">
            <v>145</v>
          </cell>
          <cell r="J1045" t="str">
            <v>B01</v>
          </cell>
          <cell r="K1045" t="str">
            <v>OXFORD SOUTH INDUSTRIAL 23KV</v>
          </cell>
          <cell r="L1045" t="str">
            <v>BK1</v>
          </cell>
          <cell r="M1045">
            <v>23</v>
          </cell>
          <cell r="N1045">
            <v>14</v>
          </cell>
          <cell r="O1045"/>
          <cell r="Q1045">
            <v>0</v>
          </cell>
          <cell r="R1045">
            <v>0</v>
          </cell>
          <cell r="S1045">
            <v>0</v>
          </cell>
          <cell r="T1045">
            <v>0</v>
          </cell>
          <cell r="U1045" t="e">
            <v>#REF!</v>
          </cell>
          <cell r="X1045" t="str">
            <v>DEP-NC 2026</v>
          </cell>
        </row>
        <row r="1046">
          <cell r="A1046" t="str">
            <v>T5085B02</v>
          </cell>
          <cell r="B1046" t="str">
            <v>NC</v>
          </cell>
          <cell r="C1046" t="str">
            <v>CDO-East</v>
          </cell>
          <cell r="D1046" t="str">
            <v>NORTHERN</v>
          </cell>
          <cell r="E1046" t="str">
            <v>HENDERSON</v>
          </cell>
          <cell r="F1046" t="str">
            <v>Vance</v>
          </cell>
          <cell r="G1046" t="str">
            <v>OXFORD SOUTH 230KV</v>
          </cell>
          <cell r="H1046" t="str">
            <v>T5085</v>
          </cell>
          <cell r="I1046">
            <v>145</v>
          </cell>
          <cell r="J1046" t="str">
            <v>B02</v>
          </cell>
          <cell r="K1046" t="str">
            <v>STEM 23KV</v>
          </cell>
          <cell r="L1046" t="str">
            <v>BK1</v>
          </cell>
          <cell r="M1046">
            <v>23</v>
          </cell>
          <cell r="N1046">
            <v>2475</v>
          </cell>
          <cell r="O1046"/>
          <cell r="P1046" t="str">
            <v>Y</v>
          </cell>
          <cell r="Q1046">
            <v>1</v>
          </cell>
          <cell r="R1046">
            <v>0.5</v>
          </cell>
          <cell r="S1046">
            <v>0</v>
          </cell>
          <cell r="T1046">
            <v>5</v>
          </cell>
          <cell r="U1046" t="str">
            <v>DEP-NC 2026</v>
          </cell>
          <cell r="X1046" t="str">
            <v>DEP-NC 2024</v>
          </cell>
        </row>
        <row r="1047">
          <cell r="A1047" t="str">
            <v>T5085B04</v>
          </cell>
          <cell r="B1047" t="str">
            <v>NC</v>
          </cell>
          <cell r="C1047" t="str">
            <v>CDO-East</v>
          </cell>
          <cell r="D1047" t="str">
            <v>NORTHERN</v>
          </cell>
          <cell r="E1047" t="str">
            <v>HENDERSON</v>
          </cell>
          <cell r="F1047" t="str">
            <v>Vance</v>
          </cell>
          <cell r="G1047" t="str">
            <v>OXFORD SOUTH 230KV</v>
          </cell>
          <cell r="H1047" t="str">
            <v>T5085</v>
          </cell>
          <cell r="I1047">
            <v>145</v>
          </cell>
          <cell r="J1047" t="str">
            <v>B04</v>
          </cell>
          <cell r="K1047" t="str">
            <v>FISHING CREEK 23KV</v>
          </cell>
          <cell r="L1047" t="str">
            <v>BK1</v>
          </cell>
          <cell r="M1047">
            <v>23</v>
          </cell>
          <cell r="N1047">
            <v>539</v>
          </cell>
          <cell r="O1047"/>
          <cell r="Q1047">
            <v>0</v>
          </cell>
          <cell r="R1047">
            <v>0</v>
          </cell>
          <cell r="S1047">
            <v>0</v>
          </cell>
          <cell r="T1047">
            <v>0</v>
          </cell>
          <cell r="U1047" t="e">
            <v>#REF!</v>
          </cell>
          <cell r="X1047" t="str">
            <v>DEP-NC 2026</v>
          </cell>
        </row>
        <row r="1048">
          <cell r="A1048" t="str">
            <v>T5090B05</v>
          </cell>
          <cell r="B1048" t="str">
            <v>NC</v>
          </cell>
          <cell r="C1048" t="str">
            <v>CDO-East</v>
          </cell>
          <cell r="D1048" t="str">
            <v>NORTHERN</v>
          </cell>
          <cell r="E1048" t="str">
            <v>HENDERSON</v>
          </cell>
          <cell r="F1048" t="str">
            <v>Vance</v>
          </cell>
          <cell r="G1048" t="str">
            <v>OXFORD NORTH 230KV</v>
          </cell>
          <cell r="H1048" t="str">
            <v>T5090</v>
          </cell>
          <cell r="I1048">
            <v>145</v>
          </cell>
          <cell r="J1048" t="str">
            <v>B05</v>
          </cell>
          <cell r="K1048" t="str">
            <v>CORNWALL 23KV</v>
          </cell>
          <cell r="L1048" t="str">
            <v>BK1</v>
          </cell>
          <cell r="M1048">
            <v>23</v>
          </cell>
          <cell r="N1048">
            <v>303</v>
          </cell>
          <cell r="O1048"/>
          <cell r="Q1048">
            <v>0</v>
          </cell>
          <cell r="R1048">
            <v>0</v>
          </cell>
          <cell r="S1048">
            <v>0</v>
          </cell>
          <cell r="T1048">
            <v>0</v>
          </cell>
          <cell r="U1048" t="e">
            <v>#REF!</v>
          </cell>
          <cell r="X1048" t="str">
            <v>DEP-NC 2026</v>
          </cell>
        </row>
        <row r="1049">
          <cell r="A1049" t="str">
            <v>T5122B03</v>
          </cell>
          <cell r="B1049" t="str">
            <v>NC</v>
          </cell>
          <cell r="C1049" t="str">
            <v>CDO-East</v>
          </cell>
          <cell r="D1049" t="str">
            <v>NORTHERN</v>
          </cell>
          <cell r="E1049" t="str">
            <v>RALEIGH</v>
          </cell>
          <cell r="F1049" t="str">
            <v>Wake</v>
          </cell>
          <cell r="G1049" t="str">
            <v>RALEIGH BLUE RIDGE 230KV</v>
          </cell>
          <cell r="H1049" t="str">
            <v>T5122</v>
          </cell>
          <cell r="I1049">
            <v>166</v>
          </cell>
          <cell r="J1049" t="str">
            <v>B03</v>
          </cell>
          <cell r="K1049" t="str">
            <v>GLENWOOD AVENUE 23KV</v>
          </cell>
          <cell r="L1049" t="str">
            <v>BK1</v>
          </cell>
          <cell r="M1049">
            <v>23</v>
          </cell>
          <cell r="N1049">
            <v>1506</v>
          </cell>
          <cell r="O1049"/>
          <cell r="P1049" t="str">
            <v>Y</v>
          </cell>
          <cell r="Q1049">
            <v>1</v>
          </cell>
          <cell r="R1049">
            <v>0.5</v>
          </cell>
          <cell r="S1049">
            <v>1</v>
          </cell>
          <cell r="T1049">
            <v>6</v>
          </cell>
          <cell r="U1049" t="str">
            <v>DEP-NC 2026</v>
          </cell>
          <cell r="X1049" t="str">
            <v>DEP-NC 2023</v>
          </cell>
        </row>
        <row r="1050">
          <cell r="A1050" t="str">
            <v>T5302B01</v>
          </cell>
          <cell r="B1050" t="str">
            <v>NC</v>
          </cell>
          <cell r="C1050" t="str">
            <v>CDO-East</v>
          </cell>
          <cell r="D1050" t="str">
            <v>NORTHERN</v>
          </cell>
          <cell r="E1050" t="str">
            <v>HENDERSON</v>
          </cell>
          <cell r="F1050" t="str">
            <v>Vance</v>
          </cell>
          <cell r="G1050" t="str">
            <v>STALLINGS CROSSROADS 115KV</v>
          </cell>
          <cell r="H1050" t="str">
            <v>T5302</v>
          </cell>
          <cell r="I1050">
            <v>141</v>
          </cell>
          <cell r="J1050" t="str">
            <v>B01</v>
          </cell>
          <cell r="K1050" t="str">
            <v>STALLINGS 23KV</v>
          </cell>
          <cell r="L1050" t="str">
            <v>BK1</v>
          </cell>
          <cell r="M1050">
            <v>23</v>
          </cell>
          <cell r="N1050">
            <v>853</v>
          </cell>
          <cell r="O1050"/>
          <cell r="Q1050">
            <v>0</v>
          </cell>
          <cell r="R1050">
            <v>0</v>
          </cell>
          <cell r="S1050">
            <v>0</v>
          </cell>
          <cell r="T1050">
            <v>0</v>
          </cell>
          <cell r="U1050" t="e">
            <v>#REF!</v>
          </cell>
          <cell r="X1050" t="str">
            <v>DEP-NC 2026</v>
          </cell>
        </row>
        <row r="1051">
          <cell r="A1051" t="str">
            <v>T5360B02</v>
          </cell>
          <cell r="B1051" t="str">
            <v>NC</v>
          </cell>
          <cell r="C1051" t="str">
            <v>CDO-East</v>
          </cell>
          <cell r="D1051" t="str">
            <v>NORTHERN</v>
          </cell>
          <cell r="E1051" t="str">
            <v>HENDERSON</v>
          </cell>
          <cell r="F1051" t="str">
            <v>Vance</v>
          </cell>
          <cell r="G1051" t="str">
            <v>WARRENTON 115KV</v>
          </cell>
          <cell r="H1051" t="str">
            <v>T5360</v>
          </cell>
          <cell r="I1051">
            <v>147</v>
          </cell>
          <cell r="J1051" t="str">
            <v>B02</v>
          </cell>
          <cell r="K1051" t="str">
            <v>WARRENTON 23KV</v>
          </cell>
          <cell r="L1051" t="str">
            <v>BK1</v>
          </cell>
          <cell r="M1051">
            <v>23</v>
          </cell>
          <cell r="N1051">
            <v>707</v>
          </cell>
          <cell r="O1051"/>
          <cell r="Q1051">
            <v>0</v>
          </cell>
          <cell r="R1051">
            <v>0</v>
          </cell>
          <cell r="S1051">
            <v>0</v>
          </cell>
          <cell r="T1051">
            <v>0</v>
          </cell>
          <cell r="U1051" t="e">
            <v>#REF!</v>
          </cell>
          <cell r="X1051" t="str">
            <v>DEP-NC 2026</v>
          </cell>
        </row>
        <row r="1052">
          <cell r="A1052" t="str">
            <v>T5360B04</v>
          </cell>
          <cell r="B1052" t="str">
            <v>NC</v>
          </cell>
          <cell r="C1052" t="str">
            <v>CDO-East</v>
          </cell>
          <cell r="D1052" t="str">
            <v>NORTHERN</v>
          </cell>
          <cell r="E1052" t="str">
            <v>HENDERSON</v>
          </cell>
          <cell r="F1052" t="str">
            <v>Vance</v>
          </cell>
          <cell r="G1052" t="str">
            <v>WARRENTON 115KV</v>
          </cell>
          <cell r="H1052" t="str">
            <v>T5360</v>
          </cell>
          <cell r="I1052">
            <v>147</v>
          </cell>
          <cell r="J1052" t="str">
            <v>B04</v>
          </cell>
          <cell r="K1052" t="str">
            <v>WARRENTON INDUSTRIAL 23KV</v>
          </cell>
          <cell r="L1052" t="str">
            <v>BK2</v>
          </cell>
          <cell r="M1052">
            <v>23</v>
          </cell>
          <cell r="N1052">
            <v>1246</v>
          </cell>
          <cell r="O1052"/>
          <cell r="Q1052">
            <v>0</v>
          </cell>
          <cell r="R1052">
            <v>0</v>
          </cell>
          <cell r="S1052">
            <v>0</v>
          </cell>
          <cell r="T1052">
            <v>0</v>
          </cell>
          <cell r="U1052" t="e">
            <v>#REF!</v>
          </cell>
          <cell r="X1052" t="str">
            <v>DEP-NC 2026</v>
          </cell>
        </row>
        <row r="1053">
          <cell r="A1053" t="str">
            <v>T5401B03</v>
          </cell>
          <cell r="B1053" t="str">
            <v>NC</v>
          </cell>
          <cell r="C1053" t="str">
            <v>CDO-East</v>
          </cell>
          <cell r="D1053" t="str">
            <v>NORTHERN</v>
          </cell>
          <cell r="E1053" t="str">
            <v>HENDERSON</v>
          </cell>
          <cell r="F1053" t="str">
            <v>Vance</v>
          </cell>
          <cell r="G1053" t="str">
            <v>YOUNGSVILLE 115KV</v>
          </cell>
          <cell r="H1053" t="str">
            <v>T5401</v>
          </cell>
          <cell r="I1053">
            <v>141</v>
          </cell>
          <cell r="J1053" t="str">
            <v>B03</v>
          </cell>
          <cell r="K1053" t="str">
            <v>YOUNGSVILLE INDUSTRIAL 24KV</v>
          </cell>
          <cell r="L1053" t="str">
            <v>BK1</v>
          </cell>
          <cell r="M1053">
            <v>24</v>
          </cell>
          <cell r="N1053">
            <v>76</v>
          </cell>
          <cell r="O1053"/>
          <cell r="Q1053">
            <v>0</v>
          </cell>
          <cell r="R1053">
            <v>0</v>
          </cell>
          <cell r="S1053">
            <v>0</v>
          </cell>
          <cell r="T1053">
            <v>0</v>
          </cell>
          <cell r="U1053" t="e">
            <v>#REF!</v>
          </cell>
          <cell r="X1053" t="str">
            <v>DEP-NC 2026</v>
          </cell>
        </row>
        <row r="1054">
          <cell r="A1054" t="str">
            <v>T5427B01</v>
          </cell>
          <cell r="B1054" t="str">
            <v>NC</v>
          </cell>
          <cell r="C1054" t="str">
            <v>CDO-East</v>
          </cell>
          <cell r="D1054" t="str">
            <v>NORTHERN</v>
          </cell>
          <cell r="E1054" t="str">
            <v>FUQUAY</v>
          </cell>
          <cell r="F1054" t="str">
            <v>Wake</v>
          </cell>
          <cell r="G1054" t="str">
            <v>ANGIER 230KV</v>
          </cell>
          <cell r="H1054" t="str">
            <v>T5427</v>
          </cell>
          <cell r="I1054">
            <v>162</v>
          </cell>
          <cell r="J1054" t="str">
            <v>B01</v>
          </cell>
          <cell r="K1054" t="str">
            <v>ANGIER 23KV</v>
          </cell>
          <cell r="L1054" t="str">
            <v>BK1</v>
          </cell>
          <cell r="M1054">
            <v>23</v>
          </cell>
          <cell r="N1054">
            <v>2486</v>
          </cell>
          <cell r="O1054"/>
          <cell r="P1054" t="str">
            <v>Y</v>
          </cell>
          <cell r="Q1054">
            <v>1</v>
          </cell>
          <cell r="R1054">
            <v>0.5</v>
          </cell>
          <cell r="S1054">
            <v>6</v>
          </cell>
          <cell r="T1054">
            <v>0</v>
          </cell>
          <cell r="U1054" t="str">
            <v>DEP-NC 2026</v>
          </cell>
          <cell r="X1054" t="str">
            <v>DEP-NC 2022</v>
          </cell>
        </row>
        <row r="1055">
          <cell r="A1055" t="str">
            <v>T5580B02</v>
          </cell>
          <cell r="B1055" t="str">
            <v>NC</v>
          </cell>
          <cell r="C1055" t="str">
            <v>CDO-East</v>
          </cell>
          <cell r="D1055" t="str">
            <v>EASTERN</v>
          </cell>
          <cell r="E1055" t="str">
            <v>CLINTON</v>
          </cell>
          <cell r="F1055" t="str">
            <v>Sampson</v>
          </cell>
          <cell r="G1055" t="str">
            <v>CLINTON FERRELL STREET 115KV</v>
          </cell>
          <cell r="H1055" t="str">
            <v>T5580</v>
          </cell>
          <cell r="I1055">
            <v>132</v>
          </cell>
          <cell r="J1055" t="str">
            <v>B02</v>
          </cell>
          <cell r="K1055" t="str">
            <v>UNION SCHOOL 23KV</v>
          </cell>
          <cell r="L1055" t="str">
            <v>BK1</v>
          </cell>
          <cell r="M1055">
            <v>23</v>
          </cell>
          <cell r="N1055">
            <v>1804</v>
          </cell>
          <cell r="O1055"/>
          <cell r="P1055" t="str">
            <v>Y</v>
          </cell>
          <cell r="Q1055">
            <v>1</v>
          </cell>
          <cell r="R1055">
            <v>0.5</v>
          </cell>
          <cell r="S1055">
            <v>6</v>
          </cell>
          <cell r="T1055">
            <v>0</v>
          </cell>
          <cell r="U1055" t="str">
            <v>DEP-NC 2026</v>
          </cell>
          <cell r="X1055" t="str">
            <v>DEP-NC 2023</v>
          </cell>
        </row>
        <row r="1056">
          <cell r="A1056" t="str">
            <v>T5770B01</v>
          </cell>
          <cell r="B1056" t="str">
            <v>NC</v>
          </cell>
          <cell r="C1056" t="str">
            <v>CDO-East</v>
          </cell>
          <cell r="D1056" t="str">
            <v>EASTERN</v>
          </cell>
          <cell r="E1056" t="str">
            <v>GOLDSBORO</v>
          </cell>
          <cell r="F1056" t="str">
            <v>Wayne</v>
          </cell>
          <cell r="G1056" t="str">
            <v>GRANTHAM 230KV</v>
          </cell>
          <cell r="H1056" t="str">
            <v>T5770</v>
          </cell>
          <cell r="I1056">
            <v>135</v>
          </cell>
          <cell r="J1056" t="str">
            <v>B01</v>
          </cell>
          <cell r="K1056" t="str">
            <v>GRANTHAM 23KV</v>
          </cell>
          <cell r="L1056" t="str">
            <v>BK1</v>
          </cell>
          <cell r="M1056">
            <v>23</v>
          </cell>
          <cell r="N1056">
            <v>1892</v>
          </cell>
          <cell r="O1056"/>
          <cell r="P1056" t="str">
            <v>Y</v>
          </cell>
          <cell r="Q1056">
            <v>1</v>
          </cell>
          <cell r="R1056">
            <v>0.5</v>
          </cell>
          <cell r="S1056">
            <v>5</v>
          </cell>
          <cell r="T1056">
            <v>0</v>
          </cell>
          <cell r="U1056" t="str">
            <v>DEP-NC 2026</v>
          </cell>
          <cell r="X1056" t="str">
            <v>DEP-NC 2021</v>
          </cell>
        </row>
        <row r="1057">
          <cell r="A1057" t="str">
            <v>T5890B04</v>
          </cell>
          <cell r="B1057" t="str">
            <v>NC</v>
          </cell>
          <cell r="C1057" t="str">
            <v>CDO-East</v>
          </cell>
          <cell r="D1057" t="str">
            <v>EASTERN</v>
          </cell>
          <cell r="E1057" t="str">
            <v>GOLDSBORO</v>
          </cell>
          <cell r="F1057" t="str">
            <v>Wayne</v>
          </cell>
          <cell r="G1057" t="str">
            <v>MT. OLIVE 115KV</v>
          </cell>
          <cell r="H1057" t="str">
            <v>T5890</v>
          </cell>
          <cell r="I1057">
            <v>135</v>
          </cell>
          <cell r="J1057" t="str">
            <v>B04</v>
          </cell>
          <cell r="K1057" t="str">
            <v>CHESTNUT 12KV</v>
          </cell>
          <cell r="L1057" t="str">
            <v>BK1</v>
          </cell>
          <cell r="M1057">
            <v>12</v>
          </cell>
          <cell r="N1057">
            <v>1311</v>
          </cell>
          <cell r="O1057"/>
          <cell r="P1057" t="str">
            <v>Y</v>
          </cell>
          <cell r="Q1057">
            <v>1</v>
          </cell>
          <cell r="R1057">
            <v>0.5</v>
          </cell>
          <cell r="S1057">
            <v>2</v>
          </cell>
          <cell r="T1057">
            <v>0</v>
          </cell>
          <cell r="U1057" t="str">
            <v>DEP-NC 2026</v>
          </cell>
          <cell r="X1057" t="str">
            <v>DEP-NC 2021</v>
          </cell>
        </row>
        <row r="1058">
          <cell r="A1058" t="str">
            <v>T6190B99</v>
          </cell>
          <cell r="B1058" t="str">
            <v>NC</v>
          </cell>
          <cell r="C1058" t="str">
            <v>CDO-East</v>
          </cell>
          <cell r="D1058" t="str">
            <v>EASTERN</v>
          </cell>
          <cell r="E1058" t="str">
            <v>WILMINGTON NORTH</v>
          </cell>
          <cell r="F1058" t="str">
            <v>New Hanover</v>
          </cell>
          <cell r="G1058" t="str">
            <v>WILMINGTON PCS LOUISINA PACIFIC 115KV</v>
          </cell>
          <cell r="H1058" t="str">
            <v>T6190</v>
          </cell>
          <cell r="I1058">
            <v>312</v>
          </cell>
          <cell r="J1058" t="str">
            <v>B99</v>
          </cell>
          <cell r="K1058" t="str">
            <v>LPC 12KV</v>
          </cell>
          <cell r="L1058" t="str">
            <v>BK1</v>
          </cell>
          <cell r="M1058">
            <v>12</v>
          </cell>
          <cell r="N1058">
            <v>2</v>
          </cell>
          <cell r="O1058"/>
          <cell r="Q1058">
            <v>0</v>
          </cell>
          <cell r="R1058">
            <v>0</v>
          </cell>
          <cell r="S1058">
            <v>0</v>
          </cell>
          <cell r="T1058">
            <v>0</v>
          </cell>
          <cell r="U1058" t="e">
            <v>#REF!</v>
          </cell>
          <cell r="X1058" t="str">
            <v>DEP-NC 2026</v>
          </cell>
        </row>
        <row r="1059">
          <cell r="A1059" t="str">
            <v>T6205B12</v>
          </cell>
          <cell r="B1059" t="str">
            <v>NC</v>
          </cell>
          <cell r="C1059" t="str">
            <v>CDO-East</v>
          </cell>
          <cell r="D1059" t="str">
            <v>EASTERN</v>
          </cell>
          <cell r="E1059" t="str">
            <v>WILMINGTON NORTH</v>
          </cell>
          <cell r="F1059" t="str">
            <v>New Hanover</v>
          </cell>
          <cell r="G1059" t="str">
            <v>CASTLE HAYNE 230KV</v>
          </cell>
          <cell r="H1059" t="str">
            <v>T6205</v>
          </cell>
          <cell r="I1059">
            <v>312</v>
          </cell>
          <cell r="J1059" t="str">
            <v>B12</v>
          </cell>
          <cell r="K1059" t="str">
            <v>HOLLY SHELTER 23KV</v>
          </cell>
          <cell r="L1059" t="str">
            <v>BK1</v>
          </cell>
          <cell r="M1059">
            <v>23</v>
          </cell>
          <cell r="N1059">
            <v>513</v>
          </cell>
          <cell r="O1059"/>
          <cell r="Q1059">
            <v>0</v>
          </cell>
          <cell r="R1059">
            <v>0</v>
          </cell>
          <cell r="S1059">
            <v>2</v>
          </cell>
          <cell r="T1059">
            <v>0</v>
          </cell>
          <cell r="U1059" t="e">
            <v>#REF!</v>
          </cell>
          <cell r="X1059" t="str">
            <v>DEP-NC 2026</v>
          </cell>
        </row>
        <row r="1060">
          <cell r="A1060" t="str">
            <v>T6205B21</v>
          </cell>
          <cell r="B1060" t="str">
            <v>NC</v>
          </cell>
          <cell r="C1060" t="str">
            <v>CDO-East</v>
          </cell>
          <cell r="D1060" t="str">
            <v>EASTERN</v>
          </cell>
          <cell r="E1060" t="str">
            <v>WILMINGTON NORTH</v>
          </cell>
          <cell r="F1060" t="str">
            <v>New Hanover</v>
          </cell>
          <cell r="G1060" t="str">
            <v>CASTLE HAYNE 230KV</v>
          </cell>
          <cell r="H1060" t="str">
            <v>T6205</v>
          </cell>
          <cell r="I1060">
            <v>312</v>
          </cell>
          <cell r="J1060" t="str">
            <v>B21</v>
          </cell>
          <cell r="K1060" t="str">
            <v>CASTLE HAYNE 23KV</v>
          </cell>
          <cell r="L1060" t="str">
            <v>BK2</v>
          </cell>
          <cell r="M1060">
            <v>23</v>
          </cell>
          <cell r="N1060">
            <v>1018</v>
          </cell>
          <cell r="O1060"/>
          <cell r="Q1060">
            <v>0</v>
          </cell>
          <cell r="R1060">
            <v>0</v>
          </cell>
          <cell r="S1060">
            <v>0</v>
          </cell>
          <cell r="T1060">
            <v>0</v>
          </cell>
          <cell r="U1060" t="e">
            <v>#REF!</v>
          </cell>
          <cell r="X1060" t="str">
            <v>DEP-NC 2026</v>
          </cell>
        </row>
        <row r="1061">
          <cell r="A1061" t="str">
            <v>T6250B01</v>
          </cell>
          <cell r="B1061" t="str">
            <v>NC</v>
          </cell>
          <cell r="C1061" t="str">
            <v>CDO-East</v>
          </cell>
          <cell r="D1061" t="str">
            <v>EASTERN</v>
          </cell>
          <cell r="E1061" t="str">
            <v>WILMINGTON NORTH</v>
          </cell>
          <cell r="F1061" t="str">
            <v>New Hanover</v>
          </cell>
          <cell r="G1061" t="str">
            <v>DELCO 115KV</v>
          </cell>
          <cell r="H1061" t="str">
            <v>T6250</v>
          </cell>
          <cell r="I1061">
            <v>312</v>
          </cell>
          <cell r="J1061" t="str">
            <v>B01</v>
          </cell>
          <cell r="K1061" t="str">
            <v>RIEGEL 23KV</v>
          </cell>
          <cell r="L1061" t="str">
            <v>BK1</v>
          </cell>
          <cell r="M1061">
            <v>23</v>
          </cell>
          <cell r="N1061">
            <v>560</v>
          </cell>
          <cell r="O1061"/>
          <cell r="Q1061">
            <v>0</v>
          </cell>
          <cell r="R1061">
            <v>0</v>
          </cell>
          <cell r="S1061">
            <v>4</v>
          </cell>
          <cell r="T1061">
            <v>0</v>
          </cell>
          <cell r="U1061" t="e">
            <v>#REF!</v>
          </cell>
          <cell r="X1061" t="str">
            <v>DEP-NC 2026</v>
          </cell>
        </row>
        <row r="1062">
          <cell r="A1062" t="str">
            <v>T6310B20</v>
          </cell>
          <cell r="B1062" t="str">
            <v>NC</v>
          </cell>
          <cell r="C1062" t="str">
            <v>CDO-East</v>
          </cell>
          <cell r="D1062" t="str">
            <v>EASTERN</v>
          </cell>
          <cell r="E1062" t="str">
            <v>WILMINGTON NORTH</v>
          </cell>
          <cell r="F1062" t="str">
            <v>New Hanover</v>
          </cell>
          <cell r="G1062" t="str">
            <v>EAGLE ISLAND 115KV</v>
          </cell>
          <cell r="H1062" t="str">
            <v>T6310</v>
          </cell>
          <cell r="I1062">
            <v>312</v>
          </cell>
          <cell r="J1062" t="str">
            <v>B20</v>
          </cell>
          <cell r="K1062" t="str">
            <v>FLEMINGTON 24KV</v>
          </cell>
          <cell r="L1062" t="str">
            <v>BK1</v>
          </cell>
          <cell r="M1062">
            <v>24</v>
          </cell>
          <cell r="N1062">
            <v>490</v>
          </cell>
          <cell r="O1062"/>
          <cell r="Q1062">
            <v>0</v>
          </cell>
          <cell r="R1062">
            <v>0</v>
          </cell>
          <cell r="S1062">
            <v>3</v>
          </cell>
          <cell r="T1062">
            <v>0</v>
          </cell>
          <cell r="U1062" t="e">
            <v>#REF!</v>
          </cell>
          <cell r="X1062" t="str">
            <v>DEP-NC 2026</v>
          </cell>
        </row>
        <row r="1063">
          <cell r="A1063" t="str">
            <v>T6310B22</v>
          </cell>
          <cell r="B1063" t="str">
            <v>NC</v>
          </cell>
          <cell r="C1063" t="str">
            <v>CDO-East</v>
          </cell>
          <cell r="D1063" t="str">
            <v>EASTERN</v>
          </cell>
          <cell r="E1063" t="str">
            <v>WILMINGTON NORTH</v>
          </cell>
          <cell r="F1063" t="str">
            <v>New Hanover</v>
          </cell>
          <cell r="G1063" t="str">
            <v>EAGLE ISLAND 115KV</v>
          </cell>
          <cell r="H1063" t="str">
            <v>T6310</v>
          </cell>
          <cell r="I1063">
            <v>312</v>
          </cell>
          <cell r="J1063" t="str">
            <v>B22</v>
          </cell>
          <cell r="K1063" t="str">
            <v>WATER STREET 24KV</v>
          </cell>
          <cell r="L1063" t="str">
            <v>BK1</v>
          </cell>
          <cell r="M1063">
            <v>24</v>
          </cell>
          <cell r="N1063">
            <v>1182</v>
          </cell>
          <cell r="O1063"/>
          <cell r="Q1063">
            <v>0</v>
          </cell>
          <cell r="R1063">
            <v>0</v>
          </cell>
          <cell r="S1063">
            <v>0</v>
          </cell>
          <cell r="T1063">
            <v>0</v>
          </cell>
          <cell r="U1063" t="e">
            <v>#REF!</v>
          </cell>
          <cell r="X1063" t="str">
            <v>DEP-NC 2026</v>
          </cell>
        </row>
        <row r="1064">
          <cell r="A1064" t="str">
            <v>T6310B24</v>
          </cell>
          <cell r="B1064" t="str">
            <v>NC</v>
          </cell>
          <cell r="C1064" t="str">
            <v>CDO-East</v>
          </cell>
          <cell r="D1064" t="str">
            <v>EASTERN</v>
          </cell>
          <cell r="E1064" t="str">
            <v>WILMINGTON NORTH</v>
          </cell>
          <cell r="F1064" t="str">
            <v>New Hanover</v>
          </cell>
          <cell r="G1064" t="str">
            <v>EAGLE ISLAND 115KV</v>
          </cell>
          <cell r="H1064" t="str">
            <v>T6310</v>
          </cell>
          <cell r="I1064">
            <v>312</v>
          </cell>
          <cell r="J1064" t="str">
            <v>B24</v>
          </cell>
          <cell r="K1064" t="str">
            <v>DOWNTOWN 24KV</v>
          </cell>
          <cell r="L1064" t="str">
            <v>BK1</v>
          </cell>
          <cell r="M1064">
            <v>24</v>
          </cell>
          <cell r="N1064">
            <v>861</v>
          </cell>
          <cell r="O1064"/>
          <cell r="Q1064">
            <v>0</v>
          </cell>
          <cell r="R1064">
            <v>0</v>
          </cell>
          <cell r="S1064">
            <v>0</v>
          </cell>
          <cell r="T1064">
            <v>0</v>
          </cell>
          <cell r="U1064" t="e">
            <v>#REF!</v>
          </cell>
          <cell r="X1064" t="str">
            <v>DEP-NC 2026</v>
          </cell>
        </row>
        <row r="1065">
          <cell r="A1065" t="str">
            <v>T6310B26</v>
          </cell>
          <cell r="B1065" t="str">
            <v>NC</v>
          </cell>
          <cell r="C1065" t="str">
            <v>CDO-East</v>
          </cell>
          <cell r="D1065" t="str">
            <v>EASTERN</v>
          </cell>
          <cell r="E1065" t="str">
            <v>WILMINGTON NORTH</v>
          </cell>
          <cell r="F1065" t="str">
            <v>New Hanover</v>
          </cell>
          <cell r="G1065" t="str">
            <v>EAGLE ISLAND 115KV</v>
          </cell>
          <cell r="H1065" t="str">
            <v>T6310</v>
          </cell>
          <cell r="I1065">
            <v>312</v>
          </cell>
          <cell r="J1065" t="str">
            <v>B26</v>
          </cell>
          <cell r="K1065" t="str">
            <v>BELVILLE 24KV</v>
          </cell>
          <cell r="L1065" t="str">
            <v>BK1</v>
          </cell>
          <cell r="M1065">
            <v>24</v>
          </cell>
          <cell r="N1065">
            <v>739</v>
          </cell>
          <cell r="O1065"/>
          <cell r="Q1065">
            <v>0</v>
          </cell>
          <cell r="R1065">
            <v>0</v>
          </cell>
          <cell r="S1065">
            <v>1</v>
          </cell>
          <cell r="T1065">
            <v>0</v>
          </cell>
          <cell r="U1065" t="e">
            <v>#REF!</v>
          </cell>
          <cell r="X1065" t="str">
            <v>DEP-NC 2026</v>
          </cell>
        </row>
        <row r="1066">
          <cell r="A1066" t="str">
            <v>T6320B05</v>
          </cell>
          <cell r="B1066" t="str">
            <v>NC</v>
          </cell>
          <cell r="C1066" t="str">
            <v>CDO-East</v>
          </cell>
          <cell r="D1066" t="str">
            <v>EASTERN</v>
          </cell>
          <cell r="E1066" t="str">
            <v>WILMINGTON NORTH</v>
          </cell>
          <cell r="F1066" t="str">
            <v>New Hanover</v>
          </cell>
          <cell r="G1066" t="str">
            <v>WILMINGTON EAST 230KV</v>
          </cell>
          <cell r="H1066" t="str">
            <v>T6320</v>
          </cell>
          <cell r="I1066">
            <v>312</v>
          </cell>
          <cell r="J1066" t="str">
            <v>B05</v>
          </cell>
          <cell r="K1066" t="str">
            <v>CORNING 12KV - Removed</v>
          </cell>
          <cell r="L1066" t="str">
            <v>BK1</v>
          </cell>
          <cell r="M1066">
            <v>12</v>
          </cell>
          <cell r="N1066">
            <v>0</v>
          </cell>
          <cell r="O1066"/>
          <cell r="Q1066">
            <v>0</v>
          </cell>
          <cell r="R1066">
            <v>0</v>
          </cell>
          <cell r="S1066">
            <v>0</v>
          </cell>
          <cell r="T1066">
            <v>0</v>
          </cell>
          <cell r="U1066" t="e">
            <v>#REF!</v>
          </cell>
          <cell r="X1066" t="str">
            <v>DEP-NC 2026</v>
          </cell>
        </row>
        <row r="1067">
          <cell r="A1067" t="str">
            <v>T6382B13</v>
          </cell>
          <cell r="B1067" t="str">
            <v>NC</v>
          </cell>
          <cell r="C1067" t="str">
            <v>CDO-East</v>
          </cell>
          <cell r="D1067" t="str">
            <v>EASTERN</v>
          </cell>
          <cell r="E1067" t="str">
            <v>WILMINGTON SOUTH</v>
          </cell>
          <cell r="F1067" t="str">
            <v>New Hanover</v>
          </cell>
          <cell r="G1067" t="str">
            <v>WILMINGTON RIVER ROAD 115KV</v>
          </cell>
          <cell r="K1067" t="str">
            <v>Golden Road 24kv</v>
          </cell>
          <cell r="U1067" t="e">
            <v>#REF!</v>
          </cell>
          <cell r="X1067" t="str">
            <v>DEP-NC 2026</v>
          </cell>
        </row>
        <row r="1068">
          <cell r="A1068" t="str">
            <v>T6386B11</v>
          </cell>
          <cell r="B1068" t="str">
            <v>NC</v>
          </cell>
          <cell r="C1068" t="str">
            <v>CDO-East</v>
          </cell>
          <cell r="D1068" t="str">
            <v>EASTERN</v>
          </cell>
          <cell r="E1068" t="str">
            <v>WILMINGTON NORTH</v>
          </cell>
          <cell r="F1068" t="str">
            <v>New Hanover</v>
          </cell>
          <cell r="G1068" t="str">
            <v>VISTA 115KV</v>
          </cell>
          <cell r="H1068" t="str">
            <v>T6386</v>
          </cell>
          <cell r="I1068">
            <v>312</v>
          </cell>
          <cell r="J1068" t="str">
            <v>B11</v>
          </cell>
          <cell r="K1068" t="str">
            <v>SLOOP POINT ROAD 24KV</v>
          </cell>
          <cell r="L1068" t="str">
            <v>BK1</v>
          </cell>
          <cell r="M1068">
            <v>24</v>
          </cell>
          <cell r="N1068">
            <v>1216</v>
          </cell>
          <cell r="O1068"/>
          <cell r="Q1068">
            <v>0</v>
          </cell>
          <cell r="R1068">
            <v>0</v>
          </cell>
          <cell r="S1068">
            <v>0</v>
          </cell>
          <cell r="T1068">
            <v>0</v>
          </cell>
          <cell r="U1068" t="e">
            <v>#REF!</v>
          </cell>
          <cell r="X1068" t="str">
            <v>DEP-NC 2026</v>
          </cell>
        </row>
        <row r="1069">
          <cell r="A1069" t="str">
            <v>T6386B12</v>
          </cell>
          <cell r="B1069" t="str">
            <v>NC</v>
          </cell>
          <cell r="C1069" t="str">
            <v>CDO-East</v>
          </cell>
          <cell r="D1069" t="str">
            <v>EASTERN</v>
          </cell>
          <cell r="E1069" t="str">
            <v>WILMINGTON NORTH</v>
          </cell>
          <cell r="F1069" t="str">
            <v>New Hanover</v>
          </cell>
          <cell r="G1069" t="str">
            <v>VISTA 115KV</v>
          </cell>
          <cell r="H1069" t="str">
            <v>T6386</v>
          </cell>
          <cell r="I1069">
            <v>312</v>
          </cell>
          <cell r="J1069" t="str">
            <v>B12</v>
          </cell>
          <cell r="K1069" t="str">
            <v>TOPSAIL GREENS 24KV</v>
          </cell>
          <cell r="L1069" t="str">
            <v>BK1</v>
          </cell>
          <cell r="M1069">
            <v>24</v>
          </cell>
          <cell r="N1069">
            <v>1056</v>
          </cell>
          <cell r="O1069"/>
          <cell r="Q1069">
            <v>0</v>
          </cell>
          <cell r="R1069">
            <v>0</v>
          </cell>
          <cell r="S1069">
            <v>0</v>
          </cell>
          <cell r="T1069">
            <v>0</v>
          </cell>
          <cell r="U1069" t="e">
            <v>#REF!</v>
          </cell>
          <cell r="X1069" t="str">
            <v>DEP-NC 2026</v>
          </cell>
        </row>
        <row r="1070">
          <cell r="A1070" t="str">
            <v>T6386B13</v>
          </cell>
          <cell r="B1070" t="str">
            <v>NC</v>
          </cell>
          <cell r="C1070" t="str">
            <v>CDO-East</v>
          </cell>
          <cell r="D1070" t="str">
            <v>EASTERN</v>
          </cell>
          <cell r="E1070" t="str">
            <v>WILMINGTON NORTH</v>
          </cell>
          <cell r="F1070" t="str">
            <v>New Hanover</v>
          </cell>
          <cell r="G1070" t="str">
            <v>VISTA 115KV</v>
          </cell>
          <cell r="H1070" t="str">
            <v>T6386</v>
          </cell>
          <cell r="I1070">
            <v>312</v>
          </cell>
          <cell r="J1070" t="str">
            <v>B13</v>
          </cell>
          <cell r="K1070" t="str">
            <v>FUTURE 24KV</v>
          </cell>
          <cell r="L1070" t="str">
            <v>BK1</v>
          </cell>
          <cell r="M1070">
            <v>24</v>
          </cell>
          <cell r="N1070">
            <v>0</v>
          </cell>
          <cell r="O1070"/>
          <cell r="Q1070">
            <v>0</v>
          </cell>
          <cell r="R1070">
            <v>0</v>
          </cell>
          <cell r="S1070">
            <v>0</v>
          </cell>
          <cell r="T1070">
            <v>0</v>
          </cell>
          <cell r="U1070" t="e">
            <v>#REF!</v>
          </cell>
          <cell r="X1070" t="str">
            <v>DEP-NC 2026</v>
          </cell>
        </row>
        <row r="1071">
          <cell r="A1071" t="str">
            <v>T6386B19</v>
          </cell>
          <cell r="B1071" t="str">
            <v>NC</v>
          </cell>
          <cell r="C1071" t="str">
            <v>CDO-East</v>
          </cell>
          <cell r="D1071" t="str">
            <v>EASTERN</v>
          </cell>
          <cell r="E1071" t="str">
            <v>WILMINGTON NORTH</v>
          </cell>
          <cell r="F1071" t="str">
            <v>New Hanover</v>
          </cell>
          <cell r="G1071" t="str">
            <v>VISTA 115KV</v>
          </cell>
          <cell r="H1071" t="str">
            <v>T6386</v>
          </cell>
          <cell r="I1071">
            <v>312</v>
          </cell>
          <cell r="J1071" t="str">
            <v>B14</v>
          </cell>
          <cell r="K1071" t="str">
            <v>TRANSFER 24KV</v>
          </cell>
          <cell r="L1071" t="str">
            <v>BK1</v>
          </cell>
          <cell r="M1071">
            <v>24</v>
          </cell>
          <cell r="N1071">
            <v>0</v>
          </cell>
          <cell r="O1071"/>
          <cell r="Q1071">
            <v>0</v>
          </cell>
          <cell r="R1071">
            <v>0</v>
          </cell>
          <cell r="S1071">
            <v>0</v>
          </cell>
          <cell r="T1071">
            <v>0</v>
          </cell>
          <cell r="U1071" t="e">
            <v>#REF!</v>
          </cell>
          <cell r="X1071" t="str">
            <v>DEP-NC 2026</v>
          </cell>
        </row>
        <row r="1072">
          <cell r="A1072" t="str">
            <v>T6387B12</v>
          </cell>
          <cell r="B1072" t="str">
            <v>NC</v>
          </cell>
          <cell r="C1072" t="str">
            <v>CDO-East</v>
          </cell>
          <cell r="D1072" t="str">
            <v>EASTERN</v>
          </cell>
          <cell r="E1072" t="str">
            <v>WILMINGTON SOUTH</v>
          </cell>
          <cell r="F1072" t="str">
            <v>New Hanover</v>
          </cell>
          <cell r="G1072" t="str">
            <v>SCOTTS HILL 230KV</v>
          </cell>
          <cell r="K1072" t="str">
            <v>Kirkland 24kv</v>
          </cell>
          <cell r="U1072" t="e">
            <v>#REF!</v>
          </cell>
          <cell r="X1072" t="str">
            <v>DEP-NC 2026</v>
          </cell>
        </row>
        <row r="1073">
          <cell r="A1073" t="str">
            <v>T6387B13</v>
          </cell>
          <cell r="B1073" t="str">
            <v>NC</v>
          </cell>
          <cell r="C1073" t="str">
            <v>CDO-East</v>
          </cell>
          <cell r="D1073" t="str">
            <v>EASTERN</v>
          </cell>
          <cell r="E1073" t="str">
            <v>WILMINGTON NORTH</v>
          </cell>
          <cell r="F1073" t="str">
            <v>New Hanover</v>
          </cell>
          <cell r="G1073" t="str">
            <v>SCOTTS HILL 230KV</v>
          </cell>
          <cell r="H1073" t="str">
            <v>T6387</v>
          </cell>
          <cell r="I1073">
            <v>312</v>
          </cell>
          <cell r="J1073" t="str">
            <v>B13</v>
          </cell>
          <cell r="K1073" t="str">
            <v>WASHINGTON ACRES 24KV</v>
          </cell>
          <cell r="L1073" t="str">
            <v>BK1</v>
          </cell>
          <cell r="M1073">
            <v>24</v>
          </cell>
          <cell r="N1073">
            <v>1080</v>
          </cell>
          <cell r="O1073"/>
          <cell r="Q1073">
            <v>0</v>
          </cell>
          <cell r="R1073">
            <v>0</v>
          </cell>
          <cell r="S1073">
            <v>0</v>
          </cell>
          <cell r="T1073">
            <v>0</v>
          </cell>
          <cell r="U1073" t="e">
            <v>#REF!</v>
          </cell>
          <cell r="X1073" t="str">
            <v>DEP-NC 2026</v>
          </cell>
        </row>
        <row r="1074">
          <cell r="A1074" t="str">
            <v>T6387B29</v>
          </cell>
          <cell r="B1074" t="str">
            <v>NC</v>
          </cell>
          <cell r="C1074" t="str">
            <v>CDO-East</v>
          </cell>
          <cell r="D1074" t="str">
            <v>EASTERN</v>
          </cell>
          <cell r="E1074" t="str">
            <v>WILMINGTON NORTH</v>
          </cell>
          <cell r="F1074" t="str">
            <v>New Hanover</v>
          </cell>
          <cell r="G1074" t="str">
            <v>SCOTTS HILL 230KV</v>
          </cell>
          <cell r="H1074" t="str">
            <v>T6387</v>
          </cell>
          <cell r="I1074">
            <v>312</v>
          </cell>
          <cell r="J1074" t="str">
            <v>B29</v>
          </cell>
          <cell r="K1074" t="str">
            <v>TRANSFER BREAKER 24KV</v>
          </cell>
          <cell r="L1074" t="str">
            <v>BK2</v>
          </cell>
          <cell r="M1074">
            <v>24</v>
          </cell>
          <cell r="N1074" t="str">
            <v>NA</v>
          </cell>
          <cell r="O1074"/>
          <cell r="Q1074">
            <v>0</v>
          </cell>
          <cell r="R1074">
            <v>0</v>
          </cell>
          <cell r="S1074">
            <v>0</v>
          </cell>
          <cell r="T1074" t="str">
            <v>NA</v>
          </cell>
          <cell r="U1074" t="e">
            <v>#REF!</v>
          </cell>
          <cell r="X1074" t="str">
            <v>DEP-NC 2026</v>
          </cell>
        </row>
        <row r="1075">
          <cell r="A1075" t="str">
            <v>T6445B01</v>
          </cell>
          <cell r="B1075" t="str">
            <v>NC</v>
          </cell>
          <cell r="C1075" t="str">
            <v>CDO-East</v>
          </cell>
          <cell r="D1075" t="str">
            <v>EASTERN</v>
          </cell>
          <cell r="E1075" t="str">
            <v>WILMINGTON NORTH</v>
          </cell>
          <cell r="F1075" t="str">
            <v>New Hanover</v>
          </cell>
          <cell r="G1075" t="str">
            <v>LELAND 115KV</v>
          </cell>
          <cell r="H1075" t="str">
            <v>T6445</v>
          </cell>
          <cell r="I1075">
            <v>312</v>
          </cell>
          <cell r="J1075" t="str">
            <v>B01</v>
          </cell>
          <cell r="K1075" t="str">
            <v>LELAND 24KV</v>
          </cell>
          <cell r="L1075" t="str">
            <v>BK1</v>
          </cell>
          <cell r="M1075">
            <v>24</v>
          </cell>
          <cell r="N1075">
            <v>1203</v>
          </cell>
          <cell r="O1075"/>
          <cell r="Q1075">
            <v>0</v>
          </cell>
          <cell r="R1075">
            <v>0</v>
          </cell>
          <cell r="S1075">
            <v>1</v>
          </cell>
          <cell r="T1075">
            <v>0</v>
          </cell>
          <cell r="U1075" t="e">
            <v>#REF!</v>
          </cell>
          <cell r="X1075" t="str">
            <v>DEP-NC 2026</v>
          </cell>
        </row>
        <row r="1076">
          <cell r="A1076" t="str">
            <v>T6446B11</v>
          </cell>
          <cell r="B1076" t="str">
            <v>NC</v>
          </cell>
          <cell r="C1076" t="str">
            <v>CDO-East</v>
          </cell>
          <cell r="D1076" t="str">
            <v>EASTERN</v>
          </cell>
          <cell r="E1076" t="str">
            <v>WILMINGTON NORTH</v>
          </cell>
          <cell r="F1076" t="str">
            <v>New Hanover</v>
          </cell>
          <cell r="G1076" t="str">
            <v>LELAND INDUSTRIAL 115KV</v>
          </cell>
          <cell r="H1076" t="str">
            <v>T6446</v>
          </cell>
          <cell r="I1076">
            <v>312</v>
          </cell>
          <cell r="J1076" t="str">
            <v>B11</v>
          </cell>
          <cell r="K1076" t="str">
            <v>LELAND INDUSTRIAL PARK 23KV</v>
          </cell>
          <cell r="L1076" t="str">
            <v>BK1</v>
          </cell>
          <cell r="M1076">
            <v>23</v>
          </cell>
          <cell r="N1076">
            <v>65</v>
          </cell>
          <cell r="O1076"/>
          <cell r="Q1076">
            <v>0</v>
          </cell>
          <cell r="R1076">
            <v>0</v>
          </cell>
          <cell r="S1076">
            <v>0</v>
          </cell>
          <cell r="T1076">
            <v>0</v>
          </cell>
          <cell r="U1076" t="e">
            <v>#REF!</v>
          </cell>
          <cell r="X1076" t="str">
            <v>DEP-NC 2026</v>
          </cell>
        </row>
        <row r="1077">
          <cell r="A1077" t="str">
            <v>T6470B07</v>
          </cell>
          <cell r="B1077" t="str">
            <v>NC</v>
          </cell>
          <cell r="C1077" t="str">
            <v>CDO-East</v>
          </cell>
          <cell r="D1077" t="str">
            <v>EASTERN</v>
          </cell>
          <cell r="E1077" t="str">
            <v>WILMINGTON NORTH</v>
          </cell>
          <cell r="F1077" t="str">
            <v>New Hanover</v>
          </cell>
          <cell r="G1077" t="str">
            <v>WILMINGTON OGDEN 230KV</v>
          </cell>
          <cell r="H1077" t="str">
            <v>T6470</v>
          </cell>
          <cell r="I1077">
            <v>312</v>
          </cell>
          <cell r="J1077" t="str">
            <v>B07</v>
          </cell>
          <cell r="K1077" t="str">
            <v>TORCHWOOD 24KV</v>
          </cell>
          <cell r="L1077" t="str">
            <v>BK2</v>
          </cell>
          <cell r="M1077">
            <v>24</v>
          </cell>
          <cell r="N1077">
            <v>1105</v>
          </cell>
          <cell r="O1077"/>
          <cell r="Q1077">
            <v>0</v>
          </cell>
          <cell r="R1077">
            <v>0</v>
          </cell>
          <cell r="S1077">
            <v>0</v>
          </cell>
          <cell r="T1077">
            <v>0</v>
          </cell>
          <cell r="U1077" t="e">
            <v>#REF!</v>
          </cell>
          <cell r="X1077" t="str">
            <v>DEP-NC 2026</v>
          </cell>
        </row>
        <row r="1078">
          <cell r="A1078" t="str">
            <v>T6500B02</v>
          </cell>
          <cell r="B1078" t="str">
            <v>NC</v>
          </cell>
          <cell r="C1078" t="str">
            <v>CDO-East</v>
          </cell>
          <cell r="D1078" t="str">
            <v>EASTERN</v>
          </cell>
          <cell r="E1078" t="str">
            <v>WILMINGTON NORTH</v>
          </cell>
          <cell r="F1078" t="str">
            <v>New Hanover</v>
          </cell>
          <cell r="G1078" t="str">
            <v>RIEGELWOOD FEDERAL PAPER BOARD 115KV</v>
          </cell>
          <cell r="H1078" t="str">
            <v>T6500</v>
          </cell>
          <cell r="I1078">
            <v>312</v>
          </cell>
          <cell r="J1078" t="str">
            <v>B02</v>
          </cell>
          <cell r="K1078" t="str">
            <v>WASTE LAGOON 13.8KV</v>
          </cell>
          <cell r="L1078" t="str">
            <v>BK1</v>
          </cell>
          <cell r="M1078">
            <v>13</v>
          </cell>
          <cell r="N1078">
            <v>9</v>
          </cell>
          <cell r="O1078"/>
          <cell r="Q1078">
            <v>0</v>
          </cell>
          <cell r="R1078">
            <v>0</v>
          </cell>
          <cell r="S1078">
            <v>0</v>
          </cell>
          <cell r="T1078">
            <v>0</v>
          </cell>
          <cell r="U1078" t="e">
            <v>#REF!</v>
          </cell>
          <cell r="X1078" t="str">
            <v>DEP-NC 2026</v>
          </cell>
        </row>
        <row r="1079">
          <cell r="A1079" t="str">
            <v>T6561B01</v>
          </cell>
          <cell r="B1079" t="str">
            <v>NC</v>
          </cell>
          <cell r="C1079" t="str">
            <v>CDO-East</v>
          </cell>
          <cell r="D1079" t="str">
            <v>EASTERN</v>
          </cell>
          <cell r="E1079" t="str">
            <v>WILMINGTON SOUTH</v>
          </cell>
          <cell r="F1079" t="str">
            <v>New Hanover</v>
          </cell>
          <cell r="G1079" t="str">
            <v>SOUTHPORT 230KV</v>
          </cell>
          <cell r="H1079" t="str">
            <v>T6561</v>
          </cell>
          <cell r="I1079">
            <v>310</v>
          </cell>
          <cell r="J1079" t="str">
            <v>B01</v>
          </cell>
          <cell r="K1079" t="str">
            <v>SOUTHPORT 23KV</v>
          </cell>
          <cell r="L1079" t="str">
            <v>BK1</v>
          </cell>
          <cell r="M1079">
            <v>23</v>
          </cell>
          <cell r="N1079">
            <v>0</v>
          </cell>
          <cell r="O1079"/>
          <cell r="Q1079">
            <v>0</v>
          </cell>
          <cell r="R1079">
            <v>0</v>
          </cell>
          <cell r="S1079">
            <v>1</v>
          </cell>
          <cell r="T1079">
            <v>0</v>
          </cell>
          <cell r="U1079" t="e">
            <v>#REF!</v>
          </cell>
          <cell r="X1079" t="str">
            <v>DEP-NC 2026</v>
          </cell>
        </row>
        <row r="1080">
          <cell r="A1080" t="str">
            <v>T6561B02</v>
          </cell>
          <cell r="B1080" t="str">
            <v>NC</v>
          </cell>
          <cell r="C1080" t="str">
            <v>CDO-East</v>
          </cell>
          <cell r="D1080" t="str">
            <v>EASTERN</v>
          </cell>
          <cell r="E1080" t="str">
            <v>WILMINGTON SOUTH</v>
          </cell>
          <cell r="F1080" t="str">
            <v>New Hanover</v>
          </cell>
          <cell r="G1080" t="str">
            <v>SOUTHPORT 230KV</v>
          </cell>
          <cell r="H1080" t="str">
            <v>T6561</v>
          </cell>
          <cell r="I1080">
            <v>310</v>
          </cell>
          <cell r="J1080" t="str">
            <v>B02</v>
          </cell>
          <cell r="K1080" t="str">
            <v>BOILING SPRINGS 23KV</v>
          </cell>
          <cell r="L1080" t="str">
            <v>BK1</v>
          </cell>
          <cell r="M1080">
            <v>23</v>
          </cell>
          <cell r="N1080">
            <v>1009</v>
          </cell>
          <cell r="O1080"/>
          <cell r="Q1080">
            <v>0</v>
          </cell>
          <cell r="R1080">
            <v>0</v>
          </cell>
          <cell r="S1080">
            <v>2</v>
          </cell>
          <cell r="T1080">
            <v>0</v>
          </cell>
          <cell r="U1080" t="e">
            <v>#REF!</v>
          </cell>
          <cell r="X1080" t="str">
            <v>DEP-NC 2026</v>
          </cell>
        </row>
        <row r="1081">
          <cell r="A1081" t="str">
            <v>T6561B04</v>
          </cell>
          <cell r="B1081" t="str">
            <v>NC</v>
          </cell>
          <cell r="C1081" t="str">
            <v>CDO-East</v>
          </cell>
          <cell r="D1081" t="str">
            <v>EASTERN</v>
          </cell>
          <cell r="E1081" t="str">
            <v>WILMINGTON SOUTH</v>
          </cell>
          <cell r="F1081" t="str">
            <v>New Hanover</v>
          </cell>
          <cell r="G1081" t="str">
            <v>SOUTHPORT 230KV</v>
          </cell>
          <cell r="H1081" t="str">
            <v>T6561</v>
          </cell>
          <cell r="I1081">
            <v>310</v>
          </cell>
          <cell r="J1081" t="str">
            <v>B04</v>
          </cell>
          <cell r="K1081" t="str">
            <v>BSEP 23KV</v>
          </cell>
          <cell r="L1081" t="str">
            <v>BK1</v>
          </cell>
          <cell r="M1081">
            <v>23</v>
          </cell>
          <cell r="N1081">
            <v>4</v>
          </cell>
          <cell r="O1081"/>
          <cell r="Q1081">
            <v>0</v>
          </cell>
          <cell r="R1081">
            <v>0</v>
          </cell>
          <cell r="S1081">
            <v>0</v>
          </cell>
          <cell r="T1081">
            <v>0</v>
          </cell>
          <cell r="U1081" t="e">
            <v>#REF!</v>
          </cell>
          <cell r="X1081" t="str">
            <v>DEP-NC 2026</v>
          </cell>
        </row>
        <row r="1082">
          <cell r="A1082" t="str">
            <v>T6662B01</v>
          </cell>
          <cell r="B1082" t="str">
            <v>NC</v>
          </cell>
          <cell r="C1082" t="str">
            <v>CDO-East</v>
          </cell>
          <cell r="D1082" t="str">
            <v>EASTERN</v>
          </cell>
          <cell r="E1082" t="str">
            <v>WILMINGTON SOUTH</v>
          </cell>
          <cell r="F1082" t="str">
            <v>New Hanover</v>
          </cell>
          <cell r="G1082" t="str">
            <v>WILMINGTON CEDAR AVENUE 230KV</v>
          </cell>
          <cell r="H1082" t="str">
            <v>T6662</v>
          </cell>
          <cell r="I1082">
            <v>310</v>
          </cell>
          <cell r="J1082" t="str">
            <v>B01</v>
          </cell>
          <cell r="K1082" t="str">
            <v>COLLEGE ROAD 23KV</v>
          </cell>
          <cell r="L1082" t="str">
            <v>BK1</v>
          </cell>
          <cell r="M1082">
            <v>23</v>
          </cell>
          <cell r="N1082">
            <v>720</v>
          </cell>
          <cell r="O1082"/>
          <cell r="Q1082">
            <v>0</v>
          </cell>
          <cell r="R1082">
            <v>0</v>
          </cell>
          <cell r="S1082">
            <v>0</v>
          </cell>
          <cell r="T1082">
            <v>0</v>
          </cell>
          <cell r="U1082" t="e">
            <v>#REF!</v>
          </cell>
          <cell r="X1082" t="str">
            <v>DEP-NC 2026</v>
          </cell>
        </row>
        <row r="1083">
          <cell r="A1083" t="str">
            <v>T6662B03</v>
          </cell>
          <cell r="B1083" t="str">
            <v>NC</v>
          </cell>
          <cell r="C1083" t="str">
            <v>CDO-East</v>
          </cell>
          <cell r="D1083" t="str">
            <v>EASTERN</v>
          </cell>
          <cell r="E1083" t="str">
            <v>WILMINGTON SOUTH</v>
          </cell>
          <cell r="F1083" t="str">
            <v>New Hanover</v>
          </cell>
          <cell r="G1083" t="str">
            <v>WILMINGTON CEDAR AVENUE 230KV</v>
          </cell>
          <cell r="H1083" t="str">
            <v>T6662</v>
          </cell>
          <cell r="I1083">
            <v>310</v>
          </cell>
          <cell r="J1083" t="str">
            <v>B03</v>
          </cell>
          <cell r="K1083" t="str">
            <v>UNCW 23KV</v>
          </cell>
          <cell r="L1083" t="str">
            <v>BK1</v>
          </cell>
          <cell r="M1083">
            <v>23</v>
          </cell>
          <cell r="N1083">
            <v>1246</v>
          </cell>
          <cell r="O1083"/>
          <cell r="Q1083">
            <v>0</v>
          </cell>
          <cell r="R1083">
            <v>0</v>
          </cell>
          <cell r="S1083">
            <v>1</v>
          </cell>
          <cell r="T1083">
            <v>0</v>
          </cell>
          <cell r="U1083" t="e">
            <v>#REF!</v>
          </cell>
          <cell r="X1083" t="str">
            <v>DEP-NC 2026</v>
          </cell>
        </row>
        <row r="1084">
          <cell r="A1084" t="str">
            <v>T6662B05</v>
          </cell>
          <cell r="B1084" t="str">
            <v>NC</v>
          </cell>
          <cell r="C1084" t="str">
            <v>CDO-East</v>
          </cell>
          <cell r="D1084" t="str">
            <v>EASTERN</v>
          </cell>
          <cell r="E1084" t="str">
            <v>WILMINGTON SOUTH</v>
          </cell>
          <cell r="F1084" t="str">
            <v>New Hanover</v>
          </cell>
          <cell r="G1084" t="str">
            <v>WILMINGTON CEDAR AVE. 230KV</v>
          </cell>
          <cell r="K1084" t="str">
            <v>Rose Ave 24kv</v>
          </cell>
          <cell r="U1084" t="e">
            <v>#REF!</v>
          </cell>
          <cell r="X1084" t="str">
            <v>DEP-NC 2026</v>
          </cell>
        </row>
        <row r="1085">
          <cell r="A1085" t="str">
            <v>T6720B01</v>
          </cell>
          <cell r="B1085" t="str">
            <v>NC</v>
          </cell>
          <cell r="C1085" t="str">
            <v>CDO-East</v>
          </cell>
          <cell r="D1085" t="str">
            <v>EASTERN</v>
          </cell>
          <cell r="E1085" t="str">
            <v>WILMINGTON SOUTH</v>
          </cell>
          <cell r="F1085" t="str">
            <v>New Hanover</v>
          </cell>
          <cell r="G1085" t="str">
            <v>WILMINGTON WINTER PARK 230KV</v>
          </cell>
          <cell r="H1085" t="str">
            <v>T6720</v>
          </cell>
          <cell r="I1085">
            <v>310</v>
          </cell>
          <cell r="J1085" t="str">
            <v>B01</v>
          </cell>
          <cell r="K1085" t="str">
            <v>NAVAHO TRAIL 23KV</v>
          </cell>
          <cell r="L1085" t="str">
            <v>BK1</v>
          </cell>
          <cell r="M1085">
            <v>23</v>
          </cell>
          <cell r="N1085">
            <v>1196</v>
          </cell>
          <cell r="O1085"/>
          <cell r="Q1085">
            <v>0</v>
          </cell>
          <cell r="R1085">
            <v>0</v>
          </cell>
          <cell r="S1085">
            <v>1</v>
          </cell>
          <cell r="T1085">
            <v>0</v>
          </cell>
          <cell r="U1085" t="e">
            <v>#REF!</v>
          </cell>
          <cell r="X1085" t="str">
            <v>DEP-NC 2026</v>
          </cell>
        </row>
        <row r="1086">
          <cell r="A1086" t="str">
            <v>T6740B06</v>
          </cell>
          <cell r="B1086" t="str">
            <v>NC</v>
          </cell>
          <cell r="C1086" t="str">
            <v>CDO-East</v>
          </cell>
          <cell r="D1086" t="str">
            <v>EASTERN</v>
          </cell>
          <cell r="E1086" t="str">
            <v>WILMINGTON SOUTH</v>
          </cell>
          <cell r="F1086" t="str">
            <v>New Hanover</v>
          </cell>
          <cell r="G1086" t="str">
            <v>WRIGHTSVILLE BEACH 230KV</v>
          </cell>
          <cell r="H1086" t="str">
            <v>T6740</v>
          </cell>
          <cell r="I1086">
            <v>310</v>
          </cell>
          <cell r="J1086" t="str">
            <v>B06</v>
          </cell>
          <cell r="K1086" t="str">
            <v>EASTWOOD ROAD 23KV</v>
          </cell>
          <cell r="L1086" t="str">
            <v>BK1</v>
          </cell>
          <cell r="M1086">
            <v>23</v>
          </cell>
          <cell r="N1086">
            <v>1096</v>
          </cell>
          <cell r="O1086"/>
          <cell r="Q1086">
            <v>0</v>
          </cell>
          <cell r="R1086">
            <v>0</v>
          </cell>
          <cell r="S1086">
            <v>1</v>
          </cell>
          <cell r="T1086">
            <v>0</v>
          </cell>
          <cell r="U1086" t="e">
            <v>#REF!</v>
          </cell>
          <cell r="X1086" t="str">
            <v>DEP-NC 2026</v>
          </cell>
        </row>
        <row r="1087">
          <cell r="A1087" t="str">
            <v>T6740B17</v>
          </cell>
          <cell r="B1087" t="str">
            <v>NC</v>
          </cell>
          <cell r="C1087" t="str">
            <v>CDO-East</v>
          </cell>
          <cell r="D1087" t="str">
            <v>EASTERN</v>
          </cell>
          <cell r="E1087" t="str">
            <v>WILMINGTON SOUTH</v>
          </cell>
          <cell r="F1087" t="str">
            <v>New Hanover</v>
          </cell>
          <cell r="G1087" t="str">
            <v>WRIGHTSVILLE BEACH 230KV</v>
          </cell>
          <cell r="H1087" t="str">
            <v>T6740</v>
          </cell>
          <cell r="I1087">
            <v>310</v>
          </cell>
          <cell r="J1087" t="str">
            <v>B17</v>
          </cell>
          <cell r="K1087" t="str">
            <v>MILITARY CUTOFF 24KV</v>
          </cell>
          <cell r="L1087" t="str">
            <v>BK2</v>
          </cell>
          <cell r="M1087">
            <v>24</v>
          </cell>
          <cell r="N1087">
            <v>279</v>
          </cell>
          <cell r="O1087"/>
          <cell r="Q1087">
            <v>0</v>
          </cell>
          <cell r="R1087">
            <v>0</v>
          </cell>
          <cell r="S1087">
            <v>0</v>
          </cell>
          <cell r="T1087">
            <v>0</v>
          </cell>
          <cell r="U1087" t="e">
            <v>#REF!</v>
          </cell>
          <cell r="X1087" t="str">
            <v>DEP-NC 2026</v>
          </cell>
        </row>
        <row r="1088">
          <cell r="A1088" t="str">
            <v>T6740B18</v>
          </cell>
          <cell r="B1088" t="str">
            <v>NC</v>
          </cell>
          <cell r="C1088" t="str">
            <v>CDO-East</v>
          </cell>
          <cell r="D1088" t="str">
            <v>EASTERN</v>
          </cell>
          <cell r="E1088" t="str">
            <v>WILMINGTON SOUTH</v>
          </cell>
          <cell r="F1088" t="str">
            <v>New Hanover</v>
          </cell>
          <cell r="G1088" t="str">
            <v>WRIGHTSVILLE BEACH 230KV</v>
          </cell>
          <cell r="H1088" t="str">
            <v>T6740</v>
          </cell>
          <cell r="I1088">
            <v>310</v>
          </cell>
          <cell r="J1088" t="str">
            <v>B18</v>
          </cell>
          <cell r="K1088" t="str">
            <v>MAYFAIRE 24KV</v>
          </cell>
          <cell r="L1088" t="str">
            <v>BK2</v>
          </cell>
          <cell r="M1088">
            <v>24</v>
          </cell>
          <cell r="N1088">
            <v>811</v>
          </cell>
          <cell r="O1088"/>
          <cell r="Q1088">
            <v>0</v>
          </cell>
          <cell r="R1088">
            <v>0</v>
          </cell>
          <cell r="S1088">
            <v>0</v>
          </cell>
          <cell r="T1088">
            <v>0</v>
          </cell>
          <cell r="U1088" t="e">
            <v>#REF!</v>
          </cell>
          <cell r="X1088" t="str">
            <v>DEP-NC 2026</v>
          </cell>
        </row>
        <row r="1089">
          <cell r="A1089" t="str">
            <v>T2745B02</v>
          </cell>
          <cell r="B1089" t="str">
            <v>SC</v>
          </cell>
          <cell r="C1089" t="str">
            <v>CDO-East</v>
          </cell>
          <cell r="D1089" t="str">
            <v>SOUTHERN</v>
          </cell>
          <cell r="E1089" t="str">
            <v>MARION COUNTY</v>
          </cell>
          <cell r="G1089" t="str">
            <v>DILLON MAPLE 230KV</v>
          </cell>
          <cell r="H1089" t="str">
            <v>T2745</v>
          </cell>
          <cell r="I1089">
            <v>522</v>
          </cell>
          <cell r="J1089" t="str">
            <v>B02</v>
          </cell>
          <cell r="K1089" t="str">
            <v>LATTA 23KV</v>
          </cell>
          <cell r="L1089" t="str">
            <v>BK1</v>
          </cell>
          <cell r="M1089">
            <v>23</v>
          </cell>
          <cell r="N1089">
            <v>2409</v>
          </cell>
          <cell r="O1089"/>
          <cell r="P1089" t="str">
            <v>Y</v>
          </cell>
          <cell r="Q1089">
            <v>1</v>
          </cell>
          <cell r="R1089">
            <v>0.5</v>
          </cell>
          <cell r="S1089">
            <v>6</v>
          </cell>
          <cell r="T1089">
            <v>0</v>
          </cell>
          <cell r="U1089" t="str">
            <v>DEP-SC 2018</v>
          </cell>
          <cell r="X1089" t="str">
            <v>DEP-SC 2026</v>
          </cell>
        </row>
        <row r="1090">
          <cell r="A1090" t="str">
            <v>T2822B01</v>
          </cell>
          <cell r="B1090" t="str">
            <v>SC</v>
          </cell>
          <cell r="C1090" t="str">
            <v>CDO-East</v>
          </cell>
          <cell r="D1090" t="str">
            <v>SOUTHERN</v>
          </cell>
          <cell r="E1090" t="str">
            <v>FLORENCE</v>
          </cell>
          <cell r="G1090" t="str">
            <v>FLORENCE BURCHS CROSSROADS 115KV</v>
          </cell>
          <cell r="H1090" t="str">
            <v>T2822</v>
          </cell>
          <cell r="I1090">
            <v>520</v>
          </cell>
          <cell r="J1090" t="str">
            <v>B01</v>
          </cell>
          <cell r="K1090" t="str">
            <v>HOWE SPRINGS ROAD 23KV</v>
          </cell>
          <cell r="L1090" t="str">
            <v>BK1</v>
          </cell>
          <cell r="M1090">
            <v>23</v>
          </cell>
          <cell r="N1090">
            <v>1321</v>
          </cell>
          <cell r="O1090">
            <v>2017</v>
          </cell>
          <cell r="P1090">
            <v>2017</v>
          </cell>
          <cell r="Q1090">
            <v>0</v>
          </cell>
          <cell r="R1090">
            <v>0</v>
          </cell>
          <cell r="S1090">
            <v>1</v>
          </cell>
          <cell r="T1090">
            <v>1</v>
          </cell>
          <cell r="U1090" t="str">
            <v>DEP-SC 2018</v>
          </cell>
          <cell r="X1090" t="str">
            <v>DEP-SC 2018</v>
          </cell>
        </row>
        <row r="1091">
          <cell r="A1091" t="str">
            <v>T2824B04</v>
          </cell>
          <cell r="B1091" t="str">
            <v>SC</v>
          </cell>
          <cell r="C1091" t="str">
            <v>CDO-East</v>
          </cell>
          <cell r="D1091" t="str">
            <v>SOUTHERN</v>
          </cell>
          <cell r="E1091" t="str">
            <v>FLORENCE</v>
          </cell>
          <cell r="G1091" t="str">
            <v>FLORENCE EBENEZER 230KV</v>
          </cell>
          <cell r="H1091" t="str">
            <v>T2824</v>
          </cell>
          <cell r="I1091">
            <v>520</v>
          </cell>
          <cell r="J1091" t="str">
            <v>B04</v>
          </cell>
          <cell r="K1091" t="str">
            <v>TIMMONSVILLE 23KV</v>
          </cell>
          <cell r="L1091" t="str">
            <v>BK1</v>
          </cell>
          <cell r="M1091">
            <v>23</v>
          </cell>
          <cell r="N1091">
            <v>1840</v>
          </cell>
          <cell r="O1091">
            <v>2015</v>
          </cell>
          <cell r="P1091">
            <v>2015</v>
          </cell>
          <cell r="Q1091">
            <v>0</v>
          </cell>
          <cell r="R1091">
            <v>0</v>
          </cell>
          <cell r="S1091">
            <v>3</v>
          </cell>
          <cell r="T1091">
            <v>1</v>
          </cell>
          <cell r="U1091" t="str">
            <v>DEP-SC 2018</v>
          </cell>
          <cell r="X1091" t="str">
            <v>DEP-SC 2018</v>
          </cell>
        </row>
        <row r="1092">
          <cell r="A1092" t="str">
            <v>T2827B03</v>
          </cell>
          <cell r="B1092" t="str">
            <v>SC</v>
          </cell>
          <cell r="C1092" t="str">
            <v>CDO-East</v>
          </cell>
          <cell r="D1092" t="str">
            <v>SOUTHERN</v>
          </cell>
          <cell r="E1092" t="str">
            <v>FLORENCE</v>
          </cell>
          <cell r="G1092" t="str">
            <v>FLORENCE MT. HOPE 115KV</v>
          </cell>
          <cell r="H1092" t="str">
            <v>T2827</v>
          </cell>
          <cell r="I1092">
            <v>520</v>
          </cell>
          <cell r="J1092" t="str">
            <v>B03</v>
          </cell>
          <cell r="K1092" t="str">
            <v>SOUTH PARK 23KV</v>
          </cell>
          <cell r="L1092" t="str">
            <v>BK1</v>
          </cell>
          <cell r="M1092">
            <v>23</v>
          </cell>
          <cell r="N1092">
            <v>1721</v>
          </cell>
          <cell r="O1092">
            <v>2015</v>
          </cell>
          <cell r="P1092">
            <v>2015</v>
          </cell>
          <cell r="Q1092">
            <v>0</v>
          </cell>
          <cell r="R1092">
            <v>0</v>
          </cell>
          <cell r="S1092">
            <v>2</v>
          </cell>
          <cell r="T1092">
            <v>3</v>
          </cell>
          <cell r="U1092" t="str">
            <v>DEP-SC 2018</v>
          </cell>
          <cell r="X1092" t="str">
            <v>DEP-SC 2018</v>
          </cell>
        </row>
        <row r="1093">
          <cell r="A1093" t="str">
            <v>T2830B01</v>
          </cell>
          <cell r="B1093" t="str">
            <v>SC</v>
          </cell>
          <cell r="C1093" t="str">
            <v>CDO-East</v>
          </cell>
          <cell r="D1093" t="str">
            <v>SOUTHERN</v>
          </cell>
          <cell r="E1093" t="str">
            <v>FLORENCE</v>
          </cell>
          <cell r="G1093" t="str">
            <v>FLORENCE SOUTH 115KV</v>
          </cell>
          <cell r="H1093" t="str">
            <v>T2830</v>
          </cell>
          <cell r="I1093">
            <v>520</v>
          </cell>
          <cell r="J1093" t="str">
            <v>B01</v>
          </cell>
          <cell r="K1093" t="str">
            <v>EDISTO DRIVE 23KV</v>
          </cell>
          <cell r="L1093" t="str">
            <v>BK1</v>
          </cell>
          <cell r="M1093">
            <v>23</v>
          </cell>
          <cell r="N1093">
            <v>1055</v>
          </cell>
          <cell r="O1093">
            <v>2016</v>
          </cell>
          <cell r="P1093">
            <v>2016</v>
          </cell>
          <cell r="Q1093">
            <v>0</v>
          </cell>
          <cell r="R1093">
            <v>0</v>
          </cell>
          <cell r="S1093">
            <v>2</v>
          </cell>
          <cell r="T1093">
            <v>0</v>
          </cell>
          <cell r="U1093" t="str">
            <v>DEP-SC 2018</v>
          </cell>
          <cell r="X1093" t="str">
            <v>DEP-SC 2018</v>
          </cell>
        </row>
        <row r="1094">
          <cell r="A1094" t="str">
            <v>T2830B03</v>
          </cell>
          <cell r="B1094" t="str">
            <v>SC</v>
          </cell>
          <cell r="C1094" t="str">
            <v>CDO-East</v>
          </cell>
          <cell r="D1094" t="str">
            <v>SOUTHERN</v>
          </cell>
          <cell r="E1094" t="str">
            <v>FLORENCE</v>
          </cell>
          <cell r="G1094" t="str">
            <v>FLORENCE SOUTH 115KV</v>
          </cell>
          <cell r="H1094" t="str">
            <v>T2830</v>
          </cell>
          <cell r="I1094">
            <v>520</v>
          </cell>
          <cell r="J1094" t="str">
            <v>B03</v>
          </cell>
          <cell r="K1094" t="str">
            <v>SECOND LOOP ROAD 23KV</v>
          </cell>
          <cell r="L1094" t="str">
            <v>BK1</v>
          </cell>
          <cell r="M1094">
            <v>23</v>
          </cell>
          <cell r="N1094">
            <v>1753</v>
          </cell>
          <cell r="O1094">
            <v>2016</v>
          </cell>
          <cell r="P1094">
            <v>2016</v>
          </cell>
          <cell r="Q1094">
            <v>0</v>
          </cell>
          <cell r="R1094">
            <v>0</v>
          </cell>
          <cell r="S1094">
            <v>1</v>
          </cell>
          <cell r="T1094">
            <v>3</v>
          </cell>
          <cell r="U1094" t="str">
            <v>DEP-SC 2018</v>
          </cell>
          <cell r="X1094" t="str">
            <v>DEP-SC 2018</v>
          </cell>
        </row>
        <row r="1095">
          <cell r="A1095" t="str">
            <v>T2830B04</v>
          </cell>
          <cell r="B1095" t="str">
            <v>SC</v>
          </cell>
          <cell r="C1095" t="str">
            <v>CDO-East</v>
          </cell>
          <cell r="D1095" t="str">
            <v>SOUTHERN</v>
          </cell>
          <cell r="E1095" t="str">
            <v>FLORENCE</v>
          </cell>
          <cell r="G1095" t="str">
            <v>FLORENCE SOUTH 115KV</v>
          </cell>
          <cell r="H1095" t="str">
            <v>T2830</v>
          </cell>
          <cell r="I1095">
            <v>520</v>
          </cell>
          <cell r="J1095" t="str">
            <v>B04</v>
          </cell>
          <cell r="K1095" t="str">
            <v>THIRD LOOP ROAD 23KV</v>
          </cell>
          <cell r="L1095" t="str">
            <v>BK1</v>
          </cell>
          <cell r="M1095">
            <v>23</v>
          </cell>
          <cell r="N1095">
            <v>2616</v>
          </cell>
          <cell r="O1095">
            <v>2015</v>
          </cell>
          <cell r="P1095">
            <v>2015</v>
          </cell>
          <cell r="Q1095">
            <v>0</v>
          </cell>
          <cell r="R1095">
            <v>0</v>
          </cell>
          <cell r="S1095">
            <v>1</v>
          </cell>
          <cell r="T1095">
            <v>5</v>
          </cell>
          <cell r="U1095" t="str">
            <v>DEP-SC 2018</v>
          </cell>
          <cell r="X1095" t="str">
            <v>DEP-SC 2018</v>
          </cell>
        </row>
        <row r="1096">
          <cell r="A1096" t="str">
            <v>T2950B01</v>
          </cell>
          <cell r="B1096" t="str">
            <v>SC</v>
          </cell>
          <cell r="C1096" t="str">
            <v>CDO-East</v>
          </cell>
          <cell r="D1096" t="str">
            <v>SOUTHERN</v>
          </cell>
          <cell r="E1096" t="str">
            <v>KINGSTREE</v>
          </cell>
          <cell r="G1096" t="str">
            <v>LAKE CITY 230KV</v>
          </cell>
          <cell r="H1096" t="str">
            <v>T2950</v>
          </cell>
          <cell r="I1096">
            <v>524</v>
          </cell>
          <cell r="J1096" t="str">
            <v>B01</v>
          </cell>
          <cell r="K1096" t="str">
            <v>LAKE CITY SOUTH 23KV</v>
          </cell>
          <cell r="L1096" t="str">
            <v>BK1</v>
          </cell>
          <cell r="M1096">
            <v>23</v>
          </cell>
          <cell r="N1096">
            <v>1353</v>
          </cell>
          <cell r="O1096">
            <v>2016</v>
          </cell>
          <cell r="P1096">
            <v>2016</v>
          </cell>
          <cell r="Q1096">
            <v>0</v>
          </cell>
          <cell r="R1096">
            <v>0</v>
          </cell>
          <cell r="S1096">
            <v>2</v>
          </cell>
          <cell r="T1096">
            <v>0</v>
          </cell>
          <cell r="U1096" t="str">
            <v>DEP-SC 2018</v>
          </cell>
          <cell r="X1096" t="str">
            <v>DEP-SC 2018</v>
          </cell>
        </row>
        <row r="1097">
          <cell r="A1097" t="str">
            <v>T2950B02</v>
          </cell>
          <cell r="B1097" t="str">
            <v>SC</v>
          </cell>
          <cell r="C1097" t="str">
            <v>CDO-East</v>
          </cell>
          <cell r="D1097" t="str">
            <v>SOUTHERN</v>
          </cell>
          <cell r="E1097" t="str">
            <v>KINGSTREE</v>
          </cell>
          <cell r="G1097" t="str">
            <v>LAKE CITY 230KV</v>
          </cell>
          <cell r="H1097" t="str">
            <v>T2950</v>
          </cell>
          <cell r="I1097">
            <v>524</v>
          </cell>
          <cell r="J1097" t="str">
            <v>B02</v>
          </cell>
          <cell r="K1097" t="str">
            <v>LAKE CITY CENTRAL 23KV</v>
          </cell>
          <cell r="L1097" t="str">
            <v>BK1</v>
          </cell>
          <cell r="M1097">
            <v>23</v>
          </cell>
          <cell r="N1097">
            <v>1724</v>
          </cell>
          <cell r="O1097">
            <v>2016</v>
          </cell>
          <cell r="P1097">
            <v>2016</v>
          </cell>
          <cell r="Q1097">
            <v>0</v>
          </cell>
          <cell r="R1097">
            <v>0</v>
          </cell>
          <cell r="S1097">
            <v>3</v>
          </cell>
          <cell r="T1097">
            <v>0</v>
          </cell>
          <cell r="U1097" t="str">
            <v>DEP-SC 2018</v>
          </cell>
          <cell r="X1097" t="str">
            <v>DEP-SC 2018</v>
          </cell>
        </row>
        <row r="1098">
          <cell r="A1098" t="str">
            <v>T3107B11</v>
          </cell>
          <cell r="B1098" t="str">
            <v>SC</v>
          </cell>
          <cell r="C1098" t="str">
            <v>CDO-East</v>
          </cell>
          <cell r="D1098" t="str">
            <v>SOUTHERN</v>
          </cell>
          <cell r="E1098" t="str">
            <v>FLORENCE</v>
          </cell>
          <cell r="G1098" t="str">
            <v>SARDIS 230KV</v>
          </cell>
          <cell r="H1098" t="str">
            <v>T3107</v>
          </cell>
          <cell r="I1098">
            <v>520</v>
          </cell>
          <cell r="J1098" t="str">
            <v>B11</v>
          </cell>
          <cell r="K1098" t="str">
            <v>SARDIS 24KV</v>
          </cell>
          <cell r="L1098" t="str">
            <v>BK1</v>
          </cell>
          <cell r="M1098">
            <v>24</v>
          </cell>
          <cell r="N1098">
            <v>1239</v>
          </cell>
          <cell r="O1098">
            <v>2015</v>
          </cell>
          <cell r="P1098">
            <v>2015</v>
          </cell>
          <cell r="Q1098">
            <v>0</v>
          </cell>
          <cell r="R1098">
            <v>0</v>
          </cell>
          <cell r="S1098">
            <v>6</v>
          </cell>
          <cell r="T1098">
            <v>0</v>
          </cell>
          <cell r="U1098" t="str">
            <v>DEP-SC 2018</v>
          </cell>
          <cell r="X1098" t="str">
            <v>DEP-SC 2018</v>
          </cell>
        </row>
        <row r="1099">
          <cell r="A1099" t="str">
            <v>T3350B01</v>
          </cell>
          <cell r="B1099" t="str">
            <v>SC</v>
          </cell>
          <cell r="C1099" t="str">
            <v>CDO-East</v>
          </cell>
          <cell r="D1099" t="str">
            <v>SOUTHERN</v>
          </cell>
          <cell r="E1099" t="str">
            <v>HARTSVILLE</v>
          </cell>
          <cell r="G1099" t="str">
            <v>BISHOPVILLE 230KV</v>
          </cell>
          <cell r="H1099" t="str">
            <v>T3350</v>
          </cell>
          <cell r="I1099">
            <v>531</v>
          </cell>
          <cell r="J1099" t="str">
            <v>B01</v>
          </cell>
          <cell r="K1099" t="str">
            <v>CHURCH STREET 23KV</v>
          </cell>
          <cell r="L1099" t="str">
            <v>BK1</v>
          </cell>
          <cell r="M1099">
            <v>23</v>
          </cell>
          <cell r="N1099">
            <v>1643</v>
          </cell>
          <cell r="O1099">
            <v>2016</v>
          </cell>
          <cell r="P1099">
            <v>2016</v>
          </cell>
          <cell r="Q1099">
            <v>0</v>
          </cell>
          <cell r="R1099">
            <v>0</v>
          </cell>
          <cell r="S1099">
            <v>4</v>
          </cell>
          <cell r="T1099">
            <v>0</v>
          </cell>
          <cell r="U1099" t="str">
            <v>DEP-SC 2018</v>
          </cell>
          <cell r="X1099" t="str">
            <v>DEP-SC 2018</v>
          </cell>
        </row>
        <row r="1100">
          <cell r="A1100" t="str">
            <v>T3350B02</v>
          </cell>
          <cell r="B1100" t="str">
            <v>SC</v>
          </cell>
          <cell r="C1100" t="str">
            <v>CDO-East</v>
          </cell>
          <cell r="D1100" t="str">
            <v>SOUTHERN</v>
          </cell>
          <cell r="E1100" t="str">
            <v>HARTSVILLE</v>
          </cell>
          <cell r="G1100" t="str">
            <v>BISHOPVILLE 230KV</v>
          </cell>
          <cell r="H1100" t="str">
            <v>T3350</v>
          </cell>
          <cell r="I1100">
            <v>531</v>
          </cell>
          <cell r="J1100" t="str">
            <v>B02</v>
          </cell>
          <cell r="K1100" t="str">
            <v>ASHWOOD 23KV</v>
          </cell>
          <cell r="L1100" t="str">
            <v>BK1</v>
          </cell>
          <cell r="M1100">
            <v>23</v>
          </cell>
          <cell r="N1100">
            <v>1887</v>
          </cell>
          <cell r="O1100">
            <v>2016</v>
          </cell>
          <cell r="P1100">
            <v>2016</v>
          </cell>
          <cell r="Q1100">
            <v>0</v>
          </cell>
          <cell r="R1100">
            <v>0</v>
          </cell>
          <cell r="S1100">
            <v>6</v>
          </cell>
          <cell r="T1100">
            <v>0</v>
          </cell>
          <cell r="U1100" t="str">
            <v>DEP-SC 2018</v>
          </cell>
          <cell r="X1100" t="str">
            <v>DEP-SC 2018</v>
          </cell>
        </row>
        <row r="1101">
          <cell r="A1101" t="str">
            <v>T3665B01</v>
          </cell>
          <cell r="B1101" t="str">
            <v>SC</v>
          </cell>
          <cell r="C1101" t="str">
            <v>CDO-East</v>
          </cell>
          <cell r="D1101" t="str">
            <v>SOUTHERN</v>
          </cell>
          <cell r="E1101" t="str">
            <v>HARTSVILLE</v>
          </cell>
          <cell r="G1101" t="str">
            <v>HARTSVILLE SEGARS MILL 230KV</v>
          </cell>
          <cell r="H1101" t="str">
            <v>T3665</v>
          </cell>
          <cell r="I1101">
            <v>533</v>
          </cell>
          <cell r="J1101" t="str">
            <v>B01</v>
          </cell>
          <cell r="K1101" t="str">
            <v>KELLYTOWN 24KV</v>
          </cell>
          <cell r="L1101" t="str">
            <v>BK1</v>
          </cell>
          <cell r="M1101">
            <v>23</v>
          </cell>
          <cell r="N1101">
            <v>1592</v>
          </cell>
          <cell r="O1101">
            <v>2015</v>
          </cell>
          <cell r="P1101">
            <v>2015</v>
          </cell>
          <cell r="Q1101">
            <v>0</v>
          </cell>
          <cell r="R1101">
            <v>0</v>
          </cell>
          <cell r="S1101">
            <v>5</v>
          </cell>
          <cell r="T1101">
            <v>0</v>
          </cell>
          <cell r="U1101" t="str">
            <v>DEP-SC 2018</v>
          </cell>
          <cell r="X1101" t="str">
            <v>DEP-SC 2018</v>
          </cell>
        </row>
        <row r="1102">
          <cell r="A1102" t="str">
            <v>T3680B13</v>
          </cell>
          <cell r="B1102" t="str">
            <v>SC</v>
          </cell>
          <cell r="C1102" t="str">
            <v>CDO-East</v>
          </cell>
          <cell r="D1102" t="str">
            <v>SOUTHERN</v>
          </cell>
          <cell r="E1102" t="str">
            <v>HARTSVILLE</v>
          </cell>
          <cell r="G1102" t="str">
            <v>HARTSVILLE 115KV</v>
          </cell>
          <cell r="H1102" t="str">
            <v>T3680</v>
          </cell>
          <cell r="I1102">
            <v>533</v>
          </cell>
          <cell r="J1102" t="str">
            <v>B13</v>
          </cell>
          <cell r="K1102" t="str">
            <v>LYDIA 23KV</v>
          </cell>
          <cell r="L1102" t="str">
            <v>BK1</v>
          </cell>
          <cell r="M1102">
            <v>23</v>
          </cell>
          <cell r="N1102">
            <v>1687</v>
          </cell>
          <cell r="O1102">
            <v>2015</v>
          </cell>
          <cell r="P1102">
            <v>2015</v>
          </cell>
          <cell r="Q1102">
            <v>0</v>
          </cell>
          <cell r="R1102">
            <v>0</v>
          </cell>
          <cell r="S1102">
            <v>2</v>
          </cell>
          <cell r="T1102">
            <v>1</v>
          </cell>
          <cell r="U1102" t="str">
            <v>DEP-SC 2018</v>
          </cell>
          <cell r="X1102" t="str">
            <v>DEP-SC 2018</v>
          </cell>
        </row>
        <row r="1103">
          <cell r="A1103" t="str">
            <v>T3890B03</v>
          </cell>
          <cell r="B1103" t="str">
            <v>SC</v>
          </cell>
          <cell r="C1103" t="str">
            <v>CDO-East</v>
          </cell>
          <cell r="D1103" t="str">
            <v>SOUTHERN</v>
          </cell>
          <cell r="E1103" t="str">
            <v>SUMTER</v>
          </cell>
          <cell r="G1103" t="str">
            <v>SHAW FIELD 115KV</v>
          </cell>
          <cell r="H1103" t="str">
            <v>T3890</v>
          </cell>
          <cell r="I1103">
            <v>530</v>
          </cell>
          <cell r="J1103" t="str">
            <v>B03</v>
          </cell>
          <cell r="K1103" t="str">
            <v>CHERRYVALE RURAL 23KV</v>
          </cell>
          <cell r="L1103" t="str">
            <v>BK2</v>
          </cell>
          <cell r="M1103">
            <v>23</v>
          </cell>
          <cell r="N1103">
            <v>2090</v>
          </cell>
          <cell r="O1103">
            <v>2016</v>
          </cell>
          <cell r="P1103">
            <v>2016</v>
          </cell>
          <cell r="Q1103">
            <v>0</v>
          </cell>
          <cell r="R1103">
            <v>0</v>
          </cell>
          <cell r="S1103">
            <v>5</v>
          </cell>
          <cell r="T1103">
            <v>0</v>
          </cell>
          <cell r="U1103" t="str">
            <v>DEP-SC 2018</v>
          </cell>
          <cell r="X1103" t="str">
            <v>DEP-SC 2018</v>
          </cell>
        </row>
        <row r="1104">
          <cell r="A1104" t="str">
            <v>T3985B02</v>
          </cell>
          <cell r="B1104" t="str">
            <v>SC</v>
          </cell>
          <cell r="C1104" t="str">
            <v>CDO-East</v>
          </cell>
          <cell r="D1104" t="str">
            <v>SOUTHERN</v>
          </cell>
          <cell r="E1104" t="str">
            <v>SUMTER</v>
          </cell>
          <cell r="G1104" t="str">
            <v>SUMTER WEDGEFIELD RD. 230KV</v>
          </cell>
          <cell r="H1104" t="str">
            <v>T3985</v>
          </cell>
          <cell r="I1104">
            <v>530</v>
          </cell>
          <cell r="J1104" t="str">
            <v>B02</v>
          </cell>
          <cell r="K1104" t="str">
            <v>OAKLAND AVENUE 23KV</v>
          </cell>
          <cell r="L1104" t="str">
            <v>BK1</v>
          </cell>
          <cell r="M1104">
            <v>23</v>
          </cell>
          <cell r="N1104">
            <v>2467</v>
          </cell>
          <cell r="O1104">
            <v>2016</v>
          </cell>
          <cell r="P1104">
            <v>2016</v>
          </cell>
          <cell r="Q1104">
            <v>0</v>
          </cell>
          <cell r="R1104">
            <v>0</v>
          </cell>
          <cell r="S1104">
            <v>2</v>
          </cell>
          <cell r="T1104">
            <v>5</v>
          </cell>
          <cell r="U1104" t="str">
            <v>DEP-SC 2018</v>
          </cell>
          <cell r="X1104" t="str">
            <v>DEP-SC 2018</v>
          </cell>
        </row>
        <row r="1105">
          <cell r="A1105" t="str">
            <v>T3985B03</v>
          </cell>
          <cell r="B1105" t="str">
            <v>SC</v>
          </cell>
          <cell r="C1105" t="str">
            <v>CDO-East</v>
          </cell>
          <cell r="D1105" t="str">
            <v>SOUTHERN</v>
          </cell>
          <cell r="E1105" t="str">
            <v>SUMTER</v>
          </cell>
          <cell r="G1105" t="str">
            <v>SUMTER WEDGEFIELD RD. 230KV</v>
          </cell>
          <cell r="H1105" t="str">
            <v>T3985</v>
          </cell>
          <cell r="I1105">
            <v>530</v>
          </cell>
          <cell r="J1105" t="str">
            <v>B03</v>
          </cell>
          <cell r="K1105" t="str">
            <v>WEST LIBERTY STREET 23KV</v>
          </cell>
          <cell r="L1105" t="str">
            <v>BK1</v>
          </cell>
          <cell r="M1105">
            <v>23</v>
          </cell>
          <cell r="N1105">
            <v>1355</v>
          </cell>
          <cell r="O1105">
            <v>2016</v>
          </cell>
          <cell r="P1105">
            <v>2016</v>
          </cell>
          <cell r="Q1105">
            <v>0</v>
          </cell>
          <cell r="R1105">
            <v>0</v>
          </cell>
          <cell r="S1105">
            <v>2</v>
          </cell>
          <cell r="T1105">
            <v>0</v>
          </cell>
          <cell r="U1105" t="str">
            <v>DEP-SC 2018</v>
          </cell>
          <cell r="X1105" t="str">
            <v>DEP-SC 2018</v>
          </cell>
        </row>
        <row r="1106">
          <cell r="A1106" t="str">
            <v>T3985B05</v>
          </cell>
          <cell r="B1106" t="str">
            <v>SC</v>
          </cell>
          <cell r="C1106" t="str">
            <v>CDO-East</v>
          </cell>
          <cell r="D1106" t="str">
            <v>SOUTHERN</v>
          </cell>
          <cell r="E1106" t="str">
            <v>SUMTER</v>
          </cell>
          <cell r="G1106" t="str">
            <v>SUMTER WEDGEFIELD RD. 230KV</v>
          </cell>
          <cell r="H1106" t="str">
            <v>T3985</v>
          </cell>
          <cell r="I1106">
            <v>530</v>
          </cell>
          <cell r="J1106" t="str">
            <v>B05</v>
          </cell>
          <cell r="K1106" t="str">
            <v>DESCHAMPS ROAD 23KV</v>
          </cell>
          <cell r="L1106" t="str">
            <v>BK1</v>
          </cell>
          <cell r="M1106">
            <v>23</v>
          </cell>
          <cell r="N1106">
            <v>1861</v>
          </cell>
          <cell r="O1106">
            <v>2016</v>
          </cell>
          <cell r="P1106">
            <v>2016</v>
          </cell>
          <cell r="Q1106">
            <v>0</v>
          </cell>
          <cell r="R1106">
            <v>0</v>
          </cell>
          <cell r="S1106">
            <v>2</v>
          </cell>
          <cell r="T1106">
            <v>2</v>
          </cell>
          <cell r="U1106" t="str">
            <v>DEP-SC 2018</v>
          </cell>
          <cell r="X1106" t="str">
            <v>DEP-SC 2018</v>
          </cell>
        </row>
        <row r="1107">
          <cell r="A1107" t="str">
            <v>T2710B01</v>
          </cell>
          <cell r="B1107" t="str">
            <v>SC</v>
          </cell>
          <cell r="C1107" t="str">
            <v>CDO-East</v>
          </cell>
          <cell r="D1107" t="str">
            <v>SOUTHERN</v>
          </cell>
          <cell r="E1107" t="str">
            <v>HARTSVILLE</v>
          </cell>
          <cell r="G1107" t="str">
            <v>DARLINGTON 115KV</v>
          </cell>
          <cell r="H1107" t="str">
            <v>T2710</v>
          </cell>
          <cell r="I1107">
            <v>521</v>
          </cell>
          <cell r="J1107" t="str">
            <v>B01</v>
          </cell>
          <cell r="K1107" t="str">
            <v>RUSSELL STREET 23KV</v>
          </cell>
          <cell r="L1107" t="str">
            <v>BK1</v>
          </cell>
          <cell r="M1107">
            <v>23</v>
          </cell>
          <cell r="N1107">
            <v>1389</v>
          </cell>
          <cell r="O1107"/>
          <cell r="P1107" t="str">
            <v>Y</v>
          </cell>
          <cell r="Q1107">
            <v>1</v>
          </cell>
          <cell r="R1107">
            <v>0.5</v>
          </cell>
          <cell r="S1107">
            <v>1</v>
          </cell>
          <cell r="T1107">
            <v>2</v>
          </cell>
          <cell r="U1107" t="str">
            <v>DEP-SC 2019</v>
          </cell>
          <cell r="X1107" t="str">
            <v>DEP-SC 2019</v>
          </cell>
        </row>
        <row r="1108">
          <cell r="A1108" t="str">
            <v>T2710B02</v>
          </cell>
          <cell r="B1108" t="str">
            <v>SC</v>
          </cell>
          <cell r="C1108" t="str">
            <v>CDO-East</v>
          </cell>
          <cell r="D1108" t="str">
            <v>SOUTHERN</v>
          </cell>
          <cell r="E1108" t="str">
            <v>HARTSVILLE</v>
          </cell>
          <cell r="G1108" t="str">
            <v>DARLINGTON 115KV</v>
          </cell>
          <cell r="H1108" t="str">
            <v>T2710</v>
          </cell>
          <cell r="I1108">
            <v>521</v>
          </cell>
          <cell r="J1108" t="str">
            <v>B02</v>
          </cell>
          <cell r="K1108" t="str">
            <v>SMITH AVENUE 23KV</v>
          </cell>
          <cell r="L1108" t="str">
            <v>BK1</v>
          </cell>
          <cell r="M1108">
            <v>23</v>
          </cell>
          <cell r="N1108">
            <v>1065</v>
          </cell>
          <cell r="O1108"/>
          <cell r="P1108" t="str">
            <v>Y</v>
          </cell>
          <cell r="Q1108">
            <v>1</v>
          </cell>
          <cell r="R1108">
            <v>0.5</v>
          </cell>
          <cell r="S1108">
            <v>1</v>
          </cell>
          <cell r="T1108">
            <v>3</v>
          </cell>
          <cell r="U1108" t="str">
            <v>DEP-SC 2019</v>
          </cell>
          <cell r="V1108" t="str">
            <v>Substitute</v>
          </cell>
          <cell r="X1108" t="str">
            <v>DEP-SC 2019</v>
          </cell>
        </row>
        <row r="1109">
          <cell r="A1109" t="str">
            <v>T2745B01</v>
          </cell>
          <cell r="B1109" t="str">
            <v>SC</v>
          </cell>
          <cell r="C1109" t="str">
            <v>CDO-East</v>
          </cell>
          <cell r="D1109" t="str">
            <v>SOUTHERN</v>
          </cell>
          <cell r="E1109" t="str">
            <v>MARION COUNTY</v>
          </cell>
          <cell r="G1109" t="str">
            <v>DILLON MAPLE 230KV</v>
          </cell>
          <cell r="H1109" t="str">
            <v>T2745</v>
          </cell>
          <cell r="I1109">
            <v>522</v>
          </cell>
          <cell r="J1109" t="str">
            <v>B01</v>
          </cell>
          <cell r="K1109" t="str">
            <v>DILLON MAPLE VILLAGE 23KV</v>
          </cell>
          <cell r="L1109" t="str">
            <v>BK1</v>
          </cell>
          <cell r="M1109">
            <v>23</v>
          </cell>
          <cell r="N1109">
            <v>1508</v>
          </cell>
          <cell r="O1109"/>
          <cell r="P1109" t="str">
            <v>Y</v>
          </cell>
          <cell r="Q1109">
            <v>1</v>
          </cell>
          <cell r="R1109">
            <v>0.5</v>
          </cell>
          <cell r="S1109">
            <v>2</v>
          </cell>
          <cell r="T1109">
            <v>1</v>
          </cell>
          <cell r="U1109" t="str">
            <v>DEP-SC 2019</v>
          </cell>
          <cell r="X1109" t="str">
            <v>DEP-SC 2019</v>
          </cell>
        </row>
        <row r="1110">
          <cell r="A1110" t="str">
            <v>T2750B04</v>
          </cell>
          <cell r="B1110" t="str">
            <v>SC</v>
          </cell>
          <cell r="C1110" t="str">
            <v>CDO-East</v>
          </cell>
          <cell r="D1110" t="str">
            <v>SOUTHERN</v>
          </cell>
          <cell r="E1110" t="str">
            <v>MARION COUNTY</v>
          </cell>
          <cell r="G1110" t="str">
            <v>DILLON 115KV</v>
          </cell>
          <cell r="H1110" t="str">
            <v>T2750</v>
          </cell>
          <cell r="I1110">
            <v>522</v>
          </cell>
          <cell r="J1110" t="str">
            <v>B04</v>
          </cell>
          <cell r="K1110" t="str">
            <v>DILLON INDUSTRIAL 23KV</v>
          </cell>
          <cell r="L1110" t="str">
            <v>BK1</v>
          </cell>
          <cell r="M1110">
            <v>23</v>
          </cell>
          <cell r="N1110">
            <v>952</v>
          </cell>
          <cell r="O1110"/>
          <cell r="P1110" t="str">
            <v>Y</v>
          </cell>
          <cell r="Q1110">
            <v>1</v>
          </cell>
          <cell r="R1110">
            <v>0.5</v>
          </cell>
          <cell r="S1110">
            <v>1</v>
          </cell>
          <cell r="T1110">
            <v>1</v>
          </cell>
          <cell r="U1110" t="str">
            <v>DEP-SC 2019</v>
          </cell>
          <cell r="X1110" t="str">
            <v>DEP-SC 2019</v>
          </cell>
        </row>
        <row r="1111">
          <cell r="A1111" t="str">
            <v>T2822B02</v>
          </cell>
          <cell r="B1111" t="str">
            <v>SC</v>
          </cell>
          <cell r="C1111" t="str">
            <v>CDO-East</v>
          </cell>
          <cell r="D1111" t="str">
            <v>SOUTHERN</v>
          </cell>
          <cell r="E1111" t="str">
            <v>FLORENCE</v>
          </cell>
          <cell r="G1111" t="str">
            <v>FLORENCE BURCHS CROSSROADS 115KV</v>
          </cell>
          <cell r="H1111" t="str">
            <v>T2822</v>
          </cell>
          <cell r="I1111">
            <v>520</v>
          </cell>
          <cell r="J1111" t="str">
            <v>B02</v>
          </cell>
          <cell r="K1111" t="str">
            <v>EVERGREEN 23KV</v>
          </cell>
          <cell r="L1111" t="str">
            <v>BK1</v>
          </cell>
          <cell r="M1111">
            <v>23</v>
          </cell>
          <cell r="N1111">
            <v>2026</v>
          </cell>
          <cell r="O1111"/>
          <cell r="P1111" t="str">
            <v>Y</v>
          </cell>
          <cell r="Q1111">
            <v>1</v>
          </cell>
          <cell r="R1111">
            <v>0.5</v>
          </cell>
          <cell r="S1111">
            <v>7</v>
          </cell>
          <cell r="T1111">
            <v>0</v>
          </cell>
          <cell r="U1111" t="str">
            <v>DEP-SC 2019</v>
          </cell>
          <cell r="X1111" t="str">
            <v>DEP-SC 2019</v>
          </cell>
        </row>
        <row r="1112">
          <cell r="A1112" t="str">
            <v>T2822B03</v>
          </cell>
          <cell r="B1112" t="str">
            <v>SC</v>
          </cell>
          <cell r="C1112" t="str">
            <v>CDO-East</v>
          </cell>
          <cell r="D1112" t="str">
            <v>SOUTHERN</v>
          </cell>
          <cell r="E1112" t="str">
            <v>FLORENCE</v>
          </cell>
          <cell r="G1112" t="str">
            <v>FLORENCE BURCHS CROSSROADS 115KV</v>
          </cell>
          <cell r="H1112" t="str">
            <v>T2822</v>
          </cell>
          <cell r="I1112">
            <v>520</v>
          </cell>
          <cell r="J1112" t="str">
            <v>B03</v>
          </cell>
          <cell r="K1112" t="str">
            <v>PARKWOOD 23KV</v>
          </cell>
          <cell r="L1112" t="str">
            <v>BK1</v>
          </cell>
          <cell r="M1112">
            <v>23</v>
          </cell>
          <cell r="N1112">
            <v>1028</v>
          </cell>
          <cell r="O1112"/>
          <cell r="P1112" t="str">
            <v>Y</v>
          </cell>
          <cell r="Q1112">
            <v>1</v>
          </cell>
          <cell r="R1112">
            <v>0.5</v>
          </cell>
          <cell r="S1112">
            <v>1</v>
          </cell>
          <cell r="T1112">
            <v>1</v>
          </cell>
          <cell r="U1112" t="str">
            <v>DEP-SC 2019</v>
          </cell>
          <cell r="X1112" t="str">
            <v>DEP-SC 2019</v>
          </cell>
        </row>
        <row r="1113">
          <cell r="A1113" t="str">
            <v>T2824B02</v>
          </cell>
          <cell r="B1113" t="str">
            <v>SC</v>
          </cell>
          <cell r="C1113" t="str">
            <v>CDO-East</v>
          </cell>
          <cell r="D1113" t="str">
            <v>SOUTHERN</v>
          </cell>
          <cell r="E1113" t="str">
            <v>FLORENCE</v>
          </cell>
          <cell r="G1113" t="str">
            <v>FLORENCE EBENEZER 230KV</v>
          </cell>
          <cell r="H1113" t="str">
            <v>T2824</v>
          </cell>
          <cell r="I1113">
            <v>520</v>
          </cell>
          <cell r="J1113" t="str">
            <v>B02</v>
          </cell>
          <cell r="K1113" t="str">
            <v>BOTANY 23KV</v>
          </cell>
          <cell r="L1113" t="str">
            <v>BK1</v>
          </cell>
          <cell r="M1113">
            <v>23</v>
          </cell>
          <cell r="N1113">
            <v>1617</v>
          </cell>
          <cell r="O1113"/>
          <cell r="P1113" t="str">
            <v>Y</v>
          </cell>
          <cell r="Q1113">
            <v>1</v>
          </cell>
          <cell r="R1113">
            <v>0.5</v>
          </cell>
          <cell r="S1113">
            <v>1</v>
          </cell>
          <cell r="T1113">
            <v>2</v>
          </cell>
          <cell r="U1113" t="str">
            <v>DEP-SC 2019</v>
          </cell>
          <cell r="X1113" t="str">
            <v>DEP-SC 2019</v>
          </cell>
        </row>
        <row r="1114">
          <cell r="A1114" t="str">
            <v>T2824B03</v>
          </cell>
          <cell r="B1114" t="str">
            <v>SC</v>
          </cell>
          <cell r="C1114" t="str">
            <v>CDO-East</v>
          </cell>
          <cell r="D1114" t="str">
            <v>SOUTHERN</v>
          </cell>
          <cell r="E1114" t="str">
            <v>FLORENCE</v>
          </cell>
          <cell r="G1114" t="str">
            <v>FLORENCE EBENEZER 230KV</v>
          </cell>
          <cell r="H1114" t="str">
            <v>T2824</v>
          </cell>
          <cell r="I1114">
            <v>520</v>
          </cell>
          <cell r="J1114" t="str">
            <v>B03</v>
          </cell>
          <cell r="K1114" t="str">
            <v>FOREST LAKE 23KV</v>
          </cell>
          <cell r="L1114" t="str">
            <v>BK1</v>
          </cell>
          <cell r="M1114">
            <v>23</v>
          </cell>
          <cell r="N1114">
            <v>1445</v>
          </cell>
          <cell r="O1114"/>
          <cell r="P1114" t="str">
            <v>Y</v>
          </cell>
          <cell r="Q1114">
            <v>1</v>
          </cell>
          <cell r="R1114">
            <v>0.5</v>
          </cell>
          <cell r="S1114">
            <v>1</v>
          </cell>
          <cell r="T1114">
            <v>2</v>
          </cell>
          <cell r="U1114" t="str">
            <v>DEP-SC 2019</v>
          </cell>
          <cell r="X1114" t="str">
            <v>DEP-SC 2019</v>
          </cell>
        </row>
        <row r="1115">
          <cell r="A1115" t="str">
            <v>T2830B02</v>
          </cell>
          <cell r="B1115" t="str">
            <v>SC</v>
          </cell>
          <cell r="C1115" t="str">
            <v>CDO-East</v>
          </cell>
          <cell r="D1115" t="str">
            <v>SOUTHERN</v>
          </cell>
          <cell r="E1115" t="str">
            <v>FLORENCE</v>
          </cell>
          <cell r="G1115" t="str">
            <v>FLORENCE SOUTH 115KV</v>
          </cell>
          <cell r="H1115" t="str">
            <v>T2830</v>
          </cell>
          <cell r="I1115">
            <v>520</v>
          </cell>
          <cell r="J1115" t="str">
            <v>B02</v>
          </cell>
          <cell r="K1115" t="str">
            <v>MCCOWN DRIVE 23KV</v>
          </cell>
          <cell r="L1115" t="str">
            <v>BK1</v>
          </cell>
          <cell r="M1115">
            <v>23</v>
          </cell>
          <cell r="N1115">
            <v>2174</v>
          </cell>
          <cell r="O1115"/>
          <cell r="P1115" t="str">
            <v>Y</v>
          </cell>
          <cell r="Q1115">
            <v>1</v>
          </cell>
          <cell r="R1115">
            <v>0.5</v>
          </cell>
          <cell r="S1115">
            <v>2</v>
          </cell>
          <cell r="T1115">
            <v>2</v>
          </cell>
          <cell r="U1115" t="str">
            <v>DEP-SC 2019</v>
          </cell>
          <cell r="X1115" t="str">
            <v>DEP-SC 2019</v>
          </cell>
        </row>
        <row r="1116">
          <cell r="A1116" t="str">
            <v>T2835B02</v>
          </cell>
          <cell r="B1116" t="str">
            <v>SC</v>
          </cell>
          <cell r="C1116" t="str">
            <v>CDO-East</v>
          </cell>
          <cell r="D1116" t="str">
            <v>SOUTHERN</v>
          </cell>
          <cell r="E1116" t="str">
            <v>FLORENCE</v>
          </cell>
          <cell r="G1116" t="str">
            <v>FLORENCE WEST 230KV</v>
          </cell>
          <cell r="H1116" t="str">
            <v>T2835</v>
          </cell>
          <cell r="I1116">
            <v>520</v>
          </cell>
          <cell r="J1116" t="str">
            <v>B02</v>
          </cell>
          <cell r="K1116" t="str">
            <v>HOFFMEYER ROAD 23KV</v>
          </cell>
          <cell r="L1116" t="str">
            <v>BK1</v>
          </cell>
          <cell r="M1116">
            <v>23</v>
          </cell>
          <cell r="N1116">
            <v>1185</v>
          </cell>
          <cell r="O1116"/>
          <cell r="P1116" t="str">
            <v>Y</v>
          </cell>
          <cell r="Q1116">
            <v>1</v>
          </cell>
          <cell r="R1116">
            <v>0.5</v>
          </cell>
          <cell r="S1116">
            <v>1</v>
          </cell>
          <cell r="T1116">
            <v>5</v>
          </cell>
          <cell r="U1116" t="str">
            <v>DEP-SC 2019</v>
          </cell>
          <cell r="X1116" t="str">
            <v>DEP-SC 2020</v>
          </cell>
        </row>
        <row r="1117">
          <cell r="A1117" t="str">
            <v>T2840B26</v>
          </cell>
          <cell r="B1117" t="str">
            <v>SC</v>
          </cell>
          <cell r="C1117" t="str">
            <v>CDO-East</v>
          </cell>
          <cell r="D1117" t="str">
            <v>SOUTHERN</v>
          </cell>
          <cell r="E1117" t="str">
            <v>FLORENCE</v>
          </cell>
          <cell r="G1117" t="str">
            <v>FLORENCE 230KV</v>
          </cell>
          <cell r="H1117" t="str">
            <v>T2840</v>
          </cell>
          <cell r="I1117">
            <v>520</v>
          </cell>
          <cell r="J1117" t="str">
            <v>B26</v>
          </cell>
          <cell r="K1117" t="str">
            <v>T.V. ROAD 23KV</v>
          </cell>
          <cell r="L1117" t="str">
            <v>BK1</v>
          </cell>
          <cell r="M1117">
            <v>23</v>
          </cell>
          <cell r="N1117">
            <v>1449</v>
          </cell>
          <cell r="O1117"/>
          <cell r="P1117" t="str">
            <v>Y</v>
          </cell>
          <cell r="Q1117">
            <v>1</v>
          </cell>
          <cell r="R1117">
            <v>0.5</v>
          </cell>
          <cell r="S1117">
            <v>2</v>
          </cell>
          <cell r="T1117">
            <v>1</v>
          </cell>
          <cell r="U1117" t="str">
            <v>DEP-SC 2019</v>
          </cell>
          <cell r="X1117" t="str">
            <v>DEP-SC 2019</v>
          </cell>
        </row>
        <row r="1118">
          <cell r="A1118" t="str">
            <v>T2890B02</v>
          </cell>
          <cell r="B1118" t="str">
            <v>SC</v>
          </cell>
          <cell r="C1118" t="str">
            <v>CDO-East</v>
          </cell>
          <cell r="D1118" t="str">
            <v>SOUTHERN</v>
          </cell>
          <cell r="E1118" t="str">
            <v>KINGSTREE</v>
          </cell>
          <cell r="G1118" t="str">
            <v>HEMINGWAY 115KV</v>
          </cell>
          <cell r="H1118" t="str">
            <v>T2890</v>
          </cell>
          <cell r="I1118">
            <v>523</v>
          </cell>
          <cell r="J1118" t="str">
            <v>B02</v>
          </cell>
          <cell r="K1118" t="str">
            <v>JOHNSONVILLE 23KV</v>
          </cell>
          <cell r="L1118" t="str">
            <v>BK1</v>
          </cell>
          <cell r="M1118">
            <v>23</v>
          </cell>
          <cell r="N1118">
            <v>1296</v>
          </cell>
          <cell r="O1118"/>
          <cell r="P1118" t="str">
            <v>Y</v>
          </cell>
          <cell r="Q1118">
            <v>1</v>
          </cell>
          <cell r="R1118">
            <v>0.5</v>
          </cell>
          <cell r="S1118">
            <v>2</v>
          </cell>
          <cell r="T1118">
            <v>1</v>
          </cell>
          <cell r="U1118" t="str">
            <v>DEP-SC 2019</v>
          </cell>
          <cell r="W1118" t="str">
            <v xml:space="preserve">Not deferred per commucation with Lakeysha </v>
          </cell>
          <cell r="X1118" t="str">
            <v>DEP-SC 2019</v>
          </cell>
        </row>
        <row r="1119">
          <cell r="A1119" t="str">
            <v>T2930B03</v>
          </cell>
          <cell r="B1119" t="str">
            <v>SC</v>
          </cell>
          <cell r="C1119" t="str">
            <v>CDO-East</v>
          </cell>
          <cell r="D1119" t="str">
            <v>SOUTHERN</v>
          </cell>
          <cell r="E1119" t="str">
            <v>KINGSTREE</v>
          </cell>
          <cell r="G1119" t="str">
            <v>KINGSTREE 230KV</v>
          </cell>
          <cell r="H1119" t="str">
            <v>T2930</v>
          </cell>
          <cell r="I1119">
            <v>523</v>
          </cell>
          <cell r="J1119" t="str">
            <v>B03</v>
          </cell>
          <cell r="K1119" t="str">
            <v>LEXINGTON AVENUE 23KV</v>
          </cell>
          <cell r="L1119" t="str">
            <v>BK1</v>
          </cell>
          <cell r="M1119">
            <v>23</v>
          </cell>
          <cell r="N1119">
            <v>1578</v>
          </cell>
          <cell r="O1119"/>
          <cell r="P1119" t="str">
            <v>Y</v>
          </cell>
          <cell r="Q1119">
            <v>1</v>
          </cell>
          <cell r="R1119">
            <v>0.5</v>
          </cell>
          <cell r="S1119">
            <v>4</v>
          </cell>
          <cell r="T1119">
            <v>2</v>
          </cell>
          <cell r="U1119" t="str">
            <v>DEP-SC 2019</v>
          </cell>
          <cell r="W1119" t="str">
            <v>INQUIRE LAKEYSHA ALSTON</v>
          </cell>
          <cell r="X1119" t="str">
            <v>DEP-SC 2019</v>
          </cell>
        </row>
        <row r="1120">
          <cell r="A1120" t="str">
            <v>T2930B04</v>
          </cell>
          <cell r="B1120" t="str">
            <v>SC</v>
          </cell>
          <cell r="C1120" t="str">
            <v>CDO-East</v>
          </cell>
          <cell r="D1120" t="str">
            <v>SOUTHERN</v>
          </cell>
          <cell r="E1120" t="str">
            <v>KINGSTREE</v>
          </cell>
          <cell r="G1120" t="str">
            <v>KINGSTREE 230KV</v>
          </cell>
          <cell r="H1120" t="str">
            <v>T2930</v>
          </cell>
          <cell r="I1120">
            <v>523</v>
          </cell>
          <cell r="J1120" t="str">
            <v>B04</v>
          </cell>
          <cell r="K1120" t="str">
            <v>KINGSTREE CENTRAL 23KV</v>
          </cell>
          <cell r="L1120" t="str">
            <v>BK1</v>
          </cell>
          <cell r="M1120">
            <v>23</v>
          </cell>
          <cell r="N1120">
            <v>1644</v>
          </cell>
          <cell r="O1120"/>
          <cell r="P1120" t="str">
            <v>Y</v>
          </cell>
          <cell r="Q1120">
            <v>1</v>
          </cell>
          <cell r="R1120">
            <v>0.5</v>
          </cell>
          <cell r="S1120">
            <v>2</v>
          </cell>
          <cell r="T1120">
            <v>9</v>
          </cell>
          <cell r="U1120" t="str">
            <v>DEP-SC 2019</v>
          </cell>
          <cell r="V1120" t="str">
            <v>Deferred from 2019</v>
          </cell>
          <cell r="X1120" t="str">
            <v>DEP-SC 2023</v>
          </cell>
        </row>
        <row r="1121">
          <cell r="A1121" t="str">
            <v>T3010B12</v>
          </cell>
          <cell r="B1121" t="str">
            <v>SC</v>
          </cell>
          <cell r="C1121" t="str">
            <v>CDO-East</v>
          </cell>
          <cell r="D1121" t="str">
            <v>SOUTHERN</v>
          </cell>
          <cell r="E1121" t="str">
            <v>MARION COUNTY</v>
          </cell>
          <cell r="G1121" t="str">
            <v>MARION 230KV</v>
          </cell>
          <cell r="H1121" t="str">
            <v>T3010</v>
          </cell>
          <cell r="I1121">
            <v>525</v>
          </cell>
          <cell r="J1121" t="str">
            <v>B12</v>
          </cell>
          <cell r="K1121" t="str">
            <v>MARION CITY 23KV</v>
          </cell>
          <cell r="L1121" t="str">
            <v>BK1</v>
          </cell>
          <cell r="M1121">
            <v>23</v>
          </cell>
          <cell r="N1121">
            <v>961</v>
          </cell>
          <cell r="O1121"/>
          <cell r="P1121" t="str">
            <v>Y</v>
          </cell>
          <cell r="Q1121">
            <v>1</v>
          </cell>
          <cell r="R1121">
            <v>0.5</v>
          </cell>
          <cell r="S1121">
            <v>0</v>
          </cell>
          <cell r="T1121">
            <v>1</v>
          </cell>
          <cell r="U1121" t="str">
            <v>DEP-SC 2019</v>
          </cell>
          <cell r="V1121" t="str">
            <v>Substitute</v>
          </cell>
          <cell r="X1121" t="str">
            <v>DEP-SC 2019</v>
          </cell>
        </row>
        <row r="1122">
          <cell r="A1122" t="str">
            <v>T3010B13</v>
          </cell>
          <cell r="B1122" t="str">
            <v>SC</v>
          </cell>
          <cell r="C1122" t="str">
            <v>CDO-East</v>
          </cell>
          <cell r="D1122" t="str">
            <v>SOUTHERN</v>
          </cell>
          <cell r="E1122" t="str">
            <v>MARION COUNTY</v>
          </cell>
          <cell r="G1122" t="str">
            <v>MARION 230KV</v>
          </cell>
          <cell r="H1122" t="str">
            <v>T3010</v>
          </cell>
          <cell r="I1122">
            <v>525</v>
          </cell>
          <cell r="J1122" t="str">
            <v>B13</v>
          </cell>
          <cell r="K1122" t="str">
            <v>ENGLISH PARK 23KV</v>
          </cell>
          <cell r="L1122" t="str">
            <v>BK1</v>
          </cell>
          <cell r="M1122">
            <v>23</v>
          </cell>
          <cell r="N1122">
            <v>1939</v>
          </cell>
          <cell r="O1122"/>
          <cell r="P1122" t="str">
            <v>Y</v>
          </cell>
          <cell r="Q1122">
            <v>1</v>
          </cell>
          <cell r="R1122">
            <v>0.5</v>
          </cell>
          <cell r="S1122">
            <v>6</v>
          </cell>
          <cell r="T1122">
            <v>0</v>
          </cell>
          <cell r="U1122" t="str">
            <v>DEP-SC 2019</v>
          </cell>
          <cell r="V1122" t="str">
            <v>Substitute</v>
          </cell>
          <cell r="X1122" t="str">
            <v>DEP-SC 2019</v>
          </cell>
        </row>
        <row r="1123">
          <cell r="A1123" t="str">
            <v>T3035B01</v>
          </cell>
          <cell r="B1123" t="str">
            <v>SC</v>
          </cell>
          <cell r="C1123" t="str">
            <v>CDO-East</v>
          </cell>
          <cell r="D1123" t="str">
            <v>SOUTHERN</v>
          </cell>
          <cell r="E1123" t="str">
            <v>MARION COUNTY</v>
          </cell>
          <cell r="G1123" t="str">
            <v>NICHOLS 115KV</v>
          </cell>
          <cell r="H1123" t="str">
            <v>T3035</v>
          </cell>
          <cell r="I1123">
            <v>525</v>
          </cell>
          <cell r="J1123" t="str">
            <v>B01</v>
          </cell>
          <cell r="K1123" t="str">
            <v>NICHOLS 23KV</v>
          </cell>
          <cell r="L1123" t="str">
            <v>BK1</v>
          </cell>
          <cell r="M1123">
            <v>23</v>
          </cell>
          <cell r="N1123">
            <v>1434</v>
          </cell>
          <cell r="O1123"/>
          <cell r="P1123" t="str">
            <v>Y</v>
          </cell>
          <cell r="Q1123">
            <v>1</v>
          </cell>
          <cell r="R1123">
            <v>0.5</v>
          </cell>
          <cell r="S1123">
            <v>7</v>
          </cell>
          <cell r="T1123">
            <v>0</v>
          </cell>
          <cell r="U1123" t="str">
            <v>DEP-SC 2019</v>
          </cell>
          <cell r="X1123" t="str">
            <v>DEP-SC 2019</v>
          </cell>
        </row>
        <row r="1124">
          <cell r="A1124" t="str">
            <v>T3060B02</v>
          </cell>
          <cell r="B1124" t="str">
            <v>SC</v>
          </cell>
          <cell r="C1124" t="str">
            <v>CDO-East</v>
          </cell>
          <cell r="D1124" t="str">
            <v>SOUTHERN</v>
          </cell>
          <cell r="E1124" t="str">
            <v>FLORENCE</v>
          </cell>
          <cell r="G1124" t="str">
            <v>PAMPLICO 115KV</v>
          </cell>
          <cell r="H1124" t="str">
            <v>T3060</v>
          </cell>
          <cell r="I1124">
            <v>520</v>
          </cell>
          <cell r="J1124" t="str">
            <v>B02</v>
          </cell>
          <cell r="K1124" t="str">
            <v>SALEM CROSSROADS 23KV</v>
          </cell>
          <cell r="L1124" t="str">
            <v>BK1</v>
          </cell>
          <cell r="M1124">
            <v>23</v>
          </cell>
          <cell r="N1124">
            <v>1176</v>
          </cell>
          <cell r="O1124"/>
          <cell r="P1124" t="str">
            <v>Y</v>
          </cell>
          <cell r="Q1124">
            <v>1</v>
          </cell>
          <cell r="R1124">
            <v>0.5</v>
          </cell>
          <cell r="S1124">
            <v>7</v>
          </cell>
          <cell r="T1124">
            <v>0</v>
          </cell>
          <cell r="U1124" t="str">
            <v>DEP-SC 2019</v>
          </cell>
          <cell r="V1124" t="str">
            <v>Deferred from 2019</v>
          </cell>
          <cell r="X1124" t="str">
            <v>DEP-SC 2020</v>
          </cell>
        </row>
        <row r="1125">
          <cell r="A1125" t="str">
            <v>T3360B02</v>
          </cell>
          <cell r="B1125" t="str">
            <v>SC</v>
          </cell>
          <cell r="C1125" t="str">
            <v>CDO-East</v>
          </cell>
          <cell r="D1125" t="str">
            <v>SOUTHERN</v>
          </cell>
          <cell r="E1125" t="str">
            <v>HARTSVILLE</v>
          </cell>
          <cell r="G1125" t="str">
            <v>ELLIOTT 230KV</v>
          </cell>
          <cell r="H1125" t="str">
            <v>T3360</v>
          </cell>
          <cell r="I1125">
            <v>531</v>
          </cell>
          <cell r="J1125" t="str">
            <v>B02</v>
          </cell>
          <cell r="K1125" t="str">
            <v>LYNCHBURG 23KV</v>
          </cell>
          <cell r="L1125" t="str">
            <v>BK1</v>
          </cell>
          <cell r="M1125">
            <v>23</v>
          </cell>
          <cell r="N1125">
            <v>1405</v>
          </cell>
          <cell r="O1125"/>
          <cell r="P1125" t="str">
            <v>Y</v>
          </cell>
          <cell r="Q1125">
            <v>1</v>
          </cell>
          <cell r="R1125">
            <v>0.5</v>
          </cell>
          <cell r="S1125">
            <v>7</v>
          </cell>
          <cell r="T1125">
            <v>0</v>
          </cell>
          <cell r="U1125" t="str">
            <v>DEP-SC 2019</v>
          </cell>
          <cell r="X1125" t="str">
            <v>DEP-SC 2019</v>
          </cell>
        </row>
        <row r="1126">
          <cell r="A1126" t="str">
            <v>T3391B01</v>
          </cell>
          <cell r="B1126" t="str">
            <v>SC</v>
          </cell>
          <cell r="C1126" t="str">
            <v>CDO-East</v>
          </cell>
          <cell r="D1126" t="str">
            <v>SOUTHERN</v>
          </cell>
          <cell r="E1126" t="str">
            <v>SUMTER</v>
          </cell>
          <cell r="G1126" t="str">
            <v>CAMDEN 230KV</v>
          </cell>
          <cell r="H1126" t="str">
            <v>T3391</v>
          </cell>
          <cell r="I1126">
            <v>530</v>
          </cell>
          <cell r="J1126" t="str">
            <v>B01</v>
          </cell>
          <cell r="K1126" t="str">
            <v>WATEREE 23KV</v>
          </cell>
          <cell r="L1126" t="str">
            <v>BK1</v>
          </cell>
          <cell r="M1126">
            <v>23</v>
          </cell>
          <cell r="N1126">
            <v>1103</v>
          </cell>
          <cell r="O1126"/>
          <cell r="P1126" t="str">
            <v>Y</v>
          </cell>
          <cell r="Q1126">
            <v>1</v>
          </cell>
          <cell r="R1126">
            <v>0.5</v>
          </cell>
          <cell r="S1126">
            <v>2</v>
          </cell>
          <cell r="T1126">
            <v>2</v>
          </cell>
          <cell r="U1126" t="str">
            <v>DEP-SC 2019</v>
          </cell>
          <cell r="X1126" t="str">
            <v>DEP-SC 2019</v>
          </cell>
        </row>
        <row r="1127">
          <cell r="A1127" t="str">
            <v>T3445B02</v>
          </cell>
          <cell r="B1127" t="str">
            <v>SC</v>
          </cell>
          <cell r="C1127" t="str">
            <v>CDO-East</v>
          </cell>
          <cell r="D1127" t="str">
            <v>SOUTHERN</v>
          </cell>
          <cell r="E1127" t="str">
            <v>CHERAW</v>
          </cell>
          <cell r="G1127" t="str">
            <v>CHERAW REID PARK 230KV</v>
          </cell>
          <cell r="H1127" t="str">
            <v>T3445</v>
          </cell>
          <cell r="I1127">
            <v>532</v>
          </cell>
          <cell r="J1127" t="str">
            <v>B02</v>
          </cell>
          <cell r="K1127" t="str">
            <v>AIRPORT 24KV</v>
          </cell>
          <cell r="L1127" t="str">
            <v>BK2</v>
          </cell>
          <cell r="M1127">
            <v>24</v>
          </cell>
          <cell r="N1127">
            <v>1168</v>
          </cell>
          <cell r="O1127"/>
          <cell r="P1127" t="str">
            <v>Y</v>
          </cell>
          <cell r="Q1127">
            <v>1</v>
          </cell>
          <cell r="R1127">
            <v>0.5</v>
          </cell>
          <cell r="S1127">
            <v>1</v>
          </cell>
          <cell r="T1127">
            <v>1</v>
          </cell>
          <cell r="U1127" t="str">
            <v>DEP-SC 2019</v>
          </cell>
          <cell r="V1127" t="str">
            <v>Deferred from 2019</v>
          </cell>
          <cell r="X1127" t="str">
            <v>DEP-SC 2020</v>
          </cell>
        </row>
        <row r="1128">
          <cell r="A1128" t="str">
            <v>T3450B03</v>
          </cell>
          <cell r="B1128" t="str">
            <v>SC</v>
          </cell>
          <cell r="C1128" t="str">
            <v>CDO-East</v>
          </cell>
          <cell r="D1128" t="str">
            <v>SOUTHERN</v>
          </cell>
          <cell r="E1128" t="str">
            <v>CHERAW</v>
          </cell>
          <cell r="G1128" t="str">
            <v>CHERAW 115KV</v>
          </cell>
          <cell r="H1128" t="str">
            <v>T3450</v>
          </cell>
          <cell r="I1128">
            <v>532</v>
          </cell>
          <cell r="J1128" t="str">
            <v>B03</v>
          </cell>
          <cell r="K1128" t="str">
            <v>CHERAW CITY 23KV</v>
          </cell>
          <cell r="L1128" t="str">
            <v>BK1</v>
          </cell>
          <cell r="M1128">
            <v>23</v>
          </cell>
          <cell r="N1128">
            <v>1117</v>
          </cell>
          <cell r="O1128"/>
          <cell r="P1128" t="str">
            <v>Y</v>
          </cell>
          <cell r="Q1128">
            <v>1</v>
          </cell>
          <cell r="R1128">
            <v>0.5</v>
          </cell>
          <cell r="S1128">
            <v>2</v>
          </cell>
          <cell r="T1128">
            <v>0</v>
          </cell>
          <cell r="U1128" t="str">
            <v>DEP-SC 2019</v>
          </cell>
          <cell r="X1128" t="str">
            <v>DEP-SC 2019</v>
          </cell>
        </row>
        <row r="1129">
          <cell r="A1129" t="str">
            <v>T3550B01</v>
          </cell>
          <cell r="B1129" t="str">
            <v>SC</v>
          </cell>
          <cell r="C1129" t="str">
            <v>CDO-East</v>
          </cell>
          <cell r="D1129" t="str">
            <v>SOUTHERN</v>
          </cell>
          <cell r="E1129" t="str">
            <v>SUMTER</v>
          </cell>
          <cell r="G1129" t="str">
            <v>ELGIN 115KV</v>
          </cell>
          <cell r="H1129" t="str">
            <v>T3550</v>
          </cell>
          <cell r="I1129">
            <v>530</v>
          </cell>
          <cell r="J1129" t="str">
            <v>B01</v>
          </cell>
          <cell r="K1129" t="str">
            <v>ELGIN 23KV</v>
          </cell>
          <cell r="L1129" t="str">
            <v>BK1</v>
          </cell>
          <cell r="M1129">
            <v>23</v>
          </cell>
          <cell r="N1129">
            <v>1507</v>
          </cell>
          <cell r="O1129"/>
          <cell r="P1129" t="str">
            <v>Y</v>
          </cell>
          <cell r="Q1129">
            <v>1</v>
          </cell>
          <cell r="R1129">
            <v>0.5</v>
          </cell>
          <cell r="S1129">
            <v>3</v>
          </cell>
          <cell r="T1129">
            <v>0</v>
          </cell>
          <cell r="U1129" t="str">
            <v>DEP-SC 2019</v>
          </cell>
          <cell r="V1129" t="str">
            <v>Substitute</v>
          </cell>
          <cell r="X1129" t="str">
            <v>DEP-SC 2019</v>
          </cell>
        </row>
        <row r="1130">
          <cell r="A1130" t="str">
            <v>T3760B02</v>
          </cell>
          <cell r="B1130" t="str">
            <v>SC</v>
          </cell>
          <cell r="C1130" t="str">
            <v>CDO-East</v>
          </cell>
          <cell r="D1130" t="str">
            <v>SOUTHERN</v>
          </cell>
          <cell r="E1130" t="str">
            <v>CHERAW</v>
          </cell>
          <cell r="G1130" t="str">
            <v>MCCOLL 230KV</v>
          </cell>
          <cell r="H1130" t="str">
            <v>T3760</v>
          </cell>
          <cell r="I1130">
            <v>532</v>
          </cell>
          <cell r="J1130" t="str">
            <v>B02</v>
          </cell>
          <cell r="K1130" t="str">
            <v>CLIO 23KV</v>
          </cell>
          <cell r="L1130" t="str">
            <v>BK1</v>
          </cell>
          <cell r="M1130">
            <v>23</v>
          </cell>
          <cell r="N1130">
            <v>1418</v>
          </cell>
          <cell r="O1130"/>
          <cell r="P1130" t="str">
            <v>Y</v>
          </cell>
          <cell r="Q1130">
            <v>1</v>
          </cell>
          <cell r="R1130">
            <v>0.5</v>
          </cell>
          <cell r="S1130">
            <v>6</v>
          </cell>
          <cell r="T1130">
            <v>0</v>
          </cell>
          <cell r="U1130" t="str">
            <v>DEP-SC 2019</v>
          </cell>
          <cell r="V1130" t="str">
            <v>Deferred from 2019</v>
          </cell>
          <cell r="X1130" t="str">
            <v>DEP-SC 2020</v>
          </cell>
        </row>
        <row r="1131">
          <cell r="A1131" t="str">
            <v>T3965B01</v>
          </cell>
          <cell r="B1131" t="str">
            <v>SC</v>
          </cell>
          <cell r="C1131" t="str">
            <v>CDO-East</v>
          </cell>
          <cell r="D1131" t="str">
            <v>SOUTHERN</v>
          </cell>
          <cell r="E1131" t="str">
            <v>SUMTER</v>
          </cell>
          <cell r="G1131" t="str">
            <v>SUMMERTON 230KV</v>
          </cell>
          <cell r="H1131" t="str">
            <v>T3965</v>
          </cell>
          <cell r="I1131">
            <v>530</v>
          </cell>
          <cell r="J1131" t="str">
            <v>B01</v>
          </cell>
          <cell r="K1131" t="str">
            <v>SUMMERTON 23KV</v>
          </cell>
          <cell r="L1131" t="str">
            <v>BK1</v>
          </cell>
          <cell r="M1131">
            <v>23</v>
          </cell>
          <cell r="N1131">
            <v>1048</v>
          </cell>
          <cell r="O1131"/>
          <cell r="P1131" t="str">
            <v>Y</v>
          </cell>
          <cell r="Q1131">
            <v>1</v>
          </cell>
          <cell r="R1131">
            <v>0.5</v>
          </cell>
          <cell r="S1131">
            <v>4</v>
          </cell>
          <cell r="T1131">
            <v>0</v>
          </cell>
          <cell r="U1131" t="str">
            <v>DEP-SC 2019</v>
          </cell>
          <cell r="X1131" t="str">
            <v>DEP-SC 2019</v>
          </cell>
        </row>
        <row r="1132">
          <cell r="A1132" t="str">
            <v>T3966B01</v>
          </cell>
          <cell r="B1132" t="str">
            <v>SC</v>
          </cell>
          <cell r="C1132" t="str">
            <v>CDO-East</v>
          </cell>
          <cell r="D1132" t="str">
            <v>SOUTHERN</v>
          </cell>
          <cell r="E1132" t="str">
            <v>SUMTER</v>
          </cell>
          <cell r="G1132" t="str">
            <v>SUMTER ALICE DRIVE 230KV</v>
          </cell>
          <cell r="H1132" t="str">
            <v>T3966</v>
          </cell>
          <cell r="I1132">
            <v>530</v>
          </cell>
          <cell r="J1132" t="str">
            <v>B01</v>
          </cell>
          <cell r="K1132" t="str">
            <v>ALICE DRIVE 23KV</v>
          </cell>
          <cell r="L1132" t="str">
            <v>BK1</v>
          </cell>
          <cell r="M1132">
            <v>23</v>
          </cell>
          <cell r="N1132">
            <v>1778</v>
          </cell>
          <cell r="O1132"/>
          <cell r="P1132" t="str">
            <v>Y</v>
          </cell>
          <cell r="Q1132">
            <v>1</v>
          </cell>
          <cell r="R1132">
            <v>0.5</v>
          </cell>
          <cell r="S1132">
            <v>1</v>
          </cell>
          <cell r="T1132">
            <v>2</v>
          </cell>
          <cell r="U1132" t="str">
            <v>DEP-SC 2019</v>
          </cell>
          <cell r="X1132" t="str">
            <v>DEP-SC 2019</v>
          </cell>
        </row>
        <row r="1133">
          <cell r="A1133" t="str">
            <v>T3966B03</v>
          </cell>
          <cell r="B1133" t="str">
            <v>SC</v>
          </cell>
          <cell r="C1133" t="str">
            <v>CDO-East</v>
          </cell>
          <cell r="D1133" t="str">
            <v>SOUTHERN</v>
          </cell>
          <cell r="E1133" t="str">
            <v>SUMTER</v>
          </cell>
          <cell r="G1133" t="str">
            <v>SUMTER ALICE DRIVE 230KV</v>
          </cell>
          <cell r="H1133" t="str">
            <v>T3966</v>
          </cell>
          <cell r="I1133">
            <v>530</v>
          </cell>
          <cell r="J1133" t="str">
            <v>B03</v>
          </cell>
          <cell r="K1133" t="str">
            <v>WESMARK 23KV</v>
          </cell>
          <cell r="L1133" t="str">
            <v>BK1</v>
          </cell>
          <cell r="M1133">
            <v>23</v>
          </cell>
          <cell r="N1133">
            <v>1257</v>
          </cell>
          <cell r="O1133"/>
          <cell r="P1133" t="str">
            <v>Y</v>
          </cell>
          <cell r="Q1133">
            <v>1</v>
          </cell>
          <cell r="R1133">
            <v>0.5</v>
          </cell>
          <cell r="S1133">
            <v>0</v>
          </cell>
          <cell r="T1133">
            <v>3</v>
          </cell>
          <cell r="U1133" t="str">
            <v>DEP-SC 2019</v>
          </cell>
          <cell r="X1133" t="str">
            <v>DEP-SC 2019</v>
          </cell>
        </row>
        <row r="1134">
          <cell r="A1134" t="str">
            <v>T3980B01</v>
          </cell>
          <cell r="B1134" t="str">
            <v>SC</v>
          </cell>
          <cell r="C1134" t="str">
            <v>CDO-East</v>
          </cell>
          <cell r="D1134" t="str">
            <v>SOUTHERN</v>
          </cell>
          <cell r="E1134" t="str">
            <v>SUMTER</v>
          </cell>
          <cell r="G1134" t="str">
            <v>SUMTER NORTH 230KV</v>
          </cell>
          <cell r="H1134" t="str">
            <v>T3980</v>
          </cell>
          <cell r="I1134">
            <v>530</v>
          </cell>
          <cell r="J1134" t="str">
            <v>B01</v>
          </cell>
          <cell r="K1134" t="str">
            <v>MILLER ROAD 23KV</v>
          </cell>
          <cell r="L1134" t="str">
            <v>BK1</v>
          </cell>
          <cell r="M1134">
            <v>23</v>
          </cell>
          <cell r="N1134">
            <v>1604</v>
          </cell>
          <cell r="O1134"/>
          <cell r="P1134" t="str">
            <v>Y</v>
          </cell>
          <cell r="Q1134">
            <v>1</v>
          </cell>
          <cell r="R1134">
            <v>0.5</v>
          </cell>
          <cell r="S1134">
            <v>0</v>
          </cell>
          <cell r="T1134">
            <v>3</v>
          </cell>
          <cell r="U1134" t="str">
            <v>DEP-SC 2019</v>
          </cell>
          <cell r="X1134" t="str">
            <v>DEP-SC 2021</v>
          </cell>
        </row>
        <row r="1135">
          <cell r="A1135" t="str">
            <v>T3985B01</v>
          </cell>
          <cell r="B1135" t="str">
            <v>SC</v>
          </cell>
          <cell r="C1135" t="str">
            <v>CDO-East</v>
          </cell>
          <cell r="D1135" t="str">
            <v>SOUTHERN</v>
          </cell>
          <cell r="E1135" t="str">
            <v>SUMTER</v>
          </cell>
          <cell r="G1135" t="str">
            <v>SUMTER WEDGEFIELD RD. 230KV</v>
          </cell>
          <cell r="H1135" t="str">
            <v>T3985</v>
          </cell>
          <cell r="I1135">
            <v>530</v>
          </cell>
          <cell r="J1135" t="str">
            <v>B01</v>
          </cell>
          <cell r="K1135" t="str">
            <v>WEDGEFIELD ROAD 23KV</v>
          </cell>
          <cell r="L1135" t="str">
            <v>BK1</v>
          </cell>
          <cell r="M1135">
            <v>23</v>
          </cell>
          <cell r="N1135">
            <v>1470</v>
          </cell>
          <cell r="O1135"/>
          <cell r="P1135" t="str">
            <v>Y</v>
          </cell>
          <cell r="Q1135">
            <v>1</v>
          </cell>
          <cell r="R1135">
            <v>0.5</v>
          </cell>
          <cell r="S1135">
            <v>3</v>
          </cell>
          <cell r="T1135">
            <v>0</v>
          </cell>
          <cell r="U1135" t="str">
            <v>DEP-SC 2019</v>
          </cell>
          <cell r="V1135" t="str">
            <v>Deferred from 2019</v>
          </cell>
          <cell r="X1135" t="str">
            <v>DEP-SC 2021</v>
          </cell>
        </row>
        <row r="1136">
          <cell r="A1136" t="str">
            <v>T3985B04</v>
          </cell>
          <cell r="B1136" t="str">
            <v>SC</v>
          </cell>
          <cell r="C1136" t="str">
            <v>CDO-East</v>
          </cell>
          <cell r="D1136" t="str">
            <v>SOUTHERN</v>
          </cell>
          <cell r="E1136" t="str">
            <v>SUMTER</v>
          </cell>
          <cell r="G1136" t="str">
            <v>SUMTER WEDGEFIELD RD. 230KV</v>
          </cell>
          <cell r="H1136" t="str">
            <v>T3985</v>
          </cell>
          <cell r="I1136">
            <v>530</v>
          </cell>
          <cell r="J1136" t="str">
            <v>B04</v>
          </cell>
          <cell r="K1136" t="str">
            <v>HOPEWELL 23KV</v>
          </cell>
          <cell r="L1136" t="str">
            <v>BK1</v>
          </cell>
          <cell r="M1136">
            <v>23</v>
          </cell>
          <cell r="N1136">
            <v>1718</v>
          </cell>
          <cell r="O1136"/>
          <cell r="P1136" t="str">
            <v>Y</v>
          </cell>
          <cell r="Q1136">
            <v>1</v>
          </cell>
          <cell r="R1136">
            <v>0.5</v>
          </cell>
          <cell r="S1136">
            <v>3</v>
          </cell>
          <cell r="T1136">
            <v>0</v>
          </cell>
          <cell r="U1136" t="str">
            <v>DEP-SC 2019</v>
          </cell>
          <cell r="X1136" t="str">
            <v>DEP-SC 2021</v>
          </cell>
        </row>
        <row r="1137">
          <cell r="A1137" t="str">
            <v>T2750B07</v>
          </cell>
          <cell r="B1137" t="str">
            <v>SC</v>
          </cell>
          <cell r="C1137" t="str">
            <v>CDO-East</v>
          </cell>
          <cell r="D1137" t="str">
            <v>SOUTHERN</v>
          </cell>
          <cell r="E1137" t="str">
            <v>MARION COUNTY</v>
          </cell>
          <cell r="G1137" t="str">
            <v>DILLON 115KV</v>
          </cell>
          <cell r="H1137" t="str">
            <v>T2750</v>
          </cell>
          <cell r="I1137">
            <v>522</v>
          </cell>
          <cell r="J1137" t="str">
            <v>B07</v>
          </cell>
          <cell r="K1137" t="str">
            <v>DILLON HOSPITAL 23KV</v>
          </cell>
          <cell r="L1137" t="str">
            <v>BK1</v>
          </cell>
          <cell r="M1137">
            <v>23</v>
          </cell>
          <cell r="N1137">
            <v>1441</v>
          </cell>
          <cell r="O1137">
            <v>2017</v>
          </cell>
          <cell r="P1137">
            <v>2017</v>
          </cell>
          <cell r="Q1137">
            <v>0</v>
          </cell>
          <cell r="R1137">
            <v>0</v>
          </cell>
          <cell r="S1137">
            <v>1</v>
          </cell>
          <cell r="T1137">
            <v>3</v>
          </cell>
          <cell r="U1137" t="str">
            <v>DEP-SC 2020</v>
          </cell>
          <cell r="X1137" t="str">
            <v>DEP-SC 2020</v>
          </cell>
        </row>
        <row r="1138">
          <cell r="A1138" t="str">
            <v>T2825B01</v>
          </cell>
          <cell r="B1138" t="str">
            <v>SC</v>
          </cell>
          <cell r="C1138" t="str">
            <v>CDO-East</v>
          </cell>
          <cell r="D1138" t="str">
            <v>SOUTHERN</v>
          </cell>
          <cell r="E1138" t="str">
            <v>FLORENCE</v>
          </cell>
          <cell r="G1138" t="str">
            <v>FLORENCE MARS BLUFF 115KV</v>
          </cell>
          <cell r="H1138" t="str">
            <v>T2825</v>
          </cell>
          <cell r="I1138">
            <v>520</v>
          </cell>
          <cell r="J1138" t="str">
            <v>B01</v>
          </cell>
          <cell r="K1138" t="str">
            <v>CCSC 24KV</v>
          </cell>
          <cell r="L1138" t="str">
            <v>BK1</v>
          </cell>
          <cell r="M1138">
            <v>24</v>
          </cell>
          <cell r="N1138">
            <v>1370</v>
          </cell>
          <cell r="O1138"/>
          <cell r="P1138" t="str">
            <v>Y</v>
          </cell>
          <cell r="Q1138">
            <v>1</v>
          </cell>
          <cell r="R1138">
            <v>0.5</v>
          </cell>
          <cell r="S1138">
            <v>4</v>
          </cell>
          <cell r="T1138">
            <v>0</v>
          </cell>
          <cell r="U1138" t="str">
            <v>DEP-SC 2020</v>
          </cell>
          <cell r="X1138" t="str">
            <v>DEP-SC 2020</v>
          </cell>
        </row>
        <row r="1139">
          <cell r="A1139" t="str">
            <v>T2826B01</v>
          </cell>
          <cell r="B1139" t="str">
            <v>SC</v>
          </cell>
          <cell r="C1139" t="str">
            <v>CDO-East</v>
          </cell>
          <cell r="D1139" t="str">
            <v>SOUTHERN</v>
          </cell>
          <cell r="E1139" t="str">
            <v>FLORENCE</v>
          </cell>
          <cell r="G1139" t="str">
            <v>FLORENCE CASHUA 230KV</v>
          </cell>
          <cell r="H1139" t="str">
            <v>T2826</v>
          </cell>
          <cell r="I1139">
            <v>520</v>
          </cell>
          <cell r="J1139" t="str">
            <v>B01</v>
          </cell>
          <cell r="K1139" t="str">
            <v>MCLEOD BLVD 23KV</v>
          </cell>
          <cell r="L1139" t="str">
            <v>BK1</v>
          </cell>
          <cell r="M1139">
            <v>23</v>
          </cell>
          <cell r="N1139">
            <v>1472</v>
          </cell>
          <cell r="O1139"/>
          <cell r="P1139" t="str">
            <v>Y</v>
          </cell>
          <cell r="Q1139">
            <v>1</v>
          </cell>
          <cell r="R1139">
            <v>0.5</v>
          </cell>
          <cell r="S1139">
            <v>1</v>
          </cell>
          <cell r="T1139">
            <v>3</v>
          </cell>
          <cell r="U1139" t="str">
            <v>DEP-SC 2020</v>
          </cell>
          <cell r="X1139" t="str">
            <v>DEP-SC 2020</v>
          </cell>
        </row>
        <row r="1140">
          <cell r="A1140" t="str">
            <v>T3005B02</v>
          </cell>
          <cell r="B1140" t="str">
            <v>SC</v>
          </cell>
          <cell r="C1140" t="str">
            <v>CDO-East</v>
          </cell>
          <cell r="D1140" t="str">
            <v>SOUTHERN</v>
          </cell>
          <cell r="E1140" t="str">
            <v>MARION COUNTY</v>
          </cell>
          <cell r="G1140" t="str">
            <v>MARION BYPASS 115KV</v>
          </cell>
          <cell r="H1140" t="str">
            <v>T3005</v>
          </cell>
          <cell r="I1140">
            <v>525</v>
          </cell>
          <cell r="J1140" t="str">
            <v>B02</v>
          </cell>
          <cell r="K1140" t="str">
            <v>AYNOR 23KV</v>
          </cell>
          <cell r="L1140" t="str">
            <v>BK1</v>
          </cell>
          <cell r="M1140">
            <v>23</v>
          </cell>
          <cell r="N1140">
            <v>1676</v>
          </cell>
          <cell r="O1140"/>
          <cell r="P1140" t="str">
            <v>Y</v>
          </cell>
          <cell r="Q1140">
            <v>1</v>
          </cell>
          <cell r="R1140">
            <v>0.5</v>
          </cell>
          <cell r="S1140">
            <v>4</v>
          </cell>
          <cell r="T1140">
            <v>0</v>
          </cell>
          <cell r="U1140" t="str">
            <v>DEP-SC 2020</v>
          </cell>
          <cell r="X1140" t="str">
            <v>DEP-SC 2025</v>
          </cell>
        </row>
        <row r="1141">
          <cell r="A1141" t="str">
            <v>T3005B05</v>
          </cell>
          <cell r="B1141" t="str">
            <v>SC</v>
          </cell>
          <cell r="C1141" t="str">
            <v>CDO-East</v>
          </cell>
          <cell r="D1141" t="str">
            <v>SOUTHERN</v>
          </cell>
          <cell r="E1141" t="str">
            <v>MARION COUNTY</v>
          </cell>
          <cell r="G1141" t="str">
            <v>MARION BYPASS 115KV</v>
          </cell>
          <cell r="H1141" t="str">
            <v>T3005</v>
          </cell>
          <cell r="I1141">
            <v>525</v>
          </cell>
          <cell r="J1141" t="str">
            <v>B05</v>
          </cell>
          <cell r="K1141" t="str">
            <v>CENTENARY 23KV</v>
          </cell>
          <cell r="L1141" t="str">
            <v>BK1</v>
          </cell>
          <cell r="M1141">
            <v>23</v>
          </cell>
          <cell r="N1141">
            <v>1465</v>
          </cell>
          <cell r="O1141"/>
          <cell r="P1141" t="str">
            <v>Y</v>
          </cell>
          <cell r="Q1141">
            <v>1</v>
          </cell>
          <cell r="R1141">
            <v>0.5</v>
          </cell>
          <cell r="S1141">
            <v>3</v>
          </cell>
          <cell r="T1141">
            <v>1</v>
          </cell>
          <cell r="U1141" t="str">
            <v>DEP-SC 2020</v>
          </cell>
          <cell r="X1141" t="str">
            <v>DEP-SC 2025</v>
          </cell>
        </row>
        <row r="1142">
          <cell r="A1142" t="str">
            <v>T3030B01</v>
          </cell>
          <cell r="B1142" t="str">
            <v>SC</v>
          </cell>
          <cell r="C1142" t="str">
            <v>CDO-East</v>
          </cell>
          <cell r="D1142" t="str">
            <v>SOUTHERN</v>
          </cell>
          <cell r="E1142" t="str">
            <v>MARION COUNTY</v>
          </cell>
          <cell r="G1142" t="str">
            <v>MULLINS 115KV</v>
          </cell>
          <cell r="H1142" t="str">
            <v>T3030</v>
          </cell>
          <cell r="I1142">
            <v>525</v>
          </cell>
          <cell r="J1142" t="str">
            <v>B01</v>
          </cell>
          <cell r="K1142" t="str">
            <v>MULLINS 23KV</v>
          </cell>
          <cell r="L1142" t="str">
            <v>BK1</v>
          </cell>
          <cell r="M1142">
            <v>23</v>
          </cell>
          <cell r="N1142">
            <v>1295</v>
          </cell>
          <cell r="O1142">
            <v>2017</v>
          </cell>
          <cell r="P1142">
            <v>2017</v>
          </cell>
          <cell r="Q1142">
            <v>0</v>
          </cell>
          <cell r="R1142">
            <v>0</v>
          </cell>
          <cell r="S1142">
            <v>4</v>
          </cell>
          <cell r="T1142">
            <v>0</v>
          </cell>
          <cell r="U1142" t="str">
            <v>DEP-SC 2020</v>
          </cell>
          <cell r="X1142" t="str">
            <v>DEP-SC 2020</v>
          </cell>
        </row>
        <row r="1143">
          <cell r="A1143" t="str">
            <v>T3030B02</v>
          </cell>
          <cell r="B1143" t="str">
            <v>SC</v>
          </cell>
          <cell r="C1143" t="str">
            <v>CDO-East</v>
          </cell>
          <cell r="D1143" t="str">
            <v>SOUTHERN</v>
          </cell>
          <cell r="E1143" t="str">
            <v>MARION COUNTY</v>
          </cell>
          <cell r="G1143" t="str">
            <v>MULLINS 115KV</v>
          </cell>
          <cell r="H1143" t="str">
            <v>T3030</v>
          </cell>
          <cell r="I1143">
            <v>525</v>
          </cell>
          <cell r="J1143" t="str">
            <v>B02</v>
          </cell>
          <cell r="K1143" t="str">
            <v>BLUFF ROAD 23KV</v>
          </cell>
          <cell r="L1143" t="str">
            <v>BK1</v>
          </cell>
          <cell r="M1143">
            <v>23</v>
          </cell>
          <cell r="N1143">
            <v>1385</v>
          </cell>
          <cell r="O1143"/>
          <cell r="P1143" t="str">
            <v>Y</v>
          </cell>
          <cell r="Q1143">
            <v>1</v>
          </cell>
          <cell r="R1143">
            <v>0.5</v>
          </cell>
          <cell r="S1143">
            <v>4</v>
          </cell>
          <cell r="T1143">
            <v>0</v>
          </cell>
          <cell r="U1143" t="str">
            <v>DEP-SC 2020</v>
          </cell>
          <cell r="X1143" t="str">
            <v>DEP-SC 2026</v>
          </cell>
        </row>
        <row r="1144">
          <cell r="A1144" t="str">
            <v>T3030B04</v>
          </cell>
          <cell r="B1144" t="str">
            <v>SC</v>
          </cell>
          <cell r="C1144" t="str">
            <v>CDO-East</v>
          </cell>
          <cell r="D1144" t="str">
            <v>SOUTHERN</v>
          </cell>
          <cell r="E1144" t="str">
            <v>MARION COUNTY</v>
          </cell>
          <cell r="G1144" t="str">
            <v>MULLINS 115KV</v>
          </cell>
          <cell r="H1144" t="str">
            <v>T3030</v>
          </cell>
          <cell r="I1144">
            <v>525</v>
          </cell>
          <cell r="J1144" t="str">
            <v>B04</v>
          </cell>
          <cell r="K1144" t="str">
            <v>ACADEMY STREET 23KV</v>
          </cell>
          <cell r="L1144" t="str">
            <v>BK1</v>
          </cell>
          <cell r="M1144">
            <v>23</v>
          </cell>
          <cell r="N1144">
            <v>1038</v>
          </cell>
          <cell r="O1144">
            <v>2017</v>
          </cell>
          <cell r="P1144">
            <v>2017</v>
          </cell>
          <cell r="Q1144">
            <v>0</v>
          </cell>
          <cell r="R1144">
            <v>0</v>
          </cell>
          <cell r="S1144">
            <v>1</v>
          </cell>
          <cell r="T1144">
            <v>1</v>
          </cell>
          <cell r="U1144" t="str">
            <v>DEP-SC 2020</v>
          </cell>
          <cell r="X1144" t="str">
            <v>DEP-SC 2020</v>
          </cell>
        </row>
        <row r="1145">
          <cell r="A1145" t="str">
            <v>T3107B13</v>
          </cell>
          <cell r="B1145" t="str">
            <v>SC</v>
          </cell>
          <cell r="C1145" t="str">
            <v>CDO-East</v>
          </cell>
          <cell r="D1145" t="str">
            <v>SOUTHERN</v>
          </cell>
          <cell r="E1145" t="str">
            <v>FLORENCE</v>
          </cell>
          <cell r="G1145" t="str">
            <v>SARDIS 230KV</v>
          </cell>
          <cell r="H1145" t="str">
            <v>T3107</v>
          </cell>
          <cell r="I1145">
            <v>520</v>
          </cell>
          <cell r="J1145" t="str">
            <v>B13</v>
          </cell>
          <cell r="K1145" t="str">
            <v>ELIM 24KV</v>
          </cell>
          <cell r="L1145" t="str">
            <v>BK1</v>
          </cell>
          <cell r="M1145">
            <v>24</v>
          </cell>
          <cell r="N1145">
            <v>1765</v>
          </cell>
          <cell r="O1145"/>
          <cell r="P1145" t="str">
            <v>Y</v>
          </cell>
          <cell r="Q1145">
            <v>1</v>
          </cell>
          <cell r="R1145">
            <v>0.5</v>
          </cell>
          <cell r="S1145">
            <v>4</v>
          </cell>
          <cell r="T1145">
            <v>1</v>
          </cell>
          <cell r="U1145" t="str">
            <v>DEP-SC 2020</v>
          </cell>
          <cell r="X1145" t="str">
            <v>DEP-SC 2020</v>
          </cell>
        </row>
        <row r="1146">
          <cell r="A1146" t="str">
            <v>T3391B02</v>
          </cell>
          <cell r="B1146" t="str">
            <v>SC</v>
          </cell>
          <cell r="C1146" t="str">
            <v>CDO-East</v>
          </cell>
          <cell r="D1146" t="str">
            <v>SOUTHERN</v>
          </cell>
          <cell r="E1146" t="str">
            <v>SUMTER</v>
          </cell>
          <cell r="G1146" t="str">
            <v>CAMDEN 230KV</v>
          </cell>
          <cell r="H1146" t="str">
            <v>T3391</v>
          </cell>
          <cell r="I1146">
            <v>530</v>
          </cell>
          <cell r="J1146" t="str">
            <v>B02</v>
          </cell>
          <cell r="K1146" t="str">
            <v>LUGOFF 23KV</v>
          </cell>
          <cell r="L1146" t="str">
            <v>BK1</v>
          </cell>
          <cell r="M1146">
            <v>23</v>
          </cell>
          <cell r="N1146">
            <v>1670</v>
          </cell>
          <cell r="O1146"/>
          <cell r="P1146" t="str">
            <v>Y</v>
          </cell>
          <cell r="Q1146">
            <v>1</v>
          </cell>
          <cell r="R1146">
            <v>0.5</v>
          </cell>
          <cell r="S1146">
            <v>1</v>
          </cell>
          <cell r="T1146">
            <v>3</v>
          </cell>
          <cell r="U1146" t="str">
            <v>DEP-SC 2020</v>
          </cell>
          <cell r="X1146" t="str">
            <v>DEP-SC 2021</v>
          </cell>
        </row>
        <row r="1147">
          <cell r="A1147" t="str">
            <v>T3445B04</v>
          </cell>
          <cell r="B1147" t="str">
            <v>SC</v>
          </cell>
          <cell r="C1147" t="str">
            <v>CDO-East</v>
          </cell>
          <cell r="D1147" t="str">
            <v>SOUTHERN</v>
          </cell>
          <cell r="E1147" t="str">
            <v>CHERAW</v>
          </cell>
          <cell r="G1147" t="str">
            <v>CHERAW REID PARK 230KV</v>
          </cell>
          <cell r="H1147" t="str">
            <v>T3445</v>
          </cell>
          <cell r="I1147">
            <v>532</v>
          </cell>
          <cell r="J1147" t="str">
            <v>B04</v>
          </cell>
          <cell r="K1147" t="str">
            <v>MOFFAT DR 24KV</v>
          </cell>
          <cell r="L1147" t="str">
            <v>BK2</v>
          </cell>
          <cell r="M1147">
            <v>24</v>
          </cell>
          <cell r="N1147">
            <v>1228</v>
          </cell>
          <cell r="O1147">
            <v>2015</v>
          </cell>
          <cell r="P1147">
            <v>2015</v>
          </cell>
          <cell r="Q1147">
            <v>0</v>
          </cell>
          <cell r="R1147">
            <v>0</v>
          </cell>
          <cell r="S1147">
            <v>4</v>
          </cell>
          <cell r="T1147">
            <v>0</v>
          </cell>
          <cell r="U1147" t="str">
            <v>DEP-SC 2020</v>
          </cell>
          <cell r="X1147" t="str">
            <v>DEP-SC 2020</v>
          </cell>
        </row>
        <row r="1148">
          <cell r="A1148" t="str">
            <v>T3450B04</v>
          </cell>
          <cell r="B1148" t="str">
            <v>SC</v>
          </cell>
          <cell r="C1148" t="str">
            <v>CDO-East</v>
          </cell>
          <cell r="D1148" t="str">
            <v>SOUTHERN</v>
          </cell>
          <cell r="E1148" t="str">
            <v>CHERAW</v>
          </cell>
          <cell r="G1148" t="str">
            <v>CHERAW 115KV</v>
          </cell>
          <cell r="H1148" t="str">
            <v>T3450</v>
          </cell>
          <cell r="I1148">
            <v>532</v>
          </cell>
          <cell r="J1148" t="str">
            <v>B04</v>
          </cell>
          <cell r="K1148" t="str">
            <v>CHERAW STATE ROAD 23KV</v>
          </cell>
          <cell r="L1148" t="str">
            <v>BK1</v>
          </cell>
          <cell r="M1148">
            <v>23</v>
          </cell>
          <cell r="N1148">
            <v>709</v>
          </cell>
          <cell r="O1148">
            <v>2015</v>
          </cell>
          <cell r="P1148">
            <v>2015</v>
          </cell>
          <cell r="Q1148">
            <v>0</v>
          </cell>
          <cell r="R1148">
            <v>0</v>
          </cell>
          <cell r="S1148">
            <v>3</v>
          </cell>
          <cell r="T1148">
            <v>0</v>
          </cell>
          <cell r="U1148" t="str">
            <v>DEP-SC 2020</v>
          </cell>
          <cell r="X1148" t="str">
            <v>DEP-SC 2020</v>
          </cell>
        </row>
        <row r="1149">
          <cell r="A1149" t="str">
            <v>T3460B01</v>
          </cell>
          <cell r="B1149" t="str">
            <v>SC</v>
          </cell>
          <cell r="C1149" t="str">
            <v>CDO-East</v>
          </cell>
          <cell r="D1149" t="str">
            <v>SOUTHERN</v>
          </cell>
          <cell r="E1149" t="str">
            <v>CHERAW</v>
          </cell>
          <cell r="G1149" t="str">
            <v>CHESTERFIELD 115KV</v>
          </cell>
          <cell r="H1149" t="str">
            <v>T3460</v>
          </cell>
          <cell r="I1149">
            <v>532</v>
          </cell>
          <cell r="J1149" t="str">
            <v>B01</v>
          </cell>
          <cell r="K1149" t="str">
            <v>CHESTERFIELD 23KV</v>
          </cell>
          <cell r="L1149" t="str">
            <v>BK1</v>
          </cell>
          <cell r="M1149">
            <v>23</v>
          </cell>
          <cell r="N1149">
            <v>926</v>
          </cell>
          <cell r="O1149">
            <v>2015</v>
          </cell>
          <cell r="P1149">
            <v>2015</v>
          </cell>
          <cell r="Q1149">
            <v>0</v>
          </cell>
          <cell r="R1149">
            <v>0</v>
          </cell>
          <cell r="S1149">
            <v>5</v>
          </cell>
          <cell r="T1149">
            <v>0</v>
          </cell>
          <cell r="U1149" t="str">
            <v>DEP-SC 2020</v>
          </cell>
          <cell r="X1149" t="str">
            <v>DEP-SC 2020</v>
          </cell>
        </row>
        <row r="1150">
          <cell r="A1150" t="str">
            <v>T3460B02</v>
          </cell>
          <cell r="B1150" t="str">
            <v>SC</v>
          </cell>
          <cell r="C1150" t="str">
            <v>CDO-East</v>
          </cell>
          <cell r="D1150" t="str">
            <v>SOUTHERN</v>
          </cell>
          <cell r="E1150" t="str">
            <v>CHERAW</v>
          </cell>
          <cell r="G1150" t="str">
            <v>CHESTERFIELD 115KV</v>
          </cell>
          <cell r="H1150" t="str">
            <v>T3460</v>
          </cell>
          <cell r="I1150">
            <v>532</v>
          </cell>
          <cell r="J1150" t="str">
            <v>B02</v>
          </cell>
          <cell r="K1150" t="str">
            <v>RUBY 23KV</v>
          </cell>
          <cell r="L1150" t="str">
            <v>BK1</v>
          </cell>
          <cell r="M1150">
            <v>23</v>
          </cell>
          <cell r="N1150">
            <v>1315</v>
          </cell>
          <cell r="O1150">
            <v>2015</v>
          </cell>
          <cell r="P1150">
            <v>2015</v>
          </cell>
          <cell r="Q1150">
            <v>0</v>
          </cell>
          <cell r="R1150">
            <v>0</v>
          </cell>
          <cell r="S1150">
            <v>5</v>
          </cell>
          <cell r="T1150">
            <v>1</v>
          </cell>
          <cell r="U1150" t="str">
            <v>DEP-SC 2020</v>
          </cell>
          <cell r="X1150" t="str">
            <v>DEP-SC 2020</v>
          </cell>
        </row>
        <row r="1151">
          <cell r="A1151" t="str">
            <v>T3665B03</v>
          </cell>
          <cell r="B1151" t="str">
            <v>SC</v>
          </cell>
          <cell r="C1151" t="str">
            <v>CDO-East</v>
          </cell>
          <cell r="D1151" t="str">
            <v>SOUTHERN</v>
          </cell>
          <cell r="E1151" t="str">
            <v>HARTSVILLE</v>
          </cell>
          <cell r="G1151" t="str">
            <v>HARTSVILLE SEGARS MILL 230KV</v>
          </cell>
          <cell r="H1151" t="str">
            <v>T3665</v>
          </cell>
          <cell r="I1151">
            <v>533</v>
          </cell>
          <cell r="J1151" t="str">
            <v>B03</v>
          </cell>
          <cell r="K1151" t="str">
            <v>CLUB COLONY 24KV</v>
          </cell>
          <cell r="L1151" t="str">
            <v>BK1</v>
          </cell>
          <cell r="M1151">
            <v>23</v>
          </cell>
          <cell r="N1151">
            <v>888</v>
          </cell>
          <cell r="O1151">
            <v>2015</v>
          </cell>
          <cell r="P1151">
            <v>2015</v>
          </cell>
          <cell r="Q1151">
            <v>0</v>
          </cell>
          <cell r="R1151">
            <v>0</v>
          </cell>
          <cell r="S1151">
            <v>2</v>
          </cell>
          <cell r="T1151">
            <v>0</v>
          </cell>
          <cell r="U1151" t="str">
            <v>DEP-SC 2020</v>
          </cell>
          <cell r="X1151" t="str">
            <v>DEP-SC 2020</v>
          </cell>
        </row>
        <row r="1152">
          <cell r="A1152" t="str">
            <v>T3665B04</v>
          </cell>
          <cell r="B1152" t="str">
            <v>SC</v>
          </cell>
          <cell r="C1152" t="str">
            <v>CDO-East</v>
          </cell>
          <cell r="D1152" t="str">
            <v>SOUTHERN</v>
          </cell>
          <cell r="E1152" t="str">
            <v>HARTSVILLE</v>
          </cell>
          <cell r="G1152" t="str">
            <v>HARTSVILLE SEGARS MILL 230KV</v>
          </cell>
          <cell r="H1152" t="str">
            <v>T3665</v>
          </cell>
          <cell r="I1152">
            <v>533</v>
          </cell>
          <cell r="J1152" t="str">
            <v>B04</v>
          </cell>
          <cell r="K1152" t="str">
            <v>PINERIDGE 24KV</v>
          </cell>
          <cell r="L1152" t="str">
            <v>BK1</v>
          </cell>
          <cell r="M1152">
            <v>23</v>
          </cell>
          <cell r="N1152">
            <v>695</v>
          </cell>
          <cell r="O1152">
            <v>2016</v>
          </cell>
          <cell r="P1152">
            <v>2016</v>
          </cell>
          <cell r="Q1152">
            <v>0</v>
          </cell>
          <cell r="R1152">
            <v>0</v>
          </cell>
          <cell r="S1152">
            <v>3</v>
          </cell>
          <cell r="T1152">
            <v>0</v>
          </cell>
          <cell r="U1152" t="str">
            <v>DEP-SC 2020</v>
          </cell>
          <cell r="X1152" t="str">
            <v>DEP-SC 2020</v>
          </cell>
        </row>
        <row r="1153">
          <cell r="A1153" t="str">
            <v>T3665B05</v>
          </cell>
          <cell r="B1153" t="str">
            <v>SC</v>
          </cell>
          <cell r="C1153" t="str">
            <v>CDO-East</v>
          </cell>
          <cell r="D1153" t="str">
            <v>SOUTHERN</v>
          </cell>
          <cell r="E1153" t="str">
            <v>HARTSVILLE</v>
          </cell>
          <cell r="G1153" t="str">
            <v>HARTSVILLE SEGARS MILL 230KV</v>
          </cell>
          <cell r="H1153" t="str">
            <v>T3665</v>
          </cell>
          <cell r="I1153">
            <v>533</v>
          </cell>
          <cell r="J1153" t="str">
            <v>B05</v>
          </cell>
          <cell r="K1153" t="str">
            <v>FOXHOLLOW 24KV</v>
          </cell>
          <cell r="L1153" t="str">
            <v>BK1</v>
          </cell>
          <cell r="M1153">
            <v>23</v>
          </cell>
          <cell r="N1153">
            <v>1606</v>
          </cell>
          <cell r="O1153">
            <v>2016</v>
          </cell>
          <cell r="P1153">
            <v>2016</v>
          </cell>
          <cell r="Q1153">
            <v>0</v>
          </cell>
          <cell r="R1153">
            <v>0</v>
          </cell>
          <cell r="S1153">
            <v>7</v>
          </cell>
          <cell r="T1153">
            <v>0</v>
          </cell>
          <cell r="U1153" t="str">
            <v>DEP-SC 2020</v>
          </cell>
          <cell r="X1153" t="str">
            <v>DEP-SC 2020</v>
          </cell>
        </row>
        <row r="1154">
          <cell r="A1154" t="str">
            <v>T3680B14</v>
          </cell>
          <cell r="B1154" t="str">
            <v>SC</v>
          </cell>
          <cell r="C1154" t="str">
            <v>CDO-East</v>
          </cell>
          <cell r="D1154" t="str">
            <v>SOUTHERN</v>
          </cell>
          <cell r="E1154" t="str">
            <v>HARTSVILLE</v>
          </cell>
          <cell r="G1154" t="str">
            <v>HARTSVILLE 115KV</v>
          </cell>
          <cell r="H1154" t="str">
            <v>T3680</v>
          </cell>
          <cell r="I1154">
            <v>533</v>
          </cell>
          <cell r="J1154" t="str">
            <v>B14</v>
          </cell>
          <cell r="K1154" t="str">
            <v>BYRDTOWN 23KV</v>
          </cell>
          <cell r="L1154" t="str">
            <v>BK1</v>
          </cell>
          <cell r="M1154">
            <v>23</v>
          </cell>
          <cell r="N1154">
            <v>1618</v>
          </cell>
          <cell r="O1154">
            <v>2015</v>
          </cell>
          <cell r="P1154">
            <v>2015</v>
          </cell>
          <cell r="Q1154">
            <v>0</v>
          </cell>
          <cell r="R1154">
            <v>0</v>
          </cell>
          <cell r="S1154">
            <v>5</v>
          </cell>
          <cell r="T1154">
            <v>0</v>
          </cell>
          <cell r="U1154" t="str">
            <v>DEP-SC 2020</v>
          </cell>
          <cell r="X1154" t="str">
            <v>DEP-SC 2020</v>
          </cell>
        </row>
        <row r="1155">
          <cell r="A1155" t="str">
            <v>T3680B15</v>
          </cell>
          <cell r="B1155" t="str">
            <v>SC</v>
          </cell>
          <cell r="C1155" t="str">
            <v>CDO-East</v>
          </cell>
          <cell r="D1155" t="str">
            <v>SOUTHERN</v>
          </cell>
          <cell r="E1155" t="str">
            <v>HARTSVILLE</v>
          </cell>
          <cell r="G1155" t="str">
            <v>HARTSVILLE 115KV</v>
          </cell>
          <cell r="H1155" t="str">
            <v>T3680</v>
          </cell>
          <cell r="I1155">
            <v>533</v>
          </cell>
          <cell r="J1155" t="str">
            <v>B15</v>
          </cell>
          <cell r="K1155" t="str">
            <v>PRESTWOOD 23KV</v>
          </cell>
          <cell r="L1155" t="str">
            <v>BK1</v>
          </cell>
          <cell r="M1155">
            <v>23</v>
          </cell>
          <cell r="N1155">
            <v>769</v>
          </cell>
          <cell r="O1155">
            <v>2015</v>
          </cell>
          <cell r="P1155">
            <v>2015</v>
          </cell>
          <cell r="Q1155">
            <v>0</v>
          </cell>
          <cell r="R1155">
            <v>0</v>
          </cell>
          <cell r="S1155">
            <v>1</v>
          </cell>
          <cell r="T1155">
            <v>1</v>
          </cell>
          <cell r="U1155" t="str">
            <v>DEP-SC 2020</v>
          </cell>
          <cell r="W1155" t="str">
            <v>LaKeysha Alston sugeested birnging forward from 2020 to 2019</v>
          </cell>
          <cell r="X1155" t="str">
            <v>DEP-SC 2019</v>
          </cell>
        </row>
        <row r="1156">
          <cell r="A1156" t="str">
            <v>T3750B02</v>
          </cell>
          <cell r="B1156" t="str">
            <v>SC</v>
          </cell>
          <cell r="C1156" t="str">
            <v>CDO-East</v>
          </cell>
          <cell r="D1156" t="str">
            <v>SOUTHERN</v>
          </cell>
          <cell r="E1156" t="str">
            <v>SUMTER</v>
          </cell>
          <cell r="G1156" t="str">
            <v>MANNING 115KV</v>
          </cell>
          <cell r="H1156" t="str">
            <v>T3750</v>
          </cell>
          <cell r="I1156">
            <v>530</v>
          </cell>
          <cell r="J1156" t="str">
            <v>B02</v>
          </cell>
          <cell r="K1156" t="str">
            <v>US 301 SOUTH 23KV</v>
          </cell>
          <cell r="L1156" t="str">
            <v>BK1</v>
          </cell>
          <cell r="M1156">
            <v>23</v>
          </cell>
          <cell r="N1156">
            <v>1747</v>
          </cell>
          <cell r="O1156"/>
          <cell r="P1156" t="str">
            <v>Y</v>
          </cell>
          <cell r="Q1156">
            <v>1</v>
          </cell>
          <cell r="R1156">
            <v>0.5</v>
          </cell>
          <cell r="S1156">
            <v>4</v>
          </cell>
          <cell r="T1156">
            <v>2</v>
          </cell>
          <cell r="U1156" t="str">
            <v>DEP-SC 2020</v>
          </cell>
          <cell r="X1156" t="str">
            <v>DEP-SC 2021</v>
          </cell>
        </row>
        <row r="1157">
          <cell r="A1157" t="str">
            <v>T2660B02</v>
          </cell>
          <cell r="B1157" t="str">
            <v>SC</v>
          </cell>
          <cell r="C1157" t="str">
            <v>CDO-East</v>
          </cell>
          <cell r="D1157" t="str">
            <v>SOUTHERN</v>
          </cell>
          <cell r="E1157" t="str">
            <v>KINGSTREE</v>
          </cell>
          <cell r="G1157" t="str">
            <v>ANDREWS 115KV</v>
          </cell>
          <cell r="H1157" t="str">
            <v>T2660</v>
          </cell>
          <cell r="I1157">
            <v>523</v>
          </cell>
          <cell r="J1157" t="str">
            <v>B02</v>
          </cell>
          <cell r="K1157" t="str">
            <v>GEORGETOWN TEXTILES 23KV</v>
          </cell>
          <cell r="L1157" t="str">
            <v>BK1</v>
          </cell>
          <cell r="M1157">
            <v>23</v>
          </cell>
          <cell r="N1157">
            <v>1232</v>
          </cell>
          <cell r="O1157"/>
          <cell r="P1157" t="str">
            <v>Y</v>
          </cell>
          <cell r="Q1157">
            <v>1</v>
          </cell>
          <cell r="R1157">
            <v>0.5</v>
          </cell>
          <cell r="S1157">
            <v>3</v>
          </cell>
          <cell r="T1157">
            <v>0</v>
          </cell>
          <cell r="U1157" t="str">
            <v>DEP-SC 2021</v>
          </cell>
          <cell r="X1157" t="str">
            <v>DEP-SC 2023</v>
          </cell>
        </row>
        <row r="1158">
          <cell r="A1158" t="str">
            <v>T2825B02</v>
          </cell>
          <cell r="B1158" t="str">
            <v>SC</v>
          </cell>
          <cell r="C1158" t="str">
            <v>CDO-East</v>
          </cell>
          <cell r="D1158" t="str">
            <v>SOUTHERN</v>
          </cell>
          <cell r="E1158" t="str">
            <v>FLORENCE</v>
          </cell>
          <cell r="G1158" t="str">
            <v>FLORENCE MARS BLUFF 115KV</v>
          </cell>
          <cell r="H1158" t="str">
            <v>T2825</v>
          </cell>
          <cell r="I1158">
            <v>520</v>
          </cell>
          <cell r="J1158" t="str">
            <v>B02</v>
          </cell>
          <cell r="K1158" t="str">
            <v>FRANCIS MARION 24KV</v>
          </cell>
          <cell r="L1158" t="str">
            <v>BK1</v>
          </cell>
          <cell r="M1158">
            <v>24</v>
          </cell>
          <cell r="N1158">
            <v>1152</v>
          </cell>
          <cell r="O1158"/>
          <cell r="P1158" t="str">
            <v>Y</v>
          </cell>
          <cell r="Q1158">
            <v>1</v>
          </cell>
          <cell r="R1158">
            <v>0.5</v>
          </cell>
          <cell r="S1158">
            <v>3</v>
          </cell>
          <cell r="T1158">
            <v>3</v>
          </cell>
          <cell r="U1158" t="str">
            <v>DEP-SC 2021</v>
          </cell>
          <cell r="X1158" t="str">
            <v>DEP-SC 2020</v>
          </cell>
        </row>
        <row r="1159">
          <cell r="A1159" t="str">
            <v>T2830B05</v>
          </cell>
          <cell r="B1159" t="str">
            <v>SC</v>
          </cell>
          <cell r="C1159" t="str">
            <v>CDO-East</v>
          </cell>
          <cell r="D1159" t="str">
            <v>SOUTHERN</v>
          </cell>
          <cell r="E1159" t="str">
            <v>FLORENCE</v>
          </cell>
          <cell r="G1159" t="str">
            <v>FLORENCE SOUTH 115KV</v>
          </cell>
          <cell r="H1159" t="str">
            <v>T2830</v>
          </cell>
          <cell r="I1159">
            <v>520</v>
          </cell>
          <cell r="J1159" t="str">
            <v>B05</v>
          </cell>
          <cell r="K1159" t="str">
            <v>FLORENCE SOUTH SWEETBRIAR 23KV</v>
          </cell>
          <cell r="L1159" t="str">
            <v>BK1</v>
          </cell>
          <cell r="M1159">
            <v>23</v>
          </cell>
          <cell r="N1159">
            <v>1483</v>
          </cell>
          <cell r="O1159"/>
          <cell r="P1159" t="str">
            <v>Y</v>
          </cell>
          <cell r="Q1159">
            <v>1</v>
          </cell>
          <cell r="R1159">
            <v>0.5</v>
          </cell>
          <cell r="S1159">
            <v>0</v>
          </cell>
          <cell r="T1159">
            <v>5</v>
          </cell>
          <cell r="U1159" t="str">
            <v>DEP-SC 2021</v>
          </cell>
          <cell r="X1159" t="str">
            <v>DEP-SC 2021</v>
          </cell>
        </row>
        <row r="1160">
          <cell r="A1160" t="str">
            <v>T2840B21</v>
          </cell>
          <cell r="B1160" t="str">
            <v>SC</v>
          </cell>
          <cell r="C1160" t="str">
            <v>CDO-East</v>
          </cell>
          <cell r="D1160" t="str">
            <v>SOUTHERN</v>
          </cell>
          <cell r="E1160" t="str">
            <v>FLORENCE</v>
          </cell>
          <cell r="G1160" t="str">
            <v>FLORENCE 230KV</v>
          </cell>
          <cell r="H1160" t="str">
            <v>T2840</v>
          </cell>
          <cell r="I1160">
            <v>520</v>
          </cell>
          <cell r="J1160" t="str">
            <v>B21</v>
          </cell>
          <cell r="K1160" t="str">
            <v>FLORENCE WEST 23KV</v>
          </cell>
          <cell r="L1160" t="str">
            <v>BK2</v>
          </cell>
          <cell r="M1160">
            <v>23</v>
          </cell>
          <cell r="N1160">
            <v>2005</v>
          </cell>
          <cell r="O1160"/>
          <cell r="P1160" t="str">
            <v>Y</v>
          </cell>
          <cell r="Q1160">
            <v>1</v>
          </cell>
          <cell r="R1160">
            <v>0.5</v>
          </cell>
          <cell r="S1160">
            <v>1</v>
          </cell>
          <cell r="T1160">
            <v>3</v>
          </cell>
          <cell r="U1160" t="str">
            <v>DEP-SC 2021</v>
          </cell>
          <cell r="X1160" t="str">
            <v>DEP-SC 2020</v>
          </cell>
        </row>
        <row r="1161">
          <cell r="A1161" t="str">
            <v>T2890B01</v>
          </cell>
          <cell r="B1161" t="str">
            <v>SC</v>
          </cell>
          <cell r="C1161" t="str">
            <v>CDO-East</v>
          </cell>
          <cell r="D1161" t="str">
            <v>SOUTHERN</v>
          </cell>
          <cell r="E1161" t="str">
            <v>KINGSTREE</v>
          </cell>
          <cell r="G1161" t="str">
            <v>HEMINGWAY 115KV</v>
          </cell>
          <cell r="H1161" t="str">
            <v>T2890</v>
          </cell>
          <cell r="I1161">
            <v>523</v>
          </cell>
          <cell r="J1161" t="str">
            <v>B01</v>
          </cell>
          <cell r="K1161" t="str">
            <v>HEMINGWAY 23KV</v>
          </cell>
          <cell r="L1161" t="str">
            <v>BK1</v>
          </cell>
          <cell r="M1161">
            <v>23</v>
          </cell>
          <cell r="N1161">
            <v>1142</v>
          </cell>
          <cell r="O1161"/>
          <cell r="P1161" t="str">
            <v>Y</v>
          </cell>
          <cell r="Q1161">
            <v>1</v>
          </cell>
          <cell r="R1161">
            <v>0.5</v>
          </cell>
          <cell r="S1161">
            <v>2</v>
          </cell>
          <cell r="T1161">
            <v>0</v>
          </cell>
          <cell r="U1161" t="str">
            <v>DEP-SC 2021</v>
          </cell>
          <cell r="X1161" t="str">
            <v>DEP-SC 2023</v>
          </cell>
        </row>
        <row r="1162">
          <cell r="A1162" t="str">
            <v>T3980B05</v>
          </cell>
          <cell r="B1162" t="str">
            <v>SC</v>
          </cell>
          <cell r="C1162" t="str">
            <v>CDO-East</v>
          </cell>
          <cell r="D1162" t="str">
            <v>SOUTHERN</v>
          </cell>
          <cell r="E1162" t="str">
            <v>SUMTER</v>
          </cell>
          <cell r="G1162" t="str">
            <v>SUMTER NORTH 230KV</v>
          </cell>
          <cell r="H1162" t="str">
            <v>T3980</v>
          </cell>
          <cell r="I1162">
            <v>530</v>
          </cell>
          <cell r="J1162" t="str">
            <v>B05</v>
          </cell>
          <cell r="K1162" t="str">
            <v>NORTH MAIN 23KV</v>
          </cell>
          <cell r="L1162" t="str">
            <v>BK1</v>
          </cell>
          <cell r="M1162">
            <v>23</v>
          </cell>
          <cell r="N1162">
            <v>1979</v>
          </cell>
          <cell r="O1162"/>
          <cell r="P1162" t="str">
            <v>Y</v>
          </cell>
          <cell r="Q1162">
            <v>1</v>
          </cell>
          <cell r="R1162">
            <v>0.5</v>
          </cell>
          <cell r="S1162">
            <v>2</v>
          </cell>
          <cell r="T1162">
            <v>3</v>
          </cell>
          <cell r="U1162" t="str">
            <v>DEP-SC 2021</v>
          </cell>
          <cell r="X1162" t="str">
            <v>DEP-SC 2022</v>
          </cell>
        </row>
        <row r="1163">
          <cell r="A1163" t="str">
            <v>T4000B24</v>
          </cell>
          <cell r="B1163" t="str">
            <v>SC</v>
          </cell>
          <cell r="C1163" t="str">
            <v>CDO-East</v>
          </cell>
          <cell r="D1163" t="str">
            <v>SOUTHERN</v>
          </cell>
          <cell r="E1163" t="str">
            <v>SUMTER</v>
          </cell>
          <cell r="G1163" t="str">
            <v>SUMTER 230KV</v>
          </cell>
          <cell r="H1163" t="str">
            <v>T4000</v>
          </cell>
          <cell r="I1163">
            <v>530</v>
          </cell>
          <cell r="J1163" t="str">
            <v>B24</v>
          </cell>
          <cell r="K1163" t="str">
            <v>HIGHWAY 15 SOUTH 23KV</v>
          </cell>
          <cell r="L1163" t="str">
            <v>BK1</v>
          </cell>
          <cell r="M1163">
            <v>23</v>
          </cell>
          <cell r="N1163">
            <v>1763</v>
          </cell>
          <cell r="O1163"/>
          <cell r="P1163" t="str">
            <v>Y</v>
          </cell>
          <cell r="Q1163">
            <v>1</v>
          </cell>
          <cell r="R1163">
            <v>0.5</v>
          </cell>
          <cell r="S1163">
            <v>3</v>
          </cell>
          <cell r="T1163">
            <v>3</v>
          </cell>
          <cell r="U1163" t="str">
            <v>DEP-SC 2021</v>
          </cell>
          <cell r="X1163" t="str">
            <v>DEP-SC 2022</v>
          </cell>
        </row>
        <row r="1164">
          <cell r="A1164" t="str">
            <v>T2750B02</v>
          </cell>
          <cell r="B1164" t="str">
            <v>SC</v>
          </cell>
          <cell r="C1164" t="str">
            <v>CDO-East</v>
          </cell>
          <cell r="D1164" t="str">
            <v>SOUTHERN</v>
          </cell>
          <cell r="E1164" t="str">
            <v>MARION COUNTY</v>
          </cell>
          <cell r="G1164" t="str">
            <v>DILLON 115KV</v>
          </cell>
          <cell r="H1164" t="str">
            <v>T2750</v>
          </cell>
          <cell r="I1164">
            <v>522</v>
          </cell>
          <cell r="J1164" t="str">
            <v>B02</v>
          </cell>
          <cell r="K1164" t="str">
            <v>DIXIANA 23KV</v>
          </cell>
          <cell r="L1164" t="str">
            <v>BK1</v>
          </cell>
          <cell r="M1164">
            <v>23</v>
          </cell>
          <cell r="N1164">
            <v>945</v>
          </cell>
          <cell r="O1164"/>
          <cell r="P1164" t="str">
            <v>Y</v>
          </cell>
          <cell r="Q1164">
            <v>1</v>
          </cell>
          <cell r="R1164">
            <v>0.5</v>
          </cell>
          <cell r="S1164">
            <v>2</v>
          </cell>
          <cell r="T1164">
            <v>0</v>
          </cell>
          <cell r="U1164" t="str">
            <v>DEP-SC 2022</v>
          </cell>
          <cell r="X1164" t="str">
            <v>DEP-SC 2026</v>
          </cell>
        </row>
        <row r="1165">
          <cell r="A1165" t="str">
            <v>T2840B22</v>
          </cell>
          <cell r="B1165" t="str">
            <v>SC</v>
          </cell>
          <cell r="C1165" t="str">
            <v>CDO-East</v>
          </cell>
          <cell r="D1165" t="str">
            <v>SOUTHERN</v>
          </cell>
          <cell r="E1165" t="str">
            <v>FLORENCE</v>
          </cell>
          <cell r="G1165" t="str">
            <v>FLORENCE 230KV</v>
          </cell>
          <cell r="H1165" t="str">
            <v>T2840</v>
          </cell>
          <cell r="I1165">
            <v>520</v>
          </cell>
          <cell r="J1165" t="str">
            <v>B22</v>
          </cell>
          <cell r="K1165" t="str">
            <v>KOPPERS 23KV</v>
          </cell>
          <cell r="L1165" t="str">
            <v>BK1</v>
          </cell>
          <cell r="M1165">
            <v>23</v>
          </cell>
          <cell r="N1165">
            <v>1463</v>
          </cell>
          <cell r="O1165"/>
          <cell r="P1165" t="str">
            <v>Y</v>
          </cell>
          <cell r="Q1165">
            <v>1</v>
          </cell>
          <cell r="R1165">
            <v>0.5</v>
          </cell>
          <cell r="S1165">
            <v>1</v>
          </cell>
          <cell r="T1165">
            <v>4</v>
          </cell>
          <cell r="U1165" t="str">
            <v>DEP-SC 2022</v>
          </cell>
          <cell r="X1165" t="str">
            <v>DEP-SC 2021</v>
          </cell>
        </row>
        <row r="1166">
          <cell r="A1166" t="str">
            <v>T2840B24</v>
          </cell>
          <cell r="B1166" t="str">
            <v>SC</v>
          </cell>
          <cell r="C1166" t="str">
            <v>CDO-East</v>
          </cell>
          <cell r="D1166" t="str">
            <v>SOUTHERN</v>
          </cell>
          <cell r="E1166" t="str">
            <v>FLORENCE</v>
          </cell>
          <cell r="G1166" t="str">
            <v>FLORENCE 230KV</v>
          </cell>
          <cell r="H1166" t="str">
            <v>T2840</v>
          </cell>
          <cell r="I1166">
            <v>520</v>
          </cell>
          <cell r="J1166" t="str">
            <v>B24</v>
          </cell>
          <cell r="K1166" t="str">
            <v>DARLINGTON STREET 23KV</v>
          </cell>
          <cell r="L1166" t="str">
            <v>BK1</v>
          </cell>
          <cell r="M1166">
            <v>23</v>
          </cell>
          <cell r="N1166">
            <v>1291</v>
          </cell>
          <cell r="O1166"/>
          <cell r="P1166" t="str">
            <v>Y</v>
          </cell>
          <cell r="Q1166">
            <v>1</v>
          </cell>
          <cell r="R1166">
            <v>0.5</v>
          </cell>
          <cell r="S1166">
            <v>0</v>
          </cell>
          <cell r="T1166">
            <v>2</v>
          </cell>
          <cell r="U1166" t="str">
            <v>DEP-SC 2022</v>
          </cell>
          <cell r="X1166" t="str">
            <v>DEP-SC 2021</v>
          </cell>
        </row>
        <row r="1167">
          <cell r="A1167" t="str">
            <v>T2950B03</v>
          </cell>
          <cell r="B1167" t="str">
            <v>SC</v>
          </cell>
          <cell r="C1167" t="str">
            <v>CDO-East</v>
          </cell>
          <cell r="D1167" t="str">
            <v>SOUTHERN</v>
          </cell>
          <cell r="E1167" t="str">
            <v>KINGSTREE</v>
          </cell>
          <cell r="G1167" t="str">
            <v>LAKE CITY 230KV</v>
          </cell>
          <cell r="H1167" t="str">
            <v>T2950</v>
          </cell>
          <cell r="I1167">
            <v>524</v>
          </cell>
          <cell r="J1167" t="str">
            <v>B03</v>
          </cell>
          <cell r="K1167" t="str">
            <v>LAKE CITY MAIN STREET 23KV</v>
          </cell>
          <cell r="L1167" t="str">
            <v>BK1</v>
          </cell>
          <cell r="M1167">
            <v>23</v>
          </cell>
          <cell r="N1167">
            <v>1515</v>
          </cell>
          <cell r="O1167"/>
          <cell r="P1167" t="str">
            <v>Y</v>
          </cell>
          <cell r="Q1167">
            <v>1</v>
          </cell>
          <cell r="R1167">
            <v>0.5</v>
          </cell>
          <cell r="S1167">
            <v>4</v>
          </cell>
          <cell r="T1167">
            <v>0</v>
          </cell>
          <cell r="U1167" t="str">
            <v>DEP-SC 2022</v>
          </cell>
          <cell r="X1167" t="str">
            <v>DEP-SC 2024</v>
          </cell>
        </row>
        <row r="1168">
          <cell r="A1168" t="str">
            <v>T3010B10</v>
          </cell>
          <cell r="B1168" t="str">
            <v>SC</v>
          </cell>
          <cell r="C1168" t="str">
            <v>CDO-East</v>
          </cell>
          <cell r="D1168" t="str">
            <v>SOUTHERN</v>
          </cell>
          <cell r="E1168" t="str">
            <v>MARION COUNTY</v>
          </cell>
          <cell r="G1168" t="str">
            <v>MARION 230KV</v>
          </cell>
          <cell r="H1168" t="str">
            <v>T3010</v>
          </cell>
          <cell r="I1168">
            <v>525</v>
          </cell>
          <cell r="J1168" t="str">
            <v>B10</v>
          </cell>
          <cell r="K1168" t="str">
            <v>LIBERTY STREET 23KV</v>
          </cell>
          <cell r="L1168" t="str">
            <v>BK1</v>
          </cell>
          <cell r="M1168">
            <v>23</v>
          </cell>
          <cell r="N1168">
            <v>1140</v>
          </cell>
          <cell r="O1168"/>
          <cell r="P1168" t="str">
            <v>Y</v>
          </cell>
          <cell r="Q1168">
            <v>1</v>
          </cell>
          <cell r="R1168">
            <v>0.5</v>
          </cell>
          <cell r="S1168">
            <v>1</v>
          </cell>
          <cell r="T1168">
            <v>1</v>
          </cell>
          <cell r="U1168" t="str">
            <v>DEP-SC 2022</v>
          </cell>
          <cell r="X1168" t="str">
            <v>DEP-SC 2026</v>
          </cell>
        </row>
        <row r="1169">
          <cell r="A1169" t="str">
            <v>T3980B03</v>
          </cell>
          <cell r="B1169" t="str">
            <v>SC</v>
          </cell>
          <cell r="C1169" t="str">
            <v>CDO-East</v>
          </cell>
          <cell r="D1169" t="str">
            <v>SOUTHERN</v>
          </cell>
          <cell r="E1169" t="str">
            <v>SUMTER</v>
          </cell>
          <cell r="G1169" t="str">
            <v>SUMTER NORTH 230KV</v>
          </cell>
          <cell r="H1169" t="str">
            <v>T3980</v>
          </cell>
          <cell r="I1169">
            <v>530</v>
          </cell>
          <cell r="J1169" t="str">
            <v>B03</v>
          </cell>
          <cell r="K1169" t="str">
            <v>MATHIS STREET 23KV</v>
          </cell>
          <cell r="L1169" t="str">
            <v>BK1</v>
          </cell>
          <cell r="M1169">
            <v>23</v>
          </cell>
          <cell r="N1169">
            <v>2063</v>
          </cell>
          <cell r="O1169"/>
          <cell r="P1169" t="str">
            <v>Y</v>
          </cell>
          <cell r="Q1169">
            <v>1</v>
          </cell>
          <cell r="R1169">
            <v>0.5</v>
          </cell>
          <cell r="S1169">
            <v>6</v>
          </cell>
          <cell r="T1169">
            <v>0</v>
          </cell>
          <cell r="U1169" t="str">
            <v>DEP-SC 2022</v>
          </cell>
          <cell r="X1169" t="str">
            <v>DEP-SC 2022</v>
          </cell>
        </row>
        <row r="1170">
          <cell r="A1170" t="str">
            <v>T4000B26</v>
          </cell>
          <cell r="B1170" t="str">
            <v>SC</v>
          </cell>
          <cell r="C1170" t="str">
            <v>CDO-East</v>
          </cell>
          <cell r="D1170" t="str">
            <v>SOUTHERN</v>
          </cell>
          <cell r="E1170" t="str">
            <v>SUMTER</v>
          </cell>
          <cell r="G1170" t="str">
            <v>SUMTER 230KV</v>
          </cell>
          <cell r="H1170" t="str">
            <v>T4000</v>
          </cell>
          <cell r="I1170">
            <v>530</v>
          </cell>
          <cell r="J1170" t="str">
            <v>B26</v>
          </cell>
          <cell r="K1170" t="str">
            <v>KINGSBURY ROAD 23KV</v>
          </cell>
          <cell r="L1170" t="str">
            <v>BK2</v>
          </cell>
          <cell r="M1170">
            <v>23</v>
          </cell>
          <cell r="N1170">
            <v>1234</v>
          </cell>
          <cell r="O1170"/>
          <cell r="P1170" t="str">
            <v>Y</v>
          </cell>
          <cell r="Q1170">
            <v>1</v>
          </cell>
          <cell r="R1170">
            <v>0.5</v>
          </cell>
          <cell r="S1170">
            <v>1</v>
          </cell>
          <cell r="T1170">
            <v>2</v>
          </cell>
          <cell r="U1170" t="str">
            <v>DEP-SC 2022</v>
          </cell>
          <cell r="X1170" t="str">
            <v>DEP-SC 2022</v>
          </cell>
        </row>
        <row r="1171">
          <cell r="A1171" t="str">
            <v>T2750B03</v>
          </cell>
          <cell r="B1171" t="str">
            <v>SC</v>
          </cell>
          <cell r="C1171" t="str">
            <v>CDO-East</v>
          </cell>
          <cell r="D1171" t="str">
            <v>SOUTHERN</v>
          </cell>
          <cell r="E1171" t="str">
            <v>MARION COUNTY</v>
          </cell>
          <cell r="G1171" t="str">
            <v>DILLON 115KV</v>
          </cell>
          <cell r="H1171" t="str">
            <v>T2750</v>
          </cell>
          <cell r="I1171">
            <v>522</v>
          </cell>
          <cell r="J1171" t="str">
            <v>B03</v>
          </cell>
          <cell r="K1171" t="str">
            <v>DILLON 23KV</v>
          </cell>
          <cell r="L1171" t="str">
            <v>BK1</v>
          </cell>
          <cell r="M1171">
            <v>23</v>
          </cell>
          <cell r="N1171">
            <v>1702</v>
          </cell>
          <cell r="O1171"/>
          <cell r="P1171" t="str">
            <v>Y</v>
          </cell>
          <cell r="Q1171">
            <v>1</v>
          </cell>
          <cell r="R1171">
            <v>0.5</v>
          </cell>
          <cell r="S1171">
            <v>5</v>
          </cell>
          <cell r="T1171">
            <v>0</v>
          </cell>
          <cell r="U1171" t="str">
            <v>DEP-SC 2023</v>
          </cell>
          <cell r="X1171" t="str">
            <v>DEP-SC 2026</v>
          </cell>
        </row>
        <row r="1172">
          <cell r="A1172" t="str">
            <v>T3360B01</v>
          </cell>
          <cell r="B1172" t="str">
            <v>SC</v>
          </cell>
          <cell r="C1172" t="str">
            <v>CDO-East</v>
          </cell>
          <cell r="D1172" t="str">
            <v>SOUTHERN</v>
          </cell>
          <cell r="E1172" t="str">
            <v>HARTSVILLE</v>
          </cell>
          <cell r="G1172" t="str">
            <v>ELLIOTT 230KV</v>
          </cell>
          <cell r="H1172" t="str">
            <v>T3360</v>
          </cell>
          <cell r="I1172">
            <v>531</v>
          </cell>
          <cell r="J1172" t="str">
            <v>B01</v>
          </cell>
          <cell r="K1172" t="str">
            <v>LAMAR 23KV</v>
          </cell>
          <cell r="L1172" t="str">
            <v>BK1</v>
          </cell>
          <cell r="M1172">
            <v>23</v>
          </cell>
          <cell r="N1172">
            <v>952</v>
          </cell>
          <cell r="O1172"/>
          <cell r="P1172" t="str">
            <v>Y</v>
          </cell>
          <cell r="Q1172">
            <v>1</v>
          </cell>
          <cell r="R1172">
            <v>0.5</v>
          </cell>
          <cell r="S1172">
            <v>1</v>
          </cell>
          <cell r="T1172">
            <v>0</v>
          </cell>
          <cell r="U1172" t="str">
            <v>DEP-SC 2023</v>
          </cell>
          <cell r="X1172" t="str">
            <v>DEP-SC 2024</v>
          </cell>
        </row>
        <row r="1173">
          <cell r="A1173" t="str">
            <v>T3665B02</v>
          </cell>
          <cell r="B1173" t="str">
            <v>SC</v>
          </cell>
          <cell r="C1173" t="str">
            <v>CDO-East</v>
          </cell>
          <cell r="D1173" t="str">
            <v>SOUTHERN</v>
          </cell>
          <cell r="E1173" t="str">
            <v>HARTSVILLE</v>
          </cell>
          <cell r="G1173" t="str">
            <v>HARTSVILLE SEGARS MILL 230KV</v>
          </cell>
          <cell r="H1173" t="str">
            <v>T3665</v>
          </cell>
          <cell r="I1173">
            <v>533</v>
          </cell>
          <cell r="J1173" t="str">
            <v>B02</v>
          </cell>
          <cell r="K1173" t="str">
            <v>WEST CAROLINA 24KV</v>
          </cell>
          <cell r="L1173" t="str">
            <v>BK1</v>
          </cell>
          <cell r="M1173">
            <v>23</v>
          </cell>
          <cell r="N1173">
            <v>1042</v>
          </cell>
          <cell r="O1173"/>
          <cell r="P1173" t="str">
            <v>Y</v>
          </cell>
          <cell r="Q1173">
            <v>1</v>
          </cell>
          <cell r="R1173">
            <v>0.5</v>
          </cell>
          <cell r="S1173">
            <v>2</v>
          </cell>
          <cell r="T1173">
            <v>1</v>
          </cell>
          <cell r="U1173" t="str">
            <v>DEP-SC 2023</v>
          </cell>
          <cell r="X1173" t="str">
            <v>DEP-SC 2024</v>
          </cell>
        </row>
        <row r="1174">
          <cell r="A1174" t="str">
            <v>T3680B10</v>
          </cell>
          <cell r="B1174" t="str">
            <v>SC</v>
          </cell>
          <cell r="C1174" t="str">
            <v>CDO-East</v>
          </cell>
          <cell r="D1174" t="str">
            <v>SOUTHERN</v>
          </cell>
          <cell r="E1174" t="str">
            <v>HARTSVILLE</v>
          </cell>
          <cell r="G1174" t="str">
            <v>HARTSVILLE 115KV</v>
          </cell>
          <cell r="H1174" t="str">
            <v>T3680</v>
          </cell>
          <cell r="I1174">
            <v>533</v>
          </cell>
          <cell r="J1174" t="str">
            <v>B10</v>
          </cell>
          <cell r="K1174" t="str">
            <v>TENTH STREET 23KV</v>
          </cell>
          <cell r="L1174" t="str">
            <v>BK1</v>
          </cell>
          <cell r="M1174">
            <v>23</v>
          </cell>
          <cell r="N1174">
            <v>1387</v>
          </cell>
          <cell r="O1174"/>
          <cell r="P1174" t="str">
            <v>Y</v>
          </cell>
          <cell r="Q1174">
            <v>1</v>
          </cell>
          <cell r="R1174">
            <v>0.5</v>
          </cell>
          <cell r="S1174">
            <v>2</v>
          </cell>
          <cell r="T1174">
            <v>1</v>
          </cell>
          <cell r="U1174" t="str">
            <v>DEP-SC 2023</v>
          </cell>
          <cell r="X1174" t="str">
            <v>DEP-SC 2024</v>
          </cell>
        </row>
        <row r="1175">
          <cell r="A1175" t="str">
            <v>T3680B12</v>
          </cell>
          <cell r="B1175" t="str">
            <v>SC</v>
          </cell>
          <cell r="C1175" t="str">
            <v>CDO-East</v>
          </cell>
          <cell r="D1175" t="str">
            <v>SOUTHERN</v>
          </cell>
          <cell r="E1175" t="str">
            <v>HARTSVILLE</v>
          </cell>
          <cell r="G1175" t="str">
            <v>HARTSVILLE 115KV</v>
          </cell>
          <cell r="H1175" t="str">
            <v>T3680</v>
          </cell>
          <cell r="I1175">
            <v>533</v>
          </cell>
          <cell r="J1175" t="str">
            <v>B12</v>
          </cell>
          <cell r="K1175" t="str">
            <v>FOURTEENTH STREET 23KV</v>
          </cell>
          <cell r="L1175" t="str">
            <v>BK1</v>
          </cell>
          <cell r="M1175">
            <v>23</v>
          </cell>
          <cell r="N1175">
            <v>1136</v>
          </cell>
          <cell r="O1175"/>
          <cell r="P1175" t="str">
            <v>Y</v>
          </cell>
          <cell r="Q1175">
            <v>1</v>
          </cell>
          <cell r="R1175">
            <v>0.5</v>
          </cell>
          <cell r="S1175">
            <v>1</v>
          </cell>
          <cell r="T1175">
            <v>1</v>
          </cell>
          <cell r="U1175" t="str">
            <v>DEP-SC 2023</v>
          </cell>
          <cell r="X1175" t="str">
            <v>DEP-SC 2024</v>
          </cell>
        </row>
        <row r="1176">
          <cell r="A1176" t="str">
            <v>T3760B01</v>
          </cell>
          <cell r="B1176" t="str">
            <v>SC</v>
          </cell>
          <cell r="C1176" t="str">
            <v>CDO-East</v>
          </cell>
          <cell r="D1176" t="str">
            <v>SOUTHERN</v>
          </cell>
          <cell r="E1176" t="str">
            <v>CHERAW</v>
          </cell>
          <cell r="G1176" t="str">
            <v>MCCOLL 230KV</v>
          </cell>
          <cell r="H1176" t="str">
            <v>T3760</v>
          </cell>
          <cell r="I1176">
            <v>532</v>
          </cell>
          <cell r="J1176" t="str">
            <v>B01</v>
          </cell>
          <cell r="K1176" t="str">
            <v>MCCOLL 23KV</v>
          </cell>
          <cell r="L1176" t="str">
            <v>BK1</v>
          </cell>
          <cell r="M1176">
            <v>23</v>
          </cell>
          <cell r="N1176">
            <v>1465</v>
          </cell>
          <cell r="O1176"/>
          <cell r="P1176" t="str">
            <v>Y</v>
          </cell>
          <cell r="Q1176">
            <v>1</v>
          </cell>
          <cell r="R1176">
            <v>0.5</v>
          </cell>
          <cell r="S1176">
            <v>4</v>
          </cell>
          <cell r="T1176">
            <v>0</v>
          </cell>
          <cell r="U1176" t="str">
            <v>DEP-SC 2023</v>
          </cell>
          <cell r="X1176" t="str">
            <v>DEP-SC 2020</v>
          </cell>
        </row>
        <row r="1177">
          <cell r="A1177" t="str">
            <v>T4000B20</v>
          </cell>
          <cell r="B1177" t="str">
            <v>SC</v>
          </cell>
          <cell r="C1177" t="str">
            <v>CDO-East</v>
          </cell>
          <cell r="D1177" t="str">
            <v>SOUTHERN</v>
          </cell>
          <cell r="E1177" t="str">
            <v>SUMTER</v>
          </cell>
          <cell r="G1177" t="str">
            <v>SUMTER 230KV</v>
          </cell>
          <cell r="H1177" t="str">
            <v>T4000</v>
          </cell>
          <cell r="I1177">
            <v>530</v>
          </cell>
          <cell r="J1177" t="str">
            <v>B20</v>
          </cell>
          <cell r="K1177" t="str">
            <v>MANNING AVENUE 23KV</v>
          </cell>
          <cell r="L1177" t="str">
            <v>BK1</v>
          </cell>
          <cell r="M1177">
            <v>23</v>
          </cell>
          <cell r="N1177">
            <v>1901</v>
          </cell>
          <cell r="O1177"/>
          <cell r="P1177" t="str">
            <v>Y</v>
          </cell>
          <cell r="Q1177">
            <v>1</v>
          </cell>
          <cell r="R1177">
            <v>0.5</v>
          </cell>
          <cell r="S1177">
            <v>3</v>
          </cell>
          <cell r="T1177">
            <v>1</v>
          </cell>
          <cell r="U1177" t="str">
            <v>DEP-SC 2023</v>
          </cell>
          <cell r="X1177" t="str">
            <v>DEP-SC 2022</v>
          </cell>
        </row>
        <row r="1178">
          <cell r="A1178" t="str">
            <v>T4000B21</v>
          </cell>
          <cell r="B1178" t="str">
            <v>SC</v>
          </cell>
          <cell r="C1178" t="str">
            <v>CDO-East</v>
          </cell>
          <cell r="D1178" t="str">
            <v>SOUTHERN</v>
          </cell>
          <cell r="E1178" t="str">
            <v>SUMTER</v>
          </cell>
          <cell r="G1178" t="str">
            <v>SUMTER 230KV</v>
          </cell>
          <cell r="H1178" t="str">
            <v>T4000</v>
          </cell>
          <cell r="I1178">
            <v>530</v>
          </cell>
          <cell r="J1178" t="str">
            <v>B21</v>
          </cell>
          <cell r="K1178" t="str">
            <v>BOULEVARD ROAD 23KV</v>
          </cell>
          <cell r="L1178" t="str">
            <v>BK1</v>
          </cell>
          <cell r="M1178">
            <v>23</v>
          </cell>
          <cell r="N1178">
            <v>1205</v>
          </cell>
          <cell r="O1178"/>
          <cell r="P1178" t="str">
            <v>Y</v>
          </cell>
          <cell r="Q1178">
            <v>1</v>
          </cell>
          <cell r="R1178">
            <v>0.5</v>
          </cell>
          <cell r="S1178">
            <v>1</v>
          </cell>
          <cell r="T1178">
            <v>1</v>
          </cell>
          <cell r="U1178" t="str">
            <v>DEP-SC 2023</v>
          </cell>
          <cell r="X1178" t="str">
            <v>DEP-SC 2023</v>
          </cell>
        </row>
        <row r="1179">
          <cell r="A1179" t="str">
            <v>T2825B03</v>
          </cell>
          <cell r="B1179" t="str">
            <v>SC</v>
          </cell>
          <cell r="C1179" t="str">
            <v>CDO-East</v>
          </cell>
          <cell r="D1179" t="str">
            <v>SOUTHERN</v>
          </cell>
          <cell r="E1179" t="str">
            <v>FLORENCE</v>
          </cell>
          <cell r="G1179" t="str">
            <v>FLORENCE MARS BLUFF 115KV</v>
          </cell>
          <cell r="H1179" t="str">
            <v>T2825</v>
          </cell>
          <cell r="I1179">
            <v>520</v>
          </cell>
          <cell r="J1179" t="str">
            <v>B03</v>
          </cell>
          <cell r="K1179" t="str">
            <v>TREMONT 24KV</v>
          </cell>
          <cell r="L1179" t="str">
            <v>BK1</v>
          </cell>
          <cell r="M1179">
            <v>24</v>
          </cell>
          <cell r="N1179">
            <v>1186</v>
          </cell>
          <cell r="O1179"/>
          <cell r="P1179" t="str">
            <v>Y</v>
          </cell>
          <cell r="Q1179">
            <v>1</v>
          </cell>
          <cell r="R1179">
            <v>0.5</v>
          </cell>
          <cell r="S1179">
            <v>1</v>
          </cell>
          <cell r="T1179">
            <v>3</v>
          </cell>
          <cell r="U1179" t="str">
            <v>DEP-SC 2024</v>
          </cell>
          <cell r="X1179" t="str">
            <v>DEP-SC 2021</v>
          </cell>
        </row>
        <row r="1180">
          <cell r="A1180" t="str">
            <v>T3040B02</v>
          </cell>
          <cell r="B1180" t="str">
            <v>SC</v>
          </cell>
          <cell r="C1180" t="str">
            <v>CDO-East</v>
          </cell>
          <cell r="D1180" t="str">
            <v>SOUTHERN</v>
          </cell>
          <cell r="E1180" t="str">
            <v>KINGSTREE</v>
          </cell>
          <cell r="G1180" t="str">
            <v>OLANTA 230KV</v>
          </cell>
          <cell r="H1180" t="str">
            <v>T3040</v>
          </cell>
          <cell r="I1180">
            <v>524</v>
          </cell>
          <cell r="J1180" t="str">
            <v>B02</v>
          </cell>
          <cell r="K1180" t="str">
            <v>OLANTA SOUTH 23KV</v>
          </cell>
          <cell r="L1180" t="str">
            <v>BK1</v>
          </cell>
          <cell r="M1180">
            <v>23</v>
          </cell>
          <cell r="N1180">
            <v>1765</v>
          </cell>
          <cell r="O1180"/>
          <cell r="P1180" t="str">
            <v>Y</v>
          </cell>
          <cell r="Q1180">
            <v>1</v>
          </cell>
          <cell r="R1180">
            <v>0.5</v>
          </cell>
          <cell r="S1180">
            <v>6</v>
          </cell>
          <cell r="T1180">
            <v>0</v>
          </cell>
          <cell r="U1180" t="str">
            <v>DEP-SC 2024</v>
          </cell>
          <cell r="X1180" t="str">
            <v>DEP-SC 2024</v>
          </cell>
        </row>
        <row r="1181">
          <cell r="A1181" t="str">
            <v>T3680B11</v>
          </cell>
          <cell r="B1181" t="str">
            <v>SC</v>
          </cell>
          <cell r="C1181" t="str">
            <v>CDO-East</v>
          </cell>
          <cell r="D1181" t="str">
            <v>SOUTHERN</v>
          </cell>
          <cell r="E1181" t="str">
            <v>HARTSVILLE</v>
          </cell>
          <cell r="G1181" t="str">
            <v>HARTSVILLE 115KV</v>
          </cell>
          <cell r="H1181" t="str">
            <v>T3680</v>
          </cell>
          <cell r="I1181">
            <v>533</v>
          </cell>
          <cell r="J1181" t="str">
            <v>B11</v>
          </cell>
          <cell r="K1181" t="str">
            <v>LAURENS AVENUE 23KV</v>
          </cell>
          <cell r="L1181" t="str">
            <v>BK1</v>
          </cell>
          <cell r="M1181">
            <v>23</v>
          </cell>
          <cell r="N1181">
            <v>947</v>
          </cell>
          <cell r="O1181"/>
          <cell r="P1181" t="str">
            <v>Y</v>
          </cell>
          <cell r="Q1181">
            <v>1</v>
          </cell>
          <cell r="R1181">
            <v>0.5</v>
          </cell>
          <cell r="S1181">
            <v>0</v>
          </cell>
          <cell r="T1181">
            <v>3</v>
          </cell>
          <cell r="U1181" t="str">
            <v>DEP-SC 2024</v>
          </cell>
          <cell r="X1181" t="str">
            <v>DEP-SC 2025</v>
          </cell>
        </row>
        <row r="1182">
          <cell r="A1182" t="str">
            <v>T3750B01</v>
          </cell>
          <cell r="B1182" t="str">
            <v>SC</v>
          </cell>
          <cell r="C1182" t="str">
            <v>CDO-East</v>
          </cell>
          <cell r="D1182" t="str">
            <v>SOUTHERN</v>
          </cell>
          <cell r="E1182" t="str">
            <v>SUMTER</v>
          </cell>
          <cell r="G1182" t="str">
            <v>MANNING 115KV</v>
          </cell>
          <cell r="H1182" t="str">
            <v>T3750</v>
          </cell>
          <cell r="I1182">
            <v>530</v>
          </cell>
          <cell r="J1182" t="str">
            <v>B01</v>
          </cell>
          <cell r="K1182" t="str">
            <v>MANNING 23KV</v>
          </cell>
          <cell r="L1182" t="str">
            <v>BK1</v>
          </cell>
          <cell r="M1182">
            <v>23</v>
          </cell>
          <cell r="N1182">
            <v>1386</v>
          </cell>
          <cell r="O1182"/>
          <cell r="P1182" t="str">
            <v>Y</v>
          </cell>
          <cell r="Q1182">
            <v>1</v>
          </cell>
          <cell r="R1182">
            <v>0.5</v>
          </cell>
          <cell r="S1182">
            <v>2</v>
          </cell>
          <cell r="T1182">
            <v>2</v>
          </cell>
          <cell r="U1182" t="str">
            <v>DEP-SC 2024</v>
          </cell>
          <cell r="X1182" t="str">
            <v>DEP-SC 2023</v>
          </cell>
        </row>
        <row r="1183">
          <cell r="A1183" t="str">
            <v>T2660B01</v>
          </cell>
          <cell r="B1183" t="str">
            <v>SC</v>
          </cell>
          <cell r="C1183" t="str">
            <v>CDO-East</v>
          </cell>
          <cell r="D1183" t="str">
            <v>SOUTHERN</v>
          </cell>
          <cell r="E1183" t="str">
            <v>KINGSTREE</v>
          </cell>
          <cell r="G1183" t="str">
            <v>ANDREWS 115KV</v>
          </cell>
          <cell r="H1183" t="str">
            <v>T2660</v>
          </cell>
          <cell r="I1183">
            <v>523</v>
          </cell>
          <cell r="J1183" t="str">
            <v>B01</v>
          </cell>
          <cell r="K1183" t="str">
            <v>ANDREWS CITY 23KV</v>
          </cell>
          <cell r="L1183" t="str">
            <v>BK1</v>
          </cell>
          <cell r="M1183">
            <v>23</v>
          </cell>
          <cell r="N1183">
            <v>870</v>
          </cell>
          <cell r="O1183"/>
          <cell r="Q1183">
            <v>0</v>
          </cell>
          <cell r="R1183">
            <v>0</v>
          </cell>
          <cell r="S1183">
            <v>4</v>
          </cell>
          <cell r="T1183">
            <v>0</v>
          </cell>
          <cell r="U1183" t="e">
            <v>#REF!</v>
          </cell>
          <cell r="X1183" t="str">
            <v>DEP-SC 2025</v>
          </cell>
        </row>
        <row r="1184">
          <cell r="A1184" t="str">
            <v>T2710B03</v>
          </cell>
          <cell r="B1184" t="str">
            <v>SC</v>
          </cell>
          <cell r="C1184" t="str">
            <v>CDO-East</v>
          </cell>
          <cell r="D1184" t="str">
            <v>SOUTHERN</v>
          </cell>
          <cell r="E1184" t="str">
            <v>HARTSVILLE</v>
          </cell>
          <cell r="G1184" t="str">
            <v>DARLINGTON 115KV</v>
          </cell>
          <cell r="H1184" t="str">
            <v>T2710</v>
          </cell>
          <cell r="I1184">
            <v>521</v>
          </cell>
          <cell r="J1184" t="str">
            <v>B03</v>
          </cell>
          <cell r="K1184" t="str">
            <v>HIGHWAY 151 23KV</v>
          </cell>
          <cell r="L1184" t="str">
            <v>BK1</v>
          </cell>
          <cell r="M1184">
            <v>23</v>
          </cell>
          <cell r="N1184">
            <v>664</v>
          </cell>
          <cell r="O1184"/>
          <cell r="Q1184">
            <v>0</v>
          </cell>
          <cell r="R1184">
            <v>0</v>
          </cell>
          <cell r="S1184">
            <v>1</v>
          </cell>
          <cell r="T1184">
            <v>0</v>
          </cell>
          <cell r="U1184" t="e">
            <v>#REF!</v>
          </cell>
          <cell r="X1184" t="str">
            <v>DEP-SC 2025</v>
          </cell>
        </row>
        <row r="1185">
          <cell r="A1185" t="str">
            <v>T2710B04</v>
          </cell>
          <cell r="B1185" t="str">
            <v>SC</v>
          </cell>
          <cell r="C1185" t="str">
            <v>CDO-East</v>
          </cell>
          <cell r="D1185" t="str">
            <v>SOUTHERN</v>
          </cell>
          <cell r="E1185" t="str">
            <v>HARTSVILLE</v>
          </cell>
          <cell r="G1185" t="str">
            <v>DARLINGTON 115KV</v>
          </cell>
          <cell r="H1185" t="str">
            <v>T2710</v>
          </cell>
          <cell r="I1185">
            <v>521</v>
          </cell>
          <cell r="J1185" t="str">
            <v>B04</v>
          </cell>
          <cell r="K1185" t="str">
            <v>EDWARDS 23KV</v>
          </cell>
          <cell r="L1185" t="str">
            <v>BK1</v>
          </cell>
          <cell r="M1185">
            <v>23</v>
          </cell>
          <cell r="N1185">
            <v>550</v>
          </cell>
          <cell r="O1185"/>
          <cell r="Q1185">
            <v>0</v>
          </cell>
          <cell r="R1185">
            <v>0</v>
          </cell>
          <cell r="S1185">
            <v>0</v>
          </cell>
          <cell r="T1185">
            <v>0</v>
          </cell>
          <cell r="U1185" t="e">
            <v>#REF!</v>
          </cell>
          <cell r="X1185" t="str">
            <v>DEP-SC 2025</v>
          </cell>
        </row>
        <row r="1186">
          <cell r="A1186" t="str">
            <v>T2710B05</v>
          </cell>
          <cell r="B1186" t="str">
            <v>SC</v>
          </cell>
          <cell r="C1186" t="str">
            <v>CDO-East</v>
          </cell>
          <cell r="D1186" t="str">
            <v>SOUTHERN</v>
          </cell>
          <cell r="E1186" t="str">
            <v>HARTSVILLE</v>
          </cell>
          <cell r="G1186" t="str">
            <v>DARLINGTON 115KV</v>
          </cell>
          <cell r="H1186" t="str">
            <v>T2710</v>
          </cell>
          <cell r="I1186">
            <v>521</v>
          </cell>
          <cell r="J1186" t="str">
            <v>B05</v>
          </cell>
          <cell r="K1186" t="str">
            <v>BROAD STREET 23KV</v>
          </cell>
          <cell r="L1186" t="str">
            <v>BK1</v>
          </cell>
          <cell r="M1186">
            <v>23</v>
          </cell>
          <cell r="N1186">
            <v>573</v>
          </cell>
          <cell r="O1186"/>
          <cell r="Q1186">
            <v>0</v>
          </cell>
          <cell r="R1186">
            <v>0</v>
          </cell>
          <cell r="S1186">
            <v>0</v>
          </cell>
          <cell r="T1186">
            <v>0</v>
          </cell>
          <cell r="U1186" t="e">
            <v>#REF!</v>
          </cell>
          <cell r="X1186" t="str">
            <v>DEP-SC 2025</v>
          </cell>
        </row>
        <row r="1187">
          <cell r="A1187" t="str">
            <v>T2714B12</v>
          </cell>
          <cell r="B1187" t="str">
            <v>SC</v>
          </cell>
          <cell r="C1187" t="str">
            <v>CDO-East</v>
          </cell>
          <cell r="D1187" t="str">
            <v>SOUTHERN</v>
          </cell>
          <cell r="E1187" t="str">
            <v>HARTSVILLE</v>
          </cell>
          <cell r="G1187" t="str">
            <v>DARLINGTON PINEVILLE ROAD 115KV</v>
          </cell>
          <cell r="H1187" t="str">
            <v>T2714</v>
          </cell>
          <cell r="I1187">
            <v>521</v>
          </cell>
          <cell r="J1187" t="str">
            <v>B12</v>
          </cell>
          <cell r="K1187" t="str">
            <v>CHESTNUT STREET 24KV</v>
          </cell>
          <cell r="L1187" t="str">
            <v>BK1</v>
          </cell>
          <cell r="M1187">
            <v>24</v>
          </cell>
          <cell r="N1187">
            <v>858</v>
          </cell>
          <cell r="O1187"/>
          <cell r="Q1187">
            <v>0</v>
          </cell>
          <cell r="R1187">
            <v>0</v>
          </cell>
          <cell r="S1187">
            <v>1</v>
          </cell>
          <cell r="T1187">
            <v>0</v>
          </cell>
          <cell r="U1187" t="e">
            <v>#REF!</v>
          </cell>
          <cell r="X1187" t="str">
            <v>DEP-SC 2025</v>
          </cell>
        </row>
        <row r="1188">
          <cell r="A1188" t="str">
            <v>T2714B13</v>
          </cell>
          <cell r="B1188" t="str">
            <v>SC</v>
          </cell>
          <cell r="C1188" t="str">
            <v>CDO-East</v>
          </cell>
          <cell r="D1188" t="str">
            <v>SOUTHERN</v>
          </cell>
          <cell r="E1188" t="str">
            <v>HARTSVILLE</v>
          </cell>
          <cell r="G1188" t="str">
            <v>DARLINGTON PINEVILLE ROAD 115KV</v>
          </cell>
          <cell r="H1188" t="str">
            <v>T2714</v>
          </cell>
          <cell r="I1188">
            <v>521</v>
          </cell>
          <cell r="J1188" t="str">
            <v>B13</v>
          </cell>
          <cell r="K1188" t="str">
            <v>52 BYPASS 24KV</v>
          </cell>
          <cell r="L1188" t="str">
            <v>BK1</v>
          </cell>
          <cell r="M1188">
            <v>24</v>
          </cell>
          <cell r="N1188">
            <v>896</v>
          </cell>
          <cell r="O1188"/>
          <cell r="Q1188">
            <v>0</v>
          </cell>
          <cell r="R1188">
            <v>0</v>
          </cell>
          <cell r="S1188">
            <v>1</v>
          </cell>
          <cell r="T1188">
            <v>0</v>
          </cell>
          <cell r="U1188" t="e">
            <v>#REF!</v>
          </cell>
          <cell r="X1188" t="str">
            <v>DEP-SC 2025</v>
          </cell>
        </row>
        <row r="1189">
          <cell r="A1189" t="str">
            <v>T2747B01</v>
          </cell>
          <cell r="B1189" t="str">
            <v>SC</v>
          </cell>
          <cell r="C1189" t="str">
            <v>CDO-East</v>
          </cell>
          <cell r="D1189" t="str">
            <v>SOUTHERN</v>
          </cell>
          <cell r="E1189" t="str">
            <v>MARION COUNTY</v>
          </cell>
          <cell r="G1189" t="str">
            <v>DILLON NORTH 230KV</v>
          </cell>
          <cell r="H1189" t="str">
            <v>T2747</v>
          </cell>
          <cell r="I1189">
            <v>522</v>
          </cell>
          <cell r="J1189" t="str">
            <v>B01</v>
          </cell>
          <cell r="K1189" t="str">
            <v>HIGHWAY 9 WEST 23KV</v>
          </cell>
          <cell r="L1189" t="str">
            <v>BK1</v>
          </cell>
          <cell r="M1189">
            <v>23</v>
          </cell>
          <cell r="N1189">
            <v>125</v>
          </cell>
          <cell r="O1189"/>
          <cell r="Q1189">
            <v>0</v>
          </cell>
          <cell r="R1189">
            <v>0</v>
          </cell>
          <cell r="S1189">
            <v>0</v>
          </cell>
          <cell r="T1189">
            <v>0</v>
          </cell>
          <cell r="U1189" t="e">
            <v>#REF!</v>
          </cell>
          <cell r="X1189" t="str">
            <v>DEP-SC 2025</v>
          </cell>
        </row>
        <row r="1190">
          <cell r="A1190" t="str">
            <v>T2747B03</v>
          </cell>
          <cell r="B1190" t="str">
            <v>SC</v>
          </cell>
          <cell r="C1190" t="str">
            <v>CDO-East</v>
          </cell>
          <cell r="D1190" t="str">
            <v>SOUTHERN</v>
          </cell>
          <cell r="E1190" t="str">
            <v>MARION COUNTY</v>
          </cell>
          <cell r="G1190" t="str">
            <v>DILLON NORTH 230KV</v>
          </cell>
          <cell r="H1190" t="str">
            <v>T2747</v>
          </cell>
          <cell r="I1190">
            <v>522</v>
          </cell>
          <cell r="J1190" t="str">
            <v>B03</v>
          </cell>
          <cell r="K1190" t="str">
            <v>DILLON NORTH TEXTILE 23KV</v>
          </cell>
          <cell r="L1190" t="str">
            <v>BK1</v>
          </cell>
          <cell r="M1190">
            <v>23</v>
          </cell>
          <cell r="N1190">
            <v>19</v>
          </cell>
          <cell r="O1190"/>
          <cell r="Q1190">
            <v>0</v>
          </cell>
          <cell r="R1190">
            <v>0</v>
          </cell>
          <cell r="S1190">
            <v>0</v>
          </cell>
          <cell r="T1190">
            <v>0</v>
          </cell>
          <cell r="U1190" t="e">
            <v>#REF!</v>
          </cell>
          <cell r="X1190" t="str">
            <v>DEP-SC 2025</v>
          </cell>
        </row>
        <row r="1191">
          <cell r="A1191" t="str">
            <v>T2750B01</v>
          </cell>
          <cell r="B1191" t="str">
            <v>SC</v>
          </cell>
          <cell r="C1191" t="str">
            <v>CDO-East</v>
          </cell>
          <cell r="D1191" t="str">
            <v>SOUTHERN</v>
          </cell>
          <cell r="E1191" t="str">
            <v>MARION COUNTY</v>
          </cell>
          <cell r="G1191" t="str">
            <v>DILLON 115KV</v>
          </cell>
          <cell r="H1191" t="str">
            <v>T2750</v>
          </cell>
          <cell r="I1191">
            <v>522</v>
          </cell>
          <cell r="J1191" t="str">
            <v>B01</v>
          </cell>
          <cell r="K1191" t="str">
            <v>SOUTH OF THE BORDER 23KV</v>
          </cell>
          <cell r="L1191" t="str">
            <v>BK1</v>
          </cell>
          <cell r="M1191">
            <v>23</v>
          </cell>
          <cell r="N1191">
            <v>222</v>
          </cell>
          <cell r="O1191"/>
          <cell r="Q1191">
            <v>0</v>
          </cell>
          <cell r="R1191">
            <v>0</v>
          </cell>
          <cell r="S1191">
            <v>1</v>
          </cell>
          <cell r="T1191">
            <v>0</v>
          </cell>
          <cell r="U1191" t="e">
            <v>#REF!</v>
          </cell>
          <cell r="X1191" t="str">
            <v>DEP-SC 2025</v>
          </cell>
        </row>
        <row r="1192">
          <cell r="A1192" t="str">
            <v>T2804B01</v>
          </cell>
          <cell r="B1192" t="str">
            <v>SC</v>
          </cell>
          <cell r="C1192" t="str">
            <v>CDO-East</v>
          </cell>
          <cell r="D1192" t="str">
            <v>SOUTHERN</v>
          </cell>
          <cell r="E1192" t="str">
            <v>HARTSVILLE</v>
          </cell>
          <cell r="G1192" t="str">
            <v>DOVESVILLE NUCOR 230KV</v>
          </cell>
          <cell r="H1192" t="str">
            <v>T2804</v>
          </cell>
          <cell r="I1192">
            <v>521</v>
          </cell>
          <cell r="J1192" t="str">
            <v>B01</v>
          </cell>
          <cell r="K1192" t="str">
            <v>COLD DRAWN MILL 12KV</v>
          </cell>
          <cell r="L1192" t="str">
            <v>BK3</v>
          </cell>
          <cell r="M1192">
            <v>12</v>
          </cell>
          <cell r="N1192">
            <v>5</v>
          </cell>
          <cell r="O1192"/>
          <cell r="Q1192">
            <v>0</v>
          </cell>
          <cell r="R1192">
            <v>0</v>
          </cell>
          <cell r="S1192">
            <v>0</v>
          </cell>
          <cell r="T1192">
            <v>0</v>
          </cell>
          <cell r="U1192" t="e">
            <v>#REF!</v>
          </cell>
          <cell r="X1192" t="str">
            <v>DEP-SC 2025</v>
          </cell>
        </row>
        <row r="1193">
          <cell r="A1193" t="str">
            <v>T2822B04</v>
          </cell>
          <cell r="B1193" t="str">
            <v>SC</v>
          </cell>
          <cell r="C1193" t="str">
            <v>CDO-East</v>
          </cell>
          <cell r="D1193" t="str">
            <v>SOUTHERN</v>
          </cell>
          <cell r="E1193" t="str">
            <v>FLORENCE</v>
          </cell>
          <cell r="G1193" t="str">
            <v>FLORENCE BURCHS CROSSROADS 115KV</v>
          </cell>
          <cell r="H1193" t="str">
            <v>T2822</v>
          </cell>
          <cell r="I1193">
            <v>520</v>
          </cell>
          <cell r="J1193" t="str">
            <v>B04</v>
          </cell>
          <cell r="K1193" t="str">
            <v>CLAUSSEN ROAD 24KV</v>
          </cell>
          <cell r="M1193">
            <v>23</v>
          </cell>
          <cell r="U1193" t="e">
            <v>#REF!</v>
          </cell>
          <cell r="X1193" t="str">
            <v>DEP-SC 2025</v>
          </cell>
        </row>
        <row r="1194">
          <cell r="A1194" t="str">
            <v>T2826B02</v>
          </cell>
          <cell r="B1194" t="str">
            <v>SC</v>
          </cell>
          <cell r="C1194" t="str">
            <v>CDO-East</v>
          </cell>
          <cell r="D1194" t="str">
            <v>SOUTHERN</v>
          </cell>
          <cell r="E1194" t="str">
            <v>FLORENCE</v>
          </cell>
          <cell r="G1194" t="str">
            <v>FLORENCE CASHUA 230KV</v>
          </cell>
          <cell r="H1194" t="str">
            <v>T2826</v>
          </cell>
          <cell r="I1194">
            <v>520</v>
          </cell>
          <cell r="J1194" t="str">
            <v>B02</v>
          </cell>
          <cell r="K1194" t="str">
            <v>FLORENCE MALL 23KV</v>
          </cell>
          <cell r="L1194" t="str">
            <v>BK1</v>
          </cell>
          <cell r="M1194">
            <v>23</v>
          </cell>
          <cell r="N1194">
            <v>294</v>
          </cell>
          <cell r="O1194"/>
          <cell r="Q1194">
            <v>0</v>
          </cell>
          <cell r="R1194">
            <v>0</v>
          </cell>
          <cell r="S1194">
            <v>0</v>
          </cell>
          <cell r="T1194">
            <v>0</v>
          </cell>
          <cell r="U1194" t="e">
            <v>#REF!</v>
          </cell>
          <cell r="X1194" t="str">
            <v>DEP-SC 2025</v>
          </cell>
        </row>
        <row r="1195">
          <cell r="A1195" t="str">
            <v>T2826B03</v>
          </cell>
          <cell r="B1195" t="str">
            <v>SC</v>
          </cell>
          <cell r="C1195" t="str">
            <v>CDO-East</v>
          </cell>
          <cell r="D1195" t="str">
            <v>SOUTHERN</v>
          </cell>
          <cell r="E1195" t="str">
            <v>FLORENCE</v>
          </cell>
          <cell r="G1195" t="str">
            <v>FLORENCE CASHUA 230KV</v>
          </cell>
          <cell r="H1195" t="str">
            <v>T2826</v>
          </cell>
          <cell r="I1195">
            <v>520</v>
          </cell>
          <cell r="J1195" t="str">
            <v>B03</v>
          </cell>
          <cell r="K1195" t="str">
            <v>CASHUA STREET 23KV</v>
          </cell>
          <cell r="L1195" t="str">
            <v>BK1</v>
          </cell>
          <cell r="M1195">
            <v>23</v>
          </cell>
          <cell r="N1195">
            <v>269</v>
          </cell>
          <cell r="O1195"/>
          <cell r="Q1195">
            <v>0</v>
          </cell>
          <cell r="R1195">
            <v>0</v>
          </cell>
          <cell r="S1195">
            <v>0</v>
          </cell>
          <cell r="T1195">
            <v>0</v>
          </cell>
          <cell r="U1195" t="e">
            <v>#REF!</v>
          </cell>
          <cell r="X1195" t="str">
            <v>DEP-SC 2025</v>
          </cell>
        </row>
        <row r="1196">
          <cell r="A1196" t="str">
            <v>T2827B01</v>
          </cell>
          <cell r="B1196" t="str">
            <v>SC</v>
          </cell>
          <cell r="C1196" t="str">
            <v>CDO-East</v>
          </cell>
          <cell r="D1196" t="str">
            <v>SOUTHERN</v>
          </cell>
          <cell r="E1196" t="str">
            <v>FLORENCE</v>
          </cell>
          <cell r="G1196" t="str">
            <v>FLORENCE MT. HOPE 115KV</v>
          </cell>
          <cell r="H1196" t="str">
            <v>T2827</v>
          </cell>
          <cell r="I1196">
            <v>520</v>
          </cell>
          <cell r="J1196" t="str">
            <v>B01</v>
          </cell>
          <cell r="K1196" t="str">
            <v>IRBY STREET 23KV</v>
          </cell>
          <cell r="L1196" t="str">
            <v>BK1</v>
          </cell>
          <cell r="M1196">
            <v>23</v>
          </cell>
          <cell r="N1196">
            <v>510</v>
          </cell>
          <cell r="O1196"/>
          <cell r="Q1196">
            <v>0</v>
          </cell>
          <cell r="R1196">
            <v>0</v>
          </cell>
          <cell r="S1196">
            <v>0</v>
          </cell>
          <cell r="T1196">
            <v>0</v>
          </cell>
          <cell r="U1196" t="e">
            <v>#REF!</v>
          </cell>
          <cell r="X1196" t="str">
            <v>DEP-SC 2025</v>
          </cell>
        </row>
        <row r="1197">
          <cell r="A1197" t="str">
            <v>T2827B02</v>
          </cell>
          <cell r="B1197" t="str">
            <v>SC</v>
          </cell>
          <cell r="C1197" t="str">
            <v>CDO-East</v>
          </cell>
          <cell r="D1197" t="str">
            <v>SOUTHERN</v>
          </cell>
          <cell r="E1197" t="str">
            <v>FLORENCE</v>
          </cell>
          <cell r="G1197" t="str">
            <v>FLORENCE MT. HOPE 115KV</v>
          </cell>
          <cell r="H1197" t="str">
            <v>T2827</v>
          </cell>
          <cell r="I1197">
            <v>520</v>
          </cell>
          <cell r="J1197" t="str">
            <v>B02</v>
          </cell>
          <cell r="K1197" t="str">
            <v>NATIONAL CEMETERY 23KV</v>
          </cell>
          <cell r="L1197" t="str">
            <v>BK1</v>
          </cell>
          <cell r="M1197">
            <v>23</v>
          </cell>
          <cell r="N1197">
            <v>769</v>
          </cell>
          <cell r="O1197"/>
          <cell r="Q1197">
            <v>0</v>
          </cell>
          <cell r="R1197">
            <v>0</v>
          </cell>
          <cell r="S1197">
            <v>1</v>
          </cell>
          <cell r="T1197">
            <v>0</v>
          </cell>
          <cell r="U1197" t="e">
            <v>#REF!</v>
          </cell>
          <cell r="X1197" t="str">
            <v>DEP-SC 2025</v>
          </cell>
        </row>
        <row r="1198">
          <cell r="A1198" t="str">
            <v>T2827B04</v>
          </cell>
          <cell r="B1198" t="str">
            <v>SC</v>
          </cell>
          <cell r="C1198" t="str">
            <v>CDO-East</v>
          </cell>
          <cell r="D1198" t="str">
            <v>SOUTHERN</v>
          </cell>
          <cell r="E1198" t="str">
            <v>FLORENCE</v>
          </cell>
          <cell r="G1198" t="str">
            <v>FLORENCE MT. HOPE 115KV</v>
          </cell>
          <cell r="H1198" t="str">
            <v>T2827</v>
          </cell>
          <cell r="I1198">
            <v>520</v>
          </cell>
          <cell r="J1198" t="str">
            <v>B04</v>
          </cell>
          <cell r="K1198" t="str">
            <v>CHEROKEE 23KV</v>
          </cell>
          <cell r="L1198" t="str">
            <v>BK1</v>
          </cell>
          <cell r="M1198">
            <v>23</v>
          </cell>
          <cell r="N1198">
            <v>691</v>
          </cell>
          <cell r="O1198"/>
          <cell r="Q1198">
            <v>0</v>
          </cell>
          <cell r="R1198">
            <v>0</v>
          </cell>
          <cell r="S1198">
            <v>0</v>
          </cell>
          <cell r="T1198">
            <v>0</v>
          </cell>
          <cell r="U1198" t="e">
            <v>#REF!</v>
          </cell>
          <cell r="X1198" t="str">
            <v>DEP-SC 2025</v>
          </cell>
        </row>
        <row r="1199">
          <cell r="A1199" t="str">
            <v>T2827B05</v>
          </cell>
          <cell r="B1199" t="str">
            <v>SC</v>
          </cell>
          <cell r="C1199" t="str">
            <v>CDO-East</v>
          </cell>
          <cell r="D1199" t="str">
            <v>SOUTHERN</v>
          </cell>
          <cell r="E1199" t="str">
            <v>FLORENCE</v>
          </cell>
          <cell r="G1199" t="str">
            <v>FLORENCE MT. HOPE 115KV</v>
          </cell>
          <cell r="H1199" t="str">
            <v>T2827</v>
          </cell>
          <cell r="I1199">
            <v>520</v>
          </cell>
          <cell r="J1199" t="str">
            <v>B05</v>
          </cell>
          <cell r="K1199" t="str">
            <v>PINE STREET 23KV</v>
          </cell>
          <cell r="L1199" t="str">
            <v>BK1</v>
          </cell>
          <cell r="M1199">
            <v>23</v>
          </cell>
          <cell r="N1199">
            <v>910</v>
          </cell>
          <cell r="O1199"/>
          <cell r="Q1199">
            <v>0</v>
          </cell>
          <cell r="R1199">
            <v>0</v>
          </cell>
          <cell r="S1199">
            <v>0</v>
          </cell>
          <cell r="T1199">
            <v>0</v>
          </cell>
          <cell r="U1199" t="e">
            <v>#REF!</v>
          </cell>
          <cell r="X1199" t="str">
            <v>DEP-SC 2025</v>
          </cell>
        </row>
        <row r="1200">
          <cell r="A1200" t="str">
            <v>T2827B06</v>
          </cell>
          <cell r="B1200" t="str">
            <v>SC</v>
          </cell>
          <cell r="C1200" t="str">
            <v>CDO-East</v>
          </cell>
          <cell r="D1200" t="str">
            <v>SOUTHERN</v>
          </cell>
          <cell r="E1200" t="str">
            <v>FLORENCE</v>
          </cell>
          <cell r="G1200" t="str">
            <v>FLORENCE MT. HOPE 115KV</v>
          </cell>
          <cell r="H1200" t="str">
            <v>T2827</v>
          </cell>
          <cell r="I1200">
            <v>520</v>
          </cell>
          <cell r="J1200" t="str">
            <v>B06</v>
          </cell>
          <cell r="K1200" t="str">
            <v>FREEDOM BLVD 23KV</v>
          </cell>
          <cell r="L1200" t="str">
            <v>BK1</v>
          </cell>
          <cell r="M1200">
            <v>23</v>
          </cell>
          <cell r="N1200">
            <v>418</v>
          </cell>
          <cell r="O1200"/>
          <cell r="Q1200">
            <v>0</v>
          </cell>
          <cell r="R1200">
            <v>0</v>
          </cell>
          <cell r="S1200">
            <v>0</v>
          </cell>
          <cell r="T1200">
            <v>0</v>
          </cell>
          <cell r="U1200" t="e">
            <v>#REF!</v>
          </cell>
          <cell r="X1200" t="str">
            <v>DEP-SC 2025</v>
          </cell>
        </row>
        <row r="1201">
          <cell r="A1201" t="str">
            <v>T2835B01</v>
          </cell>
          <cell r="B1201" t="str">
            <v>SC</v>
          </cell>
          <cell r="C1201" t="str">
            <v>CDO-East</v>
          </cell>
          <cell r="D1201" t="str">
            <v>SOUTHERN</v>
          </cell>
          <cell r="E1201" t="str">
            <v>FLORENCE</v>
          </cell>
          <cell r="G1201" t="str">
            <v>FLORENCE WEST 230KV</v>
          </cell>
          <cell r="H1201" t="str">
            <v>T2835</v>
          </cell>
          <cell r="I1201">
            <v>520</v>
          </cell>
          <cell r="J1201" t="str">
            <v>B01</v>
          </cell>
          <cell r="K1201" t="str">
            <v>ANNEX ROAD 23KV</v>
          </cell>
          <cell r="L1201" t="str">
            <v>BK1</v>
          </cell>
          <cell r="M1201">
            <v>23</v>
          </cell>
          <cell r="N1201">
            <v>714</v>
          </cell>
          <cell r="O1201"/>
          <cell r="Q1201">
            <v>0</v>
          </cell>
          <cell r="R1201">
            <v>0</v>
          </cell>
          <cell r="S1201">
            <v>2</v>
          </cell>
          <cell r="T1201">
            <v>0</v>
          </cell>
          <cell r="U1201" t="e">
            <v>#REF!</v>
          </cell>
          <cell r="X1201" t="str">
            <v>DEP-SC 2025</v>
          </cell>
        </row>
        <row r="1202">
          <cell r="A1202" t="str">
            <v>T2835B03</v>
          </cell>
          <cell r="B1202" t="str">
            <v>SC</v>
          </cell>
          <cell r="C1202" t="str">
            <v>CDO-East</v>
          </cell>
          <cell r="D1202" t="str">
            <v>SOUTHERN</v>
          </cell>
          <cell r="E1202" t="str">
            <v>FLORENCE</v>
          </cell>
          <cell r="G1202" t="str">
            <v>FLORENCE WEST 230KV</v>
          </cell>
          <cell r="H1202" t="str">
            <v>T2835</v>
          </cell>
          <cell r="I1202">
            <v>520</v>
          </cell>
          <cell r="J1202" t="str">
            <v>B03</v>
          </cell>
          <cell r="K1202" t="str">
            <v>EBENEZER 23KV</v>
          </cell>
          <cell r="L1202" t="str">
            <v>BK1</v>
          </cell>
          <cell r="M1202">
            <v>23</v>
          </cell>
          <cell r="N1202">
            <v>574</v>
          </cell>
          <cell r="O1202"/>
          <cell r="Q1202">
            <v>0</v>
          </cell>
          <cell r="R1202">
            <v>0</v>
          </cell>
          <cell r="S1202">
            <v>0</v>
          </cell>
          <cell r="T1202">
            <v>0</v>
          </cell>
          <cell r="U1202" t="e">
            <v>#REF!</v>
          </cell>
          <cell r="X1202" t="str">
            <v>DEP-SC 2025</v>
          </cell>
        </row>
        <row r="1203">
          <cell r="A1203" t="str">
            <v>T2835B04</v>
          </cell>
          <cell r="B1203" t="str">
            <v>SC</v>
          </cell>
          <cell r="C1203" t="str">
            <v>CDO-East</v>
          </cell>
          <cell r="D1203" t="str">
            <v>SOUTHERN</v>
          </cell>
          <cell r="E1203" t="str">
            <v>FLORENCE</v>
          </cell>
          <cell r="G1203" t="str">
            <v>FLORENCE WEST 230KV</v>
          </cell>
          <cell r="H1203" t="str">
            <v>T2835</v>
          </cell>
          <cell r="I1203">
            <v>520</v>
          </cell>
          <cell r="J1203" t="str">
            <v>B04</v>
          </cell>
          <cell r="K1203" t="str">
            <v>SUMTER STREET 23KV</v>
          </cell>
          <cell r="L1203" t="str">
            <v>BK1</v>
          </cell>
          <cell r="M1203">
            <v>23</v>
          </cell>
          <cell r="N1203">
            <v>703</v>
          </cell>
          <cell r="O1203"/>
          <cell r="Q1203">
            <v>0</v>
          </cell>
          <cell r="R1203">
            <v>0</v>
          </cell>
          <cell r="S1203">
            <v>0</v>
          </cell>
          <cell r="T1203">
            <v>0</v>
          </cell>
          <cell r="U1203" t="e">
            <v>#REF!</v>
          </cell>
          <cell r="X1203" t="str">
            <v>DEP-SC 2025</v>
          </cell>
        </row>
        <row r="1204">
          <cell r="A1204" t="str">
            <v>T2840B25</v>
          </cell>
          <cell r="B1204" t="str">
            <v>SC</v>
          </cell>
          <cell r="C1204" t="str">
            <v>CDO-East</v>
          </cell>
          <cell r="D1204" t="str">
            <v>SOUTHERN</v>
          </cell>
          <cell r="E1204" t="str">
            <v>FLORENCE</v>
          </cell>
          <cell r="G1204" t="str">
            <v>FLORENCE 230KV</v>
          </cell>
          <cell r="H1204" t="str">
            <v>T2840</v>
          </cell>
          <cell r="I1204">
            <v>520</v>
          </cell>
          <cell r="J1204" t="str">
            <v>B25</v>
          </cell>
          <cell r="K1204" t="str">
            <v>FLORENCE EAST 23KV</v>
          </cell>
          <cell r="L1204" t="str">
            <v>BK1</v>
          </cell>
          <cell r="M1204">
            <v>23</v>
          </cell>
          <cell r="N1204">
            <v>293</v>
          </cell>
          <cell r="O1204"/>
          <cell r="Q1204">
            <v>0</v>
          </cell>
          <cell r="R1204">
            <v>0</v>
          </cell>
          <cell r="S1204">
            <v>0</v>
          </cell>
          <cell r="T1204">
            <v>0</v>
          </cell>
          <cell r="U1204" t="e">
            <v>#REF!</v>
          </cell>
          <cell r="X1204" t="str">
            <v>DEP-SC 2025</v>
          </cell>
        </row>
        <row r="1205">
          <cell r="A1205" t="str">
            <v>T2840B27</v>
          </cell>
          <cell r="B1205" t="str">
            <v>SC</v>
          </cell>
          <cell r="C1205" t="str">
            <v>CDO-East</v>
          </cell>
          <cell r="D1205" t="str">
            <v>SOUTHERN</v>
          </cell>
          <cell r="E1205" t="str">
            <v>FLORENCE</v>
          </cell>
          <cell r="G1205" t="str">
            <v>FLORENCE 230KV</v>
          </cell>
          <cell r="H1205" t="str">
            <v>T2840</v>
          </cell>
          <cell r="I1205">
            <v>520</v>
          </cell>
          <cell r="J1205" t="str">
            <v>B27</v>
          </cell>
          <cell r="K1205" t="str">
            <v>BROOKGREEN 23KV</v>
          </cell>
          <cell r="L1205" t="str">
            <v>BK1</v>
          </cell>
          <cell r="M1205">
            <v>23</v>
          </cell>
          <cell r="N1205">
            <v>417</v>
          </cell>
          <cell r="O1205"/>
          <cell r="Q1205">
            <v>0</v>
          </cell>
          <cell r="R1205">
            <v>0</v>
          </cell>
          <cell r="S1205">
            <v>0</v>
          </cell>
          <cell r="T1205">
            <v>0</v>
          </cell>
          <cell r="U1205" t="e">
            <v>#REF!</v>
          </cell>
          <cell r="X1205" t="str">
            <v>DEP-SC 2025</v>
          </cell>
        </row>
        <row r="1206">
          <cell r="A1206" t="str">
            <v>T2840B33</v>
          </cell>
          <cell r="B1206" t="str">
            <v>SC</v>
          </cell>
          <cell r="C1206" t="str">
            <v>CDO-East</v>
          </cell>
          <cell r="D1206" t="str">
            <v>SOUTHERN</v>
          </cell>
          <cell r="E1206" t="str">
            <v>FLORENCE</v>
          </cell>
          <cell r="G1206" t="str">
            <v>FLORENCE 230KV</v>
          </cell>
          <cell r="H1206" t="str">
            <v>T2840</v>
          </cell>
          <cell r="I1206">
            <v>520</v>
          </cell>
          <cell r="J1206" t="str">
            <v>B33</v>
          </cell>
          <cell r="K1206" t="str">
            <v>MCQUEEN STREET 23KV</v>
          </cell>
          <cell r="L1206" t="str">
            <v>BK2</v>
          </cell>
          <cell r="M1206">
            <v>23</v>
          </cell>
          <cell r="N1206">
            <v>938</v>
          </cell>
          <cell r="O1206"/>
          <cell r="Q1206">
            <v>0</v>
          </cell>
          <cell r="R1206">
            <v>0</v>
          </cell>
          <cell r="S1206">
            <v>0</v>
          </cell>
          <cell r="T1206">
            <v>0</v>
          </cell>
          <cell r="U1206" t="e">
            <v>#REF!</v>
          </cell>
          <cell r="X1206" t="str">
            <v>DEP-SC 2025</v>
          </cell>
        </row>
        <row r="1207">
          <cell r="A1207" t="str">
            <v>T2930B02</v>
          </cell>
          <cell r="B1207" t="str">
            <v>SC</v>
          </cell>
          <cell r="C1207" t="str">
            <v>CDO-East</v>
          </cell>
          <cell r="D1207" t="str">
            <v>SOUTHERN</v>
          </cell>
          <cell r="E1207" t="str">
            <v>KINGSTREE</v>
          </cell>
          <cell r="G1207" t="str">
            <v>KINGSTREE 230KV</v>
          </cell>
          <cell r="H1207" t="str">
            <v>T2930</v>
          </cell>
          <cell r="I1207">
            <v>523</v>
          </cell>
          <cell r="J1207" t="str">
            <v>B02</v>
          </cell>
          <cell r="K1207" t="str">
            <v>LONGSTREET 23KV</v>
          </cell>
          <cell r="L1207" t="str">
            <v>BK1</v>
          </cell>
          <cell r="M1207">
            <v>23</v>
          </cell>
          <cell r="N1207">
            <v>868</v>
          </cell>
          <cell r="O1207"/>
          <cell r="Q1207">
            <v>0</v>
          </cell>
          <cell r="R1207">
            <v>0</v>
          </cell>
          <cell r="S1207">
            <v>4</v>
          </cell>
          <cell r="T1207">
            <v>0</v>
          </cell>
          <cell r="U1207" t="e">
            <v>#REF!</v>
          </cell>
          <cell r="X1207" t="str">
            <v>DEP-SC 2025</v>
          </cell>
        </row>
        <row r="1208">
          <cell r="A1208" t="str">
            <v>T2936B01</v>
          </cell>
          <cell r="B1208" t="str">
            <v>SC</v>
          </cell>
          <cell r="C1208" t="str">
            <v>CDO-East</v>
          </cell>
          <cell r="D1208" t="str">
            <v>SOUTHERN</v>
          </cell>
          <cell r="E1208" t="str">
            <v>KINGSTREE</v>
          </cell>
          <cell r="G1208" t="str">
            <v>KINGSTREE NORTH 230KV</v>
          </cell>
          <cell r="H1208" t="str">
            <v>T2936</v>
          </cell>
          <cell r="I1208">
            <v>523</v>
          </cell>
          <cell r="J1208" t="str">
            <v>B01</v>
          </cell>
          <cell r="K1208" t="str">
            <v>EASTLAND AVENUE 24KV</v>
          </cell>
          <cell r="L1208" t="str">
            <v>BK1</v>
          </cell>
          <cell r="M1208">
            <v>24</v>
          </cell>
          <cell r="N1208">
            <v>12</v>
          </cell>
          <cell r="O1208"/>
          <cell r="Q1208">
            <v>0</v>
          </cell>
          <cell r="R1208">
            <v>0</v>
          </cell>
          <cell r="S1208">
            <v>1</v>
          </cell>
          <cell r="T1208">
            <v>0</v>
          </cell>
          <cell r="U1208" t="e">
            <v>#REF!</v>
          </cell>
          <cell r="X1208" t="str">
            <v>DEP-SC 2025</v>
          </cell>
        </row>
        <row r="1209">
          <cell r="A1209" t="str">
            <v>T2936B02</v>
          </cell>
          <cell r="B1209" t="str">
            <v>SC</v>
          </cell>
          <cell r="C1209" t="str">
            <v>CDO-East</v>
          </cell>
          <cell r="D1209" t="str">
            <v>SOUTHERN</v>
          </cell>
          <cell r="E1209" t="str">
            <v>KINGSTREE</v>
          </cell>
          <cell r="G1209" t="str">
            <v>KINGSTREE NORTH 230KV</v>
          </cell>
          <cell r="H1209" t="str">
            <v>T2936</v>
          </cell>
          <cell r="I1209">
            <v>523</v>
          </cell>
          <cell r="J1209" t="str">
            <v>B02</v>
          </cell>
          <cell r="K1209" t="str">
            <v>HIGHWAY 52 NORTH 24KV</v>
          </cell>
          <cell r="L1209" t="str">
            <v>BK1</v>
          </cell>
          <cell r="M1209">
            <v>24</v>
          </cell>
          <cell r="N1209">
            <v>608</v>
          </cell>
          <cell r="O1209"/>
          <cell r="Q1209">
            <v>0</v>
          </cell>
          <cell r="R1209">
            <v>0</v>
          </cell>
          <cell r="S1209">
            <v>1</v>
          </cell>
          <cell r="T1209">
            <v>0</v>
          </cell>
          <cell r="U1209" t="e">
            <v>#REF!</v>
          </cell>
          <cell r="X1209" t="str">
            <v>DEP-SC 2025</v>
          </cell>
        </row>
        <row r="1210">
          <cell r="A1210" t="str">
            <v>T2936B22</v>
          </cell>
          <cell r="B1210" t="str">
            <v>SC</v>
          </cell>
          <cell r="C1210" t="str">
            <v>CDO-East</v>
          </cell>
          <cell r="D1210" t="str">
            <v>SOUTHERN</v>
          </cell>
          <cell r="E1210" t="str">
            <v>KINGSTREE</v>
          </cell>
          <cell r="G1210" t="str">
            <v>KINGSTREE NORTH 230KV</v>
          </cell>
          <cell r="H1210" t="str">
            <v>T2936</v>
          </cell>
          <cell r="I1210">
            <v>523</v>
          </cell>
          <cell r="J1210" t="str">
            <v>B22</v>
          </cell>
          <cell r="K1210" t="str">
            <v>MARTEK SOUTH 24KV</v>
          </cell>
          <cell r="L1210" t="str">
            <v>BK2</v>
          </cell>
          <cell r="M1210">
            <v>24</v>
          </cell>
          <cell r="N1210">
            <v>0</v>
          </cell>
          <cell r="O1210"/>
          <cell r="Q1210">
            <v>0</v>
          </cell>
          <cell r="R1210">
            <v>0</v>
          </cell>
          <cell r="S1210">
            <v>1</v>
          </cell>
          <cell r="T1210">
            <v>0</v>
          </cell>
          <cell r="U1210" t="e">
            <v>#REF!</v>
          </cell>
          <cell r="X1210" t="str">
            <v>DEP-SC 2025</v>
          </cell>
        </row>
        <row r="1211">
          <cell r="A1211" t="str">
            <v>T2936B23</v>
          </cell>
          <cell r="B1211" t="str">
            <v>SC</v>
          </cell>
          <cell r="C1211" t="str">
            <v>CDO-East</v>
          </cell>
          <cell r="D1211" t="str">
            <v>SOUTHERN</v>
          </cell>
          <cell r="E1211" t="str">
            <v>KINGSTREE</v>
          </cell>
          <cell r="G1211" t="str">
            <v>KINGSTREE NORTH 230KV</v>
          </cell>
          <cell r="H1211" t="str">
            <v>T2936</v>
          </cell>
          <cell r="I1211">
            <v>523</v>
          </cell>
          <cell r="J1211" t="str">
            <v>B23</v>
          </cell>
          <cell r="K1211" t="str">
            <v>MARTEK NORTH 24KV</v>
          </cell>
          <cell r="L1211" t="str">
            <v>BK2</v>
          </cell>
          <cell r="M1211">
            <v>24</v>
          </cell>
          <cell r="N1211">
            <v>3</v>
          </cell>
          <cell r="O1211"/>
          <cell r="Q1211">
            <v>0</v>
          </cell>
          <cell r="R1211">
            <v>0</v>
          </cell>
          <cell r="S1211">
            <v>1</v>
          </cell>
          <cell r="T1211">
            <v>0</v>
          </cell>
          <cell r="U1211" t="e">
            <v>#REF!</v>
          </cell>
          <cell r="X1211" t="str">
            <v>DEP-SC 2025</v>
          </cell>
        </row>
        <row r="1212">
          <cell r="A1212" t="str">
            <v>T3005B01</v>
          </cell>
          <cell r="B1212" t="str">
            <v>SC</v>
          </cell>
          <cell r="C1212" t="str">
            <v>CDO-East</v>
          </cell>
          <cell r="D1212" t="str">
            <v>SOUTHERN</v>
          </cell>
          <cell r="E1212" t="str">
            <v>MARION COUNTY</v>
          </cell>
          <cell r="G1212" t="str">
            <v>MARION BYPASS 115KV</v>
          </cell>
          <cell r="H1212" t="str">
            <v>T3005</v>
          </cell>
          <cell r="I1212">
            <v>525</v>
          </cell>
          <cell r="J1212" t="str">
            <v>B01</v>
          </cell>
          <cell r="K1212" t="str">
            <v>WEST HIGHWAY 76 23KV</v>
          </cell>
          <cell r="L1212" t="str">
            <v>BK1</v>
          </cell>
          <cell r="M1212">
            <v>23</v>
          </cell>
          <cell r="N1212">
            <v>478</v>
          </cell>
          <cell r="O1212"/>
          <cell r="Q1212">
            <v>0</v>
          </cell>
          <cell r="R1212">
            <v>0</v>
          </cell>
          <cell r="S1212">
            <v>2</v>
          </cell>
          <cell r="T1212">
            <v>0</v>
          </cell>
          <cell r="U1212" t="e">
            <v>#REF!</v>
          </cell>
          <cell r="X1212" t="str">
            <v>DEP-SC 2025</v>
          </cell>
        </row>
        <row r="1213">
          <cell r="A1213" t="str">
            <v>T3005B03</v>
          </cell>
          <cell r="B1213" t="str">
            <v>SC</v>
          </cell>
          <cell r="C1213" t="str">
            <v>CDO-East</v>
          </cell>
          <cell r="D1213" t="str">
            <v>SOUTHERN</v>
          </cell>
          <cell r="E1213" t="str">
            <v>MARION COUNTY</v>
          </cell>
          <cell r="G1213" t="str">
            <v>MARION BYPASS 115KV</v>
          </cell>
          <cell r="H1213" t="str">
            <v>T3005</v>
          </cell>
          <cell r="I1213">
            <v>525</v>
          </cell>
          <cell r="J1213" t="str">
            <v>B03</v>
          </cell>
          <cell r="K1213" t="str">
            <v>BLUMENTHAL 23KV</v>
          </cell>
          <cell r="L1213" t="str">
            <v>BK1</v>
          </cell>
          <cell r="M1213">
            <v>23</v>
          </cell>
          <cell r="N1213">
            <v>582</v>
          </cell>
          <cell r="O1213"/>
          <cell r="Q1213">
            <v>0</v>
          </cell>
          <cell r="R1213">
            <v>0</v>
          </cell>
          <cell r="S1213">
            <v>0</v>
          </cell>
          <cell r="T1213">
            <v>0</v>
          </cell>
          <cell r="U1213" t="e">
            <v>#REF!</v>
          </cell>
          <cell r="X1213" t="str">
            <v>DEP-SC 2025</v>
          </cell>
        </row>
        <row r="1214">
          <cell r="A1214" t="str">
            <v>T3010B11</v>
          </cell>
          <cell r="B1214" t="str">
            <v>SC</v>
          </cell>
          <cell r="C1214" t="str">
            <v>CDO-East</v>
          </cell>
          <cell r="D1214" t="str">
            <v>SOUTHERN</v>
          </cell>
          <cell r="E1214" t="str">
            <v>MARION COUNTY</v>
          </cell>
          <cell r="G1214" t="str">
            <v>MARION 230KV</v>
          </cell>
          <cell r="H1214" t="str">
            <v>T3010</v>
          </cell>
          <cell r="I1214">
            <v>525</v>
          </cell>
          <cell r="J1214" t="str">
            <v>B11</v>
          </cell>
          <cell r="K1214" t="str">
            <v>MARION INDUSTRIAL 23KV</v>
          </cell>
          <cell r="L1214" t="str">
            <v>BK1</v>
          </cell>
          <cell r="M1214">
            <v>23</v>
          </cell>
          <cell r="N1214">
            <v>93</v>
          </cell>
          <cell r="O1214"/>
          <cell r="Q1214">
            <v>0</v>
          </cell>
          <cell r="R1214">
            <v>0</v>
          </cell>
          <cell r="S1214">
            <v>0</v>
          </cell>
          <cell r="T1214">
            <v>0</v>
          </cell>
          <cell r="U1214" t="e">
            <v>#REF!</v>
          </cell>
          <cell r="X1214" t="str">
            <v>DEP-SC 2025</v>
          </cell>
        </row>
        <row r="1215">
          <cell r="A1215" t="str">
            <v>T3030B03</v>
          </cell>
          <cell r="B1215" t="str">
            <v>SC</v>
          </cell>
          <cell r="C1215" t="str">
            <v>CDO-East</v>
          </cell>
          <cell r="D1215" t="str">
            <v>SOUTHERN</v>
          </cell>
          <cell r="E1215" t="str">
            <v>MARION COUNTY</v>
          </cell>
          <cell r="G1215" t="str">
            <v>MULLINS 115KV</v>
          </cell>
          <cell r="H1215" t="str">
            <v>T3030</v>
          </cell>
          <cell r="I1215">
            <v>525</v>
          </cell>
          <cell r="J1215" t="str">
            <v>B03</v>
          </cell>
          <cell r="K1215" t="str">
            <v>END STREET 23KV</v>
          </cell>
          <cell r="L1215" t="str">
            <v>BK1</v>
          </cell>
          <cell r="M1215">
            <v>23</v>
          </cell>
          <cell r="N1215">
            <v>726</v>
          </cell>
          <cell r="O1215"/>
          <cell r="Q1215">
            <v>0</v>
          </cell>
          <cell r="R1215">
            <v>0</v>
          </cell>
          <cell r="S1215">
            <v>1</v>
          </cell>
          <cell r="T1215">
            <v>0</v>
          </cell>
          <cell r="U1215" t="e">
            <v>#REF!</v>
          </cell>
          <cell r="X1215" t="str">
            <v>DEP-SC 2025</v>
          </cell>
        </row>
        <row r="1216">
          <cell r="A1216" t="str">
            <v>T3035B02</v>
          </cell>
          <cell r="B1216" t="str">
            <v>SC</v>
          </cell>
          <cell r="C1216" t="str">
            <v>CDO-East</v>
          </cell>
          <cell r="D1216" t="str">
            <v>SOUTHERN</v>
          </cell>
          <cell r="E1216" t="str">
            <v>MARION COUNTY</v>
          </cell>
          <cell r="G1216" t="str">
            <v>NICHOLS 115KV</v>
          </cell>
          <cell r="H1216" t="str">
            <v>T3035</v>
          </cell>
          <cell r="I1216">
            <v>525</v>
          </cell>
          <cell r="J1216" t="str">
            <v>B02</v>
          </cell>
          <cell r="K1216" t="str">
            <v>LAKE VIEW 23KV</v>
          </cell>
          <cell r="L1216" t="str">
            <v>BK1</v>
          </cell>
          <cell r="M1216">
            <v>23</v>
          </cell>
          <cell r="N1216">
            <v>840</v>
          </cell>
          <cell r="O1216"/>
          <cell r="Q1216">
            <v>0</v>
          </cell>
          <cell r="R1216">
            <v>0</v>
          </cell>
          <cell r="S1216">
            <v>2</v>
          </cell>
          <cell r="T1216">
            <v>0</v>
          </cell>
          <cell r="U1216" t="e">
            <v>#REF!</v>
          </cell>
          <cell r="X1216" t="str">
            <v>DEP-SC 2025</v>
          </cell>
        </row>
        <row r="1217">
          <cell r="A1217" t="str">
            <v>T3040B01</v>
          </cell>
          <cell r="B1217" t="str">
            <v>SC</v>
          </cell>
          <cell r="C1217" t="str">
            <v>CDO-East</v>
          </cell>
          <cell r="D1217" t="str">
            <v>SOUTHERN</v>
          </cell>
          <cell r="E1217" t="str">
            <v>KINGSTREE</v>
          </cell>
          <cell r="G1217" t="str">
            <v>OLANTA 230KV</v>
          </cell>
          <cell r="H1217" t="str">
            <v>T3040</v>
          </cell>
          <cell r="I1217">
            <v>524</v>
          </cell>
          <cell r="J1217" t="str">
            <v>B01</v>
          </cell>
          <cell r="K1217" t="str">
            <v>OLANTA NORTH 23KV</v>
          </cell>
          <cell r="L1217" t="str">
            <v>BK1</v>
          </cell>
          <cell r="M1217">
            <v>23</v>
          </cell>
          <cell r="N1217">
            <v>927</v>
          </cell>
          <cell r="O1217"/>
          <cell r="Q1217">
            <v>0</v>
          </cell>
          <cell r="R1217">
            <v>0</v>
          </cell>
          <cell r="S1217">
            <v>3</v>
          </cell>
          <cell r="T1217">
            <v>0</v>
          </cell>
          <cell r="U1217" t="e">
            <v>#REF!</v>
          </cell>
          <cell r="X1217" t="str">
            <v>DEP-SC 2025</v>
          </cell>
        </row>
        <row r="1218">
          <cell r="A1218" t="str">
            <v>T3060B01</v>
          </cell>
          <cell r="B1218" t="str">
            <v>SC</v>
          </cell>
          <cell r="C1218" t="str">
            <v>CDO-East</v>
          </cell>
          <cell r="D1218" t="str">
            <v>SOUTHERN</v>
          </cell>
          <cell r="E1218" t="str">
            <v>FLORENCE</v>
          </cell>
          <cell r="G1218" t="str">
            <v>PAMPLICO 115KV</v>
          </cell>
          <cell r="H1218" t="str">
            <v>T3060</v>
          </cell>
          <cell r="I1218">
            <v>520</v>
          </cell>
          <cell r="J1218" t="str">
            <v>B01</v>
          </cell>
          <cell r="K1218" t="str">
            <v>PAMPLICO 23KV</v>
          </cell>
          <cell r="L1218" t="str">
            <v>BK1</v>
          </cell>
          <cell r="M1218">
            <v>23</v>
          </cell>
          <cell r="N1218">
            <v>931</v>
          </cell>
          <cell r="O1218"/>
          <cell r="Q1218">
            <v>0</v>
          </cell>
          <cell r="R1218">
            <v>0</v>
          </cell>
          <cell r="S1218">
            <v>3</v>
          </cell>
          <cell r="T1218">
            <v>0</v>
          </cell>
          <cell r="U1218" t="e">
            <v>#REF!</v>
          </cell>
          <cell r="X1218" t="str">
            <v>DEP-SC 2025</v>
          </cell>
        </row>
        <row r="1219">
          <cell r="A1219" t="str">
            <v>T3320B01</v>
          </cell>
          <cell r="B1219" t="str">
            <v>SC</v>
          </cell>
          <cell r="C1219" t="str">
            <v>CDO-East</v>
          </cell>
          <cell r="D1219" t="str">
            <v>SOUTHERN</v>
          </cell>
          <cell r="E1219" t="str">
            <v>CHERAW</v>
          </cell>
          <cell r="G1219" t="str">
            <v>BENNETTSVILLE 230KV</v>
          </cell>
          <cell r="H1219" t="str">
            <v>T3320</v>
          </cell>
          <cell r="I1219">
            <v>532</v>
          </cell>
          <cell r="J1219" t="str">
            <v>B01</v>
          </cell>
          <cell r="K1219" t="str">
            <v>PAT'S CABIN 24KV</v>
          </cell>
          <cell r="L1219" t="str">
            <v>BK1</v>
          </cell>
          <cell r="M1219">
            <v>24</v>
          </cell>
          <cell r="N1219">
            <v>460</v>
          </cell>
          <cell r="O1219"/>
          <cell r="Q1219">
            <v>0</v>
          </cell>
          <cell r="R1219">
            <v>0</v>
          </cell>
          <cell r="S1219">
            <v>1</v>
          </cell>
          <cell r="T1219">
            <v>0</v>
          </cell>
          <cell r="U1219" t="e">
            <v>#REF!</v>
          </cell>
          <cell r="X1219" t="str">
            <v>DEP-SC 2025</v>
          </cell>
        </row>
        <row r="1220">
          <cell r="A1220" t="str">
            <v>T3320B03</v>
          </cell>
          <cell r="B1220" t="str">
            <v>SC</v>
          </cell>
          <cell r="C1220" t="str">
            <v>CDO-East</v>
          </cell>
          <cell r="D1220" t="str">
            <v>SOUTHERN</v>
          </cell>
          <cell r="E1220" t="str">
            <v>CHERAW</v>
          </cell>
          <cell r="G1220" t="str">
            <v>BENNETTSVILLE 230KV</v>
          </cell>
          <cell r="H1220" t="str">
            <v>T3320</v>
          </cell>
          <cell r="I1220">
            <v>532</v>
          </cell>
          <cell r="J1220" t="str">
            <v>B03</v>
          </cell>
          <cell r="K1220" t="str">
            <v>EMERSON 24KV</v>
          </cell>
          <cell r="L1220" t="str">
            <v>BK1</v>
          </cell>
          <cell r="M1220">
            <v>24</v>
          </cell>
          <cell r="N1220">
            <v>717</v>
          </cell>
          <cell r="O1220"/>
          <cell r="Q1220">
            <v>0</v>
          </cell>
          <cell r="R1220">
            <v>0</v>
          </cell>
          <cell r="S1220">
            <v>5</v>
          </cell>
          <cell r="T1220">
            <v>0</v>
          </cell>
          <cell r="U1220" t="e">
            <v>#REF!</v>
          </cell>
          <cell r="X1220" t="str">
            <v>DEP-SC 2025</v>
          </cell>
        </row>
        <row r="1221">
          <cell r="A1221" t="str">
            <v>T3320B04</v>
          </cell>
          <cell r="B1221" t="str">
            <v>SC</v>
          </cell>
          <cell r="C1221" t="str">
            <v>CDO-East</v>
          </cell>
          <cell r="D1221" t="str">
            <v>SOUTHERN</v>
          </cell>
          <cell r="E1221" t="str">
            <v>CHERAW</v>
          </cell>
          <cell r="G1221" t="str">
            <v>BENNETTSVILLE 230KV</v>
          </cell>
          <cell r="H1221" t="str">
            <v>T3320</v>
          </cell>
          <cell r="I1221">
            <v>532</v>
          </cell>
          <cell r="J1221" t="str">
            <v>B04</v>
          </cell>
          <cell r="K1221" t="str">
            <v>OAK RIVER 24KV</v>
          </cell>
          <cell r="L1221" t="str">
            <v>BK2</v>
          </cell>
          <cell r="M1221">
            <v>24</v>
          </cell>
          <cell r="N1221">
            <v>19</v>
          </cell>
          <cell r="O1221"/>
          <cell r="Q1221">
            <v>0</v>
          </cell>
          <cell r="R1221">
            <v>0</v>
          </cell>
          <cell r="S1221">
            <v>1</v>
          </cell>
          <cell r="T1221">
            <v>0</v>
          </cell>
          <cell r="U1221" t="e">
            <v>#REF!</v>
          </cell>
          <cell r="X1221" t="str">
            <v>DEP-SC 2025</v>
          </cell>
        </row>
        <row r="1222">
          <cell r="A1222" t="str">
            <v>T3330B01</v>
          </cell>
          <cell r="B1222" t="str">
            <v>SC</v>
          </cell>
          <cell r="C1222" t="str">
            <v>CDO-East</v>
          </cell>
          <cell r="D1222" t="str">
            <v>SOUTHERN</v>
          </cell>
          <cell r="E1222" t="str">
            <v>HARTSVILLE</v>
          </cell>
          <cell r="G1222" t="str">
            <v>BETHUNE 115KV</v>
          </cell>
          <cell r="H1222" t="str">
            <v>T3330</v>
          </cell>
          <cell r="I1222">
            <v>533</v>
          </cell>
          <cell r="J1222" t="str">
            <v>B01</v>
          </cell>
          <cell r="K1222" t="str">
            <v>MCBEE 12KV</v>
          </cell>
          <cell r="L1222" t="str">
            <v>BK1</v>
          </cell>
          <cell r="M1222">
            <v>12</v>
          </cell>
          <cell r="N1222">
            <v>719</v>
          </cell>
          <cell r="O1222"/>
          <cell r="Q1222">
            <v>0</v>
          </cell>
          <cell r="R1222">
            <v>0</v>
          </cell>
          <cell r="S1222">
            <v>2</v>
          </cell>
          <cell r="T1222">
            <v>0</v>
          </cell>
          <cell r="U1222" t="e">
            <v>#REF!</v>
          </cell>
          <cell r="X1222" t="str">
            <v>DEP-SC 2025</v>
          </cell>
        </row>
        <row r="1223">
          <cell r="A1223" t="str">
            <v>T3330B02</v>
          </cell>
          <cell r="B1223" t="str">
            <v>SC</v>
          </cell>
          <cell r="C1223" t="str">
            <v>CDO-East</v>
          </cell>
          <cell r="D1223" t="str">
            <v>SOUTHERN</v>
          </cell>
          <cell r="E1223" t="str">
            <v>HARTSVILLE</v>
          </cell>
          <cell r="G1223" t="str">
            <v>BETHUNE 115KV</v>
          </cell>
          <cell r="H1223" t="str">
            <v>T3330</v>
          </cell>
          <cell r="I1223">
            <v>533</v>
          </cell>
          <cell r="J1223" t="str">
            <v>B02</v>
          </cell>
          <cell r="K1223" t="str">
            <v>BETHUNE MILL 12KV</v>
          </cell>
          <cell r="L1223" t="str">
            <v>BK1</v>
          </cell>
          <cell r="M1223">
            <v>12</v>
          </cell>
          <cell r="N1223">
            <v>2</v>
          </cell>
          <cell r="O1223"/>
          <cell r="Q1223">
            <v>0</v>
          </cell>
          <cell r="R1223">
            <v>0</v>
          </cell>
          <cell r="S1223">
            <v>1</v>
          </cell>
          <cell r="T1223">
            <v>0</v>
          </cell>
          <cell r="U1223" t="e">
            <v>#REF!</v>
          </cell>
          <cell r="X1223" t="str">
            <v>DEP-SC 2025</v>
          </cell>
        </row>
        <row r="1224">
          <cell r="A1224" t="str">
            <v>T3330B03</v>
          </cell>
          <cell r="B1224" t="str">
            <v>SC</v>
          </cell>
          <cell r="C1224" t="str">
            <v>CDO-East</v>
          </cell>
          <cell r="D1224" t="str">
            <v>SOUTHERN</v>
          </cell>
          <cell r="E1224" t="str">
            <v>HARTSVILLE</v>
          </cell>
          <cell r="G1224" t="str">
            <v>BETHUNE 115KV</v>
          </cell>
          <cell r="H1224" t="str">
            <v>T3330</v>
          </cell>
          <cell r="I1224">
            <v>533</v>
          </cell>
          <cell r="J1224" t="str">
            <v>B03</v>
          </cell>
          <cell r="K1224" t="str">
            <v>BETHUNE 12KV</v>
          </cell>
          <cell r="L1224" t="str">
            <v>BK1</v>
          </cell>
          <cell r="M1224">
            <v>12</v>
          </cell>
          <cell r="N1224">
            <v>332</v>
          </cell>
          <cell r="O1224"/>
          <cell r="Q1224">
            <v>0</v>
          </cell>
          <cell r="R1224">
            <v>0</v>
          </cell>
          <cell r="S1224">
            <v>0</v>
          </cell>
          <cell r="T1224">
            <v>0</v>
          </cell>
          <cell r="U1224" t="e">
            <v>#REF!</v>
          </cell>
          <cell r="X1224" t="str">
            <v>DEP-SC 2025</v>
          </cell>
        </row>
        <row r="1225">
          <cell r="A1225" t="str">
            <v>T3350B03</v>
          </cell>
          <cell r="B1225" t="str">
            <v>SC</v>
          </cell>
          <cell r="C1225" t="str">
            <v>CDO-East</v>
          </cell>
          <cell r="D1225" t="str">
            <v>SOUTHERN</v>
          </cell>
          <cell r="E1225" t="str">
            <v>HARTSVILLE</v>
          </cell>
          <cell r="G1225" t="str">
            <v>BISHOPVILLE 230KV</v>
          </cell>
          <cell r="H1225" t="str">
            <v>T3350</v>
          </cell>
          <cell r="I1225">
            <v>531</v>
          </cell>
          <cell r="J1225" t="str">
            <v>B03</v>
          </cell>
          <cell r="K1225" t="str">
            <v>COUSAR STREET 23KV</v>
          </cell>
          <cell r="L1225" t="str">
            <v>BK1</v>
          </cell>
          <cell r="M1225">
            <v>23</v>
          </cell>
          <cell r="N1225">
            <v>244</v>
          </cell>
          <cell r="O1225"/>
          <cell r="Q1225">
            <v>0</v>
          </cell>
          <cell r="R1225">
            <v>0</v>
          </cell>
          <cell r="S1225">
            <v>0</v>
          </cell>
          <cell r="T1225">
            <v>0</v>
          </cell>
          <cell r="U1225" t="e">
            <v>#REF!</v>
          </cell>
          <cell r="X1225" t="str">
            <v>DEP-SC 2025</v>
          </cell>
        </row>
        <row r="1226">
          <cell r="A1226" t="str">
            <v>T3350B04</v>
          </cell>
          <cell r="B1226" t="str">
            <v>SC</v>
          </cell>
          <cell r="C1226" t="str">
            <v>CDO-East</v>
          </cell>
          <cell r="D1226" t="str">
            <v>SOUTHERN</v>
          </cell>
          <cell r="E1226" t="str">
            <v>HARTSVILLE</v>
          </cell>
          <cell r="G1226" t="str">
            <v>BISHOPVILLE 230KV</v>
          </cell>
          <cell r="H1226" t="str">
            <v>T3350</v>
          </cell>
          <cell r="I1226">
            <v>531</v>
          </cell>
          <cell r="J1226" t="str">
            <v>B04</v>
          </cell>
          <cell r="K1226" t="str">
            <v>HIGHWAY 341 23KV</v>
          </cell>
          <cell r="L1226" t="str">
            <v>BK1</v>
          </cell>
          <cell r="M1226">
            <v>23</v>
          </cell>
          <cell r="N1226">
            <v>66</v>
          </cell>
          <cell r="O1226"/>
          <cell r="Q1226">
            <v>0</v>
          </cell>
          <cell r="R1226">
            <v>0</v>
          </cell>
          <cell r="S1226">
            <v>0</v>
          </cell>
          <cell r="T1226">
            <v>0</v>
          </cell>
          <cell r="U1226" t="e">
            <v>#REF!</v>
          </cell>
          <cell r="X1226" t="str">
            <v>DEP-SC 2025</v>
          </cell>
        </row>
        <row r="1227">
          <cell r="A1227" t="str">
            <v>T3389B02</v>
          </cell>
          <cell r="B1227" t="str">
            <v>SC</v>
          </cell>
          <cell r="C1227" t="str">
            <v>CDO-East</v>
          </cell>
          <cell r="D1227" t="str">
            <v>SOUTHERN</v>
          </cell>
          <cell r="E1227" t="str">
            <v>SUMTER</v>
          </cell>
          <cell r="G1227" t="str">
            <v>CAMDEN STEEPLECHASE 115KV</v>
          </cell>
          <cell r="H1227" t="str">
            <v>T3389</v>
          </cell>
          <cell r="I1227">
            <v>530</v>
          </cell>
          <cell r="J1227" t="str">
            <v>B02</v>
          </cell>
          <cell r="K1227" t="str">
            <v>YORK STREET 23KV</v>
          </cell>
          <cell r="L1227" t="str">
            <v>BK1</v>
          </cell>
          <cell r="M1227">
            <v>23</v>
          </cell>
          <cell r="N1227">
            <v>17</v>
          </cell>
          <cell r="O1227"/>
          <cell r="Q1227">
            <v>0</v>
          </cell>
          <cell r="R1227">
            <v>0</v>
          </cell>
          <cell r="S1227">
            <v>0</v>
          </cell>
          <cell r="T1227">
            <v>0</v>
          </cell>
          <cell r="U1227" t="e">
            <v>#REF!</v>
          </cell>
          <cell r="X1227" t="str">
            <v>DEP-SC 2025</v>
          </cell>
        </row>
        <row r="1228">
          <cell r="A1228" t="str">
            <v>T3389B03</v>
          </cell>
          <cell r="B1228" t="str">
            <v>SC</v>
          </cell>
          <cell r="C1228" t="str">
            <v>CDO-East</v>
          </cell>
          <cell r="D1228" t="str">
            <v>SOUTHERN</v>
          </cell>
          <cell r="E1228" t="str">
            <v>SUMTER</v>
          </cell>
          <cell r="G1228" t="str">
            <v>CAMDEN STEEPLECHASE 115KV</v>
          </cell>
          <cell r="H1228" t="str">
            <v>T3389</v>
          </cell>
          <cell r="I1228">
            <v>530</v>
          </cell>
          <cell r="J1228" t="str">
            <v>B03</v>
          </cell>
          <cell r="K1228" t="str">
            <v>BLACK RIVER ROAD 23KV</v>
          </cell>
          <cell r="L1228" t="str">
            <v>BK1</v>
          </cell>
          <cell r="M1228">
            <v>23</v>
          </cell>
          <cell r="N1228">
            <v>102</v>
          </cell>
          <cell r="O1228"/>
          <cell r="Q1228">
            <v>0</v>
          </cell>
          <cell r="R1228">
            <v>0</v>
          </cell>
          <cell r="S1228">
            <v>0</v>
          </cell>
          <cell r="T1228">
            <v>0</v>
          </cell>
          <cell r="U1228" t="e">
            <v>#REF!</v>
          </cell>
          <cell r="X1228" t="str">
            <v>DEP-SC 2025</v>
          </cell>
        </row>
        <row r="1229">
          <cell r="A1229" t="str">
            <v>T3391B03</v>
          </cell>
          <cell r="B1229" t="str">
            <v>SC</v>
          </cell>
          <cell r="C1229" t="str">
            <v>CDO-East</v>
          </cell>
          <cell r="D1229" t="str">
            <v>SOUTHERN</v>
          </cell>
          <cell r="E1229" t="str">
            <v>SUMTER</v>
          </cell>
          <cell r="G1229" t="str">
            <v>CAMDEN 230KV</v>
          </cell>
          <cell r="H1229" t="str">
            <v>T3391</v>
          </cell>
          <cell r="I1229">
            <v>530</v>
          </cell>
          <cell r="J1229" t="str">
            <v>B03</v>
          </cell>
          <cell r="K1229" t="str">
            <v>DUPONT AERATION 23KV</v>
          </cell>
          <cell r="L1229" t="str">
            <v>BK1</v>
          </cell>
          <cell r="M1229">
            <v>23</v>
          </cell>
          <cell r="N1229">
            <v>2</v>
          </cell>
          <cell r="O1229"/>
          <cell r="Q1229">
            <v>0</v>
          </cell>
          <cell r="R1229">
            <v>0</v>
          </cell>
          <cell r="S1229">
            <v>0</v>
          </cell>
          <cell r="T1229">
            <v>0</v>
          </cell>
          <cell r="U1229" t="e">
            <v>#REF!</v>
          </cell>
          <cell r="X1229" t="str">
            <v>DEP-SC 2025</v>
          </cell>
        </row>
        <row r="1230">
          <cell r="A1230" t="str">
            <v>T3444B02</v>
          </cell>
          <cell r="B1230" t="str">
            <v>SC</v>
          </cell>
          <cell r="C1230" t="str">
            <v>CDO-East</v>
          </cell>
          <cell r="D1230" t="str">
            <v>SOUTHERN</v>
          </cell>
          <cell r="E1230" t="str">
            <v>CHERAW</v>
          </cell>
          <cell r="G1230" t="str">
            <v>CHERAW CASH ROAD 230KV</v>
          </cell>
          <cell r="H1230" t="str">
            <v>T3444</v>
          </cell>
          <cell r="I1230">
            <v>532</v>
          </cell>
          <cell r="J1230" t="str">
            <v>B02</v>
          </cell>
          <cell r="K1230" t="str">
            <v>CHERAW CASH ROAD CROWN 23KV</v>
          </cell>
          <cell r="L1230" t="str">
            <v>BK1</v>
          </cell>
          <cell r="M1230">
            <v>23</v>
          </cell>
          <cell r="N1230">
            <v>17</v>
          </cell>
          <cell r="O1230"/>
          <cell r="Q1230">
            <v>0</v>
          </cell>
          <cell r="R1230">
            <v>0</v>
          </cell>
          <cell r="S1230">
            <v>1</v>
          </cell>
          <cell r="T1230">
            <v>0</v>
          </cell>
          <cell r="U1230" t="e">
            <v>#REF!</v>
          </cell>
          <cell r="X1230" t="str">
            <v>DEP-SC 2025</v>
          </cell>
        </row>
        <row r="1231">
          <cell r="A1231" t="str">
            <v>T3444B03</v>
          </cell>
          <cell r="B1231" t="str">
            <v>SC</v>
          </cell>
          <cell r="C1231" t="str">
            <v>CDO-East</v>
          </cell>
          <cell r="D1231" t="str">
            <v>SOUTHERN</v>
          </cell>
          <cell r="E1231" t="str">
            <v>CHERAW</v>
          </cell>
          <cell r="G1231" t="str">
            <v>CHERAW CASH ROAD 230KV</v>
          </cell>
          <cell r="H1231" t="str">
            <v>T3444</v>
          </cell>
          <cell r="I1231">
            <v>532</v>
          </cell>
          <cell r="J1231" t="str">
            <v>B03</v>
          </cell>
          <cell r="K1231" t="str">
            <v>STANLEY ROAD 23KV</v>
          </cell>
          <cell r="L1231" t="str">
            <v>BK1</v>
          </cell>
          <cell r="M1231">
            <v>23</v>
          </cell>
          <cell r="N1231">
            <v>28</v>
          </cell>
          <cell r="O1231"/>
          <cell r="Q1231">
            <v>0</v>
          </cell>
          <cell r="R1231">
            <v>0</v>
          </cell>
          <cell r="S1231">
            <v>1</v>
          </cell>
          <cell r="T1231">
            <v>0</v>
          </cell>
          <cell r="U1231" t="e">
            <v>#REF!</v>
          </cell>
          <cell r="X1231" t="str">
            <v>DEP-SC 2025</v>
          </cell>
        </row>
        <row r="1232">
          <cell r="A1232" t="str">
            <v>T3445B01</v>
          </cell>
          <cell r="B1232" t="str">
            <v>SC</v>
          </cell>
          <cell r="C1232" t="str">
            <v>CDO-East</v>
          </cell>
          <cell r="D1232" t="str">
            <v>SOUTHERN</v>
          </cell>
          <cell r="E1232" t="str">
            <v>CHERAW</v>
          </cell>
          <cell r="G1232" t="str">
            <v>CHERAW REID PARK 230KV</v>
          </cell>
          <cell r="H1232" t="str">
            <v>T3445</v>
          </cell>
          <cell r="I1232">
            <v>532</v>
          </cell>
          <cell r="J1232" t="str">
            <v>B01</v>
          </cell>
          <cell r="K1232" t="str">
            <v>W MARKET STREET 24KV</v>
          </cell>
          <cell r="L1232" t="str">
            <v>BK2</v>
          </cell>
          <cell r="M1232">
            <v>24</v>
          </cell>
          <cell r="N1232">
            <v>205</v>
          </cell>
          <cell r="O1232"/>
          <cell r="Q1232">
            <v>0</v>
          </cell>
          <cell r="R1232">
            <v>0</v>
          </cell>
          <cell r="S1232">
            <v>0</v>
          </cell>
          <cell r="T1232">
            <v>0</v>
          </cell>
          <cell r="U1232" t="e">
            <v>#REF!</v>
          </cell>
          <cell r="X1232" t="str">
            <v>DEP-SC 2025</v>
          </cell>
        </row>
        <row r="1233">
          <cell r="A1233" t="str">
            <v>T3445B03</v>
          </cell>
          <cell r="B1233" t="str">
            <v>SC</v>
          </cell>
          <cell r="C1233" t="str">
            <v>CDO-East</v>
          </cell>
          <cell r="D1233" t="str">
            <v>SOUTHERN</v>
          </cell>
          <cell r="E1233" t="str">
            <v>CHERAW</v>
          </cell>
          <cell r="G1233" t="str">
            <v>CHERAW REID PARK 230KV</v>
          </cell>
          <cell r="H1233" t="str">
            <v>T3445</v>
          </cell>
          <cell r="I1233">
            <v>532</v>
          </cell>
          <cell r="J1233" t="str">
            <v>B03</v>
          </cell>
          <cell r="K1233" t="str">
            <v>HWY 52 SOUTH 24KV</v>
          </cell>
          <cell r="L1233" t="str">
            <v>BK2</v>
          </cell>
          <cell r="M1233">
            <v>24</v>
          </cell>
          <cell r="N1233">
            <v>883</v>
          </cell>
          <cell r="O1233"/>
          <cell r="Q1233">
            <v>0</v>
          </cell>
          <cell r="R1233">
            <v>0</v>
          </cell>
          <cell r="S1233">
            <v>1</v>
          </cell>
          <cell r="T1233">
            <v>0</v>
          </cell>
          <cell r="U1233" t="e">
            <v>#REF!</v>
          </cell>
          <cell r="X1233" t="str">
            <v>DEP-SC 2025</v>
          </cell>
        </row>
        <row r="1234">
          <cell r="A1234" t="str">
            <v>T3445B05</v>
          </cell>
          <cell r="B1234" t="str">
            <v>SC</v>
          </cell>
          <cell r="C1234" t="str">
            <v>CDO-East</v>
          </cell>
          <cell r="D1234" t="str">
            <v>SOUTHERN</v>
          </cell>
          <cell r="E1234" t="str">
            <v>CHERAW</v>
          </cell>
          <cell r="G1234" t="str">
            <v>CHERAW REID PARK 230KV</v>
          </cell>
          <cell r="H1234" t="str">
            <v>T3445</v>
          </cell>
          <cell r="I1234">
            <v>532</v>
          </cell>
          <cell r="J1234" t="str">
            <v>B05</v>
          </cell>
          <cell r="K1234" t="str">
            <v>COVINGTON 24KV</v>
          </cell>
          <cell r="L1234" t="str">
            <v>BK1</v>
          </cell>
          <cell r="M1234">
            <v>24</v>
          </cell>
          <cell r="N1234">
            <v>154</v>
          </cell>
          <cell r="O1234"/>
          <cell r="Q1234">
            <v>0</v>
          </cell>
          <cell r="R1234">
            <v>0</v>
          </cell>
          <cell r="S1234">
            <v>1</v>
          </cell>
          <cell r="T1234">
            <v>0</v>
          </cell>
          <cell r="U1234" t="e">
            <v>#REF!</v>
          </cell>
          <cell r="X1234" t="str">
            <v>DEP-SC 2025</v>
          </cell>
        </row>
        <row r="1235">
          <cell r="A1235" t="str">
            <v>T3445B07</v>
          </cell>
          <cell r="B1235" t="str">
            <v>SC</v>
          </cell>
          <cell r="C1235" t="str">
            <v>CDO-East</v>
          </cell>
          <cell r="D1235" t="str">
            <v>SOUTHERN</v>
          </cell>
          <cell r="E1235" t="str">
            <v>CHERAW</v>
          </cell>
          <cell r="G1235" t="str">
            <v>CHERAW REID PARK 230KV</v>
          </cell>
          <cell r="H1235" t="str">
            <v>T3445</v>
          </cell>
          <cell r="I1235">
            <v>532</v>
          </cell>
          <cell r="J1235" t="str">
            <v>B07</v>
          </cell>
          <cell r="K1235" t="str">
            <v>COVINGTON TRANSFER 24KV</v>
          </cell>
          <cell r="L1235" t="str">
            <v>BK1</v>
          </cell>
          <cell r="M1235">
            <v>24</v>
          </cell>
          <cell r="N1235">
            <v>0</v>
          </cell>
          <cell r="O1235"/>
          <cell r="Q1235">
            <v>0</v>
          </cell>
          <cell r="R1235">
            <v>0</v>
          </cell>
          <cell r="S1235">
            <v>0</v>
          </cell>
          <cell r="T1235">
            <v>0</v>
          </cell>
          <cell r="U1235" t="e">
            <v>#REF!</v>
          </cell>
          <cell r="X1235" t="str">
            <v>DEP-SC 2025</v>
          </cell>
        </row>
        <row r="1236">
          <cell r="A1236" t="str">
            <v>T3450B02</v>
          </cell>
          <cell r="B1236" t="str">
            <v>SC</v>
          </cell>
          <cell r="C1236" t="str">
            <v>CDO-East</v>
          </cell>
          <cell r="D1236" t="str">
            <v>SOUTHERN</v>
          </cell>
          <cell r="E1236" t="str">
            <v>CHERAW</v>
          </cell>
          <cell r="G1236" t="str">
            <v>CHERAW 115KV</v>
          </cell>
          <cell r="H1236" t="str">
            <v>T3450</v>
          </cell>
          <cell r="I1236">
            <v>532</v>
          </cell>
          <cell r="J1236" t="str">
            <v>B02</v>
          </cell>
          <cell r="K1236" t="str">
            <v>STEVENS 23KV</v>
          </cell>
          <cell r="L1236" t="str">
            <v>BK1</v>
          </cell>
          <cell r="M1236">
            <v>23</v>
          </cell>
          <cell r="N1236">
            <v>0</v>
          </cell>
          <cell r="O1236"/>
          <cell r="Q1236">
            <v>0</v>
          </cell>
          <cell r="R1236">
            <v>0</v>
          </cell>
          <cell r="S1236">
            <v>0</v>
          </cell>
          <cell r="T1236">
            <v>0</v>
          </cell>
          <cell r="U1236" t="e">
            <v>#REF!</v>
          </cell>
          <cell r="X1236" t="str">
            <v>DEP-SC 2025</v>
          </cell>
        </row>
        <row r="1237">
          <cell r="A1237" t="str">
            <v>T3550B03</v>
          </cell>
          <cell r="B1237" t="str">
            <v>SC</v>
          </cell>
          <cell r="C1237" t="str">
            <v>CDO-East</v>
          </cell>
          <cell r="D1237" t="str">
            <v>SOUTHERN</v>
          </cell>
          <cell r="E1237" t="str">
            <v>SUMTER</v>
          </cell>
          <cell r="G1237" t="str">
            <v>ELGIN 115KV</v>
          </cell>
          <cell r="H1237" t="str">
            <v>T3550</v>
          </cell>
          <cell r="I1237">
            <v>530</v>
          </cell>
          <cell r="J1237" t="str">
            <v>B03</v>
          </cell>
          <cell r="K1237" t="str">
            <v>THERMOID 23KV</v>
          </cell>
          <cell r="L1237" t="str">
            <v>BK1</v>
          </cell>
          <cell r="M1237">
            <v>23</v>
          </cell>
          <cell r="N1237">
            <v>17</v>
          </cell>
          <cell r="O1237"/>
          <cell r="Q1237">
            <v>0</v>
          </cell>
          <cell r="R1237">
            <v>0</v>
          </cell>
          <cell r="S1237">
            <v>1</v>
          </cell>
          <cell r="T1237">
            <v>0</v>
          </cell>
          <cell r="U1237" t="e">
            <v>#REF!</v>
          </cell>
          <cell r="X1237" t="str">
            <v>DEP-SC 2025</v>
          </cell>
        </row>
        <row r="1238">
          <cell r="A1238" t="str">
            <v>T3675B98</v>
          </cell>
          <cell r="B1238" t="str">
            <v>SC</v>
          </cell>
          <cell r="C1238" t="str">
            <v>CDO-East</v>
          </cell>
          <cell r="D1238" t="str">
            <v>SOUTHERN</v>
          </cell>
          <cell r="E1238" t="str">
            <v>HARTSVILLE</v>
          </cell>
          <cell r="G1238" t="str">
            <v>HARTSVILLE TALLEY METALS 230KV</v>
          </cell>
          <cell r="H1238" t="str">
            <v>T3675</v>
          </cell>
          <cell r="I1238">
            <v>533</v>
          </cell>
          <cell r="J1238" t="str">
            <v>B98</v>
          </cell>
          <cell r="K1238" t="str">
            <v>TALLEY METALS 13KV</v>
          </cell>
          <cell r="L1238" t="str">
            <v>BK1</v>
          </cell>
          <cell r="M1238">
            <v>13</v>
          </cell>
          <cell r="N1238">
            <v>11</v>
          </cell>
          <cell r="O1238"/>
          <cell r="Q1238">
            <v>0</v>
          </cell>
          <cell r="R1238">
            <v>0</v>
          </cell>
          <cell r="S1238">
            <v>0</v>
          </cell>
          <cell r="T1238">
            <v>0</v>
          </cell>
          <cell r="U1238" t="e">
            <v>#REF!</v>
          </cell>
          <cell r="X1238" t="str">
            <v>DEP-SC 2025</v>
          </cell>
        </row>
        <row r="1239">
          <cell r="A1239" t="str">
            <v>T3691B01</v>
          </cell>
          <cell r="B1239" t="str">
            <v>SC</v>
          </cell>
          <cell r="C1239" t="str">
            <v>CDO-East</v>
          </cell>
          <cell r="D1239" t="str">
            <v>SOUTHERN</v>
          </cell>
          <cell r="E1239" t="str">
            <v>CHERAW</v>
          </cell>
          <cell r="G1239" t="str">
            <v>JEFFERSON 115KV</v>
          </cell>
          <cell r="H1239" t="str">
            <v>T3691</v>
          </cell>
          <cell r="I1239">
            <v>532</v>
          </cell>
          <cell r="J1239" t="str">
            <v>B01</v>
          </cell>
          <cell r="K1239" t="str">
            <v>JEFFERSON 23KV</v>
          </cell>
          <cell r="L1239" t="str">
            <v>BK1</v>
          </cell>
          <cell r="M1239">
            <v>23</v>
          </cell>
          <cell r="N1239">
            <v>547</v>
          </cell>
          <cell r="O1239"/>
          <cell r="Q1239">
            <v>0</v>
          </cell>
          <cell r="R1239">
            <v>0</v>
          </cell>
          <cell r="S1239">
            <v>0</v>
          </cell>
          <cell r="T1239">
            <v>0</v>
          </cell>
          <cell r="U1239" t="e">
            <v>#REF!</v>
          </cell>
          <cell r="X1239" t="str">
            <v>DEP-SC 2025</v>
          </cell>
        </row>
        <row r="1240">
          <cell r="A1240" t="str">
            <v>T3750B03</v>
          </cell>
          <cell r="B1240" t="str">
            <v>SC</v>
          </cell>
          <cell r="C1240" t="str">
            <v>CDO-East</v>
          </cell>
          <cell r="D1240" t="str">
            <v>SOUTHERN</v>
          </cell>
          <cell r="E1240" t="str">
            <v>SUMTER</v>
          </cell>
          <cell r="G1240" t="str">
            <v>Manning 115kv</v>
          </cell>
          <cell r="K1240" t="str">
            <v>US 301 S 24KV</v>
          </cell>
          <cell r="U1240" t="e">
            <v>#REF!</v>
          </cell>
          <cell r="W1240" t="str">
            <v>looks like Prince 24kv is now BPN 2</v>
          </cell>
          <cell r="X1240" t="str">
            <v>DEP-SC 2025</v>
          </cell>
        </row>
        <row r="1241">
          <cell r="A1241" t="str">
            <v>T3800B01</v>
          </cell>
          <cell r="B1241" t="str">
            <v>SC</v>
          </cell>
          <cell r="C1241" t="str">
            <v>CDO-East</v>
          </cell>
          <cell r="D1241" t="str">
            <v>SOUTHERN</v>
          </cell>
          <cell r="E1241" t="str">
            <v>CHERAW</v>
          </cell>
          <cell r="G1241" t="str">
            <v>PAGELAND 115KV</v>
          </cell>
          <cell r="H1241" t="str">
            <v>T3800</v>
          </cell>
          <cell r="I1241">
            <v>532</v>
          </cell>
          <cell r="J1241" t="str">
            <v>B01</v>
          </cell>
          <cell r="K1241" t="str">
            <v>CONBRACO 23KV</v>
          </cell>
          <cell r="L1241" t="str">
            <v>BK1</v>
          </cell>
          <cell r="M1241">
            <v>23</v>
          </cell>
          <cell r="N1241">
            <v>752</v>
          </cell>
          <cell r="O1241"/>
          <cell r="Q1241">
            <v>0</v>
          </cell>
          <cell r="R1241">
            <v>0</v>
          </cell>
          <cell r="S1241">
            <v>1</v>
          </cell>
          <cell r="T1241">
            <v>0</v>
          </cell>
          <cell r="U1241" t="e">
            <v>#REF!</v>
          </cell>
          <cell r="X1241" t="str">
            <v>DEP-SC 2025</v>
          </cell>
        </row>
        <row r="1242">
          <cell r="A1242" t="str">
            <v>T3800B02</v>
          </cell>
          <cell r="B1242" t="str">
            <v>SC</v>
          </cell>
          <cell r="C1242" t="str">
            <v>CDO-East</v>
          </cell>
          <cell r="D1242" t="str">
            <v>SOUTHERN</v>
          </cell>
          <cell r="E1242" t="str">
            <v>CHERAW</v>
          </cell>
          <cell r="G1242" t="str">
            <v>PAGELAND 115KV</v>
          </cell>
          <cell r="H1242" t="str">
            <v>T3800</v>
          </cell>
          <cell r="I1242">
            <v>532</v>
          </cell>
          <cell r="J1242" t="str">
            <v>B02</v>
          </cell>
          <cell r="K1242" t="str">
            <v>TUCKER 23KV</v>
          </cell>
          <cell r="L1242" t="str">
            <v>BK1</v>
          </cell>
          <cell r="M1242">
            <v>23</v>
          </cell>
          <cell r="N1242">
            <v>691</v>
          </cell>
          <cell r="O1242"/>
          <cell r="Q1242">
            <v>0</v>
          </cell>
          <cell r="R1242">
            <v>0</v>
          </cell>
          <cell r="S1242">
            <v>1</v>
          </cell>
          <cell r="T1242">
            <v>0</v>
          </cell>
          <cell r="U1242" t="e">
            <v>#REF!</v>
          </cell>
          <cell r="X1242" t="str">
            <v>DEP-SC 2025</v>
          </cell>
        </row>
        <row r="1243">
          <cell r="A1243" t="str">
            <v>T3890B01</v>
          </cell>
          <cell r="B1243" t="str">
            <v>SC</v>
          </cell>
          <cell r="C1243" t="str">
            <v>CDO-East</v>
          </cell>
          <cell r="D1243" t="str">
            <v>SOUTHERN</v>
          </cell>
          <cell r="E1243" t="str">
            <v>SUMTER</v>
          </cell>
          <cell r="G1243" t="str">
            <v>SHAW FIELD 115KV</v>
          </cell>
          <cell r="H1243" t="str">
            <v>T3890</v>
          </cell>
          <cell r="I1243">
            <v>530</v>
          </cell>
          <cell r="J1243" t="str">
            <v>B01</v>
          </cell>
          <cell r="K1243" t="str">
            <v>SHAW FIELD 12KV</v>
          </cell>
          <cell r="L1243" t="str">
            <v>BK1</v>
          </cell>
          <cell r="M1243">
            <v>12</v>
          </cell>
          <cell r="N1243">
            <v>0</v>
          </cell>
          <cell r="O1243"/>
          <cell r="Q1243">
            <v>0</v>
          </cell>
          <cell r="R1243">
            <v>0</v>
          </cell>
          <cell r="S1243">
            <v>0</v>
          </cell>
          <cell r="T1243">
            <v>0</v>
          </cell>
          <cell r="U1243" t="e">
            <v>#REF!</v>
          </cell>
          <cell r="X1243" t="str">
            <v>DEP-SC 2025</v>
          </cell>
        </row>
        <row r="1244">
          <cell r="A1244" t="str">
            <v>T3890B02</v>
          </cell>
          <cell r="B1244" t="str">
            <v>SC</v>
          </cell>
          <cell r="C1244" t="str">
            <v>CDO-East</v>
          </cell>
          <cell r="D1244" t="str">
            <v>SOUTHERN</v>
          </cell>
          <cell r="E1244" t="str">
            <v>SUMTER</v>
          </cell>
          <cell r="G1244" t="str">
            <v>SHAW FIELD 115KV</v>
          </cell>
          <cell r="H1244" t="str">
            <v>T3890</v>
          </cell>
          <cell r="I1244">
            <v>530</v>
          </cell>
          <cell r="J1244" t="str">
            <v>B02</v>
          </cell>
          <cell r="K1244" t="str">
            <v>WHERRY 12KV</v>
          </cell>
          <cell r="L1244" t="str">
            <v>BK1</v>
          </cell>
          <cell r="M1244">
            <v>12</v>
          </cell>
          <cell r="N1244">
            <v>368</v>
          </cell>
          <cell r="O1244"/>
          <cell r="Q1244">
            <v>0</v>
          </cell>
          <cell r="R1244">
            <v>0</v>
          </cell>
          <cell r="S1244">
            <v>0</v>
          </cell>
          <cell r="T1244">
            <v>0</v>
          </cell>
          <cell r="U1244" t="e">
            <v>#REF!</v>
          </cell>
          <cell r="X1244" t="str">
            <v>DEP-SC 2025</v>
          </cell>
        </row>
        <row r="1245">
          <cell r="A1245" t="str">
            <v>T3910B01</v>
          </cell>
          <cell r="B1245" t="str">
            <v>SC</v>
          </cell>
          <cell r="C1245" t="str">
            <v>CDO-East</v>
          </cell>
          <cell r="D1245" t="str">
            <v>SOUTHERN</v>
          </cell>
          <cell r="E1245" t="str">
            <v>HARTSVILLE</v>
          </cell>
          <cell r="G1245" t="str">
            <v>SOCIETY HILL 230KV</v>
          </cell>
          <cell r="H1245" t="str">
            <v>T3910</v>
          </cell>
          <cell r="I1245">
            <v>533</v>
          </cell>
          <cell r="J1245" t="str">
            <v>B01</v>
          </cell>
          <cell r="K1245" t="str">
            <v>SOCIETY HILL INDUSTRIAL 23KV</v>
          </cell>
          <cell r="L1245" t="str">
            <v>BK1</v>
          </cell>
          <cell r="M1245">
            <v>23</v>
          </cell>
          <cell r="N1245">
            <v>1</v>
          </cell>
          <cell r="O1245"/>
          <cell r="Q1245">
            <v>0</v>
          </cell>
          <cell r="R1245">
            <v>0</v>
          </cell>
          <cell r="S1245">
            <v>0</v>
          </cell>
          <cell r="T1245">
            <v>0</v>
          </cell>
          <cell r="U1245" t="e">
            <v>#REF!</v>
          </cell>
          <cell r="X1245" t="str">
            <v>DEP-SC 2025</v>
          </cell>
        </row>
        <row r="1246">
          <cell r="A1246" t="str">
            <v>T3910B02</v>
          </cell>
          <cell r="B1246" t="str">
            <v>SC</v>
          </cell>
          <cell r="C1246" t="str">
            <v>CDO-East</v>
          </cell>
          <cell r="D1246" t="str">
            <v>SOUTHERN</v>
          </cell>
          <cell r="E1246" t="str">
            <v>HARTSVILLE</v>
          </cell>
          <cell r="G1246" t="str">
            <v>SOCIETY HILL 230KV</v>
          </cell>
          <cell r="H1246" t="str">
            <v>T3910</v>
          </cell>
          <cell r="I1246">
            <v>533</v>
          </cell>
          <cell r="J1246" t="str">
            <v>B02</v>
          </cell>
          <cell r="K1246" t="str">
            <v>SOCIETY HILL 23KV</v>
          </cell>
          <cell r="L1246" t="str">
            <v>BK1</v>
          </cell>
          <cell r="M1246">
            <v>23</v>
          </cell>
          <cell r="N1246">
            <v>717</v>
          </cell>
          <cell r="O1246"/>
          <cell r="Q1246">
            <v>0</v>
          </cell>
          <cell r="R1246">
            <v>0</v>
          </cell>
          <cell r="S1246">
            <v>1</v>
          </cell>
          <cell r="T1246">
            <v>0</v>
          </cell>
          <cell r="U1246" t="e">
            <v>#REF!</v>
          </cell>
          <cell r="X1246" t="str">
            <v>DEP-SC 2025</v>
          </cell>
        </row>
        <row r="1247">
          <cell r="A1247" t="str">
            <v>T3918B01</v>
          </cell>
          <cell r="B1247" t="str">
            <v>SC</v>
          </cell>
          <cell r="C1247" t="str">
            <v>CDO-East</v>
          </cell>
          <cell r="D1247" t="str">
            <v>SOUTHERN</v>
          </cell>
          <cell r="E1247" t="str">
            <v>HARTSVILLE</v>
          </cell>
          <cell r="G1247" t="str">
            <v>HARTSVILLE SONOCO 115KV</v>
          </cell>
          <cell r="H1247" t="str">
            <v>T3918</v>
          </cell>
          <cell r="I1247">
            <v>533</v>
          </cell>
          <cell r="J1247" t="str">
            <v>B01</v>
          </cell>
          <cell r="K1247" t="str">
            <v>SONOCO MAIN PLANT 12KV</v>
          </cell>
          <cell r="L1247" t="str">
            <v>BK1</v>
          </cell>
          <cell r="M1247">
            <v>12</v>
          </cell>
          <cell r="N1247">
            <v>0</v>
          </cell>
          <cell r="O1247"/>
          <cell r="Q1247">
            <v>0</v>
          </cell>
          <cell r="R1247">
            <v>0</v>
          </cell>
          <cell r="S1247">
            <v>0</v>
          </cell>
          <cell r="T1247">
            <v>0</v>
          </cell>
          <cell r="U1247" t="e">
            <v>#REF!</v>
          </cell>
          <cell r="X1247" t="str">
            <v>DEP-SC 2025</v>
          </cell>
        </row>
        <row r="1248">
          <cell r="A1248" t="str">
            <v>T3918B02</v>
          </cell>
          <cell r="B1248" t="str">
            <v>SC</v>
          </cell>
          <cell r="C1248" t="str">
            <v>CDO-East</v>
          </cell>
          <cell r="D1248" t="str">
            <v>SOUTHERN</v>
          </cell>
          <cell r="E1248" t="str">
            <v>HARTSVILLE</v>
          </cell>
          <cell r="G1248" t="str">
            <v>HARTSVILLE SONOCO 115KV</v>
          </cell>
          <cell r="H1248" t="str">
            <v>T3918</v>
          </cell>
          <cell r="I1248">
            <v>533</v>
          </cell>
          <cell r="J1248" t="str">
            <v>B02</v>
          </cell>
          <cell r="K1248" t="str">
            <v>HARTSVILLE INDUSTRIAL 12KV</v>
          </cell>
          <cell r="L1248" t="str">
            <v>BK1</v>
          </cell>
          <cell r="M1248">
            <v>12</v>
          </cell>
          <cell r="N1248">
            <v>1</v>
          </cell>
          <cell r="O1248"/>
          <cell r="Q1248">
            <v>0</v>
          </cell>
          <cell r="R1248">
            <v>0</v>
          </cell>
          <cell r="S1248">
            <v>0</v>
          </cell>
          <cell r="T1248">
            <v>0</v>
          </cell>
          <cell r="U1248" t="e">
            <v>#REF!</v>
          </cell>
          <cell r="X1248" t="str">
            <v>DEP-SC 2025</v>
          </cell>
        </row>
        <row r="1249">
          <cell r="A1249" t="str">
            <v>T3965B02</v>
          </cell>
          <cell r="B1249" t="str">
            <v>SC</v>
          </cell>
          <cell r="C1249" t="str">
            <v>CDO-East</v>
          </cell>
          <cell r="D1249" t="str">
            <v>SOUTHERN</v>
          </cell>
          <cell r="E1249" t="str">
            <v>SUMTER</v>
          </cell>
          <cell r="G1249" t="str">
            <v>SUMMERTON 230KV</v>
          </cell>
          <cell r="H1249" t="str">
            <v>T3965</v>
          </cell>
          <cell r="I1249">
            <v>530</v>
          </cell>
          <cell r="J1249" t="str">
            <v>B02</v>
          </cell>
          <cell r="K1249" t="str">
            <v>PINEWOOD-PAXVILLE 23KV</v>
          </cell>
          <cell r="L1249" t="str">
            <v>BK1</v>
          </cell>
          <cell r="M1249">
            <v>23</v>
          </cell>
          <cell r="N1249">
            <v>681</v>
          </cell>
          <cell r="O1249"/>
          <cell r="Q1249">
            <v>0</v>
          </cell>
          <cell r="R1249">
            <v>0</v>
          </cell>
          <cell r="S1249">
            <v>3</v>
          </cell>
          <cell r="T1249">
            <v>0</v>
          </cell>
          <cell r="U1249" t="e">
            <v>#REF!</v>
          </cell>
          <cell r="X1249" t="str">
            <v>DEP-SC 2025</v>
          </cell>
        </row>
        <row r="1250">
          <cell r="A1250" t="str">
            <v>T3966B02</v>
          </cell>
          <cell r="B1250" t="str">
            <v>SC</v>
          </cell>
          <cell r="C1250" t="str">
            <v>CDO-East</v>
          </cell>
          <cell r="D1250" t="str">
            <v>SOUTHERN</v>
          </cell>
          <cell r="E1250" t="str">
            <v>SUMTER</v>
          </cell>
          <cell r="G1250" t="str">
            <v>SUMTER ALICE DRIVE 230KV</v>
          </cell>
          <cell r="H1250" t="str">
            <v>T3966</v>
          </cell>
          <cell r="I1250">
            <v>530</v>
          </cell>
          <cell r="J1250" t="str">
            <v>B02</v>
          </cell>
          <cell r="K1250" t="str">
            <v>NORTH GUIGNARD DRIVE 23KV</v>
          </cell>
          <cell r="L1250" t="str">
            <v>BK1</v>
          </cell>
          <cell r="M1250">
            <v>23</v>
          </cell>
          <cell r="N1250">
            <v>918</v>
          </cell>
          <cell r="O1250"/>
          <cell r="Q1250">
            <v>0</v>
          </cell>
          <cell r="R1250">
            <v>0</v>
          </cell>
          <cell r="S1250">
            <v>0</v>
          </cell>
          <cell r="T1250">
            <v>0</v>
          </cell>
          <cell r="U1250" t="e">
            <v>#REF!</v>
          </cell>
          <cell r="X1250" t="str">
            <v>DEP-SC 2025</v>
          </cell>
        </row>
        <row r="1251">
          <cell r="A1251" t="str">
            <v>T3968B01</v>
          </cell>
          <cell r="B1251" t="str">
            <v>SC</v>
          </cell>
          <cell r="C1251" t="str">
            <v>CDO-East</v>
          </cell>
          <cell r="D1251" t="str">
            <v>SOUTHERN</v>
          </cell>
          <cell r="E1251" t="str">
            <v>SUMTER</v>
          </cell>
          <cell r="G1251" t="str">
            <v>SUMTER GOLD KIST 115KV</v>
          </cell>
          <cell r="H1251" t="str">
            <v>T3968</v>
          </cell>
          <cell r="I1251">
            <v>530</v>
          </cell>
          <cell r="J1251" t="str">
            <v>B01</v>
          </cell>
          <cell r="K1251" t="str">
            <v>GOLD KIST 12KV</v>
          </cell>
          <cell r="L1251" t="str">
            <v>BK1</v>
          </cell>
          <cell r="M1251">
            <v>12</v>
          </cell>
          <cell r="N1251">
            <v>2</v>
          </cell>
          <cell r="O1251"/>
          <cell r="Q1251">
            <v>0</v>
          </cell>
          <cell r="R1251">
            <v>0</v>
          </cell>
          <cell r="S1251">
            <v>1</v>
          </cell>
          <cell r="T1251">
            <v>0</v>
          </cell>
          <cell r="U1251" t="e">
            <v>#REF!</v>
          </cell>
          <cell r="X1251" t="str">
            <v>DEP-SC 2025</v>
          </cell>
        </row>
        <row r="1252">
          <cell r="A1252" t="str">
            <v>T3970B01</v>
          </cell>
          <cell r="B1252" t="str">
            <v>SC</v>
          </cell>
          <cell r="C1252" t="str">
            <v>CDO-East</v>
          </cell>
          <cell r="D1252" t="str">
            <v>SOUTHERN</v>
          </cell>
          <cell r="E1252" t="str">
            <v>SUMTER</v>
          </cell>
          <cell r="G1252" t="str">
            <v>SUMTER INDUSTRIAL 115KV</v>
          </cell>
          <cell r="H1252" t="str">
            <v>T3970</v>
          </cell>
          <cell r="I1252">
            <v>530</v>
          </cell>
          <cell r="J1252" t="str">
            <v>B01</v>
          </cell>
          <cell r="K1252" t="str">
            <v>CORPORATE WAY 23KV</v>
          </cell>
          <cell r="L1252" t="str">
            <v>BK1</v>
          </cell>
          <cell r="M1252">
            <v>23</v>
          </cell>
          <cell r="N1252">
            <v>19</v>
          </cell>
          <cell r="O1252"/>
          <cell r="Q1252">
            <v>0</v>
          </cell>
          <cell r="R1252">
            <v>0</v>
          </cell>
          <cell r="S1252">
            <v>0</v>
          </cell>
          <cell r="T1252">
            <v>0</v>
          </cell>
          <cell r="U1252" t="e">
            <v>#REF!</v>
          </cell>
          <cell r="X1252" t="str">
            <v>DEP-SC 2025</v>
          </cell>
        </row>
        <row r="1253">
          <cell r="A1253" t="str">
            <v>T3970B02</v>
          </cell>
          <cell r="B1253" t="str">
            <v>SC</v>
          </cell>
          <cell r="C1253" t="str">
            <v>CDO-East</v>
          </cell>
          <cell r="D1253" t="str">
            <v>SOUTHERN</v>
          </cell>
          <cell r="E1253" t="str">
            <v>SUMTER</v>
          </cell>
          <cell r="G1253" t="str">
            <v>SUMTER INDUSTRIAL 115KV</v>
          </cell>
          <cell r="H1253" t="str">
            <v>T3970</v>
          </cell>
          <cell r="I1253">
            <v>530</v>
          </cell>
          <cell r="J1253" t="str">
            <v>B02</v>
          </cell>
          <cell r="K1253" t="str">
            <v>EXIDE 23KV</v>
          </cell>
          <cell r="L1253" t="str">
            <v>BK1</v>
          </cell>
          <cell r="M1253">
            <v>23</v>
          </cell>
          <cell r="N1253">
            <v>7</v>
          </cell>
          <cell r="O1253"/>
          <cell r="Q1253">
            <v>0</v>
          </cell>
          <cell r="R1253">
            <v>0</v>
          </cell>
          <cell r="S1253">
            <v>0</v>
          </cell>
          <cell r="T1253">
            <v>0</v>
          </cell>
          <cell r="U1253" t="e">
            <v>#REF!</v>
          </cell>
          <cell r="X1253" t="str">
            <v>DEP-SC 2025</v>
          </cell>
        </row>
        <row r="1254">
          <cell r="A1254" t="str">
            <v>T3970B03</v>
          </cell>
          <cell r="B1254" t="str">
            <v>SC</v>
          </cell>
          <cell r="C1254" t="str">
            <v>CDO-East</v>
          </cell>
          <cell r="D1254" t="str">
            <v>SOUTHERN</v>
          </cell>
          <cell r="E1254" t="str">
            <v>SUMTER</v>
          </cell>
          <cell r="G1254" t="str">
            <v>SUMTER INDUSTRIAL 115KV</v>
          </cell>
          <cell r="H1254" t="str">
            <v>T3970</v>
          </cell>
          <cell r="I1254">
            <v>530</v>
          </cell>
          <cell r="J1254" t="str">
            <v>B03</v>
          </cell>
          <cell r="K1254" t="str">
            <v>LYNETTE DRIVE 23KV</v>
          </cell>
          <cell r="L1254" t="str">
            <v>BK1</v>
          </cell>
          <cell r="M1254">
            <v>23</v>
          </cell>
          <cell r="N1254">
            <v>56</v>
          </cell>
          <cell r="O1254"/>
          <cell r="Q1254">
            <v>0</v>
          </cell>
          <cell r="R1254">
            <v>0</v>
          </cell>
          <cell r="S1254">
            <v>0</v>
          </cell>
          <cell r="T1254">
            <v>0</v>
          </cell>
          <cell r="U1254" t="e">
            <v>#REF!</v>
          </cell>
          <cell r="X1254" t="str">
            <v>DEP-SC 2025</v>
          </cell>
        </row>
        <row r="1255">
          <cell r="A1255" t="str">
            <v>T3980B02</v>
          </cell>
          <cell r="B1255" t="str">
            <v>SC</v>
          </cell>
          <cell r="C1255" t="str">
            <v>CDO-East</v>
          </cell>
          <cell r="D1255" t="str">
            <v>SOUTHERN</v>
          </cell>
          <cell r="E1255" t="str">
            <v>SUMTER</v>
          </cell>
          <cell r="G1255" t="str">
            <v>SUMTER NORTH 230KV</v>
          </cell>
          <cell r="H1255" t="str">
            <v>T3980</v>
          </cell>
          <cell r="I1255">
            <v>530</v>
          </cell>
          <cell r="J1255" t="str">
            <v>B02</v>
          </cell>
          <cell r="K1255" t="str">
            <v>BULTMAN DRIVE 23KV</v>
          </cell>
          <cell r="L1255" t="str">
            <v>BK1</v>
          </cell>
          <cell r="M1255">
            <v>23</v>
          </cell>
          <cell r="N1255">
            <v>742</v>
          </cell>
          <cell r="O1255"/>
          <cell r="Q1255">
            <v>0</v>
          </cell>
          <cell r="R1255">
            <v>0</v>
          </cell>
          <cell r="S1255">
            <v>0</v>
          </cell>
          <cell r="T1255">
            <v>0</v>
          </cell>
          <cell r="U1255" t="e">
            <v>#REF!</v>
          </cell>
          <cell r="X1255" t="str">
            <v>DEP-SC 2025</v>
          </cell>
        </row>
        <row r="1256">
          <cell r="A1256" t="str">
            <v>T3980B04</v>
          </cell>
          <cell r="B1256" t="str">
            <v>SC</v>
          </cell>
          <cell r="C1256" t="str">
            <v>CDO-East</v>
          </cell>
          <cell r="D1256" t="str">
            <v>SOUTHERN</v>
          </cell>
          <cell r="E1256" t="str">
            <v>SUMTER</v>
          </cell>
          <cell r="G1256" t="str">
            <v>SUMTER NORTH 230KV</v>
          </cell>
          <cell r="H1256" t="str">
            <v>T3980</v>
          </cell>
          <cell r="I1256">
            <v>530</v>
          </cell>
          <cell r="J1256" t="str">
            <v>B04</v>
          </cell>
          <cell r="K1256" t="str">
            <v>HIGHWAY 15 NORTH 23KV</v>
          </cell>
          <cell r="L1256" t="str">
            <v>BK1</v>
          </cell>
          <cell r="M1256">
            <v>23</v>
          </cell>
          <cell r="N1256">
            <v>788</v>
          </cell>
          <cell r="O1256"/>
          <cell r="Q1256">
            <v>0</v>
          </cell>
          <cell r="R1256">
            <v>0</v>
          </cell>
          <cell r="S1256">
            <v>3</v>
          </cell>
          <cell r="T1256">
            <v>0</v>
          </cell>
          <cell r="U1256" t="e">
            <v>#REF!</v>
          </cell>
          <cell r="X1256" t="str">
            <v>DEP-SC 2025</v>
          </cell>
        </row>
        <row r="1257">
          <cell r="A1257" t="str">
            <v>T4000B22</v>
          </cell>
          <cell r="B1257" t="str">
            <v>SC</v>
          </cell>
          <cell r="C1257" t="str">
            <v>CDO-East</v>
          </cell>
          <cell r="D1257" t="str">
            <v>SOUTHERN</v>
          </cell>
          <cell r="E1257" t="str">
            <v>SUMTER</v>
          </cell>
          <cell r="G1257" t="str">
            <v>SUMTER 230KV</v>
          </cell>
          <cell r="H1257" t="str">
            <v>T4000</v>
          </cell>
          <cell r="I1257">
            <v>530</v>
          </cell>
          <cell r="J1257" t="str">
            <v>B22</v>
          </cell>
          <cell r="K1257" t="str">
            <v>LAKE CITY HIGHWAY 23KV</v>
          </cell>
          <cell r="L1257" t="str">
            <v>BK1</v>
          </cell>
          <cell r="M1257">
            <v>23</v>
          </cell>
          <cell r="N1257">
            <v>153</v>
          </cell>
          <cell r="O1257"/>
          <cell r="Q1257">
            <v>0</v>
          </cell>
          <cell r="R1257">
            <v>0</v>
          </cell>
          <cell r="S1257">
            <v>0</v>
          </cell>
          <cell r="T1257">
            <v>0</v>
          </cell>
          <cell r="U1257" t="e">
            <v>#REF!</v>
          </cell>
          <cell r="X1257" t="str">
            <v>DEP-SC 2025</v>
          </cell>
        </row>
        <row r="1258">
          <cell r="A1258" t="str">
            <v>T4000B23</v>
          </cell>
          <cell r="B1258" t="str">
            <v>SC</v>
          </cell>
          <cell r="C1258" t="str">
            <v>CDO-East</v>
          </cell>
          <cell r="D1258" t="str">
            <v>SOUTHERN</v>
          </cell>
          <cell r="E1258" t="str">
            <v>SUMTER</v>
          </cell>
          <cell r="G1258" t="str">
            <v>SUMTER 230KV</v>
          </cell>
          <cell r="H1258" t="str">
            <v>T4000</v>
          </cell>
          <cell r="I1258">
            <v>530</v>
          </cell>
          <cell r="J1258" t="str">
            <v>B23</v>
          </cell>
          <cell r="K1258" t="str">
            <v>SUMTER INDUSTRIAL ROAD 23KV</v>
          </cell>
          <cell r="L1258" t="str">
            <v>BK1</v>
          </cell>
          <cell r="M1258">
            <v>23</v>
          </cell>
          <cell r="N1258">
            <v>186</v>
          </cell>
          <cell r="O1258"/>
          <cell r="Q1258">
            <v>0</v>
          </cell>
          <cell r="R1258">
            <v>0</v>
          </cell>
          <cell r="S1258">
            <v>0</v>
          </cell>
          <cell r="T1258">
            <v>0</v>
          </cell>
          <cell r="U1258" t="e">
            <v>#REF!</v>
          </cell>
          <cell r="X1258" t="str">
            <v>DEP-SC 2025</v>
          </cell>
        </row>
        <row r="1259">
          <cell r="A1259" t="str">
            <v>T4000B25</v>
          </cell>
          <cell r="B1259" t="str">
            <v>SC</v>
          </cell>
          <cell r="C1259" t="str">
            <v>CDO-East</v>
          </cell>
          <cell r="D1259" t="str">
            <v>SOUTHERN</v>
          </cell>
          <cell r="E1259" t="str">
            <v>SUMTER</v>
          </cell>
          <cell r="G1259" t="str">
            <v>SUMTER 230KV</v>
          </cell>
          <cell r="H1259" t="str">
            <v>T4000</v>
          </cell>
          <cell r="I1259">
            <v>530</v>
          </cell>
          <cell r="J1259" t="str">
            <v>B25</v>
          </cell>
          <cell r="K1259" t="str">
            <v>RED &amp; WHITE STREET 23KV</v>
          </cell>
          <cell r="L1259" t="str">
            <v>BK2</v>
          </cell>
          <cell r="M1259">
            <v>23</v>
          </cell>
          <cell r="N1259">
            <v>858</v>
          </cell>
          <cell r="O1259"/>
          <cell r="Q1259">
            <v>0</v>
          </cell>
          <cell r="R1259">
            <v>0</v>
          </cell>
          <cell r="S1259">
            <v>0</v>
          </cell>
          <cell r="T1259">
            <v>0</v>
          </cell>
          <cell r="U1259" t="e">
            <v>#REF!</v>
          </cell>
          <cell r="X1259" t="str">
            <v>DEP-SC 2025</v>
          </cell>
        </row>
        <row r="1260">
          <cell r="A1260" t="str">
            <v>T6742B12</v>
          </cell>
          <cell r="B1260" t="str">
            <v>NC</v>
          </cell>
          <cell r="C1260" t="str">
            <v>CDO-East</v>
          </cell>
          <cell r="D1260" t="str">
            <v>EASTERN</v>
          </cell>
          <cell r="E1260" t="str">
            <v>JACKSONVILLE</v>
          </cell>
          <cell r="F1260" t="str">
            <v>Onslow</v>
          </cell>
          <cell r="G1260" t="str">
            <v>JACKSONVILLE BLUE CREEK 115KV</v>
          </cell>
          <cell r="K1260" t="str">
            <v>Old Bridge St 24kv</v>
          </cell>
          <cell r="X1260" t="str">
            <v>DEP-NC 2025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Install Date"/>
      <sheetName val="DATA Cost"/>
      <sheetName val="FAC Cost"/>
      <sheetName val="HW Cost"/>
      <sheetName val="HW SUPPT"/>
      <sheetName val="NTW Cost"/>
      <sheetName val="OS Cost"/>
      <sheetName val="SW Cost"/>
      <sheetName val="ADDTNL"/>
      <sheetName val="Configurations"/>
    </sheetNames>
    <sheetDataSet>
      <sheetData sheetId="0"/>
      <sheetData sheetId="1">
        <row r="2">
          <cell r="A2" t="str">
            <v>&lt;Select&gt;</v>
          </cell>
        </row>
        <row r="3">
          <cell r="A3" t="str">
            <v xml:space="preserve"> May 1, 2012 – April 30, 2013</v>
          </cell>
        </row>
        <row r="4">
          <cell r="A4" t="str">
            <v xml:space="preserve"> May 1, 2013 – April 30, 2014</v>
          </cell>
        </row>
        <row r="5">
          <cell r="A5" t="str">
            <v xml:space="preserve"> May 1, 2014 – April 30, 2015</v>
          </cell>
        </row>
        <row r="6">
          <cell r="A6" t="str">
            <v xml:space="preserve"> May 1, 2015 – April 30, 2016 </v>
          </cell>
        </row>
      </sheetData>
      <sheetData sheetId="2">
        <row r="1">
          <cell r="A1" t="str">
            <v>Item</v>
          </cell>
        </row>
        <row r="2">
          <cell r="A2" t="str">
            <v>DATA - SAN Connection (w/ HBA Card)</v>
          </cell>
        </row>
        <row r="3">
          <cell r="A3" t="str">
            <v>DATA - 300GB Mirrored Drive (1 Pair)</v>
          </cell>
        </row>
      </sheetData>
      <sheetData sheetId="3">
        <row r="1">
          <cell r="A1" t="str">
            <v>Item</v>
          </cell>
        </row>
      </sheetData>
      <sheetData sheetId="4">
        <row r="1">
          <cell r="A1" t="str">
            <v>Item</v>
          </cell>
        </row>
        <row r="11">
          <cell r="B11" t="str">
            <v>Standard</v>
          </cell>
          <cell r="C11" t="str">
            <v>High Performance (64GB Memory)</v>
          </cell>
          <cell r="D11" t="str">
            <v>ML330</v>
          </cell>
        </row>
        <row r="12">
          <cell r="A12" t="str">
            <v xml:space="preserve">HW - Blade </v>
          </cell>
        </row>
        <row r="13">
          <cell r="A13" t="str">
            <v xml:space="preserve">HW - Rack Mount </v>
          </cell>
        </row>
        <row r="14">
          <cell r="A14" t="str">
            <v xml:space="preserve">HW - Virtual </v>
          </cell>
        </row>
      </sheetData>
      <sheetData sheetId="5">
        <row r="1">
          <cell r="A1" t="str">
            <v>SUPPORT Item</v>
          </cell>
        </row>
      </sheetData>
      <sheetData sheetId="6">
        <row r="1">
          <cell r="A1" t="str">
            <v>Item</v>
          </cell>
        </row>
      </sheetData>
      <sheetData sheetId="7">
        <row r="1">
          <cell r="A1" t="str">
            <v>Item</v>
          </cell>
        </row>
        <row r="2">
          <cell r="A2" t="str">
            <v>&lt;Select&gt;</v>
          </cell>
        </row>
        <row r="3">
          <cell r="A3" t="str">
            <v>OS - Red Hat</v>
          </cell>
        </row>
        <row r="4">
          <cell r="A4" t="str">
            <v>OS - SuSE Linux</v>
          </cell>
        </row>
        <row r="5">
          <cell r="A5" t="str">
            <v>OS - Windows 2012  Standard</v>
          </cell>
        </row>
        <row r="6">
          <cell r="A6" t="str">
            <v>OS - Windows Server Ent 2008</v>
          </cell>
        </row>
        <row r="7">
          <cell r="A7" t="str">
            <v>OS - Windows Server 2008 R2 Std</v>
          </cell>
        </row>
      </sheetData>
      <sheetData sheetId="8">
        <row r="1">
          <cell r="A1" t="str">
            <v>Item</v>
          </cell>
        </row>
        <row r="2">
          <cell r="A2" t="str">
            <v>&lt;Select&gt;</v>
          </cell>
        </row>
        <row r="3">
          <cell r="A3" t="str">
            <v>SW - Oracle</v>
          </cell>
        </row>
        <row r="4">
          <cell r="A4" t="str">
            <v>SW - PowerPath</v>
          </cell>
        </row>
        <row r="5">
          <cell r="A5" t="str">
            <v>SW - SQL  2008 Enterprise</v>
          </cell>
        </row>
        <row r="6">
          <cell r="A6" t="str">
            <v>SW - SQL  2008 Standard</v>
          </cell>
        </row>
        <row r="7">
          <cell r="A7" t="str">
            <v>SW - SQL 2012 Enterprise</v>
          </cell>
        </row>
        <row r="8">
          <cell r="A8" t="str">
            <v>SW - SQL 2012 STD</v>
          </cell>
        </row>
        <row r="9">
          <cell r="A9" t="str">
            <v>SW - SureSync</v>
          </cell>
        </row>
      </sheetData>
      <sheetData sheetId="9">
        <row r="1">
          <cell r="A1" t="str">
            <v>Item</v>
          </cell>
          <cell r="G1">
            <v>75</v>
          </cell>
        </row>
        <row r="2">
          <cell r="A2" t="str">
            <v>ADTNL - Catalyst 48 Port Blade</v>
          </cell>
        </row>
        <row r="3">
          <cell r="A3" t="str">
            <v>ADTNL - Port Licenses</v>
          </cell>
        </row>
        <row r="4">
          <cell r="A4" t="str">
            <v>ADTNL - c-Class Enclosure</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 GUIDE"/>
      <sheetName val="CO and Approved"/>
      <sheetName val="Gaps"/>
      <sheetName val="Pending"/>
      <sheetName val="(Hide) Pivot"/>
      <sheetName val="(Hide) Summary for Pivot"/>
      <sheetName val="Weekly Summary"/>
      <sheetName val="IP Analysis Data"/>
      <sheetName val="IP Analysis Graphs"/>
      <sheetName val="Project Tracker Data"/>
      <sheetName val="PT Comp - Status"/>
      <sheetName val="Status Report Data - Proj"/>
      <sheetName val="SR Comp - Projections"/>
      <sheetName val="Status Report Data - Approved"/>
      <sheetName val="Legacy Progress"/>
      <sheetName val="SR Comp - Approved"/>
      <sheetName val="Data Values"/>
    </sheetNames>
    <sheetDataSet>
      <sheetData sheetId="0"/>
      <sheetData sheetId="1">
        <row r="4">
          <cell r="A4" t="str">
            <v>NINT202</v>
          </cell>
          <cell r="B4" t="str">
            <v>Approved - Commit</v>
          </cell>
          <cell r="C4" t="str">
            <v>NINT202</v>
          </cell>
          <cell r="D4" t="str">
            <v>Enterprise Customer System</v>
          </cell>
        </row>
        <row r="5">
          <cell r="A5" t="str">
            <v>NINT208</v>
          </cell>
          <cell r="B5" t="str">
            <v>Approved - Commit</v>
          </cell>
          <cell r="C5" t="str">
            <v>NINT208</v>
          </cell>
          <cell r="D5" t="str">
            <v>Contract Channel Optimization</v>
          </cell>
        </row>
        <row r="6">
          <cell r="A6" t="str">
            <v>NINT209</v>
          </cell>
          <cell r="B6" t="str">
            <v>Approved - Commit</v>
          </cell>
          <cell r="C6" t="str">
            <v>NINT209</v>
          </cell>
          <cell r="D6" t="str">
            <v>Customer Data Pull</v>
          </cell>
        </row>
        <row r="7">
          <cell r="A7" t="str">
            <v>NINT214</v>
          </cell>
          <cell r="B7" t="str">
            <v>Approved - Commit</v>
          </cell>
          <cell r="C7" t="str">
            <v>NINT214</v>
          </cell>
          <cell r="D7" t="str">
            <v>OpenSky Coverage enhancements</v>
          </cell>
        </row>
        <row r="8">
          <cell r="A8" t="str">
            <v>NINT216</v>
          </cell>
          <cell r="B8" t="str">
            <v>Approved - Commit</v>
          </cell>
          <cell r="C8" t="str">
            <v>NINT216</v>
          </cell>
          <cell r="D8" t="str">
            <v>Corp Advanced Function FileNet Project</v>
          </cell>
        </row>
        <row r="9">
          <cell r="A9" t="str">
            <v>NINT220</v>
          </cell>
          <cell r="B9" t="str">
            <v>Approved - Commit</v>
          </cell>
          <cell r="C9" t="str">
            <v>NINT220</v>
          </cell>
          <cell r="D9" t="str">
            <v>CIS.131 - EBPE Phase 2 - LB Electronic Billing and Payment</v>
          </cell>
        </row>
        <row r="10">
          <cell r="A10" t="str">
            <v>NINT233</v>
          </cell>
          <cell r="B10" t="str">
            <v>Approved - Commit</v>
          </cell>
          <cell r="C10" t="str">
            <v>NINT233</v>
          </cell>
          <cell r="D10" t="str">
            <v>Nuclear IQ</v>
          </cell>
        </row>
        <row r="11">
          <cell r="A11" t="str">
            <v>NINT234</v>
          </cell>
          <cell r="B11" t="str">
            <v>Approved - Commit</v>
          </cell>
          <cell r="C11" t="str">
            <v>NINT234</v>
          </cell>
          <cell r="D11" t="str">
            <v>Carolinas StIP</v>
          </cell>
        </row>
        <row r="12">
          <cell r="A12" t="str">
            <v>NINT235</v>
          </cell>
          <cell r="B12" t="str">
            <v>Approved - Commit</v>
          </cell>
          <cell r="C12" t="str">
            <v>NINT235</v>
          </cell>
          <cell r="D12" t="str">
            <v>Midwest MISO PMU program</v>
          </cell>
        </row>
        <row r="13">
          <cell r="A13" t="str">
            <v>NINT237</v>
          </cell>
          <cell r="B13" t="str">
            <v>Hold</v>
          </cell>
          <cell r="C13" t="str">
            <v>NINT237</v>
          </cell>
          <cell r="D13" t="str">
            <v>Line Recloser Automation - Region funded</v>
          </cell>
        </row>
        <row r="14">
          <cell r="A14" t="str">
            <v>NINT238</v>
          </cell>
          <cell r="B14" t="str">
            <v>Hold</v>
          </cell>
          <cell r="C14" t="str">
            <v>NINT238</v>
          </cell>
          <cell r="D14" t="str">
            <v>Self-Healing Projects</v>
          </cell>
        </row>
        <row r="15">
          <cell r="A15" t="str">
            <v>NINT239</v>
          </cell>
          <cell r="B15" t="str">
            <v>Hold</v>
          </cell>
          <cell r="C15" t="str">
            <v>NINT239</v>
          </cell>
          <cell r="D15" t="str">
            <v>Line capacitor bank automation</v>
          </cell>
        </row>
        <row r="16">
          <cell r="A16" t="str">
            <v>NINT240</v>
          </cell>
          <cell r="B16" t="str">
            <v>Hold</v>
          </cell>
          <cell r="C16" t="str">
            <v>NINT240</v>
          </cell>
          <cell r="D16" t="str">
            <v>Substation relay upgrades and remote operational control</v>
          </cell>
        </row>
        <row r="17">
          <cell r="A17" t="str">
            <v>NINT241</v>
          </cell>
          <cell r="B17" t="str">
            <v>Approved - Commit</v>
          </cell>
          <cell r="C17" t="str">
            <v>NINT241</v>
          </cell>
          <cell r="D17" t="str">
            <v>EMS Replacement</v>
          </cell>
        </row>
        <row r="18">
          <cell r="A18" t="str">
            <v>NINT247</v>
          </cell>
          <cell r="B18" t="str">
            <v>Approved - Commit</v>
          </cell>
          <cell r="C18" t="str">
            <v>NINT247</v>
          </cell>
          <cell r="D18" t="str">
            <v>Midwest SmartGrid SCADA/Distribution Automation</v>
          </cell>
        </row>
        <row r="19">
          <cell r="A19" t="str">
            <v>NINT248</v>
          </cell>
          <cell r="B19" t="str">
            <v>Approved - Commit</v>
          </cell>
          <cell r="C19" t="str">
            <v>NINT248</v>
          </cell>
          <cell r="D19" t="str">
            <v>Distribution Management System</v>
          </cell>
        </row>
        <row r="20">
          <cell r="A20" t="str">
            <v>NINT250</v>
          </cell>
          <cell r="B20" t="str">
            <v>Approved - Commit</v>
          </cell>
          <cell r="C20" t="str">
            <v>NINT250</v>
          </cell>
          <cell r="D20" t="str">
            <v>MWA.017 - Specialty Lighting</v>
          </cell>
        </row>
        <row r="21">
          <cell r="A21" t="str">
            <v>NINT257</v>
          </cell>
          <cell r="B21" t="str">
            <v>Approved - Commit</v>
          </cell>
          <cell r="C21" t="str">
            <v>NINT257</v>
          </cell>
          <cell r="D21" t="str">
            <v>Duke Internal Private Cloud</v>
          </cell>
        </row>
        <row r="22">
          <cell r="A22" t="str">
            <v>NINT260</v>
          </cell>
          <cell r="B22" t="str">
            <v>Approved - Commit</v>
          </cell>
          <cell r="C22" t="str">
            <v>NINT260</v>
          </cell>
          <cell r="D22" t="str">
            <v>Dimensions Phase III - Migrations</v>
          </cell>
        </row>
        <row r="23">
          <cell r="A23" t="str">
            <v>NINT261</v>
          </cell>
          <cell r="B23" t="str">
            <v>Approved - Commit</v>
          </cell>
          <cell r="C23" t="str">
            <v>NINT261</v>
          </cell>
          <cell r="D23" t="str">
            <v>Paging Improvement Project</v>
          </cell>
        </row>
        <row r="24">
          <cell r="A24" t="str">
            <v>NINT262</v>
          </cell>
          <cell r="B24" t="str">
            <v>Approved - Commit</v>
          </cell>
          <cell r="C24" t="str">
            <v>NINT262</v>
          </cell>
          <cell r="D24" t="str">
            <v>iDEN Enhancement Project</v>
          </cell>
        </row>
        <row r="25">
          <cell r="A25" t="str">
            <v>NINT263</v>
          </cell>
          <cell r="B25" t="str">
            <v>Closed</v>
          </cell>
          <cell r="C25" t="str">
            <v>NINT263</v>
          </cell>
          <cell r="D25" t="str">
            <v>iDEN Microwave Backhaul</v>
          </cell>
        </row>
        <row r="26">
          <cell r="A26" t="str">
            <v>NINT276</v>
          </cell>
          <cell r="B26" t="str">
            <v>Approved - Commit</v>
          </cell>
          <cell r="C26" t="str">
            <v>NINT276</v>
          </cell>
          <cell r="D26" t="str">
            <v xml:space="preserve">2012 Oracle 11g R2 </v>
          </cell>
        </row>
        <row r="27">
          <cell r="A27" t="str">
            <v>NINT284</v>
          </cell>
          <cell r="B27" t="str">
            <v>Approved - Commit</v>
          </cell>
          <cell r="C27" t="str">
            <v>NINT284</v>
          </cell>
          <cell r="D27" t="str">
            <v>Exchange 2010 Upgrade</v>
          </cell>
        </row>
        <row r="28">
          <cell r="A28" t="str">
            <v>NINT293</v>
          </cell>
          <cell r="B28" t="str">
            <v>Approved - Commit</v>
          </cell>
          <cell r="C28" t="str">
            <v>NINT293</v>
          </cell>
          <cell r="D28" t="str">
            <v>Carolinas Microwave EOL</v>
          </cell>
        </row>
        <row r="29">
          <cell r="A29" t="str">
            <v>NINT294</v>
          </cell>
          <cell r="B29" t="str">
            <v>Approved - Commit</v>
          </cell>
          <cell r="C29" t="str">
            <v>NINT294</v>
          </cell>
          <cell r="D29" t="str">
            <v>Midwest Microwave EOL</v>
          </cell>
        </row>
        <row r="30">
          <cell r="A30" t="str">
            <v>NINT300</v>
          </cell>
          <cell r="B30" t="str">
            <v>Approved - Commit</v>
          </cell>
          <cell r="C30" t="str">
            <v>NINT300</v>
          </cell>
          <cell r="D30" t="str">
            <v>2012 UNIX EOL Equipment Replacement</v>
          </cell>
        </row>
        <row r="31">
          <cell r="A31" t="str">
            <v>NINT306</v>
          </cell>
          <cell r="B31" t="str">
            <v>Approved - Commit</v>
          </cell>
          <cell r="C31" t="str">
            <v>NINT306</v>
          </cell>
          <cell r="D31" t="str">
            <v>SQL Server Migration</v>
          </cell>
        </row>
        <row r="32">
          <cell r="A32" t="str">
            <v>NINT307</v>
          </cell>
          <cell r="B32" t="str">
            <v>Approved - Commit</v>
          </cell>
          <cell r="C32" t="str">
            <v>NINT307</v>
          </cell>
          <cell r="D32" t="str">
            <v>FCC Narrowband Mandate Compliance Project</v>
          </cell>
        </row>
        <row r="33">
          <cell r="A33" t="str">
            <v>NINT308</v>
          </cell>
          <cell r="B33" t="str">
            <v>Approved - Commit</v>
          </cell>
          <cell r="C33" t="str">
            <v>NINT308</v>
          </cell>
          <cell r="D33" t="str">
            <v>Carolina Reliability</v>
          </cell>
        </row>
        <row r="34">
          <cell r="A34" t="str">
            <v>NINT310A</v>
          </cell>
          <cell r="B34" t="str">
            <v>Approved - Commit</v>
          </cell>
          <cell r="C34" t="str">
            <v>NINT310A</v>
          </cell>
          <cell r="D34" t="str">
            <v>eGIS Upgrade - Analysis Project (ITG# 427303)</v>
          </cell>
        </row>
        <row r="35">
          <cell r="A35" t="str">
            <v>NINT312</v>
          </cell>
          <cell r="B35" t="str">
            <v>Approved - Commit</v>
          </cell>
          <cell r="C35" t="str">
            <v>NINT312</v>
          </cell>
          <cell r="D35" t="str">
            <v>eMax Upgrade</v>
          </cell>
        </row>
        <row r="36">
          <cell r="A36" t="str">
            <v>NINT316</v>
          </cell>
          <cell r="B36" t="str">
            <v>Approved - Commit</v>
          </cell>
          <cell r="C36" t="str">
            <v>NINT316</v>
          </cell>
          <cell r="D36" t="str">
            <v>CA Mainframe</v>
          </cell>
        </row>
        <row r="37">
          <cell r="A37" t="str">
            <v>NINT317</v>
          </cell>
          <cell r="B37" t="str">
            <v>Approved - Summary</v>
          </cell>
          <cell r="C37" t="str">
            <v>NINT317</v>
          </cell>
          <cell r="D37" t="str">
            <v>MAPPRO</v>
          </cell>
        </row>
        <row r="38">
          <cell r="A38" t="str">
            <v>NINT319</v>
          </cell>
          <cell r="B38" t="str">
            <v>Approved - Commit</v>
          </cell>
          <cell r="C38" t="str">
            <v>NINT319</v>
          </cell>
          <cell r="D38" t="str">
            <v>Tiering Strategy</v>
          </cell>
        </row>
        <row r="39">
          <cell r="A39" t="str">
            <v>NINT336</v>
          </cell>
          <cell r="B39" t="str">
            <v>Approved - Commit</v>
          </cell>
          <cell r="C39" t="str">
            <v>NINT336</v>
          </cell>
          <cell r="D39" t="str">
            <v>FileNet CS to P8 Migration</v>
          </cell>
        </row>
        <row r="40">
          <cell r="A40" t="str">
            <v>NINT338</v>
          </cell>
          <cell r="B40" t="str">
            <v>Approved - Commit</v>
          </cell>
          <cell r="C40" t="str">
            <v>NINT338</v>
          </cell>
          <cell r="D40" t="str">
            <v xml:space="preserve">Frame Relay Circuit Replacement </v>
          </cell>
        </row>
        <row r="41">
          <cell r="A41" t="str">
            <v>NINT339</v>
          </cell>
          <cell r="B41" t="str">
            <v>Approved - Commit</v>
          </cell>
          <cell r="C41" t="str">
            <v>NINT339</v>
          </cell>
          <cell r="D41" t="str">
            <v>Uptown Charlotte Fiber Plant Renovations (aka Charlotte Streetcar)</v>
          </cell>
        </row>
        <row r="42">
          <cell r="A42" t="str">
            <v>NINT340</v>
          </cell>
          <cell r="B42" t="str">
            <v>Approved - Commit</v>
          </cell>
          <cell r="C42" t="str">
            <v>NINT340</v>
          </cell>
          <cell r="D42" t="str">
            <v>SR171 and SR303 Enhancements</v>
          </cell>
        </row>
        <row r="43">
          <cell r="A43" t="str">
            <v>NINT344</v>
          </cell>
          <cell r="B43" t="str">
            <v>Approved - Commit</v>
          </cell>
          <cell r="C43" t="str">
            <v>NINT344</v>
          </cell>
          <cell r="D43" t="str">
            <v>Renewable Land/Lease Contract Management</v>
          </cell>
        </row>
        <row r="44">
          <cell r="A44" t="str">
            <v>NINT370</v>
          </cell>
          <cell r="B44" t="str">
            <v>Approved - Summary</v>
          </cell>
          <cell r="C44" t="str">
            <v>NINT370</v>
          </cell>
          <cell r="D44" t="str">
            <v>Passport 8 Archival</v>
          </cell>
        </row>
        <row r="45">
          <cell r="A45" t="str">
            <v>NINT371</v>
          </cell>
          <cell r="B45" t="str">
            <v>Approved - Summary</v>
          </cell>
          <cell r="C45" t="str">
            <v>NINT371</v>
          </cell>
          <cell r="D45" t="str">
            <v>SR101 &amp; SR118 Life Cycle Replacements</v>
          </cell>
        </row>
        <row r="46">
          <cell r="A46" t="str">
            <v>NINT372</v>
          </cell>
          <cell r="B46" t="str">
            <v>Approved - Commit</v>
          </cell>
          <cell r="C46" t="str">
            <v>NINT372</v>
          </cell>
          <cell r="D46" t="str">
            <v>BMC Provisioning and Capacity Mgmt</v>
          </cell>
        </row>
        <row r="47">
          <cell r="A47" t="str">
            <v>NINT379</v>
          </cell>
          <cell r="B47" t="str">
            <v>Approved - Commit</v>
          </cell>
          <cell r="C47" t="str">
            <v>NINT379</v>
          </cell>
          <cell r="D47" t="str">
            <v>Meter Testing and Replacement System</v>
          </cell>
        </row>
        <row r="48">
          <cell r="A48" t="str">
            <v>NINT385</v>
          </cell>
          <cell r="B48" t="str">
            <v>Approved - Commit</v>
          </cell>
          <cell r="C48" t="str">
            <v>NINT385</v>
          </cell>
          <cell r="D48" t="str">
            <v>MyDERS Storefront</v>
          </cell>
        </row>
        <row r="49">
          <cell r="A49" t="str">
            <v>NINT392</v>
          </cell>
          <cell r="B49" t="str">
            <v>Approved - Summary</v>
          </cell>
          <cell r="C49" t="str">
            <v>NINT392</v>
          </cell>
          <cell r="D49" t="str">
            <v xml:space="preserve">DEC Sub Meter Data Extract and Analytics Project </v>
          </cell>
        </row>
        <row r="50">
          <cell r="A50" t="str">
            <v>NINT399</v>
          </cell>
          <cell r="B50" t="str">
            <v>Approved - Commit</v>
          </cell>
          <cell r="C50" t="str">
            <v>NINT399</v>
          </cell>
          <cell r="D50" t="str">
            <v>CA APM Expansion</v>
          </cell>
        </row>
        <row r="51">
          <cell r="A51" t="str">
            <v>NINT401</v>
          </cell>
          <cell r="B51" t="str">
            <v>Approved - Commit</v>
          </cell>
          <cell r="C51" t="str">
            <v>NINT401</v>
          </cell>
          <cell r="D51" t="str">
            <v>PMRS Upgrade</v>
          </cell>
        </row>
        <row r="52">
          <cell r="A52" t="str">
            <v>NINT408</v>
          </cell>
          <cell r="B52" t="str">
            <v>Approved - Initiate</v>
          </cell>
          <cell r="C52" t="str">
            <v>NINT408</v>
          </cell>
          <cell r="D52" t="str">
            <v>Combustibles and Transient Controls</v>
          </cell>
        </row>
        <row r="53">
          <cell r="A53" t="str">
            <v>NINT409</v>
          </cell>
          <cell r="B53" t="str">
            <v>Approved - Summary</v>
          </cell>
          <cell r="C53" t="str">
            <v>NINT409</v>
          </cell>
          <cell r="D53" t="str">
            <v>Microstation and Autoview Upgrade</v>
          </cell>
        </row>
        <row r="54">
          <cell r="A54" t="str">
            <v>NINT410</v>
          </cell>
          <cell r="B54" t="str">
            <v>Approved - Commit</v>
          </cell>
          <cell r="C54" t="str">
            <v>NINT410</v>
          </cell>
          <cell r="D54" t="str">
            <v>MDM 2.0 Foundation</v>
          </cell>
        </row>
        <row r="55">
          <cell r="A55" t="str">
            <v>NINT411</v>
          </cell>
          <cell r="B55" t="str">
            <v>Approved - Initiate</v>
          </cell>
          <cell r="C55" t="str">
            <v>NINT411</v>
          </cell>
          <cell r="D55" t="str">
            <v>Usage Hub</v>
          </cell>
        </row>
        <row r="56">
          <cell r="A56" t="str">
            <v>NINT412</v>
          </cell>
          <cell r="B56" t="str">
            <v>Approved - Initiate</v>
          </cell>
          <cell r="C56" t="str">
            <v>NINT412</v>
          </cell>
          <cell r="D56" t="str">
            <v>EDMS Mass Market Conversion</v>
          </cell>
        </row>
        <row r="57">
          <cell r="A57" t="str">
            <v>NINT413</v>
          </cell>
          <cell r="B57" t="str">
            <v>Approved - Summary</v>
          </cell>
          <cell r="C57" t="str">
            <v>NINT413</v>
          </cell>
          <cell r="D57" t="str">
            <v>Windows Server Hardware EOL Replacement</v>
          </cell>
        </row>
        <row r="58">
          <cell r="A58" t="str">
            <v>NINT416</v>
          </cell>
          <cell r="B58" t="str">
            <v>Approved - Summary</v>
          </cell>
          <cell r="C58" t="str">
            <v>NINT416</v>
          </cell>
          <cell r="D58" t="str">
            <v>Carolina Power Equipment EOL</v>
          </cell>
        </row>
        <row r="59">
          <cell r="A59" t="str">
            <v>NINT417</v>
          </cell>
          <cell r="B59" t="str">
            <v>Approved - Summary</v>
          </cell>
          <cell r="C59" t="str">
            <v>NINT417</v>
          </cell>
          <cell r="D59" t="str">
            <v>Midwest 2012 Power Equipment EOL</v>
          </cell>
        </row>
        <row r="60">
          <cell r="A60" t="str">
            <v>NINT420</v>
          </cell>
          <cell r="B60" t="str">
            <v>Approved - Initiate</v>
          </cell>
          <cell r="C60" t="str">
            <v>NINT420</v>
          </cell>
          <cell r="D60" t="str">
            <v>EDMS Kentucky Conversion</v>
          </cell>
        </row>
        <row r="61">
          <cell r="A61" t="str">
            <v>NINT429</v>
          </cell>
          <cell r="B61" t="str">
            <v>Approved - Summary</v>
          </cell>
          <cell r="C61" t="str">
            <v>NINT429</v>
          </cell>
          <cell r="D61" t="str">
            <v xml:space="preserve">Charlotte E911 Replacement </v>
          </cell>
        </row>
        <row r="62">
          <cell r="A62" t="str">
            <v>NINT430</v>
          </cell>
          <cell r="B62" t="str">
            <v>Approved - Commit</v>
          </cell>
          <cell r="C62" t="str">
            <v>NINT430</v>
          </cell>
          <cell r="D62" t="str">
            <v>PMD Cloud Storage</v>
          </cell>
        </row>
        <row r="63">
          <cell r="A63" t="str">
            <v>NINT431</v>
          </cell>
          <cell r="B63" t="str">
            <v>Approved - Commit</v>
          </cell>
          <cell r="C63" t="str">
            <v>NINT431</v>
          </cell>
          <cell r="D63" t="str">
            <v>MW Bill Format and Ohio PIPP Plus Electric Installment</v>
          </cell>
        </row>
        <row r="64">
          <cell r="A64" t="str">
            <v>NINT432</v>
          </cell>
          <cell r="B64" t="str">
            <v>Approved - Commit</v>
          </cell>
          <cell r="C64" t="str">
            <v>NINT432</v>
          </cell>
          <cell r="D64" t="str">
            <v>Ohio Electric Choice - Bill Ready Billing</v>
          </cell>
        </row>
        <row r="65">
          <cell r="A65" t="str">
            <v>NINT435</v>
          </cell>
          <cell r="B65" t="str">
            <v>Approved - Commit</v>
          </cell>
          <cell r="C65" t="str">
            <v>NINT435</v>
          </cell>
          <cell r="D65" t="str">
            <v xml:space="preserve">ITRON OpenWay Scale Up </v>
          </cell>
        </row>
        <row r="66">
          <cell r="A66" t="str">
            <v>NINT436</v>
          </cell>
          <cell r="B66" t="str">
            <v>Approved - Summary</v>
          </cell>
          <cell r="C66" t="str">
            <v>NINT436</v>
          </cell>
          <cell r="D66" t="str">
            <v>Catawba Fiber Expansion</v>
          </cell>
        </row>
        <row r="67">
          <cell r="A67" t="str">
            <v>NINT448</v>
          </cell>
          <cell r="B67" t="str">
            <v>Approved - Summary</v>
          </cell>
          <cell r="C67" t="str">
            <v>NINT448</v>
          </cell>
          <cell r="D67" t="str">
            <v>WLAN Upgrade in General Offices</v>
          </cell>
        </row>
        <row r="68">
          <cell r="A68" t="str">
            <v>NINT452</v>
          </cell>
          <cell r="B68" t="str">
            <v>Approved - Summary</v>
          </cell>
          <cell r="C68" t="str">
            <v>NINT452</v>
          </cell>
          <cell r="D68" t="str">
            <v>ARCOS-MyTime Interface</v>
          </cell>
        </row>
        <row r="69">
          <cell r="A69" t="str">
            <v>NINT454</v>
          </cell>
          <cell r="B69" t="str">
            <v>Approved - Summary</v>
          </cell>
          <cell r="C69" t="str">
            <v>NINT454</v>
          </cell>
          <cell r="D69" t="str">
            <v>IT Portion of AMI SE Deployment</v>
          </cell>
        </row>
        <row r="70">
          <cell r="A70" t="str">
            <v>NINT456</v>
          </cell>
          <cell r="B70" t="str">
            <v>Approved - Summary</v>
          </cell>
          <cell r="C70" t="str">
            <v>NINT456</v>
          </cell>
          <cell r="D70" t="str">
            <v>MW Employee Account Monitoring</v>
          </cell>
        </row>
        <row r="71">
          <cell r="A71" t="str">
            <v>NINT457</v>
          </cell>
          <cell r="B71" t="str">
            <v>Approved - Summary</v>
          </cell>
          <cell r="C71" t="str">
            <v>NINT457</v>
          </cell>
          <cell r="D71" t="str">
            <v>Data Sync Changes Between CMS and EDMS</v>
          </cell>
        </row>
        <row r="72">
          <cell r="A72" t="str">
            <v>NINT460</v>
          </cell>
          <cell r="B72" t="str">
            <v>Approved - Initiate</v>
          </cell>
          <cell r="C72" t="str">
            <v>NINT460</v>
          </cell>
          <cell r="D72" t="str">
            <v>CAORM</v>
          </cell>
        </row>
        <row r="73">
          <cell r="A73" t="str">
            <v>NINT461</v>
          </cell>
          <cell r="B73" t="str">
            <v>Approved - Summary</v>
          </cell>
          <cell r="C73" t="str">
            <v>NINT461</v>
          </cell>
          <cell r="D73" t="str">
            <v>Passport_ODS Replatform</v>
          </cell>
        </row>
        <row r="74">
          <cell r="A74" t="str">
            <v>NINT476</v>
          </cell>
          <cell r="B74" t="str">
            <v>Approved - Commit</v>
          </cell>
          <cell r="C74" t="str">
            <v>NINT476</v>
          </cell>
          <cell r="D74" t="str">
            <v>Connected Grid Network Management System</v>
          </cell>
        </row>
        <row r="75">
          <cell r="A75" t="str">
            <v>NINT477</v>
          </cell>
          <cell r="B75" t="str">
            <v>Approved - Summary</v>
          </cell>
          <cell r="C75" t="str">
            <v>NINT477</v>
          </cell>
          <cell r="D75" t="str">
            <v>Ariba Integration Toolkit Security Patch</v>
          </cell>
        </row>
        <row r="76">
          <cell r="A76" t="str">
            <v>NINT479</v>
          </cell>
          <cell r="B76" t="str">
            <v>Approved - Summary</v>
          </cell>
          <cell r="C76" t="str">
            <v>NINT479</v>
          </cell>
          <cell r="D76" t="str">
            <v>Horizons 2012 Fall Release</v>
          </cell>
        </row>
        <row r="77">
          <cell r="A77" t="str">
            <v>NINT486</v>
          </cell>
          <cell r="B77" t="str">
            <v>Approved - Summary</v>
          </cell>
          <cell r="C77" t="str">
            <v>NINT486</v>
          </cell>
          <cell r="D77" t="str">
            <v>AEG Retirement</v>
          </cell>
        </row>
        <row r="78">
          <cell r="A78" t="str">
            <v>NINT488</v>
          </cell>
          <cell r="B78" t="str">
            <v>Approved - Summary</v>
          </cell>
          <cell r="C78" t="str">
            <v>NINT488</v>
          </cell>
          <cell r="D78" t="str">
            <v>CRSL Re-write</v>
          </cell>
        </row>
        <row r="79">
          <cell r="A79" t="str">
            <v>NINT505</v>
          </cell>
          <cell r="B79" t="str">
            <v>Approved - Summary</v>
          </cell>
          <cell r="C79" t="str">
            <v>NINT505</v>
          </cell>
          <cell r="D79" t="str">
            <v>Indiana OC12 addition</v>
          </cell>
        </row>
        <row r="80">
          <cell r="A80" t="str">
            <v>NINT512</v>
          </cell>
          <cell r="B80" t="str">
            <v>Approved - Commit</v>
          </cell>
          <cell r="C80" t="str">
            <v>NINT512</v>
          </cell>
          <cell r="D80" t="str">
            <v>Workstation Refresh</v>
          </cell>
        </row>
        <row r="81">
          <cell r="A81" t="str">
            <v>NINT514</v>
          </cell>
          <cell r="B81" t="str">
            <v>Approved - Summary</v>
          </cell>
          <cell r="C81" t="str">
            <v>NINT514</v>
          </cell>
          <cell r="D81" t="str">
            <v>SE Distribution SCADA Enhancement Project</v>
          </cell>
        </row>
        <row r="82">
          <cell r="A82" t="str">
            <v>NINT529</v>
          </cell>
          <cell r="B82" t="str">
            <v>Approved - Commit</v>
          </cell>
          <cell r="C82" t="str">
            <v>NINT529</v>
          </cell>
          <cell r="D82" t="str">
            <v>Virtualization of Applications Not Compatible with Win7</v>
          </cell>
        </row>
        <row r="83">
          <cell r="A83" t="str">
            <v>NINT532</v>
          </cell>
          <cell r="B83" t="str">
            <v>Approved - Commit</v>
          </cell>
          <cell r="C83" t="str">
            <v>NINT532</v>
          </cell>
          <cell r="D83" t="str">
            <v>DOMS - AMI Implementation</v>
          </cell>
        </row>
        <row r="84">
          <cell r="A84" t="str">
            <v>NINT540</v>
          </cell>
          <cell r="B84" t="str">
            <v>Approved - Summary</v>
          </cell>
          <cell r="C84" t="str">
            <v>NINT540</v>
          </cell>
          <cell r="D84" t="str">
            <v>IMA 2013 Spring Bundle</v>
          </cell>
        </row>
        <row r="85">
          <cell r="A85" t="str">
            <v>NINT542</v>
          </cell>
          <cell r="B85" t="str">
            <v>Approved - Commit</v>
          </cell>
          <cell r="C85" t="str">
            <v>NINT542</v>
          </cell>
          <cell r="D85" t="str">
            <v>Phasor Visualization</v>
          </cell>
        </row>
        <row r="86">
          <cell r="A86" t="str">
            <v>NINT546</v>
          </cell>
          <cell r="B86" t="str">
            <v>Approved - Initiate</v>
          </cell>
          <cell r="C86" t="str">
            <v>NINT546</v>
          </cell>
          <cell r="D86" t="str">
            <v>CISCO Unified Communications Upgrade and Centralization</v>
          </cell>
        </row>
        <row r="87">
          <cell r="A87" t="str">
            <v>NINT548</v>
          </cell>
          <cell r="B87" t="str">
            <v>Approved - Commit</v>
          </cell>
          <cell r="C87" t="str">
            <v>NINT548</v>
          </cell>
          <cell r="D87" t="str">
            <v>Application Firewall Pilot</v>
          </cell>
        </row>
        <row r="88">
          <cell r="A88" t="str">
            <v>NINT553</v>
          </cell>
          <cell r="B88" t="str">
            <v>Approved - Summary</v>
          </cell>
          <cell r="C88" t="str">
            <v>NINT553</v>
          </cell>
          <cell r="D88" t="str">
            <v>Field Worker Mobility Pilot</v>
          </cell>
        </row>
        <row r="89">
          <cell r="A89" t="str">
            <v>NINT565</v>
          </cell>
          <cell r="B89" t="str">
            <v>Cancelled</v>
          </cell>
          <cell r="C89" t="str">
            <v>NINT565</v>
          </cell>
          <cell r="D89" t="str">
            <v>NINT565 - RTP Tariff Revision</v>
          </cell>
        </row>
        <row r="90">
          <cell r="A90" t="str">
            <v>NINT567</v>
          </cell>
          <cell r="B90" t="str">
            <v>Approved - Summary</v>
          </cell>
          <cell r="C90" t="str">
            <v>NINT567</v>
          </cell>
          <cell r="D90" t="str">
            <v>External Network Expansion</v>
          </cell>
        </row>
        <row r="91">
          <cell r="A91" t="str">
            <v>NINT570</v>
          </cell>
          <cell r="B91" t="str">
            <v>Approved - Initiate</v>
          </cell>
          <cell r="C91" t="str">
            <v>NINT570</v>
          </cell>
          <cell r="D91" t="str">
            <v>Telecomm Planning, Engineering &amp; Construction</v>
          </cell>
        </row>
        <row r="92">
          <cell r="A92" t="str">
            <v>NINT576</v>
          </cell>
          <cell r="B92" t="str">
            <v>Approved - Summary</v>
          </cell>
          <cell r="C92" t="str">
            <v>NINT576</v>
          </cell>
          <cell r="D92" t="str">
            <v>Remove Duke hardware at NCI</v>
          </cell>
        </row>
        <row r="93">
          <cell r="A93" t="str">
            <v>NINT581</v>
          </cell>
          <cell r="B93" t="str">
            <v>Approved - Commit</v>
          </cell>
          <cell r="C93" t="str">
            <v>NINT581</v>
          </cell>
          <cell r="D93" t="str">
            <v>eMax Hub Improvements for PD</v>
          </cell>
        </row>
        <row r="94">
          <cell r="A94" t="str">
            <v>NINT587</v>
          </cell>
          <cell r="B94" t="str">
            <v>Hold</v>
          </cell>
          <cell r="C94" t="str">
            <v>NINT587</v>
          </cell>
          <cell r="D94" t="str">
            <v>Trade Interfaces</v>
          </cell>
        </row>
        <row r="95">
          <cell r="A95" t="str">
            <v>NINT591</v>
          </cell>
          <cell r="B95" t="str">
            <v>Approved - Summary</v>
          </cell>
          <cell r="C95" t="str">
            <v>NINT591</v>
          </cell>
          <cell r="D95" t="str">
            <v>Gas SMART Analysis</v>
          </cell>
        </row>
        <row r="96">
          <cell r="A96" t="str">
            <v>NINT592</v>
          </cell>
          <cell r="B96" t="str">
            <v>Approved - Summary</v>
          </cell>
          <cell r="C96" t="str">
            <v>NINT592</v>
          </cell>
          <cell r="D96" t="str">
            <v>PowerGADS Integration</v>
          </cell>
        </row>
        <row r="97">
          <cell r="A97" t="str">
            <v>NINT601</v>
          </cell>
          <cell r="B97" t="str">
            <v>Approved - Commit</v>
          </cell>
          <cell r="C97" t="str">
            <v>NINT601</v>
          </cell>
          <cell r="D97" t="str">
            <v>State of the Grid</v>
          </cell>
        </row>
        <row r="98">
          <cell r="A98" t="str">
            <v>NINT606</v>
          </cell>
          <cell r="B98" t="str">
            <v>Closed</v>
          </cell>
          <cell r="C98" t="str">
            <v>NINT606</v>
          </cell>
          <cell r="D98" t="str">
            <v>CSS - Modify Street Light Outages in COE</v>
          </cell>
        </row>
        <row r="99">
          <cell r="A99" t="str">
            <v>NINT608</v>
          </cell>
          <cell r="B99" t="str">
            <v>Approved - Initiate</v>
          </cell>
          <cell r="C99" t="str">
            <v>NINT608</v>
          </cell>
          <cell r="D99" t="str">
            <v>Java 7 Upgrade Project</v>
          </cell>
        </row>
        <row r="100">
          <cell r="A100" t="str">
            <v>NINT609</v>
          </cell>
          <cell r="B100" t="str">
            <v>Approved - Summary</v>
          </cell>
          <cell r="C100" t="str">
            <v>NINT609</v>
          </cell>
          <cell r="D100" t="str">
            <v>Odessa Substation - THOR 1076D2</v>
          </cell>
        </row>
        <row r="101">
          <cell r="A101" t="str">
            <v>NINT612</v>
          </cell>
          <cell r="B101" t="str">
            <v>Approved - Summary</v>
          </cell>
          <cell r="C101" t="str">
            <v>NINT612</v>
          </cell>
          <cell r="D101" t="str">
            <v>Gas Operations - FileNet P8 Fusion Enhancements</v>
          </cell>
        </row>
        <row r="102">
          <cell r="A102" t="str">
            <v>NINT615</v>
          </cell>
          <cell r="B102" t="str">
            <v>Approved - Commit</v>
          </cell>
          <cell r="C102" t="str">
            <v>NINT615</v>
          </cell>
          <cell r="D102" t="str">
            <v>eMax My Time integration for PD</v>
          </cell>
        </row>
        <row r="103">
          <cell r="A103" t="str">
            <v>NINT618</v>
          </cell>
          <cell r="B103" t="str">
            <v>Approved - Initiate</v>
          </cell>
          <cell r="C103" t="str">
            <v>NINT618</v>
          </cell>
          <cell r="D103" t="str">
            <v>DIMP - Gas Distribution Integrity Management Program</v>
          </cell>
        </row>
        <row r="104">
          <cell r="A104" t="str">
            <v>NINT621</v>
          </cell>
          <cell r="B104" t="str">
            <v>Approved - Commit</v>
          </cell>
          <cell r="C104" t="str">
            <v>NINT621</v>
          </cell>
          <cell r="D104" t="str">
            <v>Operations Center Technology Refresh</v>
          </cell>
        </row>
        <row r="105">
          <cell r="A105" t="str">
            <v>NINT624</v>
          </cell>
          <cell r="B105" t="str">
            <v>Approved - Summary</v>
          </cell>
          <cell r="C105" t="str">
            <v>NINT624</v>
          </cell>
          <cell r="D105" t="str">
            <v>Storage Consolidation</v>
          </cell>
        </row>
        <row r="106">
          <cell r="A106" t="str">
            <v>NINT625</v>
          </cell>
          <cell r="B106" t="str">
            <v>Approved - Summary</v>
          </cell>
          <cell r="C106" t="str">
            <v>NINT625</v>
          </cell>
          <cell r="D106" t="str">
            <v>Insource Daily Usage</v>
          </cell>
        </row>
        <row r="107">
          <cell r="A107" t="str">
            <v>NINT626</v>
          </cell>
          <cell r="B107" t="str">
            <v>Approved - Summary</v>
          </cell>
          <cell r="C107" t="str">
            <v>NINT626</v>
          </cell>
          <cell r="D107" t="str">
            <v>Build a Lync Environment</v>
          </cell>
        </row>
        <row r="108">
          <cell r="A108" t="str">
            <v>NINT628</v>
          </cell>
          <cell r="B108" t="str">
            <v>Approved - Commit</v>
          </cell>
          <cell r="C108" t="str">
            <v>NINT628</v>
          </cell>
          <cell r="D108" t="str">
            <v>I-Drive Pulsar Node Uplift</v>
          </cell>
        </row>
        <row r="109">
          <cell r="A109" t="str">
            <v>NINT630</v>
          </cell>
          <cell r="B109" t="str">
            <v>Approved - Summary</v>
          </cell>
          <cell r="C109" t="str">
            <v>NINT630</v>
          </cell>
          <cell r="D109" t="str">
            <v>NERC CIP Hines data Diode Implementation</v>
          </cell>
        </row>
        <row r="110">
          <cell r="A110" t="str">
            <v>NINT631</v>
          </cell>
          <cell r="B110" t="str">
            <v>Approved - Summary</v>
          </cell>
          <cell r="C110" t="str">
            <v>NINT631</v>
          </cell>
          <cell r="D110" t="str">
            <v>Legal_CSC Navigator Data Migration to GEMS</v>
          </cell>
        </row>
        <row r="111">
          <cell r="A111" t="str">
            <v>NINT638</v>
          </cell>
          <cell r="B111" t="str">
            <v>Approved - Initiate</v>
          </cell>
          <cell r="C111" t="str">
            <v>NINT638</v>
          </cell>
          <cell r="D111" t="str">
            <v>Home Energy Solutions Ohio</v>
          </cell>
        </row>
        <row r="112">
          <cell r="A112" t="str">
            <v>NINT640</v>
          </cell>
          <cell r="B112" t="str">
            <v>Approved - Summary</v>
          </cell>
          <cell r="C112" t="str">
            <v>NINT640</v>
          </cell>
          <cell r="D112" t="str">
            <v>eForm: Standardization Non-Compliance</v>
          </cell>
        </row>
        <row r="113">
          <cell r="A113" t="str">
            <v>NINT641</v>
          </cell>
          <cell r="B113" t="str">
            <v>Approved - Summary</v>
          </cell>
          <cell r="C113" t="str">
            <v>NINT641</v>
          </cell>
          <cell r="D113" t="str">
            <v>CR5 - Replace Primary and Backup Protection Pilot Wire Scheme</v>
          </cell>
        </row>
        <row r="114">
          <cell r="A114" t="str">
            <v>NINT642</v>
          </cell>
          <cell r="B114" t="str">
            <v>Approved - Summary</v>
          </cell>
          <cell r="C114" t="str">
            <v>NINT642</v>
          </cell>
          <cell r="D114" t="str">
            <v>Hines Energy Complex - Line Differential Relays</v>
          </cell>
        </row>
        <row r="115">
          <cell r="A115" t="str">
            <v>NINT643</v>
          </cell>
          <cell r="B115" t="str">
            <v>Approved - Summary</v>
          </cell>
          <cell r="C115" t="str">
            <v>NINT643</v>
          </cell>
          <cell r="D115" t="str">
            <v>Holopaw - Upgrade 230kV Line Relays to Poinsett</v>
          </cell>
        </row>
        <row r="116">
          <cell r="A116" t="str">
            <v>NINT644</v>
          </cell>
          <cell r="B116" t="str">
            <v>Approved - Summary</v>
          </cell>
          <cell r="C116" t="str">
            <v>NINT644</v>
          </cell>
          <cell r="D116" t="str">
            <v>Rebuild Holopaw - Poinsett 18.17-Mile</v>
          </cell>
        </row>
        <row r="117">
          <cell r="A117" t="str">
            <v>NINT647</v>
          </cell>
          <cell r="B117" t="str">
            <v>Approved - Summary</v>
          </cell>
          <cell r="C117" t="str">
            <v>NINT647</v>
          </cell>
          <cell r="D117" t="str">
            <v>Jackson Bluff Substation</v>
          </cell>
        </row>
        <row r="118">
          <cell r="A118" t="str">
            <v>NINT649</v>
          </cell>
          <cell r="B118" t="str">
            <v>Approved - Summary</v>
          </cell>
          <cell r="C118" t="str">
            <v>NINT649</v>
          </cell>
          <cell r="D118" t="str">
            <v>ANTTS Interface to Workforce Hub</v>
          </cell>
        </row>
        <row r="119">
          <cell r="A119" t="str">
            <v>NINT650</v>
          </cell>
          <cell r="B119" t="str">
            <v>Approved - Summary</v>
          </cell>
          <cell r="C119" t="str">
            <v>NINT650</v>
          </cell>
          <cell r="D119" t="str">
            <v>MW 2013 legal and regulatory customer area items 1</v>
          </cell>
        </row>
        <row r="120">
          <cell r="A120" t="str">
            <v>NINT651</v>
          </cell>
          <cell r="B120" t="str">
            <v>Approved - Summary</v>
          </cell>
          <cell r="C120" t="str">
            <v>NINT651</v>
          </cell>
          <cell r="D120" t="str">
            <v>Crestron Roomview Upgrade and Migration</v>
          </cell>
        </row>
        <row r="121">
          <cell r="A121" t="str">
            <v>NINT652</v>
          </cell>
          <cell r="B121" t="str">
            <v>Approved - Summary</v>
          </cell>
          <cell r="C121" t="str">
            <v>NINT652</v>
          </cell>
          <cell r="D121" t="str">
            <v>HP Business Availability Upgrade</v>
          </cell>
        </row>
        <row r="122">
          <cell r="A122" t="str">
            <v>NINT653</v>
          </cell>
          <cell r="B122" t="str">
            <v>Approved - Initiate</v>
          </cell>
          <cell r="C122" t="str">
            <v>NINT653</v>
          </cell>
          <cell r="D122" t="str">
            <v>Telemetry Support Consolidation</v>
          </cell>
        </row>
        <row r="123">
          <cell r="A123" t="str">
            <v>NINT658</v>
          </cell>
          <cell r="B123" t="str">
            <v>Approved - Commit</v>
          </cell>
          <cell r="C123" t="str">
            <v>NINT658</v>
          </cell>
          <cell r="D123" t="str">
            <v>EMPCS Avamar Upgrade</v>
          </cell>
        </row>
        <row r="124">
          <cell r="A124" t="str">
            <v>NINT659</v>
          </cell>
          <cell r="B124" t="str">
            <v>Approved - Commit</v>
          </cell>
          <cell r="C124" t="str">
            <v>NINT659</v>
          </cell>
          <cell r="D124" t="str">
            <v>EMPCS - ESXI Upgrade</v>
          </cell>
        </row>
        <row r="125">
          <cell r="A125" t="str">
            <v>NINT660</v>
          </cell>
          <cell r="B125" t="str">
            <v>Approved - Summary</v>
          </cell>
          <cell r="C125" t="str">
            <v>NINT660</v>
          </cell>
          <cell r="D125" t="str">
            <v>Florida MAS Radio Replacement</v>
          </cell>
        </row>
        <row r="126">
          <cell r="A126" t="str">
            <v>NINT662</v>
          </cell>
          <cell r="B126" t="str">
            <v>Approved - Summary</v>
          </cell>
          <cell r="C126" t="str">
            <v>NINT662</v>
          </cell>
          <cell r="D126" t="str">
            <v>Citix Gateway Replacement</v>
          </cell>
        </row>
        <row r="127">
          <cell r="A127" t="str">
            <v>NINT663</v>
          </cell>
          <cell r="B127" t="str">
            <v>Approved - Initiate</v>
          </cell>
          <cell r="C127" t="str">
            <v>NINT663</v>
          </cell>
          <cell r="D127" t="str">
            <v>GTMS Upgrade</v>
          </cell>
        </row>
        <row r="128">
          <cell r="A128" t="str">
            <v>NINT667</v>
          </cell>
          <cell r="B128" t="str">
            <v>Approved - Initiate</v>
          </cell>
          <cell r="C128" t="str">
            <v>NINT667</v>
          </cell>
          <cell r="D128" t="str">
            <v>eForm to SRM Gap Analysis</v>
          </cell>
        </row>
        <row r="129">
          <cell r="A129" t="str">
            <v>NINT668</v>
          </cell>
          <cell r="B129" t="str">
            <v>Approved - Summary</v>
          </cell>
          <cell r="C129" t="str">
            <v>NINT668</v>
          </cell>
          <cell r="D129" t="str">
            <v>CDC EDC Server EOL Project</v>
          </cell>
        </row>
        <row r="130">
          <cell r="A130" t="str">
            <v>NINT670</v>
          </cell>
          <cell r="B130" t="str">
            <v>Approved - Initiate</v>
          </cell>
          <cell r="C130" t="str">
            <v>NINT670</v>
          </cell>
          <cell r="D130" t="str">
            <v>2013 Carolina Legal and Regulatory</v>
          </cell>
        </row>
        <row r="131">
          <cell r="A131" t="str">
            <v>NINT672</v>
          </cell>
          <cell r="B131" t="str">
            <v>Approved - Summary</v>
          </cell>
          <cell r="C131" t="str">
            <v>NINT672</v>
          </cell>
          <cell r="D131" t="str">
            <v>Transformer OIL Analysts</v>
          </cell>
        </row>
        <row r="132">
          <cell r="A132" t="str">
            <v>NINT674</v>
          </cell>
          <cell r="B132" t="str">
            <v>Approved - Initiate</v>
          </cell>
          <cell r="C132" t="str">
            <v>NINT674</v>
          </cell>
          <cell r="D132" t="str">
            <v>DEI-Brazil Credit Risk</v>
          </cell>
        </row>
        <row r="133">
          <cell r="A133" t="str">
            <v>NINT676</v>
          </cell>
          <cell r="B133" t="str">
            <v>Approved - Summary</v>
          </cell>
          <cell r="C133" t="str">
            <v>NINT676</v>
          </cell>
          <cell r="D133" t="str">
            <v>Fossil Plant Data Network Upgrades - Phase 1 </v>
          </cell>
        </row>
        <row r="134">
          <cell r="A134" t="str">
            <v>NINT678</v>
          </cell>
          <cell r="B134" t="str">
            <v>Approved - Summary</v>
          </cell>
          <cell r="C134" t="str">
            <v>NINT678</v>
          </cell>
          <cell r="D134" t="str">
            <v>Gas Dashboard Business Case</v>
          </cell>
        </row>
        <row r="135">
          <cell r="A135" t="str">
            <v>NINT694</v>
          </cell>
          <cell r="B135" t="str">
            <v>Approved - Summary</v>
          </cell>
          <cell r="C135" t="str">
            <v>NINT694</v>
          </cell>
          <cell r="D135" t="str">
            <v>Wilcat Retail Relay Upgrades</v>
          </cell>
        </row>
        <row r="136">
          <cell r="A136" t="str">
            <v>NINT699</v>
          </cell>
          <cell r="B136" t="str">
            <v>Approved - Summary</v>
          </cell>
          <cell r="C136" t="str">
            <v>NINT699</v>
          </cell>
          <cell r="D136" t="str">
            <v>NERC CIP Relocation to EMS Data Centers</v>
          </cell>
        </row>
        <row r="137">
          <cell r="A137" t="str">
            <v>NINT700</v>
          </cell>
          <cell r="B137" t="str">
            <v>Approved - Summary</v>
          </cell>
          <cell r="C137" t="str">
            <v>NINT700</v>
          </cell>
          <cell r="D137" t="str">
            <v>Average Handle Time by Skills Report</v>
          </cell>
        </row>
        <row r="138">
          <cell r="A138" t="str">
            <v>NINT702</v>
          </cell>
          <cell r="B138" t="str">
            <v>Approved - Summary</v>
          </cell>
          <cell r="C138" t="str">
            <v>NINT702</v>
          </cell>
          <cell r="D138" t="str">
            <v>Nuclear IT Database and Virtual Host Infrastructure</v>
          </cell>
        </row>
        <row r="139">
          <cell r="A139" t="str">
            <v>NINT704</v>
          </cell>
          <cell r="B139" t="str">
            <v>Approved - Summary</v>
          </cell>
          <cell r="C139" t="str">
            <v>NINT704</v>
          </cell>
          <cell r="D139" t="str">
            <v>Windows Server Hardware EOL Replacements '13</v>
          </cell>
        </row>
        <row r="140">
          <cell r="A140" t="str">
            <v>NINT706</v>
          </cell>
          <cell r="B140" t="str">
            <v>Approved - Summary</v>
          </cell>
          <cell r="C140" t="str">
            <v>NINT706</v>
          </cell>
          <cell r="D140" t="str">
            <v>Horizons Data Consolidation</v>
          </cell>
        </row>
        <row r="141">
          <cell r="A141" t="str">
            <v>NINT726</v>
          </cell>
          <cell r="B141" t="str">
            <v>Approved - Summary</v>
          </cell>
          <cell r="C141" t="str">
            <v>NINT726</v>
          </cell>
          <cell r="D141" t="str">
            <v>Cape Fear SEP, Decomm, Relo 115kV Line Protection From Plant Control Room to 230kV Yard Control Bldg</v>
          </cell>
        </row>
        <row r="142">
          <cell r="A142" t="str">
            <v>NINT730</v>
          </cell>
          <cell r="B142" t="str">
            <v>Approved - Summary</v>
          </cell>
          <cell r="C142" t="str">
            <v>NINT730</v>
          </cell>
          <cell r="D142" t="str">
            <v>CR3 New ACP Camera Termination</v>
          </cell>
        </row>
        <row r="143">
          <cell r="A143" t="str">
            <v>P20052315-JM9</v>
          </cell>
          <cell r="B143" t="str">
            <v>Approved - Commit</v>
          </cell>
          <cell r="C143" t="str">
            <v>P20052315-JM9</v>
          </cell>
          <cell r="D143" t="str">
            <v>PEF Backup ECC</v>
          </cell>
        </row>
        <row r="144">
          <cell r="A144" t="str">
            <v>P20072649-JM9</v>
          </cell>
          <cell r="B144" t="str">
            <v>Approved - Commit</v>
          </cell>
          <cell r="C144" t="str">
            <v>P20072649-JM9</v>
          </cell>
          <cell r="D144" t="str">
            <v>UConnect Voice</v>
          </cell>
        </row>
        <row r="145">
          <cell r="A145" t="str">
            <v>P20072655-JM9</v>
          </cell>
          <cell r="B145" t="str">
            <v>Approved - Commit</v>
          </cell>
          <cell r="C145" t="str">
            <v>P20072655-JM9</v>
          </cell>
          <cell r="D145" t="str">
            <v>Carolinas Back Up ECC</v>
          </cell>
        </row>
        <row r="146">
          <cell r="A146" t="str">
            <v>P20073413-JM9</v>
          </cell>
          <cell r="B146" t="str">
            <v>Approved - Commit</v>
          </cell>
          <cell r="C146" t="str">
            <v>P20073413-JM9</v>
          </cell>
          <cell r="D146" t="str">
            <v>Lee Combined Cycle Plant</v>
          </cell>
        </row>
        <row r="147">
          <cell r="A147" t="str">
            <v>P20073414-JM9</v>
          </cell>
          <cell r="B147" t="str">
            <v>Approved - Commit</v>
          </cell>
          <cell r="C147" t="str">
            <v>P20073414-JM9</v>
          </cell>
          <cell r="D147" t="str">
            <v>Sutton Combined Cycle Plant</v>
          </cell>
        </row>
        <row r="148">
          <cell r="A148" t="str">
            <v>P20073870(B)-JM</v>
          </cell>
          <cell r="B148" t="str">
            <v>Approved - Commit</v>
          </cell>
          <cell r="C148" t="str">
            <v>P20073870(B)-JM</v>
          </cell>
          <cell r="D148" t="str">
            <v>PEB Renovations</v>
          </cell>
        </row>
        <row r="149">
          <cell r="A149" t="str">
            <v>P20076759-JM9</v>
          </cell>
          <cell r="B149" t="str">
            <v>Approved - Commit</v>
          </cell>
          <cell r="C149" t="str">
            <v>P20076759-JM9</v>
          </cell>
          <cell r="D149" t="str">
            <v>New Morgan Rd Microwave Facility</v>
          </cell>
        </row>
        <row r="150">
          <cell r="A150" t="str">
            <v>P20085317</v>
          </cell>
          <cell r="B150" t="str">
            <v>Approved - Commit</v>
          </cell>
          <cell r="C150" t="str">
            <v>P20085317</v>
          </cell>
          <cell r="D150" t="str">
            <v>Overture</v>
          </cell>
        </row>
        <row r="151">
          <cell r="A151" t="str">
            <v>P20085581-JM9</v>
          </cell>
          <cell r="B151" t="str">
            <v>Approved - Commit</v>
          </cell>
          <cell r="C151" t="str">
            <v>P20085581-JM9</v>
          </cell>
          <cell r="D151" t="str">
            <v>PEF JMUX Upgrade - Ring 1 &amp; 2</v>
          </cell>
        </row>
        <row r="152">
          <cell r="A152" t="str">
            <v>P20085788-JM9</v>
          </cell>
          <cell r="B152" t="str">
            <v>Approved - Commit</v>
          </cell>
          <cell r="C152" t="str">
            <v>P20085788-JM9</v>
          </cell>
          <cell r="D152" t="str">
            <v>Roxboro SmartGen</v>
          </cell>
        </row>
        <row r="153">
          <cell r="A153" t="str">
            <v>P20086761-JM9</v>
          </cell>
          <cell r="B153" t="str">
            <v>Approved - Commit</v>
          </cell>
          <cell r="C153" t="str">
            <v>P20086761-JM9</v>
          </cell>
          <cell r="D153" t="str">
            <v>PEF Cisco EOL - 2012</v>
          </cell>
        </row>
        <row r="154">
          <cell r="A154" t="str">
            <v>P20089716</v>
          </cell>
          <cell r="B154" t="str">
            <v>Approved - Commit</v>
          </cell>
          <cell r="C154" t="str">
            <v>P20089716</v>
          </cell>
          <cell r="D154" t="str">
            <v>FL VMS Upgrade - Change Request</v>
          </cell>
        </row>
        <row r="155">
          <cell r="A155" t="str">
            <v>P20089859</v>
          </cell>
          <cell r="B155" t="str">
            <v>Approved - Commit</v>
          </cell>
          <cell r="C155" t="str">
            <v>P20089859</v>
          </cell>
          <cell r="D155" t="str">
            <v>Business Energy Check (BEC)</v>
          </cell>
        </row>
        <row r="156">
          <cell r="A156" t="str">
            <v>P20092180-JM9</v>
          </cell>
          <cell r="B156" t="str">
            <v>Approved - Commit</v>
          </cell>
          <cell r="C156" t="str">
            <v>P20092180-JM9</v>
          </cell>
          <cell r="D156" t="str">
            <v>Richmond Tower Replacement</v>
          </cell>
        </row>
        <row r="157">
          <cell r="A157" t="str">
            <v>P20092431 </v>
          </cell>
          <cell r="B157" t="str">
            <v>Approved - Commit</v>
          </cell>
          <cell r="C157" t="str">
            <v>P20092431 </v>
          </cell>
          <cell r="D157" t="str">
            <v>Application Infrastructure Uplift - Change Request</v>
          </cell>
        </row>
        <row r="158">
          <cell r="A158" t="str">
            <v>P20093788</v>
          </cell>
          <cell r="B158" t="str">
            <v>Approved - Commit</v>
          </cell>
          <cell r="C158" t="str">
            <v>P20093788</v>
          </cell>
          <cell r="D158" t="str">
            <v>Picture Perfect Upgrade - Change Request</v>
          </cell>
        </row>
        <row r="159">
          <cell r="A159" t="str">
            <v>P20094010</v>
          </cell>
          <cell r="B159" t="str">
            <v>Approved - Commit</v>
          </cell>
          <cell r="C159" t="str">
            <v>P20094010</v>
          </cell>
          <cell r="D159" t="str">
            <v>SmartGen Implementation</v>
          </cell>
        </row>
        <row r="160">
          <cell r="A160" t="str">
            <v>P-SUMMARY</v>
          </cell>
          <cell r="B160" t="str">
            <v>Approved - Commit</v>
          </cell>
          <cell r="C160" t="str">
            <v>P-SUMMARY</v>
          </cell>
          <cell r="D160" t="str">
            <v>Progress Carryover White Projects</v>
          </cell>
        </row>
        <row r="161">
          <cell r="A161" t="str">
            <v>PUR1063</v>
          </cell>
          <cell r="B161" t="str">
            <v>Approved - Summary</v>
          </cell>
          <cell r="C161" t="str">
            <v>PUR1063</v>
          </cell>
          <cell r="D161" t="str">
            <v>Data Domain Capacity Add on DD990</v>
          </cell>
        </row>
        <row r="162">
          <cell r="A162" t="str">
            <v>NINT737</v>
          </cell>
          <cell r="B162" t="str">
            <v>Approved - Initiate</v>
          </cell>
          <cell r="C162" t="str">
            <v>NINT737</v>
          </cell>
          <cell r="D162" t="str">
            <v>Corporate IT NERC CIP EACM/PACS Mitigation Effort</v>
          </cell>
        </row>
        <row r="163">
          <cell r="A163" t="str">
            <v>NINT546</v>
          </cell>
          <cell r="B163" t="str">
            <v>Approved - Commit</v>
          </cell>
          <cell r="C163" t="str">
            <v>NINT546</v>
          </cell>
          <cell r="D163" t="str">
            <v>CUCM Upgrade</v>
          </cell>
        </row>
        <row r="164">
          <cell r="A164" t="str">
            <v>NINT743</v>
          </cell>
          <cell r="B164" t="str">
            <v>Approved - Summary</v>
          </cell>
          <cell r="C164" t="str">
            <v>NINT743</v>
          </cell>
          <cell r="D164" t="str">
            <v>EPO Version 7 Upgrade</v>
          </cell>
        </row>
        <row r="165">
          <cell r="A165" t="str">
            <v>NINT735</v>
          </cell>
          <cell r="B165" t="str">
            <v>Approved - Summary</v>
          </cell>
          <cell r="C165" t="str">
            <v>NINT735</v>
          </cell>
          <cell r="D165" t="str">
            <v>Sub T1 End-of-Life - Telecom Tactical Study</v>
          </cell>
        </row>
        <row r="166">
          <cell r="A166" t="str">
            <v>NINT740</v>
          </cell>
          <cell r="B166" t="str">
            <v>Approved - Summary</v>
          </cell>
          <cell r="C166" t="str">
            <v>NINT740</v>
          </cell>
          <cell r="D166" t="str">
            <v>Roxboro Fossil Plant - Upgrade Switch to support Badge Readers</v>
          </cell>
        </row>
        <row r="167">
          <cell r="A167" t="str">
            <v>NINT 741</v>
          </cell>
          <cell r="B167" t="str">
            <v>Approved - Summary</v>
          </cell>
          <cell r="C167" t="str">
            <v>NINT 741</v>
          </cell>
          <cell r="D167" t="str">
            <v>Ulmerton West Substation -  THOR 2450D1</v>
          </cell>
        </row>
        <row r="168">
          <cell r="A168" t="str">
            <v>NINT745</v>
          </cell>
          <cell r="B168" t="str">
            <v>Approved - Summary</v>
          </cell>
          <cell r="C168" t="str">
            <v>NINT745</v>
          </cell>
          <cell r="D168" t="str">
            <v>Bartow Administration Renovation and Construction Planning</v>
          </cell>
        </row>
        <row r="169">
          <cell r="A169" t="str">
            <v>NINT747</v>
          </cell>
          <cell r="B169" t="str">
            <v>Approved - Summary</v>
          </cell>
          <cell r="C169" t="str">
            <v>NINT747</v>
          </cell>
          <cell r="D169" t="str">
            <v>MP-Concord 230 KV Substation - Provide Comm for new  230 KV Reactor Station</v>
          </cell>
        </row>
        <row r="170">
          <cell r="A170" t="str">
            <v>NINT749</v>
          </cell>
          <cell r="B170" t="str">
            <v>Approved - Summary</v>
          </cell>
          <cell r="C170" t="str">
            <v>NINT749</v>
          </cell>
          <cell r="D170" t="str">
            <v xml:space="preserve">28th Street Fiber Cut </v>
          </cell>
        </row>
        <row r="171">
          <cell r="A171" t="str">
            <v>FRQ1067</v>
          </cell>
          <cell r="B171" t="str">
            <v>Approved - Summary</v>
          </cell>
          <cell r="C171" t="str">
            <v>FRQ1067</v>
          </cell>
          <cell r="D171" t="str">
            <v xml:space="preserve">Stand Up Production Sever for Latest Version of Dimensions </v>
          </cell>
        </row>
        <row r="172">
          <cell r="A172" t="str">
            <v>FRQ1068</v>
          </cell>
          <cell r="B172" t="str">
            <v>Approved - Summary</v>
          </cell>
          <cell r="C172" t="str">
            <v>FRQ1068</v>
          </cell>
          <cell r="D172" t="str">
            <v>NERC/CIP Access Request Tracking</v>
          </cell>
        </row>
        <row r="173">
          <cell r="A173" t="str">
            <v>FRQ1070</v>
          </cell>
          <cell r="B173" t="str">
            <v>Approved - Summary</v>
          </cell>
          <cell r="C173" t="str">
            <v>FRQ1070</v>
          </cell>
          <cell r="D173" t="str">
            <v>Wheatland CEMLINK6 System</v>
          </cell>
        </row>
        <row r="174">
          <cell r="A174" t="str">
            <v>FRQ1071</v>
          </cell>
          <cell r="B174" t="str">
            <v>Approved - Summary</v>
          </cell>
          <cell r="C174" t="str">
            <v>FRQ1071</v>
          </cell>
          <cell r="D174" t="str">
            <v>Refrigerant Compliance Manager</v>
          </cell>
        </row>
        <row r="175">
          <cell r="A175" t="str">
            <v>NINT732</v>
          </cell>
          <cell r="B175" t="str">
            <v>Approved - Initiate</v>
          </cell>
          <cell r="C175" t="str">
            <v>NINT732</v>
          </cell>
          <cell r="D175" t="str">
            <v>Midwest Communication Shelter Replacement</v>
          </cell>
        </row>
        <row r="176">
          <cell r="A176" t="str">
            <v>NINT710</v>
          </cell>
          <cell r="B176" t="str">
            <v>Approved - Initiate</v>
          </cell>
          <cell r="C176" t="str">
            <v>NINT710</v>
          </cell>
          <cell r="D176" t="str">
            <v>DER Retail Pricing and Position Management</v>
          </cell>
        </row>
        <row r="177">
          <cell r="A177" t="str">
            <v>NINT717</v>
          </cell>
          <cell r="B177" t="str">
            <v>Approved - Summary</v>
          </cell>
          <cell r="C177" t="str">
            <v>NINT717</v>
          </cell>
          <cell r="D177" t="str">
            <v>Florida Route Smart Hardware Upgrade</v>
          </cell>
        </row>
        <row r="178">
          <cell r="A178" t="str">
            <v>PUR1074</v>
          </cell>
          <cell r="B178" t="str">
            <v>Approved - Summary</v>
          </cell>
          <cell r="C178" t="str">
            <v>PUR1074</v>
          </cell>
          <cell r="D178" t="str">
            <v>Progress Smartgrid DSDR DR Storage</v>
          </cell>
        </row>
        <row r="179">
          <cell r="A179" t="str">
            <v>FRQ1073</v>
          </cell>
          <cell r="B179" t="str">
            <v>Approved - Summary</v>
          </cell>
          <cell r="C179" t="str">
            <v>FRQ1073</v>
          </cell>
          <cell r="D179" t="str">
            <v>ITG 439390 - Report number, P35RR217 OD35A168, Clean-up</v>
          </cell>
        </row>
        <row r="180">
          <cell r="A180" t="str">
            <v>FRQ1066</v>
          </cell>
          <cell r="B180" t="str">
            <v>Approved - Summary</v>
          </cell>
          <cell r="C180" t="str">
            <v>FRQ1066</v>
          </cell>
          <cell r="D180" t="str">
            <v>Retiring MW (OH KY IN) Local Customer Service Numbers published on bills</v>
          </cell>
        </row>
        <row r="181">
          <cell r="A181" t="str">
            <v>FRQ1076</v>
          </cell>
          <cell r="B181" t="str">
            <v>Approved - Summary</v>
          </cell>
          <cell r="C181" t="str">
            <v>FRQ1076</v>
          </cell>
          <cell r="D181" t="str">
            <v>ITG 432962 MWMS/CMS gas meter index changes</v>
          </cell>
        </row>
        <row r="182">
          <cell r="A182" t="str">
            <v>NINT583</v>
          </cell>
          <cell r="B182" t="str">
            <v>Approved - Summary</v>
          </cell>
          <cell r="C182" t="str">
            <v>NINT583</v>
          </cell>
          <cell r="D182" t="str">
            <v>ETO-McAlpine Data Mining Project</v>
          </cell>
        </row>
        <row r="183">
          <cell r="A183" t="str">
            <v>NINT748</v>
          </cell>
          <cell r="B183" t="str">
            <v>Approved - Summary</v>
          </cell>
          <cell r="C183" t="str">
            <v>NINT748</v>
          </cell>
          <cell r="D183" t="str">
            <v>Rebuild JQ-12 115KV Line, Bradfordville West-Havana THOR 2054T2</v>
          </cell>
        </row>
        <row r="184">
          <cell r="A184" t="str">
            <v xml:space="preserve">NINT751 </v>
          </cell>
          <cell r="B184" t="str">
            <v>Approved - Summary</v>
          </cell>
          <cell r="C184" t="str">
            <v xml:space="preserve">NINT751 </v>
          </cell>
          <cell r="D184" t="str">
            <v xml:space="preserve">Crystal River South - Substation RUDI </v>
          </cell>
        </row>
        <row r="185">
          <cell r="A185" t="str">
            <v>NINT752</v>
          </cell>
          <cell r="B185" t="str">
            <v>Approved - Summary</v>
          </cell>
          <cell r="C185" t="str">
            <v>NINT752</v>
          </cell>
          <cell r="D185" t="str">
            <v>Inglis Fiber Cut</v>
          </cell>
        </row>
        <row r="186">
          <cell r="A186" t="str">
            <v>NINT753</v>
          </cell>
          <cell r="B186" t="str">
            <v>Approved - Summary</v>
          </cell>
          <cell r="C186" t="str">
            <v>NINT753</v>
          </cell>
          <cell r="D186" t="str">
            <v>Catawba Security VHF Radio System</v>
          </cell>
        </row>
        <row r="187">
          <cell r="A187" t="str">
            <v xml:space="preserve">NINT754 </v>
          </cell>
          <cell r="B187" t="str">
            <v>Approved - Summary</v>
          </cell>
          <cell r="C187" t="str">
            <v xml:space="preserve">NINT754 </v>
          </cell>
          <cell r="D187" t="str">
            <v>Kathleen-Zephyrhills North 2nd 230kV Line -THOR 2225T1</v>
          </cell>
        </row>
        <row r="188">
          <cell r="A188" t="str">
            <v xml:space="preserve">NINT755  </v>
          </cell>
          <cell r="B188" t="str">
            <v>Approved - Summary</v>
          </cell>
          <cell r="C188" t="str">
            <v xml:space="preserve">NINT755  </v>
          </cell>
          <cell r="D188" t="str">
            <v>Deland West - DeLeon Springs 115kV &amp; DWB Rebuild THOR 1016T4</v>
          </cell>
        </row>
        <row r="189">
          <cell r="A189" t="str">
            <v>NINT756</v>
          </cell>
          <cell r="B189" t="str">
            <v>Approved - Summary</v>
          </cell>
          <cell r="C189" t="str">
            <v>NINT756</v>
          </cell>
          <cell r="D189" t="str">
            <v>Blewett Hydro Plan Fiber</v>
          </cell>
        </row>
        <row r="190">
          <cell r="A190" t="str">
            <v xml:space="preserve">NINT757 </v>
          </cell>
          <cell r="B190" t="str">
            <v>Approved - Summary</v>
          </cell>
          <cell r="C190" t="str">
            <v xml:space="preserve">NINT757 </v>
          </cell>
          <cell r="D190" t="str">
            <v>Lake Wales Fiber Cut</v>
          </cell>
        </row>
        <row r="191">
          <cell r="A191" t="str">
            <v>NINT583</v>
          </cell>
          <cell r="B191" t="str">
            <v>Approved - Summary</v>
          </cell>
          <cell r="C191" t="str">
            <v>NINT583</v>
          </cell>
          <cell r="D191" t="str">
            <v>ETO-McAlpine Data Mining Project</v>
          </cell>
        </row>
        <row r="192">
          <cell r="A192" t="str">
            <v>NINT748</v>
          </cell>
          <cell r="B192" t="str">
            <v>Approved - Summary</v>
          </cell>
          <cell r="C192" t="str">
            <v>NINT748</v>
          </cell>
          <cell r="D192" t="str">
            <v xml:space="preserve">Rebuild JQ-12 115KV Line, Bradfordville West-Havana THOR 2054T2 </v>
          </cell>
        </row>
        <row r="193">
          <cell r="A193" t="str">
            <v xml:space="preserve">NINT751 </v>
          </cell>
          <cell r="B193" t="str">
            <v>Approved - Summary</v>
          </cell>
          <cell r="C193" t="str">
            <v xml:space="preserve">NINT751 </v>
          </cell>
          <cell r="D193" t="str">
            <v xml:space="preserve">Crystal River South - Substation RUDI </v>
          </cell>
        </row>
        <row r="194">
          <cell r="A194" t="str">
            <v>NINT752</v>
          </cell>
          <cell r="B194" t="str">
            <v>Approved - Summary</v>
          </cell>
          <cell r="C194" t="str">
            <v>NINT752</v>
          </cell>
          <cell r="D194" t="str">
            <v>Inglis Fiber Cut</v>
          </cell>
        </row>
        <row r="195">
          <cell r="A195" t="str">
            <v>NINT753</v>
          </cell>
          <cell r="B195" t="str">
            <v>Approved - Summary</v>
          </cell>
          <cell r="C195" t="str">
            <v>NINT753</v>
          </cell>
          <cell r="D195" t="str">
            <v>Catawba Security VHF Radio System</v>
          </cell>
        </row>
        <row r="196">
          <cell r="A196" t="str">
            <v xml:space="preserve">NINT754  </v>
          </cell>
          <cell r="B196" t="str">
            <v>Approved - Summary</v>
          </cell>
          <cell r="C196" t="str">
            <v xml:space="preserve">NINT754  </v>
          </cell>
          <cell r="D196" t="str">
            <v>Kathleen-Zephyrhills North 2nd 230kV Line -THOR 2225T1</v>
          </cell>
        </row>
        <row r="197">
          <cell r="A197" t="str">
            <v xml:space="preserve">NINT755 </v>
          </cell>
          <cell r="B197" t="str">
            <v>Approved - Summary</v>
          </cell>
          <cell r="C197" t="str">
            <v xml:space="preserve">NINT755 </v>
          </cell>
          <cell r="D197" t="str">
            <v>Deland West - DeLeon Springs 115kV &amp; DWB Rebuild THOR 1016T4</v>
          </cell>
        </row>
        <row r="198">
          <cell r="A198" t="str">
            <v>NINT760</v>
          </cell>
          <cell r="B198" t="str">
            <v>Approved - Summary</v>
          </cell>
          <cell r="C198" t="str">
            <v>NINT760</v>
          </cell>
          <cell r="D198" t="str">
            <v>Enterprise Digital Signage Standards</v>
          </cell>
        </row>
        <row r="199">
          <cell r="A199" t="str">
            <v>NINT758</v>
          </cell>
          <cell r="B199" t="str">
            <v>Approved - Initiate</v>
          </cell>
          <cell r="C199" t="str">
            <v>NINT758</v>
          </cell>
          <cell r="D199" t="str">
            <v>Implement M&amp;D Center Tools for Non-Regulated Business - EtaPro</v>
          </cell>
        </row>
        <row r="200">
          <cell r="A200" t="str">
            <v>NINT736</v>
          </cell>
          <cell r="B200" t="str">
            <v>Approved - Commit</v>
          </cell>
          <cell r="C200" t="str">
            <v>NINT736</v>
          </cell>
          <cell r="D200" t="str">
            <v>Badge Reprint - Nuclear</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sheetData>
      <sheetData sheetId="2"/>
      <sheetData sheetId="3"/>
      <sheetData sheetId="4"/>
      <sheetData sheetId="5"/>
      <sheetData sheetId="6"/>
      <sheetData sheetId="7"/>
      <sheetData sheetId="8"/>
      <sheetData sheetId="9">
        <row r="3">
          <cell r="A3" t="str">
            <v>NINT254</v>
          </cell>
          <cell r="B3" t="str">
            <v>Carolina's 800MHz Radio Replacement (COMPLETE)</v>
          </cell>
          <cell r="C3" t="str">
            <v>Closed</v>
          </cell>
          <cell r="D3" t="str">
            <v>Telecom Eng Services</v>
          </cell>
          <cell r="G3" t="str">
            <v>1/2/08 12:00 AM</v>
          </cell>
          <cell r="H3" t="str">
            <v>6/30/11 5:00 PM</v>
          </cell>
          <cell r="I3" t="str">
            <v>L2</v>
          </cell>
          <cell r="J3" t="str">
            <v>Steve</v>
          </cell>
        </row>
        <row r="4">
          <cell r="A4" t="str">
            <v>NINT272</v>
          </cell>
          <cell r="B4" t="str">
            <v>REC Forecasting &amp; Position Management (COMPLETE)</v>
          </cell>
          <cell r="C4" t="str">
            <v>Closed</v>
          </cell>
          <cell r="D4" t="str">
            <v>Commercial/Fuels &amp; Trading</v>
          </cell>
          <cell r="G4" t="str">
            <v>10/1/10 12:00 AM</v>
          </cell>
          <cell r="H4" t="str">
            <v>8/31/11 5:00 PM</v>
          </cell>
          <cell r="I4" t="str">
            <v>L2</v>
          </cell>
          <cell r="J4" t="str">
            <v>Justin</v>
          </cell>
        </row>
        <row r="5">
          <cell r="A5" t="str">
            <v>NINT274</v>
          </cell>
          <cell r="B5" t="str">
            <v>Promet Technology Upgrade (VB6 Rewrite)</v>
          </cell>
          <cell r="C5" t="str">
            <v>Closed</v>
          </cell>
          <cell r="D5" t="str">
            <v>Fossil/Hydro/EH&amp;S Solutions</v>
          </cell>
          <cell r="G5" t="str">
            <v>12/1/10 12:00 AM</v>
          </cell>
          <cell r="H5" t="str">
            <v>8/2/12 5:00 PM</v>
          </cell>
          <cell r="I5" t="str">
            <v>L2</v>
          </cell>
          <cell r="J5" t="str">
            <v>Justin</v>
          </cell>
        </row>
        <row r="6">
          <cell r="A6" t="str">
            <v>NINT273</v>
          </cell>
          <cell r="B6" t="str">
            <v>Commodity Position Management (COMPLETE)</v>
          </cell>
          <cell r="C6" t="str">
            <v>Closed</v>
          </cell>
          <cell r="D6" t="str">
            <v>Commercial/Fuels &amp; Trading</v>
          </cell>
          <cell r="G6" t="str">
            <v>4/1/11 12:00 AM</v>
          </cell>
          <cell r="H6" t="str">
            <v>12/30/11 5:00 PM</v>
          </cell>
          <cell r="I6" t="str">
            <v>L2</v>
          </cell>
          <cell r="J6" t="str">
            <v>Justin</v>
          </cell>
        </row>
        <row r="7">
          <cell r="A7" t="str">
            <v>NINT267</v>
          </cell>
          <cell r="B7" t="str">
            <v>MWA.012 - CSAT Residential Transactional and Relationship Survey</v>
          </cell>
          <cell r="C7" t="str">
            <v>Closed</v>
          </cell>
          <cell r="D7" t="str">
            <v>Cust Sol Delivery</v>
          </cell>
          <cell r="E7" t="str">
            <v>Chris Sechrest</v>
          </cell>
          <cell r="G7" t="str">
            <v>4/8/11 12:00 AM</v>
          </cell>
          <cell r="H7" t="str">
            <v>2/15/12 5:00 PM</v>
          </cell>
          <cell r="I7" t="str">
            <v>L2</v>
          </cell>
          <cell r="J7" t="str">
            <v>Mandy</v>
          </cell>
        </row>
        <row r="8">
          <cell r="A8" t="str">
            <v>INT13D</v>
          </cell>
          <cell r="B8" t="str">
            <v>eMax Insourcing</v>
          </cell>
          <cell r="C8" t="str">
            <v>Closed</v>
          </cell>
          <cell r="D8" t="str">
            <v>Work Mgmt / Supply Chain</v>
          </cell>
          <cell r="G8" t="str">
            <v>5/1/11 12:00 AM</v>
          </cell>
          <cell r="H8" t="str">
            <v>2/28/12 5:00 PM</v>
          </cell>
          <cell r="I8" t="str">
            <v>L2</v>
          </cell>
          <cell r="J8" t="str">
            <v>Richard</v>
          </cell>
        </row>
        <row r="9">
          <cell r="A9" t="str">
            <v>NINT275</v>
          </cell>
          <cell r="B9" t="str">
            <v>FH Regulated Targets Phases 2 &amp; 3</v>
          </cell>
          <cell r="C9" t="str">
            <v>Closed</v>
          </cell>
          <cell r="D9" t="str">
            <v>Fossil/Hydro/EH&amp;S Solutions</v>
          </cell>
          <cell r="G9" t="str">
            <v>5/25/11 12:00 AM</v>
          </cell>
          <cell r="H9" t="str">
            <v>5/4/12 5:00 PM</v>
          </cell>
          <cell r="I9" t="str">
            <v>L2</v>
          </cell>
          <cell r="J9" t="str">
            <v>Justin</v>
          </cell>
        </row>
        <row r="10">
          <cell r="A10" t="str">
            <v>NINT252</v>
          </cell>
          <cell r="B10" t="str">
            <v>RSA Hard Token Replacement  (COMPLETE)</v>
          </cell>
          <cell r="C10" t="str">
            <v>Closed</v>
          </cell>
          <cell r="D10" t="str">
            <v>Telecom Eng Services</v>
          </cell>
          <cell r="G10" t="str">
            <v>8/1/11 12:00 AM</v>
          </cell>
          <cell r="H10" t="str">
            <v>2/28/12 5:00 PM</v>
          </cell>
          <cell r="I10" t="str">
            <v>L2</v>
          </cell>
          <cell r="J10" t="str">
            <v>Steve</v>
          </cell>
        </row>
        <row r="11">
          <cell r="A11" t="str">
            <v>NINT279</v>
          </cell>
          <cell r="B11" t="str">
            <v>MDM 2.1 Road Map Analysis</v>
          </cell>
          <cell r="C11" t="str">
            <v>Closed</v>
          </cell>
          <cell r="D11" t="str">
            <v>Cust Sol Delivery</v>
          </cell>
          <cell r="E11" t="str">
            <v>Chris Sechrest</v>
          </cell>
          <cell r="F11" t="str">
            <v>Retha Hunsicker</v>
          </cell>
          <cell r="G11" t="str">
            <v>2/13/12 8:00 AM</v>
          </cell>
          <cell r="H11" t="str">
            <v>3/5/12 5:00 PM</v>
          </cell>
          <cell r="I11" t="str">
            <v>L2</v>
          </cell>
          <cell r="J11" t="str">
            <v>Mandy</v>
          </cell>
        </row>
        <row r="12">
          <cell r="A12" t="str">
            <v>NINT197</v>
          </cell>
          <cell r="B12" t="str">
            <v>CAPS Upgrade</v>
          </cell>
          <cell r="C12" t="str">
            <v>Closed</v>
          </cell>
          <cell r="D12" t="str">
            <v>Work Mgmt / Supply Chain</v>
          </cell>
          <cell r="G12" t="str">
            <v>10/1/11 12:00 AM</v>
          </cell>
          <cell r="H12" t="str">
            <v>4/20/12 5:00 PM</v>
          </cell>
          <cell r="I12" t="str">
            <v>L2</v>
          </cell>
          <cell r="J12" t="str">
            <v>Richard</v>
          </cell>
        </row>
        <row r="13">
          <cell r="A13" t="str">
            <v>NINT259</v>
          </cell>
          <cell r="B13" t="str">
            <v>Oracle AD Integration</v>
          </cell>
          <cell r="C13" t="str">
            <v>Cancelled</v>
          </cell>
          <cell r="D13" t="str">
            <v>Database Services</v>
          </cell>
          <cell r="G13" t="str">
            <v>2/1/11 12:00 AM</v>
          </cell>
          <cell r="H13" t="str">
            <v>3/30/12 5:00 PM</v>
          </cell>
          <cell r="I13" t="str">
            <v>L2</v>
          </cell>
          <cell r="J13" t="str">
            <v>Mark</v>
          </cell>
        </row>
        <row r="14">
          <cell r="A14" t="str">
            <v>NINT222</v>
          </cell>
          <cell r="B14" t="str">
            <v>CC.050 - 500k: One Month DPA</v>
          </cell>
          <cell r="C14" t="str">
            <v>Closed</v>
          </cell>
          <cell r="D14" t="str">
            <v>Cust Sol Delivery</v>
          </cell>
          <cell r="E14" t="str">
            <v>Chris Sechrest</v>
          </cell>
          <cell r="G14" t="str">
            <v>7/18/11 12:00 AM</v>
          </cell>
          <cell r="H14" t="str">
            <v>3/30/12 5:00 PM</v>
          </cell>
          <cell r="I14" t="str">
            <v>L2</v>
          </cell>
          <cell r="J14" t="str">
            <v>Mandy</v>
          </cell>
        </row>
        <row r="15">
          <cell r="A15" t="str">
            <v>NINT258</v>
          </cell>
          <cell r="B15" t="str">
            <v>Windows File Server to NAS Migration</v>
          </cell>
          <cell r="C15" t="str">
            <v>Closed</v>
          </cell>
          <cell r="D15" t="str">
            <v>Technology Services</v>
          </cell>
          <cell r="G15" t="str">
            <v>9/9/11 12:00 AM</v>
          </cell>
          <cell r="H15" t="str">
            <v>3/30/12 5:00 PM</v>
          </cell>
          <cell r="I15" t="str">
            <v>L2</v>
          </cell>
          <cell r="J15" t="str">
            <v>Mark</v>
          </cell>
        </row>
        <row r="16">
          <cell r="A16" t="str">
            <v>NINT297</v>
          </cell>
          <cell r="B16" t="str">
            <v>CS Cabling</v>
          </cell>
          <cell r="C16" t="str">
            <v>Cancelled</v>
          </cell>
          <cell r="D16" t="str">
            <v>Technology Services</v>
          </cell>
          <cell r="E16" t="str">
            <v>Frank Cook</v>
          </cell>
          <cell r="G16" t="str">
            <v>1/2/12 12:00 AM</v>
          </cell>
          <cell r="H16" t="str">
            <v>3/30/12 5:00 PM</v>
          </cell>
          <cell r="I16" t="str">
            <v>L1</v>
          </cell>
          <cell r="J16" t="str">
            <v>Mark</v>
          </cell>
        </row>
        <row r="17">
          <cell r="A17" t="str">
            <v>NINT309</v>
          </cell>
          <cell r="B17" t="str">
            <v>SGS.099 -  APM Oracle Load Analysis Software Upgrade</v>
          </cell>
          <cell r="C17" t="str">
            <v>Closed</v>
          </cell>
          <cell r="D17" t="str">
            <v>Grid Modernization</v>
          </cell>
          <cell r="E17" t="str">
            <v>Allen Amos</v>
          </cell>
          <cell r="F17" t="str">
            <v>William Baker</v>
          </cell>
          <cell r="G17" t="str">
            <v>2/13/12 8:00 AM</v>
          </cell>
          <cell r="H17" t="str">
            <v>11/28/12 5:00 PM</v>
          </cell>
          <cell r="I17" t="str">
            <v>L2</v>
          </cell>
          <cell r="J17" t="str">
            <v>Mandy</v>
          </cell>
        </row>
        <row r="18">
          <cell r="A18" t="str">
            <v>NINT264</v>
          </cell>
          <cell r="B18" t="str">
            <v>Vmware Implementation</v>
          </cell>
          <cell r="C18" t="str">
            <v>Closed</v>
          </cell>
          <cell r="G18" t="str">
            <v>10/24/11 12:00 AM</v>
          </cell>
          <cell r="H18" t="str">
            <v>3/31/12 5:00 PM</v>
          </cell>
          <cell r="I18" t="str">
            <v>L2</v>
          </cell>
          <cell r="J18" t="str">
            <v>UPDATE IT TEAM!</v>
          </cell>
        </row>
        <row r="19">
          <cell r="A19" t="str">
            <v>INT124b</v>
          </cell>
          <cell r="B19" t="str">
            <v>HR Core Consolidation - Onboarding</v>
          </cell>
          <cell r="C19" t="str">
            <v>Closed</v>
          </cell>
          <cell r="D19" t="str">
            <v>HR Sol Delivery</v>
          </cell>
          <cell r="E19" t="str">
            <v>Tim Ramsden</v>
          </cell>
          <cell r="F19" t="str">
            <v>Tom Silinski</v>
          </cell>
          <cell r="G19" t="str">
            <v>5/21/12 8:00 AM</v>
          </cell>
          <cell r="H19" t="str">
            <v>12/17/12 5:00 PM</v>
          </cell>
          <cell r="I19" t="str">
            <v>L2</v>
          </cell>
          <cell r="J19" t="str">
            <v>Erin</v>
          </cell>
        </row>
        <row r="20">
          <cell r="A20" t="str">
            <v>INT53D</v>
          </cell>
          <cell r="B20" t="str">
            <v>Eliminate Automation for special needs notification</v>
          </cell>
          <cell r="C20" t="str">
            <v>Closed</v>
          </cell>
          <cell r="D20" t="str">
            <v>Cust Sol Delivery</v>
          </cell>
          <cell r="E20" t="str">
            <v>Chris Sechrest</v>
          </cell>
          <cell r="G20" t="str">
            <v>3/16/12 8:00 AM</v>
          </cell>
          <cell r="H20" t="str">
            <v>3/31/12 5:00 PM</v>
          </cell>
          <cell r="I20" t="str">
            <v>L2</v>
          </cell>
          <cell r="J20" t="str">
            <v>Mandy</v>
          </cell>
        </row>
        <row r="21">
          <cell r="A21" t="str">
            <v>NINT212</v>
          </cell>
          <cell r="B21" t="str">
            <v>Rewrite Gas Area Load Forecast Enhancement                   (ITG# 407423)</v>
          </cell>
          <cell r="C21" t="str">
            <v>Closed</v>
          </cell>
          <cell r="D21" t="str">
            <v>Energy Delivery</v>
          </cell>
          <cell r="G21" t="str">
            <v>7/1/11 12:00 AM</v>
          </cell>
          <cell r="H21" t="str">
            <v>6/15/12 5:00 PM</v>
          </cell>
          <cell r="I21" t="str">
            <v>L2</v>
          </cell>
          <cell r="J21" t="str">
            <v>Richard</v>
          </cell>
        </row>
        <row r="22">
          <cell r="A22" t="str">
            <v>NINT265</v>
          </cell>
          <cell r="B22" t="str">
            <v>MWA.014 - My Home Energy Report</v>
          </cell>
          <cell r="C22" t="str">
            <v>Closed</v>
          </cell>
          <cell r="D22" t="str">
            <v>Cust Sol Delivery</v>
          </cell>
          <cell r="E22" t="str">
            <v>Chris Sechrest</v>
          </cell>
          <cell r="G22" t="str">
            <v>7/1/11 12:00 AM</v>
          </cell>
          <cell r="H22" t="str">
            <v>6/30/12 5:00 PM</v>
          </cell>
          <cell r="I22" t="str">
            <v>L2</v>
          </cell>
          <cell r="J22" t="str">
            <v>Mandy</v>
          </cell>
        </row>
        <row r="23">
          <cell r="A23" t="str">
            <v>NINT231</v>
          </cell>
          <cell r="B23" t="str">
            <v>NFP-805 Transition  (COMPLETE?)</v>
          </cell>
          <cell r="C23" t="str">
            <v>Closed</v>
          </cell>
          <cell r="D23" t="str">
            <v>Nuc Infra/Sol Delivery</v>
          </cell>
          <cell r="G23" t="str">
            <v>1/1/10 12:00 AM</v>
          </cell>
          <cell r="H23" t="str">
            <v>5/31/12 5:00 PM</v>
          </cell>
          <cell r="I23" t="str">
            <v>L2</v>
          </cell>
          <cell r="J23" t="str">
            <v>Justin</v>
          </cell>
        </row>
        <row r="24">
          <cell r="A24" t="str">
            <v>NINT228</v>
          </cell>
          <cell r="B24" t="str">
            <v>SmartGrid Device Integration (ITG REQUEST# 422966)</v>
          </cell>
          <cell r="C24" t="str">
            <v>Approved</v>
          </cell>
          <cell r="D24" t="str">
            <v>Energy Delivery</v>
          </cell>
          <cell r="E24" t="str">
            <v>Richard Donaldson</v>
          </cell>
          <cell r="G24" t="str">
            <v>4/2/12 8:00 AM</v>
          </cell>
          <cell r="H24" t="str">
            <v>12/28/12 5:00 PM</v>
          </cell>
          <cell r="I24" t="str">
            <v>L2</v>
          </cell>
          <cell r="J24" t="str">
            <v>Richard</v>
          </cell>
        </row>
        <row r="25">
          <cell r="A25" t="str">
            <v>NINT282</v>
          </cell>
          <cell r="B25" t="str">
            <v>Gas Supply Meter Data/ Metretek Backoffice/ Gas AMR Replacement (ITG REQUEST#  420066)</v>
          </cell>
          <cell r="C25" t="str">
            <v>Closed</v>
          </cell>
          <cell r="D25" t="str">
            <v>Energy Delivery</v>
          </cell>
          <cell r="G25" t="str">
            <v>5/1/11 12:00 AM</v>
          </cell>
          <cell r="H25" t="str">
            <v>6/29/12 5:00 PM</v>
          </cell>
          <cell r="I25" t="str">
            <v>L2</v>
          </cell>
          <cell r="J25" t="str">
            <v>Richard</v>
          </cell>
        </row>
        <row r="26">
          <cell r="A26" t="str">
            <v>NINT224</v>
          </cell>
          <cell r="B26" t="str">
            <v>CIS.142 ROF DNP/CRON Automation</v>
          </cell>
          <cell r="C26" t="str">
            <v>Closed</v>
          </cell>
          <cell r="D26" t="str">
            <v>Cust Sol Delivery</v>
          </cell>
          <cell r="E26" t="str">
            <v>Chris Sechrest</v>
          </cell>
          <cell r="G26" t="str">
            <v>9/1/11 12:00 AM</v>
          </cell>
          <cell r="H26" t="str">
            <v>5/31/12 5:00 PM</v>
          </cell>
          <cell r="I26" t="str">
            <v>L2</v>
          </cell>
          <cell r="J26" t="str">
            <v>Mandy</v>
          </cell>
        </row>
        <row r="27">
          <cell r="A27" t="str">
            <v>INT62c</v>
          </cell>
          <cell r="B27" t="str">
            <v>Consolidated Asset Suite - Infrastructure Set Up</v>
          </cell>
          <cell r="C27" t="str">
            <v>Closed</v>
          </cell>
          <cell r="D27" t="str">
            <v>Nuclear Merger PMO</v>
          </cell>
          <cell r="G27" t="str">
            <v>11/16/11 12:00 AM</v>
          </cell>
          <cell r="H27" t="str">
            <v>6/1/12 5:00 PM</v>
          </cell>
          <cell r="I27" t="str">
            <v>L2</v>
          </cell>
          <cell r="J27" t="str">
            <v>Justin</v>
          </cell>
        </row>
        <row r="28">
          <cell r="A28" t="str">
            <v>NINT287</v>
          </cell>
          <cell r="B28" t="str">
            <v>2012 Tier 2 Storage Frame Additions</v>
          </cell>
          <cell r="C28" t="str">
            <v>Closed</v>
          </cell>
          <cell r="D28" t="str">
            <v>Technology Services</v>
          </cell>
          <cell r="E28" t="str">
            <v>Brian Cosgrove</v>
          </cell>
          <cell r="F28" t="str">
            <v>Frank Cook</v>
          </cell>
          <cell r="G28" t="str">
            <v>2/15/12 12:00 AM</v>
          </cell>
          <cell r="H28" t="str">
            <v>6/1/12 5:00 PM</v>
          </cell>
          <cell r="I28" t="str">
            <v>L2</v>
          </cell>
          <cell r="J28" t="str">
            <v>Mark</v>
          </cell>
        </row>
        <row r="29">
          <cell r="A29" t="str">
            <v>NINT223</v>
          </cell>
          <cell r="B29" t="str">
            <v>CIS.140 - Upgrade SE LodeStar Billing Expert</v>
          </cell>
          <cell r="C29" t="str">
            <v>Closed</v>
          </cell>
          <cell r="D29" t="str">
            <v>Cust Sol Delivery</v>
          </cell>
          <cell r="E29" t="str">
            <v>Chris Sechrest</v>
          </cell>
          <cell r="G29" t="str">
            <v>7/1/11 12:00 AM</v>
          </cell>
          <cell r="H29" t="str">
            <v>8/31/12 5:00 PM</v>
          </cell>
          <cell r="I29" t="str">
            <v>L2</v>
          </cell>
          <cell r="J29" t="str">
            <v>Mandy</v>
          </cell>
        </row>
        <row r="30">
          <cell r="A30" t="str">
            <v>NINT260</v>
          </cell>
          <cell r="B30" t="str">
            <v>Dimensions Phase III - Migrations</v>
          </cell>
          <cell r="C30" t="str">
            <v>Approved</v>
          </cell>
          <cell r="D30" t="str">
            <v>Tech Process &amp; Support Services</v>
          </cell>
          <cell r="G30" t="str">
            <v>4/1/10 12:00 AM</v>
          </cell>
          <cell r="H30" t="str">
            <v>1/31/13 5:00 PM</v>
          </cell>
          <cell r="I30" t="str">
            <v>L2</v>
          </cell>
          <cell r="J30" t="str">
            <v>Mark</v>
          </cell>
        </row>
        <row r="31">
          <cell r="A31" t="str">
            <v>NINT236</v>
          </cell>
          <cell r="B31" t="str">
            <v>Line Recloser Automation - Ph II</v>
          </cell>
          <cell r="C31" t="str">
            <v>Closed</v>
          </cell>
          <cell r="G31" t="str">
            <v>7/1/10 12:00 AM</v>
          </cell>
          <cell r="H31" t="str">
            <v>6/29/12 5:00 PM</v>
          </cell>
          <cell r="I31" t="str">
            <v>L1</v>
          </cell>
          <cell r="J31" t="str">
            <v>UPDATE IT TEAM!</v>
          </cell>
        </row>
        <row r="32">
          <cell r="A32" t="str">
            <v>NINT255</v>
          </cell>
          <cell r="B32" t="str">
            <v>Secure Scalable Citrix Solution</v>
          </cell>
          <cell r="C32" t="str">
            <v>Closed</v>
          </cell>
          <cell r="D32" t="str">
            <v>Technology Services</v>
          </cell>
          <cell r="G32" t="str">
            <v>11/9/10 12:00 AM</v>
          </cell>
          <cell r="H32" t="str">
            <v>9/20/12 5:00 PM</v>
          </cell>
          <cell r="I32" t="str">
            <v>L2</v>
          </cell>
          <cell r="J32" t="str">
            <v>Mark</v>
          </cell>
        </row>
        <row r="33">
          <cell r="A33" t="str">
            <v>NINT270</v>
          </cell>
          <cell r="B33" t="str">
            <v>SGS.085 - Itron IEE and Openway Implementation</v>
          </cell>
          <cell r="C33" t="str">
            <v>Closed</v>
          </cell>
          <cell r="D33" t="str">
            <v>Grid Modernization</v>
          </cell>
          <cell r="E33" t="str">
            <v>Allen Amos</v>
          </cell>
          <cell r="G33" t="str">
            <v>5/2/11 12:00 AM</v>
          </cell>
          <cell r="H33" t="str">
            <v>6/15/12 5:00 PM</v>
          </cell>
          <cell r="I33" t="str">
            <v>L2</v>
          </cell>
          <cell r="J33" t="str">
            <v>Mandy</v>
          </cell>
        </row>
        <row r="34">
          <cell r="A34" t="str">
            <v>NINT242</v>
          </cell>
          <cell r="B34" t="str">
            <v>Nantahala Station Automation - Ph III</v>
          </cell>
          <cell r="C34" t="str">
            <v>Closed</v>
          </cell>
          <cell r="D34" t="str">
            <v>EMS/DMS/SCADA/Proc Ctrls Sol Del &amp; Support</v>
          </cell>
          <cell r="G34" t="str">
            <v>7/1/11 12:00 AM</v>
          </cell>
          <cell r="H34" t="str">
            <v>12/28/12 5:00 PM</v>
          </cell>
          <cell r="I34" t="str">
            <v>L1</v>
          </cell>
          <cell r="J34" t="str">
            <v>Richard</v>
          </cell>
        </row>
        <row r="35">
          <cell r="A35" t="str">
            <v>NINT246</v>
          </cell>
          <cell r="B35" t="str">
            <v>Workforce Hub 2012</v>
          </cell>
          <cell r="C35" t="str">
            <v>Closed</v>
          </cell>
          <cell r="D35" t="str">
            <v>HR Sol Delivery</v>
          </cell>
          <cell r="G35" t="str">
            <v>9/1/11 12:00 AM</v>
          </cell>
          <cell r="H35" t="str">
            <v>12/31/12 5:00 PM</v>
          </cell>
          <cell r="I35" t="str">
            <v>L2</v>
          </cell>
          <cell r="J35" t="str">
            <v>Erin</v>
          </cell>
        </row>
        <row r="36">
          <cell r="A36" t="str">
            <v>NINT215</v>
          </cell>
          <cell r="B36" t="str">
            <v>Desktop of the Future Pilot (includes Office 2010 Readiness)</v>
          </cell>
          <cell r="C36" t="str">
            <v>Closed</v>
          </cell>
          <cell r="D36" t="str">
            <v>Customer Services</v>
          </cell>
          <cell r="G36" t="str">
            <v>10/15/11 12:00 AM</v>
          </cell>
          <cell r="H36" t="str">
            <v>7/30/12 5:00 PM</v>
          </cell>
          <cell r="I36" t="str">
            <v>L2</v>
          </cell>
          <cell r="J36" t="str">
            <v>Mark</v>
          </cell>
        </row>
        <row r="37">
          <cell r="A37" t="str">
            <v>NINT208</v>
          </cell>
          <cell r="B37" t="str">
            <v>Contact Channel Optimization</v>
          </cell>
          <cell r="C37" t="str">
            <v>Approved</v>
          </cell>
          <cell r="D37" t="str">
            <v>Cust Sol Delivery</v>
          </cell>
          <cell r="E37" t="str">
            <v>Chris Sechrest</v>
          </cell>
          <cell r="F37" t="str">
            <v>Scott Horton</v>
          </cell>
          <cell r="G37" t="str">
            <v>1/25/12 12:00 AM</v>
          </cell>
          <cell r="H37" t="str">
            <v>3/29/13 5:00 PM</v>
          </cell>
          <cell r="I37" t="str">
            <v>L2</v>
          </cell>
          <cell r="J37" t="str">
            <v>Mandy</v>
          </cell>
        </row>
        <row r="38">
          <cell r="A38" t="str">
            <v>NINT249</v>
          </cell>
          <cell r="B38" t="str">
            <v>CIS.141 OH ESP 2012</v>
          </cell>
          <cell r="C38" t="str">
            <v>Closed</v>
          </cell>
          <cell r="D38" t="str">
            <v>Cust Sol Delivery</v>
          </cell>
          <cell r="E38" t="str">
            <v>Chris Sechrest</v>
          </cell>
          <cell r="F38" t="str">
            <v>Tiffany Moore</v>
          </cell>
          <cell r="G38" t="str">
            <v>7/18/11 12:00 AM</v>
          </cell>
          <cell r="H38" t="str">
            <v>12/20/12 5:00 PM</v>
          </cell>
          <cell r="I38" t="str">
            <v>L2</v>
          </cell>
          <cell r="J38" t="str">
            <v>Mandy</v>
          </cell>
        </row>
        <row r="39">
          <cell r="A39" t="str">
            <v>NINT250</v>
          </cell>
          <cell r="B39" t="str">
            <v>Specialty Products EE Store (MWA.017)</v>
          </cell>
          <cell r="C39" t="str">
            <v>Approved</v>
          </cell>
          <cell r="D39" t="str">
            <v>Cust Sol Delivery</v>
          </cell>
          <cell r="E39" t="str">
            <v>Jerome Cherry</v>
          </cell>
          <cell r="F39" t="str">
            <v>Jared Lawrence</v>
          </cell>
          <cell r="G39" t="str">
            <v>8/1/11 8:00 AM</v>
          </cell>
          <cell r="H39" t="str">
            <v>4/26/13 5:00 PM</v>
          </cell>
          <cell r="I39" t="str">
            <v>L2</v>
          </cell>
          <cell r="J39" t="str">
            <v>Mandy</v>
          </cell>
        </row>
        <row r="40">
          <cell r="A40" t="str">
            <v>NINT219</v>
          </cell>
          <cell r="B40" t="str">
            <v>Renewable Energy Certificatea - NYSEblue</v>
          </cell>
          <cell r="C40" t="str">
            <v>Closed</v>
          </cell>
          <cell r="D40" t="str">
            <v>Finance Sol Delivery</v>
          </cell>
          <cell r="G40" t="str">
            <v>9/1/11 12:00 AM</v>
          </cell>
          <cell r="H40" t="str">
            <v>7/30/12 5:00 PM</v>
          </cell>
          <cell r="I40" t="str">
            <v>L2</v>
          </cell>
          <cell r="J40" t="str">
            <v>Erin</v>
          </cell>
        </row>
        <row r="41">
          <cell r="A41" t="str">
            <v>INT140D</v>
          </cell>
          <cell r="B41" t="str">
            <v>Consolidate Fuels Management Platforms Combined with INT140</v>
          </cell>
          <cell r="C41" t="str">
            <v>Cancelled</v>
          </cell>
          <cell r="D41" t="str">
            <v>Commercial/Fuels &amp; Trading</v>
          </cell>
          <cell r="G41" t="str">
            <v>9/12/11 12:00 AM</v>
          </cell>
          <cell r="H41" t="str">
            <v>9/11/12 5:00 PM</v>
          </cell>
          <cell r="I41" t="str">
            <v>L2</v>
          </cell>
          <cell r="J41" t="str">
            <v>Justin</v>
          </cell>
        </row>
        <row r="42">
          <cell r="A42" t="str">
            <v>NINT285</v>
          </cell>
          <cell r="B42" t="str">
            <v>Storage SAN Switch EOL Replacement</v>
          </cell>
          <cell r="C42" t="str">
            <v>Closed</v>
          </cell>
          <cell r="D42" t="str">
            <v>Technology Services</v>
          </cell>
          <cell r="E42" t="str">
            <v>Brian Cosgrove</v>
          </cell>
          <cell r="F42" t="str">
            <v>Frank Cook</v>
          </cell>
          <cell r="G42" t="str">
            <v>1/30/12 12:00 AM</v>
          </cell>
          <cell r="H42" t="str">
            <v>9/28/12 5:00 PM</v>
          </cell>
          <cell r="I42" t="str">
            <v>L2</v>
          </cell>
          <cell r="J42" t="str">
            <v>Mark</v>
          </cell>
        </row>
        <row r="43">
          <cell r="A43" t="str">
            <v>NINT257</v>
          </cell>
          <cell r="B43" t="str">
            <v>Duke Private Cloud Project</v>
          </cell>
          <cell r="C43" t="str">
            <v>Approved</v>
          </cell>
          <cell r="D43" t="str">
            <v>Technology Services</v>
          </cell>
          <cell r="E43" t="str">
            <v>Frank Cook</v>
          </cell>
          <cell r="F43" t="str">
            <v>Chris Heck</v>
          </cell>
          <cell r="G43" t="str">
            <v>9/1/11 8:00 AM</v>
          </cell>
          <cell r="H43" t="str">
            <v>10/31/12 5:00 PM</v>
          </cell>
          <cell r="I43" t="str">
            <v>L2</v>
          </cell>
          <cell r="J43" t="str">
            <v>Mark</v>
          </cell>
        </row>
        <row r="44">
          <cell r="A44" t="str">
            <v>INT60D</v>
          </cell>
          <cell r="B44" t="str">
            <v>ITSM - Duke Only</v>
          </cell>
          <cell r="C44" t="str">
            <v>Closed</v>
          </cell>
          <cell r="D44" t="str">
            <v>Tech Process &amp; Support Services</v>
          </cell>
          <cell r="E44" t="str">
            <v>Tim Schnetzer</v>
          </cell>
          <cell r="F44" t="str">
            <v>Chris Heck</v>
          </cell>
          <cell r="G44" t="str">
            <v>9/1/11 12:00 AM</v>
          </cell>
          <cell r="H44" t="str">
            <v>12/20/12 5:00 PM</v>
          </cell>
          <cell r="I44" t="str">
            <v>L2</v>
          </cell>
          <cell r="J44" t="str">
            <v>Mark</v>
          </cell>
        </row>
        <row r="45">
          <cell r="A45" t="str">
            <v>NINT280</v>
          </cell>
          <cell r="B45" t="str">
            <v>EDM.107 ITRON Gap Meter Project</v>
          </cell>
          <cell r="C45" t="str">
            <v>Closed</v>
          </cell>
          <cell r="D45" t="str">
            <v>Cust Sol Delivery</v>
          </cell>
          <cell r="E45" t="str">
            <v>Chris Sechrest</v>
          </cell>
          <cell r="F45" t="str">
            <v>Ted Thomas</v>
          </cell>
          <cell r="G45" t="str">
            <v>1/23/12 12:00 AM</v>
          </cell>
          <cell r="H45" t="str">
            <v>11/30/12 5:00 PM</v>
          </cell>
          <cell r="I45" t="str">
            <v>L2</v>
          </cell>
          <cell r="J45" t="str">
            <v>Mandy</v>
          </cell>
        </row>
        <row r="46">
          <cell r="A46" t="str">
            <v>INT54D</v>
          </cell>
          <cell r="B46" t="str">
            <v>Charge off Reduction Initiative</v>
          </cell>
          <cell r="C46" t="str">
            <v>Approved</v>
          </cell>
          <cell r="D46" t="str">
            <v>Cust Sol Delivery</v>
          </cell>
          <cell r="E46" t="str">
            <v>Chris Sechrest</v>
          </cell>
          <cell r="G46" t="str">
            <v>2/1/12 12:00 AM</v>
          </cell>
          <cell r="H46" t="str">
            <v>4/26/13 5:00 PM</v>
          </cell>
          <cell r="I46" t="str">
            <v>L2</v>
          </cell>
          <cell r="J46" t="str">
            <v>Mandy</v>
          </cell>
        </row>
        <row r="47">
          <cell r="A47" t="str">
            <v>INT55D</v>
          </cell>
          <cell r="B47" t="str">
            <v>Expand Detectant for Ohio and Kentucky</v>
          </cell>
          <cell r="C47" t="str">
            <v>Cancelled</v>
          </cell>
          <cell r="D47" t="str">
            <v>Cust Sol Delivery</v>
          </cell>
          <cell r="E47" t="str">
            <v>Jeff Wohlfrom</v>
          </cell>
          <cell r="F47" t="str">
            <v>Jim Rainear</v>
          </cell>
          <cell r="G47" t="str">
            <v>8/1/12 8:00 AM</v>
          </cell>
          <cell r="H47" t="str">
            <v>9/25/13 5:00 PM</v>
          </cell>
          <cell r="I47" t="str">
            <v>L2</v>
          </cell>
          <cell r="J47" t="str">
            <v>Mandy</v>
          </cell>
        </row>
        <row r="48">
          <cell r="A48" t="str">
            <v>NINT211</v>
          </cell>
          <cell r="B48" t="str">
            <v>EGIS-EMAX PD Device Integration (ITG#  435342)</v>
          </cell>
          <cell r="C48" t="str">
            <v>Closed</v>
          </cell>
          <cell r="D48" t="str">
            <v>Energy Delivery</v>
          </cell>
          <cell r="G48" t="str">
            <v>6/1/11 12:00 AM</v>
          </cell>
          <cell r="H48" t="str">
            <v>6/27/12 5:00 PM</v>
          </cell>
          <cell r="I48" t="str">
            <v>L2</v>
          </cell>
          <cell r="J48" t="str">
            <v>Richard</v>
          </cell>
        </row>
        <row r="49">
          <cell r="A49" t="str">
            <v>NINT206</v>
          </cell>
          <cell r="B49" t="str">
            <v>Edwardsport LIMS</v>
          </cell>
          <cell r="C49" t="str">
            <v>Closed</v>
          </cell>
          <cell r="D49" t="str">
            <v>Fossil/Hydro/EH&amp;S Solutions</v>
          </cell>
          <cell r="G49" t="str">
            <v>2/28/12 8:00 AM</v>
          </cell>
          <cell r="H49" t="str">
            <v>8/9/12 5:00 PM</v>
          </cell>
          <cell r="I49" t="str">
            <v>L2</v>
          </cell>
          <cell r="J49" t="str">
            <v>Justin</v>
          </cell>
        </row>
        <row r="50">
          <cell r="A50" t="str">
            <v>NINT194</v>
          </cell>
          <cell r="B50" t="str">
            <v>Maplink Upgrade &amp; Enhancement</v>
          </cell>
          <cell r="C50" t="str">
            <v>Approved</v>
          </cell>
          <cell r="D50" t="str">
            <v>Energy Delivery</v>
          </cell>
          <cell r="E50" t="str">
            <v>Chuck Beam</v>
          </cell>
          <cell r="F50" t="str">
            <v>Gretchen Sink</v>
          </cell>
          <cell r="G50" t="str">
            <v>9/28/11 8:00 AM</v>
          </cell>
          <cell r="H50" t="str">
            <v>12/17/12 5:00 PM</v>
          </cell>
          <cell r="I50" t="str">
            <v>L2</v>
          </cell>
          <cell r="J50" t="str">
            <v>Richard</v>
          </cell>
        </row>
        <row r="51">
          <cell r="A51" t="str">
            <v>NINT220</v>
          </cell>
          <cell r="B51" t="str">
            <v>CIS.131 - EBPE Phase 2 - LB Electronic Billing and Payment</v>
          </cell>
          <cell r="C51" t="str">
            <v>Approved</v>
          </cell>
          <cell r="D51" t="str">
            <v>Cust Sol Delivery</v>
          </cell>
          <cell r="E51" t="str">
            <v>Chris Sechrest</v>
          </cell>
          <cell r="G51" t="str">
            <v>2/28/11 12:00 AM</v>
          </cell>
          <cell r="H51" t="str">
            <v>3/28/13 5:00 PM</v>
          </cell>
          <cell r="I51" t="str">
            <v>L2</v>
          </cell>
          <cell r="J51" t="str">
            <v>Mandy</v>
          </cell>
        </row>
        <row r="52">
          <cell r="A52" t="str">
            <v>INT48D</v>
          </cell>
          <cell r="B52" t="str">
            <v>Cash Central Best Practices</v>
          </cell>
          <cell r="C52" t="str">
            <v>Closed</v>
          </cell>
          <cell r="D52" t="str">
            <v>Cust Sol Delivery</v>
          </cell>
          <cell r="E52" t="str">
            <v>Chris Sechrest</v>
          </cell>
          <cell r="F52" t="str">
            <v>Tom Cunningham and Jim Rainear</v>
          </cell>
          <cell r="G52" t="str">
            <v>2/1/12 12:00 AM</v>
          </cell>
          <cell r="H52" t="str">
            <v>11/23/12 5:00 PM</v>
          </cell>
          <cell r="I52" t="str">
            <v>L2</v>
          </cell>
          <cell r="J52" t="str">
            <v>Mandy</v>
          </cell>
        </row>
        <row r="53">
          <cell r="A53" t="str">
            <v>NINT286</v>
          </cell>
          <cell r="B53" t="str">
            <v>2012 Tier 1 Storage EOL Replacement</v>
          </cell>
          <cell r="C53" t="str">
            <v>Closed</v>
          </cell>
          <cell r="D53" t="str">
            <v>Technology Services</v>
          </cell>
          <cell r="E53" t="str">
            <v>Brian Cosgrove</v>
          </cell>
          <cell r="F53" t="str">
            <v>Frank Cook</v>
          </cell>
          <cell r="G53" t="str">
            <v>1/30/12 12:00 AM</v>
          </cell>
          <cell r="H53" t="str">
            <v>9/28/12 5:00 PM</v>
          </cell>
          <cell r="I53" t="str">
            <v>L2</v>
          </cell>
          <cell r="J53" t="str">
            <v>Mark</v>
          </cell>
        </row>
        <row r="54">
          <cell r="A54" t="str">
            <v>INT171D</v>
          </cell>
          <cell r="B54" t="str">
            <v>Mobile</v>
          </cell>
          <cell r="C54" t="str">
            <v>Approved</v>
          </cell>
          <cell r="D54" t="str">
            <v>Cust Sol Delivery</v>
          </cell>
          <cell r="E54" t="str">
            <v>Chris Sechrest</v>
          </cell>
          <cell r="G54" t="str">
            <v>5/21/12 8:00 AM</v>
          </cell>
          <cell r="H54" t="str">
            <v>4/26/13 5:00 PM</v>
          </cell>
          <cell r="I54" t="str">
            <v>L2</v>
          </cell>
          <cell r="J54" t="str">
            <v>Mandy</v>
          </cell>
        </row>
        <row r="55">
          <cell r="A55" t="str">
            <v>INT111D</v>
          </cell>
          <cell r="B55" t="str">
            <v>Email &amp; Data Archiving - Combined with INT186</v>
          </cell>
          <cell r="C55" t="str">
            <v>Cancelled</v>
          </cell>
          <cell r="D55" t="str">
            <v>Ent Apps Sol Delivery</v>
          </cell>
          <cell r="G55" t="str">
            <v>11/15/11 12:00 AM</v>
          </cell>
          <cell r="H55" t="str">
            <v>4/30/12 5:00 PM</v>
          </cell>
          <cell r="I55" t="str">
            <v>L2</v>
          </cell>
          <cell r="J55" t="str">
            <v>Erin</v>
          </cell>
        </row>
        <row r="56">
          <cell r="A56" t="str">
            <v>NINT233</v>
          </cell>
          <cell r="B56" t="str">
            <v>Nuclear IQ</v>
          </cell>
          <cell r="C56" t="str">
            <v>Approved</v>
          </cell>
          <cell r="D56" t="str">
            <v>Nuc Infra/Sol Delivery</v>
          </cell>
          <cell r="F56" t="str">
            <v>Carl Robinson</v>
          </cell>
          <cell r="G56" t="str">
            <v>4/1/11 12:00 AM</v>
          </cell>
          <cell r="H56" t="str">
            <v>4/12/13 5:00 PM</v>
          </cell>
          <cell r="I56" t="str">
            <v>L2</v>
          </cell>
          <cell r="J56" t="str">
            <v>Justin</v>
          </cell>
        </row>
        <row r="57">
          <cell r="A57" t="str">
            <v>INT85D</v>
          </cell>
          <cell r="B57" t="str">
            <v>Customer Read-in, Read-out orders</v>
          </cell>
          <cell r="C57" t="str">
            <v>Closed</v>
          </cell>
          <cell r="D57" t="str">
            <v>Cust Sol Delivery</v>
          </cell>
          <cell r="E57" t="str">
            <v>Chris Sechrest</v>
          </cell>
          <cell r="F57" t="str">
            <v>Russ Campbell</v>
          </cell>
          <cell r="G57" t="str">
            <v>10/10/11 12:00 AM</v>
          </cell>
          <cell r="H57" t="str">
            <v>10/31/12 5:00 PM</v>
          </cell>
          <cell r="I57" t="str">
            <v>L2</v>
          </cell>
          <cell r="J57" t="str">
            <v>Mandy</v>
          </cell>
        </row>
        <row r="58">
          <cell r="A58" t="str">
            <v>NINT232</v>
          </cell>
          <cell r="B58" t="str">
            <v>NFPA-805 Safe Shutdown Analysis Implementation</v>
          </cell>
          <cell r="C58" t="str">
            <v>Closed</v>
          </cell>
          <cell r="D58" t="str">
            <v>Nuc Infra/Sol Delivery</v>
          </cell>
          <cell r="G58" t="str">
            <v>12/12/11 12:00 AM</v>
          </cell>
          <cell r="H58" t="str">
            <v>12/31/12 5:00 PM</v>
          </cell>
          <cell r="I58" t="str">
            <v>L2</v>
          </cell>
          <cell r="J58" t="str">
            <v>Justin</v>
          </cell>
        </row>
        <row r="59">
          <cell r="A59" t="str">
            <v>INT50D</v>
          </cell>
          <cell r="B59" t="str">
            <v>Automate Existing Customer Security Review</v>
          </cell>
          <cell r="C59" t="str">
            <v>Closed</v>
          </cell>
          <cell r="D59" t="str">
            <v>Cust Sol Delivery</v>
          </cell>
          <cell r="E59" t="str">
            <v>Chris Sechrest</v>
          </cell>
          <cell r="F59" t="str">
            <v>Laurie Maultsby and Shelia Kelly</v>
          </cell>
          <cell r="G59" t="str">
            <v>2/1/12 12:00 AM</v>
          </cell>
          <cell r="H59" t="str">
            <v>11/26/12 5:00 PM</v>
          </cell>
          <cell r="I59" t="str">
            <v>L2</v>
          </cell>
          <cell r="J59" t="str">
            <v>Mandy</v>
          </cell>
        </row>
        <row r="60">
          <cell r="A60" t="str">
            <v>INT51D</v>
          </cell>
          <cell r="B60" t="str">
            <v>Renegotiate and Implement Collection Agency Contracts</v>
          </cell>
          <cell r="C60" t="str">
            <v>Approved</v>
          </cell>
          <cell r="D60" t="str">
            <v>Cust Sol Delivery</v>
          </cell>
          <cell r="E60" t="str">
            <v>Chris Sechrest</v>
          </cell>
          <cell r="F60" t="str">
            <v>Jim Rainear</v>
          </cell>
          <cell r="G60" t="str">
            <v>6/1/12 8:00 AM</v>
          </cell>
          <cell r="H60" t="str">
            <v>3/27/13 5:00 PM</v>
          </cell>
          <cell r="I60" t="str">
            <v>L2</v>
          </cell>
          <cell r="J60" t="str">
            <v>Mandy</v>
          </cell>
        </row>
        <row r="61">
          <cell r="A61" t="str">
            <v>INT56D</v>
          </cell>
          <cell r="B61" t="str">
            <v>Credit extension Window</v>
          </cell>
          <cell r="C61" t="str">
            <v>Closed</v>
          </cell>
          <cell r="D61" t="str">
            <v>Cust Sol Delivery</v>
          </cell>
          <cell r="E61" t="str">
            <v>Chris Sechrest</v>
          </cell>
          <cell r="G61" t="str">
            <v>2/1/12 12:00 AM</v>
          </cell>
          <cell r="H61" t="str">
            <v>11/28/12 5:00 PM</v>
          </cell>
          <cell r="I61" t="str">
            <v>L2</v>
          </cell>
          <cell r="J61" t="str">
            <v>Mandy</v>
          </cell>
        </row>
        <row r="62">
          <cell r="A62" t="str">
            <v>NINT288</v>
          </cell>
          <cell r="B62" t="str">
            <v>2012 Business Continuity Planning Update</v>
          </cell>
          <cell r="C62" t="str">
            <v>Closed</v>
          </cell>
          <cell r="D62" t="str">
            <v>IT Compliance</v>
          </cell>
          <cell r="G62" t="str">
            <v>3/1/12 8:00 AM</v>
          </cell>
          <cell r="H62" t="str">
            <v>11/15/12 5:00 PM</v>
          </cell>
          <cell r="I62" t="str">
            <v>L2</v>
          </cell>
          <cell r="J62" t="str">
            <v>Richard</v>
          </cell>
        </row>
        <row r="63">
          <cell r="A63" t="str">
            <v>NINT289</v>
          </cell>
          <cell r="B63" t="str">
            <v>2012 Disaster Recovery Exercise</v>
          </cell>
          <cell r="C63" t="str">
            <v>Closed</v>
          </cell>
          <cell r="D63" t="str">
            <v>IT Compliance</v>
          </cell>
          <cell r="G63" t="str">
            <v>3/15/12 8:00 AM</v>
          </cell>
          <cell r="H63" t="str">
            <v>12/20/12 5:00 PM</v>
          </cell>
          <cell r="I63" t="str">
            <v>L1</v>
          </cell>
          <cell r="J63" t="str">
            <v>Richard</v>
          </cell>
        </row>
        <row r="64">
          <cell r="A64" t="str">
            <v>NINT295</v>
          </cell>
          <cell r="B64" t="str">
            <v>Fossil PBX Replacements</v>
          </cell>
          <cell r="C64" t="str">
            <v>Closed</v>
          </cell>
          <cell r="D64" t="str">
            <v>Telecom Eng Services</v>
          </cell>
          <cell r="E64" t="str">
            <v>Barry Wood</v>
          </cell>
          <cell r="F64" t="str">
            <v>Tim Slay</v>
          </cell>
          <cell r="G64" t="str">
            <v>2/1/12 12:00 AM</v>
          </cell>
          <cell r="H64" t="str">
            <v>1/30/13 5:00 PM</v>
          </cell>
          <cell r="I64" t="str">
            <v>L1</v>
          </cell>
          <cell r="J64" t="str">
            <v>Steve</v>
          </cell>
        </row>
        <row r="65">
          <cell r="A65" t="str">
            <v>NINT218</v>
          </cell>
          <cell r="B65" t="str">
            <v>EPS Integrated Console</v>
          </cell>
          <cell r="C65" t="str">
            <v>Hold</v>
          </cell>
          <cell r="D65" t="str">
            <v>Ent Apps Sol Delivery</v>
          </cell>
          <cell r="G65" t="str">
            <v>8/1/11 12:00 AM</v>
          </cell>
          <cell r="H65" t="str">
            <v>11/30/12 5:00 PM</v>
          </cell>
          <cell r="I65" t="str">
            <v>L2</v>
          </cell>
          <cell r="J65" t="str">
            <v>Erin</v>
          </cell>
        </row>
        <row r="66">
          <cell r="A66" t="str">
            <v>NINT266</v>
          </cell>
          <cell r="B66" t="str">
            <v>MW-OLS - Replace MW OLS transactions with web forms</v>
          </cell>
          <cell r="C66" t="str">
            <v>Closed</v>
          </cell>
          <cell r="D66" t="str">
            <v>Cust Sol Delivery</v>
          </cell>
          <cell r="E66" t="str">
            <v>Chris Sechrest</v>
          </cell>
          <cell r="G66" t="str">
            <v>10/20/11 12:00 AM</v>
          </cell>
          <cell r="H66" t="str">
            <v>12/19/12 5:00 PM</v>
          </cell>
          <cell r="I66" t="str">
            <v>L2</v>
          </cell>
          <cell r="J66" t="str">
            <v>Mandy</v>
          </cell>
        </row>
        <row r="67">
          <cell r="A67" t="str">
            <v>NINT210</v>
          </cell>
          <cell r="B67" t="str">
            <v>CSS Q1 legal and regulatory</v>
          </cell>
          <cell r="C67" t="str">
            <v>Closed</v>
          </cell>
          <cell r="D67" t="str">
            <v>Cust Sol Delivery</v>
          </cell>
          <cell r="E67" t="str">
            <v>Chris Sechrest</v>
          </cell>
          <cell r="F67" t="str">
            <v>Jim Rainear</v>
          </cell>
          <cell r="G67" t="str">
            <v>1/12/12 8:00 AM</v>
          </cell>
          <cell r="H67" t="str">
            <v>12/31/12 5:00 PM</v>
          </cell>
          <cell r="I67" t="str">
            <v>L2</v>
          </cell>
          <cell r="J67" t="str">
            <v>Mandy</v>
          </cell>
        </row>
        <row r="68">
          <cell r="A68" t="str">
            <v>NINT296</v>
          </cell>
          <cell r="B68" t="str">
            <v>Backup Consolidation Project</v>
          </cell>
          <cell r="C68" t="str">
            <v>Approved</v>
          </cell>
          <cell r="D68" t="str">
            <v>Technology Services</v>
          </cell>
          <cell r="E68" t="str">
            <v>Brian Cosgrove</v>
          </cell>
          <cell r="F68" t="str">
            <v>Frank Cook</v>
          </cell>
          <cell r="G68" t="str">
            <v>2/15/12 12:00 AM</v>
          </cell>
          <cell r="H68" t="str">
            <v>1/31/13 5:00 PM</v>
          </cell>
          <cell r="I68" t="str">
            <v>L2</v>
          </cell>
          <cell r="J68" t="str">
            <v>Mark</v>
          </cell>
        </row>
        <row r="69">
          <cell r="A69" t="str">
            <v>NINT262</v>
          </cell>
          <cell r="B69" t="str">
            <v>iDEN Enhancement Project</v>
          </cell>
          <cell r="C69" t="str">
            <v>Approved</v>
          </cell>
          <cell r="D69" t="str">
            <v>Telecom Eng Services</v>
          </cell>
          <cell r="E69" t="str">
            <v>Richard Donaldson</v>
          </cell>
          <cell r="G69" t="str">
            <v>3/23/09 12:00 AM</v>
          </cell>
          <cell r="H69" t="str">
            <v>3/29/13 5:00 PM</v>
          </cell>
          <cell r="I69" t="str">
            <v>L2</v>
          </cell>
          <cell r="J69" t="str">
            <v>Steve</v>
          </cell>
        </row>
        <row r="70">
          <cell r="A70" t="str">
            <v>NINT235</v>
          </cell>
          <cell r="B70" t="str">
            <v>Midwest MISO PMU program</v>
          </cell>
          <cell r="C70" t="str">
            <v>Approved</v>
          </cell>
          <cell r="D70" t="str">
            <v>EMS/DMS/SCADA/Proc Ctrls Sol Del &amp; Support</v>
          </cell>
          <cell r="G70" t="str">
            <v>1/1/10 12:00 AM</v>
          </cell>
          <cell r="H70" t="str">
            <v>12/28/12 5:00 PM</v>
          </cell>
          <cell r="I70" t="str">
            <v>L1</v>
          </cell>
          <cell r="J70" t="str">
            <v>Richard</v>
          </cell>
        </row>
        <row r="71">
          <cell r="A71" t="str">
            <v>NINT263</v>
          </cell>
          <cell r="B71" t="str">
            <v>iDEN Microwave Backhaul</v>
          </cell>
          <cell r="C71" t="str">
            <v>Closed</v>
          </cell>
          <cell r="D71" t="str">
            <v>Telecom Eng Services</v>
          </cell>
          <cell r="E71" t="str">
            <v>Stan Coleman</v>
          </cell>
          <cell r="G71" t="str">
            <v>2/10/10 12:00 AM</v>
          </cell>
          <cell r="H71" t="str">
            <v>12/28/12 5:00 PM</v>
          </cell>
          <cell r="I71" t="str">
            <v>L2</v>
          </cell>
          <cell r="J71" t="str">
            <v>Steve</v>
          </cell>
        </row>
        <row r="72">
          <cell r="A72" t="str">
            <v>NINT213</v>
          </cell>
          <cell r="B72" t="str">
            <v>MWMS Migration</v>
          </cell>
          <cell r="C72" t="str">
            <v>Closed</v>
          </cell>
          <cell r="D72" t="str">
            <v>Telecom Eng Services</v>
          </cell>
          <cell r="E72" t="str">
            <v>Richard Donaldson</v>
          </cell>
          <cell r="G72" t="str">
            <v>8/1/11 12:00 AM</v>
          </cell>
          <cell r="H72" t="str">
            <v>12/30/11 5:00 PM</v>
          </cell>
          <cell r="I72" t="str">
            <v>L1</v>
          </cell>
          <cell r="J72" t="str">
            <v>Steve</v>
          </cell>
        </row>
        <row r="73">
          <cell r="A73" t="str">
            <v>NINT214</v>
          </cell>
          <cell r="B73" t="str">
            <v>OpenSky Coverage Enhancements</v>
          </cell>
          <cell r="C73" t="str">
            <v>Approved</v>
          </cell>
          <cell r="D73" t="str">
            <v>Telecom Eng Services</v>
          </cell>
          <cell r="E73" t="str">
            <v>Richard Donaldson</v>
          </cell>
          <cell r="G73" t="str">
            <v>8/1/11 12:00 AM</v>
          </cell>
          <cell r="H73" t="str">
            <v>2/27/13 5:00 PM</v>
          </cell>
          <cell r="I73" t="str">
            <v>L2</v>
          </cell>
          <cell r="J73" t="str">
            <v>Steve</v>
          </cell>
        </row>
        <row r="74">
          <cell r="A74" t="str">
            <v>NINT244</v>
          </cell>
          <cell r="B74" t="str">
            <v>NERC CIP Mitigation 2011 &amp; 2012</v>
          </cell>
          <cell r="C74" t="str">
            <v>Cancelled</v>
          </cell>
          <cell r="G74" t="str">
            <v>9/1/11 12:00 AM</v>
          </cell>
          <cell r="H74" t="str">
            <v>12/28/12 5:00 PM</v>
          </cell>
          <cell r="I74" t="str">
            <v>L2</v>
          </cell>
          <cell r="J74" t="str">
            <v>UPDATE IT TEAM!</v>
          </cell>
        </row>
        <row r="75">
          <cell r="A75" t="str">
            <v>NINT284</v>
          </cell>
          <cell r="B75" t="str">
            <v>Exchange 2010 Upgrade</v>
          </cell>
          <cell r="C75" t="str">
            <v>Approved</v>
          </cell>
          <cell r="D75" t="str">
            <v>Technology Services</v>
          </cell>
          <cell r="E75" t="str">
            <v>Jimmy Greene</v>
          </cell>
          <cell r="F75" t="str">
            <v>Lisa Sechrest</v>
          </cell>
          <cell r="G75" t="str">
            <v>9/1/11 12:00 AM</v>
          </cell>
          <cell r="H75" t="str">
            <v>1/31/13 5:00 PM</v>
          </cell>
          <cell r="I75" t="str">
            <v>L2</v>
          </cell>
          <cell r="J75" t="str">
            <v>Mark</v>
          </cell>
        </row>
        <row r="76">
          <cell r="A76" t="str">
            <v>NINT198</v>
          </cell>
          <cell r="B76" t="str">
            <v>PDP.002 - Midwest Field Collection System Replacement</v>
          </cell>
          <cell r="C76" t="str">
            <v>Closed</v>
          </cell>
          <cell r="D76" t="str">
            <v>Grid Modernization</v>
          </cell>
          <cell r="E76" t="str">
            <v>Allen Amos</v>
          </cell>
          <cell r="F76" t="str">
            <v>Karen Elliotte and Everett Greene and Chuck Session</v>
          </cell>
          <cell r="G76" t="str">
            <v>12/1/11 8:00 AM</v>
          </cell>
          <cell r="H76" t="str">
            <v>12/28/12 5:00 PM</v>
          </cell>
          <cell r="I76" t="str">
            <v>L2</v>
          </cell>
          <cell r="J76" t="str">
            <v>Mandy</v>
          </cell>
        </row>
        <row r="77">
          <cell r="A77" t="str">
            <v>NINT291</v>
          </cell>
          <cell r="B77" t="str">
            <v>ADC High Density Construction</v>
          </cell>
          <cell r="C77" t="str">
            <v>Closed</v>
          </cell>
          <cell r="D77" t="str">
            <v>Technology Services</v>
          </cell>
          <cell r="E77" t="str">
            <v>Tim Schnetzer</v>
          </cell>
          <cell r="F77" t="str">
            <v>Chris Heck</v>
          </cell>
          <cell r="G77" t="str">
            <v>11/1/11 12:00 AM</v>
          </cell>
          <cell r="H77" t="str">
            <v>10/19/12 5:00 PM</v>
          </cell>
          <cell r="I77" t="str">
            <v>L2</v>
          </cell>
          <cell r="J77" t="str">
            <v>Mark</v>
          </cell>
        </row>
        <row r="78">
          <cell r="A78" t="str">
            <v>NINT202</v>
          </cell>
          <cell r="B78" t="str">
            <v>Time of Use Rate Calculator (Tourc)</v>
          </cell>
          <cell r="C78" t="str">
            <v>Approved</v>
          </cell>
          <cell r="D78" t="str">
            <v>Cust Sol Delivery</v>
          </cell>
          <cell r="E78" t="str">
            <v>Chris Sechrest and Jeff Starke</v>
          </cell>
          <cell r="G78" t="str">
            <v>11/7/11 12:00 AM</v>
          </cell>
          <cell r="H78" t="str">
            <v>7/2/14 10:40 AM</v>
          </cell>
          <cell r="I78" t="str">
            <v>L2</v>
          </cell>
          <cell r="J78" t="str">
            <v>Mandy</v>
          </cell>
        </row>
        <row r="79">
          <cell r="A79" t="str">
            <v>NINT283</v>
          </cell>
          <cell r="B79" t="str">
            <v>Retire Cisco ACD</v>
          </cell>
          <cell r="C79" t="str">
            <v>Closed</v>
          </cell>
          <cell r="D79" t="str">
            <v>Telecom Eng Services</v>
          </cell>
          <cell r="E79" t="str">
            <v>Barry Wood</v>
          </cell>
          <cell r="G79" t="str">
            <v>2/1/12 12:00 AM</v>
          </cell>
          <cell r="H79" t="str">
            <v>12/31/12 5:00 PM</v>
          </cell>
          <cell r="I79" t="str">
            <v>L2</v>
          </cell>
          <cell r="J79" t="str">
            <v>Steve</v>
          </cell>
        </row>
        <row r="80">
          <cell r="A80" t="str">
            <v>NINT299</v>
          </cell>
          <cell r="B80" t="str">
            <v>Compuware Elimination</v>
          </cell>
          <cell r="C80" t="str">
            <v>Closed</v>
          </cell>
          <cell r="D80" t="str">
            <v>Tech Process &amp; Support Services</v>
          </cell>
          <cell r="G80" t="str">
            <v>2/1/12 12:00 AM</v>
          </cell>
          <cell r="H80" t="str">
            <v>6/22/12 5:00 PM</v>
          </cell>
          <cell r="I80" t="str">
            <v>L2</v>
          </cell>
          <cell r="J80" t="str">
            <v>Mark</v>
          </cell>
        </row>
        <row r="81">
          <cell r="A81" t="str">
            <v>NINT299A</v>
          </cell>
          <cell r="B81" t="str">
            <v>Compuware Elimination Phase 2 - Hyperstation Removal for Apps</v>
          </cell>
          <cell r="C81" t="str">
            <v>Approved</v>
          </cell>
          <cell r="D81" t="str">
            <v>Cust Sol Delivery</v>
          </cell>
          <cell r="G81" t="str">
            <v>8/9/12 8:00 AM</v>
          </cell>
          <cell r="H81" t="str">
            <v>6/28/13 5:00 PM</v>
          </cell>
          <cell r="I81" t="str">
            <v>L2</v>
          </cell>
          <cell r="J81" t="str">
            <v>Mandy</v>
          </cell>
        </row>
        <row r="82">
          <cell r="A82" t="str">
            <v>NINT307</v>
          </cell>
          <cell r="B82" t="str">
            <v>FCC Narrowband Mandate Compliance Project</v>
          </cell>
          <cell r="C82" t="str">
            <v>Approved</v>
          </cell>
          <cell r="D82" t="str">
            <v>Telecom Eng Services</v>
          </cell>
          <cell r="E82" t="str">
            <v>Tim Slay</v>
          </cell>
          <cell r="G82" t="str">
            <v>2/1/12 12:00 AM</v>
          </cell>
          <cell r="H82" t="str">
            <v>1/19/17 12:00 PM</v>
          </cell>
          <cell r="I82" t="str">
            <v>L2</v>
          </cell>
          <cell r="J82" t="str">
            <v>Steve</v>
          </cell>
        </row>
        <row r="83">
          <cell r="A83" t="str">
            <v>NINT290</v>
          </cell>
          <cell r="B83" t="str">
            <v>College Street High Density Construction</v>
          </cell>
          <cell r="C83" t="str">
            <v>Closed</v>
          </cell>
          <cell r="D83" t="str">
            <v>Technology Services</v>
          </cell>
          <cell r="E83" t="str">
            <v>Tim Schnetzer</v>
          </cell>
          <cell r="F83" t="str">
            <v>Chris Heck</v>
          </cell>
          <cell r="G83" t="str">
            <v>2/15/12 12:00 AM</v>
          </cell>
          <cell r="H83" t="str">
            <v>10/30/12 5:00 PM</v>
          </cell>
          <cell r="I83" t="str">
            <v>L2</v>
          </cell>
          <cell r="J83" t="str">
            <v>Mark</v>
          </cell>
        </row>
        <row r="84">
          <cell r="A84" t="str">
            <v>NINT195</v>
          </cell>
          <cell r="B84" t="str">
            <v>CIS.139 Supplier Information System Upgrade</v>
          </cell>
          <cell r="C84" t="str">
            <v>Closed</v>
          </cell>
          <cell r="D84" t="str">
            <v>Cust Sol Delivery</v>
          </cell>
          <cell r="E84" t="str">
            <v>Chris Sechrest</v>
          </cell>
          <cell r="F84" t="str">
            <v>Tiffany Moore</v>
          </cell>
          <cell r="G84" t="str">
            <v>7/5/11 12:00 AM</v>
          </cell>
          <cell r="H84" t="str">
            <v>12/28/12 5:00 PM</v>
          </cell>
          <cell r="I84" t="str">
            <v>L2</v>
          </cell>
          <cell r="J84" t="str">
            <v>Mandy</v>
          </cell>
        </row>
        <row r="85">
          <cell r="A85" t="str">
            <v>NINT292</v>
          </cell>
          <cell r="B85" t="str">
            <v>2012 Server Bundle</v>
          </cell>
          <cell r="C85" t="str">
            <v>Cancelled</v>
          </cell>
          <cell r="D85" t="str">
            <v>Technology Services</v>
          </cell>
          <cell r="G85" t="str">
            <v>2/16/12 8:00 AM</v>
          </cell>
          <cell r="H85" t="str">
            <v>1/21/13 5:00 PM</v>
          </cell>
          <cell r="I85" t="str">
            <v>L2</v>
          </cell>
          <cell r="J85" t="str">
            <v>Mark</v>
          </cell>
        </row>
        <row r="86">
          <cell r="A86" t="str">
            <v>NINT226</v>
          </cell>
          <cell r="B86" t="str">
            <v>Distribution Mgmt System (DMS) Interfaces (Combined with NINT248)</v>
          </cell>
          <cell r="C86" t="str">
            <v>Cancelled</v>
          </cell>
          <cell r="D86" t="str">
            <v>Energy Delivery</v>
          </cell>
          <cell r="E86" t="str">
            <v>Gary Patterson</v>
          </cell>
          <cell r="F86" t="str">
            <v>Chuck Beam</v>
          </cell>
          <cell r="G86" t="str">
            <v>9/1/09 12:00 AM</v>
          </cell>
          <cell r="H86" t="str">
            <v>7/1/12 5:00 PM</v>
          </cell>
          <cell r="I86" t="str">
            <v>L2</v>
          </cell>
          <cell r="J86" t="str">
            <v>Richard</v>
          </cell>
        </row>
        <row r="87">
          <cell r="A87" t="str">
            <v>NINT248</v>
          </cell>
          <cell r="B87" t="str">
            <v>Distribution Management System</v>
          </cell>
          <cell r="C87" t="str">
            <v>Approved</v>
          </cell>
          <cell r="D87" t="str">
            <v>Grid Modernization</v>
          </cell>
          <cell r="E87" t="str">
            <v>Chuck Beam and Noland Suddeth and Gary Patterson</v>
          </cell>
          <cell r="F87" t="str">
            <v>Dal Poston and Mark Wyatt and Adriaenne McMahand and Karen Elliotte</v>
          </cell>
          <cell r="G87" t="str">
            <v>3/1/10 12:00 AM</v>
          </cell>
          <cell r="H87" t="str">
            <v>6/13/13 5:00 PM</v>
          </cell>
          <cell r="I87" t="str">
            <v>L2</v>
          </cell>
          <cell r="J87" t="str">
            <v>Mandy</v>
          </cell>
        </row>
        <row r="88">
          <cell r="A88" t="str">
            <v>NINT241</v>
          </cell>
          <cell r="B88" t="str">
            <v>EMS Replacement</v>
          </cell>
          <cell r="C88" t="str">
            <v>Approved</v>
          </cell>
          <cell r="D88" t="str">
            <v>EMS/DMS/SCADA/Proc Ctrls Sol Del &amp; Support</v>
          </cell>
          <cell r="E88" t="str">
            <v>Noland Suddeth</v>
          </cell>
          <cell r="G88" t="str">
            <v>4/1/11 12:00 AM</v>
          </cell>
          <cell r="H88" t="str">
            <v>4/25/13 5:00 PM</v>
          </cell>
          <cell r="I88" t="str">
            <v>L2</v>
          </cell>
          <cell r="J88" t="str">
            <v>Richard</v>
          </cell>
        </row>
        <row r="89">
          <cell r="A89" t="str">
            <v>NINT349</v>
          </cell>
          <cell r="B89" t="str">
            <v>Application FWs</v>
          </cell>
          <cell r="C89" t="str">
            <v>Hold</v>
          </cell>
          <cell r="D89" t="str">
            <v>Telecom Eng Services</v>
          </cell>
          <cell r="G89" t="str">
            <v>6/1/12 8:00 AM</v>
          </cell>
          <cell r="H89" t="str">
            <v>5/28/14 5:00 PM</v>
          </cell>
          <cell r="I89" t="str">
            <v>L2</v>
          </cell>
          <cell r="J89" t="str">
            <v>Steve</v>
          </cell>
        </row>
        <row r="90">
          <cell r="A90" t="str">
            <v>NINT276</v>
          </cell>
          <cell r="B90" t="str">
            <v>2012 Oracle 11g R2</v>
          </cell>
          <cell r="C90" t="str">
            <v>Approved</v>
          </cell>
          <cell r="D90" t="str">
            <v>Database Services</v>
          </cell>
          <cell r="E90" t="str">
            <v>Missy Froneberger</v>
          </cell>
          <cell r="F90" t="str">
            <v>Al Tyler</v>
          </cell>
          <cell r="G90" t="str">
            <v>1/1/12 12:00 AM</v>
          </cell>
          <cell r="H90" t="str">
            <v>6/27/13 5:00 PM</v>
          </cell>
          <cell r="I90" t="str">
            <v>L2</v>
          </cell>
          <cell r="J90" t="str">
            <v>Mark</v>
          </cell>
        </row>
        <row r="91">
          <cell r="A91" t="str">
            <v>INT172D</v>
          </cell>
          <cell r="B91" t="str">
            <v>Letters Reduction</v>
          </cell>
          <cell r="C91" t="str">
            <v>Approved</v>
          </cell>
          <cell r="D91" t="str">
            <v>Cust Sol Delivery</v>
          </cell>
          <cell r="E91" t="str">
            <v>Chris Sechrest</v>
          </cell>
          <cell r="G91" t="str">
            <v>2/1/12 12:00 AM</v>
          </cell>
          <cell r="H91" t="str">
            <v>6/27/13 5:00 PM</v>
          </cell>
          <cell r="I91" t="str">
            <v>L2</v>
          </cell>
          <cell r="J91" t="str">
            <v>Mandy</v>
          </cell>
        </row>
        <row r="92">
          <cell r="A92" t="str">
            <v>NINT310A</v>
          </cell>
          <cell r="B92" t="str">
            <v>eGIS Upgrade</v>
          </cell>
          <cell r="C92" t="str">
            <v>Approved</v>
          </cell>
          <cell r="D92" t="str">
            <v>Energy Delivery</v>
          </cell>
          <cell r="E92" t="str">
            <v>Gary Patterson</v>
          </cell>
          <cell r="F92" t="str">
            <v>Chuck Beam</v>
          </cell>
          <cell r="G92" t="str">
            <v>2/19/10 8:00 AM</v>
          </cell>
          <cell r="H92" t="str">
            <v>8/28/13 5:00 PM</v>
          </cell>
          <cell r="I92" t="str">
            <v>L2</v>
          </cell>
          <cell r="J92" t="str">
            <v>Richard</v>
          </cell>
        </row>
        <row r="93">
          <cell r="A93" t="str">
            <v>INT184</v>
          </cell>
          <cell r="B93" t="str">
            <v>Java Middleware Virtualization</v>
          </cell>
          <cell r="C93" t="str">
            <v>Cancelled</v>
          </cell>
          <cell r="G93" t="str">
            <v>1/1/11 12:00 AM</v>
          </cell>
          <cell r="H93" t="str">
            <v>8/28/12 5:00 PM</v>
          </cell>
          <cell r="I93" t="str">
            <v>L2</v>
          </cell>
          <cell r="J93" t="str">
            <v>UPDATE IT TEAM!</v>
          </cell>
        </row>
        <row r="94">
          <cell r="A94" t="str">
            <v>NINT363</v>
          </cell>
          <cell r="B94" t="str">
            <v>Set up as Duplicate to NINT347</v>
          </cell>
          <cell r="C94" t="str">
            <v>Cancelled</v>
          </cell>
          <cell r="G94" t="str">
            <v>3/1/11 12:00 AM</v>
          </cell>
          <cell r="H94" t="str">
            <v>3/1/11 12:00 AM</v>
          </cell>
          <cell r="I94" t="str">
            <v>L2</v>
          </cell>
          <cell r="J94" t="str">
            <v>UPDATE IT TEAM!</v>
          </cell>
        </row>
        <row r="95">
          <cell r="A95" t="str">
            <v>NINT247</v>
          </cell>
          <cell r="B95" t="str">
            <v>Midwest SmartGrid SCADA/Distribution Automation</v>
          </cell>
          <cell r="C95" t="str">
            <v>Approved</v>
          </cell>
          <cell r="D95" t="str">
            <v>EMS/DMS/SCADA/Proc Ctrls Sol Del &amp; Support</v>
          </cell>
          <cell r="G95" t="str">
            <v>1/1/09 12:00 AM</v>
          </cell>
          <cell r="H95" t="str">
            <v>12/23/13 5:00 PM</v>
          </cell>
          <cell r="I95" t="str">
            <v>L1</v>
          </cell>
          <cell r="J95" t="str">
            <v>Richard</v>
          </cell>
        </row>
        <row r="96">
          <cell r="A96" t="str">
            <v>NINT216</v>
          </cell>
          <cell r="B96" t="str">
            <v>Corp Advanced Function FileNet Project</v>
          </cell>
          <cell r="C96" t="str">
            <v>Approved</v>
          </cell>
          <cell r="D96" t="str">
            <v>Ent Apps Sol Delivery</v>
          </cell>
          <cell r="G96" t="str">
            <v>11/1/09 12:00 AM</v>
          </cell>
          <cell r="H96" t="str">
            <v>12/30/13 5:00 PM</v>
          </cell>
          <cell r="I96" t="str">
            <v>L2</v>
          </cell>
          <cell r="J96" t="str">
            <v>Erin</v>
          </cell>
        </row>
        <row r="97">
          <cell r="A97" t="str">
            <v>NINT237</v>
          </cell>
          <cell r="B97" t="str">
            <v>Line Recloser Automation - Region funded</v>
          </cell>
          <cell r="C97" t="str">
            <v>Hold</v>
          </cell>
          <cell r="D97" t="str">
            <v>EMS/DMS/SCADA/Proc Ctrls Sol Del &amp; Support</v>
          </cell>
          <cell r="G97" t="str">
            <v>4/1/11 12:00 AM</v>
          </cell>
          <cell r="H97" t="str">
            <v>12/23/13 5:00 PM</v>
          </cell>
          <cell r="I97" t="str">
            <v>L2</v>
          </cell>
          <cell r="J97" t="str">
            <v>Richard</v>
          </cell>
        </row>
        <row r="98">
          <cell r="A98" t="str">
            <v>NINT261</v>
          </cell>
          <cell r="B98" t="str">
            <v>Paging Improvement Project</v>
          </cell>
          <cell r="C98" t="str">
            <v>Approved</v>
          </cell>
          <cell r="D98" t="str">
            <v>Telecom Eng Services</v>
          </cell>
          <cell r="E98" t="str">
            <v>Richard Donaldson</v>
          </cell>
          <cell r="G98" t="str">
            <v>4/25/11 12:00 AM</v>
          </cell>
          <cell r="H98" t="str">
            <v>12/23/13 5:00 PM</v>
          </cell>
          <cell r="I98" t="str">
            <v>L2</v>
          </cell>
          <cell r="J98" t="str">
            <v>Steve</v>
          </cell>
        </row>
        <row r="99">
          <cell r="A99" t="str">
            <v>INT103D</v>
          </cell>
          <cell r="B99" t="str">
            <v>Sharepoint 2010 Upgrade and Migration</v>
          </cell>
          <cell r="C99" t="str">
            <v>Cancelled</v>
          </cell>
          <cell r="D99" t="str">
            <v>Ent Apps Sol Delivery</v>
          </cell>
          <cell r="E99" t="str">
            <v>Lacy Hamilton</v>
          </cell>
          <cell r="F99" t="str">
            <v>Terrell Garren</v>
          </cell>
          <cell r="G99" t="str">
            <v>2/1/12 12:00 AM</v>
          </cell>
          <cell r="H99" t="str">
            <v>9/11/12 5:00 PM</v>
          </cell>
          <cell r="I99" t="str">
            <v>L2</v>
          </cell>
          <cell r="J99" t="str">
            <v>Erin</v>
          </cell>
        </row>
        <row r="100">
          <cell r="A100" t="str">
            <v>NINT293</v>
          </cell>
          <cell r="B100" t="str">
            <v>Carolinas Microwave EOL</v>
          </cell>
          <cell r="C100" t="str">
            <v>Approved</v>
          </cell>
          <cell r="D100" t="str">
            <v>Telecom Eng Services</v>
          </cell>
          <cell r="E100" t="str">
            <v>Stan Coleman</v>
          </cell>
          <cell r="G100" t="str">
            <v>2/15/12 12:00 AM</v>
          </cell>
          <cell r="H100" t="str">
            <v>12/30/13 5:00 PM</v>
          </cell>
          <cell r="I100" t="str">
            <v>L2</v>
          </cell>
          <cell r="J100" t="str">
            <v>Steve</v>
          </cell>
        </row>
        <row r="101">
          <cell r="A101" t="str">
            <v>NINT294</v>
          </cell>
          <cell r="B101" t="str">
            <v>Midwest Microwave EOL</v>
          </cell>
          <cell r="C101" t="str">
            <v>Approved</v>
          </cell>
          <cell r="D101" t="str">
            <v>Telecom Eng Services</v>
          </cell>
          <cell r="E101" t="str">
            <v>Stan Coleman</v>
          </cell>
          <cell r="G101" t="str">
            <v>2/15/12 12:00 AM</v>
          </cell>
          <cell r="H101" t="str">
            <v>12/30/13 5:00 PM</v>
          </cell>
          <cell r="I101" t="str">
            <v>L2</v>
          </cell>
          <cell r="J101" t="str">
            <v>Steve</v>
          </cell>
        </row>
        <row r="102">
          <cell r="A102" t="str">
            <v>NINT308</v>
          </cell>
          <cell r="B102" t="str">
            <v>Carolina Reliability</v>
          </cell>
          <cell r="C102" t="str">
            <v>Approved</v>
          </cell>
          <cell r="D102" t="str">
            <v>Telecom Eng Services</v>
          </cell>
          <cell r="E102" t="str">
            <v>Tim Slay</v>
          </cell>
          <cell r="G102" t="str">
            <v>2/15/12 12:00 AM</v>
          </cell>
          <cell r="H102" t="str">
            <v>12/30/13 5:00 PM</v>
          </cell>
          <cell r="I102" t="str">
            <v>L2</v>
          </cell>
          <cell r="J102" t="str">
            <v>Steve</v>
          </cell>
        </row>
        <row r="103">
          <cell r="A103" t="str">
            <v>INT192D</v>
          </cell>
          <cell r="B103" t="str">
            <v>PPM and Testing COE</v>
          </cell>
          <cell r="C103" t="str">
            <v>Closed</v>
          </cell>
          <cell r="D103" t="str">
            <v>IT PMO/Resource Mgmt</v>
          </cell>
          <cell r="G103" t="str">
            <v>2/16/12 8:00 AM</v>
          </cell>
          <cell r="H103" t="str">
            <v>6/30/12 5:00 PM</v>
          </cell>
          <cell r="I103" t="str">
            <v>L2</v>
          </cell>
          <cell r="J103" t="str">
            <v>Mandy</v>
          </cell>
        </row>
        <row r="104">
          <cell r="A104" t="str">
            <v>NINT239</v>
          </cell>
          <cell r="B104" t="str">
            <v>Line capacitor bank automation</v>
          </cell>
          <cell r="C104" t="str">
            <v>Hold</v>
          </cell>
          <cell r="D104" t="str">
            <v>EMS/DMS/SCADA/Proc Ctrls Sol Del &amp; Support</v>
          </cell>
          <cell r="G104" t="str">
            <v>2/16/12 8:00 AM</v>
          </cell>
          <cell r="H104" t="str">
            <v>10/2/15 5:00 PM</v>
          </cell>
          <cell r="I104" t="str">
            <v>L2</v>
          </cell>
          <cell r="J104" t="str">
            <v>Richard</v>
          </cell>
        </row>
        <row r="105">
          <cell r="A105" t="str">
            <v>NINT240</v>
          </cell>
          <cell r="B105" t="str">
            <v>Substation relay upgrades and remote operational control</v>
          </cell>
          <cell r="C105" t="str">
            <v>Hold</v>
          </cell>
          <cell r="D105" t="str">
            <v>EMS/DMS/SCADA/Proc Ctrls Sol Del &amp; Support</v>
          </cell>
          <cell r="G105" t="str">
            <v>2/16/12 8:00 AM</v>
          </cell>
          <cell r="H105" t="str">
            <v>10/2/15 5:00 PM</v>
          </cell>
          <cell r="I105" t="str">
            <v>L2</v>
          </cell>
          <cell r="J105" t="str">
            <v>Richard</v>
          </cell>
        </row>
        <row r="106">
          <cell r="A106" t="str">
            <v>NINT234</v>
          </cell>
          <cell r="B106" t="str">
            <v>Carolinas StIP</v>
          </cell>
          <cell r="C106" t="str">
            <v>Approved</v>
          </cell>
          <cell r="D106" t="str">
            <v>EMS/DMS/SCADA/Proc Ctrls Sol Del &amp; Support</v>
          </cell>
          <cell r="G106" t="str">
            <v>8/1/09 12:00 AM</v>
          </cell>
          <cell r="H106" t="str">
            <v>12/25/17 5:00 PM</v>
          </cell>
          <cell r="I106" t="str">
            <v>L1</v>
          </cell>
          <cell r="J106" t="str">
            <v>Richard</v>
          </cell>
        </row>
        <row r="107">
          <cell r="A107" t="str">
            <v>NINT238</v>
          </cell>
          <cell r="B107" t="str">
            <v>Self-Healing Projects</v>
          </cell>
          <cell r="C107" t="str">
            <v>Hold</v>
          </cell>
          <cell r="D107" t="str">
            <v>EMS/DMS/SCADA/Proc Ctrls Sol Del &amp; Support</v>
          </cell>
          <cell r="G107" t="str">
            <v>8/1/11 12:00 AM</v>
          </cell>
          <cell r="H107" t="str">
            <v>12/25/17 5:00 PM</v>
          </cell>
          <cell r="I107" t="str">
            <v>L2</v>
          </cell>
          <cell r="J107" t="str">
            <v>Richard</v>
          </cell>
        </row>
        <row r="108">
          <cell r="A108" t="str">
            <v>NINT351</v>
          </cell>
          <cell r="B108" t="str">
            <v>CR System Upgrade</v>
          </cell>
          <cell r="C108" t="str">
            <v>Closed</v>
          </cell>
          <cell r="D108" t="str">
            <v>Nuc Infra/Sol Delivery</v>
          </cell>
          <cell r="G108" t="str">
            <v>2/16/12 8:00 AM</v>
          </cell>
          <cell r="H108" t="str">
            <v>4/27/12 5:00 PM</v>
          </cell>
          <cell r="I108" t="str">
            <v>L1</v>
          </cell>
          <cell r="J108" t="str">
            <v>Justin</v>
          </cell>
        </row>
        <row r="109">
          <cell r="A109" t="str">
            <v>NINT357</v>
          </cell>
          <cell r="B109" t="str">
            <v>NAS Infrastructure Upgrade</v>
          </cell>
          <cell r="C109" t="str">
            <v>Closed</v>
          </cell>
          <cell r="D109" t="str">
            <v>Nuc Infra/Sol Delivery</v>
          </cell>
          <cell r="G109" t="str">
            <v>2/16/12 8:00 AM</v>
          </cell>
          <cell r="H109" t="str">
            <v>5/31/12 5:00 PM</v>
          </cell>
          <cell r="I109" t="str">
            <v>L2</v>
          </cell>
          <cell r="J109" t="str">
            <v>Justin</v>
          </cell>
        </row>
        <row r="110">
          <cell r="A110" t="str">
            <v>NINT304</v>
          </cell>
          <cell r="B110" t="str">
            <v>PS Financials Upgrade</v>
          </cell>
          <cell r="C110" t="str">
            <v>Closed</v>
          </cell>
          <cell r="D110" t="str">
            <v>Finance Sol Delivery</v>
          </cell>
          <cell r="E110" t="str">
            <v>Jane Brown</v>
          </cell>
          <cell r="F110" t="str">
            <v>Steve Young</v>
          </cell>
          <cell r="G110" t="str">
            <v>2/1/12 8:00 AM</v>
          </cell>
          <cell r="H110" t="str">
            <v>10/29/12 5:00 PM</v>
          </cell>
          <cell r="I110" t="str">
            <v>L2</v>
          </cell>
          <cell r="J110" t="str">
            <v>Erin</v>
          </cell>
        </row>
        <row r="111">
          <cell r="A111" t="str">
            <v>NINT358</v>
          </cell>
          <cell r="B111" t="str">
            <v>Real Estate Full Consolidation - dup to INT project</v>
          </cell>
          <cell r="C111" t="str">
            <v>Cancelled</v>
          </cell>
          <cell r="D111" t="str">
            <v>Ent Apps Sol Delivery</v>
          </cell>
          <cell r="G111" t="str">
            <v>8/1/12 8:00 AM</v>
          </cell>
          <cell r="H111" t="str">
            <v>8/1/12 8:00 AM</v>
          </cell>
          <cell r="I111" t="str">
            <v>L2</v>
          </cell>
          <cell r="J111" t="str">
            <v>Erin</v>
          </cell>
        </row>
        <row r="112">
          <cell r="A112" t="str">
            <v>NINT355</v>
          </cell>
          <cell r="B112" t="str">
            <v>Metastorm Upgrade for Picasso - will come as INT project</v>
          </cell>
          <cell r="C112" t="str">
            <v>Cancelled</v>
          </cell>
          <cell r="D112" t="str">
            <v>Ent Apps Sol Delivery</v>
          </cell>
          <cell r="G112" t="str">
            <v>6/1/12 8:00 AM</v>
          </cell>
          <cell r="H112" t="str">
            <v>12/4/12 5:00 PM</v>
          </cell>
          <cell r="I112" t="str">
            <v>L2</v>
          </cell>
          <cell r="J112" t="str">
            <v>Erin</v>
          </cell>
        </row>
        <row r="113">
          <cell r="A113" t="str">
            <v>NINT353</v>
          </cell>
          <cell r="B113" t="str">
            <v>FERC-Tarriff Merger Proj - dup to INT project</v>
          </cell>
          <cell r="C113" t="str">
            <v>Cancelled</v>
          </cell>
          <cell r="D113" t="str">
            <v>Ent Apps Sol Delivery</v>
          </cell>
          <cell r="G113" t="str">
            <v>6/1/12 8:00 AM</v>
          </cell>
          <cell r="H113" t="str">
            <v>6/1/12 8:00 AM</v>
          </cell>
          <cell r="I113" t="str">
            <v>L1</v>
          </cell>
          <cell r="J113" t="str">
            <v>Erin</v>
          </cell>
        </row>
        <row r="114">
          <cell r="A114" t="str">
            <v>NINT303</v>
          </cell>
          <cell r="B114" t="str">
            <v>FIN Tax</v>
          </cell>
          <cell r="C114" t="str">
            <v>Closed</v>
          </cell>
          <cell r="D114" t="str">
            <v>Finance Sol Delivery</v>
          </cell>
          <cell r="E114" t="str">
            <v>Kim Carlson</v>
          </cell>
          <cell r="F114" t="str">
            <v>Keith Butler</v>
          </cell>
          <cell r="G114" t="str">
            <v>1/3/12 8:00 AM</v>
          </cell>
          <cell r="H114" t="str">
            <v>8/31/12 5:00 PM</v>
          </cell>
          <cell r="I114" t="str">
            <v>L2</v>
          </cell>
          <cell r="J114" t="str">
            <v>Erin</v>
          </cell>
        </row>
        <row r="115">
          <cell r="A115" t="str">
            <v>NINT302</v>
          </cell>
          <cell r="B115" t="str">
            <v>FIN External Reporting</v>
          </cell>
          <cell r="C115" t="str">
            <v>Closed</v>
          </cell>
          <cell r="D115" t="str">
            <v>Finance Sol Delivery</v>
          </cell>
          <cell r="E115" t="str">
            <v>Kim Carlson</v>
          </cell>
          <cell r="F115" t="str">
            <v>Steve Young</v>
          </cell>
          <cell r="G115" t="str">
            <v>2/1/12 8:00 AM</v>
          </cell>
          <cell r="H115" t="str">
            <v>6/30/12 5:00 PM</v>
          </cell>
          <cell r="I115" t="str">
            <v>L2</v>
          </cell>
          <cell r="J115" t="str">
            <v>Erin</v>
          </cell>
        </row>
        <row r="116">
          <cell r="A116" t="str">
            <v>NINT301</v>
          </cell>
          <cell r="B116" t="str">
            <v>FIN Asset and Project Costing</v>
          </cell>
          <cell r="C116" t="str">
            <v>Closed</v>
          </cell>
          <cell r="D116" t="str">
            <v>Finance Sol Delivery</v>
          </cell>
          <cell r="G116" t="str">
            <v>2/1/12 8:00 AM</v>
          </cell>
          <cell r="H116" t="str">
            <v>8/30/12 5:00 PM</v>
          </cell>
          <cell r="I116" t="str">
            <v>L2</v>
          </cell>
          <cell r="J116" t="str">
            <v>Erin</v>
          </cell>
        </row>
        <row r="117">
          <cell r="A117" t="str">
            <v>NINT356</v>
          </cell>
          <cell r="B117" t="str">
            <v>MyTraining Upgrade</v>
          </cell>
          <cell r="C117" t="str">
            <v>Closed</v>
          </cell>
          <cell r="D117" t="str">
            <v>HR Sol Delivery</v>
          </cell>
          <cell r="E117" t="str">
            <v>Patty Jasper</v>
          </cell>
          <cell r="F117" t="str">
            <v>Jennifer Weber</v>
          </cell>
          <cell r="G117" t="str">
            <v>4/2/12 8:00 AM</v>
          </cell>
          <cell r="H117" t="str">
            <v>10/29/12 5:00 PM</v>
          </cell>
          <cell r="I117" t="str">
            <v>L2</v>
          </cell>
          <cell r="J117" t="str">
            <v>Erin</v>
          </cell>
        </row>
        <row r="118">
          <cell r="A118" t="str">
            <v>NINT352</v>
          </cell>
          <cell r="B118" t="str">
            <v>Employee Center Deep Links</v>
          </cell>
          <cell r="C118" t="str">
            <v>Closed</v>
          </cell>
          <cell r="D118" t="str">
            <v>HR Sol Delivery</v>
          </cell>
          <cell r="G118" t="str">
            <v>3/1/12 8:00 AM</v>
          </cell>
          <cell r="H118" t="str">
            <v>7/31/12 5:00 PM</v>
          </cell>
          <cell r="I118" t="str">
            <v>L2</v>
          </cell>
          <cell r="J118" t="str">
            <v>Erin</v>
          </cell>
        </row>
        <row r="119">
          <cell r="A119" t="str">
            <v>INT89D</v>
          </cell>
          <cell r="B119" t="str">
            <v>Common Call Center Telephony Platform - Analysis Phase</v>
          </cell>
          <cell r="C119" t="str">
            <v>Closed</v>
          </cell>
          <cell r="D119" t="str">
            <v>Cust Sol Delivery</v>
          </cell>
          <cell r="E119" t="str">
            <v>Chris Sechrest</v>
          </cell>
          <cell r="G119" t="str">
            <v>3/1/12 8:00 AM</v>
          </cell>
          <cell r="H119" t="str">
            <v>6/22/12 5:00 PM</v>
          </cell>
          <cell r="I119" t="str">
            <v>L2</v>
          </cell>
          <cell r="J119" t="str">
            <v>Mandy</v>
          </cell>
        </row>
        <row r="120">
          <cell r="A120" t="str">
            <v>NINT209</v>
          </cell>
          <cell r="B120" t="str">
            <v>Customer Data Pull</v>
          </cell>
          <cell r="C120" t="str">
            <v>Approved</v>
          </cell>
          <cell r="D120" t="str">
            <v>Cust Sol Delivery</v>
          </cell>
          <cell r="E120" t="str">
            <v>Chris Sechrest</v>
          </cell>
          <cell r="F120" t="str">
            <v>Stan Land</v>
          </cell>
          <cell r="G120" t="str">
            <v>2/1/12 8:00 AM</v>
          </cell>
          <cell r="H120" t="str">
            <v>1/29/13 5:00 PM</v>
          </cell>
          <cell r="I120" t="str">
            <v>L2</v>
          </cell>
          <cell r="J120" t="str">
            <v>Mandy</v>
          </cell>
        </row>
        <row r="121">
          <cell r="A121" t="str">
            <v>NINT350</v>
          </cell>
          <cell r="B121" t="str">
            <v>CFL Platform Enhancements</v>
          </cell>
          <cell r="C121" t="str">
            <v>Closed</v>
          </cell>
          <cell r="D121" t="str">
            <v>Cust Sol Delivery</v>
          </cell>
          <cell r="E121" t="str">
            <v>Chris Sechrest</v>
          </cell>
          <cell r="G121" t="str">
            <v>3/1/12 8:00 AM</v>
          </cell>
          <cell r="H121" t="str">
            <v>5/31/12 5:00 PM</v>
          </cell>
          <cell r="I121" t="str">
            <v>L1</v>
          </cell>
          <cell r="J121" t="str">
            <v>Mandy</v>
          </cell>
        </row>
        <row r="122">
          <cell r="A122" t="str">
            <v>NINT354</v>
          </cell>
          <cell r="B122" t="str">
            <v>Indiana Core Plus</v>
          </cell>
          <cell r="C122" t="str">
            <v>Closed</v>
          </cell>
          <cell r="D122" t="str">
            <v>Cust Sol Delivery</v>
          </cell>
          <cell r="E122" t="str">
            <v>Chris Sechrest</v>
          </cell>
          <cell r="G122" t="str">
            <v>1/3/12 8:00 AM</v>
          </cell>
          <cell r="H122" t="str">
            <v>4/30/12 5:00 PM</v>
          </cell>
          <cell r="I122" t="str">
            <v>L1</v>
          </cell>
          <cell r="J122" t="str">
            <v>Mandy</v>
          </cell>
        </row>
        <row r="123">
          <cell r="A123" t="str">
            <v>INT124C</v>
          </cell>
          <cell r="B123" t="str">
            <v>Leaves and Disabilities</v>
          </cell>
          <cell r="C123" t="str">
            <v>Approved</v>
          </cell>
          <cell r="D123" t="str">
            <v>HR Sol Delivery</v>
          </cell>
          <cell r="G123" t="str">
            <v>3/1/12 8:00 AM</v>
          </cell>
          <cell r="H123" t="str">
            <v>1/31/13 5:00 PM</v>
          </cell>
          <cell r="I123" t="str">
            <v>L2</v>
          </cell>
          <cell r="J123" t="str">
            <v>Erin</v>
          </cell>
        </row>
        <row r="124">
          <cell r="A124" t="str">
            <v>NINT300</v>
          </cell>
          <cell r="B124" t="str">
            <v>2012 UNIX EOL Equipment Replacement</v>
          </cell>
          <cell r="C124" t="str">
            <v>Approved</v>
          </cell>
          <cell r="D124" t="str">
            <v>Technology Services</v>
          </cell>
          <cell r="E124" t="str">
            <v>Mike McClam</v>
          </cell>
          <cell r="F124" t="str">
            <v>Frank Cook</v>
          </cell>
          <cell r="G124" t="str">
            <v>2/16/12 8:00 AM</v>
          </cell>
          <cell r="H124" t="str">
            <v>12/11/12 5:00 PM</v>
          </cell>
          <cell r="J124" t="str">
            <v>Mark</v>
          </cell>
        </row>
        <row r="125">
          <cell r="A125" t="str">
            <v>NINT305</v>
          </cell>
          <cell r="B125" t="str">
            <v>OVD Implementation</v>
          </cell>
          <cell r="C125" t="str">
            <v>Cancelled</v>
          </cell>
          <cell r="D125" t="str">
            <v>Tech Process &amp; Support Services</v>
          </cell>
          <cell r="G125" t="str">
            <v>3/15/12 8:00 AM</v>
          </cell>
          <cell r="H125" t="str">
            <v>12/28/12 5:00 PM</v>
          </cell>
          <cell r="J125" t="str">
            <v>Mark</v>
          </cell>
        </row>
        <row r="126">
          <cell r="A126" t="str">
            <v>NINT306</v>
          </cell>
          <cell r="B126" t="str">
            <v>SQL Server Migration</v>
          </cell>
          <cell r="C126" t="str">
            <v>Approved</v>
          </cell>
          <cell r="D126" t="str">
            <v>Database Services</v>
          </cell>
          <cell r="E126" t="str">
            <v>Missy Froneberger</v>
          </cell>
          <cell r="G126" t="str">
            <v>3/15/12 8:00 AM</v>
          </cell>
          <cell r="H126" t="str">
            <v>6/27/13 5:00 PM</v>
          </cell>
          <cell r="J126" t="str">
            <v>Mark</v>
          </cell>
        </row>
        <row r="127">
          <cell r="A127" t="str">
            <v>NINT311</v>
          </cell>
          <cell r="B127" t="str">
            <v>CAORM - Changes related to PJM</v>
          </cell>
          <cell r="C127" t="str">
            <v>Closed</v>
          </cell>
          <cell r="D127" t="str">
            <v>Energy Delivery</v>
          </cell>
          <cell r="G127" t="str">
            <v>10/17/11 8:00 AM</v>
          </cell>
          <cell r="H127" t="str">
            <v>3/31/12 5:00 PM</v>
          </cell>
          <cell r="I127" t="str">
            <v>L1</v>
          </cell>
          <cell r="J127" t="str">
            <v>Richard</v>
          </cell>
        </row>
        <row r="128">
          <cell r="A128" t="str">
            <v>NINT312</v>
          </cell>
          <cell r="B128" t="str">
            <v>eMax 7.5 Upgrade</v>
          </cell>
          <cell r="C128" t="str">
            <v>Approved</v>
          </cell>
          <cell r="D128" t="str">
            <v>Work Mgmt / Supply Chain</v>
          </cell>
          <cell r="E128" t="str">
            <v>Gretchen Sink</v>
          </cell>
          <cell r="F128" t="str">
            <v>Chuck Beam</v>
          </cell>
          <cell r="G128" t="str">
            <v>12/3/12 8:00 AM</v>
          </cell>
          <cell r="H128" t="str">
            <v>1/29/14 5:00 PM</v>
          </cell>
          <cell r="J128" t="str">
            <v>Richard</v>
          </cell>
        </row>
        <row r="129">
          <cell r="A129" t="str">
            <v>NINT313</v>
          </cell>
          <cell r="B129" t="str">
            <v>My Home Energy Manager Pilot</v>
          </cell>
          <cell r="C129" t="str">
            <v>Cancelled</v>
          </cell>
          <cell r="D129" t="str">
            <v>Cust Sol Delivery</v>
          </cell>
          <cell r="E129" t="str">
            <v>Bob White</v>
          </cell>
          <cell r="F129" t="str">
            <v>Leslie Ponder</v>
          </cell>
          <cell r="G129" t="str">
            <v>4/17/12 8:00 AM</v>
          </cell>
          <cell r="H129" t="str">
            <v>9/11/12 5:00 PM</v>
          </cell>
          <cell r="I129" t="str">
            <v>L1</v>
          </cell>
          <cell r="J129" t="str">
            <v>Mandy</v>
          </cell>
        </row>
        <row r="130">
          <cell r="A130" t="str">
            <v>NINT314</v>
          </cell>
          <cell r="B130" t="str">
            <v>ER / LR Case Management and Reporting</v>
          </cell>
          <cell r="C130" t="str">
            <v>Closed</v>
          </cell>
          <cell r="D130" t="str">
            <v>HR Sol Delivery</v>
          </cell>
          <cell r="G130" t="str">
            <v>3/1/12 8:00 AM</v>
          </cell>
          <cell r="H130" t="str">
            <v>6/30/12 5:00 PM</v>
          </cell>
          <cell r="I130" t="str">
            <v>L1</v>
          </cell>
          <cell r="J130" t="str">
            <v>Erin</v>
          </cell>
        </row>
        <row r="131">
          <cell r="A131" t="str">
            <v>NINT315</v>
          </cell>
          <cell r="B131" t="str">
            <v>PM12A – Periodic Mainframe Preventative Maintenance</v>
          </cell>
          <cell r="C131" t="str">
            <v>Closed</v>
          </cell>
          <cell r="E131" t="str">
            <v>Don Burleyson</v>
          </cell>
          <cell r="G131" t="str">
            <v>2/16/12 8:00 AM</v>
          </cell>
          <cell r="H131" t="str">
            <v>5/7/12 5:00 PM</v>
          </cell>
          <cell r="J131" t="str">
            <v>UPDATE IT TEAM!</v>
          </cell>
        </row>
        <row r="132">
          <cell r="A132" t="str">
            <v>NINT316</v>
          </cell>
          <cell r="B132" t="str">
            <v>CA Mainframe</v>
          </cell>
          <cell r="C132" t="str">
            <v>Approved</v>
          </cell>
          <cell r="D132" t="str">
            <v>Technology Services</v>
          </cell>
          <cell r="E132" t="str">
            <v>Mike McClam</v>
          </cell>
          <cell r="F132" t="str">
            <v>Frank Cook</v>
          </cell>
          <cell r="G132" t="str">
            <v>4/1/12 8:00 AM</v>
          </cell>
          <cell r="H132" t="str">
            <v>12/26/12 5:00 PM</v>
          </cell>
          <cell r="I132" t="str">
            <v>L2</v>
          </cell>
          <cell r="J132" t="str">
            <v>Mark</v>
          </cell>
        </row>
        <row r="133">
          <cell r="A133" t="str">
            <v>NINT317</v>
          </cell>
          <cell r="B133" t="str">
            <v>MAPPRO (Database &amp; BPWorks Applications)</v>
          </cell>
          <cell r="C133" t="str">
            <v>Approved</v>
          </cell>
          <cell r="D133" t="str">
            <v>Nuc Infra/Sol Delivery</v>
          </cell>
          <cell r="E133" t="str">
            <v>Jennifer James</v>
          </cell>
          <cell r="F133" t="str">
            <v>Michael Robinson</v>
          </cell>
          <cell r="G133" t="str">
            <v>9/4/12 8:00 AM</v>
          </cell>
          <cell r="H133" t="str">
            <v>5/30/13 5:00 PM</v>
          </cell>
          <cell r="J133" t="str">
            <v>Justin</v>
          </cell>
        </row>
        <row r="134">
          <cell r="A134" t="str">
            <v>NINT318</v>
          </cell>
          <cell r="B134" t="str">
            <v>Asbestos Bulk Sampling DB Project</v>
          </cell>
          <cell r="C134" t="str">
            <v>Closed</v>
          </cell>
          <cell r="D134" t="str">
            <v>Fossil/Hydro/EH&amp;S Solutions</v>
          </cell>
          <cell r="G134" t="str">
            <v>3/2/11 8:00 AM</v>
          </cell>
          <cell r="H134" t="str">
            <v>3/30/12 5:00 PM</v>
          </cell>
          <cell r="I134" t="str">
            <v>L2</v>
          </cell>
          <cell r="J134" t="str">
            <v>Justin</v>
          </cell>
        </row>
        <row r="135">
          <cell r="A135" t="str">
            <v>NINT319</v>
          </cell>
          <cell r="B135" t="str">
            <v>IT Operations Tiering Project</v>
          </cell>
          <cell r="C135" t="str">
            <v>Approved</v>
          </cell>
          <cell r="D135" t="str">
            <v>Tech Process &amp; Support Services</v>
          </cell>
          <cell r="E135" t="str">
            <v>Mike McClam</v>
          </cell>
          <cell r="F135" t="str">
            <v>Frank Cook</v>
          </cell>
          <cell r="G135" t="str">
            <v>3/15/12 8:00 AM</v>
          </cell>
          <cell r="H135" t="str">
            <v>11/23/15 5:00 PM</v>
          </cell>
          <cell r="J135" t="str">
            <v>Mark</v>
          </cell>
        </row>
        <row r="136">
          <cell r="A136" t="str">
            <v>NINT320</v>
          </cell>
          <cell r="B136" t="str">
            <v>SR171-SR303 Upgrade</v>
          </cell>
          <cell r="C136" t="str">
            <v>Cancelled</v>
          </cell>
          <cell r="G136" t="str">
            <v>2/16/12 8:00 AM</v>
          </cell>
          <cell r="H136" t="str">
            <v>2/16/12 8:00 AM</v>
          </cell>
          <cell r="J136" t="str">
            <v>UPDATE IT TEAM!</v>
          </cell>
        </row>
        <row r="137">
          <cell r="A137" t="str">
            <v>NINT321</v>
          </cell>
          <cell r="B137" t="str">
            <v>Combined into NINT307</v>
          </cell>
          <cell r="C137" t="str">
            <v>Cancelled</v>
          </cell>
          <cell r="G137" t="str">
            <v>5/18/12 8:00 AM</v>
          </cell>
          <cell r="H137" t="str">
            <v>5/18/12 8:00 AM</v>
          </cell>
          <cell r="J137" t="str">
            <v>UPDATE IT TEAM!</v>
          </cell>
        </row>
        <row r="138">
          <cell r="A138" t="str">
            <v>NINT322</v>
          </cell>
          <cell r="B138" t="str">
            <v>400 S. Tryon Phone System</v>
          </cell>
          <cell r="C138" t="str">
            <v>Closed</v>
          </cell>
          <cell r="G138" t="str">
            <v>2/16/12 8:00 AM</v>
          </cell>
          <cell r="H138" t="str">
            <v>2/16/12 5:00 PM</v>
          </cell>
          <cell r="J138" t="str">
            <v>UPDATE IT TEAM!</v>
          </cell>
        </row>
        <row r="139">
          <cell r="A139" t="str">
            <v>NINT323</v>
          </cell>
          <cell r="B139" t="str">
            <v>Princeton Fiber</v>
          </cell>
          <cell r="C139" t="str">
            <v>Closed</v>
          </cell>
          <cell r="D139" t="str">
            <v>Telecom Eng Services</v>
          </cell>
          <cell r="G139" t="str">
            <v>2/16/12 8:00 AM</v>
          </cell>
          <cell r="H139" t="str">
            <v>2/16/12 5:00 PM</v>
          </cell>
          <cell r="J139" t="str">
            <v>Steve</v>
          </cell>
        </row>
        <row r="140">
          <cell r="A140" t="str">
            <v>NINT324</v>
          </cell>
          <cell r="B140" t="str">
            <v>Bedford Fiber</v>
          </cell>
          <cell r="C140" t="str">
            <v>Closed</v>
          </cell>
          <cell r="D140" t="str">
            <v>Telecom Eng Services</v>
          </cell>
          <cell r="G140" t="str">
            <v>2/16/12 8:00 AM</v>
          </cell>
          <cell r="H140" t="str">
            <v>2/16/12 5:00 PM</v>
          </cell>
          <cell r="J140" t="str">
            <v>Steve</v>
          </cell>
        </row>
        <row r="141">
          <cell r="A141" t="str">
            <v>NINT325</v>
          </cell>
          <cell r="B141" t="str">
            <v>Terre Haute Fiber</v>
          </cell>
          <cell r="C141" t="str">
            <v>Closed</v>
          </cell>
          <cell r="D141" t="str">
            <v>Telecom Eng Services</v>
          </cell>
          <cell r="G141" t="str">
            <v>2/16/12 8:00 AM</v>
          </cell>
          <cell r="H141" t="str">
            <v>2/16/12 5:00 PM</v>
          </cell>
          <cell r="J141" t="str">
            <v>Steve</v>
          </cell>
        </row>
        <row r="142">
          <cell r="A142" t="str">
            <v>NINT326</v>
          </cell>
          <cell r="B142" t="str">
            <v>Duplicate of NINT261</v>
          </cell>
          <cell r="C142" t="str">
            <v>Cancelled</v>
          </cell>
          <cell r="G142" t="str">
            <v>2/16/12 8:00 AM</v>
          </cell>
          <cell r="H142" t="str">
            <v>2/16/12 8:00 AM</v>
          </cell>
          <cell r="J142" t="str">
            <v>UPDATE IT TEAM!</v>
          </cell>
        </row>
        <row r="143">
          <cell r="A143" t="str">
            <v>NINT327</v>
          </cell>
          <cell r="B143" t="str">
            <v>DEBS Firewall Life Cyce Replacement</v>
          </cell>
          <cell r="C143" t="str">
            <v>Approved</v>
          </cell>
          <cell r="D143" t="str">
            <v>Telecom Eng Services</v>
          </cell>
          <cell r="G143" t="str">
            <v>2/16/12 8:00 AM</v>
          </cell>
          <cell r="H143" t="str">
            <v>2/16/12 5:00 PM</v>
          </cell>
          <cell r="J143" t="str">
            <v>Steve</v>
          </cell>
        </row>
        <row r="144">
          <cell r="A144" t="str">
            <v>NINT328</v>
          </cell>
          <cell r="B144" t="str">
            <v>Lyford Tower Upgrades</v>
          </cell>
          <cell r="C144" t="str">
            <v>Approved</v>
          </cell>
          <cell r="D144" t="str">
            <v>Telecom Eng Services</v>
          </cell>
          <cell r="G144" t="str">
            <v>1/5/12 8:00 AM</v>
          </cell>
          <cell r="H144" t="str">
            <v>11/28/12 5:00 PM</v>
          </cell>
          <cell r="J144" t="str">
            <v>Steve</v>
          </cell>
        </row>
        <row r="145">
          <cell r="A145" t="str">
            <v>NINT329</v>
          </cell>
          <cell r="B145" t="str">
            <v>Midwest Generators</v>
          </cell>
          <cell r="C145" t="str">
            <v>Approved</v>
          </cell>
          <cell r="D145" t="str">
            <v>Telecom Eng Services</v>
          </cell>
          <cell r="G145" t="str">
            <v>4/1/12 8:00 AM</v>
          </cell>
          <cell r="H145" t="str">
            <v>5/31/12 5:00 PM</v>
          </cell>
          <cell r="J145" t="str">
            <v>Steve</v>
          </cell>
        </row>
        <row r="146">
          <cell r="A146" t="str">
            <v>NINT330</v>
          </cell>
          <cell r="B146" t="str">
            <v>Sadler Tie/Reidsville Microwave Upgrade</v>
          </cell>
          <cell r="C146" t="str">
            <v>Approved</v>
          </cell>
          <cell r="D146" t="str">
            <v>Telecom Eng Services</v>
          </cell>
          <cell r="G146" t="str">
            <v>1/4/11 8:00 AM</v>
          </cell>
          <cell r="H146" t="str">
            <v>3/9/12 5:00 PM</v>
          </cell>
          <cell r="J146" t="str">
            <v>Steve</v>
          </cell>
        </row>
        <row r="147">
          <cell r="A147" t="str">
            <v>NINT331</v>
          </cell>
          <cell r="B147" t="str">
            <v>Oxford Hydro Network Shelter</v>
          </cell>
          <cell r="C147" t="str">
            <v>Approved</v>
          </cell>
          <cell r="D147" t="str">
            <v>Telecom Eng Services</v>
          </cell>
          <cell r="G147" t="str">
            <v>1/3/12 8:00 AM</v>
          </cell>
          <cell r="H147" t="str">
            <v>7/31/12 5:00 PM</v>
          </cell>
          <cell r="J147" t="str">
            <v>Steve</v>
          </cell>
        </row>
        <row r="148">
          <cell r="A148" t="str">
            <v>NINT332</v>
          </cell>
          <cell r="B148" t="str">
            <v>IMA 2012 Spring Bundle</v>
          </cell>
          <cell r="C148" t="str">
            <v>Closed</v>
          </cell>
          <cell r="D148" t="str">
            <v>Info Mgmt CoE</v>
          </cell>
          <cell r="E148" t="str">
            <v>Steve Morgan</v>
          </cell>
          <cell r="F148" t="str">
            <v>Terrell Garren</v>
          </cell>
          <cell r="G148" t="str">
            <v>3/1/12 8:00 AM</v>
          </cell>
          <cell r="H148" t="str">
            <v>7/31/12 5:00 PM</v>
          </cell>
          <cell r="I148" t="str">
            <v>L2</v>
          </cell>
          <cell r="J148" t="str">
            <v>Richard</v>
          </cell>
        </row>
        <row r="149">
          <cell r="A149" t="str">
            <v>NINT333</v>
          </cell>
          <cell r="B149" t="str">
            <v>IMA 2012 Fall Bundle</v>
          </cell>
          <cell r="C149" t="str">
            <v>Approved</v>
          </cell>
          <cell r="D149" t="str">
            <v>Info Mgmt CoE</v>
          </cell>
          <cell r="G149" t="str">
            <v>4/2/12 8:00 AM</v>
          </cell>
          <cell r="H149" t="str">
            <v>12/28/12 5:00 PM</v>
          </cell>
          <cell r="I149" t="str">
            <v>L2</v>
          </cell>
          <cell r="J149" t="str">
            <v>Richard</v>
          </cell>
        </row>
        <row r="150">
          <cell r="A150" t="str">
            <v>NINT334</v>
          </cell>
          <cell r="B150" t="str">
            <v>SCWM Apps Dimensions Migration</v>
          </cell>
          <cell r="C150" t="str">
            <v>Closed</v>
          </cell>
          <cell r="D150" t="str">
            <v>Work Mgmt / Supply Chain</v>
          </cell>
          <cell r="E150" t="str">
            <v>Kevin Bojanowski</v>
          </cell>
          <cell r="F150" t="str">
            <v>Gretchen Sink</v>
          </cell>
          <cell r="G150" t="str">
            <v>3/19/12 8:00 AM</v>
          </cell>
          <cell r="H150" t="str">
            <v>9/28/12 5:00 PM</v>
          </cell>
          <cell r="J150" t="str">
            <v>Richard</v>
          </cell>
        </row>
        <row r="151">
          <cell r="A151" t="str">
            <v>NINT336</v>
          </cell>
          <cell r="B151" t="str">
            <v>FileNet CS to P8 Migration</v>
          </cell>
          <cell r="C151" t="str">
            <v>Approved</v>
          </cell>
          <cell r="D151" t="str">
            <v>Ent Apps Sol Delivery</v>
          </cell>
          <cell r="E151" t="str">
            <v>Lacy Hamilton</v>
          </cell>
          <cell r="F151" t="str">
            <v>Jane Brown</v>
          </cell>
          <cell r="G151" t="str">
            <v>4/2/12 8:00 AM</v>
          </cell>
          <cell r="H151" t="str">
            <v>12/30/13 5:00 PM</v>
          </cell>
          <cell r="I151" t="str">
            <v>L2</v>
          </cell>
          <cell r="J151" t="str">
            <v>Erin</v>
          </cell>
        </row>
        <row r="152">
          <cell r="A152" t="str">
            <v>NINT337</v>
          </cell>
          <cell r="B152" t="str">
            <v>McGuire COW Cabling</v>
          </cell>
          <cell r="C152" t="str">
            <v>Approved</v>
          </cell>
          <cell r="D152" t="str">
            <v>Telecom Eng Services</v>
          </cell>
          <cell r="E152" t="str">
            <v>Tim Slay</v>
          </cell>
          <cell r="F152" t="str">
            <v>Chris Heck</v>
          </cell>
          <cell r="G152" t="str">
            <v>2/16/12 8:00 AM</v>
          </cell>
          <cell r="H152" t="str">
            <v>12/12/12 5:00 PM</v>
          </cell>
          <cell r="I152" t="str">
            <v>L1</v>
          </cell>
          <cell r="J152" t="str">
            <v>Steve</v>
          </cell>
        </row>
        <row r="153">
          <cell r="A153" t="str">
            <v>NINT338</v>
          </cell>
          <cell r="B153" t="str">
            <v>2012 Midwest Power Delivery &amp; Gas Operations Frame Relay Replacement</v>
          </cell>
          <cell r="C153" t="str">
            <v>Approved</v>
          </cell>
          <cell r="D153" t="str">
            <v>Telecom Eng Services</v>
          </cell>
          <cell r="E153" t="str">
            <v>Jay Alexander</v>
          </cell>
          <cell r="G153" t="str">
            <v>2/1/12 8:00 AM</v>
          </cell>
          <cell r="H153" t="str">
            <v>6/28/13 5:00 PM</v>
          </cell>
          <cell r="I153" t="str">
            <v>L1</v>
          </cell>
          <cell r="J153" t="str">
            <v>Steve</v>
          </cell>
        </row>
        <row r="154">
          <cell r="A154" t="str">
            <v>NINT339</v>
          </cell>
          <cell r="B154" t="str">
            <v>Uptown Charlotte Fiber Plant Renovations (aka Charlotte Streetcar)</v>
          </cell>
          <cell r="C154" t="str">
            <v>Approved</v>
          </cell>
          <cell r="D154" t="str">
            <v>Telecom Eng Services</v>
          </cell>
          <cell r="E154" t="str">
            <v>Tim Slay</v>
          </cell>
          <cell r="F154" t="str">
            <v>Chris Heck</v>
          </cell>
          <cell r="G154" t="str">
            <v>4/2/12 8:00 AM</v>
          </cell>
          <cell r="H154" t="str">
            <v>6/28/13 5:00 PM</v>
          </cell>
          <cell r="I154" t="str">
            <v>L1</v>
          </cell>
          <cell r="J154" t="str">
            <v>Steve</v>
          </cell>
        </row>
        <row r="155">
          <cell r="A155" t="str">
            <v>NINT340</v>
          </cell>
          <cell r="B155" t="str">
            <v>SR171 Lifecycle Replacement</v>
          </cell>
          <cell r="C155" t="str">
            <v>Approved</v>
          </cell>
          <cell r="D155" t="str">
            <v>Telecom Eng Services</v>
          </cell>
          <cell r="E155" t="str">
            <v>Tim Slay</v>
          </cell>
          <cell r="F155" t="str">
            <v>Chris Heck</v>
          </cell>
          <cell r="G155" t="str">
            <v>1/17/12 8:00 AM</v>
          </cell>
          <cell r="H155" t="str">
            <v>1/29/13 5:00 PM</v>
          </cell>
          <cell r="I155" t="str">
            <v>L1</v>
          </cell>
          <cell r="J155" t="str">
            <v>Steve</v>
          </cell>
        </row>
        <row r="156">
          <cell r="A156" t="str">
            <v>NINT341</v>
          </cell>
          <cell r="B156" t="str">
            <v>Plant Condition Management System for Edwardsport</v>
          </cell>
          <cell r="C156" t="str">
            <v>Closed</v>
          </cell>
          <cell r="D156" t="str">
            <v>Fossil/Hydro/EH&amp;S Solutions</v>
          </cell>
          <cell r="E156" t="str">
            <v>Mike Peterson</v>
          </cell>
          <cell r="F156" t="str">
            <v>Ed Witt</v>
          </cell>
          <cell r="G156" t="str">
            <v>3/28/12 8:00 AM</v>
          </cell>
          <cell r="H156" t="str">
            <v>5/15/12 5:00 PM</v>
          </cell>
          <cell r="I156" t="str">
            <v>L2</v>
          </cell>
          <cell r="J156" t="str">
            <v>Justin</v>
          </cell>
        </row>
        <row r="157">
          <cell r="A157" t="str">
            <v>NINT343</v>
          </cell>
          <cell r="B157" t="str">
            <v>Pasta 2012 Upgrade</v>
          </cell>
          <cell r="C157" t="str">
            <v>Closed</v>
          </cell>
          <cell r="D157" t="str">
            <v>Work Mgmt / Supply Chain</v>
          </cell>
          <cell r="G157" t="str">
            <v>4/9/12 8:00 AM</v>
          </cell>
          <cell r="H157" t="str">
            <v>8/24/12 5:00 PM</v>
          </cell>
          <cell r="I157" t="str">
            <v>L2</v>
          </cell>
          <cell r="J157" t="str">
            <v>Richard</v>
          </cell>
        </row>
        <row r="158">
          <cell r="A158" t="str">
            <v>NINT346</v>
          </cell>
          <cell r="B158" t="str">
            <v>Upgrade existing VB6 apps to .Net</v>
          </cell>
          <cell r="C158" t="str">
            <v>Closed</v>
          </cell>
          <cell r="D158" t="str">
            <v>Nuc Infra/Sol Delivery</v>
          </cell>
          <cell r="G158" t="str">
            <v>1/3/12 8:00 AM</v>
          </cell>
          <cell r="H158" t="str">
            <v>8/31/12 5:00 PM</v>
          </cell>
          <cell r="I158" t="str">
            <v>L1</v>
          </cell>
          <cell r="J158" t="str">
            <v>Justin</v>
          </cell>
        </row>
        <row r="159">
          <cell r="A159" t="str">
            <v>NINT348</v>
          </cell>
          <cell r="B159" t="str">
            <v>DEI Filenet P8 Implementation</v>
          </cell>
          <cell r="C159" t="str">
            <v>Hold</v>
          </cell>
          <cell r="D159" t="str">
            <v>Ent Apps Sol Delivery</v>
          </cell>
          <cell r="G159" t="str">
            <v>12/3/12 8:00 AM</v>
          </cell>
          <cell r="H159" t="str">
            <v>9/30/14 5:00 PM</v>
          </cell>
          <cell r="I159" t="str">
            <v>L2</v>
          </cell>
          <cell r="J159" t="str">
            <v>Erin</v>
          </cell>
        </row>
        <row r="160">
          <cell r="A160" t="str">
            <v>NINT342</v>
          </cell>
          <cell r="B160" t="str">
            <v>Petrovend Replacement Project</v>
          </cell>
          <cell r="C160" t="str">
            <v>Closed</v>
          </cell>
          <cell r="D160" t="str">
            <v>Work Mgmt / Supply Chain</v>
          </cell>
          <cell r="G160" t="str">
            <v>4/3/12 8:00 AM</v>
          </cell>
          <cell r="H160" t="str">
            <v>1/31/13 5:00 PM</v>
          </cell>
          <cell r="I160" t="str">
            <v>L2</v>
          </cell>
          <cell r="J160" t="str">
            <v>Richard</v>
          </cell>
        </row>
        <row r="161">
          <cell r="A161" t="str">
            <v>NINT344</v>
          </cell>
          <cell r="B161" t="str">
            <v>Land/Lease Operational System</v>
          </cell>
          <cell r="C161" t="str">
            <v>Approved</v>
          </cell>
          <cell r="D161" t="str">
            <v>Commercial/Fuels &amp; Trading</v>
          </cell>
          <cell r="E161" t="str">
            <v>Matt Peterson</v>
          </cell>
          <cell r="F161" t="str">
            <v>Jason Allen</v>
          </cell>
          <cell r="G161" t="str">
            <v>5/1/12 8:00 AM</v>
          </cell>
          <cell r="H161" t="str">
            <v>5/23/13 5:00 PM</v>
          </cell>
          <cell r="I161" t="str">
            <v>L1</v>
          </cell>
          <cell r="J161" t="str">
            <v>Justin</v>
          </cell>
        </row>
        <row r="162">
          <cell r="A162" t="str">
            <v>NINT345</v>
          </cell>
          <cell r="B162" t="str">
            <v>Sentinel Upgrade to version 1.11</v>
          </cell>
          <cell r="C162" t="str">
            <v>Closed</v>
          </cell>
          <cell r="D162" t="str">
            <v>Nuc Infra/Sol Delivery</v>
          </cell>
          <cell r="G162" t="str">
            <v>2/14/12 8:00 AM</v>
          </cell>
          <cell r="H162" t="str">
            <v>7/31/12 5:00 PM</v>
          </cell>
          <cell r="I162" t="str">
            <v>L1</v>
          </cell>
          <cell r="J162" t="str">
            <v>Justin</v>
          </cell>
        </row>
        <row r="163">
          <cell r="A163" t="str">
            <v>NINT347</v>
          </cell>
          <cell r="B163" t="str">
            <v>Network Access Control (NAC)</v>
          </cell>
          <cell r="C163" t="str">
            <v>Hold</v>
          </cell>
          <cell r="D163" t="str">
            <v>Cyber Security Ops</v>
          </cell>
          <cell r="G163" t="str">
            <v>6/3/13 8:00 AM</v>
          </cell>
          <cell r="H163" t="str">
            <v>7/31/14 5:00 PM</v>
          </cell>
          <cell r="I163" t="str">
            <v>L1</v>
          </cell>
          <cell r="J163" t="str">
            <v>Richard</v>
          </cell>
        </row>
        <row r="164">
          <cell r="A164" t="str">
            <v>NINT374</v>
          </cell>
          <cell r="B164" t="str">
            <v>Siren System Upgrade Project</v>
          </cell>
          <cell r="C164" t="str">
            <v>Closed</v>
          </cell>
          <cell r="D164" t="str">
            <v>Nuc Infra/Sol Delivery</v>
          </cell>
          <cell r="E164" t="str">
            <v>Teresa Boyd Wood</v>
          </cell>
          <cell r="F164" t="str">
            <v>Chris Nolan</v>
          </cell>
          <cell r="G164" t="str">
            <v>3/12/12 8:00 AM</v>
          </cell>
          <cell r="H164" t="str">
            <v>11/27/12 5:00 PM</v>
          </cell>
          <cell r="I164" t="str">
            <v>L2</v>
          </cell>
          <cell r="J164" t="str">
            <v>Justin</v>
          </cell>
        </row>
        <row r="165">
          <cell r="A165" t="str">
            <v>NINT375</v>
          </cell>
          <cell r="B165" t="str">
            <v>President’s Jurisdictional Dashboard</v>
          </cell>
          <cell r="C165" t="str">
            <v>Closed</v>
          </cell>
          <cell r="D165" t="str">
            <v>Cust Sol Delivery</v>
          </cell>
          <cell r="E165" t="str">
            <v>Jerome Cherry</v>
          </cell>
          <cell r="F165" t="str">
            <v>Brett Carter</v>
          </cell>
          <cell r="G165" t="str">
            <v>3/27/12 8:00 AM</v>
          </cell>
          <cell r="H165" t="str">
            <v>10/15/12 5:00 PM</v>
          </cell>
          <cell r="I165" t="str">
            <v>L1</v>
          </cell>
          <cell r="J165" t="str">
            <v>Mandy</v>
          </cell>
        </row>
        <row r="166">
          <cell r="A166" t="str">
            <v>NINT376</v>
          </cell>
          <cell r="B166" t="str">
            <v>UI Planner - Production Platform</v>
          </cell>
          <cell r="C166" t="str">
            <v>Approved</v>
          </cell>
          <cell r="D166" t="str">
            <v>Cust Sol Delivery</v>
          </cell>
          <cell r="E166" t="str">
            <v>Jerome Cherry</v>
          </cell>
          <cell r="G166" t="str">
            <v>3/22/12 8:00 AM</v>
          </cell>
          <cell r="H166" t="str">
            <v>1/31/13 5:00 PM</v>
          </cell>
          <cell r="I166" t="str">
            <v>L1</v>
          </cell>
          <cell r="J166" t="str">
            <v>Mandy</v>
          </cell>
        </row>
        <row r="167">
          <cell r="A167" t="str">
            <v>NINT377</v>
          </cell>
          <cell r="B167" t="str">
            <v>SGS.119 - NES Performance Improvement</v>
          </cell>
          <cell r="C167" t="str">
            <v>Closed</v>
          </cell>
          <cell r="D167" t="str">
            <v>Grid Modernization</v>
          </cell>
          <cell r="E167" t="str">
            <v>Allen Amos</v>
          </cell>
          <cell r="G167" t="str">
            <v>3/21/12 8:00 AM</v>
          </cell>
          <cell r="H167" t="str">
            <v>8/13/12 5:00 PM</v>
          </cell>
          <cell r="I167" t="str">
            <v>L1</v>
          </cell>
          <cell r="J167" t="str">
            <v>Mandy</v>
          </cell>
        </row>
        <row r="168">
          <cell r="A168" t="str">
            <v>NINT378</v>
          </cell>
          <cell r="B168" t="str">
            <v>SGS.120 - Badger Performance Improvement</v>
          </cell>
          <cell r="C168" t="str">
            <v>Closed</v>
          </cell>
          <cell r="D168" t="str">
            <v>Grid Modernization</v>
          </cell>
          <cell r="E168" t="str">
            <v>Allen Amos</v>
          </cell>
          <cell r="F168" t="str">
            <v>Tracy Tinsley</v>
          </cell>
          <cell r="G168" t="str">
            <v>4/30/12 8:00 AM</v>
          </cell>
          <cell r="H168" t="str">
            <v>11/26/12 5:00 PM</v>
          </cell>
          <cell r="I168" t="str">
            <v>L2</v>
          </cell>
          <cell r="J168" t="str">
            <v>Mandy</v>
          </cell>
        </row>
        <row r="169">
          <cell r="A169" t="str">
            <v>NINT379</v>
          </cell>
          <cell r="B169" t="str">
            <v>Meter Testing and Replacement System (MTRS)</v>
          </cell>
          <cell r="C169" t="str">
            <v>Approved</v>
          </cell>
          <cell r="D169" t="str">
            <v>Grid Modernization</v>
          </cell>
          <cell r="E169" t="str">
            <v>Allen Amos</v>
          </cell>
          <cell r="F169" t="str">
            <v>Chuck Beam</v>
          </cell>
          <cell r="G169" t="str">
            <v>12/11/12 8:00 AM</v>
          </cell>
          <cell r="H169" t="str">
            <v>9/4/13 5:00 PM</v>
          </cell>
          <cell r="I169" t="str">
            <v>L1</v>
          </cell>
          <cell r="J169" t="str">
            <v>Mandy</v>
          </cell>
        </row>
        <row r="170">
          <cell r="A170" t="str">
            <v>NINT380</v>
          </cell>
          <cell r="B170" t="str">
            <v>MV90 Decommission/ Upgrade Project</v>
          </cell>
          <cell r="C170" t="str">
            <v>Closed</v>
          </cell>
          <cell r="D170" t="str">
            <v>Grid Modernization</v>
          </cell>
          <cell r="E170" t="str">
            <v>Allen Amos</v>
          </cell>
          <cell r="F170" t="str">
            <v>Jim Rainear</v>
          </cell>
          <cell r="G170" t="str">
            <v>7/2/12 8:00 AM</v>
          </cell>
          <cell r="H170" t="str">
            <v>11/28/12 5:00 PM</v>
          </cell>
          <cell r="J170" t="str">
            <v>Mandy</v>
          </cell>
        </row>
        <row r="171">
          <cell r="A171" t="str">
            <v>NINT420</v>
          </cell>
          <cell r="B171" t="str">
            <v>EDMS Kentucky Conversion</v>
          </cell>
          <cell r="C171" t="str">
            <v>Approved - Initiate</v>
          </cell>
          <cell r="D171" t="str">
            <v>Grid Modernization</v>
          </cell>
          <cell r="G171" t="str">
            <v>1/2/14 8:00 AM</v>
          </cell>
          <cell r="H171" t="str">
            <v>6/30/14 5:00 PM</v>
          </cell>
          <cell r="I171" t="str">
            <v>L2</v>
          </cell>
          <cell r="J171" t="str">
            <v>Mandy</v>
          </cell>
        </row>
        <row r="172">
          <cell r="A172" t="str">
            <v>NINT463</v>
          </cell>
          <cell r="B172" t="str">
            <v>Best Rates New Rates (BRNR)</v>
          </cell>
          <cell r="C172" t="str">
            <v>Proposed</v>
          </cell>
          <cell r="D172" t="str">
            <v>Cust Sol Delivery</v>
          </cell>
          <cell r="G172" t="str">
            <v>1/28/13 8:00 AM</v>
          </cell>
          <cell r="H172" t="str">
            <v>4/9/13 5:00 PM</v>
          </cell>
          <cell r="I172" t="str">
            <v>L2</v>
          </cell>
          <cell r="J172" t="str">
            <v>Mandy</v>
          </cell>
        </row>
        <row r="173">
          <cell r="A173" t="str">
            <v>NINT464</v>
          </cell>
          <cell r="B173" t="str">
            <v>MyDuke/Online Services Assesment</v>
          </cell>
          <cell r="C173" t="str">
            <v>Cancelled</v>
          </cell>
          <cell r="D173" t="str">
            <v>Cust Sol Delivery</v>
          </cell>
          <cell r="G173" t="str">
            <v>6/18/12 8:00 AM</v>
          </cell>
          <cell r="H173" t="str">
            <v>6/18/12 8:00 AM</v>
          </cell>
          <cell r="I173" t="str">
            <v>L2</v>
          </cell>
          <cell r="J173" t="str">
            <v>Mandy</v>
          </cell>
        </row>
        <row r="174">
          <cell r="A174" t="str">
            <v>NINT465</v>
          </cell>
          <cell r="B174" t="str">
            <v>Home Energy Manager - Non Regulated</v>
          </cell>
          <cell r="C174" t="str">
            <v>Hold</v>
          </cell>
          <cell r="D174" t="str">
            <v>Cust Sol Delivery</v>
          </cell>
          <cell r="G174" t="str">
            <v>11/1/12 8:00 AM</v>
          </cell>
          <cell r="H174" t="str">
            <v>1/30/13 5:00 PM</v>
          </cell>
          <cell r="I174" t="str">
            <v>L2</v>
          </cell>
          <cell r="J174" t="str">
            <v>Mandy</v>
          </cell>
        </row>
        <row r="175">
          <cell r="A175" t="str">
            <v>NINT466</v>
          </cell>
          <cell r="B175" t="str">
            <v>New gas meter types for 100 G</v>
          </cell>
          <cell r="C175" t="str">
            <v>Closed</v>
          </cell>
          <cell r="D175" t="str">
            <v>Cust Sol Delivery</v>
          </cell>
          <cell r="E175" t="str">
            <v>Jeff Wohlfrom</v>
          </cell>
          <cell r="F175" t="str">
            <v>John Hill</v>
          </cell>
          <cell r="G175" t="str">
            <v>7/2/12 8:00 AM</v>
          </cell>
          <cell r="H175" t="str">
            <v>11/27/12 5:00 PM</v>
          </cell>
          <cell r="I175" t="str">
            <v>L2</v>
          </cell>
          <cell r="J175" t="str">
            <v>Mandy</v>
          </cell>
        </row>
        <row r="176">
          <cell r="A176" t="str">
            <v>NINT467</v>
          </cell>
          <cell r="B176" t="str">
            <v>FCS Southeast Change</v>
          </cell>
          <cell r="C176" t="str">
            <v>Cancelled</v>
          </cell>
          <cell r="D176" t="str">
            <v>Cust Sol Delivery</v>
          </cell>
          <cell r="G176" t="str">
            <v>2/16/12 8:00 AM</v>
          </cell>
          <cell r="H176" t="str">
            <v>2/16/12 8:00 AM</v>
          </cell>
          <cell r="I176" t="str">
            <v>L2</v>
          </cell>
          <cell r="J176" t="str">
            <v>Mandy</v>
          </cell>
        </row>
        <row r="177">
          <cell r="A177" t="str">
            <v>NINT468</v>
          </cell>
          <cell r="B177" t="str">
            <v>NC Economic Recovery Rider</v>
          </cell>
          <cell r="C177" t="str">
            <v>Cancelled</v>
          </cell>
          <cell r="D177" t="str">
            <v>Cust Sol Delivery</v>
          </cell>
          <cell r="G177" t="str">
            <v>7/16/12 8:00 AM</v>
          </cell>
          <cell r="H177" t="str">
            <v>7/16/12 8:00 AM</v>
          </cell>
          <cell r="I177" t="str">
            <v>L2</v>
          </cell>
          <cell r="J177" t="str">
            <v>Mandy</v>
          </cell>
        </row>
        <row r="178">
          <cell r="A178" t="str">
            <v>NINT469</v>
          </cell>
          <cell r="B178" t="str">
            <v>6% Discount for Commercial Accounts</v>
          </cell>
          <cell r="C178" t="str">
            <v>Cancelled</v>
          </cell>
          <cell r="D178" t="str">
            <v>Cust Sol Delivery</v>
          </cell>
          <cell r="G178" t="str">
            <v>7/16/12 8:00 AM</v>
          </cell>
          <cell r="H178" t="str">
            <v>7/16/12 8:00 AM</v>
          </cell>
          <cell r="I178" t="str">
            <v>L2</v>
          </cell>
          <cell r="J178" t="str">
            <v>Mandy</v>
          </cell>
        </row>
        <row r="179">
          <cell r="A179" t="str">
            <v>NINT470</v>
          </cell>
          <cell r="B179" t="str">
            <v>NC Gap Meter Project</v>
          </cell>
          <cell r="C179" t="str">
            <v>Cancelled</v>
          </cell>
          <cell r="D179" t="str">
            <v>Cust Sol Delivery</v>
          </cell>
          <cell r="G179" t="str">
            <v>7/16/12 8:00 AM</v>
          </cell>
          <cell r="H179" t="str">
            <v>7/16/12 8:00 AM</v>
          </cell>
          <cell r="I179" t="str">
            <v>L2</v>
          </cell>
          <cell r="J179" t="str">
            <v>Mandy</v>
          </cell>
        </row>
        <row r="180">
          <cell r="A180" t="str">
            <v>NINT471</v>
          </cell>
          <cell r="B180" t="str">
            <v>IEE Openway System - Lithium Release (Upgrade)</v>
          </cell>
          <cell r="C180" t="str">
            <v>Cancelled</v>
          </cell>
          <cell r="D180" t="str">
            <v>Grid Modernization</v>
          </cell>
          <cell r="G180" t="str">
            <v>9/4/12 8:00 AM</v>
          </cell>
          <cell r="H180" t="str">
            <v>9/11/12 5:00 PM</v>
          </cell>
          <cell r="I180" t="str">
            <v>L2</v>
          </cell>
          <cell r="J180" t="str">
            <v>Mandy</v>
          </cell>
        </row>
        <row r="181">
          <cell r="A181" t="str">
            <v>NINT472</v>
          </cell>
          <cell r="B181" t="str">
            <v>Duke Energy/Toyota Test of Plug In Vehicle and EVSE Communications and Management</v>
          </cell>
          <cell r="C181" t="str">
            <v>Closed</v>
          </cell>
          <cell r="D181" t="str">
            <v>Grid Modernization</v>
          </cell>
          <cell r="E181" t="str">
            <v>Kevin Fullington</v>
          </cell>
          <cell r="F181" t="str">
            <v>Dal Poston</v>
          </cell>
          <cell r="G181" t="str">
            <v>6/1/12 8:00 AM</v>
          </cell>
          <cell r="H181" t="str">
            <v>12/28/12 5:00 PM</v>
          </cell>
          <cell r="I181" t="str">
            <v>L2</v>
          </cell>
          <cell r="J181" t="str">
            <v>Mandy</v>
          </cell>
        </row>
        <row r="182">
          <cell r="A182" t="str">
            <v>NINT483</v>
          </cell>
          <cell r="B182" t="str">
            <v>eTRAC Essential Suite (ESS) 7.4.1 SP 4 Maintenance Upgrade</v>
          </cell>
          <cell r="C182" t="str">
            <v>Closed</v>
          </cell>
          <cell r="D182" t="str">
            <v>Fossil/Hydro/EH&amp;S Solutions</v>
          </cell>
          <cell r="E182" t="str">
            <v>Debbie Edwards</v>
          </cell>
          <cell r="F182" t="str">
            <v>Ellen Lankford</v>
          </cell>
          <cell r="G182" t="str">
            <v>5/29/12 8:00 AM</v>
          </cell>
          <cell r="H182" t="str">
            <v>6/29/12 5:00 PM</v>
          </cell>
          <cell r="I182" t="str">
            <v>L2</v>
          </cell>
          <cell r="J182" t="str">
            <v>Justin</v>
          </cell>
        </row>
        <row r="183">
          <cell r="A183" t="str">
            <v>NINT484</v>
          </cell>
          <cell r="B183" t="str">
            <v>Meter Route Resequence from FCS</v>
          </cell>
          <cell r="C183" t="str">
            <v>Cancelled</v>
          </cell>
          <cell r="D183" t="str">
            <v>Cust Sol Delivery</v>
          </cell>
          <cell r="E183" t="str">
            <v>Lisa Von Holle</v>
          </cell>
          <cell r="G183" t="str">
            <v>7/3/12 8:00 AM</v>
          </cell>
          <cell r="H183" t="str">
            <v>12/31/12 5:00 PM</v>
          </cell>
          <cell r="I183" t="str">
            <v>L2</v>
          </cell>
          <cell r="J183" t="str">
            <v>Mandy</v>
          </cell>
        </row>
        <row r="184">
          <cell r="A184" t="str">
            <v>NINT485</v>
          </cell>
          <cell r="B184" t="str">
            <v>Retire College Street and ADC Intercom Systems</v>
          </cell>
          <cell r="C184" t="str">
            <v>Approved</v>
          </cell>
          <cell r="D184" t="str">
            <v>Telecom Eng Services</v>
          </cell>
          <cell r="E184" t="str">
            <v>Barry Wood</v>
          </cell>
          <cell r="F184" t="str">
            <v>Chris Heck</v>
          </cell>
          <cell r="G184" t="str">
            <v>6/25/12 5:00 PM</v>
          </cell>
          <cell r="H184" t="str">
            <v>11/9/12 5:00 PM</v>
          </cell>
          <cell r="I184" t="str">
            <v>L2</v>
          </cell>
          <cell r="J184" t="str">
            <v>Steve</v>
          </cell>
        </row>
        <row r="185">
          <cell r="A185" t="str">
            <v>PMO001</v>
          </cell>
          <cell r="B185" t="str">
            <v>Business Case Development</v>
          </cell>
          <cell r="C185" t="str">
            <v>Approved</v>
          </cell>
          <cell r="D185" t="str">
            <v>IT PMO/Resource Mgmt</v>
          </cell>
          <cell r="G185" t="str">
            <v>7/2/12 8:00 AM</v>
          </cell>
          <cell r="H185" t="str">
            <v>11/9/12 5:00 PM</v>
          </cell>
          <cell r="I185" t="str">
            <v>L2</v>
          </cell>
          <cell r="J185" t="str">
            <v>Mandy</v>
          </cell>
        </row>
        <row r="186">
          <cell r="A186" t="str">
            <v>PMO001</v>
          </cell>
          <cell r="B186" t="str">
            <v>NINT450 PrePlanning</v>
          </cell>
          <cell r="C186" t="str">
            <v>Closed</v>
          </cell>
          <cell r="G186" t="str">
            <v>7/2/12 8:00 AM</v>
          </cell>
          <cell r="H186" t="str">
            <v>8/3/12 5:00 PM</v>
          </cell>
          <cell r="I186" t="str">
            <v>L2</v>
          </cell>
          <cell r="J186" t="str">
            <v>UPDATE IT TEAM!</v>
          </cell>
        </row>
        <row r="187">
          <cell r="B187" t="str">
            <v>IIS Business Case</v>
          </cell>
          <cell r="C187" t="str">
            <v>Proposed</v>
          </cell>
          <cell r="G187" t="str">
            <v>10/1/12 8:00 AM</v>
          </cell>
          <cell r="H187" t="str">
            <v>11/9/12 5:00 PM</v>
          </cell>
          <cell r="I187" t="str">
            <v>L2</v>
          </cell>
          <cell r="J187" t="str">
            <v>UPDATE IT TEAM!</v>
          </cell>
        </row>
        <row r="188">
          <cell r="A188" t="str">
            <v>PMO002</v>
          </cell>
          <cell r="B188" t="str">
            <v>General Admin</v>
          </cell>
          <cell r="C188" t="str">
            <v>Approved</v>
          </cell>
          <cell r="D188" t="str">
            <v>IT PMO/Resource Mgmt</v>
          </cell>
          <cell r="G188" t="str">
            <v>3/1/12 8:00 AM</v>
          </cell>
          <cell r="H188" t="str">
            <v>12/31/12 5:00 PM</v>
          </cell>
          <cell r="I188" t="str">
            <v>L2</v>
          </cell>
        </row>
        <row r="189">
          <cell r="A189" t="str">
            <v>PMO002</v>
          </cell>
          <cell r="B189" t="str">
            <v>Admin</v>
          </cell>
          <cell r="C189" t="str">
            <v>Approved</v>
          </cell>
          <cell r="D189" t="str">
            <v>IT PMO/Resource Mgmt</v>
          </cell>
          <cell r="G189" t="str">
            <v>3/1/12 8:00 AM</v>
          </cell>
          <cell r="H189" t="str">
            <v>12/28/12 5:00 PM</v>
          </cell>
          <cell r="I189" t="str">
            <v>L2</v>
          </cell>
          <cell r="J189" t="str">
            <v>Mandy</v>
          </cell>
        </row>
        <row r="190">
          <cell r="A190" t="str">
            <v>PMO002</v>
          </cell>
          <cell r="B190" t="str">
            <v>HR Support Analysis</v>
          </cell>
          <cell r="C190" t="str">
            <v>Closed</v>
          </cell>
          <cell r="D190" t="str">
            <v>HR Sol Delivery</v>
          </cell>
          <cell r="G190" t="str">
            <v>9/4/12 8:00 AM</v>
          </cell>
          <cell r="H190" t="str">
            <v>12/31/12 5:00 PM</v>
          </cell>
          <cell r="I190" t="str">
            <v>L2</v>
          </cell>
          <cell r="J190" t="str">
            <v>Erin</v>
          </cell>
        </row>
        <row r="191">
          <cell r="A191" t="str">
            <v>PMO003</v>
          </cell>
          <cell r="B191" t="str">
            <v>Project Startup</v>
          </cell>
          <cell r="C191" t="str">
            <v>Approved</v>
          </cell>
          <cell r="D191" t="str">
            <v>IT PMO/Resource Mgmt</v>
          </cell>
          <cell r="G191" t="str">
            <v>3/1/12 8:00 AM</v>
          </cell>
          <cell r="H191" t="str">
            <v>12/28/12 5:00 PM</v>
          </cell>
          <cell r="I191" t="str">
            <v>L2</v>
          </cell>
          <cell r="J191" t="str">
            <v>Mandy</v>
          </cell>
        </row>
        <row r="192">
          <cell r="A192" t="str">
            <v>PMO004</v>
          </cell>
          <cell r="B192" t="str">
            <v>Vacation</v>
          </cell>
          <cell r="C192" t="str">
            <v>Approved</v>
          </cell>
          <cell r="D192" t="str">
            <v>IT PMO/Resource Mgmt</v>
          </cell>
          <cell r="G192" t="str">
            <v>3/1/12 8:00 AM</v>
          </cell>
          <cell r="H192" t="str">
            <v>12/28/12 5:00 PM</v>
          </cell>
          <cell r="I192" t="str">
            <v>L2</v>
          </cell>
          <cell r="J192" t="str">
            <v>Mandy</v>
          </cell>
        </row>
        <row r="193">
          <cell r="A193" t="str">
            <v>NINT365</v>
          </cell>
          <cell r="B193" t="str">
            <v>MyDuke High Availability Technical Health</v>
          </cell>
          <cell r="C193" t="str">
            <v>Closed</v>
          </cell>
          <cell r="D193" t="str">
            <v>Cust Sol Delivery</v>
          </cell>
          <cell r="E193" t="str">
            <v>Jerome Cherry</v>
          </cell>
          <cell r="G193" t="str">
            <v>3/26/12 8:00 AM</v>
          </cell>
          <cell r="H193" t="str">
            <v>9/28/12 5:00 PM</v>
          </cell>
          <cell r="I193" t="str">
            <v>L1</v>
          </cell>
          <cell r="J193" t="str">
            <v>Mandy</v>
          </cell>
        </row>
        <row r="194">
          <cell r="A194" t="str">
            <v>NINT367</v>
          </cell>
          <cell r="B194" t="str">
            <v>Implement eWFM Empower and retire eRP.</v>
          </cell>
          <cell r="C194" t="str">
            <v>Closed</v>
          </cell>
          <cell r="D194" t="str">
            <v>Cust Sol Delivery</v>
          </cell>
          <cell r="E194" t="str">
            <v>Dan Czerwinski</v>
          </cell>
          <cell r="G194" t="str">
            <v>12/5/11 8:00 AM</v>
          </cell>
          <cell r="H194" t="str">
            <v>9/27/12 5:00 PM</v>
          </cell>
          <cell r="I194" t="str">
            <v>L1</v>
          </cell>
          <cell r="J194" t="str">
            <v>Mandy</v>
          </cell>
        </row>
        <row r="195">
          <cell r="A195" t="str">
            <v>NINT335</v>
          </cell>
          <cell r="B195" t="str">
            <v>Duke Energy Internet Consolidation</v>
          </cell>
          <cell r="C195" t="str">
            <v>Closed</v>
          </cell>
          <cell r="D195" t="str">
            <v>Telecom Eng Services</v>
          </cell>
          <cell r="E195" t="str">
            <v>Tim Slay</v>
          </cell>
          <cell r="F195" t="str">
            <v>Chris Heck</v>
          </cell>
          <cell r="G195" t="str">
            <v>4/2/12 8:00 AM</v>
          </cell>
          <cell r="H195" t="str">
            <v>12/31/12 5:00 PM</v>
          </cell>
          <cell r="I195" t="str">
            <v>L2</v>
          </cell>
          <cell r="J195" t="str">
            <v>Steve</v>
          </cell>
        </row>
        <row r="196">
          <cell r="A196" t="str">
            <v>NINT368</v>
          </cell>
          <cell r="B196" t="str">
            <v>Nuclear LMS Historical Conversion</v>
          </cell>
          <cell r="C196" t="str">
            <v>Closed</v>
          </cell>
          <cell r="D196" t="str">
            <v>Nuc Infra/Sol Delivery</v>
          </cell>
          <cell r="G196" t="str">
            <v>1/10/12 8:00 AM</v>
          </cell>
          <cell r="H196" t="str">
            <v>4/2/12 5:00 PM</v>
          </cell>
          <cell r="I196" t="str">
            <v>L1</v>
          </cell>
          <cell r="J196" t="str">
            <v>Justin</v>
          </cell>
        </row>
        <row r="197">
          <cell r="A197" t="str">
            <v>NINT369</v>
          </cell>
          <cell r="B197" t="str">
            <v>AP Optimization</v>
          </cell>
          <cell r="C197" t="str">
            <v>Cancelled</v>
          </cell>
          <cell r="D197" t="str">
            <v>Work Mgmt / Supply Chain</v>
          </cell>
          <cell r="G197" t="str">
            <v>9/4/12 8:00 AM</v>
          </cell>
          <cell r="H197" t="str">
            <v>9/11/12 5:00 PM</v>
          </cell>
          <cell r="I197" t="str">
            <v>L2</v>
          </cell>
          <cell r="J197" t="str">
            <v>Richard</v>
          </cell>
        </row>
        <row r="198">
          <cell r="A198" t="str">
            <v>NINT370</v>
          </cell>
          <cell r="B198" t="str">
            <v>Passport 8 Data Archival</v>
          </cell>
          <cell r="C198" t="str">
            <v>Approved</v>
          </cell>
          <cell r="D198" t="str">
            <v>Work Mgmt / Supply Chain</v>
          </cell>
          <cell r="E198" t="str">
            <v>Kevin Bojanowski</v>
          </cell>
          <cell r="F198" t="str">
            <v>Gretchen Sink</v>
          </cell>
          <cell r="G198" t="str">
            <v>6/1/12 8:00 AM</v>
          </cell>
          <cell r="H198" t="str">
            <v>10/31/12 5:00 PM</v>
          </cell>
          <cell r="I198" t="str">
            <v>L2</v>
          </cell>
          <cell r="J198" t="str">
            <v>Richard</v>
          </cell>
        </row>
        <row r="199">
          <cell r="A199" t="str">
            <v>NINT371</v>
          </cell>
          <cell r="B199" t="str">
            <v>SR101 and SR118 Upgrade</v>
          </cell>
          <cell r="C199" t="str">
            <v>Approved</v>
          </cell>
          <cell r="D199" t="str">
            <v>Telecom Eng Services</v>
          </cell>
          <cell r="E199" t="str">
            <v>Bobby Eshelman</v>
          </cell>
          <cell r="F199" t="str">
            <v>Chris Heck</v>
          </cell>
          <cell r="G199" t="str">
            <v>4/2/12 8:00 AM</v>
          </cell>
          <cell r="H199" t="str">
            <v>10/1/14 5:00 PM</v>
          </cell>
          <cell r="J199" t="str">
            <v>Steve</v>
          </cell>
        </row>
        <row r="200">
          <cell r="A200" t="str">
            <v>NINT372</v>
          </cell>
          <cell r="B200" t="str">
            <v>BMC Provisioning and Capacity Management</v>
          </cell>
          <cell r="C200" t="str">
            <v>Approved</v>
          </cell>
          <cell r="D200" t="str">
            <v>Database Services</v>
          </cell>
          <cell r="E200" t="str">
            <v>Frank Cook</v>
          </cell>
          <cell r="G200" t="str">
            <v>4/2/12 8:00 AM</v>
          </cell>
          <cell r="H200" t="str">
            <v>3/26/13 5:00 PM</v>
          </cell>
          <cell r="I200" t="str">
            <v>L2</v>
          </cell>
          <cell r="J200" t="str">
            <v>Mark</v>
          </cell>
        </row>
        <row r="201">
          <cell r="A201" t="str">
            <v>NINT373</v>
          </cell>
          <cell r="B201" t="str">
            <v>Cyber Security NEI 08-09</v>
          </cell>
          <cell r="C201" t="str">
            <v>Closed</v>
          </cell>
          <cell r="D201" t="str">
            <v>Nuc Infra/Sol Delivery</v>
          </cell>
          <cell r="E201" t="str">
            <v>Glen Frix</v>
          </cell>
          <cell r="F201" t="str">
            <v>Michael Murdock</v>
          </cell>
          <cell r="G201" t="str">
            <v>2/16/12 8:00 AM</v>
          </cell>
          <cell r="H201" t="str">
            <v>8/31/12 5:00 PM</v>
          </cell>
          <cell r="I201" t="str">
            <v>L2</v>
          </cell>
          <cell r="J201" t="str">
            <v>Justin</v>
          </cell>
        </row>
        <row r="202">
          <cell r="A202" t="str">
            <v>NINT381</v>
          </cell>
          <cell r="B202" t="str">
            <v>Smart Signal</v>
          </cell>
          <cell r="C202" t="str">
            <v>Closed</v>
          </cell>
          <cell r="D202" t="str">
            <v>Fossil/Hydro/EH&amp;S Solutions</v>
          </cell>
          <cell r="F202" t="str">
            <v>Charles McNay</v>
          </cell>
          <cell r="G202" t="str">
            <v>4/3/12 8:00 AM</v>
          </cell>
          <cell r="H202" t="str">
            <v>5/1/12 5:00 PM</v>
          </cell>
          <cell r="J202" t="str">
            <v>Justin</v>
          </cell>
        </row>
        <row r="203">
          <cell r="A203" t="str">
            <v>NINT382</v>
          </cell>
          <cell r="B203" t="str">
            <v>DukeNet Desktop BRQ</v>
          </cell>
          <cell r="C203" t="str">
            <v>Approved</v>
          </cell>
          <cell r="D203" t="str">
            <v>Ent Apps Sol Delivery</v>
          </cell>
          <cell r="G203" t="str">
            <v>1/1/12 8:00 AM</v>
          </cell>
          <cell r="H203" t="str">
            <v>2/7/13 5:00 PM</v>
          </cell>
          <cell r="I203" t="str">
            <v>L1</v>
          </cell>
          <cell r="J203" t="str">
            <v>Erin</v>
          </cell>
        </row>
        <row r="204">
          <cell r="A204" t="str">
            <v>NINT383</v>
          </cell>
          <cell r="B204" t="str">
            <v>Flexera Packaging Software</v>
          </cell>
          <cell r="C204" t="str">
            <v>Cancelled</v>
          </cell>
          <cell r="D204" t="str">
            <v>Cust Sol Delivery</v>
          </cell>
          <cell r="G204" t="str">
            <v>2/16/12 8:00 AM</v>
          </cell>
          <cell r="H204" t="str">
            <v>2/16/12 8:00 AM</v>
          </cell>
          <cell r="J204" t="str">
            <v>Mandy</v>
          </cell>
        </row>
        <row r="205">
          <cell r="A205" t="str">
            <v>NINT384</v>
          </cell>
          <cell r="B205" t="str">
            <v>Respirator Issue Project</v>
          </cell>
          <cell r="C205" t="str">
            <v>Closed</v>
          </cell>
          <cell r="D205" t="str">
            <v>Nuc Infra/Sol Delivery</v>
          </cell>
          <cell r="G205" t="str">
            <v>2/15/12 8:00 AM</v>
          </cell>
          <cell r="H205" t="str">
            <v>3/19/12 5:00 PM</v>
          </cell>
          <cell r="I205" t="str">
            <v>L1</v>
          </cell>
          <cell r="J205" t="str">
            <v>Justin</v>
          </cell>
        </row>
        <row r="206">
          <cell r="A206" t="str">
            <v>NINT385</v>
          </cell>
          <cell r="B206" t="str">
            <v>MyDERS Storefront</v>
          </cell>
          <cell r="C206" t="str">
            <v>Approved</v>
          </cell>
          <cell r="D206" t="str">
            <v>Commercial/Fuels &amp; Trading</v>
          </cell>
          <cell r="E206" t="str">
            <v>Justin Bramlage</v>
          </cell>
          <cell r="F206" t="str">
            <v>Matt Walz</v>
          </cell>
          <cell r="G206" t="str">
            <v>9/18/12 8:00 AM</v>
          </cell>
          <cell r="H206" t="str">
            <v>7/31/13 5:00 PM</v>
          </cell>
          <cell r="I206" t="str">
            <v>L2</v>
          </cell>
          <cell r="J206" t="str">
            <v>Justin</v>
          </cell>
        </row>
        <row r="207">
          <cell r="A207" t="str">
            <v>NINT386</v>
          </cell>
          <cell r="B207" t="str">
            <v>Desktop of the Future</v>
          </cell>
          <cell r="C207" t="str">
            <v>Closed</v>
          </cell>
          <cell r="D207" t="str">
            <v>Customer Services</v>
          </cell>
          <cell r="G207" t="str">
            <v>2/16/12 8:00 AM</v>
          </cell>
          <cell r="H207" t="str">
            <v>2/16/12 5:00 PM</v>
          </cell>
          <cell r="J207" t="str">
            <v>Mark</v>
          </cell>
        </row>
        <row r="208">
          <cell r="A208" t="str">
            <v>NINT387</v>
          </cell>
          <cell r="B208" t="str">
            <v>DEPOT Replenishment</v>
          </cell>
          <cell r="C208" t="str">
            <v>Cancelled</v>
          </cell>
          <cell r="F208" t="str">
            <v>Chris Heck</v>
          </cell>
          <cell r="G208" t="str">
            <v>4/10/12 8:00 AM</v>
          </cell>
          <cell r="H208" t="str">
            <v>4/10/12 8:00 AM</v>
          </cell>
          <cell r="J208" t="str">
            <v>UPDATE IT TEAM!</v>
          </cell>
        </row>
        <row r="209">
          <cell r="A209" t="str">
            <v>NINT388</v>
          </cell>
          <cell r="B209" t="str">
            <v>Online Silent Auction</v>
          </cell>
          <cell r="C209" t="str">
            <v>Closed</v>
          </cell>
          <cell r="D209" t="str">
            <v>Ent Apps Sol Delivery</v>
          </cell>
          <cell r="G209" t="str">
            <v>8/19/11 8:00 AM</v>
          </cell>
          <cell r="H209" t="str">
            <v>4/27/12 5:00 PM</v>
          </cell>
          <cell r="I209" t="str">
            <v>L1</v>
          </cell>
          <cell r="J209" t="str">
            <v>Erin</v>
          </cell>
        </row>
        <row r="210">
          <cell r="A210" t="str">
            <v>NINT389</v>
          </cell>
          <cell r="B210" t="str">
            <v>Budget Tool Load for 2012</v>
          </cell>
          <cell r="C210" t="str">
            <v>Closed</v>
          </cell>
          <cell r="D210" t="str">
            <v>Ent Apps Sol Delivery</v>
          </cell>
          <cell r="G210" t="str">
            <v>4/13/12 8:00 AM</v>
          </cell>
          <cell r="H210" t="str">
            <v>7/10/12 5:00 PM</v>
          </cell>
          <cell r="I210" t="str">
            <v>L1</v>
          </cell>
          <cell r="J210" t="str">
            <v>Erin</v>
          </cell>
        </row>
        <row r="211">
          <cell r="A211" t="str">
            <v>INT100</v>
          </cell>
          <cell r="B211" t="str">
            <v>NERC CIP</v>
          </cell>
          <cell r="C211" t="str">
            <v>Closed</v>
          </cell>
          <cell r="D211" t="str">
            <v>NERC CIP Compliance</v>
          </cell>
          <cell r="G211" t="str">
            <v>9/16/11 8:00 AM</v>
          </cell>
          <cell r="H211" t="str">
            <v>8/29/12 5:00 PM</v>
          </cell>
          <cell r="I211" t="str">
            <v>L2</v>
          </cell>
          <cell r="J211" t="str">
            <v>Richard</v>
          </cell>
        </row>
        <row r="212">
          <cell r="A212" t="str">
            <v>NINT124C</v>
          </cell>
          <cell r="B212" t="str">
            <v>Duplicate of INT124C - HR Core Consolidation - Leaves &amp; Disability</v>
          </cell>
          <cell r="C212" t="str">
            <v>Cancelled</v>
          </cell>
          <cell r="D212" t="str">
            <v>HR Sol Delivery</v>
          </cell>
          <cell r="E212" t="str">
            <v>Patty Jasper</v>
          </cell>
          <cell r="F212" t="str">
            <v>Tom Silinski</v>
          </cell>
          <cell r="G212" t="str">
            <v>3/1/12 8:00 AM</v>
          </cell>
          <cell r="H212" t="str">
            <v>10/15/12 5:00 PM</v>
          </cell>
          <cell r="I212" t="str">
            <v>L2</v>
          </cell>
          <cell r="J212" t="str">
            <v>Erin</v>
          </cell>
        </row>
        <row r="213">
          <cell r="A213" t="str">
            <v>INT143</v>
          </cell>
          <cell r="B213" t="str">
            <v>DLP</v>
          </cell>
          <cell r="C213" t="str">
            <v>Approved</v>
          </cell>
          <cell r="D213" t="str">
            <v>Cyber Security Ops</v>
          </cell>
          <cell r="G213" t="str">
            <v>1/3/12 8:00 AM</v>
          </cell>
          <cell r="H213" t="str">
            <v>1/30/14 5:00 PM</v>
          </cell>
          <cell r="I213" t="str">
            <v>L2</v>
          </cell>
          <cell r="J213" t="str">
            <v>Mark</v>
          </cell>
        </row>
        <row r="214">
          <cell r="A214" t="str">
            <v>INT144D</v>
          </cell>
          <cell r="B214" t="str">
            <v>Cincinnati Data Center Downsizing</v>
          </cell>
          <cell r="C214" t="str">
            <v>Approved</v>
          </cell>
          <cell r="D214" t="str">
            <v>Technology Services</v>
          </cell>
          <cell r="E214" t="str">
            <v>Mike McClam</v>
          </cell>
          <cell r="F214" t="str">
            <v>Frank Cook</v>
          </cell>
          <cell r="G214" t="str">
            <v>4/2/12 8:00 AM</v>
          </cell>
          <cell r="H214" t="str">
            <v>3/26/13 5:00 PM</v>
          </cell>
          <cell r="I214" t="str">
            <v>L2</v>
          </cell>
          <cell r="J214" t="str">
            <v>Mark</v>
          </cell>
        </row>
        <row r="215">
          <cell r="A215" t="str">
            <v>INT150D</v>
          </cell>
          <cell r="B215" t="str">
            <v>Mainframe Hardware EOL Replacement</v>
          </cell>
          <cell r="C215" t="str">
            <v>Cancelled</v>
          </cell>
          <cell r="D215" t="str">
            <v>Technology Services</v>
          </cell>
          <cell r="E215" t="str">
            <v>Mike McClam</v>
          </cell>
          <cell r="F215" t="str">
            <v>Frank Cook</v>
          </cell>
          <cell r="G215" t="str">
            <v>5/1/12 8:00 AM</v>
          </cell>
          <cell r="H215" t="str">
            <v>8/28/12 5:00 PM</v>
          </cell>
          <cell r="I215" t="str">
            <v>L2</v>
          </cell>
          <cell r="J215" t="str">
            <v>Mark</v>
          </cell>
        </row>
        <row r="216">
          <cell r="A216" t="str">
            <v>INT155</v>
          </cell>
          <cell r="B216" t="str">
            <v>Consolidate Systems Management Tools for Server / Workstation Configuration</v>
          </cell>
          <cell r="C216" t="str">
            <v>Approved</v>
          </cell>
          <cell r="D216" t="str">
            <v>Technology Services</v>
          </cell>
          <cell r="G216" t="str">
            <v>2/23/12 8:00 AM</v>
          </cell>
          <cell r="H216" t="str">
            <v>1/31/13 5:00 PM</v>
          </cell>
          <cell r="J216" t="str">
            <v>Mark</v>
          </cell>
        </row>
        <row r="217">
          <cell r="A217" t="str">
            <v>INT29</v>
          </cell>
          <cell r="B217" t="str">
            <v>Personal Device Strategy and Implementation Plan</v>
          </cell>
          <cell r="C217" t="str">
            <v>Approved</v>
          </cell>
          <cell r="D217" t="str">
            <v>Technology Services</v>
          </cell>
          <cell r="G217" t="str">
            <v>10/17/11 8:00 AM</v>
          </cell>
          <cell r="H217" t="str">
            <v>3/29/13 5:00 PM</v>
          </cell>
          <cell r="I217" t="str">
            <v>L2</v>
          </cell>
          <cell r="J217" t="str">
            <v>Mark</v>
          </cell>
        </row>
        <row r="218">
          <cell r="A218" t="str">
            <v>NINT390</v>
          </cell>
          <cell r="B218" t="str">
            <v>Centerstone – Populate People to Facility</v>
          </cell>
          <cell r="C218" t="str">
            <v>Cancelled</v>
          </cell>
          <cell r="D218" t="str">
            <v>Ent Apps Sol Delivery</v>
          </cell>
          <cell r="G218" t="str">
            <v>4/17/12 8:00 AM</v>
          </cell>
          <cell r="H218" t="str">
            <v>7/16/12 5:00 PM</v>
          </cell>
          <cell r="I218" t="str">
            <v>L1</v>
          </cell>
          <cell r="J218" t="str">
            <v>Erin</v>
          </cell>
        </row>
        <row r="219">
          <cell r="A219" t="str">
            <v>NINT391</v>
          </cell>
          <cell r="B219" t="str">
            <v>RES Data Hub Build Out Phase II</v>
          </cell>
          <cell r="C219" t="str">
            <v>Closed</v>
          </cell>
          <cell r="D219" t="str">
            <v>Ent Apps Sol Delivery</v>
          </cell>
          <cell r="G219" t="str">
            <v>7/15/10 8:00 AM</v>
          </cell>
          <cell r="H219" t="str">
            <v>9/14/12 5:00 PM</v>
          </cell>
          <cell r="I219" t="str">
            <v>L1</v>
          </cell>
          <cell r="J219" t="str">
            <v>Erin</v>
          </cell>
        </row>
        <row r="220">
          <cell r="A220" t="str">
            <v>NINT392</v>
          </cell>
          <cell r="B220" t="str">
            <v>DEC Sub Meter Data Extract and Analytics</v>
          </cell>
          <cell r="C220" t="str">
            <v>Approved</v>
          </cell>
          <cell r="D220" t="str">
            <v>Ent Apps Sol Delivery</v>
          </cell>
          <cell r="E220" t="str">
            <v>Ashley Reid</v>
          </cell>
          <cell r="F220" t="str">
            <v>Eugenia Taylor</v>
          </cell>
          <cell r="G220" t="str">
            <v>3/1/12 8:00 AM</v>
          </cell>
          <cell r="H220" t="str">
            <v>3/29/13 5:00 PM</v>
          </cell>
          <cell r="I220" t="str">
            <v>L1</v>
          </cell>
          <cell r="J220" t="str">
            <v>Erin</v>
          </cell>
        </row>
        <row r="221">
          <cell r="A221" t="str">
            <v>NINT393</v>
          </cell>
          <cell r="B221" t="str">
            <v>Visual Studio Retirement - Tracking</v>
          </cell>
          <cell r="C221" t="str">
            <v>Approved</v>
          </cell>
          <cell r="D221" t="str">
            <v>Ent Apps Sol Delivery</v>
          </cell>
          <cell r="E221" t="str">
            <v>Pam Marks</v>
          </cell>
          <cell r="G221" t="str">
            <v>1/1/12 8:00 AM</v>
          </cell>
          <cell r="H221" t="str">
            <v>11/26/14 5:00 PM</v>
          </cell>
          <cell r="I221" t="str">
            <v>L1</v>
          </cell>
          <cell r="J221" t="str">
            <v>Erin</v>
          </cell>
        </row>
        <row r="222">
          <cell r="A222" t="str">
            <v>NINT394</v>
          </cell>
          <cell r="B222" t="str">
            <v>Visual Basic 6 Retirement - Tracking</v>
          </cell>
          <cell r="C222" t="str">
            <v>Approved</v>
          </cell>
          <cell r="D222" t="str">
            <v>Ent Apps Sol Delivery</v>
          </cell>
          <cell r="E222" t="str">
            <v>Pam Marks</v>
          </cell>
          <cell r="G222" t="str">
            <v>1/3/12 8:00 AM</v>
          </cell>
          <cell r="H222" t="str">
            <v>6/27/14 5:00 PM</v>
          </cell>
          <cell r="I222" t="str">
            <v>L1</v>
          </cell>
          <cell r="J222" t="str">
            <v>Erin</v>
          </cell>
        </row>
        <row r="223">
          <cell r="A223" t="str">
            <v>NINT395</v>
          </cell>
          <cell r="B223" t="str">
            <v>Cisco Video Conference Upgrade</v>
          </cell>
          <cell r="C223" t="str">
            <v>Closed</v>
          </cell>
          <cell r="D223" t="str">
            <v>Ent Apps Sol Delivery</v>
          </cell>
          <cell r="F223" t="str">
            <v>Andy Rodgers</v>
          </cell>
          <cell r="G223" t="str">
            <v>3/1/12 8:00 AM</v>
          </cell>
          <cell r="H223" t="str">
            <v>5/31/12 5:00 PM</v>
          </cell>
          <cell r="I223" t="str">
            <v>L1</v>
          </cell>
          <cell r="J223" t="str">
            <v>Erin</v>
          </cell>
        </row>
        <row r="224">
          <cell r="A224" t="str">
            <v>NINT396</v>
          </cell>
          <cell r="B224" t="str">
            <v>Developer Tools Product Line</v>
          </cell>
          <cell r="C224" t="str">
            <v>Closed</v>
          </cell>
          <cell r="D224" t="str">
            <v>Ent Apps Sol Delivery</v>
          </cell>
          <cell r="E224" t="str">
            <v>Pam Marks</v>
          </cell>
          <cell r="G224" t="str">
            <v>1/3/12 8:00 AM</v>
          </cell>
          <cell r="H224" t="str">
            <v>7/15/12 5:00 PM</v>
          </cell>
          <cell r="I224" t="str">
            <v>L1</v>
          </cell>
          <cell r="J224" t="str">
            <v>Erin</v>
          </cell>
        </row>
        <row r="225">
          <cell r="A225" t="str">
            <v>NINT397</v>
          </cell>
          <cell r="B225" t="str">
            <v>EM-PACT In-Processing Enhancements</v>
          </cell>
          <cell r="C225" t="str">
            <v>Closed</v>
          </cell>
          <cell r="D225" t="str">
            <v>Nuc Infra/Sol Delivery</v>
          </cell>
          <cell r="F225" t="str">
            <v>Ed Fritz</v>
          </cell>
          <cell r="G225" t="str">
            <v>4/16/12 8:00 AM</v>
          </cell>
          <cell r="H225" t="str">
            <v>10/12/12 5:00 PM</v>
          </cell>
          <cell r="I225" t="str">
            <v>L1</v>
          </cell>
          <cell r="J225" t="str">
            <v>Justin</v>
          </cell>
        </row>
        <row r="226">
          <cell r="A226" t="str">
            <v>NINT398</v>
          </cell>
          <cell r="B226" t="str">
            <v>Mainframe PM12B</v>
          </cell>
          <cell r="C226" t="str">
            <v>Closed</v>
          </cell>
          <cell r="D226" t="str">
            <v>Technology Services</v>
          </cell>
          <cell r="E226" t="str">
            <v>Mike McClam</v>
          </cell>
          <cell r="F226" t="str">
            <v>Frank Cook</v>
          </cell>
          <cell r="G226" t="str">
            <v>5/17/12 8:00 AM</v>
          </cell>
          <cell r="H226" t="str">
            <v>10/19/12 5:00 PM</v>
          </cell>
          <cell r="J226" t="str">
            <v>Mark</v>
          </cell>
        </row>
        <row r="227">
          <cell r="A227" t="str">
            <v>NINT399</v>
          </cell>
          <cell r="B227" t="str">
            <v>CA APM Expansion</v>
          </cell>
          <cell r="C227" t="str">
            <v>Approved</v>
          </cell>
          <cell r="D227" t="str">
            <v>Technology Services</v>
          </cell>
          <cell r="E227" t="str">
            <v>Missy Froneberger</v>
          </cell>
          <cell r="F227" t="str">
            <v>Frank Cook</v>
          </cell>
          <cell r="G227" t="str">
            <v>4/2/12 8:00 AM</v>
          </cell>
          <cell r="H227" t="str">
            <v>12/30/13 5:00 PM</v>
          </cell>
          <cell r="I227" t="str">
            <v>L2</v>
          </cell>
          <cell r="J227" t="str">
            <v>Mark</v>
          </cell>
        </row>
        <row r="228">
          <cell r="A228" t="str">
            <v>NINT400</v>
          </cell>
          <cell r="B228" t="str">
            <v>FileNet Implementation of DEGS Solar and Closing Sets Document Class</v>
          </cell>
          <cell r="C228" t="str">
            <v>Cancelled</v>
          </cell>
          <cell r="D228" t="str">
            <v>Ent Apps Sol Delivery</v>
          </cell>
          <cell r="G228" t="str">
            <v>2/16/12 8:00 AM</v>
          </cell>
          <cell r="H228" t="str">
            <v>2/16/12 8:00 AM</v>
          </cell>
          <cell r="J228" t="str">
            <v>Erin</v>
          </cell>
        </row>
        <row r="229">
          <cell r="A229" t="str">
            <v>NINT401</v>
          </cell>
          <cell r="B229" t="str">
            <v>PMRS Upgrade</v>
          </cell>
          <cell r="C229" t="str">
            <v>Approved</v>
          </cell>
          <cell r="D229" t="str">
            <v>Fossil/Hydro/EH&amp;S Solutions</v>
          </cell>
          <cell r="E229" t="str">
            <v>Ellen Lankford</v>
          </cell>
          <cell r="F229" t="str">
            <v>Jeff Sullivan</v>
          </cell>
          <cell r="G229" t="str">
            <v>5/9/12 8:00 AM</v>
          </cell>
          <cell r="H229" t="str">
            <v>1/17/13 5:00 PM</v>
          </cell>
          <cell r="J229" t="str">
            <v>Justin</v>
          </cell>
        </row>
        <row r="230">
          <cell r="A230" t="str">
            <v>NINT402</v>
          </cell>
          <cell r="B230" t="str">
            <v>Analysis/fix of EDMS/TNS code</v>
          </cell>
          <cell r="C230" t="str">
            <v>Cancelled</v>
          </cell>
          <cell r="D230" t="str">
            <v>Cust Sol Delivery</v>
          </cell>
          <cell r="G230" t="str">
            <v>2/16/12 8:00 AM</v>
          </cell>
          <cell r="H230" t="str">
            <v>2/16/12 8:00 AM</v>
          </cell>
          <cell r="J230" t="str">
            <v>Mandy</v>
          </cell>
        </row>
        <row r="231">
          <cell r="A231" t="str">
            <v>NINT403</v>
          </cell>
          <cell r="B231" t="str">
            <v>Facility Ratings DB to EMS Interface</v>
          </cell>
          <cell r="C231" t="str">
            <v>Closed</v>
          </cell>
          <cell r="G231" t="str">
            <v>8/1/11 8:00 AM</v>
          </cell>
          <cell r="H231" t="str">
            <v>6/15/12 5:00 PM</v>
          </cell>
          <cell r="I231" t="str">
            <v>L1</v>
          </cell>
          <cell r="J231" t="str">
            <v>UPDATE IT TEAM!</v>
          </cell>
        </row>
        <row r="232">
          <cell r="A232" t="str">
            <v>NINT404</v>
          </cell>
          <cell r="B232" t="str">
            <v>Computer Center Data Equipment Purchase</v>
          </cell>
          <cell r="C232" t="str">
            <v>Cancelled</v>
          </cell>
          <cell r="D232" t="str">
            <v>Technology Services</v>
          </cell>
          <cell r="G232" t="str">
            <v>12/3/12 8:00 AM</v>
          </cell>
          <cell r="H232" t="str">
            <v>7/30/13 5:00 PM</v>
          </cell>
          <cell r="I232" t="str">
            <v>L2</v>
          </cell>
          <cell r="J232" t="str">
            <v>Mark</v>
          </cell>
        </row>
        <row r="233">
          <cell r="A233" t="str">
            <v>INT98</v>
          </cell>
          <cell r="B233" t="str">
            <v>Antivirus Protection</v>
          </cell>
          <cell r="C233" t="str">
            <v>Approved</v>
          </cell>
          <cell r="D233" t="str">
            <v>Cyber Security Ops</v>
          </cell>
          <cell r="F233" t="str">
            <v>Danny Ingram</v>
          </cell>
          <cell r="G233" t="str">
            <v>1/3/12 8:00 AM</v>
          </cell>
          <cell r="H233" t="str">
            <v>1/30/14 5:00 PM</v>
          </cell>
          <cell r="I233" t="str">
            <v>L2</v>
          </cell>
          <cell r="J233" t="str">
            <v>Mark</v>
          </cell>
        </row>
        <row r="234">
          <cell r="A234" t="str">
            <v>LD112</v>
          </cell>
          <cell r="B234" t="str">
            <v>Dynamic Transfer/UC Trading</v>
          </cell>
          <cell r="C234" t="str">
            <v>Closed</v>
          </cell>
          <cell r="D234" t="str">
            <v>Commercial/Fuels &amp; Trading</v>
          </cell>
          <cell r="F234" t="str">
            <v>Danny Ingram</v>
          </cell>
          <cell r="G234" t="str">
            <v>5/1/11 8:00 AM</v>
          </cell>
          <cell r="H234" t="str">
            <v>10/31/12 5:00 PM</v>
          </cell>
          <cell r="I234" t="str">
            <v>L2</v>
          </cell>
          <cell r="J234" t="str">
            <v>Justin</v>
          </cell>
        </row>
        <row r="235">
          <cell r="A235" t="str">
            <v>NINT405</v>
          </cell>
          <cell r="B235" t="str">
            <v>Performance Opportunity Project</v>
          </cell>
          <cell r="C235" t="str">
            <v>Closed</v>
          </cell>
          <cell r="D235" t="str">
            <v>Work Mgmt / Supply Chain</v>
          </cell>
          <cell r="E235" t="str">
            <v>Gretchen Sink</v>
          </cell>
          <cell r="F235" t="str">
            <v>Amy Dlugokecki</v>
          </cell>
          <cell r="G235" t="str">
            <v>1/30/12 8:00 AM</v>
          </cell>
          <cell r="H235" t="str">
            <v>6/29/12 5:00 PM</v>
          </cell>
          <cell r="I235" t="str">
            <v>L1</v>
          </cell>
          <cell r="J235" t="str">
            <v>Richard</v>
          </cell>
        </row>
        <row r="236">
          <cell r="A236" t="str">
            <v>NINT406</v>
          </cell>
          <cell r="B236" t="str">
            <v>SE CEMS</v>
          </cell>
          <cell r="C236" t="str">
            <v>Closed</v>
          </cell>
          <cell r="D236" t="str">
            <v>Fossil/Hydro/EH&amp;S Solutions</v>
          </cell>
          <cell r="G236" t="str">
            <v>2/16/12 8:00 AM</v>
          </cell>
          <cell r="H236" t="str">
            <v>6/8/12 5:00 PM</v>
          </cell>
          <cell r="I236" t="str">
            <v>L1</v>
          </cell>
          <cell r="J236" t="str">
            <v>Justin</v>
          </cell>
        </row>
        <row r="237">
          <cell r="A237" t="str">
            <v>NINT407</v>
          </cell>
          <cell r="B237" t="str">
            <v>AMI Module Implementation</v>
          </cell>
          <cell r="C237" t="str">
            <v>Cancelled</v>
          </cell>
          <cell r="D237" t="str">
            <v>Energy Delivery</v>
          </cell>
          <cell r="G237" t="str">
            <v>5/14/12 8:00 AM</v>
          </cell>
          <cell r="H237" t="str">
            <v>10/25/12 5:00 PM</v>
          </cell>
          <cell r="I237" t="str">
            <v>L2</v>
          </cell>
          <cell r="J237" t="str">
            <v>Richard</v>
          </cell>
        </row>
        <row r="238">
          <cell r="A238" t="str">
            <v>NINT408</v>
          </cell>
          <cell r="B238" t="str">
            <v>NFPA-805 - Combustible and Transient Controls</v>
          </cell>
          <cell r="C238" t="str">
            <v>Approved - Initiate</v>
          </cell>
          <cell r="D238" t="str">
            <v>Nuc Infra/Sol Delivery</v>
          </cell>
          <cell r="E238" t="str">
            <v>Steve Cochran</v>
          </cell>
          <cell r="F238" t="str">
            <v>Michael Robinson</v>
          </cell>
          <cell r="G238" t="str">
            <v>7/2/12 8:00 AM</v>
          </cell>
          <cell r="H238" t="str">
            <v>9/30/13 5:00 PM</v>
          </cell>
          <cell r="I238" t="str">
            <v>L2</v>
          </cell>
          <cell r="J238" t="str">
            <v>Justin</v>
          </cell>
        </row>
        <row r="239">
          <cell r="A239" t="str">
            <v>NINT409</v>
          </cell>
          <cell r="B239" t="str">
            <v>Microstation and AutoView Upgrade</v>
          </cell>
          <cell r="C239" t="str">
            <v>Approved</v>
          </cell>
          <cell r="D239" t="str">
            <v>Nuc Infra/Sol Delivery</v>
          </cell>
          <cell r="E239" t="str">
            <v>Steve Cochran</v>
          </cell>
          <cell r="G239" t="str">
            <v>11/15/12 8:00 AM</v>
          </cell>
          <cell r="H239" t="str">
            <v>2/28/13 5:00 PM</v>
          </cell>
          <cell r="I239" t="str">
            <v>L2</v>
          </cell>
          <cell r="J239" t="str">
            <v>Justin</v>
          </cell>
        </row>
        <row r="240">
          <cell r="A240" t="str">
            <v>NINT410</v>
          </cell>
          <cell r="B240" t="str">
            <v>MDM 2.1 Foundation effort</v>
          </cell>
          <cell r="C240" t="str">
            <v>Approved</v>
          </cell>
          <cell r="D240" t="str">
            <v>Grid Modernization</v>
          </cell>
          <cell r="E240" t="str">
            <v>Chris Sechrest</v>
          </cell>
          <cell r="F240" t="str">
            <v>Retha Hunsicker</v>
          </cell>
          <cell r="G240" t="str">
            <v>4/24/12 8:00 AM</v>
          </cell>
          <cell r="H240" t="str">
            <v>6/25/13 5:00 PM</v>
          </cell>
          <cell r="I240" t="str">
            <v>L2</v>
          </cell>
          <cell r="J240" t="str">
            <v>Mandy</v>
          </cell>
        </row>
        <row r="241">
          <cell r="A241" t="str">
            <v>NINT411</v>
          </cell>
          <cell r="B241" t="str">
            <v>Usage Hub</v>
          </cell>
          <cell r="C241" t="str">
            <v>Approved - Initiate</v>
          </cell>
          <cell r="D241" t="str">
            <v>Grid Modernization</v>
          </cell>
          <cell r="G241" t="str">
            <v>12/3/12 8:00 AM</v>
          </cell>
          <cell r="H241" t="str">
            <v>7/29/13 5:00 PM</v>
          </cell>
          <cell r="I241" t="str">
            <v>L2</v>
          </cell>
          <cell r="J241" t="str">
            <v>Mandy</v>
          </cell>
        </row>
        <row r="242">
          <cell r="A242" t="str">
            <v>NINT412A</v>
          </cell>
          <cell r="B242" t="str">
            <v>Proof of Concept for EDMS Mass Market Conversion</v>
          </cell>
          <cell r="C242" t="str">
            <v>Approved - Initiate</v>
          </cell>
          <cell r="D242" t="str">
            <v>Grid Modernization</v>
          </cell>
          <cell r="G242" t="str">
            <v>12/3/12 8:00 AM</v>
          </cell>
          <cell r="H242" t="str">
            <v>8/28/13 5:00 PM</v>
          </cell>
          <cell r="I242" t="str">
            <v>L2</v>
          </cell>
          <cell r="J242" t="str">
            <v>Mandy</v>
          </cell>
        </row>
        <row r="243">
          <cell r="A243" t="str">
            <v>NINT412B</v>
          </cell>
          <cell r="B243" t="str">
            <v>EDMS Mass Market Conversion</v>
          </cell>
          <cell r="C243" t="str">
            <v>Approved - Initiate</v>
          </cell>
          <cell r="D243" t="str">
            <v>Grid Modernization</v>
          </cell>
          <cell r="G243" t="str">
            <v>4/1/13 8:00 AM</v>
          </cell>
          <cell r="H243" t="str">
            <v>12/30/13 5:00 PM</v>
          </cell>
          <cell r="I243" t="str">
            <v>L2</v>
          </cell>
          <cell r="J243" t="str">
            <v>Mandy</v>
          </cell>
        </row>
        <row r="244">
          <cell r="A244" t="str">
            <v>NINT413</v>
          </cell>
          <cell r="B244" t="str">
            <v>Windows Servers EOL replacements for 2012</v>
          </cell>
          <cell r="C244" t="str">
            <v>Approved</v>
          </cell>
          <cell r="D244" t="str">
            <v>Technology Services</v>
          </cell>
          <cell r="E244" t="str">
            <v>Frank Cook</v>
          </cell>
          <cell r="F244" t="str">
            <v>Frank Cook</v>
          </cell>
          <cell r="G244" t="str">
            <v>2/16/12 8:00 AM</v>
          </cell>
          <cell r="H244" t="str">
            <v>2/12/13 5:00 PM</v>
          </cell>
          <cell r="I244" t="str">
            <v>L2</v>
          </cell>
          <cell r="J244" t="str">
            <v>Mark</v>
          </cell>
        </row>
        <row r="245">
          <cell r="A245" t="str">
            <v>NINT414</v>
          </cell>
          <cell r="B245" t="str">
            <v>Redesignated INT79D</v>
          </cell>
          <cell r="C245" t="str">
            <v>Cancelled</v>
          </cell>
          <cell r="D245" t="str">
            <v>Ent Apps Sol Delivery</v>
          </cell>
          <cell r="F245" t="str">
            <v>William Baker</v>
          </cell>
          <cell r="G245" t="str">
            <v>5/23/12 5:00 PM</v>
          </cell>
          <cell r="H245" t="str">
            <v>5/23/12 5:00 PM</v>
          </cell>
          <cell r="I245" t="str">
            <v>L2</v>
          </cell>
          <cell r="J245" t="str">
            <v>Erin</v>
          </cell>
        </row>
        <row r="246">
          <cell r="A246" t="str">
            <v>NINT415</v>
          </cell>
          <cell r="B246" t="str">
            <v>Yukon Software Upgrade</v>
          </cell>
          <cell r="C246" t="str">
            <v>Proposed</v>
          </cell>
          <cell r="D246" t="str">
            <v>Grid Modernization</v>
          </cell>
          <cell r="E246" t="str">
            <v>Bill Keck</v>
          </cell>
          <cell r="F246" t="str">
            <v>Michael W Corn</v>
          </cell>
          <cell r="G246" t="str">
            <v>4/1/13 8:00 AM</v>
          </cell>
          <cell r="H246" t="str">
            <v>7/10/13 5:00 PM</v>
          </cell>
          <cell r="I246" t="str">
            <v>L2</v>
          </cell>
          <cell r="J246" t="str">
            <v>Mandy</v>
          </cell>
        </row>
        <row r="247">
          <cell r="A247" t="str">
            <v>NINT416</v>
          </cell>
          <cell r="B247" t="str">
            <v>Carolina DC Power Plant &amp; Battery EOL</v>
          </cell>
          <cell r="C247" t="str">
            <v>Approved</v>
          </cell>
          <cell r="D247" t="str">
            <v>Telecom Eng Services</v>
          </cell>
          <cell r="E247" t="str">
            <v>Tim Slay</v>
          </cell>
          <cell r="F247" t="str">
            <v>Chris Heck</v>
          </cell>
          <cell r="G247" t="str">
            <v>5/1/12 8:00 AM</v>
          </cell>
          <cell r="H247" t="str">
            <v>12/30/13 5:00 PM</v>
          </cell>
          <cell r="I247" t="str">
            <v>L2</v>
          </cell>
          <cell r="J247" t="str">
            <v>Steve</v>
          </cell>
        </row>
        <row r="248">
          <cell r="A248" t="str">
            <v>NINT417</v>
          </cell>
          <cell r="B248" t="str">
            <v>Midwest DC Power Plant &amp; Battery EOL</v>
          </cell>
          <cell r="C248" t="str">
            <v>Approved</v>
          </cell>
          <cell r="D248" t="str">
            <v>Telecom Eng Services</v>
          </cell>
          <cell r="E248" t="str">
            <v>Tim Slay</v>
          </cell>
          <cell r="F248" t="str">
            <v>Chris Heck</v>
          </cell>
          <cell r="G248" t="str">
            <v>5/1/12 8:00 AM</v>
          </cell>
          <cell r="H248" t="str">
            <v>12/30/13 5:00 PM</v>
          </cell>
          <cell r="I248" t="str">
            <v>L2</v>
          </cell>
          <cell r="J248" t="str">
            <v>Steve</v>
          </cell>
        </row>
        <row r="249">
          <cell r="A249" t="str">
            <v>NINT418</v>
          </cell>
          <cell r="B249" t="str">
            <v>IEE C&amp;I Hot Fix 27 Implementation</v>
          </cell>
          <cell r="C249" t="str">
            <v>Cancelled</v>
          </cell>
          <cell r="D249" t="str">
            <v>Grid Modernization</v>
          </cell>
          <cell r="E249" t="str">
            <v>Kim Beardslee</v>
          </cell>
          <cell r="G249" t="str">
            <v>2/16/12 8:00 AM</v>
          </cell>
          <cell r="H249" t="str">
            <v>2/16/12 8:00 AM</v>
          </cell>
          <cell r="I249" t="str">
            <v>L2</v>
          </cell>
          <cell r="J249" t="str">
            <v>Mandy</v>
          </cell>
        </row>
        <row r="250">
          <cell r="A250" t="str">
            <v>LD101</v>
          </cell>
          <cell r="B250" t="str">
            <v>Transport Data / WLAN</v>
          </cell>
          <cell r="C250" t="str">
            <v>Closed</v>
          </cell>
          <cell r="D250" t="str">
            <v>Telecom Eng Services</v>
          </cell>
          <cell r="G250" t="str">
            <v>4/20/12 8:00 AM</v>
          </cell>
          <cell r="H250" t="str">
            <v>9/14/12 5:00 PM</v>
          </cell>
          <cell r="I250" t="str">
            <v>L2</v>
          </cell>
          <cell r="J250" t="str">
            <v>Steve</v>
          </cell>
        </row>
        <row r="251">
          <cell r="A251" t="str">
            <v>LD102</v>
          </cell>
          <cell r="B251" t="str">
            <v>Email Integration</v>
          </cell>
          <cell r="C251" t="str">
            <v>Closed</v>
          </cell>
          <cell r="D251" t="str">
            <v>Technology Services</v>
          </cell>
          <cell r="G251" t="str">
            <v>4/19/12 8:00 AM</v>
          </cell>
          <cell r="H251" t="str">
            <v>1/31/13 5:00 PM</v>
          </cell>
          <cell r="I251" t="str">
            <v>L2</v>
          </cell>
          <cell r="J251" t="str">
            <v>Mark</v>
          </cell>
        </row>
        <row r="252">
          <cell r="A252" t="str">
            <v>LD103</v>
          </cell>
          <cell r="B252" t="str">
            <v>HelpDesk Integration and Interim ITIL process</v>
          </cell>
          <cell r="C252" t="str">
            <v>Closed</v>
          </cell>
          <cell r="D252" t="str">
            <v>Customer Services</v>
          </cell>
          <cell r="G252" t="str">
            <v>4/20/12 8:00 AM</v>
          </cell>
          <cell r="H252" t="str">
            <v>7/31/12 5:00 PM</v>
          </cell>
          <cell r="I252" t="str">
            <v>L2</v>
          </cell>
          <cell r="J252" t="str">
            <v>Mark</v>
          </cell>
        </row>
        <row r="253">
          <cell r="A253" t="str">
            <v>LD105</v>
          </cell>
          <cell r="B253" t="str">
            <v>FCC Licensing</v>
          </cell>
          <cell r="C253" t="str">
            <v>Closed</v>
          </cell>
          <cell r="D253" t="str">
            <v>Telecom Eng Services</v>
          </cell>
          <cell r="E253" t="str">
            <v>Tim Slay</v>
          </cell>
          <cell r="G253" t="str">
            <v>2/16/12 8:00 AM</v>
          </cell>
          <cell r="H253" t="str">
            <v>6/28/12 5:00 PM</v>
          </cell>
          <cell r="I253" t="str">
            <v>L2</v>
          </cell>
          <cell r="J253" t="str">
            <v>Steve</v>
          </cell>
        </row>
        <row r="254">
          <cell r="A254" t="str">
            <v>LD107</v>
          </cell>
          <cell r="B254" t="str">
            <v>AD Integration and Application Readiness</v>
          </cell>
          <cell r="C254" t="str">
            <v>Closed</v>
          </cell>
          <cell r="D254" t="str">
            <v>Directory &amp; Access Services</v>
          </cell>
          <cell r="G254" t="str">
            <v>4/20/12 8:00 AM</v>
          </cell>
          <cell r="H254" t="str">
            <v>7/6/12 5:00 PM</v>
          </cell>
          <cell r="I254" t="str">
            <v>L2</v>
          </cell>
          <cell r="J254" t="str">
            <v>Mark</v>
          </cell>
        </row>
        <row r="255">
          <cell r="A255" t="str">
            <v>LD108</v>
          </cell>
          <cell r="B255" t="str">
            <v>Video Conferencing Integration</v>
          </cell>
          <cell r="C255" t="str">
            <v>Closed</v>
          </cell>
          <cell r="D255" t="str">
            <v>Telecom Eng Services</v>
          </cell>
          <cell r="G255" t="str">
            <v>4/19/12 8:00 AM</v>
          </cell>
          <cell r="H255" t="str">
            <v>7/3/12 5:00 PM</v>
          </cell>
          <cell r="I255" t="str">
            <v>L2</v>
          </cell>
          <cell r="J255" t="str">
            <v>Steve</v>
          </cell>
        </row>
        <row r="256">
          <cell r="A256" t="str">
            <v>LD109</v>
          </cell>
          <cell r="B256" t="str">
            <v>Long Distance Toll Bypass</v>
          </cell>
          <cell r="C256" t="str">
            <v>Closed</v>
          </cell>
          <cell r="D256" t="str">
            <v>Telecom Eng Services</v>
          </cell>
          <cell r="G256" t="str">
            <v>4/19/12 8:00 AM</v>
          </cell>
          <cell r="H256" t="str">
            <v>8/17/12 5:00 PM</v>
          </cell>
          <cell r="I256" t="str">
            <v>L2</v>
          </cell>
          <cell r="J256" t="str">
            <v>Steve</v>
          </cell>
        </row>
        <row r="257">
          <cell r="A257" t="str">
            <v>LD110</v>
          </cell>
          <cell r="B257" t="str">
            <v>Application Virtualization process and base infrastructure</v>
          </cell>
          <cell r="C257" t="str">
            <v>Closed</v>
          </cell>
          <cell r="D257" t="str">
            <v>Customer Services</v>
          </cell>
          <cell r="G257" t="str">
            <v>4/19/12 8:00 AM</v>
          </cell>
          <cell r="H257" t="str">
            <v>9/1/12 5:00 PM</v>
          </cell>
          <cell r="I257" t="str">
            <v>L2</v>
          </cell>
          <cell r="J257" t="str">
            <v>Mark</v>
          </cell>
        </row>
        <row r="258">
          <cell r="A258" t="str">
            <v>LD114</v>
          </cell>
          <cell r="B258" t="str">
            <v>LD1 IT Process Implementation</v>
          </cell>
          <cell r="C258" t="str">
            <v>Closed</v>
          </cell>
          <cell r="G258" t="str">
            <v>6/1/11 8:00 AM</v>
          </cell>
          <cell r="H258" t="str">
            <v>3/31/12 5:00 PM</v>
          </cell>
          <cell r="I258" t="str">
            <v>L2</v>
          </cell>
          <cell r="J258" t="str">
            <v>UPDATE IT TEAM!</v>
          </cell>
        </row>
        <row r="259">
          <cell r="A259" t="str">
            <v>LD120</v>
          </cell>
          <cell r="B259" t="str">
            <v>HR Legal Day 1</v>
          </cell>
          <cell r="C259" t="str">
            <v>Closed</v>
          </cell>
          <cell r="D259" t="str">
            <v>HR Sol Delivery</v>
          </cell>
          <cell r="G259" t="str">
            <v>4/19/12 8:00 AM</v>
          </cell>
          <cell r="H259" t="str">
            <v>8/30/12 5:00 PM</v>
          </cell>
          <cell r="I259" t="str">
            <v>L2</v>
          </cell>
          <cell r="J259" t="str">
            <v>Erin</v>
          </cell>
        </row>
        <row r="260">
          <cell r="A260" t="str">
            <v>LD122</v>
          </cell>
          <cell r="B260" t="str">
            <v>External Portal</v>
          </cell>
          <cell r="C260" t="str">
            <v>Closed</v>
          </cell>
          <cell r="D260" t="str">
            <v>HR Sol Delivery</v>
          </cell>
          <cell r="G260" t="str">
            <v>6/1/12 8:00 AM</v>
          </cell>
          <cell r="H260" t="str">
            <v>7/20/12 5:00 PM</v>
          </cell>
          <cell r="I260" t="str">
            <v>L2</v>
          </cell>
          <cell r="J260" t="str">
            <v>Erin</v>
          </cell>
        </row>
        <row r="261">
          <cell r="A261" t="str">
            <v>LD124</v>
          </cell>
          <cell r="B261" t="str">
            <v>Internal Portal</v>
          </cell>
          <cell r="C261" t="str">
            <v>Closed</v>
          </cell>
          <cell r="D261" t="str">
            <v>HR Sol Delivery</v>
          </cell>
          <cell r="G261" t="str">
            <v>6/1/11 8:00 AM</v>
          </cell>
          <cell r="H261" t="str">
            <v>7/19/12 5:00 PM</v>
          </cell>
          <cell r="I261" t="str">
            <v>L2</v>
          </cell>
          <cell r="J261" t="str">
            <v>Erin</v>
          </cell>
        </row>
        <row r="262">
          <cell r="A262" t="str">
            <v>LD126</v>
          </cell>
          <cell r="B262" t="str">
            <v>LD1 Integrated Close</v>
          </cell>
          <cell r="C262" t="str">
            <v>Closed</v>
          </cell>
          <cell r="D262" t="str">
            <v>Finance Sol Delivery</v>
          </cell>
          <cell r="G262" t="str">
            <v>4/1/12 8:00 AM</v>
          </cell>
          <cell r="H262" t="str">
            <v>9/21/12 5:00 PM</v>
          </cell>
          <cell r="I262" t="str">
            <v>L2</v>
          </cell>
          <cell r="J262" t="str">
            <v>Erin</v>
          </cell>
        </row>
        <row r="263">
          <cell r="A263" t="str">
            <v>LD127</v>
          </cell>
          <cell r="B263" t="str">
            <v>LD1 Integrated Consolidation</v>
          </cell>
          <cell r="C263" t="str">
            <v>Closed</v>
          </cell>
          <cell r="D263" t="str">
            <v>Finance Sol Delivery</v>
          </cell>
          <cell r="G263" t="str">
            <v>4/19/12 8:00 AM</v>
          </cell>
          <cell r="H263" t="str">
            <v>4/19/12 8:00 AM</v>
          </cell>
          <cell r="I263" t="str">
            <v>L2</v>
          </cell>
          <cell r="J263" t="str">
            <v>Erin</v>
          </cell>
        </row>
        <row r="264">
          <cell r="A264" t="str">
            <v>LD140</v>
          </cell>
          <cell r="B264" t="str">
            <v>Prepare SCWM and Corp Apps for LD1</v>
          </cell>
          <cell r="C264" t="str">
            <v>Closed</v>
          </cell>
          <cell r="D264" t="str">
            <v>Work Mgmt / Supply Chain</v>
          </cell>
          <cell r="G264" t="str">
            <v>8/15/11 8:00 AM</v>
          </cell>
          <cell r="H264" t="str">
            <v>12/1/11 5:00 PM</v>
          </cell>
          <cell r="I264" t="str">
            <v>L2</v>
          </cell>
          <cell r="J264" t="str">
            <v>Richard</v>
          </cell>
        </row>
        <row r="265">
          <cell r="A265" t="str">
            <v>LD141</v>
          </cell>
          <cell r="B265" t="str">
            <v>Integrated Budget (LD1 Budget)</v>
          </cell>
          <cell r="C265" t="str">
            <v>Closed</v>
          </cell>
          <cell r="D265" t="str">
            <v>Finance Sol Delivery</v>
          </cell>
          <cell r="G265" t="str">
            <v>5/1/11 8:00 AM</v>
          </cell>
          <cell r="H265" t="str">
            <v>7/31/12 5:00 PM</v>
          </cell>
          <cell r="I265" t="str">
            <v>L2</v>
          </cell>
          <cell r="J265" t="str">
            <v>Erin</v>
          </cell>
        </row>
        <row r="266">
          <cell r="A266" t="str">
            <v>NINT421</v>
          </cell>
          <cell r="B266" t="str">
            <v>ITCAMs Replacement - SCWM</v>
          </cell>
          <cell r="C266" t="str">
            <v>Cancelled</v>
          </cell>
          <cell r="D266" t="str">
            <v>Work Mgmt / Supply Chain</v>
          </cell>
          <cell r="G266" t="str">
            <v>2/16/12 8:00 AM</v>
          </cell>
          <cell r="H266" t="str">
            <v>2/16/12 5:00 PM</v>
          </cell>
          <cell r="I266" t="str">
            <v>L2</v>
          </cell>
          <cell r="J266" t="str">
            <v>Richard</v>
          </cell>
        </row>
        <row r="267">
          <cell r="A267" t="str">
            <v>NINT422</v>
          </cell>
          <cell r="B267" t="str">
            <v>DEGS - GE SCADA Upgrade</v>
          </cell>
          <cell r="C267" t="str">
            <v>Approved</v>
          </cell>
          <cell r="D267" t="str">
            <v>Commercial/Fuels &amp; Trading</v>
          </cell>
          <cell r="E267" t="str">
            <v>John McCaskey</v>
          </cell>
          <cell r="F267" t="str">
            <v>Jason Allen</v>
          </cell>
          <cell r="G267" t="str">
            <v>5/8/12 8:00 AM</v>
          </cell>
          <cell r="H267" t="str">
            <v>10/30/12 5:00 PM</v>
          </cell>
          <cell r="I267" t="str">
            <v>L2</v>
          </cell>
          <cell r="J267" t="str">
            <v>Justin</v>
          </cell>
        </row>
        <row r="268">
          <cell r="A268" t="str">
            <v>NINT423</v>
          </cell>
          <cell r="B268" t="str">
            <v>DEGS - Gamesa SCADA Upgrade</v>
          </cell>
          <cell r="C268" t="str">
            <v>Approved</v>
          </cell>
          <cell r="D268" t="str">
            <v>Commercial/Fuels &amp; Trading</v>
          </cell>
          <cell r="E268" t="str">
            <v>John McCaskey</v>
          </cell>
          <cell r="F268" t="str">
            <v>Jason Allen</v>
          </cell>
          <cell r="G268" t="str">
            <v>8/1/12 8:00 AM</v>
          </cell>
          <cell r="H268" t="str">
            <v>10/31/12 5:00 PM</v>
          </cell>
          <cell r="I268" t="str">
            <v>L2</v>
          </cell>
          <cell r="J268" t="str">
            <v>Justin</v>
          </cell>
        </row>
        <row r="269">
          <cell r="A269" t="str">
            <v>NINT424</v>
          </cell>
          <cell r="B269" t="str">
            <v>DEGS - SCADA Overlay</v>
          </cell>
          <cell r="C269" t="str">
            <v>Proposed</v>
          </cell>
          <cell r="D269" t="str">
            <v>Commercial/Fuels &amp; Trading</v>
          </cell>
          <cell r="G269" t="str">
            <v>4/2/12 8:00 AM</v>
          </cell>
          <cell r="H269" t="str">
            <v>3/27/13 5:00 PM</v>
          </cell>
          <cell r="I269" t="str">
            <v>L2</v>
          </cell>
          <cell r="J269" t="str">
            <v>Justin</v>
          </cell>
        </row>
        <row r="270">
          <cell r="A270" t="str">
            <v>NINT425</v>
          </cell>
          <cell r="B270" t="str">
            <v>DEGS - Camera Server</v>
          </cell>
          <cell r="C270" t="str">
            <v>Closed</v>
          </cell>
          <cell r="D270" t="str">
            <v>Commercial/Fuels &amp; Trading</v>
          </cell>
          <cell r="F270" t="str">
            <v>Rob Stewart</v>
          </cell>
          <cell r="G270" t="str">
            <v>5/1/12 8:00 AM</v>
          </cell>
          <cell r="H270" t="str">
            <v>6/29/12 5:00 PM</v>
          </cell>
          <cell r="I270" t="str">
            <v>L2</v>
          </cell>
          <cell r="J270" t="str">
            <v>Justin</v>
          </cell>
        </row>
        <row r="271">
          <cell r="A271" t="str">
            <v>NINT426</v>
          </cell>
          <cell r="B271" t="str">
            <v>eMax Supply Chain Bundle</v>
          </cell>
          <cell r="C271" t="str">
            <v>Approved</v>
          </cell>
          <cell r="D271" t="str">
            <v>Work Mgmt / Supply Chain</v>
          </cell>
          <cell r="E271" t="str">
            <v>Gretchen Sink</v>
          </cell>
          <cell r="F271" t="str">
            <v>Ron Riesing</v>
          </cell>
          <cell r="G271" t="str">
            <v>6/1/12 8:00 AM</v>
          </cell>
          <cell r="H271" t="str">
            <v>11/13/12 5:00 PM</v>
          </cell>
          <cell r="I271" t="str">
            <v>L2</v>
          </cell>
          <cell r="J271" t="str">
            <v>Richard</v>
          </cell>
        </row>
        <row r="272">
          <cell r="A272" t="str">
            <v>NINT427</v>
          </cell>
          <cell r="B272" t="str">
            <v>DEGS - Black Mountain</v>
          </cell>
          <cell r="C272" t="str">
            <v>Approved</v>
          </cell>
          <cell r="D272" t="str">
            <v>Commercial/Fuels &amp; Trading</v>
          </cell>
          <cell r="E272" t="str">
            <v>Jamie Conover</v>
          </cell>
          <cell r="F272" t="str">
            <v>Jason Allen</v>
          </cell>
          <cell r="G272" t="str">
            <v>5/1/12 8:00 AM</v>
          </cell>
          <cell r="H272" t="str">
            <v>10/29/12 5:00 PM</v>
          </cell>
          <cell r="I272" t="str">
            <v>L2</v>
          </cell>
          <cell r="J272" t="str">
            <v>Justin</v>
          </cell>
        </row>
        <row r="273">
          <cell r="A273" t="str">
            <v>NINT428</v>
          </cell>
          <cell r="B273" t="str">
            <v>FERC State Classification</v>
          </cell>
          <cell r="C273" t="str">
            <v>Closed</v>
          </cell>
          <cell r="D273" t="str">
            <v>HR Sol Delivery</v>
          </cell>
          <cell r="E273" t="str">
            <v>Tim Ramsden</v>
          </cell>
          <cell r="F273" t="str">
            <v>Tom Silinski</v>
          </cell>
          <cell r="G273" t="str">
            <v>6/11/12 8:00 AM</v>
          </cell>
          <cell r="H273" t="str">
            <v>11/27/12 5:00 PM</v>
          </cell>
          <cell r="I273" t="str">
            <v>L2</v>
          </cell>
          <cell r="J273" t="str">
            <v>Erin</v>
          </cell>
        </row>
        <row r="274">
          <cell r="A274" t="str">
            <v>NINT429</v>
          </cell>
          <cell r="B274" t="str">
            <v>E911 Replacement Project</v>
          </cell>
          <cell r="C274" t="str">
            <v>Approved</v>
          </cell>
          <cell r="D274" t="str">
            <v>Telecom Eng Services</v>
          </cell>
          <cell r="E274" t="str">
            <v>Tim Slay</v>
          </cell>
          <cell r="F274" t="str">
            <v>Chris Heck</v>
          </cell>
          <cell r="G274" t="str">
            <v>7/2/12 8:00 AM</v>
          </cell>
          <cell r="H274" t="str">
            <v>12/11/12 11:12 AM</v>
          </cell>
          <cell r="I274" t="str">
            <v>L2</v>
          </cell>
          <cell r="J274" t="str">
            <v>Steve</v>
          </cell>
        </row>
        <row r="275">
          <cell r="A275" t="str">
            <v>NINT430</v>
          </cell>
          <cell r="B275" t="str">
            <v>PMD Cloud Storage</v>
          </cell>
          <cell r="C275" t="str">
            <v>Approved</v>
          </cell>
          <cell r="D275" t="str">
            <v>Technology Services</v>
          </cell>
          <cell r="E275" t="str">
            <v>Tommy Varnadore</v>
          </cell>
          <cell r="F275" t="str">
            <v>Terrell Garren</v>
          </cell>
          <cell r="G275" t="str">
            <v>5/14/12 8:00 AM</v>
          </cell>
          <cell r="H275" t="str">
            <v>4/29/13 5:00 PM</v>
          </cell>
          <cell r="I275" t="str">
            <v>L2</v>
          </cell>
          <cell r="J275" t="str">
            <v>Mark</v>
          </cell>
        </row>
        <row r="276">
          <cell r="A276" t="str">
            <v>NINT431</v>
          </cell>
          <cell r="B276" t="str">
            <v>MW Bill Format and Ohio PIPP Plus Electric Installment</v>
          </cell>
          <cell r="C276" t="str">
            <v>Approved</v>
          </cell>
          <cell r="D276" t="str">
            <v>Cust Sol Delivery</v>
          </cell>
          <cell r="E276" t="str">
            <v>Jeff Wohlfrom</v>
          </cell>
          <cell r="F276" t="str">
            <v>Jim Rainear</v>
          </cell>
          <cell r="G276" t="str">
            <v>5/7/12 8:00 AM</v>
          </cell>
          <cell r="H276" t="str">
            <v>6/12/13 5:00 PM</v>
          </cell>
          <cell r="I276" t="str">
            <v>L2</v>
          </cell>
          <cell r="J276" t="str">
            <v>Mandy</v>
          </cell>
        </row>
        <row r="277">
          <cell r="A277" t="str">
            <v>NINT432</v>
          </cell>
          <cell r="B277" t="str">
            <v>Bill Ready Billing</v>
          </cell>
          <cell r="C277" t="str">
            <v>Approved</v>
          </cell>
          <cell r="D277" t="str">
            <v>Cust Sol Delivery</v>
          </cell>
          <cell r="E277" t="str">
            <v>Jeff Wohlfrom</v>
          </cell>
          <cell r="F277" t="str">
            <v>Rick Larsen</v>
          </cell>
          <cell r="G277" t="str">
            <v>9/17/12 8:00 AM</v>
          </cell>
          <cell r="H277" t="str">
            <v>12/31/13 5:00 PM</v>
          </cell>
          <cell r="I277" t="str">
            <v>L2</v>
          </cell>
          <cell r="J277" t="str">
            <v>Mandy</v>
          </cell>
        </row>
        <row r="278">
          <cell r="A278" t="str">
            <v>NINT433</v>
          </cell>
          <cell r="B278" t="str">
            <v>Ohio Electric Choice - Enhanced and Secured Supplier Website</v>
          </cell>
          <cell r="C278" t="str">
            <v>Proposed</v>
          </cell>
          <cell r="D278" t="str">
            <v>Cust Sol Delivery</v>
          </cell>
          <cell r="G278" t="str">
            <v>6/30/14 8:00 AM</v>
          </cell>
          <cell r="H278" t="str">
            <v>6/30/14 5:00 PM</v>
          </cell>
          <cell r="I278" t="str">
            <v>L2</v>
          </cell>
          <cell r="J278" t="str">
            <v>Mandy</v>
          </cell>
        </row>
        <row r="279">
          <cell r="A279" t="str">
            <v>INT186D</v>
          </cell>
          <cell r="B279" t="str">
            <v>eDiscovery - dup</v>
          </cell>
          <cell r="C279" t="str">
            <v>Cancelled</v>
          </cell>
          <cell r="D279" t="str">
            <v>Ent Apps Sol Delivery</v>
          </cell>
          <cell r="G279" t="str">
            <v>5/1/12 8:00 AM</v>
          </cell>
          <cell r="H279" t="str">
            <v>5/1/12 8:00 AM</v>
          </cell>
          <cell r="I279" t="str">
            <v>L2</v>
          </cell>
          <cell r="J279" t="str">
            <v>Erin</v>
          </cell>
        </row>
        <row r="280">
          <cell r="A280" t="str">
            <v>NINT434</v>
          </cell>
          <cell r="B280" t="str">
            <v>Metretek Replatform</v>
          </cell>
          <cell r="C280" t="str">
            <v>Closed</v>
          </cell>
          <cell r="D280" t="str">
            <v>Energy Delivery</v>
          </cell>
          <cell r="E280" t="str">
            <v>Gary Patterson</v>
          </cell>
          <cell r="F280" t="str">
            <v>Karen Elliotte</v>
          </cell>
          <cell r="G280" t="str">
            <v>6/18/12 8:00 AM</v>
          </cell>
          <cell r="H280" t="str">
            <v>10/30/12 5:00 PM</v>
          </cell>
          <cell r="I280" t="str">
            <v>L2</v>
          </cell>
          <cell r="J280" t="str">
            <v>Richard</v>
          </cell>
        </row>
        <row r="281">
          <cell r="A281" t="str">
            <v>NINT435</v>
          </cell>
          <cell r="B281" t="str">
            <v>ITRON OpenWay Scale Up</v>
          </cell>
          <cell r="C281" t="str">
            <v>Approved</v>
          </cell>
          <cell r="D281" t="str">
            <v>Grid Modernization</v>
          </cell>
          <cell r="E281" t="str">
            <v>Allen Amos</v>
          </cell>
          <cell r="F281" t="str">
            <v>Dal Poston</v>
          </cell>
          <cell r="G281" t="str">
            <v>7/2/12 8:00 AM</v>
          </cell>
          <cell r="H281" t="str">
            <v>3/26/13 5:00 PM</v>
          </cell>
          <cell r="I281" t="str">
            <v>L2</v>
          </cell>
          <cell r="J281" t="str">
            <v>Mandy</v>
          </cell>
        </row>
        <row r="282">
          <cell r="A282" t="str">
            <v>NINT436</v>
          </cell>
          <cell r="B282" t="str">
            <v>EC104621 - CNS Hardwired Communication System</v>
          </cell>
          <cell r="C282" t="str">
            <v>Approved</v>
          </cell>
          <cell r="D282" t="str">
            <v>Telecom Eng Services</v>
          </cell>
          <cell r="E282" t="str">
            <v>Tim Slay</v>
          </cell>
          <cell r="F282" t="str">
            <v>Chris Heck</v>
          </cell>
          <cell r="G282" t="str">
            <v>5/1/12 8:00 AM</v>
          </cell>
          <cell r="H282" t="str">
            <v>9/2/14 5:00 PM</v>
          </cell>
          <cell r="I282" t="str">
            <v>L2</v>
          </cell>
          <cell r="J282" t="str">
            <v>Steve</v>
          </cell>
        </row>
        <row r="283">
          <cell r="A283" t="str">
            <v>NINT437</v>
          </cell>
          <cell r="B283" t="str">
            <v>NEDL Server Upgrade</v>
          </cell>
          <cell r="C283" t="str">
            <v>Approved</v>
          </cell>
          <cell r="D283" t="str">
            <v>Nuc Infra/Sol Delivery</v>
          </cell>
          <cell r="G283" t="str">
            <v>3/1/12 8:00 AM</v>
          </cell>
          <cell r="H283" t="str">
            <v>4/10/13 5:00 PM</v>
          </cell>
          <cell r="I283" t="str">
            <v>L2</v>
          </cell>
          <cell r="J283" t="str">
            <v>Justin</v>
          </cell>
        </row>
        <row r="284">
          <cell r="A284" t="str">
            <v>NINT438</v>
          </cell>
          <cell r="B284" t="str">
            <v>IVR Monitoring</v>
          </cell>
          <cell r="C284" t="str">
            <v>Closed</v>
          </cell>
          <cell r="D284" t="str">
            <v>Cust Sol Delivery</v>
          </cell>
          <cell r="E284" t="str">
            <v>Chris Sechrest</v>
          </cell>
          <cell r="F284" t="str">
            <v>Dan Czerwinski</v>
          </cell>
          <cell r="G284" t="str">
            <v>6/1/12 8:00 AM</v>
          </cell>
          <cell r="H284" t="str">
            <v>8/30/12 5:00 PM</v>
          </cell>
          <cell r="I284" t="str">
            <v>L2</v>
          </cell>
          <cell r="J284" t="str">
            <v>Mandy</v>
          </cell>
        </row>
        <row r="285">
          <cell r="A285" t="str">
            <v>NINT439</v>
          </cell>
          <cell r="B285" t="str">
            <v>DNC Cyber Security Preparedness</v>
          </cell>
          <cell r="C285" t="str">
            <v>Closed</v>
          </cell>
          <cell r="E285" t="str">
            <v>Terrell Garren</v>
          </cell>
          <cell r="G285" t="str">
            <v>4/6/12 8:00 AM</v>
          </cell>
          <cell r="H285" t="str">
            <v>9/5/12 5:00 PM</v>
          </cell>
          <cell r="I285" t="str">
            <v>L2</v>
          </cell>
          <cell r="J285" t="str">
            <v>UPDATE IT TEAM!</v>
          </cell>
        </row>
        <row r="286">
          <cell r="A286" t="str">
            <v>NINT440</v>
          </cell>
          <cell r="B286" t="str">
            <v>DR Strategy Test</v>
          </cell>
          <cell r="C286" t="str">
            <v>Cancelled</v>
          </cell>
          <cell r="D286" t="str">
            <v>Grid Modernization</v>
          </cell>
          <cell r="E286" t="str">
            <v>Bill Keck</v>
          </cell>
          <cell r="G286" t="str">
            <v>6/1/12 8:00 AM</v>
          </cell>
          <cell r="H286" t="str">
            <v>6/1/12 8:00 AM</v>
          </cell>
          <cell r="I286" t="str">
            <v>L2</v>
          </cell>
          <cell r="J286" t="str">
            <v>Mandy</v>
          </cell>
        </row>
        <row r="287">
          <cell r="A287" t="str">
            <v>NINT441</v>
          </cell>
          <cell r="B287" t="str">
            <v>VSDS Maintenance Upgrade to Version 4.3</v>
          </cell>
          <cell r="C287" t="str">
            <v>Approved</v>
          </cell>
          <cell r="D287" t="str">
            <v>Nuc Infra/Sol Delivery</v>
          </cell>
          <cell r="E287" t="str">
            <v>Glenda Johns</v>
          </cell>
          <cell r="G287" t="str">
            <v>6/1/11 8:00 AM</v>
          </cell>
          <cell r="H287" t="str">
            <v>1/29/13 5:00 PM</v>
          </cell>
          <cell r="I287" t="str">
            <v>L2</v>
          </cell>
          <cell r="J287" t="str">
            <v>Justin</v>
          </cell>
        </row>
        <row r="288">
          <cell r="A288" t="str">
            <v>NINT493</v>
          </cell>
          <cell r="B288" t="str">
            <v>Test Upgraded version of LabStats 11.1</v>
          </cell>
          <cell r="C288" t="str">
            <v>Closed</v>
          </cell>
          <cell r="D288" t="str">
            <v>Nuc Infra/Sol Delivery</v>
          </cell>
          <cell r="E288" t="str">
            <v>Glenda Johns</v>
          </cell>
          <cell r="G288" t="str">
            <v>2/9/12 8:00 AM</v>
          </cell>
          <cell r="H288" t="str">
            <v>8/30/12 5:00 PM</v>
          </cell>
          <cell r="I288" t="str">
            <v>L2</v>
          </cell>
          <cell r="J288" t="str">
            <v>Justin</v>
          </cell>
        </row>
        <row r="289">
          <cell r="A289" t="str">
            <v>NINT442</v>
          </cell>
          <cell r="B289" t="str">
            <v>Test Sample Manager version 10.0</v>
          </cell>
          <cell r="C289" t="str">
            <v>Closed</v>
          </cell>
          <cell r="D289" t="str">
            <v>Nuc Infra/Sol Delivery</v>
          </cell>
          <cell r="E289" t="str">
            <v>Glenda Johns</v>
          </cell>
          <cell r="G289" t="str">
            <v>2/13/12 8:00 AM</v>
          </cell>
          <cell r="H289" t="str">
            <v>7/31/12 5:00 PM</v>
          </cell>
          <cell r="I289" t="str">
            <v>L2</v>
          </cell>
          <cell r="J289" t="str">
            <v>Justin</v>
          </cell>
        </row>
        <row r="290">
          <cell r="A290" t="str">
            <v>NINT443</v>
          </cell>
          <cell r="B290" t="str">
            <v>ST-2 Changes to allow maintenance to hang tags</v>
          </cell>
          <cell r="C290" t="str">
            <v>Closed</v>
          </cell>
          <cell r="D290" t="str">
            <v>Nuc Infra/Sol Delivery</v>
          </cell>
          <cell r="G290" t="str">
            <v>9/10/12 8:00 AM</v>
          </cell>
          <cell r="H290" t="str">
            <v>4/24/13 5:00 PM</v>
          </cell>
          <cell r="I290" t="str">
            <v>L2</v>
          </cell>
          <cell r="J290" t="str">
            <v>Justin</v>
          </cell>
        </row>
        <row r="291">
          <cell r="A291" t="str">
            <v>NINT444</v>
          </cell>
          <cell r="B291" t="str">
            <v>Upgrade EmpCenter with Ver 9.0</v>
          </cell>
          <cell r="C291" t="str">
            <v>Hold</v>
          </cell>
          <cell r="D291" t="str">
            <v>Nuc Infra/Sol Delivery</v>
          </cell>
          <cell r="G291" t="str">
            <v>4/1/13 8:00 AM</v>
          </cell>
          <cell r="H291" t="str">
            <v>9/17/13 5:00 PM</v>
          </cell>
          <cell r="I291" t="str">
            <v>L2</v>
          </cell>
          <cell r="J291" t="str">
            <v>Justin</v>
          </cell>
        </row>
        <row r="292">
          <cell r="A292" t="str">
            <v>NINT445</v>
          </cell>
          <cell r="B292" t="str">
            <v>Security Tactical Simulation Private Network</v>
          </cell>
          <cell r="C292" t="str">
            <v>Cancelled</v>
          </cell>
          <cell r="D292" t="str">
            <v>Nuc Infra/Sol Delivery</v>
          </cell>
          <cell r="G292" t="str">
            <v>5/29/12 8:00 AM</v>
          </cell>
          <cell r="H292" t="str">
            <v>8/30/12 5:00 PM</v>
          </cell>
          <cell r="I292" t="str">
            <v>L2</v>
          </cell>
          <cell r="J292" t="str">
            <v>Justin</v>
          </cell>
        </row>
        <row r="293">
          <cell r="A293" t="str">
            <v>NINT446</v>
          </cell>
          <cell r="B293" t="str">
            <v>ESCRF/OSCRF Enhancements to Support INPO Area for Improvement</v>
          </cell>
          <cell r="C293" t="str">
            <v>Closed</v>
          </cell>
          <cell r="D293" t="str">
            <v>Nuc Infra/Sol Delivery</v>
          </cell>
          <cell r="E293" t="str">
            <v>Glenda Johns</v>
          </cell>
          <cell r="F293" t="str">
            <v>Rick Green</v>
          </cell>
          <cell r="G293" t="str">
            <v>2/16/12 8:00 AM</v>
          </cell>
          <cell r="H293" t="str">
            <v>5/18/12 5:00 PM</v>
          </cell>
          <cell r="I293" t="str">
            <v>L2</v>
          </cell>
          <cell r="J293" t="str">
            <v>Justin</v>
          </cell>
        </row>
        <row r="294">
          <cell r="A294" t="str">
            <v>NINT447</v>
          </cell>
          <cell r="B294" t="str">
            <v>Carolinas OPGW Replacement</v>
          </cell>
          <cell r="C294" t="str">
            <v>Approved</v>
          </cell>
          <cell r="D294" t="str">
            <v>Telecom Eng Services</v>
          </cell>
          <cell r="E294" t="str">
            <v>Tim Slay</v>
          </cell>
          <cell r="F294" t="str">
            <v>Chris Heck</v>
          </cell>
          <cell r="G294" t="str">
            <v>6/1/12 8:00 AM</v>
          </cell>
          <cell r="H294" t="str">
            <v>12/28/12 5:00 PM</v>
          </cell>
          <cell r="I294" t="str">
            <v>L2</v>
          </cell>
          <cell r="J294" t="str">
            <v>Steve</v>
          </cell>
        </row>
        <row r="295">
          <cell r="A295" t="str">
            <v>NINT448</v>
          </cell>
          <cell r="B295" t="str">
            <v>WLAN Upgrades for General Offices</v>
          </cell>
          <cell r="C295" t="str">
            <v>Approved</v>
          </cell>
          <cell r="D295" t="str">
            <v>Telecom Eng Services</v>
          </cell>
          <cell r="E295" t="str">
            <v>Tim Slay</v>
          </cell>
          <cell r="F295" t="str">
            <v>Chris Heck</v>
          </cell>
          <cell r="G295" t="str">
            <v>6/1/12 8:00 AM</v>
          </cell>
          <cell r="H295" t="str">
            <v>3/26/13 5:00 PM</v>
          </cell>
          <cell r="I295" t="str">
            <v>L2</v>
          </cell>
          <cell r="J295" t="str">
            <v>Steve</v>
          </cell>
        </row>
        <row r="296">
          <cell r="A296" t="str">
            <v>NINT419</v>
          </cell>
          <cell r="B296" t="str">
            <v>Redesignated INT150D</v>
          </cell>
          <cell r="C296" t="str">
            <v>Cancelled</v>
          </cell>
          <cell r="E296" t="str">
            <v>Mike McClam</v>
          </cell>
          <cell r="G296" t="str">
            <v>5/1/12 5:00 PM</v>
          </cell>
          <cell r="H296" t="str">
            <v>5/1/12 5:00 PM</v>
          </cell>
          <cell r="I296" t="str">
            <v>L2</v>
          </cell>
          <cell r="J296" t="str">
            <v>UPDATE IT TEAM!</v>
          </cell>
        </row>
        <row r="297">
          <cell r="A297" t="str">
            <v>NINT449</v>
          </cell>
          <cell r="B297" t="str">
            <v>Replace CEMI</v>
          </cell>
          <cell r="C297" t="str">
            <v>Approved</v>
          </cell>
          <cell r="D297" t="str">
            <v>Energy Delivery</v>
          </cell>
          <cell r="E297" t="str">
            <v>Gary Patterson</v>
          </cell>
          <cell r="F297" t="str">
            <v>Karen Elliotte</v>
          </cell>
          <cell r="G297" t="str">
            <v>3/21/12 8:00 AM</v>
          </cell>
          <cell r="H297" t="str">
            <v>8/31/12 5:00 PM</v>
          </cell>
          <cell r="I297" t="str">
            <v>L2</v>
          </cell>
          <cell r="J297" t="str">
            <v>Richard</v>
          </cell>
        </row>
        <row r="298">
          <cell r="A298" t="str">
            <v>NINT450</v>
          </cell>
          <cell r="B298" t="str">
            <v>SGS.107 - TNS Upgrade</v>
          </cell>
          <cell r="C298" t="str">
            <v>Proposed</v>
          </cell>
          <cell r="D298" t="str">
            <v>Grid Modernization</v>
          </cell>
          <cell r="E298" t="str">
            <v>Allen Amos</v>
          </cell>
          <cell r="G298" t="str">
            <v>3/1/13 8:00 AM</v>
          </cell>
          <cell r="H298" t="str">
            <v>6/26/13 5:00 PM</v>
          </cell>
          <cell r="I298" t="str">
            <v>L2</v>
          </cell>
          <cell r="J298" t="str">
            <v>Mandy</v>
          </cell>
        </row>
        <row r="299">
          <cell r="A299" t="str">
            <v>NINT451</v>
          </cell>
          <cell r="B299" t="str">
            <v>SGS.109 - Echelon Upgrade</v>
          </cell>
          <cell r="C299" t="str">
            <v>Proposed</v>
          </cell>
          <cell r="D299" t="str">
            <v>Grid Modernization</v>
          </cell>
          <cell r="G299" t="str">
            <v>4/1/13 8:00 AM</v>
          </cell>
          <cell r="H299" t="str">
            <v>7/26/13 5:00 PM</v>
          </cell>
          <cell r="I299" t="str">
            <v>L2</v>
          </cell>
          <cell r="J299" t="str">
            <v>Mandy</v>
          </cell>
        </row>
        <row r="300">
          <cell r="A300" t="str">
            <v>NINT452</v>
          </cell>
          <cell r="B300" t="str">
            <v>ARCOS-MyTime Interface</v>
          </cell>
          <cell r="C300" t="str">
            <v>Approved</v>
          </cell>
          <cell r="D300" t="str">
            <v>Energy Delivery</v>
          </cell>
          <cell r="E300" t="str">
            <v>Gary Patterson</v>
          </cell>
          <cell r="F300" t="str">
            <v>Karen Elliotte</v>
          </cell>
          <cell r="G300" t="str">
            <v>7/16/12 8:00 AM</v>
          </cell>
          <cell r="H300" t="str">
            <v>1/4/13 5:00 PM</v>
          </cell>
          <cell r="I300" t="str">
            <v>L2</v>
          </cell>
          <cell r="J300" t="str">
            <v>Richard</v>
          </cell>
        </row>
        <row r="301">
          <cell r="A301" t="str">
            <v>INT064D</v>
          </cell>
          <cell r="B301" t="str">
            <v>Primavera P6 Implementation - part of INT64</v>
          </cell>
          <cell r="C301" t="str">
            <v>Closed</v>
          </cell>
          <cell r="D301" t="str">
            <v>Nuclear Merger PMO</v>
          </cell>
          <cell r="E301" t="str">
            <v>Carl Robinson</v>
          </cell>
          <cell r="F301" t="str">
            <v>Dede Ramoneda</v>
          </cell>
          <cell r="G301" t="str">
            <v>7/5/12 8:00 AM</v>
          </cell>
          <cell r="H301" t="str">
            <v>6/14/13 5:00 PM</v>
          </cell>
          <cell r="I301" t="str">
            <v>L2</v>
          </cell>
          <cell r="J301" t="str">
            <v>Justin</v>
          </cell>
        </row>
        <row r="302">
          <cell r="A302" t="str">
            <v>NINT453</v>
          </cell>
          <cell r="B302" t="str">
            <v>ALEX Software For Major Projects - License Review Commitment</v>
          </cell>
          <cell r="C302" t="str">
            <v>Closed</v>
          </cell>
          <cell r="D302" t="str">
            <v>Nuc Infra/Sol Delivery</v>
          </cell>
          <cell r="E302" t="str">
            <v>Steve Cochran</v>
          </cell>
          <cell r="G302" t="str">
            <v>2/16/12 8:00 AM</v>
          </cell>
          <cell r="H302" t="str">
            <v>3/26/12 5:00 PM</v>
          </cell>
          <cell r="I302" t="str">
            <v>L2</v>
          </cell>
          <cell r="J302" t="str">
            <v>Justin</v>
          </cell>
        </row>
        <row r="303">
          <cell r="A303" t="str">
            <v>NINT454</v>
          </cell>
          <cell r="B303" t="str">
            <v>IT Portion for AMI SE Deployment</v>
          </cell>
          <cell r="C303" t="str">
            <v>Approved</v>
          </cell>
          <cell r="D303" t="str">
            <v>Grid Modernization</v>
          </cell>
          <cell r="E303" t="str">
            <v>Allen Amos</v>
          </cell>
          <cell r="F303" t="str">
            <v>Dal Poston</v>
          </cell>
          <cell r="G303" t="str">
            <v>5/15/12 8:00 AM</v>
          </cell>
          <cell r="H303" t="str">
            <v>1/29/13 5:00 PM</v>
          </cell>
          <cell r="I303" t="str">
            <v>L2</v>
          </cell>
          <cell r="J303" t="str">
            <v>Mandy</v>
          </cell>
        </row>
        <row r="304">
          <cell r="A304" t="str">
            <v>NINT455</v>
          </cell>
          <cell r="B304" t="str">
            <v>Indiana Security Deposit Letter</v>
          </cell>
          <cell r="C304" t="str">
            <v>Cancelled</v>
          </cell>
          <cell r="D304" t="str">
            <v>Cust Sol Delivery</v>
          </cell>
          <cell r="E304" t="str">
            <v>Jeff Wohlfrom</v>
          </cell>
          <cell r="F304" t="str">
            <v>Jim Rainear</v>
          </cell>
          <cell r="G304" t="str">
            <v>5/1/12 8:00 AM</v>
          </cell>
          <cell r="H304" t="str">
            <v>5/1/12 8:00 AM</v>
          </cell>
          <cell r="I304" t="str">
            <v>L2</v>
          </cell>
          <cell r="J304" t="str">
            <v>Mandy</v>
          </cell>
        </row>
        <row r="305">
          <cell r="A305" t="str">
            <v>NINT456</v>
          </cell>
          <cell r="B305" t="str">
            <v>MW Employee Account Monitoring</v>
          </cell>
          <cell r="C305" t="str">
            <v>Approved</v>
          </cell>
          <cell r="D305" t="str">
            <v>Cust Sol Delivery</v>
          </cell>
          <cell r="E305" t="str">
            <v>Jeff Wohlfrom</v>
          </cell>
          <cell r="F305" t="str">
            <v>Jim Rainear</v>
          </cell>
          <cell r="G305" t="str">
            <v>1/1/13 8:00 AM</v>
          </cell>
          <cell r="H305" t="str">
            <v>8/23/13 5:00 PM</v>
          </cell>
          <cell r="I305" t="str">
            <v>L2</v>
          </cell>
          <cell r="J305" t="str">
            <v>Mandy</v>
          </cell>
        </row>
        <row r="306">
          <cell r="A306" t="str">
            <v>NINT457</v>
          </cell>
          <cell r="B306" t="str">
            <v>Corrections to Sync Process Between CMS and EDMS</v>
          </cell>
          <cell r="C306" t="str">
            <v>Approved</v>
          </cell>
          <cell r="D306" t="str">
            <v>Cust Sol Delivery</v>
          </cell>
          <cell r="E306" t="str">
            <v>Jeff Wohlfrom</v>
          </cell>
          <cell r="F306" t="str">
            <v>Jim Rainear</v>
          </cell>
          <cell r="G306" t="str">
            <v>1/2/13 8:00 AM</v>
          </cell>
          <cell r="H306" t="str">
            <v>8/26/13 5:00 PM</v>
          </cell>
          <cell r="I306" t="str">
            <v>L2</v>
          </cell>
          <cell r="J306" t="str">
            <v>Mandy</v>
          </cell>
        </row>
        <row r="307">
          <cell r="A307" t="str">
            <v>NINT458</v>
          </cell>
          <cell r="B307" t="str">
            <v>Install Nuclear LMS Service Pack 8</v>
          </cell>
          <cell r="C307" t="str">
            <v>Closed</v>
          </cell>
          <cell r="D307" t="str">
            <v>Nuc Infra/Sol Delivery</v>
          </cell>
          <cell r="E307" t="str">
            <v>Maria Hester</v>
          </cell>
          <cell r="F307" t="str">
            <v>Steve Deskevich</v>
          </cell>
          <cell r="G307" t="str">
            <v>5/22/12 8:00 AM</v>
          </cell>
          <cell r="H307" t="str">
            <v>8/17/12 5:00 PM</v>
          </cell>
          <cell r="I307" t="str">
            <v>L2</v>
          </cell>
          <cell r="J307" t="str">
            <v>Justin</v>
          </cell>
        </row>
        <row r="308">
          <cell r="A308" t="str">
            <v>NINT459</v>
          </cell>
          <cell r="B308" t="str">
            <v>NucFI Bundle Items #47 and #48</v>
          </cell>
          <cell r="C308" t="str">
            <v>Closed</v>
          </cell>
          <cell r="D308" t="str">
            <v>Nuc Infra/Sol Delivery</v>
          </cell>
          <cell r="E308" t="str">
            <v>John Ferry</v>
          </cell>
          <cell r="F308" t="str">
            <v>Judy Schulte</v>
          </cell>
          <cell r="G308" t="str">
            <v>6/4/12 8:00 AM</v>
          </cell>
          <cell r="H308" t="str">
            <v>8/15/12 5:00 PM</v>
          </cell>
          <cell r="I308" t="str">
            <v>L2</v>
          </cell>
          <cell r="J308" t="str">
            <v>Justin</v>
          </cell>
        </row>
        <row r="309">
          <cell r="A309" t="str">
            <v>NINT460</v>
          </cell>
          <cell r="B309" t="str">
            <v>Control Area Operations Report Mart (CAORM)</v>
          </cell>
          <cell r="C309" t="str">
            <v>Approved - Initiate</v>
          </cell>
          <cell r="D309" t="str">
            <v>EMS/DMS/SCADA/Proc Ctrls Sol Del &amp; Support</v>
          </cell>
          <cell r="E309" t="str">
            <v>Noland Suddeth</v>
          </cell>
          <cell r="F309" t="str">
            <v>Chuck Beam</v>
          </cell>
          <cell r="G309" t="str">
            <v>6/15/12 8:00 AM</v>
          </cell>
          <cell r="H309" t="str">
            <v>4/26/13 5:00 PM</v>
          </cell>
          <cell r="I309" t="str">
            <v>L2</v>
          </cell>
          <cell r="J309" t="str">
            <v>Richard</v>
          </cell>
        </row>
        <row r="310">
          <cell r="A310" t="str">
            <v>NINT461</v>
          </cell>
          <cell r="B310" t="str">
            <v>Passport ODS Replatform</v>
          </cell>
          <cell r="C310" t="str">
            <v>Approved</v>
          </cell>
          <cell r="D310" t="str">
            <v>Nuc Infra/Sol Delivery</v>
          </cell>
          <cell r="E310" t="str">
            <v>Marc Ginns</v>
          </cell>
          <cell r="F310" t="str">
            <v>John Mitchell</v>
          </cell>
          <cell r="G310" t="str">
            <v>6/4/12 8:00 AM</v>
          </cell>
          <cell r="H310" t="str">
            <v>1/30/13 5:00 PM</v>
          </cell>
          <cell r="I310" t="str">
            <v>L2</v>
          </cell>
          <cell r="J310" t="str">
            <v>Justin</v>
          </cell>
        </row>
        <row r="311">
          <cell r="A311" t="str">
            <v>NINT462</v>
          </cell>
          <cell r="B311" t="str">
            <v>NIT Backup storage - additional capacity</v>
          </cell>
          <cell r="C311" t="str">
            <v>Closed</v>
          </cell>
          <cell r="D311" t="str">
            <v>Nuc Infra/Sol Delivery</v>
          </cell>
          <cell r="E311" t="str">
            <v>Brian Smith</v>
          </cell>
          <cell r="F311" t="str">
            <v>Carl Robinson</v>
          </cell>
          <cell r="G311" t="str">
            <v>5/15/12 8:00 AM</v>
          </cell>
          <cell r="H311" t="str">
            <v>10/31/12 5:00 PM</v>
          </cell>
          <cell r="I311" t="str">
            <v>L2</v>
          </cell>
          <cell r="J311" t="str">
            <v>Justin</v>
          </cell>
        </row>
        <row r="312">
          <cell r="A312" t="str">
            <v>NINT473</v>
          </cell>
          <cell r="B312" t="str">
            <v>TeamMate Upgrade to v10 due to Legal Hold</v>
          </cell>
          <cell r="C312" t="str">
            <v>Closed</v>
          </cell>
          <cell r="D312" t="str">
            <v>Ent Apps Sol Delivery</v>
          </cell>
          <cell r="E312" t="str">
            <v>Pam Marks</v>
          </cell>
          <cell r="F312" t="str">
            <v>Tim Stokes</v>
          </cell>
          <cell r="G312" t="str">
            <v>5/14/12 8:00 AM</v>
          </cell>
          <cell r="H312" t="str">
            <v>6/30/12 5:00 PM</v>
          </cell>
          <cell r="I312" t="str">
            <v>L2</v>
          </cell>
          <cell r="J312" t="str">
            <v>Erin</v>
          </cell>
        </row>
        <row r="313">
          <cell r="A313" t="str">
            <v>INT474</v>
          </cell>
          <cell r="B313" t="str">
            <v>Enterprise Technology Investment Management</v>
          </cell>
          <cell r="C313" t="str">
            <v>Approved</v>
          </cell>
          <cell r="D313" t="str">
            <v>IT PMO/Resource Mgmt</v>
          </cell>
          <cell r="E313" t="str">
            <v>Bill Washburn</v>
          </cell>
          <cell r="F313" t="str">
            <v>A.R. Mullinax</v>
          </cell>
          <cell r="G313" t="str">
            <v>6/1/12 8:00 AM</v>
          </cell>
          <cell r="H313" t="str">
            <v>4/12/13 5:00 PM</v>
          </cell>
          <cell r="I313" t="str">
            <v>L2</v>
          </cell>
          <cell r="J313" t="str">
            <v>Mandy</v>
          </cell>
        </row>
        <row r="314">
          <cell r="A314" t="str">
            <v>NINT475</v>
          </cell>
          <cell r="B314" t="str">
            <v>Improve Visual Source Safe (VSS) Recovery Time Objective (RTO) to One Day</v>
          </cell>
          <cell r="C314" t="str">
            <v>Approved</v>
          </cell>
          <cell r="D314" t="str">
            <v>Tech Process &amp; Support Services</v>
          </cell>
          <cell r="E314" t="str">
            <v>Tim Schnetzer</v>
          </cell>
          <cell r="F314" t="str">
            <v>Chris Heck</v>
          </cell>
          <cell r="G314" t="str">
            <v>8/1/12 8:00 AM</v>
          </cell>
          <cell r="H314" t="str">
            <v>12/31/12 5:00 PM</v>
          </cell>
          <cell r="I314" t="str">
            <v>L2</v>
          </cell>
          <cell r="J314" t="str">
            <v>Mark</v>
          </cell>
        </row>
        <row r="315">
          <cell r="A315" t="str">
            <v>NINT476</v>
          </cell>
          <cell r="B315" t="str">
            <v>Carolina AMI Project - Cisco Connected Grid Network Management System for Cisco/Itron Gridrouter/Meters</v>
          </cell>
          <cell r="C315" t="str">
            <v>Approved</v>
          </cell>
          <cell r="D315" t="str">
            <v>Telecom Eng Services</v>
          </cell>
          <cell r="E315" t="str">
            <v>Nancy Watts</v>
          </cell>
          <cell r="F315" t="str">
            <v>Mark Wyatt</v>
          </cell>
          <cell r="G315" t="str">
            <v>8/14/12 8:00 AM</v>
          </cell>
          <cell r="H315" t="str">
            <v>3/27/13 5:00 PM</v>
          </cell>
          <cell r="I315" t="str">
            <v>L2</v>
          </cell>
          <cell r="J315" t="str">
            <v>Steve</v>
          </cell>
        </row>
        <row r="316">
          <cell r="A316" t="str">
            <v>NINT298</v>
          </cell>
          <cell r="B316" t="str">
            <v>Redesignated INT144D</v>
          </cell>
          <cell r="C316" t="str">
            <v>Cancelled</v>
          </cell>
          <cell r="G316" t="str">
            <v>5/17/12 8:00 AM</v>
          </cell>
          <cell r="H316" t="str">
            <v>5/17/12 8:00 AM</v>
          </cell>
          <cell r="I316" t="str">
            <v>L2</v>
          </cell>
          <cell r="J316" t="str">
            <v>UPDATE IT TEAM!</v>
          </cell>
        </row>
        <row r="317">
          <cell r="A317" t="str">
            <v>INT79D</v>
          </cell>
          <cell r="B317" t="str">
            <v>EPS Console Relocation</v>
          </cell>
          <cell r="C317" t="str">
            <v>Cancelled</v>
          </cell>
          <cell r="D317" t="str">
            <v>Ent Apps Sol Delivery</v>
          </cell>
          <cell r="F317" t="str">
            <v>William Baker</v>
          </cell>
          <cell r="G317" t="str">
            <v>4/30/12 8:00 AM</v>
          </cell>
          <cell r="H317" t="str">
            <v>8/28/12 5:00 PM</v>
          </cell>
          <cell r="I317" t="str">
            <v>L2</v>
          </cell>
          <cell r="J317" t="str">
            <v>Erin</v>
          </cell>
        </row>
        <row r="318">
          <cell r="A318" t="str">
            <v>NINT477</v>
          </cell>
          <cell r="B318" t="str">
            <v>Ariba Integration Toolkit Security Patch</v>
          </cell>
          <cell r="C318" t="str">
            <v>Approved</v>
          </cell>
          <cell r="D318" t="str">
            <v>Ent Apps Sol Delivery</v>
          </cell>
          <cell r="E318" t="str">
            <v>Pam Marks</v>
          </cell>
          <cell r="F318" t="str">
            <v>Tim Stokes</v>
          </cell>
          <cell r="G318" t="str">
            <v>12/11/12 8:00 AM</v>
          </cell>
          <cell r="H318" t="str">
            <v>3/29/13 5:00 PM</v>
          </cell>
          <cell r="I318" t="str">
            <v>L2</v>
          </cell>
          <cell r="J318" t="str">
            <v>Erin</v>
          </cell>
        </row>
        <row r="319">
          <cell r="A319" t="str">
            <v>NINT478</v>
          </cell>
          <cell r="B319" t="str">
            <v>Corporate Paging Enhancement #33</v>
          </cell>
          <cell r="C319" t="str">
            <v>Closed</v>
          </cell>
          <cell r="D319" t="str">
            <v>Ent Apps Sol Delivery</v>
          </cell>
          <cell r="E319" t="str">
            <v>Pam Marks</v>
          </cell>
          <cell r="F319" t="str">
            <v>Tim Stokes</v>
          </cell>
          <cell r="G319" t="str">
            <v>7/9/12 8:00 AM</v>
          </cell>
          <cell r="H319" t="str">
            <v>7/20/12 5:00 PM</v>
          </cell>
          <cell r="I319" t="str">
            <v>L2</v>
          </cell>
          <cell r="J319" t="str">
            <v>Erin</v>
          </cell>
        </row>
        <row r="320">
          <cell r="A320" t="str">
            <v>NINT479</v>
          </cell>
          <cell r="B320" t="str">
            <v>Horizons 2012 Fall Release</v>
          </cell>
          <cell r="C320" t="str">
            <v>Approved</v>
          </cell>
          <cell r="D320" t="str">
            <v>Nuc Infra/Sol Delivery</v>
          </cell>
          <cell r="E320" t="str">
            <v>David Johnson</v>
          </cell>
          <cell r="F320" t="str">
            <v>Judy Schulte</v>
          </cell>
          <cell r="G320" t="str">
            <v>6/1/12 8:00 AM</v>
          </cell>
          <cell r="H320" t="str">
            <v>1/29/13 5:00 PM</v>
          </cell>
          <cell r="I320" t="str">
            <v>L2</v>
          </cell>
          <cell r="J320" t="str">
            <v>Justin</v>
          </cell>
        </row>
        <row r="321">
          <cell r="A321" t="str">
            <v>NINT480</v>
          </cell>
          <cell r="B321" t="str">
            <v>ProjectView Maintenance Upgrade (SQL 2008/Win7 compliant version)</v>
          </cell>
          <cell r="C321" t="str">
            <v>Closed</v>
          </cell>
          <cell r="D321" t="str">
            <v>Nuc Infra/Sol Delivery</v>
          </cell>
          <cell r="E321" t="str">
            <v>Glenda Johns</v>
          </cell>
          <cell r="F321" t="str">
            <v>Rick Green</v>
          </cell>
          <cell r="G321" t="str">
            <v>5/29/12 8:00 AM</v>
          </cell>
          <cell r="H321" t="str">
            <v>9/14/12 5:00 PM</v>
          </cell>
          <cell r="I321" t="str">
            <v>L2</v>
          </cell>
          <cell r="J321" t="str">
            <v>Justin</v>
          </cell>
        </row>
        <row r="322">
          <cell r="A322" t="str">
            <v>NINT481</v>
          </cell>
          <cell r="B322" t="str">
            <v>OLS/MyDuke Replacement</v>
          </cell>
          <cell r="C322" t="str">
            <v>Hold</v>
          </cell>
          <cell r="D322" t="str">
            <v>Cust Sol Delivery</v>
          </cell>
          <cell r="G322" t="str">
            <v>2/16/12 8:00 AM</v>
          </cell>
          <cell r="H322" t="str">
            <v>8/24/12 5:00 PM</v>
          </cell>
          <cell r="I322" t="str">
            <v>L2</v>
          </cell>
          <cell r="J322" t="str">
            <v>Mandy</v>
          </cell>
        </row>
        <row r="323">
          <cell r="A323" t="str">
            <v>NINT482</v>
          </cell>
          <cell r="B323" t="str">
            <v>Columbus IN PBX Replacement Project</v>
          </cell>
          <cell r="C323" t="str">
            <v>Closed</v>
          </cell>
          <cell r="D323" t="str">
            <v>Telecom Eng Services</v>
          </cell>
          <cell r="E323" t="str">
            <v>Tim Slay</v>
          </cell>
          <cell r="F323" t="str">
            <v>Gil Hammond</v>
          </cell>
          <cell r="G323" t="str">
            <v>7/18/12 8:00 AM</v>
          </cell>
          <cell r="H323" t="str">
            <v>10/31/12 5:00 PM</v>
          </cell>
          <cell r="I323" t="str">
            <v>L2</v>
          </cell>
          <cell r="J323" t="str">
            <v>Steve</v>
          </cell>
        </row>
        <row r="324">
          <cell r="A324" t="str">
            <v>NINT486</v>
          </cell>
          <cell r="B324" t="str">
            <v>AEG Retirement</v>
          </cell>
          <cell r="C324" t="str">
            <v>Approved</v>
          </cell>
          <cell r="D324" t="str">
            <v>Energy Delivery</v>
          </cell>
          <cell r="E324" t="str">
            <v>Gary Patterson</v>
          </cell>
          <cell r="F324" t="str">
            <v>Karen Elliotte</v>
          </cell>
          <cell r="G324" t="str">
            <v>7/25/12 8:00 AM</v>
          </cell>
          <cell r="H324" t="str">
            <v>1/10/13 5:00 PM</v>
          </cell>
          <cell r="I324" t="str">
            <v>L2</v>
          </cell>
          <cell r="J324" t="str">
            <v>Richard</v>
          </cell>
        </row>
        <row r="325">
          <cell r="A325" t="str">
            <v>NINT487</v>
          </cell>
          <cell r="B325" t="str">
            <v>Voice Conference Bridge Capacity Expansion</v>
          </cell>
          <cell r="C325" t="str">
            <v>Closed</v>
          </cell>
          <cell r="D325" t="str">
            <v>Telecom Eng Services</v>
          </cell>
          <cell r="E325" t="str">
            <v>Barry Wood</v>
          </cell>
          <cell r="F325" t="str">
            <v>Chris Heck</v>
          </cell>
          <cell r="G325" t="str">
            <v>6/18/12 8:00 AM</v>
          </cell>
          <cell r="H325" t="str">
            <v>9/30/12 5:00 PM</v>
          </cell>
          <cell r="I325" t="str">
            <v>L2</v>
          </cell>
          <cell r="J325" t="str">
            <v>Steve</v>
          </cell>
        </row>
        <row r="326">
          <cell r="A326" t="str">
            <v>NINT488</v>
          </cell>
          <cell r="B326" t="str">
            <v>Re-Write CRSL Application</v>
          </cell>
          <cell r="C326" t="str">
            <v>Approved</v>
          </cell>
          <cell r="D326" t="str">
            <v>Nuc Infra/Sol Delivery</v>
          </cell>
          <cell r="G326" t="str">
            <v>9/4/12 8:00 AM</v>
          </cell>
          <cell r="H326" t="str">
            <v>12/31/12 5:00 PM</v>
          </cell>
          <cell r="I326" t="str">
            <v>L2</v>
          </cell>
          <cell r="J326" t="str">
            <v>Justin</v>
          </cell>
        </row>
        <row r="327">
          <cell r="A327" t="str">
            <v>NINT489</v>
          </cell>
          <cell r="B327" t="str">
            <v>dynaTrace acquisition</v>
          </cell>
          <cell r="C327" t="str">
            <v>Cancelled</v>
          </cell>
          <cell r="D327" t="str">
            <v>Nuc Infra/Sol Delivery</v>
          </cell>
          <cell r="G327" t="str">
            <v>6/18/12 8:00 AM</v>
          </cell>
          <cell r="H327" t="str">
            <v>6/30/12 5:00 PM</v>
          </cell>
          <cell r="I327" t="str">
            <v>L2</v>
          </cell>
          <cell r="J327" t="str">
            <v>Justin</v>
          </cell>
        </row>
        <row r="328">
          <cell r="A328" t="str">
            <v>NINT490</v>
          </cell>
          <cell r="B328" t="str">
            <v>APEX IT support for ONS</v>
          </cell>
          <cell r="C328" t="str">
            <v>Approved</v>
          </cell>
          <cell r="D328" t="str">
            <v>Nuc Infra/Sol Delivery</v>
          </cell>
          <cell r="E328" t="str">
            <v>Glenda Johns</v>
          </cell>
          <cell r="G328" t="str">
            <v>6/4/12 8:00 AM</v>
          </cell>
          <cell r="H328" t="str">
            <v>12/31/12 5:00 PM</v>
          </cell>
          <cell r="I328" t="str">
            <v>L2</v>
          </cell>
          <cell r="J328" t="str">
            <v>Justin</v>
          </cell>
        </row>
        <row r="329">
          <cell r="A329" t="str">
            <v>NINT491</v>
          </cell>
          <cell r="B329" t="str">
            <v>GEDDS PI Point Editor</v>
          </cell>
          <cell r="C329" t="str">
            <v>Approved</v>
          </cell>
          <cell r="D329" t="str">
            <v>Nuc Infra/Sol Delivery</v>
          </cell>
          <cell r="E329" t="str">
            <v>Glenda Johns</v>
          </cell>
          <cell r="G329" t="str">
            <v>11/19/09 8:00 AM</v>
          </cell>
          <cell r="H329" t="str">
            <v>12/31/12 5:00 PM</v>
          </cell>
          <cell r="I329" t="str">
            <v>L2</v>
          </cell>
          <cell r="J329" t="str">
            <v>Justin</v>
          </cell>
        </row>
        <row r="330">
          <cell r="A330" t="str">
            <v>NINT492</v>
          </cell>
          <cell r="B330" t="str">
            <v>RadLock Key Control System</v>
          </cell>
          <cell r="C330" t="str">
            <v>Closed</v>
          </cell>
          <cell r="D330" t="str">
            <v>Nuc Infra/Sol Delivery</v>
          </cell>
          <cell r="E330" t="str">
            <v>Glenda Johns</v>
          </cell>
          <cell r="G330" t="str">
            <v>9/2/08 8:00 AM</v>
          </cell>
          <cell r="H330" t="str">
            <v>10/31/12 5:00 PM</v>
          </cell>
          <cell r="I330" t="str">
            <v>L2</v>
          </cell>
          <cell r="J330" t="str">
            <v>Justin</v>
          </cell>
        </row>
        <row r="331">
          <cell r="A331" t="str">
            <v>NINT494</v>
          </cell>
          <cell r="B331" t="str">
            <v>Nuclear Network Equipment</v>
          </cell>
          <cell r="C331" t="str">
            <v>Closed</v>
          </cell>
          <cell r="D331" t="str">
            <v>Nuc Infra/Sol Delivery</v>
          </cell>
          <cell r="E331" t="str">
            <v>Brian Smith</v>
          </cell>
          <cell r="F331" t="str">
            <v>Carl Robinson</v>
          </cell>
          <cell r="G331" t="str">
            <v>7/2/12 8:00 AM</v>
          </cell>
          <cell r="H331" t="str">
            <v>12/28/12 5:00 PM</v>
          </cell>
          <cell r="I331" t="str">
            <v>L2</v>
          </cell>
          <cell r="J331" t="str">
            <v>Justin</v>
          </cell>
        </row>
        <row r="332">
          <cell r="A332" t="str">
            <v>INT154D</v>
          </cell>
          <cell r="B332" t="str">
            <v>Server Monitoring</v>
          </cell>
          <cell r="C332" t="str">
            <v>Cancelled</v>
          </cell>
          <cell r="D332" t="str">
            <v>Tech Process &amp; Support Services</v>
          </cell>
          <cell r="F332" t="str">
            <v>Frank Cook</v>
          </cell>
          <cell r="G332" t="str">
            <v>6/1/12 8:00 AM</v>
          </cell>
          <cell r="H332" t="str">
            <v>8/28/12 5:00 PM</v>
          </cell>
          <cell r="I332" t="str">
            <v>L2</v>
          </cell>
          <cell r="J332" t="str">
            <v>Mark</v>
          </cell>
        </row>
        <row r="333">
          <cell r="A333" t="str">
            <v>NINT495</v>
          </cell>
          <cell r="B333" t="str">
            <v>Gas Ops Inside Piping Inspections changes to eMax and CBIS</v>
          </cell>
          <cell r="C333" t="str">
            <v>Approved</v>
          </cell>
          <cell r="D333" t="str">
            <v>Work Mgmt / Supply Chain</v>
          </cell>
          <cell r="E333" t="str">
            <v>Gretchen Sink</v>
          </cell>
          <cell r="F333" t="str">
            <v>Jim Mehring</v>
          </cell>
          <cell r="G333" t="str">
            <v>8/1/12 8:00 AM</v>
          </cell>
          <cell r="H333" t="str">
            <v>11/15/12 5:00 PM</v>
          </cell>
          <cell r="I333" t="str">
            <v>L2</v>
          </cell>
          <cell r="J333" t="str">
            <v>Richard</v>
          </cell>
        </row>
        <row r="334">
          <cell r="A334" t="str">
            <v>NINT496</v>
          </cell>
          <cell r="B334" t="str">
            <v>EGIS eMax Integration Improvements</v>
          </cell>
          <cell r="C334" t="str">
            <v>Approved</v>
          </cell>
          <cell r="D334" t="str">
            <v>Work Mgmt / Supply Chain</v>
          </cell>
          <cell r="E334" t="str">
            <v>Gretchen Sink</v>
          </cell>
          <cell r="F334" t="str">
            <v>Jim Stanley</v>
          </cell>
          <cell r="G334" t="str">
            <v>8/1/12 8:00 AM</v>
          </cell>
          <cell r="H334" t="str">
            <v>11/15/12 5:00 PM</v>
          </cell>
          <cell r="I334" t="str">
            <v>L2</v>
          </cell>
          <cell r="J334" t="str">
            <v>Richard</v>
          </cell>
        </row>
        <row r="335">
          <cell r="A335" t="str">
            <v>PMO005</v>
          </cell>
          <cell r="B335" t="str">
            <v>Resource Management</v>
          </cell>
          <cell r="C335" t="str">
            <v>Proposed</v>
          </cell>
          <cell r="D335" t="str">
            <v>IT PMO/Resource Mgmt</v>
          </cell>
          <cell r="G335" t="str">
            <v>6/1/12 8:00 AM</v>
          </cell>
          <cell r="H335" t="str">
            <v>12/28/12 5:00 PM</v>
          </cell>
          <cell r="I335" t="str">
            <v>L2</v>
          </cell>
          <cell r="J335" t="str">
            <v>Mandy</v>
          </cell>
        </row>
        <row r="336">
          <cell r="A336" t="str">
            <v>NINT497</v>
          </cell>
          <cell r="B336" t="str">
            <v>DEGS – Landmark Divestiture</v>
          </cell>
          <cell r="C336" t="str">
            <v>Closed</v>
          </cell>
          <cell r="D336" t="str">
            <v>Commercial/Fuels &amp; Trading</v>
          </cell>
          <cell r="E336" t="str">
            <v>John McCaskey</v>
          </cell>
          <cell r="G336" t="str">
            <v>1/3/12 8:00 AM</v>
          </cell>
          <cell r="H336" t="str">
            <v>11/7/12 5:00 PM</v>
          </cell>
          <cell r="I336" t="str">
            <v>L2</v>
          </cell>
          <cell r="J336" t="str">
            <v>Justin</v>
          </cell>
        </row>
        <row r="337">
          <cell r="A337" t="str">
            <v>NINT498</v>
          </cell>
          <cell r="B337" t="str">
            <v>Dream and Centerstone Upgrade</v>
          </cell>
          <cell r="C337" t="str">
            <v>Cancelled</v>
          </cell>
          <cell r="D337" t="str">
            <v>Ent Apps Sol Delivery</v>
          </cell>
          <cell r="G337" t="str">
            <v>6/25/12 8:00 AM</v>
          </cell>
          <cell r="H337" t="str">
            <v>8/20/12 5:00 PM</v>
          </cell>
          <cell r="I337" t="str">
            <v>L2</v>
          </cell>
          <cell r="J337" t="str">
            <v>Erin</v>
          </cell>
        </row>
        <row r="338">
          <cell r="A338" t="str">
            <v>NINT499</v>
          </cell>
          <cell r="B338" t="str">
            <v>400 S. Tryon Nortel Replacement</v>
          </cell>
          <cell r="C338" t="str">
            <v>Approved</v>
          </cell>
          <cell r="D338" t="str">
            <v>Telecom Eng Services</v>
          </cell>
          <cell r="E338" t="str">
            <v>Tim Slay</v>
          </cell>
          <cell r="F338" t="str">
            <v>Chris Heck</v>
          </cell>
          <cell r="G338" t="str">
            <v>6/15/12 8:00 AM</v>
          </cell>
          <cell r="H338" t="str">
            <v>10/15/12 5:00 PM</v>
          </cell>
          <cell r="I338" t="str">
            <v>L2</v>
          </cell>
          <cell r="J338" t="str">
            <v>Steve</v>
          </cell>
        </row>
        <row r="339">
          <cell r="A339" t="str">
            <v>NINT500</v>
          </cell>
          <cell r="B339" t="str">
            <v>NTSR102/SR182 Life Cycle Replacement</v>
          </cell>
          <cell r="C339" t="str">
            <v>Approved</v>
          </cell>
          <cell r="D339" t="str">
            <v>Telecom Eng Services</v>
          </cell>
          <cell r="E339" t="str">
            <v>Tim Slay</v>
          </cell>
          <cell r="F339" t="str">
            <v>Chris Heck</v>
          </cell>
          <cell r="G339" t="str">
            <v>6/18/12 8:00 AM</v>
          </cell>
          <cell r="H339" t="str">
            <v>12/28/12 5:00 PM</v>
          </cell>
          <cell r="I339" t="str">
            <v>L2</v>
          </cell>
          <cell r="J339" t="str">
            <v>Steve</v>
          </cell>
        </row>
        <row r="340">
          <cell r="A340" t="str">
            <v>NINT501</v>
          </cell>
          <cell r="B340" t="str">
            <v>Nuclear IPS Implementation</v>
          </cell>
          <cell r="C340" t="str">
            <v>Closed</v>
          </cell>
          <cell r="D340" t="str">
            <v>Nuc Infra/Sol Delivery</v>
          </cell>
          <cell r="E340" t="str">
            <v>Brian Smith</v>
          </cell>
          <cell r="F340" t="str">
            <v>Carl Robinson</v>
          </cell>
          <cell r="G340" t="str">
            <v>8/1/12 8:00 AM</v>
          </cell>
          <cell r="H340" t="str">
            <v>12/28/12 5:00 PM</v>
          </cell>
          <cell r="I340" t="str">
            <v>L2</v>
          </cell>
          <cell r="J340" t="str">
            <v>Justin</v>
          </cell>
        </row>
        <row r="341">
          <cell r="A341" t="str">
            <v>NINT502</v>
          </cell>
          <cell r="B341" t="str">
            <v>LDM - Content Reorg &amp; Record Verification</v>
          </cell>
          <cell r="C341" t="str">
            <v>Approved</v>
          </cell>
          <cell r="D341" t="str">
            <v>Ent Apps Sol Delivery</v>
          </cell>
          <cell r="E341" t="str">
            <v>Joseph T Adams</v>
          </cell>
          <cell r="F341" t="str">
            <v>David Maltz</v>
          </cell>
          <cell r="G341" t="str">
            <v>2/16/12 8:00 AM</v>
          </cell>
          <cell r="H341" t="str">
            <v>6/22/12 5:00 PM</v>
          </cell>
          <cell r="I341" t="str">
            <v>L2</v>
          </cell>
          <cell r="J341" t="str">
            <v>Erin</v>
          </cell>
        </row>
        <row r="342">
          <cell r="A342" t="str">
            <v>NINT503</v>
          </cell>
          <cell r="B342" t="str">
            <v>Rainfinity EOL Replacement and Centera Consolidation</v>
          </cell>
          <cell r="C342" t="str">
            <v>Approved</v>
          </cell>
          <cell r="D342" t="str">
            <v>Technology Services</v>
          </cell>
          <cell r="E342" t="str">
            <v>Brian Cosgrove</v>
          </cell>
          <cell r="F342" t="str">
            <v>Frank Cook</v>
          </cell>
          <cell r="G342" t="str">
            <v>7/2/12 8:00 AM</v>
          </cell>
          <cell r="H342" t="str">
            <v>10/30/12 5:00 PM</v>
          </cell>
          <cell r="I342" t="str">
            <v>L2</v>
          </cell>
          <cell r="J342" t="str">
            <v>Mark</v>
          </cell>
        </row>
        <row r="343">
          <cell r="A343" t="str">
            <v>NINT504</v>
          </cell>
          <cell r="B343" t="str">
            <v>Archive and Legal Hold Storage Infrastructure</v>
          </cell>
          <cell r="C343" t="str">
            <v>Approved</v>
          </cell>
          <cell r="D343" t="str">
            <v>Technology Services</v>
          </cell>
          <cell r="E343" t="str">
            <v>Brian Cosgrove</v>
          </cell>
          <cell r="F343" t="str">
            <v>Frank Cook</v>
          </cell>
          <cell r="G343" t="str">
            <v>7/24/12 8:00 AM</v>
          </cell>
          <cell r="H343" t="str">
            <v>1/31/13 5:00 PM</v>
          </cell>
          <cell r="I343" t="str">
            <v>L2</v>
          </cell>
          <cell r="J343" t="str">
            <v>Mark</v>
          </cell>
        </row>
        <row r="344">
          <cell r="A344" t="str">
            <v>NINT505</v>
          </cell>
          <cell r="B344" t="str">
            <v>Southeast Indiana OC12 Sonet Ring Additions (Phase 2)</v>
          </cell>
          <cell r="C344" t="str">
            <v>Approved</v>
          </cell>
          <cell r="D344" t="str">
            <v>Telecom Eng Services</v>
          </cell>
          <cell r="E344" t="str">
            <v>Tim Slay</v>
          </cell>
          <cell r="F344" t="str">
            <v>Jay Brown</v>
          </cell>
          <cell r="G344" t="str">
            <v>8/13/12 8:00 AM</v>
          </cell>
          <cell r="H344" t="str">
            <v>6/25/13 5:00 PM</v>
          </cell>
          <cell r="I344" t="str">
            <v>L2</v>
          </cell>
          <cell r="J344" t="str">
            <v>Steve</v>
          </cell>
        </row>
        <row r="345">
          <cell r="A345" t="str">
            <v>NINT506</v>
          </cell>
          <cell r="B345" t="str">
            <v>Houston NAS EOL Replacement</v>
          </cell>
          <cell r="C345" t="str">
            <v>Approved</v>
          </cell>
          <cell r="D345" t="str">
            <v>Technology Services</v>
          </cell>
          <cell r="E345" t="str">
            <v>Brian Cosgrove</v>
          </cell>
          <cell r="F345" t="str">
            <v>Frank Cook</v>
          </cell>
          <cell r="G345" t="str">
            <v>2/16/12 8:00 AM</v>
          </cell>
          <cell r="H345" t="str">
            <v>10/31/12 5:00 PM</v>
          </cell>
          <cell r="I345" t="str">
            <v>L2</v>
          </cell>
          <cell r="J345" t="str">
            <v>Mark</v>
          </cell>
        </row>
        <row r="346">
          <cell r="A346" t="str">
            <v>NINT507a</v>
          </cell>
          <cell r="B346" t="str">
            <v>NERC CIP: Transformation</v>
          </cell>
          <cell r="C346" t="str">
            <v>Approved</v>
          </cell>
          <cell r="D346" t="str">
            <v>IT PMO/Resource Mgmt</v>
          </cell>
          <cell r="E346" t="str">
            <v>Danny Ingram</v>
          </cell>
          <cell r="G346" t="str">
            <v>12/3/12 8:00 AM</v>
          </cell>
          <cell r="H346" t="str">
            <v>5/31/13 5:00 PM</v>
          </cell>
          <cell r="I346" t="str">
            <v>L2</v>
          </cell>
          <cell r="J346" t="str">
            <v>Mandy</v>
          </cell>
        </row>
        <row r="347">
          <cell r="A347" t="str">
            <v>NINT507b</v>
          </cell>
          <cell r="B347" t="str">
            <v>NERC CIP: CIP Administration</v>
          </cell>
          <cell r="C347" t="str">
            <v>Approved</v>
          </cell>
          <cell r="D347" t="str">
            <v>IT PMO/Resource Mgmt</v>
          </cell>
          <cell r="E347" t="str">
            <v>Phyllis Withers</v>
          </cell>
          <cell r="G347" t="str">
            <v>12/3/12 8:00 AM</v>
          </cell>
          <cell r="H347" t="str">
            <v>12/31/13 5:00 PM</v>
          </cell>
          <cell r="I347" t="str">
            <v>L2</v>
          </cell>
          <cell r="J347" t="str">
            <v>Mandy</v>
          </cell>
        </row>
        <row r="348">
          <cell r="A348" t="str">
            <v>INT112</v>
          </cell>
          <cell r="B348" t="str">
            <v>FileNet Migration and Electronic Document Management</v>
          </cell>
          <cell r="C348" t="str">
            <v>Approved</v>
          </cell>
          <cell r="D348" t="str">
            <v>Ent Apps Sol Delivery</v>
          </cell>
          <cell r="E348" t="str">
            <v>Lacy Hamilton</v>
          </cell>
          <cell r="F348" t="str">
            <v>Jane Brown</v>
          </cell>
          <cell r="G348" t="str">
            <v>6/21/12 8:00 AM</v>
          </cell>
          <cell r="H348" t="str">
            <v>8/26/14 5:00 PM</v>
          </cell>
          <cell r="J348" t="str">
            <v>Erin</v>
          </cell>
        </row>
        <row r="349">
          <cell r="A349" t="str">
            <v>NINT508</v>
          </cell>
          <cell r="B349" t="str">
            <v>Oracle Sandbox - Train - Test Env Infrastructure</v>
          </cell>
          <cell r="C349" t="str">
            <v>Approved</v>
          </cell>
          <cell r="D349" t="str">
            <v>Database Services</v>
          </cell>
          <cell r="E349" t="str">
            <v>Missy Froneberger</v>
          </cell>
          <cell r="F349" t="str">
            <v>Frank Cook</v>
          </cell>
          <cell r="G349" t="str">
            <v>7/2/12 8:00 AM</v>
          </cell>
          <cell r="H349" t="str">
            <v>12/28/12 5:00 PM</v>
          </cell>
          <cell r="I349" t="str">
            <v>L2</v>
          </cell>
          <cell r="J349" t="str">
            <v>Mark</v>
          </cell>
        </row>
        <row r="350">
          <cell r="A350" t="str">
            <v>NINT509</v>
          </cell>
          <cell r="B350" t="str">
            <v>Energy Center SOC RTU Nortel Replacement</v>
          </cell>
          <cell r="C350" t="str">
            <v>Approved</v>
          </cell>
          <cell r="D350" t="str">
            <v>Telecom Eng Services</v>
          </cell>
          <cell r="E350" t="str">
            <v>Tim Slay</v>
          </cell>
          <cell r="F350" t="str">
            <v>Chris Heck</v>
          </cell>
          <cell r="G350" t="str">
            <v>2/16/12 8:00 AM</v>
          </cell>
          <cell r="H350" t="str">
            <v>6/6/12 5:00 PM</v>
          </cell>
          <cell r="I350" t="str">
            <v>L2</v>
          </cell>
          <cell r="J350" t="str">
            <v>Steve</v>
          </cell>
        </row>
        <row r="351">
          <cell r="A351" t="str">
            <v>NINT510</v>
          </cell>
          <cell r="B351" t="str">
            <v>Promet Post Production Bundle Release 1</v>
          </cell>
          <cell r="C351" t="str">
            <v>Closed</v>
          </cell>
          <cell r="D351" t="str">
            <v>Fossil/Hydro/EH&amp;S Solutions</v>
          </cell>
          <cell r="E351" t="str">
            <v>Matt Peterson</v>
          </cell>
          <cell r="F351" t="str">
            <v>Ellen Lankford</v>
          </cell>
          <cell r="G351" t="str">
            <v>6/28/12 8:00 AM</v>
          </cell>
          <cell r="H351" t="str">
            <v>7/12/12 5:00 PM</v>
          </cell>
          <cell r="I351" t="str">
            <v>L2</v>
          </cell>
          <cell r="J351" t="str">
            <v>Justin</v>
          </cell>
        </row>
        <row r="352">
          <cell r="A352" t="str">
            <v>INT515</v>
          </cell>
          <cell r="B352" t="str">
            <v>Medical Services</v>
          </cell>
          <cell r="C352" t="str">
            <v>Approved - Initiate</v>
          </cell>
          <cell r="D352" t="str">
            <v>HR Sol Delivery</v>
          </cell>
          <cell r="E352" t="str">
            <v>Patty Jasper</v>
          </cell>
          <cell r="F352" t="str">
            <v>Tom Silinski</v>
          </cell>
          <cell r="G352" t="str">
            <v>1/2/14 8:00 AM</v>
          </cell>
          <cell r="H352" t="str">
            <v>12/31/14 5:00 PM</v>
          </cell>
          <cell r="I352" t="str">
            <v>L2</v>
          </cell>
          <cell r="J352" t="str">
            <v>Erin</v>
          </cell>
        </row>
        <row r="353">
          <cell r="A353" t="str">
            <v>INT516</v>
          </cell>
          <cell r="B353" t="str">
            <v>Internal Portal Migration to SharePoint 2010</v>
          </cell>
          <cell r="C353" t="str">
            <v>Approved</v>
          </cell>
          <cell r="D353" t="str">
            <v>HR Sol Delivery</v>
          </cell>
          <cell r="E353" t="str">
            <v>Virginia Mackin</v>
          </cell>
          <cell r="F353" t="str">
            <v>Patty Jasper</v>
          </cell>
          <cell r="G353" t="str">
            <v>10/1/12 8:00 AM</v>
          </cell>
          <cell r="H353" t="str">
            <v>5/29/13 5:00 PM</v>
          </cell>
          <cell r="I353" t="str">
            <v>L2</v>
          </cell>
          <cell r="J353" t="str">
            <v>Erin</v>
          </cell>
        </row>
        <row r="354">
          <cell r="A354" t="str">
            <v>NINT511</v>
          </cell>
          <cell r="B354" t="str">
            <v>McGuire Island Diverse Fiber Path</v>
          </cell>
          <cell r="C354" t="str">
            <v>Closed</v>
          </cell>
          <cell r="D354" t="str">
            <v>Nuc Infra/Sol Delivery</v>
          </cell>
          <cell r="E354" t="str">
            <v>Brian Smith</v>
          </cell>
          <cell r="F354" t="str">
            <v>Carl Robinson</v>
          </cell>
          <cell r="G354" t="str">
            <v>2/16/12 8:00 AM</v>
          </cell>
          <cell r="H354" t="str">
            <v>12/28/12 5:00 PM</v>
          </cell>
          <cell r="I354" t="str">
            <v>L2</v>
          </cell>
          <cell r="J354" t="str">
            <v>Justin</v>
          </cell>
        </row>
        <row r="355">
          <cell r="A355" t="str">
            <v>INT512</v>
          </cell>
          <cell r="B355" t="str">
            <v>Re-designated NINT512</v>
          </cell>
          <cell r="C355" t="str">
            <v>Cancelled</v>
          </cell>
          <cell r="E355" t="str">
            <v>Lisa Sechrest</v>
          </cell>
          <cell r="F355" t="str">
            <v>Chris Heck</v>
          </cell>
          <cell r="G355" t="str">
            <v>7/2/12 8:00 AM</v>
          </cell>
          <cell r="H355" t="str">
            <v>7/2/12 5:00 PM</v>
          </cell>
          <cell r="I355" t="str">
            <v>L2</v>
          </cell>
          <cell r="J355" t="str">
            <v>UPDATE IT TEAM!</v>
          </cell>
        </row>
        <row r="356">
          <cell r="A356" t="str">
            <v>INT101</v>
          </cell>
          <cell r="B356" t="str">
            <v>IAM Internal Access Management Study - Phase I</v>
          </cell>
          <cell r="C356" t="str">
            <v>Approved</v>
          </cell>
          <cell r="D356" t="str">
            <v>Directory &amp; Access Services</v>
          </cell>
          <cell r="G356" t="str">
            <v>7/1/13 8:00 AM</v>
          </cell>
          <cell r="H356" t="str">
            <v>10/1/13 5:00 PM</v>
          </cell>
          <cell r="J356" t="str">
            <v>Richard</v>
          </cell>
        </row>
        <row r="357">
          <cell r="A357" t="str">
            <v>INT103</v>
          </cell>
          <cell r="B357" t="str">
            <v>SharePoint Consolidation</v>
          </cell>
          <cell r="C357" t="str">
            <v>Approved</v>
          </cell>
          <cell r="D357" t="str">
            <v>Ent Apps Sol Delivery</v>
          </cell>
          <cell r="E357" t="str">
            <v>Lacy Hamilton</v>
          </cell>
          <cell r="F357" t="str">
            <v>Jane Brown</v>
          </cell>
          <cell r="G357" t="str">
            <v>9/2/12 8:00 AM</v>
          </cell>
          <cell r="H357" t="str">
            <v>8/27/14 3:30 PM</v>
          </cell>
          <cell r="J357" t="str">
            <v>Erin</v>
          </cell>
        </row>
        <row r="358">
          <cell r="A358" t="str">
            <v>INT104</v>
          </cell>
          <cell r="B358" t="str">
            <v>IMA Buildout</v>
          </cell>
          <cell r="C358" t="str">
            <v>Approved</v>
          </cell>
          <cell r="D358" t="str">
            <v>Info Mgmt CoE</v>
          </cell>
          <cell r="G358" t="str">
            <v>8/1/12 12:00 AM</v>
          </cell>
          <cell r="H358" t="str">
            <v>7/28/15 5:00 PM</v>
          </cell>
          <cell r="J358" t="str">
            <v>Richard</v>
          </cell>
        </row>
        <row r="359">
          <cell r="A359" t="str">
            <v>INT105</v>
          </cell>
          <cell r="B359" t="str">
            <v>Filenet Maximo Integration</v>
          </cell>
          <cell r="C359" t="str">
            <v>Approved</v>
          </cell>
          <cell r="D359" t="str">
            <v>Ent Apps Sol Delivery</v>
          </cell>
          <cell r="G359" t="str">
            <v>3/1/13 12:00 AM</v>
          </cell>
          <cell r="H359" t="str">
            <v>11/20/14 5:00 PM</v>
          </cell>
          <cell r="J359" t="str">
            <v>Erin</v>
          </cell>
        </row>
        <row r="360">
          <cell r="A360" t="str">
            <v>INT106</v>
          </cell>
          <cell r="B360" t="str">
            <v>FERC Tariff Migration</v>
          </cell>
          <cell r="C360" t="str">
            <v>Approved</v>
          </cell>
          <cell r="D360" t="str">
            <v>Ent Apps Sol Delivery</v>
          </cell>
          <cell r="G360" t="str">
            <v>8/1/12 12:00 AM</v>
          </cell>
          <cell r="H360" t="str">
            <v>6/25/13 5:00 PM</v>
          </cell>
          <cell r="J360" t="str">
            <v>Erin</v>
          </cell>
        </row>
        <row r="361">
          <cell r="A361" t="str">
            <v>INT107</v>
          </cell>
          <cell r="B361" t="str">
            <v>Audit Systems Convergence</v>
          </cell>
          <cell r="C361" t="str">
            <v>Closed</v>
          </cell>
          <cell r="D361" t="str">
            <v>Ent Apps Sol Delivery</v>
          </cell>
          <cell r="G361" t="str">
            <v>6/30/12 12:00 AM</v>
          </cell>
          <cell r="H361" t="str">
            <v>1/1/13 5:00 PM</v>
          </cell>
          <cell r="J361" t="str">
            <v>Erin</v>
          </cell>
        </row>
        <row r="362">
          <cell r="A362" t="str">
            <v>INT108</v>
          </cell>
          <cell r="B362" t="str">
            <v>Legal Matter Mgmt and Outside Counsel Billing</v>
          </cell>
          <cell r="C362" t="str">
            <v>Approved</v>
          </cell>
          <cell r="D362" t="str">
            <v>Ent Apps Sol Delivery</v>
          </cell>
          <cell r="G362" t="str">
            <v>8/1/12 12:00 AM</v>
          </cell>
          <cell r="H362" t="str">
            <v>8/26/13 5:00 PM</v>
          </cell>
          <cell r="J362" t="str">
            <v>Erin</v>
          </cell>
        </row>
        <row r="363">
          <cell r="A363" t="str">
            <v>INT111</v>
          </cell>
          <cell r="B363" t="str">
            <v>Email &amp; Data Archiving</v>
          </cell>
          <cell r="C363" t="str">
            <v>Cancelled</v>
          </cell>
          <cell r="D363" t="str">
            <v>Ent Apps Sol Delivery</v>
          </cell>
          <cell r="G363" t="str">
            <v>7/10/12 12:00 AM</v>
          </cell>
          <cell r="H363" t="str">
            <v>7/10/12 12:00 AM</v>
          </cell>
          <cell r="J363" t="str">
            <v>Erin</v>
          </cell>
        </row>
        <row r="364">
          <cell r="A364" t="str">
            <v>INT114</v>
          </cell>
          <cell r="B364" t="str">
            <v>Financial System Integration</v>
          </cell>
          <cell r="C364" t="str">
            <v>Cancelled</v>
          </cell>
          <cell r="D364" t="str">
            <v>Finance Sol Delivery</v>
          </cell>
          <cell r="E364" t="str">
            <v>Jane Brown</v>
          </cell>
          <cell r="F364" t="str">
            <v>Steve Young</v>
          </cell>
          <cell r="G364" t="str">
            <v>10/15/12 8:00 AM</v>
          </cell>
          <cell r="H364" t="str">
            <v>10/15/12 8:00 AM</v>
          </cell>
          <cell r="J364" t="str">
            <v>Erin</v>
          </cell>
        </row>
        <row r="365">
          <cell r="A365" t="str">
            <v>INT114a</v>
          </cell>
          <cell r="B365" t="str">
            <v>Financial System Integration - PeopleSoft/Hub/Reporting</v>
          </cell>
          <cell r="C365" t="str">
            <v>Approved</v>
          </cell>
          <cell r="D365" t="str">
            <v>Finance Sol Delivery</v>
          </cell>
          <cell r="G365" t="str">
            <v>10/15/12 8:00 AM</v>
          </cell>
          <cell r="H365" t="str">
            <v>5/7/14 5:00 PM</v>
          </cell>
          <cell r="I365" t="str">
            <v>L2</v>
          </cell>
          <cell r="J365" t="str">
            <v>Erin</v>
          </cell>
        </row>
        <row r="366">
          <cell r="A366" t="str">
            <v>INT114b</v>
          </cell>
          <cell r="B366" t="str">
            <v>Financial System Integration - Consolidations</v>
          </cell>
          <cell r="C366" t="str">
            <v>Approved</v>
          </cell>
          <cell r="D366" t="str">
            <v>Finance Sol Delivery</v>
          </cell>
          <cell r="G366" t="str">
            <v>9/4/12 8:00 AM</v>
          </cell>
          <cell r="H366" t="str">
            <v>3/27/14 5:00 PM</v>
          </cell>
          <cell r="I366" t="str">
            <v>L2</v>
          </cell>
          <cell r="J366" t="str">
            <v>Erin</v>
          </cell>
        </row>
        <row r="367">
          <cell r="A367" t="str">
            <v>INT114c</v>
          </cell>
          <cell r="B367" t="str">
            <v>Financial System Integration - PowerPlant</v>
          </cell>
          <cell r="C367" t="str">
            <v>Approved</v>
          </cell>
          <cell r="D367" t="str">
            <v>Finance Sol Delivery</v>
          </cell>
          <cell r="G367" t="str">
            <v>11/15/12 8:00 AM</v>
          </cell>
          <cell r="H367" t="str">
            <v>6/10/14 5:00 PM</v>
          </cell>
          <cell r="I367" t="str">
            <v>L2</v>
          </cell>
          <cell r="J367" t="str">
            <v>Erin</v>
          </cell>
        </row>
        <row r="368">
          <cell r="A368" t="str">
            <v>INT114e</v>
          </cell>
          <cell r="B368" t="str">
            <v>Financial System Integration - Tax Provision &amp; Compliance</v>
          </cell>
          <cell r="C368" t="str">
            <v>Approved</v>
          </cell>
          <cell r="D368" t="str">
            <v>Finance Sol Delivery</v>
          </cell>
          <cell r="G368" t="str">
            <v>9/4/12 8:00 AM</v>
          </cell>
          <cell r="H368" t="str">
            <v>3/27/14 5:00 PM</v>
          </cell>
          <cell r="I368" t="str">
            <v>L2</v>
          </cell>
          <cell r="J368" t="str">
            <v>Erin</v>
          </cell>
        </row>
        <row r="369">
          <cell r="A369" t="str">
            <v>INT114f</v>
          </cell>
          <cell r="B369" t="str">
            <v>Financial System Integration - Tax Provision</v>
          </cell>
          <cell r="C369" t="str">
            <v>Cancelled</v>
          </cell>
          <cell r="D369" t="str">
            <v>Finance Sol Delivery</v>
          </cell>
          <cell r="G369" t="str">
            <v>11/1/12 8:00 AM</v>
          </cell>
          <cell r="H369" t="str">
            <v>3/28/14 5:00 PM</v>
          </cell>
          <cell r="I369" t="str">
            <v>L2</v>
          </cell>
          <cell r="J369" t="str">
            <v>Erin</v>
          </cell>
        </row>
        <row r="370">
          <cell r="A370" t="str">
            <v>INT114g</v>
          </cell>
          <cell r="B370" t="str">
            <v>Financial System Integration - Retirement</v>
          </cell>
          <cell r="C370" t="str">
            <v>Approved</v>
          </cell>
          <cell r="D370" t="str">
            <v>Finance Sol Delivery</v>
          </cell>
          <cell r="G370" t="str">
            <v>1/21/13 8:00 AM</v>
          </cell>
          <cell r="H370" t="str">
            <v>3/31/14 5:00 PM</v>
          </cell>
          <cell r="I370" t="str">
            <v>L2</v>
          </cell>
          <cell r="J370" t="str">
            <v>Erin</v>
          </cell>
        </row>
        <row r="371">
          <cell r="A371" t="str">
            <v>INT114h</v>
          </cell>
          <cell r="B371" t="str">
            <v>Financial System Integration - AP</v>
          </cell>
          <cell r="C371" t="str">
            <v>Approved</v>
          </cell>
          <cell r="D371" t="str">
            <v>Finance Sol Delivery</v>
          </cell>
          <cell r="G371" t="str">
            <v>10/15/12 8:00 AM</v>
          </cell>
          <cell r="H371" t="str">
            <v>1/1/14 5:00 PM</v>
          </cell>
          <cell r="I371" t="str">
            <v>L2</v>
          </cell>
          <cell r="J371" t="str">
            <v>Erin</v>
          </cell>
        </row>
        <row r="372">
          <cell r="A372" t="str">
            <v>INT116</v>
          </cell>
          <cell r="B372" t="str">
            <v>Treasury System Consolidation</v>
          </cell>
          <cell r="C372" t="str">
            <v>Approved</v>
          </cell>
          <cell r="D372" t="str">
            <v>Finance Sol Delivery</v>
          </cell>
          <cell r="E372" t="str">
            <v>Jane Brown</v>
          </cell>
          <cell r="F372" t="str">
            <v>Kim Carleson</v>
          </cell>
          <cell r="G372" t="str">
            <v>8/1/12 8:00 AM</v>
          </cell>
          <cell r="H372" t="str">
            <v>1/28/13 5:00 PM</v>
          </cell>
          <cell r="J372" t="str">
            <v>Erin</v>
          </cell>
        </row>
        <row r="373">
          <cell r="A373" t="str">
            <v>INT117</v>
          </cell>
          <cell r="B373" t="str">
            <v>Forecast System Consolidation</v>
          </cell>
          <cell r="C373" t="str">
            <v>Approved</v>
          </cell>
          <cell r="D373" t="str">
            <v>Finance Sol Delivery</v>
          </cell>
          <cell r="G373" t="str">
            <v>10/1/12 12:00 AM</v>
          </cell>
          <cell r="H373" t="str">
            <v>5/23/14 5:00 PM</v>
          </cell>
          <cell r="J373" t="str">
            <v>Erin</v>
          </cell>
        </row>
        <row r="374">
          <cell r="A374" t="str">
            <v>INT120</v>
          </cell>
          <cell r="B374" t="str">
            <v>Risk</v>
          </cell>
          <cell r="C374" t="str">
            <v>Approved</v>
          </cell>
          <cell r="D374" t="str">
            <v>Finance Sol Delivery</v>
          </cell>
          <cell r="G374" t="str">
            <v>9/4/12 8:00 AM</v>
          </cell>
          <cell r="H374" t="str">
            <v>10/29/15 5:00 PM</v>
          </cell>
          <cell r="J374" t="str">
            <v>Erin</v>
          </cell>
        </row>
        <row r="375">
          <cell r="A375" t="str">
            <v>INT121</v>
          </cell>
          <cell r="B375" t="str">
            <v>Budget System Consolidation</v>
          </cell>
          <cell r="C375" t="str">
            <v>Approved</v>
          </cell>
          <cell r="D375" t="str">
            <v>Finance Sol Delivery</v>
          </cell>
          <cell r="G375" t="str">
            <v>4/1/14 12:00 AM</v>
          </cell>
          <cell r="H375" t="str">
            <v>6/24/16 5:00 PM</v>
          </cell>
          <cell r="J375" t="str">
            <v>Erin</v>
          </cell>
        </row>
        <row r="376">
          <cell r="A376" t="str">
            <v>INT124a</v>
          </cell>
          <cell r="B376" t="str">
            <v>Payroll / Benefits/Time Reporting</v>
          </cell>
          <cell r="C376" t="str">
            <v>Approved</v>
          </cell>
          <cell r="D376" t="str">
            <v>HR Sol Delivery</v>
          </cell>
          <cell r="G376" t="str">
            <v>10/1/12 12:00 AM</v>
          </cell>
          <cell r="H376" t="str">
            <v>1/30/14 5:00 PM</v>
          </cell>
          <cell r="J376" t="str">
            <v>Erin</v>
          </cell>
        </row>
        <row r="377">
          <cell r="A377" t="str">
            <v>INT124e</v>
          </cell>
          <cell r="B377" t="str">
            <v>Time Reporting - Added to INT 124a</v>
          </cell>
          <cell r="C377" t="str">
            <v>Cancelled</v>
          </cell>
          <cell r="D377" t="str">
            <v>HR Sol Delivery</v>
          </cell>
          <cell r="G377" t="str">
            <v>10/1/12 12:00 AM</v>
          </cell>
          <cell r="H377" t="str">
            <v>12/30/13 5:00 PM</v>
          </cell>
          <cell r="J377" t="str">
            <v>Erin</v>
          </cell>
        </row>
        <row r="378">
          <cell r="A378" t="str">
            <v>INT124f</v>
          </cell>
          <cell r="B378" t="str">
            <v>Learning Management System</v>
          </cell>
          <cell r="C378" t="str">
            <v>Approved</v>
          </cell>
          <cell r="D378" t="str">
            <v>HR Sol Delivery</v>
          </cell>
          <cell r="G378" t="str">
            <v>1/1/14 12:00 AM</v>
          </cell>
          <cell r="H378" t="str">
            <v>10/26/15 5:00 PM</v>
          </cell>
          <cell r="J378" t="str">
            <v>Erin</v>
          </cell>
        </row>
        <row r="379">
          <cell r="A379" t="str">
            <v>INT127</v>
          </cell>
          <cell r="B379" t="str">
            <v>External Web / Social Media Consolidation</v>
          </cell>
          <cell r="C379" t="str">
            <v>Approved - Initiate</v>
          </cell>
          <cell r="D379" t="str">
            <v>HR Sol Delivery</v>
          </cell>
          <cell r="E379" t="str">
            <v>Jane Brown</v>
          </cell>
          <cell r="F379" t="str">
            <v>Ginny Mackin</v>
          </cell>
          <cell r="G379" t="str">
            <v>8/15/12 8:00 AM</v>
          </cell>
          <cell r="H379" t="str">
            <v>7/29/13 5:00 PM</v>
          </cell>
          <cell r="J379" t="str">
            <v>Erin</v>
          </cell>
        </row>
        <row r="380">
          <cell r="A380" t="str">
            <v>INT135</v>
          </cell>
          <cell r="B380" t="str">
            <v>Consolidated Market Price and Aggregated Risk Tools (LD1 + 60)</v>
          </cell>
          <cell r="C380" t="str">
            <v>Approved</v>
          </cell>
          <cell r="D380" t="str">
            <v>Commercial/Fuels &amp; Trading</v>
          </cell>
          <cell r="E380" t="str">
            <v>Liz Patrick</v>
          </cell>
          <cell r="G380" t="str">
            <v>9/1/12 12:00 AM</v>
          </cell>
          <cell r="H380" t="str">
            <v>3/28/13 5:00 PM</v>
          </cell>
          <cell r="J380" t="str">
            <v>Justin</v>
          </cell>
        </row>
        <row r="381">
          <cell r="A381" t="str">
            <v>INT137</v>
          </cell>
          <cell r="B381" t="str">
            <v>Consolidated Gas Logistics  (LD1 +120)</v>
          </cell>
          <cell r="C381" t="str">
            <v>Approved</v>
          </cell>
          <cell r="D381" t="str">
            <v>Commercial/Fuels &amp; Trading</v>
          </cell>
          <cell r="G381" t="str">
            <v>2/1/13 8:00 AM</v>
          </cell>
          <cell r="H381" t="str">
            <v>7/1/14 5:00 PM</v>
          </cell>
          <cell r="J381" t="str">
            <v>Justin</v>
          </cell>
        </row>
        <row r="382">
          <cell r="A382" t="str">
            <v>INT139</v>
          </cell>
          <cell r="B382" t="str">
            <v>Consolidate CXL solutions subdivide</v>
          </cell>
          <cell r="C382" t="str">
            <v>Approved</v>
          </cell>
          <cell r="D382" t="str">
            <v>Commercial/Fuels &amp; Trading</v>
          </cell>
          <cell r="G382" t="str">
            <v>1/1/13 8:00 AM</v>
          </cell>
          <cell r="H382" t="str">
            <v>5/28/15 5:00 PM</v>
          </cell>
          <cell r="J382" t="str">
            <v>Justin</v>
          </cell>
        </row>
        <row r="383">
          <cell r="A383" t="str">
            <v>INT140</v>
          </cell>
          <cell r="B383" t="str">
            <v>Consolidated Fuels Management Platforms</v>
          </cell>
          <cell r="C383" t="str">
            <v>Approved</v>
          </cell>
          <cell r="D383" t="str">
            <v>Commercial/Fuels &amp; Trading</v>
          </cell>
          <cell r="G383" t="str">
            <v>10/5/12 8:00 AM</v>
          </cell>
          <cell r="H383" t="str">
            <v>10/27/14 5:00 PM</v>
          </cell>
          <cell r="J383" t="str">
            <v>Justin</v>
          </cell>
        </row>
        <row r="384">
          <cell r="A384" t="str">
            <v>INT141</v>
          </cell>
          <cell r="B384" t="str">
            <v>Consolidate Mid-Term Forecasting Tool</v>
          </cell>
          <cell r="C384" t="str">
            <v>Approved</v>
          </cell>
          <cell r="D384" t="str">
            <v>Commercial/Fuels &amp; Trading</v>
          </cell>
          <cell r="G384" t="str">
            <v>1/30/12 8:00 AM</v>
          </cell>
          <cell r="H384" t="str">
            <v>12/31/12 5:00 PM</v>
          </cell>
          <cell r="J384" t="str">
            <v>Justin</v>
          </cell>
        </row>
        <row r="385">
          <cell r="A385" t="str">
            <v>INT144</v>
          </cell>
          <cell r="B385" t="str">
            <v>Data Center Consolidation</v>
          </cell>
          <cell r="C385" t="str">
            <v>Approved</v>
          </cell>
          <cell r="D385" t="str">
            <v>Technology Services</v>
          </cell>
          <cell r="E385" t="str">
            <v>Mike McClam</v>
          </cell>
          <cell r="F385" t="str">
            <v>Frank Cook</v>
          </cell>
          <cell r="G385" t="str">
            <v>8/1/12 12:00 AM</v>
          </cell>
          <cell r="H385" t="str">
            <v>12/26/13 5:00 PM</v>
          </cell>
          <cell r="J385" t="str">
            <v>Mark</v>
          </cell>
        </row>
        <row r="386">
          <cell r="A386" t="str">
            <v>INT144A</v>
          </cell>
          <cell r="B386" t="str">
            <v>Data Center Consolidation - Telecom</v>
          </cell>
          <cell r="C386" t="str">
            <v>Approved</v>
          </cell>
          <cell r="D386" t="str">
            <v>Telecom Eng Services</v>
          </cell>
          <cell r="E386" t="str">
            <v>Mike McClam</v>
          </cell>
          <cell r="F386" t="str">
            <v>Frank Cook</v>
          </cell>
          <cell r="G386" t="str">
            <v>8/1/12 8:00 AM</v>
          </cell>
          <cell r="H386" t="str">
            <v>9/4/13 9:47 AM</v>
          </cell>
          <cell r="I386" t="str">
            <v>L2</v>
          </cell>
          <cell r="J386" t="str">
            <v>Steve</v>
          </cell>
        </row>
        <row r="387">
          <cell r="A387" t="str">
            <v>INT146</v>
          </cell>
          <cell r="B387" t="str">
            <v>Wireline Carrier Billing Business (Rivermine)</v>
          </cell>
          <cell r="C387" t="str">
            <v>Approved</v>
          </cell>
          <cell r="D387" t="str">
            <v>Telecom Ops &amp; Support Services</v>
          </cell>
          <cell r="E387" t="str">
            <v>Tony Hewett</v>
          </cell>
          <cell r="G387" t="str">
            <v>8/1/12 12:00 AM</v>
          </cell>
          <cell r="H387" t="str">
            <v>7/2/13 9:36 AM</v>
          </cell>
          <cell r="J387" t="str">
            <v>Steve</v>
          </cell>
        </row>
        <row r="388">
          <cell r="A388" t="str">
            <v>INT147</v>
          </cell>
          <cell r="B388" t="str">
            <v>Help Desk Consolidation</v>
          </cell>
          <cell r="C388" t="str">
            <v>Approved</v>
          </cell>
          <cell r="D388" t="str">
            <v>Customer Services</v>
          </cell>
          <cell r="G388" t="str">
            <v>10/1/12 8:00 AM</v>
          </cell>
          <cell r="H388" t="str">
            <v>6/26/13 5:00 PM</v>
          </cell>
          <cell r="J388" t="str">
            <v>Mark</v>
          </cell>
        </row>
        <row r="389">
          <cell r="A389" t="str">
            <v>INT148b</v>
          </cell>
          <cell r="B389" t="str">
            <v>Landline Carrier Contract Savings (Combined Consolidation)</v>
          </cell>
          <cell r="C389" t="str">
            <v>Approved</v>
          </cell>
          <cell r="D389" t="str">
            <v>Telecom Ops &amp; Support Services</v>
          </cell>
          <cell r="E389" t="str">
            <v>Tony Hewett</v>
          </cell>
          <cell r="G389" t="str">
            <v>10/1/12 8:00 AM</v>
          </cell>
          <cell r="H389" t="str">
            <v>12/30/13 5:00 PM</v>
          </cell>
          <cell r="J389" t="str">
            <v>Steve</v>
          </cell>
        </row>
        <row r="390">
          <cell r="A390" t="str">
            <v>INT149b</v>
          </cell>
          <cell r="B390" t="str">
            <v>Eliminate Leased Circuits (Restart)</v>
          </cell>
          <cell r="C390" t="str">
            <v>Approved</v>
          </cell>
          <cell r="D390" t="str">
            <v>Telecom Eng Services</v>
          </cell>
          <cell r="E390" t="str">
            <v>Tim Slay</v>
          </cell>
          <cell r="G390" t="str">
            <v>8/1/12 12:00 AM</v>
          </cell>
          <cell r="H390" t="str">
            <v>8/27/14 5:00 PM</v>
          </cell>
          <cell r="J390" t="str">
            <v>Steve</v>
          </cell>
        </row>
        <row r="391">
          <cell r="A391" t="str">
            <v>INT150</v>
          </cell>
          <cell r="B391" t="str">
            <v>Mainframe Strategy Implementation</v>
          </cell>
          <cell r="C391" t="str">
            <v>Approved</v>
          </cell>
          <cell r="D391" t="str">
            <v>Technology Services</v>
          </cell>
          <cell r="E391" t="str">
            <v>Mike McClam</v>
          </cell>
          <cell r="F391" t="str">
            <v>Frank Cook</v>
          </cell>
          <cell r="G391" t="str">
            <v>9/4/12 8:00 AM</v>
          </cell>
          <cell r="H391" t="str">
            <v>12/27/16 5:00 PM</v>
          </cell>
          <cell r="J391" t="str">
            <v>Mark</v>
          </cell>
        </row>
        <row r="392">
          <cell r="A392" t="str">
            <v>INT153</v>
          </cell>
          <cell r="B392" t="str">
            <v>Voice Support Consolidation</v>
          </cell>
          <cell r="C392" t="str">
            <v>Approved</v>
          </cell>
          <cell r="D392" t="str">
            <v>Telecom Ops &amp; Support Services</v>
          </cell>
          <cell r="E392" t="str">
            <v>Tony Hewett</v>
          </cell>
          <cell r="F392" t="str">
            <v>Jay Brown</v>
          </cell>
          <cell r="G392" t="str">
            <v>8/1/12 12:00 AM</v>
          </cell>
          <cell r="H392" t="str">
            <v>12/31/13 5:00 PM</v>
          </cell>
          <cell r="J392" t="str">
            <v>Steve</v>
          </cell>
        </row>
        <row r="393">
          <cell r="A393" t="str">
            <v>INT154</v>
          </cell>
          <cell r="B393" t="str">
            <v>Consolidate Systems Management Tools for Server &amp; App Monitoring</v>
          </cell>
          <cell r="C393" t="str">
            <v>Approved</v>
          </cell>
          <cell r="D393" t="str">
            <v>Technology Services</v>
          </cell>
          <cell r="E393" t="str">
            <v>Frank Cook</v>
          </cell>
          <cell r="F393" t="str">
            <v>Chris Heck</v>
          </cell>
          <cell r="G393" t="str">
            <v>9/1/12 8:00 AM</v>
          </cell>
          <cell r="H393" t="str">
            <v>8/27/13 5:00 PM</v>
          </cell>
          <cell r="J393" t="str">
            <v>Mark</v>
          </cell>
        </row>
        <row r="394">
          <cell r="A394" t="str">
            <v>INT157</v>
          </cell>
          <cell r="B394" t="str">
            <v>Network Operating Center Consolidation</v>
          </cell>
          <cell r="C394" t="str">
            <v>Approved</v>
          </cell>
          <cell r="D394" t="str">
            <v>Telecom Ops &amp; Support Services</v>
          </cell>
          <cell r="E394" t="str">
            <v>Tony Hewett</v>
          </cell>
          <cell r="F394" t="str">
            <v>Bobby Eshelman</v>
          </cell>
          <cell r="G394" t="str">
            <v>8/1/12 12:00 AM</v>
          </cell>
          <cell r="H394" t="str">
            <v>9/25/13 5:00 PM</v>
          </cell>
          <cell r="J394" t="str">
            <v>Steve</v>
          </cell>
        </row>
        <row r="395">
          <cell r="A395" t="str">
            <v>INT158</v>
          </cell>
          <cell r="B395" t="str">
            <v>Email Consolidation</v>
          </cell>
          <cell r="C395" t="str">
            <v>Approved</v>
          </cell>
          <cell r="D395" t="str">
            <v>Technology Services</v>
          </cell>
          <cell r="E395" t="str">
            <v>Frank Cook</v>
          </cell>
          <cell r="F395" t="str">
            <v>Chris Heck</v>
          </cell>
          <cell r="G395" t="str">
            <v>8/13/12 8:00 AM</v>
          </cell>
          <cell r="H395" t="str">
            <v>5/29/13 5:00 PM</v>
          </cell>
          <cell r="J395" t="str">
            <v>Mark</v>
          </cell>
        </row>
        <row r="396">
          <cell r="A396" t="str">
            <v>INT161</v>
          </cell>
          <cell r="B396" t="str">
            <v>Corp - EPS Security Incident Reporting</v>
          </cell>
          <cell r="C396" t="str">
            <v>Approved</v>
          </cell>
          <cell r="D396" t="str">
            <v>Ent Apps Sol Delivery</v>
          </cell>
          <cell r="G396" t="str">
            <v>2/1/13 8:00 AM</v>
          </cell>
          <cell r="H396" t="str">
            <v>6/20/13 5:00 PM</v>
          </cell>
          <cell r="J396" t="str">
            <v>Erin</v>
          </cell>
        </row>
        <row r="397">
          <cell r="A397" t="str">
            <v>INT163</v>
          </cell>
          <cell r="B397" t="str">
            <v>eMax Consolidation (Corp, &amp; Fleet)</v>
          </cell>
          <cell r="C397" t="str">
            <v>Approved</v>
          </cell>
          <cell r="D397" t="str">
            <v>Work Mgmt / Supply Chain</v>
          </cell>
          <cell r="G397" t="str">
            <v>6/1/13 12:00 AM</v>
          </cell>
          <cell r="H397" t="str">
            <v>12/30/13 5:00 PM</v>
          </cell>
          <cell r="J397" t="str">
            <v>Richard</v>
          </cell>
        </row>
        <row r="398">
          <cell r="A398" t="str">
            <v>INT164</v>
          </cell>
          <cell r="B398" t="str">
            <v>eMax Consolidation (Fossil)</v>
          </cell>
          <cell r="C398" t="str">
            <v>Approved</v>
          </cell>
          <cell r="D398" t="str">
            <v>Work Mgmt / Supply Chain</v>
          </cell>
          <cell r="G398" t="str">
            <v>1/1/14 12:00 AM</v>
          </cell>
          <cell r="H398" t="str">
            <v>5/27/16 5:00 PM</v>
          </cell>
          <cell r="J398" t="str">
            <v>Richard</v>
          </cell>
        </row>
        <row r="399">
          <cell r="A399" t="str">
            <v>INT165</v>
          </cell>
          <cell r="B399" t="str">
            <v>eMax Consolidation (T&amp;D)</v>
          </cell>
          <cell r="C399" t="str">
            <v>Approved</v>
          </cell>
          <cell r="D399" t="str">
            <v>Work Mgmt / Supply Chain</v>
          </cell>
          <cell r="G399" t="str">
            <v>10/1/14 12:00 AM</v>
          </cell>
          <cell r="H399" t="str">
            <v>3/28/17 5:00 PM</v>
          </cell>
          <cell r="J399" t="str">
            <v>Richard</v>
          </cell>
        </row>
        <row r="400">
          <cell r="A400" t="str">
            <v>INT166a</v>
          </cell>
          <cell r="B400" t="str">
            <v>Consolidate Internet Connections (Duke Only Project) (Now NINT335)</v>
          </cell>
          <cell r="C400" t="str">
            <v>Cancelled</v>
          </cell>
          <cell r="D400" t="str">
            <v>Telecom Eng Services</v>
          </cell>
          <cell r="E400" t="str">
            <v>Tim Slay</v>
          </cell>
          <cell r="F400" t="str">
            <v>Jay Brown</v>
          </cell>
          <cell r="G400" t="str">
            <v>4/1/12 8:00 AM</v>
          </cell>
          <cell r="H400" t="str">
            <v>9/11/12 5:00 PM</v>
          </cell>
          <cell r="J400" t="str">
            <v>Steve</v>
          </cell>
        </row>
        <row r="401">
          <cell r="A401" t="str">
            <v>INT166b</v>
          </cell>
          <cell r="B401" t="str">
            <v>Consolidate Internet Connections (Combined Company Project)</v>
          </cell>
          <cell r="C401" t="str">
            <v>Approved</v>
          </cell>
          <cell r="D401" t="str">
            <v>Telecom Eng Services</v>
          </cell>
          <cell r="E401" t="str">
            <v>Tim Slay</v>
          </cell>
          <cell r="F401" t="str">
            <v>Jay Brown</v>
          </cell>
          <cell r="G401" t="str">
            <v>4/2/12 8:00 AM</v>
          </cell>
          <cell r="H401" t="str">
            <v>9/27/13 5:00 PM</v>
          </cell>
          <cell r="J401" t="str">
            <v>Steve</v>
          </cell>
        </row>
        <row r="402">
          <cell r="A402" t="str">
            <v>INT167</v>
          </cell>
          <cell r="B402" t="str">
            <v>Procedure Automation</v>
          </cell>
          <cell r="C402" t="str">
            <v>Approved</v>
          </cell>
          <cell r="D402" t="str">
            <v>Nuclear Merger PMO</v>
          </cell>
          <cell r="G402" t="str">
            <v>8/1/12 12:00 AM</v>
          </cell>
          <cell r="H402" t="str">
            <v>5/24/13 5:00 PM</v>
          </cell>
          <cell r="J402" t="str">
            <v>Justin</v>
          </cell>
        </row>
        <row r="403">
          <cell r="A403" t="str">
            <v>INT168</v>
          </cell>
          <cell r="B403" t="str">
            <v>Cross Company Outage Call Answering (un-pause LD1)</v>
          </cell>
          <cell r="C403" t="str">
            <v>Approved</v>
          </cell>
          <cell r="D403" t="str">
            <v>Cust Sol Delivery</v>
          </cell>
          <cell r="G403" t="str">
            <v>10/1/11 12:00 AM</v>
          </cell>
          <cell r="H403" t="str">
            <v>1/31/13 5:00 PM</v>
          </cell>
          <cell r="J403" t="str">
            <v>Mandy</v>
          </cell>
        </row>
        <row r="404">
          <cell r="A404" t="str">
            <v>INT169</v>
          </cell>
          <cell r="B404" t="str">
            <v>Lighting Systems Integration- Analysis</v>
          </cell>
          <cell r="C404" t="str">
            <v>Approved</v>
          </cell>
          <cell r="D404" t="str">
            <v>Cust Sol Delivery</v>
          </cell>
          <cell r="G404" t="str">
            <v>1/1/13 12:00 AM</v>
          </cell>
          <cell r="H404" t="str">
            <v>6/26/13 5:00 PM</v>
          </cell>
          <cell r="J404" t="str">
            <v>Mandy</v>
          </cell>
        </row>
        <row r="405">
          <cell r="A405" t="str">
            <v>INT170</v>
          </cell>
          <cell r="B405" t="str">
            <v>Residential NonReg Prod &amp; Service Expansion (Overture for Carolinas)</v>
          </cell>
          <cell r="C405" t="str">
            <v>Approved</v>
          </cell>
          <cell r="D405" t="str">
            <v>Cust Sol Delivery</v>
          </cell>
          <cell r="G405" t="str">
            <v>2/1/13 8:00 AM</v>
          </cell>
          <cell r="H405" t="str">
            <v>6/30/14 5:00 PM</v>
          </cell>
          <cell r="J405" t="str">
            <v>Mandy</v>
          </cell>
        </row>
        <row r="406">
          <cell r="A406" t="str">
            <v>INT174</v>
          </cell>
          <cell r="B406" t="str">
            <v>iFactor On-line Outage Maps</v>
          </cell>
          <cell r="C406" t="str">
            <v>Approved</v>
          </cell>
          <cell r="D406" t="str">
            <v>Energy Delivery</v>
          </cell>
          <cell r="G406" t="str">
            <v>1/1/13 12:00 AM</v>
          </cell>
          <cell r="H406" t="str">
            <v>6/3/13 5:00 PM</v>
          </cell>
          <cell r="J406" t="str">
            <v>Richard</v>
          </cell>
        </row>
        <row r="407">
          <cell r="A407" t="str">
            <v>INT175A</v>
          </cell>
          <cell r="B407" t="str">
            <v>Customer Preference Center</v>
          </cell>
          <cell r="C407" t="str">
            <v>Approved</v>
          </cell>
          <cell r="D407" t="str">
            <v>Cust Sol Delivery</v>
          </cell>
          <cell r="E407" t="str">
            <v>Lisa Von Holle</v>
          </cell>
          <cell r="G407" t="str">
            <v>9/7/12 8:00 AM</v>
          </cell>
          <cell r="H407" t="str">
            <v>6/28/13 5:00 PM</v>
          </cell>
          <cell r="J407" t="str">
            <v>Mandy</v>
          </cell>
        </row>
        <row r="408">
          <cell r="A408" t="str">
            <v>INT175B</v>
          </cell>
          <cell r="B408" t="str">
            <v>Customer Data Management</v>
          </cell>
          <cell r="C408" t="str">
            <v>Approved</v>
          </cell>
          <cell r="D408" t="str">
            <v>Cust Sol Delivery</v>
          </cell>
          <cell r="E408" t="str">
            <v>Lisa Von Holle</v>
          </cell>
          <cell r="G408" t="str">
            <v>1/21/13 8:00 AM</v>
          </cell>
          <cell r="H408" t="str">
            <v>11/8/13 5:00 PM</v>
          </cell>
          <cell r="J408" t="str">
            <v>Mandy</v>
          </cell>
        </row>
        <row r="409">
          <cell r="A409" t="str">
            <v>INT176</v>
          </cell>
          <cell r="B409" t="str">
            <v>eGIS Conflation (Exception - PEC Only)</v>
          </cell>
          <cell r="C409" t="str">
            <v>Approved</v>
          </cell>
          <cell r="D409" t="str">
            <v>Energy Delivery</v>
          </cell>
          <cell r="G409" t="str">
            <v>10/3/11 8:00 AM</v>
          </cell>
          <cell r="H409" t="str">
            <v>10/24/13 5:00 PM</v>
          </cell>
          <cell r="J409" t="str">
            <v>Richard</v>
          </cell>
        </row>
        <row r="410">
          <cell r="A410" t="str">
            <v>INT177</v>
          </cell>
          <cell r="B410" t="str">
            <v>Vegetation Management</v>
          </cell>
          <cell r="C410" t="str">
            <v>Approved</v>
          </cell>
          <cell r="D410" t="str">
            <v>Energy Delivery</v>
          </cell>
          <cell r="G410" t="str">
            <v>10/1/12 12:00 AM</v>
          </cell>
          <cell r="H410" t="str">
            <v>7/25/14 5:00 PM</v>
          </cell>
          <cell r="J410" t="str">
            <v>Richard</v>
          </cell>
        </row>
        <row r="411">
          <cell r="A411" t="str">
            <v>INT178</v>
          </cell>
          <cell r="B411" t="str">
            <v>Outage Management System (OMS) History Data Mart</v>
          </cell>
          <cell r="C411" t="str">
            <v>Approved</v>
          </cell>
          <cell r="D411" t="str">
            <v>Energy Delivery</v>
          </cell>
          <cell r="G411" t="str">
            <v>8/1/12 12:00 AM</v>
          </cell>
          <cell r="H411" t="str">
            <v>7/26/13 5:00 PM</v>
          </cell>
          <cell r="J411" t="str">
            <v>Richard</v>
          </cell>
        </row>
        <row r="412">
          <cell r="A412" t="str">
            <v>INT179</v>
          </cell>
          <cell r="B412" t="str">
            <v>Consolidate Central Remittance Processing</v>
          </cell>
          <cell r="C412" t="str">
            <v>Approved</v>
          </cell>
          <cell r="D412" t="str">
            <v>Cust Sol Delivery</v>
          </cell>
          <cell r="E412" t="str">
            <v>Terry Kelsey</v>
          </cell>
          <cell r="F412" t="str">
            <v>Jay Brown</v>
          </cell>
          <cell r="G412" t="str">
            <v>9/1/12 12:00 AM</v>
          </cell>
          <cell r="H412" t="str">
            <v>10/28/13 5:00 PM</v>
          </cell>
          <cell r="J412" t="str">
            <v>Mandy</v>
          </cell>
        </row>
        <row r="413">
          <cell r="A413" t="str">
            <v>INT180</v>
          </cell>
          <cell r="B413" t="str">
            <v>Radio Support Consolidation</v>
          </cell>
          <cell r="C413" t="str">
            <v>Approved</v>
          </cell>
          <cell r="D413" t="str">
            <v>Telecom Ops &amp; Support Services</v>
          </cell>
          <cell r="E413" t="str">
            <v>Tony Hewett</v>
          </cell>
          <cell r="F413" t="str">
            <v>Jay Brown</v>
          </cell>
          <cell r="G413" t="str">
            <v>11/1/12 8:00 AM</v>
          </cell>
          <cell r="H413" t="str">
            <v>9/25/13 5:00 PM</v>
          </cell>
          <cell r="J413" t="str">
            <v>Steve</v>
          </cell>
        </row>
        <row r="414">
          <cell r="A414" t="str">
            <v>INT181</v>
          </cell>
          <cell r="B414" t="str">
            <v>Data Network Support Consolidation</v>
          </cell>
          <cell r="C414" t="str">
            <v>Approved</v>
          </cell>
          <cell r="D414" t="str">
            <v>Telecom Ops &amp; Support Services</v>
          </cell>
          <cell r="E414" t="str">
            <v>Tony Hewett</v>
          </cell>
          <cell r="F414" t="str">
            <v>Jay Brown</v>
          </cell>
          <cell r="G414" t="str">
            <v>8/1/12 12:00 AM</v>
          </cell>
          <cell r="H414" t="str">
            <v>7/28/15 5:00 PM</v>
          </cell>
          <cell r="J414" t="str">
            <v>Steve</v>
          </cell>
        </row>
        <row r="415">
          <cell r="A415" t="str">
            <v>INT182</v>
          </cell>
          <cell r="B415" t="str">
            <v>Field Ops and Central Support Consolidation</v>
          </cell>
          <cell r="C415" t="str">
            <v>Approved</v>
          </cell>
          <cell r="D415" t="str">
            <v>Telecom Ops &amp; Support Services</v>
          </cell>
          <cell r="E415" t="str">
            <v>Tony Hewett</v>
          </cell>
          <cell r="F415" t="str">
            <v>Jay Brown</v>
          </cell>
          <cell r="G415" t="str">
            <v>8/1/12 12:00 AM</v>
          </cell>
          <cell r="H415" t="str">
            <v>9/25/13 5:00 PM</v>
          </cell>
          <cell r="J415" t="str">
            <v>Steve</v>
          </cell>
        </row>
        <row r="416">
          <cell r="A416" t="str">
            <v>INT184D</v>
          </cell>
          <cell r="B416" t="str">
            <v>Java Middleware Virtulization (Exception - DEC Only)</v>
          </cell>
          <cell r="C416" t="str">
            <v>Approved</v>
          </cell>
          <cell r="D416" t="str">
            <v>Tech Process &amp; Support Services</v>
          </cell>
          <cell r="E416" t="str">
            <v>Sherri Fonvielle</v>
          </cell>
          <cell r="F416" t="str">
            <v>Chris Heck</v>
          </cell>
          <cell r="G416" t="str">
            <v>10/1/11 12:00 AM</v>
          </cell>
          <cell r="H416" t="str">
            <v>12/23/13 5:00 PM</v>
          </cell>
          <cell r="J416" t="str">
            <v>Mark</v>
          </cell>
        </row>
        <row r="417">
          <cell r="A417" t="str">
            <v>INT185</v>
          </cell>
          <cell r="B417" t="str">
            <v>IAM Internal Access Management Implementation - Phase II</v>
          </cell>
          <cell r="C417" t="str">
            <v>Approved</v>
          </cell>
          <cell r="D417" t="str">
            <v>Directory &amp; Access Services</v>
          </cell>
          <cell r="G417" t="str">
            <v>10/1/13 8:00 AM</v>
          </cell>
          <cell r="H417" t="str">
            <v>7/8/15 5:00 PM</v>
          </cell>
          <cell r="J417" t="str">
            <v>Richard</v>
          </cell>
        </row>
        <row r="418">
          <cell r="A418" t="str">
            <v>INT186</v>
          </cell>
          <cell r="B418" t="str">
            <v>eDiscovery/Legal Hold/Email Archive</v>
          </cell>
          <cell r="C418" t="str">
            <v>Approved</v>
          </cell>
          <cell r="D418" t="str">
            <v>Ent Apps Sol Delivery</v>
          </cell>
          <cell r="E418" t="str">
            <v>Pam Marks</v>
          </cell>
          <cell r="F418" t="str">
            <v>Jane Brown</v>
          </cell>
          <cell r="G418" t="str">
            <v>5/1/12 8:00 AM</v>
          </cell>
          <cell r="H418" t="str">
            <v>12/26/13 5:00 PM</v>
          </cell>
          <cell r="J418" t="str">
            <v>Erin</v>
          </cell>
        </row>
        <row r="419">
          <cell r="A419" t="str">
            <v>INT186D</v>
          </cell>
          <cell r="B419" t="str">
            <v>eDiscovery - Study (Duke Only) - combined with INT186</v>
          </cell>
          <cell r="C419" t="str">
            <v>Cancelled</v>
          </cell>
          <cell r="D419" t="str">
            <v>Ent Apps Sol Delivery</v>
          </cell>
          <cell r="G419" t="str">
            <v>5/1/12 12:00 AM</v>
          </cell>
          <cell r="H419" t="str">
            <v>5/1/12 12:00 AM</v>
          </cell>
          <cell r="J419" t="str">
            <v>Erin</v>
          </cell>
        </row>
        <row r="420">
          <cell r="A420" t="str">
            <v>INT187</v>
          </cell>
          <cell r="B420" t="str">
            <v>Grid Modernization – Primavera</v>
          </cell>
          <cell r="C420" t="str">
            <v>Hold</v>
          </cell>
          <cell r="D420" t="str">
            <v>Grid Modernization</v>
          </cell>
          <cell r="G420" t="str">
            <v>12/3/12 8:00 AM</v>
          </cell>
          <cell r="H420" t="str">
            <v>7/25/13 5:00 PM</v>
          </cell>
          <cell r="J420" t="str">
            <v>Mandy</v>
          </cell>
        </row>
        <row r="421">
          <cell r="A421" t="str">
            <v>INT188</v>
          </cell>
          <cell r="B421" t="str">
            <v>Lighting Systems Integration- Implementation</v>
          </cell>
          <cell r="C421" t="str">
            <v>Approved</v>
          </cell>
          <cell r="D421" t="str">
            <v>Cust Sol Delivery</v>
          </cell>
          <cell r="G421" t="str">
            <v>7/1/13 12:00 AM</v>
          </cell>
          <cell r="H421" t="str">
            <v>12/30/16 5:00 PM</v>
          </cell>
          <cell r="J421" t="str">
            <v>Mandy</v>
          </cell>
        </row>
        <row r="422">
          <cell r="A422" t="str">
            <v>INT189</v>
          </cell>
          <cell r="B422" t="str">
            <v>Finance - FIN48</v>
          </cell>
          <cell r="C422" t="str">
            <v>Approved</v>
          </cell>
          <cell r="D422" t="str">
            <v>Finance Sol Delivery</v>
          </cell>
          <cell r="E422" t="str">
            <v>Jane Brown</v>
          </cell>
          <cell r="F422" t="str">
            <v>Kim Carleson</v>
          </cell>
          <cell r="G422" t="str">
            <v>10/1/12 8:00 AM</v>
          </cell>
          <cell r="H422" t="str">
            <v>1/29/13 5:00 PM</v>
          </cell>
          <cell r="J422" t="str">
            <v>Erin</v>
          </cell>
        </row>
        <row r="423">
          <cell r="A423" t="str">
            <v>INT190</v>
          </cell>
          <cell r="B423" t="str">
            <v>Tax Sales and Use Tax</v>
          </cell>
          <cell r="C423" t="str">
            <v>Approved</v>
          </cell>
          <cell r="D423" t="str">
            <v>Finance Sol Delivery</v>
          </cell>
          <cell r="G423" t="str">
            <v>3/1/13 8:00 AM</v>
          </cell>
          <cell r="H423" t="str">
            <v>7/28/14 5:00 PM</v>
          </cell>
          <cell r="J423" t="str">
            <v>Erin</v>
          </cell>
        </row>
        <row r="424">
          <cell r="A424" t="str">
            <v>INT191</v>
          </cell>
          <cell r="B424" t="str">
            <v>eDiscovery</v>
          </cell>
          <cell r="C424" t="str">
            <v>Cancelled</v>
          </cell>
          <cell r="D424" t="str">
            <v>Ent Apps Sol Delivery</v>
          </cell>
          <cell r="G424" t="str">
            <v>7/10/12 12:00 AM</v>
          </cell>
          <cell r="H424" t="str">
            <v>7/10/12 12:00 AM</v>
          </cell>
          <cell r="J424" t="str">
            <v>Erin</v>
          </cell>
        </row>
        <row r="425">
          <cell r="A425" t="str">
            <v>INT192</v>
          </cell>
          <cell r="B425" t="str">
            <v>IT Program and Project Management  - Processes</v>
          </cell>
          <cell r="C425" t="str">
            <v>Approved</v>
          </cell>
          <cell r="D425" t="str">
            <v>IT PMO/Resource Mgmt</v>
          </cell>
          <cell r="G425" t="str">
            <v>7/1/12 8:00 AM</v>
          </cell>
          <cell r="H425" t="str">
            <v>9/26/14 5:00 PM</v>
          </cell>
          <cell r="J425" t="str">
            <v>Mandy</v>
          </cell>
        </row>
        <row r="426">
          <cell r="A426" t="str">
            <v>INT204</v>
          </cell>
          <cell r="B426" t="str">
            <v>Portfolio and Project Management Application Implementation</v>
          </cell>
          <cell r="C426" t="str">
            <v>Approved</v>
          </cell>
          <cell r="D426" t="str">
            <v>IT PMO/Resource Mgmt</v>
          </cell>
          <cell r="G426" t="str">
            <v>1/1/13 8:00 AM</v>
          </cell>
          <cell r="H426" t="str">
            <v>7/3/15 5:00 PM</v>
          </cell>
          <cell r="J426" t="str">
            <v>Mandy</v>
          </cell>
        </row>
        <row r="427">
          <cell r="A427" t="str">
            <v>INT203</v>
          </cell>
          <cell r="B427" t="str">
            <v>Web Customer Communication and Branding (CCD1)</v>
          </cell>
          <cell r="C427" t="str">
            <v>Approved</v>
          </cell>
          <cell r="D427" t="str">
            <v>Cust Sol Delivery</v>
          </cell>
          <cell r="E427" t="str">
            <v>Bob White</v>
          </cell>
          <cell r="G427" t="str">
            <v>8/1/12 8:00 AM</v>
          </cell>
          <cell r="H427" t="str">
            <v>4/12/13 5:00 PM</v>
          </cell>
          <cell r="J427" t="str">
            <v>Mandy</v>
          </cell>
        </row>
        <row r="428">
          <cell r="A428" t="str">
            <v>INT30</v>
          </cell>
          <cell r="B428" t="str">
            <v>Common Environmental Compliance Tracking - eTrac</v>
          </cell>
          <cell r="C428" t="str">
            <v>Approved</v>
          </cell>
          <cell r="D428" t="str">
            <v>Fossil/Hydro/EH&amp;S Solutions</v>
          </cell>
          <cell r="E428" t="str">
            <v>Ellen Lankford</v>
          </cell>
          <cell r="G428" t="str">
            <v>8/1/12 12:00 AM</v>
          </cell>
          <cell r="H428" t="str">
            <v>2/24/14 5:00 PM</v>
          </cell>
          <cell r="J428" t="str">
            <v>Justin</v>
          </cell>
        </row>
        <row r="429">
          <cell r="A429" t="str">
            <v>INT31</v>
          </cell>
          <cell r="B429" t="str">
            <v>Long Range Planning Tool</v>
          </cell>
          <cell r="C429" t="str">
            <v>Approved</v>
          </cell>
          <cell r="D429" t="str">
            <v>Fossil/Hydro/EH&amp;S Solutions</v>
          </cell>
          <cell r="G429" t="str">
            <v>1/7/13 8:00 AM</v>
          </cell>
          <cell r="H429" t="str">
            <v>6/27/14 5:00 PM</v>
          </cell>
          <cell r="J429" t="str">
            <v>Justin</v>
          </cell>
        </row>
        <row r="430">
          <cell r="A430" t="str">
            <v>INT32</v>
          </cell>
          <cell r="B430" t="str">
            <v>Implement TagsPro for Fossil</v>
          </cell>
          <cell r="C430" t="str">
            <v>Approved</v>
          </cell>
          <cell r="D430" t="str">
            <v>Fossil/Hydro/EH&amp;S Solutions</v>
          </cell>
          <cell r="G430" t="str">
            <v>10/1/12 8:00 AM</v>
          </cell>
          <cell r="H430" t="str">
            <v>1/28/14 5:00 PM</v>
          </cell>
          <cell r="J430" t="str">
            <v>Justin</v>
          </cell>
        </row>
        <row r="431">
          <cell r="A431" t="str">
            <v>INT33a</v>
          </cell>
          <cell r="B431" t="str">
            <v>Integrated Plant Operations and Maintenance Tools - Plantview</v>
          </cell>
          <cell r="C431" t="str">
            <v>Cancelled</v>
          </cell>
          <cell r="D431" t="str">
            <v>Fossil/Hydro/EH&amp;S Solutions</v>
          </cell>
          <cell r="G431" t="str">
            <v>7/16/12 12:00 AM</v>
          </cell>
          <cell r="H431" t="str">
            <v>8/17/12 5:00 PM</v>
          </cell>
          <cell r="J431" t="str">
            <v>Justin</v>
          </cell>
        </row>
        <row r="432">
          <cell r="A432" t="str">
            <v>INT34</v>
          </cell>
          <cell r="B432" t="str">
            <v>Fossil Primavera Implementation</v>
          </cell>
          <cell r="C432" t="str">
            <v>Approved</v>
          </cell>
          <cell r="D432" t="str">
            <v>Fossil/Hydro/EH&amp;S Solutions</v>
          </cell>
          <cell r="G432" t="str">
            <v>4/1/13 8:00 AM</v>
          </cell>
          <cell r="H432" t="str">
            <v>2/28/14 5:00 PM</v>
          </cell>
          <cell r="J432" t="str">
            <v>Justin</v>
          </cell>
        </row>
        <row r="433">
          <cell r="A433" t="str">
            <v>INT45</v>
          </cell>
          <cell r="B433" t="str">
            <v>Customer Hub Consolidation</v>
          </cell>
          <cell r="C433" t="str">
            <v>Approved</v>
          </cell>
          <cell r="D433" t="str">
            <v>Cust Sol Delivery</v>
          </cell>
          <cell r="G433" t="str">
            <v>8/1/12 12:00 AM</v>
          </cell>
          <cell r="H433" t="str">
            <v>11/18/13 5:00 PM</v>
          </cell>
          <cell r="J433" t="str">
            <v>Mandy</v>
          </cell>
        </row>
        <row r="434">
          <cell r="A434" t="str">
            <v>INT47P</v>
          </cell>
          <cell r="B434" t="str">
            <v>EBILL and Credit Card Solution (Exception - PE Only)</v>
          </cell>
          <cell r="C434" t="str">
            <v>Approved</v>
          </cell>
          <cell r="D434" t="str">
            <v>Cust Sol Delivery</v>
          </cell>
          <cell r="E434" t="str">
            <v>Chris Sechrest</v>
          </cell>
          <cell r="F434" t="str">
            <v>Jim Rainear</v>
          </cell>
          <cell r="G434" t="str">
            <v>9/1/11 12:00 AM</v>
          </cell>
          <cell r="H434" t="str">
            <v>4/30/13 5:00 PM</v>
          </cell>
          <cell r="J434" t="str">
            <v>Mandy</v>
          </cell>
        </row>
        <row r="435">
          <cell r="A435" t="str">
            <v>INT47B</v>
          </cell>
          <cell r="B435" t="str">
            <v>EBILL and Credit Card Solution (PE and DE Integration)</v>
          </cell>
          <cell r="C435" t="str">
            <v>Cancelled</v>
          </cell>
          <cell r="D435" t="str">
            <v>Cust Sol Delivery</v>
          </cell>
          <cell r="E435" t="str">
            <v>Chris Sechrest</v>
          </cell>
          <cell r="F435" t="str">
            <v>Jim Rainear</v>
          </cell>
          <cell r="G435" t="str">
            <v>9/1/11 8:00 AM</v>
          </cell>
          <cell r="H435" t="str">
            <v>9/28/12 5:00 PM</v>
          </cell>
          <cell r="J435" t="str">
            <v>Mandy</v>
          </cell>
        </row>
        <row r="436">
          <cell r="A436" t="str">
            <v>INT48P</v>
          </cell>
          <cell r="B436" t="str">
            <v>Central Remittance P&amp;R (PE Only)</v>
          </cell>
          <cell r="C436" t="str">
            <v>Approved</v>
          </cell>
          <cell r="D436" t="str">
            <v>Cust Sol Delivery</v>
          </cell>
          <cell r="E436" t="str">
            <v>Terry Kelsey</v>
          </cell>
          <cell r="F436" t="str">
            <v>Rick Larsen</v>
          </cell>
          <cell r="G436" t="str">
            <v>3/1/13 12:00 AM</v>
          </cell>
          <cell r="H436" t="str">
            <v>4/28/14 5:00 PM</v>
          </cell>
          <cell r="J436" t="str">
            <v>Mandy</v>
          </cell>
        </row>
        <row r="437">
          <cell r="A437" t="str">
            <v>INT50P</v>
          </cell>
          <cell r="B437" t="str">
            <v>Security Risk for Accounts (PE Only)</v>
          </cell>
          <cell r="C437" t="str">
            <v>Approved</v>
          </cell>
          <cell r="D437" t="str">
            <v>Cust Sol Delivery</v>
          </cell>
          <cell r="G437" t="str">
            <v>9/17/12 8:00 AM</v>
          </cell>
          <cell r="H437" t="str">
            <v>6/11/13 5:00 PM</v>
          </cell>
          <cell r="J437" t="str">
            <v>Mandy</v>
          </cell>
        </row>
        <row r="438">
          <cell r="A438" t="str">
            <v>INT51A</v>
          </cell>
          <cell r="B438" t="str">
            <v>Consolidate Credit Check Vendors</v>
          </cell>
          <cell r="C438" t="str">
            <v>Approved</v>
          </cell>
          <cell r="D438" t="str">
            <v>Cust Sol Delivery</v>
          </cell>
          <cell r="G438" t="str">
            <v>2/1/13 8:00 AM</v>
          </cell>
          <cell r="H438" t="str">
            <v>7/28/14 5:00 PM</v>
          </cell>
          <cell r="J438" t="str">
            <v>Mandy</v>
          </cell>
        </row>
        <row r="439">
          <cell r="A439" t="str">
            <v>INT55P</v>
          </cell>
          <cell r="B439" t="str">
            <v>Detectent Analytical Services - Florida</v>
          </cell>
          <cell r="C439" t="str">
            <v>Hold</v>
          </cell>
          <cell r="D439" t="str">
            <v>Cust Sol Delivery</v>
          </cell>
          <cell r="G439" t="str">
            <v>1/1/13 8:00 AM</v>
          </cell>
          <cell r="H439" t="str">
            <v>7/26/13 5:00 PM</v>
          </cell>
          <cell r="J439" t="str">
            <v>Mandy</v>
          </cell>
        </row>
        <row r="440">
          <cell r="A440" t="str">
            <v>INT57</v>
          </cell>
          <cell r="B440" t="str">
            <v>Corporate Operators</v>
          </cell>
          <cell r="C440" t="str">
            <v>Approved</v>
          </cell>
          <cell r="D440" t="str">
            <v>Cust Sol Delivery</v>
          </cell>
          <cell r="E440" t="str">
            <v>Chris Sechrest</v>
          </cell>
          <cell r="G440" t="str">
            <v>10/1/12 12:00 AM</v>
          </cell>
          <cell r="H440" t="str">
            <v>4/25/13 5:00 PM</v>
          </cell>
          <cell r="J440" t="str">
            <v>Mandy</v>
          </cell>
        </row>
        <row r="441">
          <cell r="A441" t="str">
            <v>INT60a</v>
          </cell>
          <cell r="B441" t="str">
            <v>Duplicate of INT60D</v>
          </cell>
          <cell r="C441" t="str">
            <v>Cancelled</v>
          </cell>
          <cell r="D441" t="str">
            <v>IT PMO/Resource Mgmt</v>
          </cell>
          <cell r="G441" t="str">
            <v>9/1/11 12:00 AM</v>
          </cell>
          <cell r="H441" t="str">
            <v>9/1/11 12:00 AM</v>
          </cell>
          <cell r="J441" t="str">
            <v>Mandy</v>
          </cell>
        </row>
        <row r="442">
          <cell r="A442" t="str">
            <v>INT60b</v>
          </cell>
          <cell r="B442" t="str">
            <v>IT Service Management (Combined)</v>
          </cell>
          <cell r="C442" t="str">
            <v>Approved</v>
          </cell>
          <cell r="D442" t="str">
            <v>Tech Process &amp; Support Services</v>
          </cell>
          <cell r="E442" t="str">
            <v>Sherri Fonvielle</v>
          </cell>
          <cell r="F442" t="str">
            <v>Chris Heck</v>
          </cell>
          <cell r="G442" t="str">
            <v>11/15/12 8:00 AM</v>
          </cell>
          <cell r="H442" t="str">
            <v>11/12/13 5:00 PM</v>
          </cell>
          <cell r="J442" t="str">
            <v>Mark</v>
          </cell>
        </row>
        <row r="443">
          <cell r="A443" t="str">
            <v>INT61a</v>
          </cell>
          <cell r="B443" t="str">
            <v>Redesignated INT474</v>
          </cell>
          <cell r="C443" t="str">
            <v>Cancelled</v>
          </cell>
          <cell r="D443" t="str">
            <v>IT PMO/Resource Mgmt</v>
          </cell>
          <cell r="G443" t="str">
            <v>7/1/12 12:00 AM</v>
          </cell>
          <cell r="H443" t="str">
            <v>7/1/12 12:00 AM</v>
          </cell>
          <cell r="J443" t="str">
            <v>Mandy</v>
          </cell>
        </row>
        <row r="444">
          <cell r="A444" t="str">
            <v>INT61b</v>
          </cell>
          <cell r="B444" t="str">
            <v>IT Crisis and Storm Management</v>
          </cell>
          <cell r="C444" t="str">
            <v>Approved</v>
          </cell>
          <cell r="D444" t="str">
            <v>Cyber Security Ops</v>
          </cell>
          <cell r="E444" t="str">
            <v>Jeremy Carswell</v>
          </cell>
          <cell r="G444" t="str">
            <v>9/4/12 8:00 AM</v>
          </cell>
          <cell r="H444" t="str">
            <v>10/30/13 5:00 PM</v>
          </cell>
          <cell r="J444" t="str">
            <v>Richard</v>
          </cell>
        </row>
        <row r="445">
          <cell r="A445" t="str">
            <v>INT61c</v>
          </cell>
          <cell r="B445" t="str">
            <v>IT Planning &amp; Architecture Consolidation</v>
          </cell>
          <cell r="C445" t="str">
            <v>Approved</v>
          </cell>
          <cell r="D445" t="str">
            <v>IT PMO/Resource Mgmt</v>
          </cell>
          <cell r="G445" t="str">
            <v>7/1/12 12:00 AM</v>
          </cell>
          <cell r="H445" t="str">
            <v>1/28/13 5:00 PM</v>
          </cell>
          <cell r="J445" t="str">
            <v>Mandy</v>
          </cell>
        </row>
        <row r="446">
          <cell r="A446" t="str">
            <v>INT61e</v>
          </cell>
          <cell r="B446" t="str">
            <v>IT Policy and Compliance</v>
          </cell>
          <cell r="C446" t="str">
            <v>Approved</v>
          </cell>
          <cell r="D446" t="str">
            <v>IT PMO/Resource Mgmt</v>
          </cell>
          <cell r="G446" t="str">
            <v>8/1/12 12:00 AM</v>
          </cell>
          <cell r="H446" t="str">
            <v>7/28/14 5:00 PM</v>
          </cell>
          <cell r="J446" t="str">
            <v>Mandy</v>
          </cell>
        </row>
        <row r="447">
          <cell r="A447" t="str">
            <v>INT62</v>
          </cell>
          <cell r="B447" t="str">
            <v>Consolidated Nuclear Asset Suite</v>
          </cell>
          <cell r="C447" t="str">
            <v>Approved</v>
          </cell>
          <cell r="D447" t="str">
            <v>Nuclear Merger PMO</v>
          </cell>
          <cell r="G447" t="str">
            <v>7/1/12 12:00 AM</v>
          </cell>
          <cell r="H447" t="str">
            <v>8/28/15 5:00 PM</v>
          </cell>
          <cell r="J447" t="str">
            <v>Justin</v>
          </cell>
        </row>
        <row r="448">
          <cell r="A448" t="str">
            <v>INT63</v>
          </cell>
          <cell r="B448" t="str">
            <v>Common Operations Toolset - eSOMS</v>
          </cell>
          <cell r="C448" t="str">
            <v>Approved</v>
          </cell>
          <cell r="D448" t="str">
            <v>Nuclear Merger PMO</v>
          </cell>
          <cell r="G448" t="str">
            <v>8/1/12 12:00 AM</v>
          </cell>
          <cell r="H448" t="str">
            <v>10/26/15 5:00 PM</v>
          </cell>
          <cell r="J448" t="str">
            <v>Justin</v>
          </cell>
        </row>
        <row r="449">
          <cell r="A449" t="str">
            <v>INT64</v>
          </cell>
          <cell r="B449" t="str">
            <v>Nuclear Primavera Implementation</v>
          </cell>
          <cell r="C449" t="str">
            <v>Approved</v>
          </cell>
          <cell r="D449" t="str">
            <v>Nuclear Merger PMO</v>
          </cell>
          <cell r="G449" t="str">
            <v>5/31/12 8:00 AM</v>
          </cell>
          <cell r="H449" t="str">
            <v>6/27/14 5:00 PM</v>
          </cell>
          <cell r="J449" t="str">
            <v>Justin</v>
          </cell>
        </row>
        <row r="450">
          <cell r="A450" t="str">
            <v>INT65</v>
          </cell>
          <cell r="B450" t="str">
            <v>Common In Processing</v>
          </cell>
          <cell r="C450" t="str">
            <v>Approved</v>
          </cell>
          <cell r="D450" t="str">
            <v>Nuclear Merger PMO</v>
          </cell>
          <cell r="G450" t="str">
            <v>1/14/13 8:00 AM</v>
          </cell>
          <cell r="H450" t="str">
            <v>9/5/14 5:00 PM</v>
          </cell>
          <cell r="J450" t="str">
            <v>Justin</v>
          </cell>
        </row>
        <row r="451">
          <cell r="A451" t="str">
            <v>INT66</v>
          </cell>
          <cell r="B451" t="str">
            <v>Nuclear IQ</v>
          </cell>
          <cell r="C451" t="str">
            <v>Approved</v>
          </cell>
          <cell r="D451" t="str">
            <v>Nuclear Merger PMO</v>
          </cell>
          <cell r="G451" t="str">
            <v>1/2/13 12:00 AM</v>
          </cell>
          <cell r="H451" t="str">
            <v>11/24/14 5:00 PM</v>
          </cell>
          <cell r="J451" t="str">
            <v>Justin</v>
          </cell>
        </row>
        <row r="452">
          <cell r="A452" t="str">
            <v>INT67</v>
          </cell>
          <cell r="B452" t="str">
            <v>Sentinel</v>
          </cell>
          <cell r="C452" t="str">
            <v>Approved</v>
          </cell>
          <cell r="D452" t="str">
            <v>Nuclear Merger PMO</v>
          </cell>
          <cell r="G452" t="str">
            <v>8/1/12 12:00 AM</v>
          </cell>
          <cell r="H452" t="str">
            <v>10/30/13 5:00 PM</v>
          </cell>
          <cell r="J452" t="str">
            <v>Justin</v>
          </cell>
        </row>
        <row r="453">
          <cell r="A453" t="str">
            <v>INT68</v>
          </cell>
          <cell r="B453" t="str">
            <v>Sample Manager</v>
          </cell>
          <cell r="C453" t="str">
            <v>Approved</v>
          </cell>
          <cell r="D453" t="str">
            <v>Nuclear Merger PMO</v>
          </cell>
          <cell r="G453" t="str">
            <v>10/1/12 12:00 AM</v>
          </cell>
          <cell r="H453" t="str">
            <v>10/29/13 5:00 PM</v>
          </cell>
          <cell r="J453" t="str">
            <v>Justin</v>
          </cell>
        </row>
        <row r="454">
          <cell r="A454" t="str">
            <v>INT69</v>
          </cell>
          <cell r="B454" t="str">
            <v>Common IKS Toolset</v>
          </cell>
          <cell r="C454" t="str">
            <v>Approved</v>
          </cell>
          <cell r="D454" t="str">
            <v>Nuclear Merger PMO</v>
          </cell>
          <cell r="G454" t="str">
            <v>3/1/13 12:00 AM</v>
          </cell>
          <cell r="H454" t="str">
            <v>8/27/15 5:00 PM</v>
          </cell>
          <cell r="J454" t="str">
            <v>Justin</v>
          </cell>
        </row>
        <row r="455">
          <cell r="A455" t="str">
            <v>INT71</v>
          </cell>
          <cell r="B455" t="str">
            <v>Common EOF</v>
          </cell>
          <cell r="C455" t="str">
            <v>Approved</v>
          </cell>
          <cell r="D455" t="str">
            <v>Nuclear Merger PMO</v>
          </cell>
          <cell r="G455" t="str">
            <v>1/1/13 12:00 AM</v>
          </cell>
          <cell r="H455" t="str">
            <v>12/26/14 5:00 PM</v>
          </cell>
          <cell r="J455" t="str">
            <v>Justin</v>
          </cell>
        </row>
        <row r="456">
          <cell r="A456" t="str">
            <v>INT72</v>
          </cell>
          <cell r="B456" t="str">
            <v>Common Nuclear Fleet Metrics</v>
          </cell>
          <cell r="C456" t="str">
            <v>Approved</v>
          </cell>
          <cell r="D456" t="str">
            <v>Nuclear Merger PMO</v>
          </cell>
          <cell r="G456" t="str">
            <v>7/1/12 12:00 AM</v>
          </cell>
          <cell r="H456" t="str">
            <v>6/27/14 5:00 PM</v>
          </cell>
          <cell r="J456" t="str">
            <v>Justin</v>
          </cell>
        </row>
        <row r="457">
          <cell r="A457" t="str">
            <v>INT73</v>
          </cell>
          <cell r="B457" t="str">
            <v>Post LD1 Firewall Management</v>
          </cell>
          <cell r="C457" t="str">
            <v>Approved</v>
          </cell>
          <cell r="D457" t="str">
            <v>Cyber Security Ops</v>
          </cell>
          <cell r="G457" t="str">
            <v>8/6/12 12:00 AM</v>
          </cell>
          <cell r="H457" t="str">
            <v>7/29/13 5:00 PM</v>
          </cell>
          <cell r="J457" t="str">
            <v>Richard</v>
          </cell>
        </row>
        <row r="458">
          <cell r="A458" t="str">
            <v>INT75</v>
          </cell>
          <cell r="B458" t="str">
            <v>Accounts Payable Consolidation</v>
          </cell>
          <cell r="C458" t="str">
            <v>Cancelled</v>
          </cell>
          <cell r="D458" t="str">
            <v>Finance Sol Delivery</v>
          </cell>
          <cell r="G458" t="str">
            <v>3/1/13 12:00 AM</v>
          </cell>
          <cell r="H458" t="str">
            <v>9/9/14 5:00 PM</v>
          </cell>
          <cell r="J458" t="str">
            <v>Erin</v>
          </cell>
        </row>
        <row r="459">
          <cell r="A459" t="str">
            <v>INT76</v>
          </cell>
          <cell r="B459" t="str">
            <v>Non-Nuclear Supply Chain Tool Consolidation</v>
          </cell>
          <cell r="C459" t="str">
            <v>Approved</v>
          </cell>
          <cell r="D459" t="str">
            <v>Work Mgmt / Supply Chain</v>
          </cell>
          <cell r="E459" t="str">
            <v>Gretchen Sink</v>
          </cell>
          <cell r="G459" t="str">
            <v>8/1/12 12:00 AM</v>
          </cell>
          <cell r="H459" t="str">
            <v>6/26/14 5:00 PM</v>
          </cell>
          <cell r="J459" t="str">
            <v>Richard</v>
          </cell>
        </row>
        <row r="460">
          <cell r="A460" t="str">
            <v>INT77</v>
          </cell>
          <cell r="B460" t="str">
            <v>Expense Reporting Tool Consolidation</v>
          </cell>
          <cell r="C460" t="str">
            <v>Cancelled</v>
          </cell>
          <cell r="D460" t="str">
            <v>Finance Sol Delivery</v>
          </cell>
          <cell r="E460" t="str">
            <v>Jane Brown</v>
          </cell>
          <cell r="F460" t="str">
            <v>Ron Riesing</v>
          </cell>
          <cell r="G460" t="str">
            <v>3/1/13 8:00 AM</v>
          </cell>
          <cell r="H460" t="str">
            <v>2/28/14 5:00 PM</v>
          </cell>
          <cell r="J460" t="str">
            <v>Erin</v>
          </cell>
        </row>
        <row r="461">
          <cell r="A461" t="str">
            <v>INT78</v>
          </cell>
          <cell r="B461" t="str">
            <v>Real Estate System Integrations</v>
          </cell>
          <cell r="C461" t="str">
            <v>Approved</v>
          </cell>
          <cell r="D461" t="str">
            <v>Ent Apps Sol Delivery</v>
          </cell>
          <cell r="G461" t="str">
            <v>8/2/12 8:00 AM</v>
          </cell>
          <cell r="H461" t="str">
            <v>3/1/14 5:00 PM</v>
          </cell>
          <cell r="J461" t="str">
            <v>Erin</v>
          </cell>
        </row>
        <row r="462">
          <cell r="A462" t="str">
            <v>INT79</v>
          </cell>
          <cell r="B462" t="str">
            <v>Enterprise Protection Systems Consolidation</v>
          </cell>
          <cell r="C462" t="str">
            <v>Approved</v>
          </cell>
          <cell r="D462" t="str">
            <v>Ent Apps Sol Delivery</v>
          </cell>
          <cell r="E462" t="str">
            <v>Jane Brown</v>
          </cell>
          <cell r="F462" t="str">
            <v>Tim Stokes</v>
          </cell>
          <cell r="G462" t="str">
            <v>8/15/12 8:00 AM</v>
          </cell>
          <cell r="H462" t="str">
            <v>7/30/14 5:00 PM</v>
          </cell>
          <cell r="J462" t="str">
            <v>Erin</v>
          </cell>
        </row>
        <row r="463">
          <cell r="A463" t="str">
            <v>INT82a</v>
          </cell>
          <cell r="B463" t="str">
            <v>eGIS Automation</v>
          </cell>
          <cell r="C463" t="str">
            <v>Approved</v>
          </cell>
          <cell r="D463" t="str">
            <v>Energy Delivery</v>
          </cell>
          <cell r="G463" t="str">
            <v>5/1/13 12:00 AM</v>
          </cell>
          <cell r="H463" t="str">
            <v>7/30/14 5:00 PM</v>
          </cell>
          <cell r="J463" t="str">
            <v>Richard</v>
          </cell>
        </row>
        <row r="464">
          <cell r="A464" t="str">
            <v>INT82b</v>
          </cell>
          <cell r="B464" t="str">
            <v>eGIS Consolidation</v>
          </cell>
          <cell r="C464" t="str">
            <v>Approved</v>
          </cell>
          <cell r="D464" t="str">
            <v>Energy Delivery</v>
          </cell>
          <cell r="G464" t="str">
            <v>12/1/13 12:00 AM</v>
          </cell>
          <cell r="H464" t="str">
            <v>10/31/16 5:00 PM</v>
          </cell>
          <cell r="J464" t="str">
            <v>Richard</v>
          </cell>
        </row>
        <row r="465">
          <cell r="A465" t="str">
            <v>INT82c</v>
          </cell>
          <cell r="B465" t="str">
            <v>eGIS Maplink</v>
          </cell>
          <cell r="C465" t="str">
            <v>Approved</v>
          </cell>
          <cell r="D465" t="str">
            <v>Energy Delivery</v>
          </cell>
          <cell r="G465" t="str">
            <v>9/1/15 12:00 AM</v>
          </cell>
          <cell r="H465" t="str">
            <v>10/31/16 5:00 PM</v>
          </cell>
          <cell r="J465" t="str">
            <v>Richard</v>
          </cell>
        </row>
        <row r="466">
          <cell r="A466" t="str">
            <v>INT83</v>
          </cell>
          <cell r="B466" t="str">
            <v>Substation Design Consolidation</v>
          </cell>
          <cell r="C466" t="str">
            <v>Approved</v>
          </cell>
          <cell r="D466" t="str">
            <v>Energy Delivery</v>
          </cell>
          <cell r="G466" t="str">
            <v>4/1/14 12:00 AM</v>
          </cell>
          <cell r="H466" t="str">
            <v>10/31/16 5:00 PM</v>
          </cell>
          <cell r="J466" t="str">
            <v>Richard</v>
          </cell>
        </row>
        <row r="467">
          <cell r="A467" t="str">
            <v>INT84</v>
          </cell>
          <cell r="B467" t="str">
            <v>Outage Management System (OMS) Consolidation</v>
          </cell>
          <cell r="C467" t="str">
            <v>Approved</v>
          </cell>
          <cell r="D467" t="str">
            <v>Energy Delivery</v>
          </cell>
          <cell r="G467" t="str">
            <v>8/1/14 12:00 AM</v>
          </cell>
          <cell r="H467" t="str">
            <v>1/31/17 5:00 PM</v>
          </cell>
          <cell r="J467" t="str">
            <v>Richard</v>
          </cell>
        </row>
        <row r="468">
          <cell r="A468" t="str">
            <v>INT85b</v>
          </cell>
          <cell r="B468" t="str">
            <v>MWMS Upgrade and Consolidation - Restart</v>
          </cell>
          <cell r="C468" t="str">
            <v>Approved</v>
          </cell>
          <cell r="D468" t="str">
            <v>Energy Delivery</v>
          </cell>
          <cell r="G468" t="str">
            <v>10/3/11 8:00 AM</v>
          </cell>
          <cell r="H468" t="str">
            <v>12/26/13 5:00 PM</v>
          </cell>
          <cell r="J468" t="str">
            <v>Richard</v>
          </cell>
        </row>
        <row r="469">
          <cell r="A469" t="str">
            <v>INT86</v>
          </cell>
          <cell r="B469" t="str">
            <v>Transmission Line Design Consolidation</v>
          </cell>
          <cell r="C469" t="str">
            <v>Approved</v>
          </cell>
          <cell r="D469" t="str">
            <v>Energy Delivery</v>
          </cell>
          <cell r="G469" t="str">
            <v>11/1/12 8:00 AM</v>
          </cell>
          <cell r="H469" t="str">
            <v>2/3/14 5:00 PM</v>
          </cell>
          <cell r="J469" t="str">
            <v>Richard</v>
          </cell>
        </row>
        <row r="470">
          <cell r="A470" t="str">
            <v>INT88</v>
          </cell>
          <cell r="B470" t="str">
            <v>Merge Customer Satisfaction Vendors and Processes</v>
          </cell>
          <cell r="C470" t="str">
            <v>Approved</v>
          </cell>
          <cell r="D470" t="str">
            <v>Cust Sol Delivery</v>
          </cell>
          <cell r="G470" t="str">
            <v>10/1/12 12:00 AM</v>
          </cell>
          <cell r="H470" t="str">
            <v>11/22/13 5:00 PM</v>
          </cell>
          <cell r="J470" t="str">
            <v>Mandy</v>
          </cell>
        </row>
        <row r="471">
          <cell r="A471" t="str">
            <v>INT89A</v>
          </cell>
          <cell r="B471" t="str">
            <v>Common Call Center Telephony Platform - Telecom Components</v>
          </cell>
          <cell r="C471" t="str">
            <v>Approved</v>
          </cell>
          <cell r="D471" t="str">
            <v>Cust Sol Delivery</v>
          </cell>
          <cell r="G471" t="str">
            <v>8/1/12 12:00 AM</v>
          </cell>
          <cell r="H471" t="str">
            <v>12/31/13 5:00 PM</v>
          </cell>
          <cell r="J471" t="str">
            <v>Mandy</v>
          </cell>
        </row>
        <row r="472">
          <cell r="A472" t="str">
            <v>INT89B</v>
          </cell>
          <cell r="B472" t="str">
            <v>Common Call Center Telephony Platform - Common IVR</v>
          </cell>
          <cell r="C472" t="str">
            <v>Approved</v>
          </cell>
          <cell r="D472" t="str">
            <v>Cust Sol Delivery</v>
          </cell>
          <cell r="E472" t="str">
            <v>Bob White</v>
          </cell>
          <cell r="G472" t="str">
            <v>3/27/12 8:00 AM</v>
          </cell>
          <cell r="H472" t="str">
            <v>12/31/13 5:00 PM</v>
          </cell>
          <cell r="I472" t="str">
            <v>L2</v>
          </cell>
          <cell r="J472" t="str">
            <v>Mandy</v>
          </cell>
        </row>
        <row r="473">
          <cell r="A473" t="str">
            <v>INT94</v>
          </cell>
          <cell r="B473" t="str">
            <v>21st Century Outage Data Consolidation</v>
          </cell>
          <cell r="C473" t="str">
            <v>Approved</v>
          </cell>
          <cell r="D473" t="str">
            <v>Cust Sol Delivery</v>
          </cell>
          <cell r="E473" t="str">
            <v>Bob White</v>
          </cell>
          <cell r="G473" t="str">
            <v>2/1/13 8:00 AM</v>
          </cell>
          <cell r="H473" t="str">
            <v>7/30/13 5:00 PM</v>
          </cell>
          <cell r="J473" t="str">
            <v>Mandy</v>
          </cell>
        </row>
        <row r="474">
          <cell r="A474" t="str">
            <v>INT95</v>
          </cell>
          <cell r="B474" t="str">
            <v>Human Performance Feedback Tool</v>
          </cell>
          <cell r="C474" t="str">
            <v>Approved</v>
          </cell>
          <cell r="D474" t="str">
            <v>Cust Sol Delivery</v>
          </cell>
          <cell r="G474" t="str">
            <v>2/1/13 8:00 AM</v>
          </cell>
          <cell r="H474" t="str">
            <v>7/30/13 5:00 PM</v>
          </cell>
          <cell r="J474" t="str">
            <v>Mandy</v>
          </cell>
        </row>
        <row r="475">
          <cell r="A475" t="str">
            <v>INT96</v>
          </cell>
          <cell r="B475" t="str">
            <v>Security Monitoring Initiative</v>
          </cell>
          <cell r="C475" t="str">
            <v>Approved</v>
          </cell>
          <cell r="D475" t="str">
            <v>Directory &amp; Access Services</v>
          </cell>
          <cell r="G475" t="str">
            <v>8/1/12 12:00 AM</v>
          </cell>
          <cell r="H475" t="str">
            <v>7/29/14 5:00 PM</v>
          </cell>
          <cell r="J475" t="str">
            <v>Richard</v>
          </cell>
        </row>
        <row r="476">
          <cell r="A476" t="str">
            <v>INT97</v>
          </cell>
          <cell r="B476" t="str">
            <v>Active Directory Integration</v>
          </cell>
          <cell r="C476" t="str">
            <v>Approved</v>
          </cell>
          <cell r="D476" t="str">
            <v>Directory &amp; Access Services</v>
          </cell>
          <cell r="E476" t="str">
            <v>Corie Smith</v>
          </cell>
          <cell r="G476" t="str">
            <v>8/1/12 12:00 AM</v>
          </cell>
          <cell r="H476" t="str">
            <v>11/26/13 5:00 PM</v>
          </cell>
          <cell r="J476" t="str">
            <v>Richard</v>
          </cell>
        </row>
        <row r="477">
          <cell r="A477" t="str">
            <v>INT99</v>
          </cell>
          <cell r="B477" t="str">
            <v>Vulnerability Assessment Initiative</v>
          </cell>
          <cell r="C477" t="str">
            <v>Approved</v>
          </cell>
          <cell r="D477" t="str">
            <v>Cyber Security Ops</v>
          </cell>
          <cell r="G477" t="str">
            <v>8/6/12 12:00 AM</v>
          </cell>
          <cell r="H477" t="str">
            <v>10/29/13 5:00 PM</v>
          </cell>
          <cell r="J477" t="str">
            <v>Mark</v>
          </cell>
        </row>
        <row r="478">
          <cell r="A478" t="str">
            <v>P20085011a</v>
          </cell>
          <cell r="B478" t="str">
            <v>Outage Info on Smart Phones</v>
          </cell>
          <cell r="C478" t="str">
            <v>Approved</v>
          </cell>
          <cell r="D478" t="str">
            <v>Energy Delivery</v>
          </cell>
          <cell r="E478" t="str">
            <v>Glenn Alford</v>
          </cell>
          <cell r="G478" t="str">
            <v>4/11/12 8:00 AM</v>
          </cell>
          <cell r="H478" t="str">
            <v>10/31/12 5:00 PM</v>
          </cell>
          <cell r="I478" t="str">
            <v>L2</v>
          </cell>
          <cell r="J478" t="str">
            <v>Richard</v>
          </cell>
        </row>
        <row r="479">
          <cell r="A479" t="str">
            <v>P20093633</v>
          </cell>
          <cell r="B479" t="str">
            <v>DSM Building Codes</v>
          </cell>
          <cell r="C479" t="str">
            <v>Closed</v>
          </cell>
          <cell r="D479" t="str">
            <v>Cust Sol Delivery</v>
          </cell>
          <cell r="E479" t="str">
            <v>Terry Kelsey</v>
          </cell>
          <cell r="F479" t="str">
            <v>Bennie Surles</v>
          </cell>
          <cell r="G479" t="str">
            <v>7/2/12 8:00 AM</v>
          </cell>
          <cell r="H479" t="str">
            <v>12/28/12 5:00 PM</v>
          </cell>
          <cell r="I479" t="str">
            <v>L2</v>
          </cell>
          <cell r="J479" t="str">
            <v>Mandy</v>
          </cell>
        </row>
        <row r="480">
          <cell r="A480" t="str">
            <v>P20085002</v>
          </cell>
          <cell r="B480" t="str">
            <v>Collection Agency Changes</v>
          </cell>
          <cell r="C480" t="str">
            <v>Closed</v>
          </cell>
          <cell r="D480" t="str">
            <v>Cust Sol Delivery</v>
          </cell>
          <cell r="E480" t="str">
            <v>Terry Kelsey</v>
          </cell>
          <cell r="F480" t="str">
            <v>Bennie Surles</v>
          </cell>
          <cell r="G480" t="str">
            <v>5/7/12 8:00 AM</v>
          </cell>
          <cell r="H480" t="str">
            <v>8/14/12 5:00 PM</v>
          </cell>
          <cell r="I480" t="str">
            <v>L2</v>
          </cell>
          <cell r="J480" t="str">
            <v>Mandy</v>
          </cell>
        </row>
        <row r="481">
          <cell r="A481" t="str">
            <v>P20084990a</v>
          </cell>
          <cell r="B481" t="str">
            <v>SmartGen Planning</v>
          </cell>
          <cell r="C481" t="str">
            <v>Closed</v>
          </cell>
          <cell r="D481" t="str">
            <v>Fossil/Hydro/EH&amp;S Solutions</v>
          </cell>
          <cell r="E481" t="str">
            <v>Liz Patrick</v>
          </cell>
          <cell r="G481" t="str">
            <v>4/2/12 8:00 AM</v>
          </cell>
          <cell r="H481" t="str">
            <v>7/31/12 5:00 PM</v>
          </cell>
          <cell r="I481" t="str">
            <v>L2</v>
          </cell>
          <cell r="J481" t="str">
            <v>Justin</v>
          </cell>
        </row>
        <row r="482">
          <cell r="A482" t="str">
            <v>P20094010</v>
          </cell>
          <cell r="B482" t="str">
            <v>SmartGen Implementation</v>
          </cell>
          <cell r="C482" t="str">
            <v>Approved</v>
          </cell>
          <cell r="D482" t="str">
            <v>Fossil/Hydro/EH&amp;S Solutions</v>
          </cell>
          <cell r="E482" t="str">
            <v>Liz Patrick</v>
          </cell>
          <cell r="G482" t="str">
            <v>7/13/12 8:00 AM</v>
          </cell>
          <cell r="H482" t="str">
            <v>7/8/16 5:00 PM</v>
          </cell>
          <cell r="I482" t="str">
            <v>L2</v>
          </cell>
          <cell r="J482" t="str">
            <v>Justin</v>
          </cell>
        </row>
        <row r="483">
          <cell r="A483" t="str">
            <v>P20094772-JM9</v>
          </cell>
          <cell r="B483" t="str">
            <v>RNP 110 Training Building Renovation</v>
          </cell>
          <cell r="C483" t="str">
            <v>Approved</v>
          </cell>
          <cell r="D483" t="str">
            <v>Telecom Eng Services</v>
          </cell>
          <cell r="E483" t="str">
            <v>Tim Slay</v>
          </cell>
          <cell r="G483" t="str">
            <v>3/1/12 8:00 AM</v>
          </cell>
          <cell r="H483" t="str">
            <v>4/8/13 5:00 PM</v>
          </cell>
          <cell r="I483" t="str">
            <v>L2</v>
          </cell>
          <cell r="J483" t="str">
            <v>Steve</v>
          </cell>
        </row>
        <row r="484">
          <cell r="A484" t="str">
            <v>P20085007a</v>
          </cell>
          <cell r="B484" t="str">
            <v>Business Objects Service Pack Upgrade</v>
          </cell>
          <cell r="C484" t="str">
            <v>Closed</v>
          </cell>
          <cell r="D484" t="str">
            <v>Ent Apps Sol Delivery</v>
          </cell>
          <cell r="E484" t="str">
            <v>Brodt Braswell</v>
          </cell>
          <cell r="G484" t="str">
            <v>3/30/12 8:00 AM</v>
          </cell>
          <cell r="H484" t="str">
            <v>8/6/12 5:00 PM</v>
          </cell>
          <cell r="I484" t="str">
            <v>L2</v>
          </cell>
          <cell r="J484" t="str">
            <v>Erin</v>
          </cell>
        </row>
        <row r="485">
          <cell r="A485" t="str">
            <v>P20085038a</v>
          </cell>
          <cell r="B485" t="str">
            <v>NGG Outage Tools</v>
          </cell>
          <cell r="C485" t="str">
            <v>Closed</v>
          </cell>
          <cell r="D485" t="str">
            <v>Nuc Infra/Sol Delivery</v>
          </cell>
          <cell r="E485" t="str">
            <v>Liz Patrick</v>
          </cell>
          <cell r="G485" t="str">
            <v>12/12/11 8:00 AM</v>
          </cell>
          <cell r="H485" t="str">
            <v>6/25/12 5:00 PM</v>
          </cell>
          <cell r="I485" t="str">
            <v>L2</v>
          </cell>
          <cell r="J485" t="str">
            <v>Justin</v>
          </cell>
        </row>
        <row r="486">
          <cell r="A486" t="str">
            <v>P20085038b</v>
          </cell>
          <cell r="B486" t="str">
            <v>Fleet Observation System (FOBs)</v>
          </cell>
          <cell r="C486" t="str">
            <v>Closed</v>
          </cell>
          <cell r="D486" t="str">
            <v>Nuc Infra/Sol Delivery</v>
          </cell>
          <cell r="E486" t="str">
            <v>Liz Patrick</v>
          </cell>
          <cell r="G486" t="str">
            <v>2/6/12 8:00 AM</v>
          </cell>
          <cell r="H486" t="str">
            <v>10/31/12 5:00 PM</v>
          </cell>
          <cell r="I486" t="str">
            <v>L2</v>
          </cell>
          <cell r="J486" t="str">
            <v>Justin</v>
          </cell>
        </row>
        <row r="487">
          <cell r="A487" t="str">
            <v>P20085038c</v>
          </cell>
          <cell r="B487" t="str">
            <v>FITS v2</v>
          </cell>
          <cell r="C487" t="str">
            <v>Closed</v>
          </cell>
          <cell r="D487" t="str">
            <v>Nuc Infra/Sol Delivery</v>
          </cell>
          <cell r="E487" t="str">
            <v>Liz Patrick</v>
          </cell>
          <cell r="G487" t="str">
            <v>1/30/12 8:00 AM</v>
          </cell>
          <cell r="H487" t="str">
            <v>10/31/12 5:00 PM</v>
          </cell>
          <cell r="I487" t="str">
            <v>L2</v>
          </cell>
          <cell r="J487" t="str">
            <v>Justin</v>
          </cell>
        </row>
        <row r="488">
          <cell r="A488" t="str">
            <v>P20085011b</v>
          </cell>
          <cell r="B488" t="str">
            <v>PM Portal to Passport Interface</v>
          </cell>
          <cell r="C488" t="str">
            <v>Closed</v>
          </cell>
          <cell r="D488" t="str">
            <v>Fossil/Hydro/EH&amp;S Solutions</v>
          </cell>
          <cell r="E488" t="str">
            <v>Brodt Braswell</v>
          </cell>
          <cell r="G488" t="str">
            <v>6/18/12 8:00 AM</v>
          </cell>
          <cell r="H488" t="str">
            <v>9/14/12 5:00 PM</v>
          </cell>
          <cell r="I488" t="str">
            <v>L2</v>
          </cell>
          <cell r="J488" t="str">
            <v>Justin</v>
          </cell>
        </row>
        <row r="489">
          <cell r="A489" t="str">
            <v>P20085007b</v>
          </cell>
          <cell r="B489" t="str">
            <v>SharePoint 2010 Upgrade Planning</v>
          </cell>
          <cell r="C489" t="str">
            <v>Closed</v>
          </cell>
          <cell r="D489" t="str">
            <v>Ent Apps Sol Delivery</v>
          </cell>
          <cell r="G489" t="str">
            <v>2/1/12 8:00 AM</v>
          </cell>
          <cell r="H489" t="str">
            <v>7/31/12 5:00 PM</v>
          </cell>
          <cell r="I489" t="str">
            <v>L2</v>
          </cell>
          <cell r="J489" t="str">
            <v>Erin</v>
          </cell>
        </row>
        <row r="490">
          <cell r="A490" t="str">
            <v>P20091992</v>
          </cell>
          <cell r="B490" t="str">
            <v>Passport Prod to FA</v>
          </cell>
          <cell r="C490" t="str">
            <v>Closed</v>
          </cell>
          <cell r="D490" t="str">
            <v>Nuc Infra/Sol Delivery</v>
          </cell>
          <cell r="E490" t="str">
            <v>Liz Patrick</v>
          </cell>
          <cell r="G490" t="str">
            <v>2/13/12 8:00 AM</v>
          </cell>
          <cell r="H490" t="str">
            <v>10/8/12 5:00 PM</v>
          </cell>
          <cell r="I490" t="str">
            <v>L2</v>
          </cell>
          <cell r="J490" t="str">
            <v>Justin</v>
          </cell>
        </row>
        <row r="491">
          <cell r="A491" t="str">
            <v>P20092752</v>
          </cell>
          <cell r="B491" t="str">
            <v>Web Trader Upgrade</v>
          </cell>
          <cell r="C491" t="str">
            <v>Closed</v>
          </cell>
          <cell r="D491" t="str">
            <v>Commercial/Fuels &amp; Trading</v>
          </cell>
          <cell r="E491" t="str">
            <v>Liz Patrick</v>
          </cell>
          <cell r="G491" t="str">
            <v>4/23/12 8:00 AM</v>
          </cell>
          <cell r="H491" t="str">
            <v>12/7/12 5:00 PM</v>
          </cell>
          <cell r="I491" t="str">
            <v>L2</v>
          </cell>
          <cell r="J491" t="str">
            <v>Justin</v>
          </cell>
        </row>
        <row r="492">
          <cell r="A492" t="str">
            <v>P20073673 / 20090931</v>
          </cell>
          <cell r="B492" t="str">
            <v>Small Business Energy Saver</v>
          </cell>
          <cell r="C492" t="str">
            <v>Closed</v>
          </cell>
          <cell r="D492" t="str">
            <v>Cust Sol Delivery</v>
          </cell>
          <cell r="E492" t="str">
            <v>Terry Kelsey</v>
          </cell>
          <cell r="F492" t="str">
            <v>Bennie Surles</v>
          </cell>
          <cell r="G492" t="str">
            <v>1/13/12 8:00 AM</v>
          </cell>
          <cell r="H492" t="str">
            <v>1/13/12 8:00 AM</v>
          </cell>
          <cell r="I492" t="str">
            <v>L2</v>
          </cell>
          <cell r="J492" t="str">
            <v>Mandy</v>
          </cell>
        </row>
        <row r="493">
          <cell r="A493" t="str">
            <v>P20084482</v>
          </cell>
          <cell r="B493" t="str">
            <v>PACS Replacement Study</v>
          </cell>
          <cell r="C493" t="str">
            <v>Cancelled</v>
          </cell>
          <cell r="D493" t="str">
            <v>HR Sol Delivery</v>
          </cell>
          <cell r="E493" t="str">
            <v>Brodt Braswell</v>
          </cell>
          <cell r="G493" t="str">
            <v>5/11/12 8:00 AM</v>
          </cell>
          <cell r="H493" t="str">
            <v>9/11/12 5:00 PM</v>
          </cell>
          <cell r="I493" t="str">
            <v>L2</v>
          </cell>
          <cell r="J493" t="str">
            <v>Erin</v>
          </cell>
        </row>
        <row r="494">
          <cell r="A494" t="str">
            <v>P20090388</v>
          </cell>
          <cell r="B494" t="str">
            <v>Integrated Risk Assessment Tool (IRAT)</v>
          </cell>
          <cell r="C494" t="str">
            <v>Closed</v>
          </cell>
          <cell r="D494" t="str">
            <v>Nuc Infra/Sol Delivery</v>
          </cell>
          <cell r="E494" t="str">
            <v>Liz Patrick</v>
          </cell>
          <cell r="G494" t="str">
            <v>9/21/11 8:00 AM</v>
          </cell>
          <cell r="H494" t="str">
            <v>7/30/12 5:00 PM</v>
          </cell>
          <cell r="I494" t="str">
            <v>L2</v>
          </cell>
          <cell r="J494" t="str">
            <v>Justin</v>
          </cell>
        </row>
        <row r="495">
          <cell r="A495" t="str">
            <v>P20084990b</v>
          </cell>
          <cell r="B495" t="str">
            <v>NERC CIP - Cyber Asset Security</v>
          </cell>
          <cell r="C495" t="str">
            <v>Cancelled</v>
          </cell>
          <cell r="D495" t="str">
            <v>Cyber Security Ops</v>
          </cell>
          <cell r="E495" t="str">
            <v>Liz Patrick</v>
          </cell>
          <cell r="G495" t="str">
            <v>2/18/11 8:00 AM</v>
          </cell>
          <cell r="H495" t="str">
            <v>9/11/12 5:00 PM</v>
          </cell>
          <cell r="I495" t="str">
            <v>L2</v>
          </cell>
          <cell r="J495" t="str">
            <v>Richard</v>
          </cell>
        </row>
        <row r="496">
          <cell r="A496" t="str">
            <v>P20084990c</v>
          </cell>
          <cell r="B496" t="str">
            <v>Plant Chemistry</v>
          </cell>
          <cell r="C496" t="str">
            <v>Closed</v>
          </cell>
          <cell r="D496" t="str">
            <v>Fossil/Hydro/EH&amp;S Solutions</v>
          </cell>
          <cell r="E496" t="str">
            <v>Liz Patrick</v>
          </cell>
          <cell r="G496" t="str">
            <v>11/4/11 8:00 AM</v>
          </cell>
          <cell r="H496" t="str">
            <v>12/14/12 5:00 PM</v>
          </cell>
          <cell r="I496" t="str">
            <v>L2</v>
          </cell>
          <cell r="J496" t="str">
            <v>Justin</v>
          </cell>
        </row>
        <row r="497">
          <cell r="A497" t="str">
            <v>P20079522</v>
          </cell>
          <cell r="B497" t="str">
            <v>Fuels Automation</v>
          </cell>
          <cell r="C497" t="str">
            <v>Cancelled</v>
          </cell>
          <cell r="D497" t="str">
            <v>Commercial/Fuels &amp; Trading</v>
          </cell>
          <cell r="E497" t="str">
            <v>Liz Patrick</v>
          </cell>
          <cell r="G497" t="str">
            <v>5/3/10 8:00 AM</v>
          </cell>
          <cell r="H497" t="str">
            <v>9/11/12 5:00 PM</v>
          </cell>
          <cell r="I497" t="str">
            <v>L2</v>
          </cell>
          <cell r="J497" t="str">
            <v>Justin</v>
          </cell>
        </row>
        <row r="498">
          <cell r="A498" t="str">
            <v>P20085011c</v>
          </cell>
          <cell r="B498" t="str">
            <v>Conexis Benefits</v>
          </cell>
          <cell r="C498" t="str">
            <v>Approved</v>
          </cell>
          <cell r="D498" t="str">
            <v>HR Sol Delivery</v>
          </cell>
          <cell r="E498" t="str">
            <v>Brodt Braswell</v>
          </cell>
          <cell r="G498" t="str">
            <v>1/23/12 8:00 AM</v>
          </cell>
          <cell r="H498" t="str">
            <v>2/15/13 5:00 PM</v>
          </cell>
          <cell r="I498" t="str">
            <v>L2</v>
          </cell>
          <cell r="J498" t="str">
            <v>Erin</v>
          </cell>
        </row>
        <row r="499">
          <cell r="A499" t="str">
            <v>P20085317</v>
          </cell>
          <cell r="B499" t="str">
            <v>Overture</v>
          </cell>
          <cell r="C499" t="str">
            <v>Approved</v>
          </cell>
          <cell r="D499" t="str">
            <v>Cust Sol Delivery</v>
          </cell>
          <cell r="E499" t="str">
            <v>Terry Kelsey</v>
          </cell>
          <cell r="F499" t="str">
            <v>Rick Larsen</v>
          </cell>
          <cell r="G499" t="str">
            <v>3/28/11 8:00 AM</v>
          </cell>
          <cell r="H499" t="str">
            <v>3/13/13 5:00 PM</v>
          </cell>
          <cell r="I499" t="str">
            <v>L2</v>
          </cell>
          <cell r="J499" t="str">
            <v>Mandy</v>
          </cell>
        </row>
        <row r="500">
          <cell r="A500" t="str">
            <v>P20075785</v>
          </cell>
          <cell r="B500" t="str">
            <v>PowerPlant</v>
          </cell>
          <cell r="C500" t="str">
            <v>Cancelled</v>
          </cell>
          <cell r="D500" t="str">
            <v>Finance Sol Delivery</v>
          </cell>
          <cell r="E500" t="str">
            <v>Brodt Braswell</v>
          </cell>
          <cell r="G500" t="str">
            <v>2/1/10 8:00 AM</v>
          </cell>
          <cell r="H500" t="str">
            <v>9/11/12 5:00 PM</v>
          </cell>
          <cell r="I500" t="str">
            <v>L2</v>
          </cell>
          <cell r="J500" t="str">
            <v>Erin</v>
          </cell>
        </row>
        <row r="501">
          <cell r="A501" t="str">
            <v>P20091452</v>
          </cell>
          <cell r="B501" t="str">
            <v>CEMS</v>
          </cell>
          <cell r="C501" t="str">
            <v>Approved</v>
          </cell>
          <cell r="D501" t="str">
            <v>Fossil/Hydro/EH&amp;S Solutions</v>
          </cell>
          <cell r="E501" t="str">
            <v>Liz Patrick</v>
          </cell>
          <cell r="G501" t="str">
            <v>1/3/12 8:00 AM</v>
          </cell>
          <cell r="H501" t="str">
            <v>1/25/13 5:00 PM</v>
          </cell>
          <cell r="I501" t="str">
            <v>L2</v>
          </cell>
          <cell r="J501" t="str">
            <v>Justin</v>
          </cell>
        </row>
        <row r="502">
          <cell r="A502" t="str">
            <v>P20081754</v>
          </cell>
          <cell r="B502" t="str">
            <v>EMIS</v>
          </cell>
          <cell r="C502" t="str">
            <v>Approved</v>
          </cell>
          <cell r="D502" t="str">
            <v>Cust Sol Delivery</v>
          </cell>
          <cell r="E502" t="str">
            <v>Terry Kelsey</v>
          </cell>
          <cell r="G502" t="str">
            <v>1/3/12 8:00 AM</v>
          </cell>
          <cell r="H502" t="str">
            <v>1/31/13 5:00 PM</v>
          </cell>
          <cell r="I502" t="str">
            <v>L2</v>
          </cell>
          <cell r="J502" t="str">
            <v>Mandy</v>
          </cell>
        </row>
        <row r="503">
          <cell r="A503" t="str">
            <v>P20089240 / 20089246</v>
          </cell>
          <cell r="B503" t="str">
            <v>Techma Phase 2</v>
          </cell>
          <cell r="C503" t="str">
            <v>Closed</v>
          </cell>
          <cell r="D503" t="str">
            <v>Energy Delivery</v>
          </cell>
          <cell r="E503" t="str">
            <v>Glenn Alford</v>
          </cell>
          <cell r="G503" t="str">
            <v>6/1/11 8:00 AM</v>
          </cell>
          <cell r="H503" t="str">
            <v>11/5/12 5:00 PM</v>
          </cell>
          <cell r="I503" t="str">
            <v>L2</v>
          </cell>
          <cell r="J503" t="str">
            <v>Richard</v>
          </cell>
        </row>
        <row r="504">
          <cell r="A504" t="str">
            <v>P20084678</v>
          </cell>
          <cell r="B504" t="str">
            <v>CSS Win 7 Remediation</v>
          </cell>
          <cell r="C504" t="str">
            <v>Closed</v>
          </cell>
          <cell r="D504" t="str">
            <v>Cust Sol Delivery</v>
          </cell>
          <cell r="E504" t="str">
            <v>Terry Kelsey</v>
          </cell>
          <cell r="F504" t="str">
            <v>Bennie Surles</v>
          </cell>
          <cell r="G504" t="str">
            <v>1/4/11 8:00 AM</v>
          </cell>
          <cell r="H504" t="str">
            <v>11/30/12 5:00 PM</v>
          </cell>
          <cell r="I504" t="str">
            <v>L2</v>
          </cell>
          <cell r="J504" t="str">
            <v>Mandy</v>
          </cell>
        </row>
        <row r="505">
          <cell r="A505" t="str">
            <v>P20084781</v>
          </cell>
          <cell r="B505" t="str">
            <v>RMS Color QA</v>
          </cell>
          <cell r="C505" t="str">
            <v>Closed</v>
          </cell>
          <cell r="D505" t="str">
            <v>Nuc Infra/Sol Delivery</v>
          </cell>
          <cell r="E505" t="str">
            <v>Liz Patrick</v>
          </cell>
          <cell r="G505" t="str">
            <v>1/4/11 8:00 AM</v>
          </cell>
          <cell r="H505" t="str">
            <v>10/31/12 5:00 PM</v>
          </cell>
          <cell r="I505" t="str">
            <v>L2</v>
          </cell>
          <cell r="J505" t="str">
            <v>Justin</v>
          </cell>
        </row>
        <row r="506">
          <cell r="A506" t="str">
            <v>P20089859</v>
          </cell>
          <cell r="B506" t="str">
            <v>Business Energy Check (BEC)</v>
          </cell>
          <cell r="C506" t="str">
            <v>Approved</v>
          </cell>
          <cell r="D506" t="str">
            <v>Cust Sol Delivery</v>
          </cell>
          <cell r="E506" t="str">
            <v>Terry Kelsey</v>
          </cell>
          <cell r="G506" t="str">
            <v>8/2/11 8:00 AM</v>
          </cell>
          <cell r="H506" t="str">
            <v>6/6/13 5:00 PM</v>
          </cell>
          <cell r="I506" t="str">
            <v>L2</v>
          </cell>
          <cell r="J506" t="str">
            <v>Mandy</v>
          </cell>
        </row>
        <row r="507">
          <cell r="A507" t="str">
            <v>P20085008</v>
          </cell>
          <cell r="B507" t="str">
            <v>Design Checkpoint</v>
          </cell>
          <cell r="C507" t="str">
            <v>Closed</v>
          </cell>
          <cell r="D507" t="str">
            <v>Work Mgmt / Supply Chain</v>
          </cell>
          <cell r="E507" t="str">
            <v>Glenn Alford</v>
          </cell>
          <cell r="G507" t="str">
            <v>7/23/12 8:00 AM</v>
          </cell>
          <cell r="H507" t="str">
            <v>9/28/12 5:00 PM</v>
          </cell>
          <cell r="I507" t="str">
            <v>L2</v>
          </cell>
          <cell r="J507" t="str">
            <v>Richard</v>
          </cell>
        </row>
        <row r="508">
          <cell r="A508" t="str">
            <v>P20085006</v>
          </cell>
          <cell r="B508" t="str">
            <v>EnergyWise Home Smart Window Enhancement</v>
          </cell>
          <cell r="C508" t="str">
            <v>Approved</v>
          </cell>
          <cell r="D508" t="str">
            <v>Cust Sol Delivery</v>
          </cell>
          <cell r="E508" t="str">
            <v>Terry Kelsey</v>
          </cell>
          <cell r="G508" t="str">
            <v>7/23/12 8:00 AM</v>
          </cell>
          <cell r="H508" t="str">
            <v>3/15/13 5:00 PM</v>
          </cell>
          <cell r="I508" t="str">
            <v>L2</v>
          </cell>
          <cell r="J508" t="str">
            <v>Mandy</v>
          </cell>
        </row>
        <row r="509">
          <cell r="A509" t="str">
            <v>P20089716</v>
          </cell>
          <cell r="B509" t="str">
            <v>Win7 Class 1 and Small Enhancements</v>
          </cell>
          <cell r="C509" t="str">
            <v>Approved</v>
          </cell>
          <cell r="D509" t="str">
            <v>Solutions Support Corp</v>
          </cell>
          <cell r="E509" t="str">
            <v>Alice Ward</v>
          </cell>
          <cell r="G509" t="str">
            <v>10/10/11 8:00 AM</v>
          </cell>
          <cell r="H509" t="str">
            <v>3/22/13 5:00 PM</v>
          </cell>
          <cell r="I509" t="str">
            <v>L2</v>
          </cell>
          <cell r="J509" t="str">
            <v>Erin</v>
          </cell>
        </row>
        <row r="510">
          <cell r="A510" t="str">
            <v>P20085038d</v>
          </cell>
          <cell r="B510" t="str">
            <v>Image Linking (On Hold)</v>
          </cell>
          <cell r="C510" t="str">
            <v>Hold</v>
          </cell>
          <cell r="D510" t="str">
            <v>Nuc Infra/Sol Delivery</v>
          </cell>
          <cell r="E510" t="str">
            <v>Liz Patrick</v>
          </cell>
          <cell r="G510" t="str">
            <v>6/4/12 8:00 AM</v>
          </cell>
          <cell r="H510" t="str">
            <v>8/17/12 5:00 PM</v>
          </cell>
          <cell r="I510" t="str">
            <v>L2</v>
          </cell>
          <cell r="J510" t="str">
            <v>Justin</v>
          </cell>
        </row>
        <row r="511">
          <cell r="A511" t="str">
            <v>P20085038e</v>
          </cell>
          <cell r="B511" t="str">
            <v>CD List (On Hold)</v>
          </cell>
          <cell r="C511" t="str">
            <v>Cancelled</v>
          </cell>
          <cell r="D511" t="str">
            <v>Nuc Infra/Sol Delivery</v>
          </cell>
          <cell r="E511" t="str">
            <v>Liz Patrick</v>
          </cell>
          <cell r="G511" t="str">
            <v>8/1/12 8:00 AM</v>
          </cell>
          <cell r="H511" t="str">
            <v>9/11/12 5:00 PM</v>
          </cell>
          <cell r="I511" t="str">
            <v>L2</v>
          </cell>
          <cell r="J511" t="str">
            <v>Justin</v>
          </cell>
        </row>
        <row r="512">
          <cell r="A512" t="str">
            <v>P20085009</v>
          </cell>
          <cell r="B512" t="str">
            <v>DEC Legal Entity</v>
          </cell>
          <cell r="C512" t="str">
            <v>Closed</v>
          </cell>
          <cell r="D512" t="str">
            <v>Commercial/Fuels &amp; Trading</v>
          </cell>
          <cell r="E512" t="str">
            <v>Liz Patrick</v>
          </cell>
          <cell r="G512" t="str">
            <v>11/1/11 8:00 AM</v>
          </cell>
          <cell r="H512" t="str">
            <v>10/15/12 5:00 PM</v>
          </cell>
          <cell r="I512" t="str">
            <v>L2</v>
          </cell>
          <cell r="J512" t="str">
            <v>Justin</v>
          </cell>
        </row>
        <row r="513">
          <cell r="A513" t="str">
            <v>P20085038f</v>
          </cell>
          <cell r="B513" t="str">
            <v>Security Photo Validation</v>
          </cell>
          <cell r="C513" t="str">
            <v>Closed</v>
          </cell>
          <cell r="D513" t="str">
            <v>Nuc Infra/Sol Delivery</v>
          </cell>
          <cell r="E513" t="str">
            <v>Liz Patrick</v>
          </cell>
          <cell r="G513" t="str">
            <v>4/30/12 8:00 AM</v>
          </cell>
          <cell r="H513" t="str">
            <v>7/31/12 5:00 PM</v>
          </cell>
          <cell r="I513" t="str">
            <v>L2</v>
          </cell>
          <cell r="J513" t="str">
            <v>Justin</v>
          </cell>
        </row>
        <row r="514">
          <cell r="A514" t="str">
            <v>P20090117</v>
          </cell>
          <cell r="B514" t="str">
            <v>GTech Upgrade (Win 7)</v>
          </cell>
          <cell r="C514" t="str">
            <v>Approved</v>
          </cell>
          <cell r="D514" t="str">
            <v>Energy Delivery</v>
          </cell>
          <cell r="E514" t="str">
            <v>Glenn Alford</v>
          </cell>
          <cell r="G514" t="str">
            <v>10/3/11 8:00 AM</v>
          </cell>
          <cell r="H514" t="str">
            <v>12/3/12 5:00 PM</v>
          </cell>
          <cell r="I514" t="str">
            <v>L2</v>
          </cell>
          <cell r="J514" t="str">
            <v>Richard</v>
          </cell>
        </row>
        <row r="515">
          <cell r="A515" t="str">
            <v>P20092431 / 20086777</v>
          </cell>
          <cell r="B515" t="str">
            <v>Application Infrastructure Uplift</v>
          </cell>
          <cell r="C515" t="str">
            <v>Approved</v>
          </cell>
          <cell r="D515" t="str">
            <v>Architecture &amp; Strategy</v>
          </cell>
          <cell r="E515" t="str">
            <v>LaVern Dunn</v>
          </cell>
          <cell r="G515" t="str">
            <v>3/1/12 8:00 AM</v>
          </cell>
          <cell r="H515" t="str">
            <v>12/26/13 5:00 PM</v>
          </cell>
          <cell r="I515" t="str">
            <v>L2</v>
          </cell>
          <cell r="J515" t="str">
            <v>Richard</v>
          </cell>
        </row>
        <row r="516">
          <cell r="A516" t="str">
            <v>P20089988</v>
          </cell>
          <cell r="B516" t="str">
            <v>CADOPS Upgrade (Win 7)</v>
          </cell>
          <cell r="C516" t="str">
            <v>Approved</v>
          </cell>
          <cell r="D516" t="str">
            <v>Energy Delivery</v>
          </cell>
          <cell r="E516" t="str">
            <v>Glenn Alford</v>
          </cell>
          <cell r="G516" t="str">
            <v>9/24/10 8:00 AM</v>
          </cell>
          <cell r="H516" t="str">
            <v>11/7/12 5:00 PM</v>
          </cell>
          <cell r="I516" t="str">
            <v>L2</v>
          </cell>
          <cell r="J516" t="str">
            <v>Richard</v>
          </cell>
        </row>
        <row r="517">
          <cell r="A517" t="str">
            <v>P20092674</v>
          </cell>
          <cell r="B517" t="str">
            <v>MobileLink Upgrade (Win 7)</v>
          </cell>
          <cell r="C517" t="str">
            <v>Approved</v>
          </cell>
          <cell r="D517" t="str">
            <v>Energy Delivery</v>
          </cell>
          <cell r="E517" t="str">
            <v>Glenn Alford</v>
          </cell>
          <cell r="G517" t="str">
            <v>4/2/12 8:00 AM</v>
          </cell>
          <cell r="H517" t="str">
            <v>2/8/13 5:00 PM</v>
          </cell>
          <cell r="I517" t="str">
            <v>L2</v>
          </cell>
          <cell r="J517" t="str">
            <v>Richard</v>
          </cell>
        </row>
        <row r="518">
          <cell r="A518" t="str">
            <v>P20084508</v>
          </cell>
          <cell r="B518" t="str">
            <v>OnBase Service Pack Upgrade</v>
          </cell>
          <cell r="C518" t="str">
            <v>Closed</v>
          </cell>
          <cell r="D518" t="str">
            <v>Finance Sol Delivery</v>
          </cell>
          <cell r="E518" t="str">
            <v>Brodt Braswell</v>
          </cell>
          <cell r="G518" t="str">
            <v>6/18/12 8:00 AM</v>
          </cell>
          <cell r="H518" t="str">
            <v>10/1/12 5:00 PM</v>
          </cell>
          <cell r="I518" t="str">
            <v>L2</v>
          </cell>
          <cell r="J518" t="str">
            <v>Erin</v>
          </cell>
        </row>
        <row r="519">
          <cell r="A519" t="str">
            <v>P20089802</v>
          </cell>
          <cell r="B519" t="str">
            <v>ProjectWise Upgrade (Win 7)</v>
          </cell>
          <cell r="C519" t="str">
            <v>Closed</v>
          </cell>
          <cell r="D519" t="str">
            <v>Finance Sol Delivery</v>
          </cell>
          <cell r="E519" t="str">
            <v>Alice Ward</v>
          </cell>
          <cell r="G519" t="str">
            <v>9/12/11 8:00 AM</v>
          </cell>
          <cell r="H519" t="str">
            <v>10/5/12 5:00 PM</v>
          </cell>
          <cell r="I519" t="str">
            <v>L2</v>
          </cell>
          <cell r="J519" t="str">
            <v>Erin</v>
          </cell>
        </row>
        <row r="520">
          <cell r="A520" t="str">
            <v>P20093788</v>
          </cell>
          <cell r="B520" t="str">
            <v>Picture Perfect Upgrade (Win 7)</v>
          </cell>
          <cell r="C520" t="str">
            <v>Approved</v>
          </cell>
          <cell r="D520" t="str">
            <v>Ent Apps Sol Delivery</v>
          </cell>
          <cell r="E520" t="str">
            <v>Brodt Braswell</v>
          </cell>
          <cell r="G520" t="str">
            <v>7/3/12 8:00 AM</v>
          </cell>
          <cell r="H520" t="str">
            <v>2/28/13 5:00 PM</v>
          </cell>
          <cell r="I520" t="str">
            <v>L2</v>
          </cell>
          <cell r="J520" t="str">
            <v>Erin</v>
          </cell>
        </row>
        <row r="521">
          <cell r="A521" t="str">
            <v>P20075460</v>
          </cell>
          <cell r="B521" t="str">
            <v>Fleet Diagnostics (Win 7)</v>
          </cell>
          <cell r="C521" t="str">
            <v>Closed</v>
          </cell>
          <cell r="D521" t="str">
            <v>Fossil/Hydro/EH&amp;S Solutions</v>
          </cell>
          <cell r="E521" t="str">
            <v>LaVern Dunn</v>
          </cell>
          <cell r="G521" t="str">
            <v>2/13/12 8:00 AM</v>
          </cell>
          <cell r="H521" t="str">
            <v>6/27/13 5:00 PM</v>
          </cell>
          <cell r="I521" t="str">
            <v>L2</v>
          </cell>
          <cell r="J521" t="str">
            <v>Justin</v>
          </cell>
        </row>
        <row r="522">
          <cell r="A522" t="str">
            <v>NINT513</v>
          </cell>
          <cell r="B522" t="str">
            <v>NIT / LIT Piccaso Data Warehouse to Analytics Remediation</v>
          </cell>
          <cell r="C522" t="str">
            <v>Closed</v>
          </cell>
          <cell r="D522" t="str">
            <v>Ent Apps Sol Delivery</v>
          </cell>
          <cell r="E522" t="str">
            <v>Ashley Reid</v>
          </cell>
          <cell r="F522" t="str">
            <v>Pam Marks</v>
          </cell>
          <cell r="G522" t="str">
            <v>7/9/12 8:00 AM</v>
          </cell>
          <cell r="H522" t="str">
            <v>9/28/12 5:00 PM</v>
          </cell>
          <cell r="I522" t="str">
            <v>L2</v>
          </cell>
          <cell r="J522" t="str">
            <v>Erin</v>
          </cell>
        </row>
        <row r="523">
          <cell r="A523" t="str">
            <v>NINT514</v>
          </cell>
          <cell r="B523" t="str">
            <v>SE Distribution SCADA Enhancement</v>
          </cell>
          <cell r="C523" t="str">
            <v>Approved</v>
          </cell>
          <cell r="D523" t="str">
            <v>EMS/DMS/SCADA/Proc Ctrls Sol Del &amp; Support</v>
          </cell>
          <cell r="E523" t="str">
            <v>Tim Bradberry</v>
          </cell>
          <cell r="G523" t="str">
            <v>8/31/12 8:00 AM</v>
          </cell>
          <cell r="H523" t="str">
            <v>4/26/13 5:00 PM</v>
          </cell>
          <cell r="I523" t="str">
            <v>L2</v>
          </cell>
          <cell r="J523" t="str">
            <v>Richard</v>
          </cell>
        </row>
        <row r="524">
          <cell r="A524" t="str">
            <v>NINT517</v>
          </cell>
          <cell r="B524" t="str">
            <v>Toddville TCC Microwave Room</v>
          </cell>
          <cell r="C524" t="str">
            <v>Approved</v>
          </cell>
          <cell r="D524" t="str">
            <v>Telecom Eng Services</v>
          </cell>
          <cell r="E524" t="str">
            <v>Tim Slay</v>
          </cell>
          <cell r="F524" t="str">
            <v>Jay Brown</v>
          </cell>
          <cell r="G524" t="str">
            <v>8/2/12 8:00 AM</v>
          </cell>
          <cell r="H524" t="str">
            <v>12/21/12 5:00 PM</v>
          </cell>
          <cell r="I524" t="str">
            <v>L2</v>
          </cell>
          <cell r="J524" t="str">
            <v>Steve</v>
          </cell>
        </row>
        <row r="525">
          <cell r="A525" t="str">
            <v>NINT518</v>
          </cell>
          <cell r="B525" t="str">
            <v>Gallagher and Markland Generating Station telephone system replacement</v>
          </cell>
          <cell r="C525" t="str">
            <v>Closed</v>
          </cell>
          <cell r="D525" t="str">
            <v>Telecom Eng Services</v>
          </cell>
          <cell r="E525" t="str">
            <v>Barry Wood</v>
          </cell>
          <cell r="F525" t="str">
            <v>Chris Heck</v>
          </cell>
          <cell r="G525" t="str">
            <v>9/25/12 8:00 AM</v>
          </cell>
          <cell r="H525" t="str">
            <v>12/31/12 5:00 PM</v>
          </cell>
          <cell r="I525" t="str">
            <v>L2</v>
          </cell>
          <cell r="J525" t="str">
            <v>Steve</v>
          </cell>
        </row>
        <row r="526">
          <cell r="A526" t="str">
            <v>P20052321-JM8</v>
          </cell>
          <cell r="B526" t="str">
            <v>City of Ft. Meade Metering Dept Project</v>
          </cell>
          <cell r="C526" t="str">
            <v>Closed</v>
          </cell>
          <cell r="D526" t="str">
            <v>Telecom Eng Services</v>
          </cell>
          <cell r="G526" t="str">
            <v>4/9/12 8:00 AM</v>
          </cell>
          <cell r="H526" t="str">
            <v>6/25/12 5:00 PM</v>
          </cell>
          <cell r="I526" t="str">
            <v>L2</v>
          </cell>
          <cell r="J526" t="str">
            <v>Steve</v>
          </cell>
        </row>
        <row r="527">
          <cell r="A527" t="str">
            <v>P20086738-JM8</v>
          </cell>
          <cell r="B527" t="str">
            <v>Jacksonville MW/HSDS HVAC Replacement</v>
          </cell>
          <cell r="C527" t="str">
            <v>Closed</v>
          </cell>
          <cell r="D527" t="str">
            <v>Telecom Ops &amp; Support Services</v>
          </cell>
          <cell r="G527" t="str">
            <v>3/19/12 8:00 AM</v>
          </cell>
          <cell r="H527" t="str">
            <v>8/14/12 5:00 PM</v>
          </cell>
          <cell r="I527" t="str">
            <v>L2</v>
          </cell>
          <cell r="J527" t="str">
            <v>Steve</v>
          </cell>
        </row>
        <row r="528">
          <cell r="A528" t="str">
            <v>P20072441-JM9</v>
          </cell>
          <cell r="B528" t="str">
            <v>Third Party Attachments</v>
          </cell>
          <cell r="C528" t="str">
            <v>Closed</v>
          </cell>
          <cell r="D528" t="str">
            <v>Telecom Eng Services</v>
          </cell>
          <cell r="G528" t="str">
            <v>1/19/09 8:00 AM</v>
          </cell>
          <cell r="H528" t="str">
            <v>9/28/12 5:00 PM</v>
          </cell>
          <cell r="I528" t="str">
            <v>L2</v>
          </cell>
          <cell r="J528" t="str">
            <v>Steve</v>
          </cell>
        </row>
        <row r="529">
          <cell r="A529" t="str">
            <v>P20092437-FW7</v>
          </cell>
          <cell r="B529" t="str">
            <v>Net Opt - Kuhns MW</v>
          </cell>
          <cell r="C529" t="str">
            <v>Closed</v>
          </cell>
          <cell r="D529" t="str">
            <v>Telecom Eng Services</v>
          </cell>
          <cell r="G529" t="str">
            <v>4/2/12 8:00 AM</v>
          </cell>
          <cell r="H529" t="str">
            <v>8/13/12 5:00 PM</v>
          </cell>
          <cell r="I529" t="str">
            <v>L2</v>
          </cell>
          <cell r="J529" t="str">
            <v>Steve</v>
          </cell>
        </row>
        <row r="530">
          <cell r="A530" t="str">
            <v>P20087911-JM9</v>
          </cell>
          <cell r="B530" t="str">
            <v>Dual Home Ring 608</v>
          </cell>
          <cell r="C530" t="str">
            <v>Closed</v>
          </cell>
          <cell r="D530" t="str">
            <v>Telecom Eng Services</v>
          </cell>
          <cell r="G530" t="str">
            <v>5/23/11 8:00 AM</v>
          </cell>
          <cell r="H530" t="str">
            <v>6/29/12 5:00 PM</v>
          </cell>
          <cell r="I530" t="str">
            <v>L2</v>
          </cell>
          <cell r="J530" t="str">
            <v>Steve</v>
          </cell>
        </row>
        <row r="531">
          <cell r="A531" t="str">
            <v>P20087910-JM9</v>
          </cell>
          <cell r="B531" t="str">
            <v>Dual Home Ring 607</v>
          </cell>
          <cell r="C531" t="str">
            <v>Closed</v>
          </cell>
          <cell r="D531" t="str">
            <v>Telecom Eng Services</v>
          </cell>
          <cell r="G531" t="str">
            <v>5/23/11 8:00 AM</v>
          </cell>
          <cell r="H531" t="str">
            <v>6/29/12 5:00 PM</v>
          </cell>
          <cell r="I531" t="str">
            <v>L2</v>
          </cell>
          <cell r="J531" t="str">
            <v>Steve</v>
          </cell>
        </row>
        <row r="532">
          <cell r="A532" t="str">
            <v>P20087909-JM9</v>
          </cell>
          <cell r="B532" t="str">
            <v>Dual Home Ring 606</v>
          </cell>
          <cell r="C532" t="str">
            <v>Closed</v>
          </cell>
          <cell r="D532" t="str">
            <v>Telecom Eng Services</v>
          </cell>
          <cell r="G532" t="str">
            <v>5/23/11 8:00 AM</v>
          </cell>
          <cell r="H532" t="str">
            <v>6/29/12 5:00 PM</v>
          </cell>
          <cell r="I532" t="str">
            <v>L2</v>
          </cell>
          <cell r="J532" t="str">
            <v>Steve</v>
          </cell>
        </row>
        <row r="533">
          <cell r="A533" t="str">
            <v>P20091949-JM9</v>
          </cell>
          <cell r="B533" t="str">
            <v>Western Region Bits Clock Replacement</v>
          </cell>
          <cell r="C533" t="str">
            <v>Closed</v>
          </cell>
          <cell r="D533" t="str">
            <v>Telecom Eng Services</v>
          </cell>
          <cell r="G533" t="str">
            <v>2/1/12 8:00 AM</v>
          </cell>
          <cell r="H533" t="str">
            <v>2/1/12 8:00 AM</v>
          </cell>
          <cell r="I533" t="str">
            <v>L2</v>
          </cell>
          <cell r="J533" t="str">
            <v>Steve</v>
          </cell>
        </row>
        <row r="534">
          <cell r="A534" t="str">
            <v>P20086675-JM9</v>
          </cell>
          <cell r="B534" t="str">
            <v>Wallace 230 replace 25 pair cable</v>
          </cell>
          <cell r="C534" t="str">
            <v>Closed</v>
          </cell>
          <cell r="D534" t="str">
            <v>Telecom Eng Services</v>
          </cell>
          <cell r="G534" t="str">
            <v>5/23/11 8:00 AM</v>
          </cell>
          <cell r="H534" t="str">
            <v>8/20/12 5:00 PM</v>
          </cell>
          <cell r="I534" t="str">
            <v>L2</v>
          </cell>
          <cell r="J534" t="str">
            <v>Steve</v>
          </cell>
        </row>
        <row r="535">
          <cell r="A535" t="str">
            <v>P20092668-FN7</v>
          </cell>
          <cell r="B535" t="str">
            <v>PEF OSPF</v>
          </cell>
          <cell r="C535" t="str">
            <v>Closed</v>
          </cell>
          <cell r="D535" t="str">
            <v>Telecom Eng Services</v>
          </cell>
          <cell r="G535" t="str">
            <v>4/18/12 8:00 AM</v>
          </cell>
          <cell r="H535" t="str">
            <v>12/28/12 5:00 PM</v>
          </cell>
          <cell r="I535" t="str">
            <v>L2</v>
          </cell>
          <cell r="J535" t="str">
            <v>Steve</v>
          </cell>
        </row>
        <row r="536">
          <cell r="A536" t="str">
            <v>P20081106-JM8</v>
          </cell>
          <cell r="B536" t="str">
            <v>PEF DC Plant Replace - Phase II</v>
          </cell>
          <cell r="C536" t="str">
            <v>Closed</v>
          </cell>
          <cell r="D536" t="str">
            <v>Telecom Ops &amp; Support Services</v>
          </cell>
          <cell r="G536" t="str">
            <v>9/14/11 8:00 AM</v>
          </cell>
          <cell r="H536" t="str">
            <v>7/31/12 5:00 PM</v>
          </cell>
          <cell r="I536" t="str">
            <v>L2</v>
          </cell>
          <cell r="J536" t="str">
            <v>Steve</v>
          </cell>
        </row>
        <row r="537">
          <cell r="A537" t="str">
            <v>P20081244-JM9</v>
          </cell>
          <cell r="B537" t="str">
            <v>PEC Cisco EOL - 2011</v>
          </cell>
          <cell r="C537" t="str">
            <v>Approved</v>
          </cell>
          <cell r="D537" t="str">
            <v>Telecom Eng Services</v>
          </cell>
          <cell r="E537" t="str">
            <v>Tim Slay</v>
          </cell>
          <cell r="G537" t="str">
            <v>1/5/11 8:00 AM</v>
          </cell>
          <cell r="H537" t="str">
            <v>7/1/13 5:00 PM</v>
          </cell>
          <cell r="I537" t="str">
            <v>L2</v>
          </cell>
          <cell r="J537" t="str">
            <v>Steve</v>
          </cell>
        </row>
        <row r="538">
          <cell r="A538" t="str">
            <v>P20092687-FW7</v>
          </cell>
          <cell r="B538" t="str">
            <v>Net Opt - RTP 230</v>
          </cell>
          <cell r="C538" t="str">
            <v>Closed</v>
          </cell>
          <cell r="D538" t="str">
            <v>Telecom Eng Services</v>
          </cell>
          <cell r="G538" t="str">
            <v>4/16/12 8:00 AM</v>
          </cell>
          <cell r="H538" t="str">
            <v>10/26/12 5:00 PM</v>
          </cell>
          <cell r="I538" t="str">
            <v>L2</v>
          </cell>
          <cell r="J538" t="str">
            <v>Steve</v>
          </cell>
        </row>
        <row r="539">
          <cell r="A539" t="str">
            <v>P20092454-JM9</v>
          </cell>
          <cell r="B539" t="str">
            <v>Net Opt - Roxboro DPC</v>
          </cell>
          <cell r="C539" t="str">
            <v>Closed</v>
          </cell>
          <cell r="D539" t="str">
            <v>Telecom Eng Services</v>
          </cell>
          <cell r="G539" t="str">
            <v>4/2/12 8:00 AM</v>
          </cell>
          <cell r="H539" t="str">
            <v>9/28/12 5:00 PM</v>
          </cell>
          <cell r="I539" t="str">
            <v>L2</v>
          </cell>
          <cell r="J539" t="str">
            <v>Steve</v>
          </cell>
        </row>
        <row r="540">
          <cell r="A540" t="str">
            <v>P20092692-FW7</v>
          </cell>
          <cell r="B540" t="str">
            <v>Net Opt - Raleigh Leesville Rd 230</v>
          </cell>
          <cell r="C540" t="str">
            <v>Closed</v>
          </cell>
          <cell r="D540" t="str">
            <v>Telecom Eng Services</v>
          </cell>
          <cell r="G540" t="str">
            <v>4/16/12 8:00 AM</v>
          </cell>
          <cell r="H540" t="str">
            <v>10/26/12 5:00 PM</v>
          </cell>
          <cell r="I540" t="str">
            <v>L2</v>
          </cell>
          <cell r="J540" t="str">
            <v>Steve</v>
          </cell>
        </row>
        <row r="541">
          <cell r="A541" t="str">
            <v>P20092709-JM9</v>
          </cell>
          <cell r="B541" t="str">
            <v>BNP Plant Radio System</v>
          </cell>
          <cell r="C541" t="str">
            <v>Approved</v>
          </cell>
          <cell r="D541" t="str">
            <v>Telecom Eng Services</v>
          </cell>
          <cell r="G541" t="str">
            <v>6/1/12 8:00 AM</v>
          </cell>
          <cell r="H541" t="str">
            <v>6/11/15 5:00 PM</v>
          </cell>
          <cell r="I541" t="str">
            <v>L2</v>
          </cell>
          <cell r="J541" t="str">
            <v>Steve</v>
          </cell>
        </row>
        <row r="542">
          <cell r="A542" t="str">
            <v>P20092456-FW7</v>
          </cell>
          <cell r="B542" t="str">
            <v>Net Opt - Falls 230KV</v>
          </cell>
          <cell r="C542" t="str">
            <v>Closed</v>
          </cell>
          <cell r="D542" t="str">
            <v>Telecom Eng Services</v>
          </cell>
          <cell r="G542" t="str">
            <v>4/2/12 8:00 AM</v>
          </cell>
          <cell r="H542" t="str">
            <v>10/26/12 5:00 PM</v>
          </cell>
          <cell r="I542" t="str">
            <v>L2</v>
          </cell>
          <cell r="J542" t="str">
            <v>Steve</v>
          </cell>
        </row>
        <row r="543">
          <cell r="A543" t="str">
            <v>P20092690-FW7</v>
          </cell>
          <cell r="B543" t="str">
            <v>Net Opt - Cary Regency Park 230</v>
          </cell>
          <cell r="C543" t="str">
            <v>Closed</v>
          </cell>
          <cell r="D543" t="str">
            <v>Telecom Eng Services</v>
          </cell>
          <cell r="G543" t="str">
            <v>4/16/12 8:00 AM</v>
          </cell>
          <cell r="H543" t="str">
            <v>10/26/12 5:00 PM</v>
          </cell>
          <cell r="I543" t="str">
            <v>L2</v>
          </cell>
          <cell r="J543" t="str">
            <v>Steve</v>
          </cell>
        </row>
        <row r="544">
          <cell r="A544" t="str">
            <v>P20092455-FW7</v>
          </cell>
          <cell r="B544" t="str">
            <v>Net Opt - Cary Piney Plains</v>
          </cell>
          <cell r="C544" t="str">
            <v>Closed</v>
          </cell>
          <cell r="D544" t="str">
            <v>Telecom Eng Services</v>
          </cell>
          <cell r="G544" t="str">
            <v>4/2/12 8:00 AM</v>
          </cell>
          <cell r="H544" t="str">
            <v>10/26/12 5:00 PM</v>
          </cell>
          <cell r="I544" t="str">
            <v>L2</v>
          </cell>
          <cell r="J544" t="str">
            <v>Steve</v>
          </cell>
        </row>
        <row r="545">
          <cell r="A545" t="str">
            <v>P20089330-JM9</v>
          </cell>
          <cell r="B545" t="str">
            <v>NERC CIP Firewalls - Roxboro/Richmond County</v>
          </cell>
          <cell r="C545" t="str">
            <v>Closed</v>
          </cell>
          <cell r="D545" t="str">
            <v>Telecom Eng Services</v>
          </cell>
          <cell r="G545" t="str">
            <v>8/22/11 8:00 AM</v>
          </cell>
          <cell r="H545" t="str">
            <v>9/28/12 5:00 PM</v>
          </cell>
          <cell r="I545" t="str">
            <v>L2</v>
          </cell>
          <cell r="J545" t="str">
            <v>Steve</v>
          </cell>
        </row>
        <row r="546">
          <cell r="A546" t="str">
            <v>P20089329-JM9</v>
          </cell>
          <cell r="B546" t="str">
            <v>NERC CIP Firewalls - Crystal River</v>
          </cell>
          <cell r="C546" t="str">
            <v>Closed</v>
          </cell>
          <cell r="D546" t="str">
            <v>Telecom Eng Services</v>
          </cell>
          <cell r="G546" t="str">
            <v>7/18/11 8:00 AM</v>
          </cell>
          <cell r="H546" t="str">
            <v>7/27/12 5:00 PM</v>
          </cell>
          <cell r="I546" t="str">
            <v>L2</v>
          </cell>
          <cell r="J546" t="str">
            <v>Steve</v>
          </cell>
        </row>
        <row r="547">
          <cell r="A547" t="str">
            <v>P20086754-JM8</v>
          </cell>
          <cell r="B547" t="str">
            <v>HVAC Replacements - PEF 2012</v>
          </cell>
          <cell r="C547" t="str">
            <v>Closed</v>
          </cell>
          <cell r="D547" t="str">
            <v>Telecom Ops &amp; Support Services</v>
          </cell>
          <cell r="G547" t="str">
            <v>1/23/12 8:00 AM</v>
          </cell>
          <cell r="H547" t="str">
            <v>1/14/13 5:00 PM</v>
          </cell>
          <cell r="I547" t="str">
            <v>L2</v>
          </cell>
          <cell r="J547" t="str">
            <v>Steve</v>
          </cell>
        </row>
        <row r="548">
          <cell r="A548" t="str">
            <v>P20092325-JM9</v>
          </cell>
          <cell r="B548" t="str">
            <v>DMZ Re-architecture and Isolation</v>
          </cell>
          <cell r="C548" t="str">
            <v>Approved</v>
          </cell>
          <cell r="D548" t="str">
            <v>Telecom Eng Services</v>
          </cell>
          <cell r="G548" t="str">
            <v>3/1/12 8:00 AM</v>
          </cell>
          <cell r="H548" t="str">
            <v>2/14/14 5:00 PM</v>
          </cell>
          <cell r="I548" t="str">
            <v>L2</v>
          </cell>
          <cell r="J548" t="str">
            <v>Steve</v>
          </cell>
        </row>
        <row r="549">
          <cell r="A549" t="str">
            <v>P20086735-JM8</v>
          </cell>
          <cell r="B549" t="str">
            <v>CAR DC Plant Replacements 2012</v>
          </cell>
          <cell r="C549" t="str">
            <v>Closed</v>
          </cell>
          <cell r="D549" t="str">
            <v>Telecom Ops &amp; Support Services</v>
          </cell>
          <cell r="G549" t="str">
            <v>1/16/12 8:00 AM</v>
          </cell>
          <cell r="H549" t="str">
            <v>6/25/12 5:00 PM</v>
          </cell>
          <cell r="I549" t="str">
            <v>L2</v>
          </cell>
          <cell r="J549" t="str">
            <v>Steve</v>
          </cell>
        </row>
        <row r="550">
          <cell r="A550" t="str">
            <v>P20089932-JM9</v>
          </cell>
          <cell r="B550" t="str">
            <v>Youngsville Wake EMC - RLS Comms</v>
          </cell>
          <cell r="C550" t="str">
            <v>Closed</v>
          </cell>
          <cell r="D550" t="str">
            <v>Telecom Eng Services</v>
          </cell>
          <cell r="G550" t="str">
            <v>1/12/12 8:00 AM</v>
          </cell>
          <cell r="H550" t="str">
            <v>9/24/12 5:00 PM</v>
          </cell>
          <cell r="I550" t="str">
            <v>L2</v>
          </cell>
          <cell r="J550" t="str">
            <v>Steve</v>
          </cell>
        </row>
        <row r="551">
          <cell r="A551" t="str">
            <v>P20073503-JM9</v>
          </cell>
          <cell r="B551" t="str">
            <v>World Gateway Loop</v>
          </cell>
          <cell r="C551" t="str">
            <v>Approved</v>
          </cell>
          <cell r="D551" t="str">
            <v>Telecom Eng Services</v>
          </cell>
          <cell r="G551" t="str">
            <v>1/12/12 8:00 AM</v>
          </cell>
          <cell r="H551" t="str">
            <v>9/28/12 5:00 PM</v>
          </cell>
          <cell r="I551" t="str">
            <v>L2</v>
          </cell>
          <cell r="J551" t="str">
            <v>Steve</v>
          </cell>
        </row>
        <row r="552">
          <cell r="A552" t="str">
            <v>P20081689-JM9</v>
          </cell>
          <cell r="B552" t="str">
            <v>World Gateway - Line Relay Lake Bryan Sub</v>
          </cell>
          <cell r="C552" t="str">
            <v>Approved</v>
          </cell>
          <cell r="D552" t="str">
            <v>Telecom Eng Services</v>
          </cell>
          <cell r="G552" t="str">
            <v>6/29/11 8:00 AM</v>
          </cell>
          <cell r="H552" t="str">
            <v>9/28/12 5:00 PM</v>
          </cell>
          <cell r="I552" t="str">
            <v>L2</v>
          </cell>
          <cell r="J552" t="str">
            <v>Steve</v>
          </cell>
        </row>
        <row r="553">
          <cell r="A553" t="str">
            <v>P20070962-JM9</v>
          </cell>
          <cell r="B553" t="str">
            <v>World Gateway - Build New 69/13 KV Sub</v>
          </cell>
          <cell r="C553" t="str">
            <v>Approved</v>
          </cell>
          <cell r="D553" t="str">
            <v>Telecom Eng Services</v>
          </cell>
          <cell r="G553" t="str">
            <v>6/29/11 8:00 AM</v>
          </cell>
          <cell r="H553" t="str">
            <v>9/27/12 5:00 PM</v>
          </cell>
          <cell r="I553" t="str">
            <v>L2</v>
          </cell>
          <cell r="J553" t="str">
            <v>Steve</v>
          </cell>
        </row>
        <row r="554">
          <cell r="A554" t="str">
            <v>P20089474(D)-JM9</v>
          </cell>
          <cell r="B554" t="str">
            <v>Wells Fargo Building</v>
          </cell>
          <cell r="C554" t="str">
            <v>Closed</v>
          </cell>
          <cell r="D554" t="str">
            <v>Telecom Eng Services</v>
          </cell>
          <cell r="G554" t="str">
            <v>4/19/12 8:00 AM</v>
          </cell>
          <cell r="H554" t="str">
            <v>10/31/12 5:00 PM</v>
          </cell>
          <cell r="I554" t="str">
            <v>L2</v>
          </cell>
          <cell r="J554" t="str">
            <v>Steve</v>
          </cell>
        </row>
        <row r="555">
          <cell r="A555" t="str">
            <v>P20086171-JM9</v>
          </cell>
          <cell r="B555" t="str">
            <v>Weatherspoon Plant Closure Telecom Reconfig</v>
          </cell>
          <cell r="C555" t="str">
            <v>Approved</v>
          </cell>
          <cell r="D555" t="str">
            <v>Telecom Eng Services</v>
          </cell>
          <cell r="G555" t="str">
            <v>1/3/12 8:00 AM</v>
          </cell>
          <cell r="H555" t="str">
            <v>2/28/13 5:00 PM</v>
          </cell>
          <cell r="I555" t="str">
            <v>L2</v>
          </cell>
          <cell r="J555" t="str">
            <v>Steve</v>
          </cell>
        </row>
        <row r="556">
          <cell r="A556" t="str">
            <v>P20082552-JM9</v>
          </cell>
          <cell r="B556" t="str">
            <v>Weatherspoon - TSCADA/ DFR/ CBM/ &amp; Voice installs</v>
          </cell>
          <cell r="C556" t="str">
            <v>Closed</v>
          </cell>
          <cell r="D556" t="str">
            <v>Telecom Eng Services</v>
          </cell>
          <cell r="G556" t="str">
            <v>5/4/11 8:00 AM</v>
          </cell>
          <cell r="H556" t="str">
            <v>12/14/12 5:00 PM</v>
          </cell>
          <cell r="I556" t="str">
            <v>L2</v>
          </cell>
          <cell r="J556" t="str">
            <v>Steve</v>
          </cell>
        </row>
        <row r="557">
          <cell r="A557" t="str">
            <v>P20074886-JM9</v>
          </cell>
          <cell r="B557" t="str">
            <v>Wayne Cty CC Plant - Provide Telecom for Trans</v>
          </cell>
          <cell r="C557" t="str">
            <v>Closed</v>
          </cell>
          <cell r="D557" t="str">
            <v>Telecom Eng Services</v>
          </cell>
          <cell r="G557" t="str">
            <v>6/1/11 8:00 AM</v>
          </cell>
          <cell r="H557" t="str">
            <v>9/28/12 5:00 PM</v>
          </cell>
          <cell r="I557" t="str">
            <v>L2</v>
          </cell>
          <cell r="J557" t="str">
            <v>Steve</v>
          </cell>
        </row>
        <row r="558">
          <cell r="A558" t="str">
            <v>P20092484-JM9</v>
          </cell>
          <cell r="B558" t="str">
            <v>Vandolah Power Station Upgrades</v>
          </cell>
          <cell r="C558" t="str">
            <v>Approved</v>
          </cell>
          <cell r="D558" t="str">
            <v>Telecom Eng Services</v>
          </cell>
          <cell r="G558" t="str">
            <v>4/2/12 8:00 AM</v>
          </cell>
          <cell r="H558" t="str">
            <v>2/14/13 5:00 PM</v>
          </cell>
          <cell r="I558" t="str">
            <v>L2</v>
          </cell>
          <cell r="J558" t="str">
            <v>Steve</v>
          </cell>
        </row>
        <row r="559">
          <cell r="A559" t="str">
            <v>P20093119-JM9</v>
          </cell>
          <cell r="B559" t="str">
            <v>Vandolah Power Plant - Fiber Network</v>
          </cell>
          <cell r="C559" t="str">
            <v>Closed</v>
          </cell>
          <cell r="D559" t="str">
            <v>Telecom Eng Services</v>
          </cell>
          <cell r="G559" t="str">
            <v>6/4/12 8:00 AM</v>
          </cell>
          <cell r="H559" t="str">
            <v>8/31/12 5:00 PM</v>
          </cell>
          <cell r="I559" t="str">
            <v>L2</v>
          </cell>
          <cell r="J559" t="str">
            <v>Steve</v>
          </cell>
        </row>
        <row r="560">
          <cell r="A560" t="str">
            <v>P20083776-JM9</v>
          </cell>
          <cell r="B560" t="str">
            <v>UCF - Chiller Plant Generator Project</v>
          </cell>
          <cell r="C560" t="str">
            <v>Proposed</v>
          </cell>
          <cell r="D560" t="str">
            <v>Telecom Ops &amp; Support Services</v>
          </cell>
          <cell r="G560" t="str">
            <v>6/13/11 8:00 AM</v>
          </cell>
          <cell r="H560" t="str">
            <v>6/29/12 5:00 PM</v>
          </cell>
          <cell r="I560" t="str">
            <v>L2</v>
          </cell>
          <cell r="J560" t="str">
            <v>Steve</v>
          </cell>
        </row>
        <row r="561">
          <cell r="A561" t="str">
            <v>P20092920-JM9</v>
          </cell>
          <cell r="B561" t="str">
            <v>U of FL Cogen Radio Narrowbanding</v>
          </cell>
          <cell r="C561" t="str">
            <v>Closed</v>
          </cell>
          <cell r="D561" t="str">
            <v>Telecom Eng Services</v>
          </cell>
          <cell r="G561" t="str">
            <v>6/22/12 8:00 AM</v>
          </cell>
          <cell r="H561" t="str">
            <v>12/28/12 5:00 PM</v>
          </cell>
          <cell r="I561" t="str">
            <v>L2</v>
          </cell>
          <cell r="J561" t="str">
            <v>Steve</v>
          </cell>
        </row>
        <row r="562">
          <cell r="A562" t="str">
            <v>P20092963-JM9</v>
          </cell>
          <cell r="B562" t="str">
            <v>East Clearwater</v>
          </cell>
          <cell r="C562" t="str">
            <v>Approved</v>
          </cell>
          <cell r="D562" t="str">
            <v>Telecom Eng Services</v>
          </cell>
          <cell r="E562" t="str">
            <v>Tim Slay</v>
          </cell>
          <cell r="G562" t="str">
            <v>7/3/12 8:00 AM</v>
          </cell>
          <cell r="H562" t="str">
            <v>3/29/13 5:00 PM</v>
          </cell>
          <cell r="I562" t="str">
            <v>L2</v>
          </cell>
          <cell r="J562" t="str">
            <v>Steve</v>
          </cell>
        </row>
        <row r="563">
          <cell r="A563" t="str">
            <v>P20089451-JM9</v>
          </cell>
          <cell r="B563" t="str">
            <v>TPP Sublease to Red Hat</v>
          </cell>
          <cell r="C563" t="str">
            <v>Closed</v>
          </cell>
          <cell r="D563" t="str">
            <v>Telecom Eng Services</v>
          </cell>
          <cell r="G563" t="str">
            <v>8/18/11 8:00 AM</v>
          </cell>
          <cell r="H563" t="str">
            <v>12/28/12 5:00 PM</v>
          </cell>
          <cell r="I563" t="str">
            <v>L2</v>
          </cell>
          <cell r="J563" t="str">
            <v>Steve</v>
          </cell>
        </row>
        <row r="564">
          <cell r="A564" t="str">
            <v>P20082715-JM9</v>
          </cell>
          <cell r="B564" t="str">
            <v>Town Creek 230KV Off-Net 1FB/ T-Scada/ 1 Fiber run</v>
          </cell>
          <cell r="C564" t="str">
            <v>Approved</v>
          </cell>
          <cell r="D564" t="str">
            <v>Telecom Eng Services</v>
          </cell>
          <cell r="G564" t="str">
            <v>1/3/12 8:00 AM</v>
          </cell>
          <cell r="H564" t="str">
            <v>2/12/13 5:00 PM</v>
          </cell>
          <cell r="I564" t="str">
            <v>L2</v>
          </cell>
          <cell r="J564" t="str">
            <v>Steve</v>
          </cell>
        </row>
        <row r="565">
          <cell r="A565" t="str">
            <v>P20076396-JM9</v>
          </cell>
          <cell r="B565" t="str">
            <v>Tangerine Sub</v>
          </cell>
          <cell r="C565" t="str">
            <v>Approved</v>
          </cell>
          <cell r="D565" t="str">
            <v>Telecom Eng Services</v>
          </cell>
          <cell r="G565" t="str">
            <v>2/10/12 8:00 AM</v>
          </cell>
          <cell r="H565" t="str">
            <v>10/19/12 5:00 PM</v>
          </cell>
          <cell r="I565" t="str">
            <v>L2</v>
          </cell>
          <cell r="J565" t="str">
            <v>Steve</v>
          </cell>
        </row>
        <row r="566">
          <cell r="A566" t="str">
            <v>P20079069-JM9</v>
          </cell>
          <cell r="B566" t="str">
            <v>Sutton SEP 230KV Switchyard - Cntl Building</v>
          </cell>
          <cell r="C566" t="str">
            <v>Closed</v>
          </cell>
          <cell r="D566" t="str">
            <v>Telecom Eng Services</v>
          </cell>
          <cell r="G566" t="str">
            <v>2/27/12 8:00 AM</v>
          </cell>
          <cell r="H566" t="str">
            <v>6/27/13 5:00 PM</v>
          </cell>
          <cell r="I566" t="str">
            <v>L2</v>
          </cell>
          <cell r="J566" t="str">
            <v>Steve</v>
          </cell>
        </row>
        <row r="567">
          <cell r="A567" t="str">
            <v>P20078609-JM9</v>
          </cell>
          <cell r="B567" t="str">
            <v>Sutton Plant 230kV Tie Line - Provide Fiber</v>
          </cell>
          <cell r="C567" t="str">
            <v>Closed</v>
          </cell>
          <cell r="D567" t="str">
            <v>Telecom Eng Services</v>
          </cell>
          <cell r="G567" t="str">
            <v>6/4/12 8:00 AM</v>
          </cell>
          <cell r="H567" t="str">
            <v>12/13/12 5:00 PM</v>
          </cell>
          <cell r="I567" t="str">
            <v>L2</v>
          </cell>
          <cell r="J567" t="str">
            <v>Steve</v>
          </cell>
        </row>
        <row r="568">
          <cell r="A568" t="str">
            <v>P20078770-JM9</v>
          </cell>
          <cell r="B568" t="str">
            <v>Sutton Plant 115kV Tie Line - Provide Fiber</v>
          </cell>
          <cell r="C568" t="str">
            <v>Approved</v>
          </cell>
          <cell r="D568" t="str">
            <v>Telecom Eng Services</v>
          </cell>
          <cell r="G568" t="str">
            <v>6/4/12 8:00 AM</v>
          </cell>
          <cell r="H568" t="str">
            <v>1/22/13 5:00 PM</v>
          </cell>
          <cell r="I568" t="str">
            <v>L2</v>
          </cell>
          <cell r="J568" t="str">
            <v>Steve</v>
          </cell>
        </row>
        <row r="569">
          <cell r="A569" t="str">
            <v>P20077799-JM9</v>
          </cell>
          <cell r="B569" t="str">
            <v>Sutton CC Power Island Switchyard - Provide Comm</v>
          </cell>
          <cell r="C569" t="str">
            <v>Approved</v>
          </cell>
          <cell r="D569" t="str">
            <v>Telecom Eng Services</v>
          </cell>
          <cell r="G569" t="str">
            <v>5/29/12 8:00 AM</v>
          </cell>
          <cell r="H569" t="str">
            <v>1/29/13 5:00 PM</v>
          </cell>
          <cell r="I569" t="str">
            <v>L2</v>
          </cell>
          <cell r="J569" t="str">
            <v>Steve</v>
          </cell>
        </row>
        <row r="570">
          <cell r="A570" t="str">
            <v>P20082840-JM9</v>
          </cell>
          <cell r="B570" t="str">
            <v>St. Marks New 69/13KV Sub</v>
          </cell>
          <cell r="C570" t="str">
            <v>Approved</v>
          </cell>
          <cell r="D570" t="str">
            <v>Telecom Eng Services</v>
          </cell>
          <cell r="G570" t="str">
            <v>6/15/12 8:00 AM</v>
          </cell>
          <cell r="H570" t="str">
            <v>11/26/12 5:00 PM</v>
          </cell>
          <cell r="I570" t="str">
            <v>L2</v>
          </cell>
          <cell r="J570" t="str">
            <v>Steve</v>
          </cell>
        </row>
        <row r="571">
          <cell r="A571" t="str">
            <v>P20075261-JM9</v>
          </cell>
          <cell r="B571" t="str">
            <v>St George Tap - Add MOS and Supv Control</v>
          </cell>
          <cell r="C571" t="str">
            <v>Approved</v>
          </cell>
          <cell r="D571" t="str">
            <v>Telecom Eng Services</v>
          </cell>
          <cell r="G571" t="str">
            <v>12/27/10 8:00 AM</v>
          </cell>
          <cell r="H571" t="str">
            <v>1/1/13 5:00 PM</v>
          </cell>
          <cell r="I571" t="str">
            <v>L2</v>
          </cell>
          <cell r="J571" t="str">
            <v>Steve</v>
          </cell>
        </row>
        <row r="572">
          <cell r="A572" t="str">
            <v>P20075264-JM9</v>
          </cell>
          <cell r="B572" t="str">
            <v>St George Island Rebuild</v>
          </cell>
          <cell r="C572" t="str">
            <v>Approved</v>
          </cell>
          <cell r="D572" t="str">
            <v>Telecom Eng Services</v>
          </cell>
          <cell r="G572" t="str">
            <v>2/10/12 8:00 AM</v>
          </cell>
          <cell r="H572" t="str">
            <v>12/28/12 5:00 PM</v>
          </cell>
          <cell r="I572" t="str">
            <v>L2</v>
          </cell>
          <cell r="J572" t="str">
            <v>Steve</v>
          </cell>
        </row>
        <row r="573">
          <cell r="A573" t="str">
            <v>P20093175-JM9</v>
          </cell>
          <cell r="B573" t="str">
            <v>Smith PB4 Outage Support</v>
          </cell>
          <cell r="C573" t="str">
            <v>Closed</v>
          </cell>
          <cell r="D573" t="str">
            <v>Telecom Eng Services</v>
          </cell>
          <cell r="G573" t="str">
            <v>6/11/12 8:00 AM</v>
          </cell>
          <cell r="H573" t="str">
            <v>12/28/12 5:00 PM</v>
          </cell>
          <cell r="I573" t="str">
            <v>L2</v>
          </cell>
          <cell r="J573" t="str">
            <v>Steve</v>
          </cell>
        </row>
        <row r="574">
          <cell r="A574" t="str">
            <v>P20093407-JM9</v>
          </cell>
          <cell r="B574" t="str">
            <v>Crystal River 4&amp;5 Emergency Replace Pilot Wire Relays</v>
          </cell>
          <cell r="C574" t="str">
            <v>Approved</v>
          </cell>
          <cell r="D574" t="str">
            <v>Telecom Eng Services</v>
          </cell>
          <cell r="E574" t="str">
            <v>Tim Slay</v>
          </cell>
          <cell r="G574" t="str">
            <v>8/14/12 8:00 AM</v>
          </cell>
          <cell r="H574" t="str">
            <v>5/15/13 5:00 PM</v>
          </cell>
          <cell r="I574" t="str">
            <v>L2</v>
          </cell>
          <cell r="J574" t="str">
            <v>Steve</v>
          </cell>
        </row>
        <row r="575">
          <cell r="A575" t="str">
            <v>P20093631-JM0</v>
          </cell>
          <cell r="B575" t="str">
            <v>SCADA Radio Reliability Improvement</v>
          </cell>
          <cell r="C575" t="str">
            <v>Closed</v>
          </cell>
          <cell r="D575" t="str">
            <v>Telecom Eng Services</v>
          </cell>
          <cell r="E575" t="str">
            <v>Tim Slay</v>
          </cell>
          <cell r="G575" t="str">
            <v>7/18/12 8:00 AM</v>
          </cell>
          <cell r="H575" t="str">
            <v>12/12/12 5:00 PM</v>
          </cell>
          <cell r="I575" t="str">
            <v>L2</v>
          </cell>
          <cell r="J575" t="str">
            <v>Steve</v>
          </cell>
        </row>
        <row r="576">
          <cell r="A576" t="str">
            <v>P20075535-JM9</v>
          </cell>
          <cell r="B576" t="str">
            <v>Seymour Johnson 115 KV Sub - Fiber</v>
          </cell>
          <cell r="C576" t="str">
            <v>Closed</v>
          </cell>
          <cell r="D576" t="str">
            <v>Telecom Eng Services</v>
          </cell>
          <cell r="G576" t="str">
            <v>3/8/12 8:00 AM</v>
          </cell>
          <cell r="H576" t="str">
            <v>10/31/12 5:00 PM</v>
          </cell>
          <cell r="I576" t="str">
            <v>L2</v>
          </cell>
          <cell r="J576" t="str">
            <v>Steve</v>
          </cell>
        </row>
        <row r="577">
          <cell r="A577" t="str">
            <v>P20076970-JM9</v>
          </cell>
          <cell r="B577" t="str">
            <v>Scada - U of Florida Sub</v>
          </cell>
          <cell r="C577" t="str">
            <v>Approved</v>
          </cell>
          <cell r="D577" t="str">
            <v>Telecom Eng Services</v>
          </cell>
          <cell r="G577" t="str">
            <v>2/2/10 8:00 AM</v>
          </cell>
          <cell r="H577" t="str">
            <v>11/6/12 5:00 PM</v>
          </cell>
          <cell r="I577" t="str">
            <v>L2</v>
          </cell>
          <cell r="J577" t="str">
            <v>Steve</v>
          </cell>
        </row>
        <row r="578">
          <cell r="A578" t="str">
            <v>P20077423-JM9</v>
          </cell>
          <cell r="B578" t="str">
            <v>Scada - Hull Rd Sub</v>
          </cell>
          <cell r="C578" t="str">
            <v>Closed</v>
          </cell>
          <cell r="D578" t="str">
            <v>Telecom Eng Services</v>
          </cell>
          <cell r="G578" t="str">
            <v>2/2/10 8:00 AM</v>
          </cell>
          <cell r="H578" t="str">
            <v>8/10/12 5:00 PM</v>
          </cell>
          <cell r="I578" t="str">
            <v>L2</v>
          </cell>
          <cell r="J578" t="str">
            <v>Steve</v>
          </cell>
        </row>
        <row r="579">
          <cell r="A579" t="str">
            <v>P20077422-JM9</v>
          </cell>
          <cell r="B579" t="str">
            <v>Scada - Gainesville Sub</v>
          </cell>
          <cell r="C579" t="str">
            <v>Approved</v>
          </cell>
          <cell r="D579" t="str">
            <v>Telecom Eng Services</v>
          </cell>
          <cell r="G579" t="str">
            <v>2/2/10 8:00 AM</v>
          </cell>
          <cell r="H579" t="str">
            <v>10/23/12 5:00 PM</v>
          </cell>
          <cell r="I579" t="str">
            <v>L2</v>
          </cell>
          <cell r="J579" t="str">
            <v>Steve</v>
          </cell>
        </row>
        <row r="580">
          <cell r="A580" t="str">
            <v>P20085417-JM9</v>
          </cell>
          <cell r="B580" t="str">
            <v>RNP Trailer City</v>
          </cell>
          <cell r="C580" t="str">
            <v>Closed</v>
          </cell>
          <cell r="D580" t="str">
            <v>Telecom Eng Services</v>
          </cell>
          <cell r="G580" t="str">
            <v>3/2/11 8:00 AM</v>
          </cell>
          <cell r="H580" t="str">
            <v>9/28/12 5:00 PM</v>
          </cell>
          <cell r="I580" t="str">
            <v>L2</v>
          </cell>
          <cell r="J580" t="str">
            <v>Steve</v>
          </cell>
        </row>
        <row r="581">
          <cell r="A581" t="str">
            <v>P20083050-JM9</v>
          </cell>
          <cell r="B581" t="str">
            <v>RNP Non Primary Voice System Narrowbanding</v>
          </cell>
          <cell r="C581" t="str">
            <v>Closed</v>
          </cell>
          <cell r="D581" t="str">
            <v>Telecom Eng Services</v>
          </cell>
          <cell r="G581" t="str">
            <v>6/14/12 8:00 AM</v>
          </cell>
          <cell r="H581" t="str">
            <v>11/16/12 5:00 PM</v>
          </cell>
          <cell r="I581" t="str">
            <v>L2</v>
          </cell>
          <cell r="J581" t="str">
            <v>Steve</v>
          </cell>
        </row>
        <row r="582">
          <cell r="A582" t="str">
            <v>P20076702-JM9</v>
          </cell>
          <cell r="B582" t="str">
            <v>RNP EOC Facility - Add Selective Signaling Circuit</v>
          </cell>
          <cell r="C582" t="str">
            <v>Closed</v>
          </cell>
          <cell r="D582" t="str">
            <v>Telecom Eng Services</v>
          </cell>
          <cell r="G582" t="str">
            <v>4/19/12 8:00 AM</v>
          </cell>
          <cell r="H582" t="str">
            <v>12/28/12 5:00 PM</v>
          </cell>
          <cell r="I582" t="str">
            <v>L2</v>
          </cell>
          <cell r="J582" t="str">
            <v>Steve</v>
          </cell>
        </row>
        <row r="583">
          <cell r="A583" t="str">
            <v>P20090005-JM9</v>
          </cell>
          <cell r="B583" t="str">
            <v>RNP Engineering - Provide Cisco WAP's</v>
          </cell>
          <cell r="C583" t="str">
            <v>Closed</v>
          </cell>
          <cell r="D583" t="str">
            <v>Telecom Eng Services</v>
          </cell>
          <cell r="G583" t="str">
            <v>11/1/11 8:00 AM</v>
          </cell>
          <cell r="H583" t="str">
            <v>6/27/12 5:00 PM</v>
          </cell>
          <cell r="I583" t="str">
            <v>L2</v>
          </cell>
          <cell r="J583" t="str">
            <v>Steve</v>
          </cell>
        </row>
        <row r="584">
          <cell r="A584" t="str">
            <v>P20086603-JM9</v>
          </cell>
          <cell r="B584" t="str">
            <v>RNP Admin Bldg Upgrade</v>
          </cell>
          <cell r="C584" t="str">
            <v>Closed</v>
          </cell>
          <cell r="D584" t="str">
            <v>Telecom Eng Services</v>
          </cell>
          <cell r="G584" t="str">
            <v>5/1/12 8:00 AM</v>
          </cell>
          <cell r="H584" t="str">
            <v>12/28/12 5:00 PM</v>
          </cell>
          <cell r="I584" t="str">
            <v>L2</v>
          </cell>
          <cell r="J584" t="str">
            <v>Steve</v>
          </cell>
        </row>
        <row r="585">
          <cell r="A585" t="str">
            <v>P20086587-JM9</v>
          </cell>
          <cell r="B585" t="str">
            <v>Rio Pinar - Upgrade Relays on Curry Ford</v>
          </cell>
          <cell r="C585" t="str">
            <v>Closed</v>
          </cell>
          <cell r="D585" t="str">
            <v>Telecom Eng Services</v>
          </cell>
          <cell r="G585" t="str">
            <v>8/4/11 8:00 AM</v>
          </cell>
          <cell r="H585" t="str">
            <v>9/28/12 5:00 PM</v>
          </cell>
          <cell r="I585" t="str">
            <v>L2</v>
          </cell>
          <cell r="J585" t="str">
            <v>Steve</v>
          </cell>
        </row>
        <row r="586">
          <cell r="A586" t="str">
            <v>P20092566-JM9</v>
          </cell>
          <cell r="B586" t="str">
            <v>Richmond County Repeater Upgrade</v>
          </cell>
          <cell r="C586" t="str">
            <v>Approved</v>
          </cell>
          <cell r="D586" t="str">
            <v>Telecom Eng Services</v>
          </cell>
          <cell r="G586" t="str">
            <v>5/14/12 8:00 AM</v>
          </cell>
          <cell r="H586" t="str">
            <v>2/19/13 5:00 PM</v>
          </cell>
          <cell r="I586" t="str">
            <v>L2</v>
          </cell>
          <cell r="J586" t="str">
            <v>Steve</v>
          </cell>
        </row>
        <row r="587">
          <cell r="A587" t="str">
            <v>P20091467-JM9</v>
          </cell>
          <cell r="B587" t="str">
            <v>Relocate 900MHz Radio Equip - RP to Garner</v>
          </cell>
          <cell r="C587" t="str">
            <v>Approved</v>
          </cell>
          <cell r="D587" t="str">
            <v>Telecom Eng Services</v>
          </cell>
          <cell r="G587" t="str">
            <v>3/19/12 8:00 AM</v>
          </cell>
          <cell r="H587" t="str">
            <v>2/28/13 5:00 PM</v>
          </cell>
          <cell r="I587" t="str">
            <v>L2</v>
          </cell>
          <cell r="J587" t="str">
            <v>Steve</v>
          </cell>
        </row>
        <row r="588">
          <cell r="A588" t="str">
            <v>P20070098-JM9</v>
          </cell>
          <cell r="B588" t="str">
            <v>Reddick to Proctor Tap 69KV Line Rebuild</v>
          </cell>
          <cell r="C588" t="str">
            <v>Closed</v>
          </cell>
          <cell r="D588" t="str">
            <v>Telecom Eng Services</v>
          </cell>
          <cell r="G588" t="str">
            <v>9/15/11 8:00 AM</v>
          </cell>
          <cell r="H588" t="str">
            <v>10/17/12 5:00 PM</v>
          </cell>
          <cell r="I588" t="str">
            <v>L2</v>
          </cell>
          <cell r="J588" t="str">
            <v>Steve</v>
          </cell>
        </row>
        <row r="589">
          <cell r="A589" t="str">
            <v>P20051269-JM9</v>
          </cell>
          <cell r="B589" t="str">
            <v>Quincy Sub</v>
          </cell>
          <cell r="C589" t="str">
            <v>Approved</v>
          </cell>
          <cell r="D589" t="str">
            <v>Telecom Eng Services</v>
          </cell>
          <cell r="G589" t="str">
            <v>5/2/11 8:00 AM</v>
          </cell>
          <cell r="H589" t="str">
            <v>9/3/13 5:00 PM</v>
          </cell>
          <cell r="I589" t="str">
            <v>L2</v>
          </cell>
          <cell r="J589" t="str">
            <v>Steve</v>
          </cell>
        </row>
        <row r="590">
          <cell r="A590" t="str">
            <v>P20070107-JM9</v>
          </cell>
          <cell r="B590" t="str">
            <v>Quincy - Havana 115KV Line Rebuild</v>
          </cell>
          <cell r="C590" t="str">
            <v>Approved</v>
          </cell>
          <cell r="D590" t="str">
            <v>Telecom Eng Services</v>
          </cell>
          <cell r="G590" t="str">
            <v>1/3/12 8:00 AM</v>
          </cell>
          <cell r="H590" t="str">
            <v>9/7/12 5:00 PM</v>
          </cell>
          <cell r="I590" t="str">
            <v>L2</v>
          </cell>
          <cell r="J590" t="str">
            <v>Steve</v>
          </cell>
        </row>
        <row r="591">
          <cell r="A591" t="str">
            <v>P20081683-JM9</v>
          </cell>
          <cell r="B591" t="str">
            <v>Proctor Tap</v>
          </cell>
          <cell r="C591" t="str">
            <v>Closed</v>
          </cell>
          <cell r="D591" t="str">
            <v>Telecom Eng Services</v>
          </cell>
          <cell r="G591" t="str">
            <v>9/15/11 8:00 AM</v>
          </cell>
          <cell r="H591" t="str">
            <v>9/24/12 5:00 PM</v>
          </cell>
          <cell r="I591" t="str">
            <v>L2</v>
          </cell>
          <cell r="J591" t="str">
            <v>Steve</v>
          </cell>
        </row>
        <row r="592">
          <cell r="A592" t="str">
            <v>P20092743-JM9</v>
          </cell>
          <cell r="B592" t="str">
            <v>PEP 16th Floor Video Server</v>
          </cell>
          <cell r="C592" t="str">
            <v>Closed</v>
          </cell>
          <cell r="D592" t="str">
            <v>Telecom Eng Services</v>
          </cell>
          <cell r="G592" t="str">
            <v>5/14/12 8:00 AM</v>
          </cell>
          <cell r="H592" t="str">
            <v>12/28/12 5:00 PM</v>
          </cell>
          <cell r="I592" t="str">
            <v>L2</v>
          </cell>
          <cell r="J592" t="str">
            <v>Steve</v>
          </cell>
        </row>
        <row r="593">
          <cell r="A593" t="str">
            <v>P20092389-JM9</v>
          </cell>
          <cell r="B593" t="str">
            <v>PEP 12th Floor New Conference Rooms</v>
          </cell>
          <cell r="C593" t="str">
            <v>Closed</v>
          </cell>
          <cell r="D593" t="str">
            <v>Telecom Eng Services</v>
          </cell>
          <cell r="G593" t="str">
            <v>3/19/12 8:00 AM</v>
          </cell>
          <cell r="H593" t="str">
            <v>12/28/12 5:00 PM</v>
          </cell>
          <cell r="I593" t="str">
            <v>L2</v>
          </cell>
          <cell r="J593" t="str">
            <v>Steve</v>
          </cell>
        </row>
        <row r="594">
          <cell r="A594" t="str">
            <v>P20093174-JM9</v>
          </cell>
          <cell r="B594" t="str">
            <v>PEF Distribution Radio Analysis</v>
          </cell>
          <cell r="C594" t="str">
            <v>Approved</v>
          </cell>
          <cell r="D594" t="str">
            <v>Telecom Eng Services</v>
          </cell>
          <cell r="G594" t="str">
            <v>6/4/12 8:00 AM</v>
          </cell>
          <cell r="H594" t="str">
            <v>1/14/13 5:00 PM</v>
          </cell>
          <cell r="I594" t="str">
            <v>L2</v>
          </cell>
          <cell r="J594" t="str">
            <v>Steve</v>
          </cell>
        </row>
        <row r="595">
          <cell r="A595" t="str">
            <v>P20091221-JM9</v>
          </cell>
          <cell r="B595" t="str">
            <v>PEB Telecom Rooms</v>
          </cell>
          <cell r="C595" t="str">
            <v>Approved</v>
          </cell>
          <cell r="D595" t="str">
            <v>Telecom Eng Services</v>
          </cell>
          <cell r="G595" t="str">
            <v>12/19/11 8:00 AM</v>
          </cell>
          <cell r="H595" t="str">
            <v>7/26/13 5:00 PM</v>
          </cell>
          <cell r="I595" t="str">
            <v>L2</v>
          </cell>
          <cell r="J595" t="str">
            <v>Steve</v>
          </cell>
        </row>
        <row r="596">
          <cell r="A596" t="str">
            <v>P20090773-JM9</v>
          </cell>
          <cell r="B596" t="str">
            <v>PEB Fiber Riser</v>
          </cell>
          <cell r="C596" t="str">
            <v>Approved</v>
          </cell>
          <cell r="D596" t="str">
            <v>Telecom Eng Services</v>
          </cell>
          <cell r="G596" t="str">
            <v>11/10/11 8:00 AM</v>
          </cell>
          <cell r="H596" t="str">
            <v>7/26/13 5:00 PM</v>
          </cell>
          <cell r="I596" t="str">
            <v>L2</v>
          </cell>
          <cell r="J596" t="str">
            <v>Steve</v>
          </cell>
        </row>
        <row r="597">
          <cell r="A597" t="str">
            <v>P20090874-JM9</v>
          </cell>
          <cell r="B597" t="str">
            <v>Withlacochee River Electric Coop Brooksville Substation</v>
          </cell>
          <cell r="C597" t="str">
            <v>Approved</v>
          </cell>
          <cell r="D597" t="str">
            <v>Telecom Eng Services</v>
          </cell>
          <cell r="E597" t="str">
            <v>Tim Slay</v>
          </cell>
          <cell r="G597" t="str">
            <v>8/1/12 8:00 AM</v>
          </cell>
          <cell r="H597" t="str">
            <v>3/29/13 5:00 PM</v>
          </cell>
          <cell r="I597" t="str">
            <v>L2</v>
          </cell>
          <cell r="J597" t="str">
            <v>Steve</v>
          </cell>
        </row>
        <row r="598">
          <cell r="A598" t="str">
            <v>P20073870-JM9</v>
          </cell>
          <cell r="B598" t="str">
            <v>PEB Decommissioning &amp; Relocations</v>
          </cell>
          <cell r="C598" t="str">
            <v>Approved</v>
          </cell>
          <cell r="D598" t="str">
            <v>Telecom Eng Services</v>
          </cell>
          <cell r="G598" t="str">
            <v>8/18/11 8:00 AM</v>
          </cell>
          <cell r="H598" t="str">
            <v>9/23/13 5:00 PM</v>
          </cell>
          <cell r="I598" t="str">
            <v>L2</v>
          </cell>
          <cell r="J598" t="str">
            <v>Steve</v>
          </cell>
        </row>
        <row r="599">
          <cell r="A599" t="str">
            <v>P20079869-JM9</v>
          </cell>
          <cell r="B599" t="str">
            <v>Orange City Sub</v>
          </cell>
          <cell r="C599" t="str">
            <v>Approved</v>
          </cell>
          <cell r="D599" t="str">
            <v>Telecom Eng Services</v>
          </cell>
          <cell r="G599" t="str">
            <v>5/2/11 8:00 AM</v>
          </cell>
          <cell r="H599" t="str">
            <v>4/8/13 5:00 PM</v>
          </cell>
          <cell r="I599" t="str">
            <v>L2</v>
          </cell>
          <cell r="J599" t="str">
            <v>Steve</v>
          </cell>
        </row>
        <row r="600">
          <cell r="A600" t="str">
            <v>P20080921-JM9</v>
          </cell>
          <cell r="B600" t="str">
            <v>Nth 230KV Extension 32nd St - Diston</v>
          </cell>
          <cell r="C600" t="str">
            <v>Closed</v>
          </cell>
          <cell r="D600" t="str">
            <v>Telecom Eng Services</v>
          </cell>
          <cell r="G600" t="str">
            <v>6/14/11 8:00 AM</v>
          </cell>
          <cell r="H600" t="str">
            <v>2/21/13 5:00 PM</v>
          </cell>
          <cell r="I600" t="str">
            <v>L2</v>
          </cell>
          <cell r="J600" t="str">
            <v>Steve</v>
          </cell>
        </row>
        <row r="601">
          <cell r="A601" t="str">
            <v>P20071120(B)-JM9</v>
          </cell>
          <cell r="B601" t="str">
            <v>Northeast - Install 230KV Terminal for Disston Line</v>
          </cell>
          <cell r="C601" t="str">
            <v>Approved</v>
          </cell>
          <cell r="D601" t="str">
            <v>Telecom Eng Services</v>
          </cell>
          <cell r="G601" t="str">
            <v>6/14/11 8:00 AM</v>
          </cell>
          <cell r="H601" t="str">
            <v>11/14/12 5:00 PM</v>
          </cell>
          <cell r="I601" t="str">
            <v>L2</v>
          </cell>
          <cell r="J601" t="str">
            <v>Steve</v>
          </cell>
        </row>
        <row r="602">
          <cell r="A602" t="str">
            <v>P20073329-JM9</v>
          </cell>
          <cell r="B602" t="str">
            <v>New Bern 115KV POD Off-Net metering 1FB &amp; Fiber Testing</v>
          </cell>
          <cell r="C602" t="str">
            <v>Closed</v>
          </cell>
          <cell r="D602" t="str">
            <v>Telecom Eng Services</v>
          </cell>
          <cell r="G602" t="str">
            <v>1/9/12 8:00 AM</v>
          </cell>
          <cell r="H602" t="str">
            <v>10/24/12 5:00 PM</v>
          </cell>
          <cell r="I602" t="str">
            <v>L2</v>
          </cell>
          <cell r="J602" t="str">
            <v>Steve</v>
          </cell>
        </row>
        <row r="603">
          <cell r="A603" t="str">
            <v>P20082848-JM9</v>
          </cell>
          <cell r="B603" t="str">
            <v>McIntosh Substation</v>
          </cell>
          <cell r="C603" t="str">
            <v>Approved</v>
          </cell>
          <cell r="D603" t="str">
            <v>Telecom Eng Services</v>
          </cell>
          <cell r="G603" t="str">
            <v>10/31/11 8:00 AM</v>
          </cell>
          <cell r="H603" t="str">
            <v>10/30/12 5:00 PM</v>
          </cell>
          <cell r="I603" t="str">
            <v>L2</v>
          </cell>
          <cell r="J603" t="str">
            <v>Steve</v>
          </cell>
        </row>
        <row r="604">
          <cell r="A604" t="str">
            <v>P20091407-JM9</v>
          </cell>
          <cell r="B604" t="str">
            <v>Mayo FGD/ZLD Maintenance Building</v>
          </cell>
          <cell r="C604" t="str">
            <v>Closed</v>
          </cell>
          <cell r="D604" t="str">
            <v>Telecom Eng Services</v>
          </cell>
          <cell r="G604" t="str">
            <v>4/9/12 8:00 AM</v>
          </cell>
          <cell r="H604" t="str">
            <v>11/30/12 5:00 PM</v>
          </cell>
          <cell r="I604" t="str">
            <v>L2</v>
          </cell>
          <cell r="J604" t="str">
            <v>Steve</v>
          </cell>
        </row>
        <row r="605">
          <cell r="A605" t="str">
            <v>P20085818-JM9</v>
          </cell>
          <cell r="B605" t="str">
            <v>Marion - Whiteville (Nichols 115kV) - Provide Comm for RLS</v>
          </cell>
          <cell r="C605" t="str">
            <v>Closed</v>
          </cell>
          <cell r="D605" t="str">
            <v>Telecom Eng Services</v>
          </cell>
          <cell r="G605" t="str">
            <v>4/9/12 8:00 AM</v>
          </cell>
          <cell r="H605" t="str">
            <v>2/7/13 5:00 PM</v>
          </cell>
          <cell r="I605" t="str">
            <v>L2</v>
          </cell>
          <cell r="J605" t="str">
            <v>Steve</v>
          </cell>
        </row>
        <row r="606">
          <cell r="A606" t="str">
            <v>P20077780-JM9</v>
          </cell>
          <cell r="B606" t="str">
            <v>Madison New Ops Center - Provide Voice/Data</v>
          </cell>
          <cell r="C606" t="str">
            <v>Approved</v>
          </cell>
          <cell r="D606" t="str">
            <v>Telecom Eng Services</v>
          </cell>
          <cell r="G606" t="str">
            <v>7/25/11 8:00 AM</v>
          </cell>
          <cell r="H606" t="str">
            <v>9/7/12 5:00 PM</v>
          </cell>
          <cell r="I606" t="str">
            <v>L2</v>
          </cell>
          <cell r="J606" t="str">
            <v>Steve</v>
          </cell>
        </row>
        <row r="607">
          <cell r="A607" t="str">
            <v>P20089931-JM9</v>
          </cell>
          <cell r="B607" t="str">
            <v>Louisburg Wake EMC - RLS Comms</v>
          </cell>
          <cell r="C607" t="str">
            <v>Closed</v>
          </cell>
          <cell r="D607" t="str">
            <v>Telecom Eng Services</v>
          </cell>
          <cell r="G607" t="str">
            <v>1/12/12 8:00 AM</v>
          </cell>
          <cell r="H607" t="str">
            <v>7/31/12 5:00 PM</v>
          </cell>
          <cell r="I607" t="str">
            <v>L2</v>
          </cell>
          <cell r="J607" t="str">
            <v>Steve</v>
          </cell>
        </row>
        <row r="608">
          <cell r="A608" t="str">
            <v>P20073323-JM9</v>
          </cell>
          <cell r="B608" t="str">
            <v>Lee-Wallace 115KV Line - Comm for Switch 261-1</v>
          </cell>
          <cell r="C608" t="str">
            <v>Approved</v>
          </cell>
          <cell r="D608" t="str">
            <v>Telecom Eng Services</v>
          </cell>
          <cell r="G608" t="str">
            <v>4/9/12 8:00 AM</v>
          </cell>
          <cell r="H608" t="str">
            <v>1/3/13 5:00 PM</v>
          </cell>
          <cell r="I608" t="str">
            <v>L2</v>
          </cell>
          <cell r="J608" t="str">
            <v>Steve</v>
          </cell>
        </row>
        <row r="609">
          <cell r="A609" t="str">
            <v>P20091291-JM9</v>
          </cell>
          <cell r="B609" t="str">
            <v>Lee SEP Decom TSCADA and Relo Radio Alarms</v>
          </cell>
          <cell r="C609" t="str">
            <v>Approved</v>
          </cell>
          <cell r="D609" t="str">
            <v>Telecom Eng Services</v>
          </cell>
          <cell r="G609" t="str">
            <v>6/5/12 8:00 AM</v>
          </cell>
          <cell r="H609" t="str">
            <v>2/11/13 5:00 PM</v>
          </cell>
          <cell r="I609" t="str">
            <v>L2</v>
          </cell>
          <cell r="J609" t="str">
            <v>Steve</v>
          </cell>
        </row>
        <row r="610">
          <cell r="A610" t="str">
            <v>P20091400-JM9</v>
          </cell>
          <cell r="B610" t="str">
            <v>Keller Road Substation</v>
          </cell>
          <cell r="C610" t="str">
            <v>Approved</v>
          </cell>
          <cell r="D610" t="str">
            <v>Telecom Eng Services</v>
          </cell>
          <cell r="G610" t="str">
            <v>9/4/12 8:00 AM</v>
          </cell>
          <cell r="H610" t="str">
            <v>11/15/12 5:00 PM</v>
          </cell>
          <cell r="I610" t="str">
            <v>L2</v>
          </cell>
          <cell r="J610" t="str">
            <v>Steve</v>
          </cell>
        </row>
        <row r="611">
          <cell r="A611" t="str">
            <v>P20086173-JM9</v>
          </cell>
          <cell r="B611" t="str">
            <v>Lee Plant Closure Study</v>
          </cell>
          <cell r="C611" t="str">
            <v>Approved</v>
          </cell>
          <cell r="D611" t="str">
            <v>Telecom Eng Services</v>
          </cell>
          <cell r="G611" t="str">
            <v>3/26/12 8:00 AM</v>
          </cell>
          <cell r="H611" t="str">
            <v>3/28/13 5:00 PM</v>
          </cell>
          <cell r="I611" t="str">
            <v>L2</v>
          </cell>
          <cell r="J611" t="str">
            <v>Steve</v>
          </cell>
        </row>
        <row r="612">
          <cell r="A612" t="str">
            <v>P20091708(B)-JM9</v>
          </cell>
          <cell r="B612" t="str">
            <v>Lee Ct Emergency Ops Center/Warning Pt Move</v>
          </cell>
          <cell r="C612" t="str">
            <v>Approved</v>
          </cell>
          <cell r="D612" t="str">
            <v>Telecom Eng Services</v>
          </cell>
          <cell r="G612" t="str">
            <v>4/4/12 8:00 AM</v>
          </cell>
          <cell r="H612" t="str">
            <v>3/21/13 5:00 PM</v>
          </cell>
          <cell r="I612" t="str">
            <v>L2</v>
          </cell>
          <cell r="J612" t="str">
            <v>Steve</v>
          </cell>
        </row>
        <row r="613">
          <cell r="A613" t="str">
            <v>P20074806-JM9</v>
          </cell>
          <cell r="B613" t="str">
            <v>Lee 230KV Sub - Provide Fiber Support</v>
          </cell>
          <cell r="C613" t="str">
            <v>Closed</v>
          </cell>
          <cell r="D613" t="str">
            <v>Telecom Eng Services</v>
          </cell>
          <cell r="G613" t="str">
            <v>10/3/11 8:00 AM</v>
          </cell>
          <cell r="H613" t="str">
            <v>7/20/12 5:00 PM</v>
          </cell>
          <cell r="I613" t="str">
            <v>L2</v>
          </cell>
          <cell r="J613" t="str">
            <v>Steve</v>
          </cell>
        </row>
        <row r="614">
          <cell r="A614" t="str">
            <v>P20074809-JM9</v>
          </cell>
          <cell r="B614" t="str">
            <v>Lee 230KV Sub - Provide Fiber and Decomm Tscada</v>
          </cell>
          <cell r="C614" t="str">
            <v>Closed</v>
          </cell>
          <cell r="D614" t="str">
            <v>Telecom Eng Services</v>
          </cell>
          <cell r="G614" t="str">
            <v>7/12/11 8:00 AM</v>
          </cell>
          <cell r="H614" t="str">
            <v>11/30/12 5:00 PM</v>
          </cell>
          <cell r="I614" t="str">
            <v>L2</v>
          </cell>
          <cell r="J614" t="str">
            <v>Steve</v>
          </cell>
        </row>
        <row r="615">
          <cell r="A615" t="str">
            <v>P20062988-JM9</v>
          </cell>
          <cell r="B615" t="str">
            <v>Lecanto - New PEF 230/115 KV Sub</v>
          </cell>
          <cell r="C615" t="str">
            <v>Approved</v>
          </cell>
          <cell r="D615" t="str">
            <v>Telecom Eng Services</v>
          </cell>
          <cell r="G615" t="str">
            <v>2/6/12 8:00 AM</v>
          </cell>
          <cell r="H615" t="str">
            <v>12/14/12 5:00 PM</v>
          </cell>
          <cell r="I615" t="str">
            <v>L2</v>
          </cell>
          <cell r="J615" t="str">
            <v>Steve</v>
          </cell>
        </row>
        <row r="616">
          <cell r="A616" t="str">
            <v>P20079567-JM9</v>
          </cell>
          <cell r="B616" t="str">
            <v>Lecanto - Loop CSB 115KV and CC 230KV</v>
          </cell>
          <cell r="C616" t="str">
            <v>Approved</v>
          </cell>
          <cell r="D616" t="str">
            <v>Telecom Eng Services</v>
          </cell>
          <cell r="G616" t="str">
            <v>2/6/12 8:00 AM</v>
          </cell>
          <cell r="H616" t="str">
            <v>12/14/12 5:00 PM</v>
          </cell>
          <cell r="I616" t="str">
            <v>L2</v>
          </cell>
          <cell r="J616" t="str">
            <v>Steve</v>
          </cell>
        </row>
        <row r="617">
          <cell r="A617" t="str">
            <v>P20080921(B)-JM9</v>
          </cell>
          <cell r="B617" t="str">
            <v>Kenneth City - Upgrade Disston 115KV Line</v>
          </cell>
          <cell r="C617" t="str">
            <v>Closed</v>
          </cell>
          <cell r="D617" t="str">
            <v>Telecom Eng Services</v>
          </cell>
          <cell r="G617" t="str">
            <v>6/14/11 8:00 AM</v>
          </cell>
          <cell r="H617" t="str">
            <v>2/28/13 5:00 PM</v>
          </cell>
          <cell r="I617" t="str">
            <v>L2</v>
          </cell>
          <cell r="J617" t="str">
            <v>Steve</v>
          </cell>
        </row>
        <row r="618">
          <cell r="A618" t="str">
            <v>P20079584-JM9</v>
          </cell>
          <cell r="B618" t="str">
            <v>JAX 230KV Sub - New Bern 230KV Line Relo</v>
          </cell>
          <cell r="C618" t="str">
            <v>Approved</v>
          </cell>
          <cell r="D618" t="str">
            <v>Telecom Eng Services</v>
          </cell>
          <cell r="G618" t="str">
            <v>6/4/12 8:00 AM</v>
          </cell>
          <cell r="H618" t="str">
            <v>12/28/12 5:00 PM</v>
          </cell>
          <cell r="I618" t="str">
            <v>L2</v>
          </cell>
          <cell r="J618" t="str">
            <v>Steve</v>
          </cell>
        </row>
        <row r="619">
          <cell r="A619" t="str">
            <v>P20075845-JM9</v>
          </cell>
          <cell r="B619" t="str">
            <v>JA 69KV REBUILD APALACHICOLA TO ST. GEORGE TAP 8.66MI  - THOR 2147T1</v>
          </cell>
          <cell r="C619" t="str">
            <v>Approved</v>
          </cell>
          <cell r="D619" t="str">
            <v>Telecom Eng Services</v>
          </cell>
          <cell r="G619" t="str">
            <v>12/20/10 8:00 AM</v>
          </cell>
          <cell r="H619" t="str">
            <v>9/14/12 5:00 PM</v>
          </cell>
          <cell r="I619" t="str">
            <v>L2</v>
          </cell>
          <cell r="J619" t="str">
            <v>Steve</v>
          </cell>
        </row>
        <row r="620">
          <cell r="A620" t="str">
            <v>P20057790-JM9</v>
          </cell>
          <cell r="B620" t="str">
            <v>Intercession City to Barnum City 69KV Rebuild</v>
          </cell>
          <cell r="C620" t="str">
            <v>Closed</v>
          </cell>
          <cell r="D620" t="str">
            <v>Telecom Eng Services</v>
          </cell>
          <cell r="G620" t="str">
            <v>5/11/12 8:00 AM</v>
          </cell>
          <cell r="H620" t="str">
            <v>10/25/12 5:00 PM</v>
          </cell>
          <cell r="I620" t="str">
            <v>L2</v>
          </cell>
          <cell r="J620" t="str">
            <v>Steve</v>
          </cell>
        </row>
        <row r="621">
          <cell r="A621" t="str">
            <v>P20091708-JM9</v>
          </cell>
          <cell r="B621" t="str">
            <v>HNP Siren System Move</v>
          </cell>
          <cell r="C621" t="str">
            <v>Approved</v>
          </cell>
          <cell r="D621" t="str">
            <v>Telecom Eng Services</v>
          </cell>
          <cell r="G621" t="str">
            <v>4/4/12 8:00 AM</v>
          </cell>
          <cell r="H621" t="str">
            <v>4/4/13 5:00 PM</v>
          </cell>
          <cell r="I621" t="str">
            <v>L2</v>
          </cell>
          <cell r="J621" t="str">
            <v>Steve</v>
          </cell>
        </row>
        <row r="622">
          <cell r="A622" t="str">
            <v>P20092848-JM9</v>
          </cell>
          <cell r="B622" t="str">
            <v>HNP Non Primary Voice System Narrowbanding</v>
          </cell>
          <cell r="C622" t="str">
            <v>Closed</v>
          </cell>
          <cell r="D622" t="str">
            <v>Telecom Eng Services</v>
          </cell>
          <cell r="G622" t="str">
            <v>5/7/12 8:00 AM</v>
          </cell>
          <cell r="H622" t="str">
            <v>11/16/12 5:00 PM</v>
          </cell>
          <cell r="I622" t="str">
            <v>L2</v>
          </cell>
          <cell r="J622" t="str">
            <v>Steve</v>
          </cell>
        </row>
        <row r="623">
          <cell r="A623" t="str">
            <v>P20075520-JM9</v>
          </cell>
          <cell r="B623" t="str">
            <v>HNP Major Projects Trailer - Provide Communication</v>
          </cell>
          <cell r="C623" t="str">
            <v>Approved</v>
          </cell>
          <cell r="D623" t="str">
            <v>Telecom Eng Services</v>
          </cell>
          <cell r="G623" t="str">
            <v>4/16/12 8:00 AM</v>
          </cell>
          <cell r="H623" t="str">
            <v>3/15/13 5:00 PM</v>
          </cell>
          <cell r="I623" t="str">
            <v>L2</v>
          </cell>
          <cell r="J623" t="str">
            <v>Steve</v>
          </cell>
        </row>
        <row r="624">
          <cell r="A624" t="str">
            <v>P20078085-JM9</v>
          </cell>
          <cell r="B624" t="str">
            <v>Heritage Pines Tap</v>
          </cell>
          <cell r="C624" t="str">
            <v>Approved</v>
          </cell>
          <cell r="D624" t="str">
            <v>Telecom Eng Services</v>
          </cell>
          <cell r="G624" t="str">
            <v>5/2/11 8:00 AM</v>
          </cell>
          <cell r="H624" t="str">
            <v>1/21/13 5:00 PM</v>
          </cell>
          <cell r="I624" t="str">
            <v>L2</v>
          </cell>
          <cell r="J624" t="str">
            <v>Steve</v>
          </cell>
        </row>
        <row r="625">
          <cell r="A625" t="str">
            <v>P20071755-JM9</v>
          </cell>
          <cell r="B625" t="str">
            <v>Hazelwood 115KV Sub - Install TSCADA</v>
          </cell>
          <cell r="C625" t="str">
            <v>Closed</v>
          </cell>
          <cell r="D625" t="str">
            <v>Telecom Eng Services</v>
          </cell>
          <cell r="G625" t="str">
            <v>6/4/12 8:00 AM</v>
          </cell>
          <cell r="H625" t="str">
            <v>1/28/13 5:00 PM</v>
          </cell>
          <cell r="I625" t="str">
            <v>L2</v>
          </cell>
          <cell r="J625" t="str">
            <v>Steve</v>
          </cell>
        </row>
        <row r="626">
          <cell r="A626" t="str">
            <v>P20092966-JM9</v>
          </cell>
          <cell r="B626" t="str">
            <v>Havelock-Morehead Wildwood 115KV North Line</v>
          </cell>
          <cell r="C626" t="str">
            <v>Closed</v>
          </cell>
          <cell r="D626" t="str">
            <v>Telecom Eng Services</v>
          </cell>
          <cell r="G626" t="str">
            <v>6/18/12 8:00 AM</v>
          </cell>
          <cell r="H626" t="str">
            <v>10/26/12 5:00 PM</v>
          </cell>
          <cell r="I626" t="str">
            <v>L2</v>
          </cell>
          <cell r="J626" t="str">
            <v>Steve</v>
          </cell>
        </row>
        <row r="627">
          <cell r="A627" t="str">
            <v>P20092991-JM9</v>
          </cell>
          <cell r="B627" t="str">
            <v>Bithlo Substation - FP&amp;L</v>
          </cell>
          <cell r="C627" t="str">
            <v>Approved</v>
          </cell>
          <cell r="D627" t="str">
            <v>Telecom Eng Services</v>
          </cell>
          <cell r="E627" t="str">
            <v>Tim Slay</v>
          </cell>
          <cell r="G627" t="str">
            <v>7/2/12 8:00 AM</v>
          </cell>
          <cell r="H627" t="str">
            <v>12/14/12 5:00 PM</v>
          </cell>
          <cell r="I627" t="str">
            <v>L2</v>
          </cell>
          <cell r="J627" t="str">
            <v>Steve</v>
          </cell>
        </row>
        <row r="628">
          <cell r="A628" t="str">
            <v>NINT583</v>
          </cell>
          <cell r="B628" t="str">
            <v>McAlpine/Marietta Smart Grid Data Mining</v>
          </cell>
          <cell r="C628" t="str">
            <v>Proposed</v>
          </cell>
          <cell r="D628" t="str">
            <v>Grid Modernization</v>
          </cell>
          <cell r="E628" t="str">
            <v>Kevin Fullington</v>
          </cell>
          <cell r="G628" t="str">
            <v>6/1/12 8:00 AM</v>
          </cell>
          <cell r="H628" t="str">
            <v>12/31/13 5:00 PM</v>
          </cell>
          <cell r="I628" t="str">
            <v>L2</v>
          </cell>
          <cell r="J628" t="str">
            <v>Mandy</v>
          </cell>
        </row>
        <row r="629">
          <cell r="A629" t="str">
            <v>NINT584</v>
          </cell>
          <cell r="B629" t="str">
            <v>CMS address changes for Products and Services Order Entry Database (PSOE)</v>
          </cell>
          <cell r="C629" t="str">
            <v>Approved</v>
          </cell>
          <cell r="D629" t="str">
            <v>Cust Sol Delivery</v>
          </cell>
          <cell r="E629" t="str">
            <v>Jeff Wohlfrom</v>
          </cell>
          <cell r="F629" t="str">
            <v>Susie Adams</v>
          </cell>
          <cell r="G629" t="str">
            <v>1/1/13 8:00 AM</v>
          </cell>
          <cell r="H629" t="str">
            <v>5/31/13 5:00 PM</v>
          </cell>
          <cell r="I629" t="str">
            <v>L2</v>
          </cell>
          <cell r="J629" t="str">
            <v>Mandy</v>
          </cell>
        </row>
        <row r="630">
          <cell r="A630" t="str">
            <v>NINT585</v>
          </cell>
          <cell r="B630" t="str">
            <v>Montana Project</v>
          </cell>
          <cell r="C630" t="str">
            <v>Cancelled</v>
          </cell>
          <cell r="D630" t="str">
            <v>DEI Solutions</v>
          </cell>
          <cell r="E630" t="str">
            <v>Raul Espinoza</v>
          </cell>
          <cell r="F630" t="str">
            <v>A.R. Mullinax</v>
          </cell>
          <cell r="G630" t="str">
            <v>10/31/12 8:00 AM</v>
          </cell>
          <cell r="H630" t="str">
            <v>10/31/12 8:00 AM</v>
          </cell>
          <cell r="I630" t="str">
            <v>L2</v>
          </cell>
          <cell r="J630" t="str">
            <v>Justin</v>
          </cell>
        </row>
        <row r="631">
          <cell r="A631" t="str">
            <v>NINT606</v>
          </cell>
          <cell r="B631" t="str">
            <v>CSS - Modify Street Light Outages in COE</v>
          </cell>
          <cell r="C631" t="str">
            <v>Closed</v>
          </cell>
          <cell r="D631" t="str">
            <v>Cust Sol Delivery</v>
          </cell>
          <cell r="E631" t="str">
            <v>Terry Kelsey</v>
          </cell>
          <cell r="F631" t="str">
            <v>Rick Larsen</v>
          </cell>
          <cell r="G631" t="str">
            <v>12/17/12 8:00 AM</v>
          </cell>
          <cell r="H631" t="str">
            <v>3/15/13 5:00 PM</v>
          </cell>
          <cell r="I631" t="str">
            <v>L2</v>
          </cell>
          <cell r="J631" t="str">
            <v>Mandy</v>
          </cell>
        </row>
        <row r="632">
          <cell r="A632" t="str">
            <v>NINT607</v>
          </cell>
          <cell r="B632" t="str">
            <v>CIM - WFM for Reduced Tax Customer Name Change</v>
          </cell>
          <cell r="C632" t="str">
            <v>Closed</v>
          </cell>
          <cell r="D632" t="str">
            <v>Cust Sol Delivery</v>
          </cell>
          <cell r="E632" t="str">
            <v>Terry Kelsey</v>
          </cell>
          <cell r="F632" t="str">
            <v>Rick Larsen</v>
          </cell>
          <cell r="G632" t="str">
            <v>10/1/12 8:00 AM</v>
          </cell>
          <cell r="H632" t="str">
            <v>11/15/12 5:00 PM</v>
          </cell>
          <cell r="I632" t="str">
            <v>L2</v>
          </cell>
          <cell r="J632" t="str">
            <v>Mandy</v>
          </cell>
        </row>
        <row r="633">
          <cell r="A633" t="str">
            <v>P20051179-JM9</v>
          </cell>
          <cell r="B633" t="str">
            <v>Havana Sub</v>
          </cell>
          <cell r="C633" t="str">
            <v>Approved</v>
          </cell>
          <cell r="D633" t="str">
            <v>Telecom Eng Services</v>
          </cell>
          <cell r="G633" t="str">
            <v>5/9/11 8:00 AM</v>
          </cell>
          <cell r="H633" t="str">
            <v>9/18/12 5:00 PM</v>
          </cell>
          <cell r="I633" t="str">
            <v>L2</v>
          </cell>
          <cell r="J633" t="str">
            <v>Steve</v>
          </cell>
        </row>
        <row r="634">
          <cell r="A634" t="str">
            <v>P20082417-JM9</v>
          </cell>
          <cell r="B634" t="str">
            <v>Hanson - Madison 115KV Rebuild</v>
          </cell>
          <cell r="C634" t="str">
            <v>Closed</v>
          </cell>
          <cell r="D634" t="str">
            <v>Telecom Eng Services</v>
          </cell>
          <cell r="G634" t="str">
            <v>3/14/12 8:00 AM</v>
          </cell>
          <cell r="H634" t="str">
            <v>10/25/12 5:00 PM</v>
          </cell>
          <cell r="I634" t="str">
            <v>L2</v>
          </cell>
          <cell r="J634" t="str">
            <v>Steve</v>
          </cell>
        </row>
        <row r="635">
          <cell r="A635" t="str">
            <v>P20074800-JM9</v>
          </cell>
          <cell r="B635" t="str">
            <v>Goldsboro 115KV Switching Station - Off-Net 1FB</v>
          </cell>
          <cell r="C635" t="str">
            <v>Closed</v>
          </cell>
          <cell r="D635" t="str">
            <v>Telecom Eng Services</v>
          </cell>
          <cell r="G635" t="str">
            <v>1/9/12 8:00 AM</v>
          </cell>
          <cell r="H635" t="str">
            <v>12/27/12 5:00 PM</v>
          </cell>
          <cell r="I635" t="str">
            <v>L2</v>
          </cell>
          <cell r="J635" t="str">
            <v>Steve</v>
          </cell>
        </row>
        <row r="636">
          <cell r="A636" t="str">
            <v>P20061541-JM9</v>
          </cell>
          <cell r="B636" t="str">
            <v>FP-69KV Smith Tap-Luraville Rebuild 5.69 Miles</v>
          </cell>
          <cell r="C636" t="str">
            <v>Approved</v>
          </cell>
          <cell r="D636" t="str">
            <v>Telecom Eng Services</v>
          </cell>
          <cell r="G636" t="str">
            <v>3/1/11 8:00 AM</v>
          </cell>
          <cell r="H636" t="str">
            <v>9/28/12 5:00 PM</v>
          </cell>
          <cell r="I636" t="str">
            <v>L2</v>
          </cell>
          <cell r="J636" t="str">
            <v>Steve</v>
          </cell>
        </row>
        <row r="637">
          <cell r="A637" t="str">
            <v>P20085542-JM9</v>
          </cell>
          <cell r="B637" t="str">
            <v>Florida Gas Trans East - New 69/13KV Sub</v>
          </cell>
          <cell r="C637" t="str">
            <v>Closed</v>
          </cell>
          <cell r="D637" t="str">
            <v>Telecom Eng Services</v>
          </cell>
          <cell r="G637" t="str">
            <v>2/6/12 8:00 AM</v>
          </cell>
          <cell r="H637" t="str">
            <v>10/31/12 5:00 PM</v>
          </cell>
          <cell r="I637" t="str">
            <v>L2</v>
          </cell>
          <cell r="J637" t="str">
            <v>Steve</v>
          </cell>
        </row>
        <row r="638">
          <cell r="A638" t="str">
            <v>P20074331-JM9</v>
          </cell>
          <cell r="B638" t="str">
            <v>Florence Johnson Controls - DSCADA for new gateway</v>
          </cell>
          <cell r="C638" t="str">
            <v>Closed</v>
          </cell>
          <cell r="D638" t="str">
            <v>Telecom Eng Services</v>
          </cell>
          <cell r="G638" t="str">
            <v>4/27/11 8:00 AM</v>
          </cell>
          <cell r="H638" t="str">
            <v>11/13/12 5:00 PM</v>
          </cell>
          <cell r="I638" t="str">
            <v>L2</v>
          </cell>
          <cell r="J638" t="str">
            <v>Steve</v>
          </cell>
        </row>
        <row r="639">
          <cell r="A639" t="str">
            <v>P20085750-JM9</v>
          </cell>
          <cell r="B639" t="str">
            <v>Faultline Lab - 1st Floor Northpoint</v>
          </cell>
          <cell r="C639" t="str">
            <v>Closed</v>
          </cell>
          <cell r="D639" t="str">
            <v>Telecom Eng Services</v>
          </cell>
          <cell r="G639" t="str">
            <v>10/17/11 8:00 AM</v>
          </cell>
          <cell r="H639" t="str">
            <v>8/7/12 5:00 PM</v>
          </cell>
          <cell r="I639" t="str">
            <v>L2</v>
          </cell>
          <cell r="J639" t="str">
            <v>Steve</v>
          </cell>
        </row>
        <row r="640">
          <cell r="A640" t="str">
            <v>P20091905-JM9</v>
          </cell>
          <cell r="B640" t="str">
            <v>ECC St Petersburg WAP Request</v>
          </cell>
          <cell r="C640" t="str">
            <v>Closed</v>
          </cell>
          <cell r="D640" t="str">
            <v>Telecom Eng Services</v>
          </cell>
          <cell r="G640" t="str">
            <v>3/1/12 8:00 AM</v>
          </cell>
          <cell r="H640" t="str">
            <v>9/28/12 5:00 PM</v>
          </cell>
          <cell r="I640" t="str">
            <v>L2</v>
          </cell>
          <cell r="J640" t="str">
            <v>Steve</v>
          </cell>
        </row>
        <row r="641">
          <cell r="A641" t="str">
            <v>P20075262-JM9</v>
          </cell>
          <cell r="B641" t="str">
            <v>EASTPOINT TAP MOSS AND SUPV CONTROL THOR 2147S1</v>
          </cell>
          <cell r="C641" t="str">
            <v>Approved</v>
          </cell>
          <cell r="D641" t="str">
            <v>Telecom Eng Services</v>
          </cell>
          <cell r="G641" t="str">
            <v>12/27/10 8:00 AM</v>
          </cell>
          <cell r="H641" t="str">
            <v>9/14/12 5:00 PM</v>
          </cell>
          <cell r="I641" t="str">
            <v>L2</v>
          </cell>
          <cell r="J641" t="str">
            <v>Steve</v>
          </cell>
        </row>
        <row r="642">
          <cell r="A642" t="str">
            <v>P20071118(B)-JM9</v>
          </cell>
          <cell r="B642" t="str">
            <v>Disston 230/115 KV and 230/69 KV Trans</v>
          </cell>
          <cell r="C642" t="str">
            <v>Closed</v>
          </cell>
          <cell r="D642" t="str">
            <v>Telecom Eng Services</v>
          </cell>
          <cell r="G642" t="str">
            <v>6/14/11 8:00 AM</v>
          </cell>
          <cell r="H642" t="str">
            <v>10/30/13 5:00 PM</v>
          </cell>
          <cell r="I642" t="str">
            <v>L2</v>
          </cell>
          <cell r="J642" t="str">
            <v>Steve</v>
          </cell>
        </row>
        <row r="643">
          <cell r="A643" t="str">
            <v>P20078319-JM9</v>
          </cell>
          <cell r="B643" t="str">
            <v>Deltona to Orange City - New 115KV 6.2 Miles</v>
          </cell>
          <cell r="C643" t="str">
            <v>Approved</v>
          </cell>
          <cell r="D643" t="str">
            <v>Telecom Eng Services</v>
          </cell>
          <cell r="G643" t="str">
            <v>6/30/11 8:00 AM</v>
          </cell>
          <cell r="H643" t="str">
            <v>6/3/13 5:00 PM</v>
          </cell>
          <cell r="I643" t="str">
            <v>L2</v>
          </cell>
          <cell r="J643" t="str">
            <v>Steve</v>
          </cell>
        </row>
        <row r="644">
          <cell r="A644" t="str">
            <v>P20079870-JM9</v>
          </cell>
          <cell r="B644" t="str">
            <v>Deltona Sub</v>
          </cell>
          <cell r="C644" t="str">
            <v>Approved</v>
          </cell>
          <cell r="D644" t="str">
            <v>Telecom Eng Services</v>
          </cell>
          <cell r="G644" t="str">
            <v>5/2/11 8:00 AM</v>
          </cell>
          <cell r="H644" t="str">
            <v>4/18/13 5:00 PM</v>
          </cell>
          <cell r="I644" t="str">
            <v>L2</v>
          </cell>
          <cell r="J644" t="str">
            <v>Steve</v>
          </cell>
        </row>
        <row r="645">
          <cell r="A645" t="str">
            <v>P20070978-JM9</v>
          </cell>
          <cell r="B645" t="str">
            <v>Curry Ford Sub</v>
          </cell>
          <cell r="C645" t="str">
            <v>Closed</v>
          </cell>
          <cell r="D645" t="str">
            <v>Telecom Eng Services</v>
          </cell>
          <cell r="G645" t="str">
            <v>7/11/11 8:00 AM</v>
          </cell>
          <cell r="H645" t="str">
            <v>10/8/12 5:00 PM</v>
          </cell>
          <cell r="I645" t="str">
            <v>L2</v>
          </cell>
          <cell r="J645" t="str">
            <v>Steve</v>
          </cell>
        </row>
        <row r="646">
          <cell r="A646" t="str">
            <v>P20089474(E)-JM9</v>
          </cell>
          <cell r="B646" t="str">
            <v>CSC DSM Training Room</v>
          </cell>
          <cell r="C646" t="str">
            <v>Closed</v>
          </cell>
          <cell r="D646" t="str">
            <v>Telecom Eng Services</v>
          </cell>
          <cell r="G646" t="str">
            <v>6/11/12 8:00 AM</v>
          </cell>
          <cell r="H646" t="str">
            <v>8/31/12 5:00 PM</v>
          </cell>
          <cell r="I646" t="str">
            <v>L2</v>
          </cell>
          <cell r="J646" t="str">
            <v>Steve</v>
          </cell>
        </row>
        <row r="647">
          <cell r="A647" t="str">
            <v>P20089474(F)-JM9</v>
          </cell>
          <cell r="B647" t="str">
            <v>Telecom Warehouse and PC Depot Relocation</v>
          </cell>
          <cell r="C647" t="str">
            <v>Closed</v>
          </cell>
          <cell r="D647" t="str">
            <v>Telecom Eng Services</v>
          </cell>
          <cell r="G647" t="str">
            <v>6/18/12 8:00 AM</v>
          </cell>
          <cell r="H647" t="str">
            <v>10/31/12 5:00 PM</v>
          </cell>
          <cell r="I647" t="str">
            <v>L2</v>
          </cell>
          <cell r="J647" t="str">
            <v>Steve</v>
          </cell>
        </row>
        <row r="648">
          <cell r="A648" t="str">
            <v>P20088405-KH4</v>
          </cell>
          <cell r="B648" t="str">
            <v>CR3 Containment Repair</v>
          </cell>
          <cell r="C648" t="str">
            <v>Closed</v>
          </cell>
          <cell r="D648" t="str">
            <v>Nuc Infra/Sol Delivery</v>
          </cell>
          <cell r="G648" t="str">
            <v>6/4/12 8:00 AM</v>
          </cell>
          <cell r="H648" t="str">
            <v>8/31/12 5:00 PM</v>
          </cell>
          <cell r="I648" t="str">
            <v>L2</v>
          </cell>
          <cell r="J648" t="str">
            <v>Justin</v>
          </cell>
        </row>
        <row r="649">
          <cell r="A649" t="str">
            <v>P20088579-JM9</v>
          </cell>
          <cell r="B649" t="str">
            <v>CR Well Fields ATS</v>
          </cell>
          <cell r="C649" t="str">
            <v>Closed</v>
          </cell>
          <cell r="D649" t="str">
            <v>Telecom Eng Services</v>
          </cell>
          <cell r="G649" t="str">
            <v>2/20/12 8:00 AM</v>
          </cell>
          <cell r="H649" t="str">
            <v>8/31/12 5:00 PM</v>
          </cell>
          <cell r="I649" t="str">
            <v>L2</v>
          </cell>
          <cell r="J649" t="str">
            <v>Steve</v>
          </cell>
        </row>
        <row r="650">
          <cell r="A650" t="str">
            <v>P20080138(B)-JM9</v>
          </cell>
          <cell r="B650" t="str">
            <v>CR POC Admin Building</v>
          </cell>
          <cell r="C650" t="str">
            <v>Closed</v>
          </cell>
          <cell r="D650" t="str">
            <v>Telecom Eng Services</v>
          </cell>
          <cell r="G650" t="str">
            <v>6/27/11 8:00 AM</v>
          </cell>
          <cell r="H650" t="str">
            <v>12/14/12 5:00 PM</v>
          </cell>
          <cell r="I650" t="str">
            <v>L2</v>
          </cell>
          <cell r="J650" t="str">
            <v>Steve</v>
          </cell>
        </row>
        <row r="651">
          <cell r="A651" t="str">
            <v>P20080669-JM9</v>
          </cell>
          <cell r="B651" t="str">
            <v>Clayton Industrial 115KV - Provide Comm</v>
          </cell>
          <cell r="C651" t="str">
            <v>Closed</v>
          </cell>
          <cell r="D651" t="str">
            <v>Telecom Eng Services</v>
          </cell>
          <cell r="G651" t="str">
            <v>3/1/12 8:00 AM</v>
          </cell>
          <cell r="H651" t="str">
            <v>9/27/12 5:00 PM</v>
          </cell>
          <cell r="I651" t="str">
            <v>L2</v>
          </cell>
          <cell r="J651" t="str">
            <v>Steve</v>
          </cell>
        </row>
        <row r="652">
          <cell r="A652" t="str">
            <v>P20073985-JM9</v>
          </cell>
          <cell r="B652" t="str">
            <v>Chiefland #1 Tap</v>
          </cell>
          <cell r="C652" t="str">
            <v>Closed</v>
          </cell>
          <cell r="D652" t="str">
            <v>Telecom Eng Services</v>
          </cell>
          <cell r="G652" t="str">
            <v>1/31/12 8:00 AM</v>
          </cell>
          <cell r="H652" t="str">
            <v>8/2/12 5:00 PM</v>
          </cell>
          <cell r="I652" t="str">
            <v>L2</v>
          </cell>
          <cell r="J652" t="str">
            <v>Steve</v>
          </cell>
        </row>
        <row r="653">
          <cell r="A653" t="str">
            <v>P20073984-JM9</v>
          </cell>
          <cell r="B653" t="str">
            <v>Chiefland - New 69KV Switching Sub</v>
          </cell>
          <cell r="C653" t="str">
            <v>Closed</v>
          </cell>
          <cell r="D653" t="str">
            <v>Telecom Eng Services</v>
          </cell>
          <cell r="G653" t="str">
            <v>6/13/11 8:00 AM</v>
          </cell>
          <cell r="H653" t="str">
            <v>9/28/12 5:00 PM</v>
          </cell>
          <cell r="I653" t="str">
            <v>L2</v>
          </cell>
          <cell r="J653" t="str">
            <v>Steve</v>
          </cell>
        </row>
        <row r="654">
          <cell r="A654" t="str">
            <v>P20093104-JM9</v>
          </cell>
          <cell r="B654" t="str">
            <v>Chatham County Alternate EOC Facility</v>
          </cell>
          <cell r="C654" t="str">
            <v>Closed</v>
          </cell>
          <cell r="D654" t="str">
            <v>Telecom Eng Services</v>
          </cell>
          <cell r="G654" t="str">
            <v>6/11/12 8:00 AM</v>
          </cell>
          <cell r="H654" t="str">
            <v>12/28/12 5:00 PM</v>
          </cell>
          <cell r="I654" t="str">
            <v>L2</v>
          </cell>
          <cell r="J654" t="str">
            <v>Steve</v>
          </cell>
        </row>
        <row r="655">
          <cell r="A655" t="str">
            <v>P20055272-JM9</v>
          </cell>
          <cell r="B655" t="str">
            <v>Central Plaza Sub - Terminate 115KV Line from 51st St</v>
          </cell>
          <cell r="C655" t="str">
            <v>Approved</v>
          </cell>
          <cell r="D655" t="str">
            <v>Telecom Eng Services</v>
          </cell>
          <cell r="G655" t="str">
            <v>12/20/10 8:00 AM</v>
          </cell>
          <cell r="H655" t="str">
            <v>11/19/12 5:00 PM</v>
          </cell>
          <cell r="I655" t="str">
            <v>L2</v>
          </cell>
          <cell r="J655" t="str">
            <v>Steve</v>
          </cell>
        </row>
        <row r="656">
          <cell r="A656" t="str">
            <v>P20055274-JM9</v>
          </cell>
          <cell r="B656" t="str">
            <v>Central Plaza - 51st st Build new 115 kv line</v>
          </cell>
          <cell r="C656" t="str">
            <v>Approved</v>
          </cell>
          <cell r="D656" t="str">
            <v>Telecom Eng Services</v>
          </cell>
          <cell r="G656" t="str">
            <v>2/10/12 8:00 AM</v>
          </cell>
          <cell r="H656" t="str">
            <v>8/8/13 5:00 PM</v>
          </cell>
          <cell r="I656" t="str">
            <v>L2</v>
          </cell>
          <cell r="J656" t="str">
            <v>Steve</v>
          </cell>
        </row>
        <row r="657">
          <cell r="A657" t="str">
            <v>P20078926-JM9</v>
          </cell>
          <cell r="B657" t="str">
            <v>Central Florida 500/230 KV Install Bank 5</v>
          </cell>
          <cell r="C657" t="str">
            <v>Closed</v>
          </cell>
          <cell r="D657" t="str">
            <v>Telecom Eng Services</v>
          </cell>
          <cell r="G657" t="str">
            <v>2/7/11 8:00 AM</v>
          </cell>
          <cell r="H657" t="str">
            <v>7/27/12 5:00 PM</v>
          </cell>
          <cell r="I657" t="str">
            <v>L2</v>
          </cell>
          <cell r="J657" t="str">
            <v>Steve</v>
          </cell>
        </row>
        <row r="658">
          <cell r="A658" t="str">
            <v>P20080780-JM9</v>
          </cell>
          <cell r="B658" t="str">
            <v>Carolina ECC - Replace Voice Recorder</v>
          </cell>
          <cell r="C658" t="str">
            <v>Approved - Initiate</v>
          </cell>
          <cell r="D658" t="str">
            <v>Telecom Eng Services</v>
          </cell>
          <cell r="G658" t="str">
            <v>2/29/12 8:00 AM</v>
          </cell>
          <cell r="H658" t="str">
            <v>2/28/13 5:00 PM</v>
          </cell>
          <cell r="I658" t="str">
            <v>L2</v>
          </cell>
          <cell r="J658" t="str">
            <v>Steve</v>
          </cell>
        </row>
        <row r="659">
          <cell r="A659" t="str">
            <v>P20087920-JM9</v>
          </cell>
          <cell r="B659" t="str">
            <v>Cape Fear Plant - West End 230 - Provide TSCADA</v>
          </cell>
          <cell r="C659" t="str">
            <v>Closed</v>
          </cell>
          <cell r="D659" t="str">
            <v>Telecom Eng Services</v>
          </cell>
          <cell r="G659" t="str">
            <v>6/4/12 8:00 AM</v>
          </cell>
          <cell r="H659" t="str">
            <v>12/21/12 5:00 PM</v>
          </cell>
          <cell r="I659" t="str">
            <v>L2</v>
          </cell>
          <cell r="J659" t="str">
            <v>Steve</v>
          </cell>
        </row>
        <row r="660">
          <cell r="A660" t="str">
            <v>P20088272-JM9</v>
          </cell>
          <cell r="B660" t="str">
            <v>RNP Mini Cell Upgrade</v>
          </cell>
          <cell r="C660" t="str">
            <v>Closed</v>
          </cell>
          <cell r="D660" t="str">
            <v>Telecom Eng Services</v>
          </cell>
          <cell r="G660" t="str">
            <v>3/1/12 8:00 AM</v>
          </cell>
          <cell r="H660" t="str">
            <v>10/22/12 5:00 PM</v>
          </cell>
          <cell r="I660" t="str">
            <v>L2</v>
          </cell>
          <cell r="J660" t="str">
            <v>Steve</v>
          </cell>
        </row>
        <row r="661">
          <cell r="A661" t="str">
            <v>P20086468-JM9</v>
          </cell>
          <cell r="B661" t="str">
            <v>CA Security Enhancement E - Apex US1 230KV Sub</v>
          </cell>
          <cell r="C661" t="str">
            <v>Closed</v>
          </cell>
          <cell r="D661" t="str">
            <v>Telecom Eng Services</v>
          </cell>
          <cell r="G661" t="str">
            <v>6/9/11 8:00 AM</v>
          </cell>
          <cell r="H661" t="str">
            <v>8/22/12 5:00 PM</v>
          </cell>
          <cell r="I661" t="str">
            <v>L2</v>
          </cell>
          <cell r="J661" t="str">
            <v>Steve</v>
          </cell>
        </row>
        <row r="662">
          <cell r="A662" t="str">
            <v>P20086471-JM9</v>
          </cell>
          <cell r="B662" t="str">
            <v>CA Security Enhancement D - Brunswick SE Plant Sub</v>
          </cell>
          <cell r="C662" t="str">
            <v>Closed</v>
          </cell>
          <cell r="D662" t="str">
            <v>Telecom Eng Services</v>
          </cell>
          <cell r="G662" t="str">
            <v>6/9/11 8:00 AM</v>
          </cell>
          <cell r="H662" t="str">
            <v>8/24/12 5:00 PM</v>
          </cell>
          <cell r="I662" t="str">
            <v>L2</v>
          </cell>
          <cell r="J662" t="str">
            <v>Steve</v>
          </cell>
        </row>
        <row r="663">
          <cell r="A663" t="str">
            <v>P20086472-JM9</v>
          </cell>
          <cell r="B663" t="str">
            <v>CA Security Enhancement C - Canton 115KV Sub</v>
          </cell>
          <cell r="C663" t="str">
            <v>Closed</v>
          </cell>
          <cell r="D663" t="str">
            <v>Telecom Eng Services</v>
          </cell>
          <cell r="G663" t="str">
            <v>6/9/11 8:00 AM</v>
          </cell>
          <cell r="H663" t="str">
            <v>8/24/12 5:00 PM</v>
          </cell>
          <cell r="I663" t="str">
            <v>L2</v>
          </cell>
          <cell r="J663" t="str">
            <v>Steve</v>
          </cell>
        </row>
        <row r="664">
          <cell r="A664" t="str">
            <v>P20086495-JM9</v>
          </cell>
          <cell r="B664" t="str">
            <v>CA Security Enhancement A - Roxboro SE Plant Sub</v>
          </cell>
          <cell r="C664" t="str">
            <v>Closed</v>
          </cell>
          <cell r="D664" t="str">
            <v>Telecom Eng Services</v>
          </cell>
          <cell r="G664" t="str">
            <v>6/9/11 8:00 AM</v>
          </cell>
          <cell r="H664" t="str">
            <v>9/10/12 5:00 PM</v>
          </cell>
          <cell r="I664" t="str">
            <v>L2</v>
          </cell>
          <cell r="J664" t="str">
            <v>Steve</v>
          </cell>
        </row>
        <row r="665">
          <cell r="A665" t="str">
            <v>P20079043-JM9</v>
          </cell>
          <cell r="B665" t="str">
            <v>Brunswick Relay 2 - 2 On-Net TSCADA Circuits</v>
          </cell>
          <cell r="C665" t="str">
            <v>Closed</v>
          </cell>
          <cell r="D665" t="str">
            <v>Telecom Eng Services</v>
          </cell>
          <cell r="G665" t="str">
            <v>12/30/11 8:00 AM</v>
          </cell>
          <cell r="H665" t="str">
            <v>1/8/13 5:00 PM</v>
          </cell>
          <cell r="I665" t="str">
            <v>L2</v>
          </cell>
          <cell r="J665" t="str">
            <v>Steve</v>
          </cell>
        </row>
        <row r="666">
          <cell r="A666" t="str">
            <v>P20062996-JM9</v>
          </cell>
          <cell r="B666" t="str">
            <v>Brooksville West to Tangerine Tap Rebuild Dbl Circuit</v>
          </cell>
          <cell r="C666" t="str">
            <v>Approved</v>
          </cell>
          <cell r="D666" t="str">
            <v>Telecom Eng Services</v>
          </cell>
          <cell r="G666" t="str">
            <v>2/10/12 8:00 AM</v>
          </cell>
          <cell r="H666" t="str">
            <v>10/12/12 5:00 PM</v>
          </cell>
          <cell r="I666" t="str">
            <v>L2</v>
          </cell>
          <cell r="J666" t="str">
            <v>Steve</v>
          </cell>
        </row>
        <row r="667">
          <cell r="A667" t="str">
            <v>P20070077(C)-JM9</v>
          </cell>
          <cell r="B667" t="str">
            <v>Brooksville West</v>
          </cell>
          <cell r="C667" t="str">
            <v>Approved</v>
          </cell>
          <cell r="D667" t="str">
            <v>Telecom Eng Services</v>
          </cell>
          <cell r="G667" t="str">
            <v>4/17/12 8:00 AM</v>
          </cell>
          <cell r="H667" t="str">
            <v>9/7/12 5:00 PM</v>
          </cell>
          <cell r="I667" t="str">
            <v>L2</v>
          </cell>
          <cell r="J667" t="str">
            <v>Steve</v>
          </cell>
        </row>
        <row r="668">
          <cell r="A668" t="str">
            <v>P20070078-JM9</v>
          </cell>
          <cell r="B668" t="str">
            <v>Central Florida</v>
          </cell>
          <cell r="C668" t="str">
            <v>Closed</v>
          </cell>
          <cell r="D668" t="str">
            <v>Telecom Eng Services</v>
          </cell>
          <cell r="G668" t="str">
            <v>9/4/12 8:00 AM</v>
          </cell>
          <cell r="H668" t="str">
            <v>12/14/12 5:00 PM</v>
          </cell>
          <cell r="I668" t="str">
            <v>L2</v>
          </cell>
          <cell r="J668" t="str">
            <v>Steve</v>
          </cell>
        </row>
        <row r="669">
          <cell r="A669" t="str">
            <v>P20062987-JM9</v>
          </cell>
          <cell r="B669" t="str">
            <v>Bronson - Chiefland New 69KV Line</v>
          </cell>
          <cell r="C669" t="str">
            <v>Closed</v>
          </cell>
          <cell r="D669" t="str">
            <v>Telecom Eng Services</v>
          </cell>
          <cell r="G669" t="str">
            <v>6/3/11 8:00 AM</v>
          </cell>
          <cell r="H669" t="str">
            <v>9/17/12 5:00 PM</v>
          </cell>
          <cell r="I669" t="str">
            <v>L2</v>
          </cell>
          <cell r="J669" t="str">
            <v>Steve</v>
          </cell>
        </row>
        <row r="670">
          <cell r="A670" t="str">
            <v>P20067100-JM9</v>
          </cell>
          <cell r="B670" t="str">
            <v>Boggy Marsh - Gifford 69KV</v>
          </cell>
          <cell r="C670" t="str">
            <v>Approved</v>
          </cell>
          <cell r="D670" t="str">
            <v>Telecom Eng Services</v>
          </cell>
          <cell r="G670" t="str">
            <v>7/18/11 8:00 AM</v>
          </cell>
          <cell r="H670" t="str">
            <v>9/28/12 5:00 PM</v>
          </cell>
          <cell r="I670" t="str">
            <v>L2</v>
          </cell>
          <cell r="J670" t="str">
            <v>Steve</v>
          </cell>
        </row>
        <row r="671">
          <cell r="A671" t="str">
            <v>P20093157-JM9</v>
          </cell>
          <cell r="B671" t="str">
            <v>BNP Vehicle Access Point - POE Switch</v>
          </cell>
          <cell r="C671" t="str">
            <v>Approved</v>
          </cell>
          <cell r="D671" t="str">
            <v>Telecom Eng Services</v>
          </cell>
          <cell r="G671" t="str">
            <v>6/11/12 8:00 AM</v>
          </cell>
          <cell r="H671" t="str">
            <v>12/28/12 5:00 PM</v>
          </cell>
          <cell r="I671" t="str">
            <v>L2</v>
          </cell>
          <cell r="J671" t="str">
            <v>Steve</v>
          </cell>
        </row>
        <row r="672">
          <cell r="A672" t="str">
            <v>P20090314-JM9</v>
          </cell>
          <cell r="B672" t="str">
            <v>BNP Units 1 and 2 Turbine Decks - Add Phone Lines</v>
          </cell>
          <cell r="C672" t="str">
            <v>Closed</v>
          </cell>
          <cell r="D672" t="str">
            <v>Telecom Eng Services</v>
          </cell>
          <cell r="G672" t="str">
            <v>11/1/11 8:00 AM</v>
          </cell>
          <cell r="H672" t="str">
            <v>6/29/12 5:00 PM</v>
          </cell>
          <cell r="I672" t="str">
            <v>L2</v>
          </cell>
          <cell r="J672" t="str">
            <v>Steve</v>
          </cell>
        </row>
        <row r="673">
          <cell r="A673" t="str">
            <v>P20080699-JM9</v>
          </cell>
          <cell r="B673" t="str">
            <v>BNP New Bio Lab Facility - Provide Comm</v>
          </cell>
          <cell r="C673" t="str">
            <v>Approved</v>
          </cell>
          <cell r="D673" t="str">
            <v>Telecom Eng Services</v>
          </cell>
          <cell r="G673" t="str">
            <v>6/4/12 8:00 AM</v>
          </cell>
          <cell r="H673" t="str">
            <v>5/21/13 5:00 PM</v>
          </cell>
          <cell r="I673" t="str">
            <v>L2</v>
          </cell>
          <cell r="J673" t="str">
            <v>Steve</v>
          </cell>
        </row>
        <row r="674">
          <cell r="A674" t="str">
            <v>P20083790-JM9</v>
          </cell>
          <cell r="B674" t="str">
            <v>BNP Diesel Trailer - Provide Comm</v>
          </cell>
          <cell r="C674" t="str">
            <v>Closed</v>
          </cell>
          <cell r="D674" t="str">
            <v>Telecom Eng Services</v>
          </cell>
          <cell r="G674" t="str">
            <v>3/26/12 8:00 AM</v>
          </cell>
          <cell r="H674" t="str">
            <v>12/28/12 5:00 PM</v>
          </cell>
          <cell r="I674" t="str">
            <v>L2</v>
          </cell>
          <cell r="J674" t="str">
            <v>Steve</v>
          </cell>
        </row>
        <row r="675">
          <cell r="A675" t="str">
            <v>P20084421-JM9</v>
          </cell>
          <cell r="B675" t="str">
            <v>BNP Cisco Switches for Video Monitoring</v>
          </cell>
          <cell r="C675" t="str">
            <v>Closed</v>
          </cell>
          <cell r="D675" t="str">
            <v>Telecom Eng Services</v>
          </cell>
          <cell r="G675" t="str">
            <v>2/6/12 8:00 AM</v>
          </cell>
          <cell r="H675" t="str">
            <v>11/14/12 5:00 PM</v>
          </cell>
          <cell r="I675" t="str">
            <v>L2</v>
          </cell>
          <cell r="J675" t="str">
            <v>Steve</v>
          </cell>
        </row>
        <row r="676">
          <cell r="A676" t="str">
            <v>P20091635-JM9</v>
          </cell>
          <cell r="B676" t="str">
            <v>BNP Caswell Beach Microwave Study</v>
          </cell>
          <cell r="C676" t="str">
            <v>Approved</v>
          </cell>
          <cell r="D676" t="str">
            <v>Telecom Eng Services</v>
          </cell>
          <cell r="G676" t="str">
            <v>1/23/12 8:00 AM</v>
          </cell>
          <cell r="H676" t="str">
            <v>3/31/14 5:00 PM</v>
          </cell>
          <cell r="I676" t="str">
            <v>L2</v>
          </cell>
          <cell r="J676" t="str">
            <v>Steve</v>
          </cell>
        </row>
        <row r="677">
          <cell r="A677" t="str">
            <v>P20071377-JM9</v>
          </cell>
          <cell r="B677" t="str">
            <v>Barnard Creek 230/115kV Off-Net 1FB/ T/Scada/ &amp; 2 Fiber runs</v>
          </cell>
          <cell r="C677" t="str">
            <v>Approved</v>
          </cell>
          <cell r="D677" t="str">
            <v>Telecom Eng Services</v>
          </cell>
          <cell r="G677" t="str">
            <v>12/30/11 8:00 AM</v>
          </cell>
          <cell r="H677" t="str">
            <v>2/15/13 5:00 PM</v>
          </cell>
          <cell r="I677" t="str">
            <v>L2</v>
          </cell>
          <cell r="J677" t="str">
            <v>Steve</v>
          </cell>
        </row>
        <row r="678">
          <cell r="A678" t="str">
            <v>P20091959-JM9</v>
          </cell>
          <cell r="B678" t="str">
            <v>AV Install - Jamestown Sub Maintenance</v>
          </cell>
          <cell r="C678" t="str">
            <v>Closed</v>
          </cell>
          <cell r="D678" t="str">
            <v>Telecom Eng Services</v>
          </cell>
          <cell r="G678" t="str">
            <v>3/9/12 8:00 AM</v>
          </cell>
          <cell r="H678" t="str">
            <v>10/11/12 5:00 PM</v>
          </cell>
          <cell r="I678" t="str">
            <v>L2</v>
          </cell>
          <cell r="J678" t="str">
            <v>Steve</v>
          </cell>
        </row>
        <row r="679">
          <cell r="A679" t="str">
            <v>P20092591-JM9</v>
          </cell>
          <cell r="B679" t="str">
            <v>AV Install - Harris Training Facility</v>
          </cell>
          <cell r="C679" t="str">
            <v>Closed</v>
          </cell>
          <cell r="D679" t="str">
            <v>Telecom Eng Services</v>
          </cell>
          <cell r="G679" t="str">
            <v>4/12/12 8:00 AM</v>
          </cell>
          <cell r="H679" t="str">
            <v>7/20/12 5:00 PM</v>
          </cell>
          <cell r="I679" t="str">
            <v>L2</v>
          </cell>
          <cell r="J679" t="str">
            <v>Steve</v>
          </cell>
        </row>
        <row r="680">
          <cell r="A680" t="str">
            <v>P20092156-JM9</v>
          </cell>
          <cell r="B680" t="str">
            <v>AV Install - CR Sub Maintenance Building</v>
          </cell>
          <cell r="C680" t="str">
            <v>Closed</v>
          </cell>
          <cell r="D680" t="str">
            <v>Telecom Eng Services</v>
          </cell>
          <cell r="G680" t="str">
            <v>3/9/12 8:00 AM</v>
          </cell>
          <cell r="H680" t="str">
            <v>8/17/12 5:00 PM</v>
          </cell>
          <cell r="I680" t="str">
            <v>L2</v>
          </cell>
          <cell r="J680" t="str">
            <v>Steve</v>
          </cell>
        </row>
        <row r="681">
          <cell r="A681" t="str">
            <v>P20067146-JM9</v>
          </cell>
          <cell r="B681" t="str">
            <v>Asheville Plant - Provide Fiber for Enka Line</v>
          </cell>
          <cell r="C681" t="str">
            <v>Closed</v>
          </cell>
          <cell r="D681" t="str">
            <v>Telecom Eng Services</v>
          </cell>
          <cell r="G681" t="str">
            <v>2/1/11 8:00 AM</v>
          </cell>
          <cell r="H681" t="str">
            <v>12/12/12 5:00 PM</v>
          </cell>
          <cell r="I681" t="str">
            <v>L2</v>
          </cell>
          <cell r="J681" t="str">
            <v>Steve</v>
          </cell>
        </row>
        <row r="682">
          <cell r="A682" t="str">
            <v>P20084811-JM9</v>
          </cell>
          <cell r="B682" t="str">
            <v>Asheboro 230KV Sub - Security Enhancement</v>
          </cell>
          <cell r="C682" t="str">
            <v>Closed</v>
          </cell>
          <cell r="D682" t="str">
            <v>Telecom Eng Services</v>
          </cell>
          <cell r="G682" t="str">
            <v>5/1/12 8:00 AM</v>
          </cell>
          <cell r="H682" t="str">
            <v>11/12/12 5:00 PM</v>
          </cell>
          <cell r="I682" t="str">
            <v>L2</v>
          </cell>
          <cell r="J682" t="str">
            <v>Steve</v>
          </cell>
        </row>
        <row r="683">
          <cell r="A683" t="str">
            <v>P20062383-JM9</v>
          </cell>
          <cell r="B683" t="str">
            <v>Amberly - Green 230KV Feeder - RTP Green Level</v>
          </cell>
          <cell r="C683" t="str">
            <v>Closed</v>
          </cell>
          <cell r="D683" t="str">
            <v>Telecom Eng Services</v>
          </cell>
          <cell r="G683" t="str">
            <v>3/26/12 8:00 AM</v>
          </cell>
          <cell r="H683" t="str">
            <v>11/15/12 5:00 PM</v>
          </cell>
          <cell r="I683" t="str">
            <v>L2</v>
          </cell>
          <cell r="J683" t="str">
            <v>Steve</v>
          </cell>
        </row>
        <row r="684">
          <cell r="A684" t="str">
            <v>P20092560-JM9</v>
          </cell>
          <cell r="B684" t="str">
            <v>AF2 Fiber Relocation</v>
          </cell>
          <cell r="C684" t="str">
            <v>Closed</v>
          </cell>
          <cell r="D684" t="str">
            <v>Telecom Eng Services</v>
          </cell>
          <cell r="G684" t="str">
            <v>4/2/12 8:00 AM</v>
          </cell>
          <cell r="H684" t="str">
            <v>6/29/12 5:00 PM</v>
          </cell>
          <cell r="I684" t="str">
            <v>L2</v>
          </cell>
          <cell r="J684" t="str">
            <v>Steve</v>
          </cell>
        </row>
        <row r="685">
          <cell r="A685" t="str">
            <v>P20055273-JM9</v>
          </cell>
          <cell r="B685" t="str">
            <v>51st St Sub - Terminate 115KV Line Central Plaza</v>
          </cell>
          <cell r="C685" t="str">
            <v>Approved</v>
          </cell>
          <cell r="D685" t="str">
            <v>Telecom Eng Services</v>
          </cell>
          <cell r="G685" t="str">
            <v>12/20/10 8:00 AM</v>
          </cell>
          <cell r="H685" t="str">
            <v>10/15/12 5:00 PM</v>
          </cell>
          <cell r="I685" t="str">
            <v>L2</v>
          </cell>
          <cell r="J685" t="str">
            <v>Steve</v>
          </cell>
        </row>
        <row r="686">
          <cell r="A686" t="str">
            <v>P20071119-JM9</v>
          </cell>
          <cell r="B686" t="str">
            <v>32nd St Sub Northeast Line Removal</v>
          </cell>
          <cell r="C686" t="str">
            <v>Approved</v>
          </cell>
          <cell r="D686" t="str">
            <v>Telecom Eng Services</v>
          </cell>
          <cell r="G686" t="str">
            <v>6/14/11 8:00 AM</v>
          </cell>
          <cell r="H686" t="str">
            <v>12/31/12 5:00 PM</v>
          </cell>
          <cell r="I686" t="str">
            <v>L2</v>
          </cell>
          <cell r="J686" t="str">
            <v>Steve</v>
          </cell>
        </row>
        <row r="687">
          <cell r="A687" t="str">
            <v>P20093110-BAR</v>
          </cell>
          <cell r="B687" t="str">
            <v>Net Opt - Florence DuPont</v>
          </cell>
          <cell r="C687" t="str">
            <v>Approved</v>
          </cell>
          <cell r="D687" t="str">
            <v>Telecom Eng Services</v>
          </cell>
          <cell r="G687" t="str">
            <v>5/30/12 8:00 AM</v>
          </cell>
          <cell r="H687" t="str">
            <v>1/31/13 5:00 PM</v>
          </cell>
          <cell r="I687" t="str">
            <v>L2</v>
          </cell>
          <cell r="J687" t="str">
            <v>Steve</v>
          </cell>
        </row>
        <row r="688">
          <cell r="A688" t="str">
            <v>INT82e</v>
          </cell>
          <cell r="B688" t="str">
            <v>eGIS ED</v>
          </cell>
          <cell r="C688" t="str">
            <v>Approved</v>
          </cell>
          <cell r="D688" t="str">
            <v>Energy Delivery</v>
          </cell>
          <cell r="G688" t="str">
            <v>9/1/15 12:00 AM</v>
          </cell>
          <cell r="H688" t="str">
            <v>10/31/16 5:00 PM</v>
          </cell>
          <cell r="J688" t="str">
            <v>Richard</v>
          </cell>
        </row>
        <row r="689">
          <cell r="A689" t="str">
            <v>NINT519</v>
          </cell>
          <cell r="B689" t="str">
            <v>DEGS - Notrees Battery</v>
          </cell>
          <cell r="C689" t="str">
            <v>Proposed</v>
          </cell>
          <cell r="D689" t="str">
            <v>Commercial/Fuels &amp; Trading</v>
          </cell>
          <cell r="G689" t="str">
            <v>8/1/12 8:00 AM</v>
          </cell>
          <cell r="H689" t="str">
            <v>1/29/13 5:00 PM</v>
          </cell>
          <cell r="I689" t="str">
            <v>L2</v>
          </cell>
          <cell r="J689" t="str">
            <v>Justin</v>
          </cell>
        </row>
        <row r="690">
          <cell r="A690" t="str">
            <v>NINT520</v>
          </cell>
          <cell r="B690" t="str">
            <v>DEGS - Cimarron II Wind Site</v>
          </cell>
          <cell r="C690" t="str">
            <v>Closed</v>
          </cell>
          <cell r="D690" t="str">
            <v>Commercial/Fuels &amp; Trading</v>
          </cell>
          <cell r="G690" t="str">
            <v>4/2/12 8:00 AM</v>
          </cell>
          <cell r="H690" t="str">
            <v>7/30/12 5:00 PM</v>
          </cell>
          <cell r="I690" t="str">
            <v>L2</v>
          </cell>
          <cell r="J690" t="str">
            <v>Justin</v>
          </cell>
        </row>
        <row r="691">
          <cell r="A691" t="str">
            <v>NINT521</v>
          </cell>
          <cell r="B691" t="str">
            <v>DEGS - Ironwood Wind Site</v>
          </cell>
          <cell r="C691" t="str">
            <v>Closed</v>
          </cell>
          <cell r="D691" t="str">
            <v>Commercial/Fuels &amp; Trading</v>
          </cell>
          <cell r="G691" t="str">
            <v>4/2/12 8:00 AM</v>
          </cell>
          <cell r="H691" t="str">
            <v>9/28/12 5:00 PM</v>
          </cell>
          <cell r="I691" t="str">
            <v>L2</v>
          </cell>
          <cell r="J691" t="str">
            <v>Justin</v>
          </cell>
        </row>
        <row r="692">
          <cell r="A692" t="str">
            <v>NINT522</v>
          </cell>
          <cell r="B692" t="str">
            <v>DEGS - Lauel Hill Wind Site</v>
          </cell>
          <cell r="C692" t="str">
            <v>Proposed</v>
          </cell>
          <cell r="D692" t="str">
            <v>Commercial/Fuels &amp; Trading</v>
          </cell>
          <cell r="G692" t="str">
            <v>6/1/12 8:00 AM</v>
          </cell>
          <cell r="H692" t="str">
            <v>10/30/12 5:00 PM</v>
          </cell>
          <cell r="I692" t="str">
            <v>L2</v>
          </cell>
          <cell r="J692" t="str">
            <v>Justin</v>
          </cell>
        </row>
        <row r="693">
          <cell r="A693" t="str">
            <v>NINT523</v>
          </cell>
          <cell r="B693" t="str">
            <v>DEGS - Los Vientos 1a Wind Site</v>
          </cell>
          <cell r="C693" t="str">
            <v>Proposed</v>
          </cell>
          <cell r="D693" t="str">
            <v>Commercial/Fuels &amp; Trading</v>
          </cell>
          <cell r="G693" t="str">
            <v>11/1/12 8:00 AM</v>
          </cell>
          <cell r="H693" t="str">
            <v>1/29/13 5:00 PM</v>
          </cell>
          <cell r="I693" t="str">
            <v>L2</v>
          </cell>
          <cell r="J693" t="str">
            <v>Justin</v>
          </cell>
        </row>
        <row r="694">
          <cell r="A694" t="str">
            <v>NINT524</v>
          </cell>
          <cell r="B694" t="str">
            <v>DEGS - Los Vientos 1b Wind Site</v>
          </cell>
          <cell r="C694" t="str">
            <v>Proposed</v>
          </cell>
          <cell r="D694" t="str">
            <v>Commercial/Fuels &amp; Trading</v>
          </cell>
          <cell r="G694" t="str">
            <v>11/1/12 8:00 AM</v>
          </cell>
          <cell r="H694" t="str">
            <v>1/29/13 5:00 PM</v>
          </cell>
          <cell r="I694" t="str">
            <v>L2</v>
          </cell>
          <cell r="J694" t="str">
            <v>Justin</v>
          </cell>
        </row>
        <row r="695">
          <cell r="A695" t="str">
            <v>NINT525</v>
          </cell>
          <cell r="B695" t="str">
            <v>Piccaso Serial Number Upload Automation</v>
          </cell>
          <cell r="C695" t="str">
            <v>Closed</v>
          </cell>
          <cell r="D695" t="str">
            <v>Ent Apps Sol Delivery</v>
          </cell>
          <cell r="E695" t="str">
            <v>Ashley Reid</v>
          </cell>
          <cell r="F695" t="str">
            <v>Dennis Brown</v>
          </cell>
          <cell r="G695" t="str">
            <v>8/1/12 8:00 AM</v>
          </cell>
          <cell r="H695" t="str">
            <v>10/15/12 5:00 PM</v>
          </cell>
          <cell r="I695" t="str">
            <v>L2</v>
          </cell>
          <cell r="J695" t="str">
            <v>Erin</v>
          </cell>
        </row>
        <row r="696">
          <cell r="A696" t="str">
            <v>NINT526</v>
          </cell>
          <cell r="B696" t="str">
            <v>Distributed Architecture Modeling</v>
          </cell>
          <cell r="C696" t="str">
            <v>Approved</v>
          </cell>
          <cell r="D696" t="str">
            <v>Architecture &amp; Strategy</v>
          </cell>
          <cell r="E696" t="str">
            <v>Tommy Varnadore</v>
          </cell>
          <cell r="F696" t="str">
            <v>Terrell Garren</v>
          </cell>
          <cell r="G696" t="str">
            <v>8/1/12 8:00 AM</v>
          </cell>
          <cell r="H696" t="str">
            <v>9/26/12 5:00 PM</v>
          </cell>
          <cell r="I696" t="str">
            <v>L2</v>
          </cell>
          <cell r="J696" t="str">
            <v>Richard</v>
          </cell>
        </row>
        <row r="697">
          <cell r="A697" t="str">
            <v>NINT527</v>
          </cell>
          <cell r="B697" t="str">
            <v>Gas Main Extension Analysis Tool</v>
          </cell>
          <cell r="C697" t="str">
            <v>Hold</v>
          </cell>
          <cell r="D697" t="str">
            <v>Energy Delivery</v>
          </cell>
          <cell r="G697" t="str">
            <v>10/1/12 8:00 AM</v>
          </cell>
          <cell r="H697" t="str">
            <v>10/1/12 5:00 PM</v>
          </cell>
          <cell r="I697" t="str">
            <v>L2</v>
          </cell>
          <cell r="J697" t="str">
            <v>Richard</v>
          </cell>
        </row>
        <row r="698">
          <cell r="A698" t="str">
            <v>NINT528</v>
          </cell>
          <cell r="B698" t="str">
            <v>New CSS Tax Classes</v>
          </cell>
          <cell r="C698" t="str">
            <v>Closed</v>
          </cell>
          <cell r="D698" t="str">
            <v>Cust Sol Delivery</v>
          </cell>
          <cell r="E698" t="str">
            <v>Terry Kelsey</v>
          </cell>
          <cell r="F698" t="str">
            <v>Rick Larsen</v>
          </cell>
          <cell r="G698" t="str">
            <v>8/1/12 8:00 AM</v>
          </cell>
          <cell r="H698" t="str">
            <v>12/28/12 5:00 PM</v>
          </cell>
          <cell r="I698" t="str">
            <v>L2</v>
          </cell>
          <cell r="J698" t="str">
            <v>Mandy</v>
          </cell>
        </row>
        <row r="699">
          <cell r="A699" t="str">
            <v>NINT529</v>
          </cell>
          <cell r="B699" t="str">
            <v>Virtualization of Applications Not Compliant with Win7</v>
          </cell>
          <cell r="C699" t="str">
            <v>Approved</v>
          </cell>
          <cell r="D699" t="str">
            <v>Energy Delivery</v>
          </cell>
          <cell r="E699" t="str">
            <v>LaVern Dunn</v>
          </cell>
          <cell r="F699" t="str">
            <v>Sherri Fonvielle</v>
          </cell>
          <cell r="G699" t="str">
            <v>10/1/12 8:00 AM</v>
          </cell>
          <cell r="H699" t="str">
            <v>2/27/13 5:00 PM</v>
          </cell>
          <cell r="I699" t="str">
            <v>L2</v>
          </cell>
          <cell r="J699" t="str">
            <v>Richard</v>
          </cell>
        </row>
        <row r="700">
          <cell r="A700" t="str">
            <v>NINT530</v>
          </cell>
          <cell r="B700" t="str">
            <v>Purchase Film Readers for Document Control</v>
          </cell>
          <cell r="C700" t="str">
            <v>Closed</v>
          </cell>
          <cell r="D700" t="str">
            <v>Nuc Infra/Sol Delivery</v>
          </cell>
          <cell r="E700" t="str">
            <v>Lisa Horne</v>
          </cell>
          <cell r="F700" t="str">
            <v>Susan Robinson</v>
          </cell>
          <cell r="G700" t="str">
            <v>8/2/12 8:00 AM</v>
          </cell>
          <cell r="H700" t="str">
            <v>12/28/12 5:00 PM</v>
          </cell>
          <cell r="I700" t="str">
            <v>L2</v>
          </cell>
          <cell r="J700" t="str">
            <v>Justin</v>
          </cell>
        </row>
        <row r="701">
          <cell r="A701" t="str">
            <v>INT33b</v>
          </cell>
          <cell r="B701" t="str">
            <v>Integrated Plant Operations and Maintenance Tools - M&amp;D</v>
          </cell>
          <cell r="C701" t="str">
            <v>Cancelled</v>
          </cell>
          <cell r="D701" t="str">
            <v>Fossil/Hydro/EH&amp;S Solutions</v>
          </cell>
          <cell r="G701" t="str">
            <v>8/17/12 5:00 PM</v>
          </cell>
          <cell r="H701" t="str">
            <v>8/17/12 5:00 PM</v>
          </cell>
          <cell r="I701" t="str">
            <v>L2</v>
          </cell>
          <cell r="J701" t="str">
            <v>Justin</v>
          </cell>
        </row>
        <row r="702">
          <cell r="A702" t="str">
            <v>NINT531</v>
          </cell>
          <cell r="B702" t="str">
            <v>DEGS - Golden Eagle</v>
          </cell>
          <cell r="C702" t="str">
            <v>Approved</v>
          </cell>
          <cell r="D702" t="str">
            <v>Commercial/Fuels &amp; Trading</v>
          </cell>
          <cell r="E702" t="str">
            <v>John McCaskey</v>
          </cell>
          <cell r="F702" t="str">
            <v>Jason Allen</v>
          </cell>
          <cell r="G702" t="str">
            <v>7/23/12 8:00 AM</v>
          </cell>
          <cell r="H702" t="str">
            <v>12/28/12 5:00 PM</v>
          </cell>
          <cell r="I702" t="str">
            <v>L2</v>
          </cell>
          <cell r="J702" t="str">
            <v>Justin</v>
          </cell>
        </row>
        <row r="703">
          <cell r="A703" t="str">
            <v>NINT532</v>
          </cell>
          <cell r="B703" t="str">
            <v>DOMS Upgrade &amp; Module Implementation</v>
          </cell>
          <cell r="C703" t="str">
            <v>Approved</v>
          </cell>
          <cell r="D703" t="str">
            <v>Energy Delivery</v>
          </cell>
          <cell r="E703" t="str">
            <v>Allen Amos</v>
          </cell>
          <cell r="F703" t="str">
            <v>Glenn Alford</v>
          </cell>
          <cell r="G703" t="str">
            <v>8/27/12 8:00 AM</v>
          </cell>
          <cell r="H703" t="str">
            <v>5/15/14 5:00 PM</v>
          </cell>
          <cell r="I703" t="str">
            <v>L2</v>
          </cell>
          <cell r="J703" t="str">
            <v>Richard</v>
          </cell>
        </row>
        <row r="704">
          <cell r="A704" t="str">
            <v>NINT533</v>
          </cell>
          <cell r="B704" t="str">
            <v>Promet Post Production Bundle Release 2</v>
          </cell>
          <cell r="C704" t="str">
            <v>Closed</v>
          </cell>
          <cell r="D704" t="str">
            <v>Fossil/Hydro/EH&amp;S Solutions</v>
          </cell>
          <cell r="G704" t="str">
            <v>8/1/12 8:00 AM</v>
          </cell>
          <cell r="H704" t="str">
            <v>8/1/12 5:00 PM</v>
          </cell>
          <cell r="I704" t="str">
            <v>L2</v>
          </cell>
          <cell r="J704" t="str">
            <v>Justin</v>
          </cell>
        </row>
        <row r="705">
          <cell r="A705" t="str">
            <v>NINT534</v>
          </cell>
          <cell r="B705" t="str">
            <v>Power Path VE for VM Growth</v>
          </cell>
          <cell r="C705" t="str">
            <v>Closed</v>
          </cell>
          <cell r="D705" t="str">
            <v>Technology Services</v>
          </cell>
          <cell r="E705" t="str">
            <v>Brian Cosgrove</v>
          </cell>
          <cell r="F705" t="str">
            <v>Frank Cook</v>
          </cell>
          <cell r="G705" t="str">
            <v>8/1/12 8:00 AM</v>
          </cell>
          <cell r="H705" t="str">
            <v>8/31/12 5:00 PM</v>
          </cell>
          <cell r="I705" t="str">
            <v>L2</v>
          </cell>
          <cell r="J705" t="str">
            <v>Mark</v>
          </cell>
        </row>
        <row r="706">
          <cell r="A706" t="str">
            <v>NINT535</v>
          </cell>
          <cell r="B706" t="str">
            <v>Tier 2 Expansion for VM Growth</v>
          </cell>
          <cell r="C706" t="str">
            <v>Approved</v>
          </cell>
          <cell r="D706" t="str">
            <v>Technology Services</v>
          </cell>
          <cell r="E706" t="str">
            <v>Brian Cosgrove</v>
          </cell>
          <cell r="F706" t="str">
            <v>Frank Cook</v>
          </cell>
          <cell r="G706" t="str">
            <v>8/1/12 8:00 AM</v>
          </cell>
          <cell r="H706" t="str">
            <v>11/1/12 5:00 PM</v>
          </cell>
          <cell r="I706" t="str">
            <v>L2</v>
          </cell>
          <cell r="J706" t="str">
            <v>Mark</v>
          </cell>
        </row>
        <row r="707">
          <cell r="A707" t="str">
            <v>NINT536</v>
          </cell>
          <cell r="B707" t="str">
            <v>Vermillion Generation Station Phone System Replacement</v>
          </cell>
          <cell r="C707" t="str">
            <v>Closed</v>
          </cell>
          <cell r="D707" t="str">
            <v>Telecom Eng Services</v>
          </cell>
          <cell r="E707" t="str">
            <v>Barry Wood</v>
          </cell>
          <cell r="F707" t="str">
            <v>Chris Heck</v>
          </cell>
          <cell r="G707" t="str">
            <v>6/1/12 8:00 AM</v>
          </cell>
          <cell r="H707" t="str">
            <v>10/31/12 5:00 PM</v>
          </cell>
          <cell r="I707" t="str">
            <v>L2</v>
          </cell>
          <cell r="J707" t="str">
            <v>Steve</v>
          </cell>
        </row>
        <row r="708">
          <cell r="A708" t="str">
            <v>NINT537</v>
          </cell>
          <cell r="B708" t="str">
            <v>Data Domain Expansion</v>
          </cell>
          <cell r="C708" t="str">
            <v>Approved</v>
          </cell>
          <cell r="D708" t="str">
            <v>Technology Services</v>
          </cell>
          <cell r="E708" t="str">
            <v>Ed Nienaber</v>
          </cell>
          <cell r="F708" t="str">
            <v>Frank Cook</v>
          </cell>
          <cell r="G708" t="str">
            <v>8/1/12 8:00 AM</v>
          </cell>
          <cell r="H708" t="str">
            <v>10/1/12 5:00 PM</v>
          </cell>
          <cell r="I708" t="str">
            <v>L2</v>
          </cell>
          <cell r="J708" t="str">
            <v>Mark</v>
          </cell>
        </row>
        <row r="709">
          <cell r="A709" t="str">
            <v>NINT538</v>
          </cell>
          <cell r="B709" t="str">
            <v>Upgrade Perspective to version 3.1</v>
          </cell>
          <cell r="C709" t="str">
            <v>Closed</v>
          </cell>
          <cell r="D709" t="str">
            <v>Ent Apps Sol Delivery</v>
          </cell>
          <cell r="E709" t="str">
            <v>Joy Phillips</v>
          </cell>
          <cell r="F709" t="str">
            <v>Tim Rigg</v>
          </cell>
          <cell r="G709" t="str">
            <v>7/30/12 8:00 AM</v>
          </cell>
          <cell r="H709" t="str">
            <v>9/30/12 5:00 PM</v>
          </cell>
          <cell r="I709" t="str">
            <v>L2</v>
          </cell>
          <cell r="J709" t="str">
            <v>Erin</v>
          </cell>
        </row>
        <row r="710">
          <cell r="A710" t="str">
            <v>NINT539</v>
          </cell>
          <cell r="B710" t="str">
            <v>Blade Server Capacity</v>
          </cell>
          <cell r="C710" t="str">
            <v>Approved</v>
          </cell>
          <cell r="D710" t="str">
            <v>Technology Services</v>
          </cell>
          <cell r="E710" t="str">
            <v>Dave Demmy</v>
          </cell>
          <cell r="F710" t="str">
            <v>Frank Cook</v>
          </cell>
          <cell r="G710" t="str">
            <v>8/1/12 8:00 AM</v>
          </cell>
          <cell r="H710" t="str">
            <v>11/1/12 5:00 PM</v>
          </cell>
          <cell r="I710" t="str">
            <v>L2</v>
          </cell>
          <cell r="J710" t="str">
            <v>Mark</v>
          </cell>
        </row>
        <row r="711">
          <cell r="A711" t="str">
            <v>NINT540</v>
          </cell>
          <cell r="B711" t="str">
            <v>IMA Spring Bundle - IMBR13a</v>
          </cell>
          <cell r="C711" t="str">
            <v>Approved</v>
          </cell>
          <cell r="D711" t="str">
            <v>Info Mgmt CoE</v>
          </cell>
          <cell r="E711" t="str">
            <v>Steve Morgan</v>
          </cell>
          <cell r="F711" t="str">
            <v>Terrell Garren</v>
          </cell>
          <cell r="G711" t="str">
            <v>9/4/12 8:00 AM</v>
          </cell>
          <cell r="H711" t="str">
            <v>6/27/13 5:00 PM</v>
          </cell>
          <cell r="I711" t="str">
            <v>L2</v>
          </cell>
          <cell r="J711" t="str">
            <v>Richard</v>
          </cell>
        </row>
        <row r="712">
          <cell r="A712" t="str">
            <v>NINT562</v>
          </cell>
          <cell r="B712" t="str">
            <v>RedDot 9 upgrade</v>
          </cell>
          <cell r="C712" t="str">
            <v>Closed</v>
          </cell>
          <cell r="D712" t="str">
            <v>Ent Apps Sol Delivery</v>
          </cell>
          <cell r="E712" t="str">
            <v>Joseph T Adams</v>
          </cell>
          <cell r="F712" t="str">
            <v>Jane Brown</v>
          </cell>
          <cell r="G712" t="str">
            <v>7/25/12 8:00 AM</v>
          </cell>
          <cell r="H712" t="str">
            <v>10/12/12 5:00 PM</v>
          </cell>
          <cell r="I712" t="str">
            <v>L2</v>
          </cell>
          <cell r="J712" t="str">
            <v>Erin</v>
          </cell>
        </row>
        <row r="713">
          <cell r="A713" t="str">
            <v>INT192b</v>
          </cell>
          <cell r="B713" t="str">
            <v>Re identified as INT204</v>
          </cell>
          <cell r="C713" t="str">
            <v>Cancelled</v>
          </cell>
          <cell r="D713" t="str">
            <v>IT PMO/Resource Mgmt</v>
          </cell>
          <cell r="G713" t="str">
            <v>7/23/12 8:00 AM</v>
          </cell>
          <cell r="H713" t="str">
            <v>7/23/12 8:00 AM</v>
          </cell>
          <cell r="I713" t="str">
            <v>L2</v>
          </cell>
          <cell r="J713" t="str">
            <v>Mandy</v>
          </cell>
        </row>
        <row r="714">
          <cell r="A714" t="str">
            <v>NINT541</v>
          </cell>
          <cell r="B714" t="str">
            <v>Nuclear Desktop Video Conferencing</v>
          </cell>
          <cell r="C714" t="str">
            <v>Closed</v>
          </cell>
          <cell r="D714" t="str">
            <v>Nuc Infra/Sol Delivery</v>
          </cell>
          <cell r="E714" t="str">
            <v>Andy Rodgers</v>
          </cell>
          <cell r="F714" t="str">
            <v>Carl Robinson</v>
          </cell>
          <cell r="G714" t="str">
            <v>8/20/12 8:00 AM</v>
          </cell>
          <cell r="H714" t="str">
            <v>9/28/12 5:00 PM</v>
          </cell>
          <cell r="I714" t="str">
            <v>L2</v>
          </cell>
          <cell r="J714" t="str">
            <v>Justin</v>
          </cell>
        </row>
        <row r="715">
          <cell r="A715" t="str">
            <v>NINT542</v>
          </cell>
          <cell r="B715" t="str">
            <v>Phasor Visualization</v>
          </cell>
          <cell r="C715" t="str">
            <v>Approved</v>
          </cell>
          <cell r="D715" t="str">
            <v>EMS/DMS/SCADA/Proc Ctrls Sol Del &amp; Support</v>
          </cell>
          <cell r="E715" t="str">
            <v>Noland Suddeth</v>
          </cell>
          <cell r="F715" t="str">
            <v>Chuck Beam</v>
          </cell>
          <cell r="G715" t="str">
            <v>8/15/12 8:00 AM</v>
          </cell>
          <cell r="H715" t="str">
            <v>4/29/13 5:00 PM</v>
          </cell>
          <cell r="I715" t="str">
            <v>L2</v>
          </cell>
          <cell r="J715" t="str">
            <v>Richard</v>
          </cell>
        </row>
        <row r="716">
          <cell r="A716" t="str">
            <v>INT543</v>
          </cell>
          <cell r="B716" t="str">
            <v>Enterprise Non-retail Billing (ENRB</v>
          </cell>
          <cell r="C716" t="str">
            <v>Approved - Initiate</v>
          </cell>
          <cell r="D716" t="str">
            <v>Finance Sol Delivery</v>
          </cell>
          <cell r="E716" t="str">
            <v>Mark Cook</v>
          </cell>
          <cell r="F716" t="str">
            <v>Kim Carleson</v>
          </cell>
          <cell r="G716" t="str">
            <v>1/2/14 8:00 AM</v>
          </cell>
          <cell r="H716" t="str">
            <v>3/31/15 5:00 PM</v>
          </cell>
          <cell r="I716" t="str">
            <v>L2</v>
          </cell>
          <cell r="J716" t="str">
            <v>Erin</v>
          </cell>
        </row>
        <row r="717">
          <cell r="A717" t="str">
            <v>NINT544</v>
          </cell>
          <cell r="B717" t="str">
            <v>Customer Refund Facsimile Signature Update (PEC/PEF)</v>
          </cell>
          <cell r="C717" t="str">
            <v>Cancelled</v>
          </cell>
          <cell r="D717" t="str">
            <v>Cust Sol Delivery</v>
          </cell>
          <cell r="G717" t="str">
            <v>8/1/12 8:00 AM</v>
          </cell>
          <cell r="H717" t="str">
            <v>8/1/12 8:00 AM</v>
          </cell>
          <cell r="J717" t="str">
            <v>Mandy</v>
          </cell>
        </row>
        <row r="718">
          <cell r="A718" t="str">
            <v>NINT550</v>
          </cell>
          <cell r="B718" t="str">
            <v>Logica AWP Security</v>
          </cell>
          <cell r="C718" t="str">
            <v>Approved</v>
          </cell>
          <cell r="D718" t="str">
            <v>Work Mgmt / Supply Chain</v>
          </cell>
          <cell r="E718" t="str">
            <v>Glenn Alford</v>
          </cell>
          <cell r="F718" t="str">
            <v>Randy Turner</v>
          </cell>
          <cell r="G718" t="str">
            <v>8/13/12 8:00 AM</v>
          </cell>
          <cell r="H718" t="str">
            <v>12/28/12 5:00 PM</v>
          </cell>
          <cell r="I718" t="str">
            <v>L2</v>
          </cell>
          <cell r="J718" t="str">
            <v>Richard</v>
          </cell>
        </row>
        <row r="719">
          <cell r="A719" t="str">
            <v>NINT546</v>
          </cell>
          <cell r="B719" t="str">
            <v>Cisco Unified Communications Upgrade and Centralization</v>
          </cell>
          <cell r="C719" t="str">
            <v>Approved</v>
          </cell>
          <cell r="D719" t="str">
            <v>Telecom Eng Services</v>
          </cell>
          <cell r="E719" t="str">
            <v>Barry Wood</v>
          </cell>
          <cell r="F719" t="str">
            <v>Tim Slay</v>
          </cell>
          <cell r="G719" t="str">
            <v>1/2/13 8:00 AM</v>
          </cell>
          <cell r="H719" t="str">
            <v>10/31/13 5:00 PM</v>
          </cell>
          <cell r="I719" t="str">
            <v>L2</v>
          </cell>
          <cell r="J719" t="str">
            <v>Steve</v>
          </cell>
        </row>
        <row r="720">
          <cell r="A720" t="str">
            <v>NINT547</v>
          </cell>
          <cell r="B720" t="str">
            <v>Data Center Voice Switch Cut Over</v>
          </cell>
          <cell r="C720" t="str">
            <v>Hold</v>
          </cell>
          <cell r="D720" t="str">
            <v>Telecom Eng Services</v>
          </cell>
          <cell r="E720" t="str">
            <v>Barry Wood</v>
          </cell>
          <cell r="G720" t="str">
            <v>10/1/12 8:00 AM</v>
          </cell>
          <cell r="H720" t="str">
            <v>2/26/13 5:00 PM</v>
          </cell>
          <cell r="I720" t="str">
            <v>L2</v>
          </cell>
          <cell r="J720" t="str">
            <v>Steve</v>
          </cell>
        </row>
        <row r="721">
          <cell r="A721" t="str">
            <v>NINT548</v>
          </cell>
          <cell r="B721" t="str">
            <v>Application Firewall Pilot</v>
          </cell>
          <cell r="C721" t="str">
            <v>Approved</v>
          </cell>
          <cell r="D721" t="str">
            <v>Cyber Security Ops</v>
          </cell>
          <cell r="E721" t="str">
            <v>John Mitchell</v>
          </cell>
          <cell r="F721" t="str">
            <v>Carl Robinson</v>
          </cell>
          <cell r="G721" t="str">
            <v>12/3/12 8:00 AM</v>
          </cell>
          <cell r="H721" t="str">
            <v>5/30/13 5:00 PM</v>
          </cell>
          <cell r="I721" t="str">
            <v>L2</v>
          </cell>
          <cell r="J721" t="str">
            <v>Richard</v>
          </cell>
        </row>
        <row r="722">
          <cell r="A722" t="str">
            <v>NINT549</v>
          </cell>
          <cell r="B722" t="str">
            <v>EMPCS - SAN Fiber Channel Switch Upgrade</v>
          </cell>
          <cell r="C722" t="str">
            <v>Approved</v>
          </cell>
          <cell r="D722" t="str">
            <v>Technology Services</v>
          </cell>
          <cell r="E722" t="str">
            <v>Noland Suddeth</v>
          </cell>
          <cell r="F722" t="str">
            <v>Chuck Beam</v>
          </cell>
          <cell r="G722" t="str">
            <v>8/1/12 8:00 AM</v>
          </cell>
          <cell r="H722" t="str">
            <v>11/28/12 5:00 PM</v>
          </cell>
          <cell r="I722" t="str">
            <v>L2</v>
          </cell>
          <cell r="J722" t="str">
            <v>Mark</v>
          </cell>
        </row>
        <row r="723">
          <cell r="A723" t="str">
            <v>INT47</v>
          </cell>
          <cell r="B723" t="str">
            <v>Redesignated INT47B</v>
          </cell>
          <cell r="C723" t="str">
            <v>Cancelled</v>
          </cell>
          <cell r="D723" t="str">
            <v>Cust Sol Delivery</v>
          </cell>
          <cell r="G723" t="str">
            <v>2/16/12 8:00 AM</v>
          </cell>
          <cell r="H723" t="str">
            <v>2/16/12 8:00 AM</v>
          </cell>
          <cell r="I723" t="str">
            <v>L2</v>
          </cell>
          <cell r="J723" t="str">
            <v>Mandy</v>
          </cell>
        </row>
        <row r="724">
          <cell r="A724" t="str">
            <v>INT61d</v>
          </cell>
          <cell r="B724" t="str">
            <v>redesignated INT61e</v>
          </cell>
          <cell r="C724" t="str">
            <v>Cancelled</v>
          </cell>
          <cell r="D724" t="str">
            <v>IT PMO/Resource Mgmt</v>
          </cell>
          <cell r="G724" t="str">
            <v>2/16/12 8:00 AM</v>
          </cell>
          <cell r="H724" t="str">
            <v>2/16/12 8:00 AM</v>
          </cell>
          <cell r="J724" t="str">
            <v>Mandy</v>
          </cell>
        </row>
        <row r="725">
          <cell r="A725" t="str">
            <v>NINT545</v>
          </cell>
          <cell r="B725" t="str">
            <v>Remediate legacy PGN Apps for Duke FPO workstations</v>
          </cell>
          <cell r="C725" t="str">
            <v>Closed</v>
          </cell>
          <cell r="D725" t="str">
            <v>Commercial/Fuels &amp; Trading</v>
          </cell>
          <cell r="E725" t="str">
            <v>Liz Patrick</v>
          </cell>
          <cell r="G725" t="str">
            <v>5/21/12 8:00 AM</v>
          </cell>
          <cell r="H725" t="str">
            <v>9/30/12 5:00 PM</v>
          </cell>
          <cell r="I725" t="str">
            <v>L2</v>
          </cell>
          <cell r="J725" t="str">
            <v>Justin</v>
          </cell>
        </row>
        <row r="726">
          <cell r="A726" t="str">
            <v>NINT551</v>
          </cell>
          <cell r="B726" t="str">
            <v>PeopleTools Upgrade User Acceptance Testing</v>
          </cell>
          <cell r="C726" t="str">
            <v>Closed</v>
          </cell>
          <cell r="D726" t="str">
            <v>HR Sol Delivery</v>
          </cell>
          <cell r="E726" t="str">
            <v>John Pressley</v>
          </cell>
          <cell r="F726" t="str">
            <v>Marty Brown</v>
          </cell>
          <cell r="G726" t="str">
            <v>7/2/12 8:00 AM</v>
          </cell>
          <cell r="H726" t="str">
            <v>8/31/12 5:00 PM</v>
          </cell>
          <cell r="I726" t="str">
            <v>L2</v>
          </cell>
          <cell r="J726" t="str">
            <v>Erin</v>
          </cell>
        </row>
        <row r="727">
          <cell r="A727" t="str">
            <v>NINT552</v>
          </cell>
          <cell r="B727" t="str">
            <v>IT Security Pen Testing Computer Lab</v>
          </cell>
          <cell r="C727" t="str">
            <v>Approved</v>
          </cell>
          <cell r="D727" t="str">
            <v>Cyber Security Ops</v>
          </cell>
          <cell r="E727" t="str">
            <v>Baiba Grazdina</v>
          </cell>
          <cell r="F727" t="str">
            <v>Terrell Garren</v>
          </cell>
          <cell r="G727" t="str">
            <v>10/1/12 8:00 AM</v>
          </cell>
          <cell r="H727" t="str">
            <v>11/30/12 5:00 PM</v>
          </cell>
          <cell r="I727" t="str">
            <v>L2</v>
          </cell>
          <cell r="J727" t="str">
            <v>Mark</v>
          </cell>
        </row>
        <row r="728">
          <cell r="A728" t="str">
            <v>NINT553</v>
          </cell>
          <cell r="B728" t="str">
            <v>Field Worker Mobility Pilot</v>
          </cell>
          <cell r="C728" t="str">
            <v>Approved</v>
          </cell>
          <cell r="D728" t="str">
            <v>Energy Delivery</v>
          </cell>
          <cell r="E728" t="str">
            <v>Shawn Lackey</v>
          </cell>
          <cell r="F728" t="str">
            <v>Robert Sipes</v>
          </cell>
          <cell r="G728" t="str">
            <v>8/8/12 8:00 AM</v>
          </cell>
          <cell r="H728" t="str">
            <v>1/24/13 5:00 PM</v>
          </cell>
          <cell r="I728" t="str">
            <v>L2</v>
          </cell>
          <cell r="J728" t="str">
            <v>Richard</v>
          </cell>
        </row>
        <row r="729">
          <cell r="A729" t="str">
            <v>P20081901</v>
          </cell>
          <cell r="B729" t="str">
            <v>Win7 VB6 Upgrade/Remediation</v>
          </cell>
          <cell r="C729" t="str">
            <v>Approved</v>
          </cell>
          <cell r="D729" t="str">
            <v>Solutions Support Corp</v>
          </cell>
          <cell r="E729" t="str">
            <v>Alice Ward</v>
          </cell>
          <cell r="G729" t="str">
            <v>1/10/11 8:00 AM</v>
          </cell>
          <cell r="H729" t="str">
            <v>3/29/13 5:00 PM</v>
          </cell>
          <cell r="I729" t="str">
            <v>L2</v>
          </cell>
          <cell r="J729" t="str">
            <v>Erin</v>
          </cell>
        </row>
        <row r="730">
          <cell r="A730" t="str">
            <v>P20081962-JM9</v>
          </cell>
          <cell r="B730" t="str">
            <v>CR3 Plant Radio System</v>
          </cell>
          <cell r="C730" t="str">
            <v>Approved</v>
          </cell>
          <cell r="D730" t="str">
            <v>Telecom Eng Services</v>
          </cell>
          <cell r="E730" t="str">
            <v>Tim Slay</v>
          </cell>
          <cell r="G730" t="str">
            <v>12/31/13 8:00 AM</v>
          </cell>
          <cell r="H730" t="str">
            <v>12/31/13 5:00 PM</v>
          </cell>
          <cell r="I730" t="str">
            <v>L2</v>
          </cell>
          <cell r="J730" t="str">
            <v>Steve</v>
          </cell>
        </row>
        <row r="731">
          <cell r="A731" t="str">
            <v>P20089712</v>
          </cell>
          <cell r="B731" t="str">
            <v>Win7 DSQA</v>
          </cell>
          <cell r="C731" t="str">
            <v>Closed</v>
          </cell>
          <cell r="D731" t="str">
            <v>Solutions Support Corp</v>
          </cell>
          <cell r="E731" t="str">
            <v>Alice Ward</v>
          </cell>
          <cell r="G731" t="str">
            <v>9/12/12 8:00 AM</v>
          </cell>
          <cell r="H731" t="str">
            <v>11/1/12 5:00 PM</v>
          </cell>
          <cell r="J731" t="str">
            <v>Erin</v>
          </cell>
        </row>
        <row r="732">
          <cell r="A732" t="str">
            <v>P20089713</v>
          </cell>
          <cell r="B732" t="str">
            <v>Win7 VB6 Outsourced Admin</v>
          </cell>
          <cell r="C732" t="str">
            <v>Approved</v>
          </cell>
          <cell r="D732" t="str">
            <v>Solutions Support Corp</v>
          </cell>
          <cell r="E732" t="str">
            <v>Alice Ward</v>
          </cell>
          <cell r="G732" t="str">
            <v>8/29/12 8:00 AM</v>
          </cell>
          <cell r="H732" t="str">
            <v>3/22/13 5:00 PM</v>
          </cell>
          <cell r="I732" t="str">
            <v>L2</v>
          </cell>
          <cell r="J732" t="str">
            <v>Erin</v>
          </cell>
        </row>
        <row r="733">
          <cell r="A733" t="str">
            <v>NINT554</v>
          </cell>
          <cell r="B733" t="str">
            <v>HR Support Analysis</v>
          </cell>
          <cell r="C733" t="str">
            <v>Cancelled</v>
          </cell>
          <cell r="D733" t="str">
            <v>HR Sol Delivery</v>
          </cell>
          <cell r="E733" t="str">
            <v>Jane Huddle</v>
          </cell>
          <cell r="F733" t="str">
            <v>Patty Jasper</v>
          </cell>
          <cell r="G733" t="str">
            <v>9/1/12 8:00 AM</v>
          </cell>
          <cell r="H733" t="str">
            <v>9/1/12 8:00 AM</v>
          </cell>
          <cell r="I733" t="str">
            <v>L2</v>
          </cell>
          <cell r="J733" t="str">
            <v>Erin</v>
          </cell>
        </row>
        <row r="734">
          <cell r="A734" t="str">
            <v>INT555</v>
          </cell>
          <cell r="B734" t="str">
            <v>Powerplant Stabilization Project</v>
          </cell>
          <cell r="C734" t="str">
            <v>Closed</v>
          </cell>
          <cell r="D734" t="str">
            <v>Finance Sol Delivery</v>
          </cell>
          <cell r="E734" t="str">
            <v>Jane Brown</v>
          </cell>
          <cell r="F734" t="str">
            <v>Steve Young</v>
          </cell>
          <cell r="G734" t="str">
            <v>8/1/12 8:00 AM</v>
          </cell>
          <cell r="H734" t="str">
            <v>12/21/12 5:00 PM</v>
          </cell>
          <cell r="I734" t="str">
            <v>L2</v>
          </cell>
          <cell r="J734" t="str">
            <v>Erin</v>
          </cell>
        </row>
        <row r="735">
          <cell r="A735" t="str">
            <v>NINT556</v>
          </cell>
          <cell r="B735" t="str">
            <v>Node Addition - Plainfield Electric Shop Microwave Rm</v>
          </cell>
          <cell r="C735" t="str">
            <v>Approved</v>
          </cell>
          <cell r="D735" t="str">
            <v>Telecom Eng Services</v>
          </cell>
          <cell r="E735" t="str">
            <v>Tim Slay</v>
          </cell>
          <cell r="F735" t="str">
            <v>Jay Brown</v>
          </cell>
          <cell r="G735" t="str">
            <v>8/15/12 8:00 AM</v>
          </cell>
          <cell r="H735" t="str">
            <v>10/15/12 5:00 PM</v>
          </cell>
          <cell r="I735" t="str">
            <v>L2</v>
          </cell>
          <cell r="J735" t="str">
            <v>Steve</v>
          </cell>
        </row>
        <row r="736">
          <cell r="A736" t="str">
            <v>INT557</v>
          </cell>
          <cell r="B736" t="str">
            <v>Network Access Control (NAC)</v>
          </cell>
          <cell r="C736" t="str">
            <v>Approved - Initiate</v>
          </cell>
          <cell r="D736" t="str">
            <v>Cyber Security Ops</v>
          </cell>
          <cell r="E736" t="str">
            <v>Jeremy Carswell</v>
          </cell>
          <cell r="F736" t="str">
            <v>Terrell Garren</v>
          </cell>
          <cell r="G736" t="str">
            <v>2/15/13 8:00 AM</v>
          </cell>
          <cell r="H736" t="str">
            <v>2/13/15 5:00 PM</v>
          </cell>
          <cell r="I736" t="str">
            <v>L2</v>
          </cell>
          <cell r="J736" t="str">
            <v>Mark</v>
          </cell>
        </row>
        <row r="737">
          <cell r="A737" t="str">
            <v>INT561</v>
          </cell>
          <cell r="B737" t="str">
            <v>Vmware License Expansion</v>
          </cell>
          <cell r="C737" t="str">
            <v>Cancelled</v>
          </cell>
          <cell r="D737" t="str">
            <v>Technology Services</v>
          </cell>
          <cell r="E737" t="str">
            <v>Dave Demmy</v>
          </cell>
          <cell r="F737" t="str">
            <v>Chris Heck</v>
          </cell>
          <cell r="G737" t="str">
            <v>9/1/12 8:00 AM</v>
          </cell>
          <cell r="H737" t="str">
            <v>9/28/12 5:00 PM</v>
          </cell>
          <cell r="I737" t="str">
            <v>L2</v>
          </cell>
          <cell r="J737" t="str">
            <v>Mark</v>
          </cell>
        </row>
        <row r="738">
          <cell r="A738" t="str">
            <v>NINT558</v>
          </cell>
          <cell r="B738" t="str">
            <v>Cellular Coverage Addition</v>
          </cell>
          <cell r="C738" t="str">
            <v>Approved</v>
          </cell>
          <cell r="D738" t="str">
            <v>Telecom Eng Services</v>
          </cell>
          <cell r="E738" t="str">
            <v>Richard Donaldson</v>
          </cell>
          <cell r="F738" t="str">
            <v>Jay Brown</v>
          </cell>
          <cell r="G738" t="str">
            <v>8/1/12 8:00 AM</v>
          </cell>
          <cell r="H738" t="str">
            <v>8/31/12 5:00 PM</v>
          </cell>
          <cell r="I738" t="str">
            <v>L2</v>
          </cell>
          <cell r="J738" t="str">
            <v>Steve</v>
          </cell>
        </row>
        <row r="739">
          <cell r="A739" t="str">
            <v>NINT559</v>
          </cell>
          <cell r="B739" t="str">
            <v>CollECT Batch Printing</v>
          </cell>
          <cell r="C739" t="str">
            <v>Closed</v>
          </cell>
          <cell r="D739" t="str">
            <v>Fossil/Hydro/EH&amp;S Solutions</v>
          </cell>
          <cell r="E739" t="str">
            <v>Michael Wright</v>
          </cell>
          <cell r="F739" t="str">
            <v>Ellen Lankford</v>
          </cell>
          <cell r="G739" t="str">
            <v>7/15/12 8:00 AM</v>
          </cell>
          <cell r="H739" t="str">
            <v>8/30/12 5:00 PM</v>
          </cell>
          <cell r="I739" t="str">
            <v>L2</v>
          </cell>
          <cell r="J739" t="str">
            <v>Justin</v>
          </cell>
        </row>
        <row r="740">
          <cell r="A740" t="str">
            <v>NINT560</v>
          </cell>
          <cell r="B740" t="str">
            <v>Distribution Planning &amp; Circuit Analysis Tool</v>
          </cell>
          <cell r="C740" t="str">
            <v>Proposed</v>
          </cell>
          <cell r="D740" t="str">
            <v>Energy Delivery</v>
          </cell>
          <cell r="G740" t="str">
            <v>1/2/13 8:00 AM</v>
          </cell>
          <cell r="H740" t="str">
            <v>6/21/13 5:00 PM</v>
          </cell>
          <cell r="I740" t="str">
            <v>L2</v>
          </cell>
          <cell r="J740" t="str">
            <v>Richard</v>
          </cell>
        </row>
        <row r="741">
          <cell r="A741" t="str">
            <v>NINT561</v>
          </cell>
          <cell r="B741" t="str">
            <v>Redesignated INT561</v>
          </cell>
          <cell r="C741" t="str">
            <v>Cancelled</v>
          </cell>
          <cell r="D741" t="str">
            <v>Technology Services</v>
          </cell>
          <cell r="E741" t="str">
            <v>Dave Demmy</v>
          </cell>
          <cell r="G741" t="str">
            <v>9/4/12 8:00 AM</v>
          </cell>
          <cell r="H741" t="str">
            <v>9/11/12 5:00 PM</v>
          </cell>
          <cell r="I741" t="str">
            <v>L2</v>
          </cell>
          <cell r="J741" t="str">
            <v>Mark</v>
          </cell>
        </row>
        <row r="742">
          <cell r="A742" t="str">
            <v>NINT563</v>
          </cell>
          <cell r="B742" t="str">
            <v>AFT Fathom Software 7.0 Upgrade</v>
          </cell>
          <cell r="C742" t="str">
            <v>Closed</v>
          </cell>
          <cell r="D742" t="str">
            <v>Nuc Infra/Sol Delivery</v>
          </cell>
          <cell r="G742" t="str">
            <v>8/28/12 8:00 AM</v>
          </cell>
          <cell r="H742" t="str">
            <v>11/30/12 5:00 PM</v>
          </cell>
          <cell r="I742" t="str">
            <v>L2</v>
          </cell>
          <cell r="J742" t="str">
            <v>Justin</v>
          </cell>
        </row>
        <row r="743">
          <cell r="A743" t="str">
            <v>NINT564</v>
          </cell>
          <cell r="B743" t="str">
            <v>Spring Forest Renovation - Phase 2  (WR0025188)</v>
          </cell>
          <cell r="C743" t="str">
            <v>Closed</v>
          </cell>
          <cell r="D743" t="str">
            <v>Telecom Eng Services</v>
          </cell>
          <cell r="E743" t="str">
            <v>Tony Hewett</v>
          </cell>
          <cell r="F743" t="str">
            <v>Mike Hardy</v>
          </cell>
          <cell r="G743" t="str">
            <v>8/15/12 8:00 AM</v>
          </cell>
          <cell r="H743" t="str">
            <v>12/14/12 5:00 PM</v>
          </cell>
          <cell r="I743" t="str">
            <v>L2</v>
          </cell>
          <cell r="J743" t="str">
            <v>Steve</v>
          </cell>
        </row>
        <row r="744">
          <cell r="A744" t="str">
            <v>NINT565</v>
          </cell>
          <cell r="B744" t="str">
            <v>Real Time Pricing Tariff Revision</v>
          </cell>
          <cell r="C744" t="str">
            <v>Cancelled</v>
          </cell>
          <cell r="D744" t="str">
            <v>Cust Sol Delivery</v>
          </cell>
          <cell r="E744" t="str">
            <v>Chris Sechrest</v>
          </cell>
          <cell r="F744" t="str">
            <v>Jim Rainear</v>
          </cell>
          <cell r="G744" t="str">
            <v>1/7/13 8:00 AM</v>
          </cell>
          <cell r="H744" t="str">
            <v>3/20/13 5:00 PM</v>
          </cell>
          <cell r="I744" t="str">
            <v>L2</v>
          </cell>
          <cell r="J744" t="str">
            <v>Mandy</v>
          </cell>
        </row>
        <row r="745">
          <cell r="A745" t="str">
            <v>NINT566</v>
          </cell>
          <cell r="B745" t="str">
            <v>Walters Plant/Dam Telecom Study</v>
          </cell>
          <cell r="C745" t="str">
            <v>Approved</v>
          </cell>
          <cell r="D745" t="str">
            <v>Telecom Eng Services</v>
          </cell>
          <cell r="E745" t="str">
            <v>Tony Hewett</v>
          </cell>
          <cell r="F745" t="str">
            <v>Tony Hewett</v>
          </cell>
          <cell r="G745" t="str">
            <v>8/13/12 8:00 AM</v>
          </cell>
          <cell r="H745" t="str">
            <v>6/13/13 5:00 PM</v>
          </cell>
          <cell r="I745" t="str">
            <v>L2</v>
          </cell>
          <cell r="J745" t="str">
            <v>Steve</v>
          </cell>
        </row>
        <row r="746">
          <cell r="A746" t="str">
            <v>NINT567</v>
          </cell>
          <cell r="B746" t="str">
            <v>External Network Expansion</v>
          </cell>
          <cell r="C746" t="str">
            <v>Approved</v>
          </cell>
          <cell r="D746" t="str">
            <v>Telecom Eng Services</v>
          </cell>
          <cell r="E746" t="str">
            <v>Tim Slay</v>
          </cell>
          <cell r="F746" t="str">
            <v>Jay Brown</v>
          </cell>
          <cell r="G746" t="str">
            <v>9/1/12 8:00 AM</v>
          </cell>
          <cell r="H746" t="str">
            <v>8/29/13 5:00 PM</v>
          </cell>
          <cell r="I746" t="str">
            <v>L2</v>
          </cell>
          <cell r="J746" t="str">
            <v>Steve</v>
          </cell>
        </row>
        <row r="747">
          <cell r="A747" t="str">
            <v>NINT568</v>
          </cell>
          <cell r="B747" t="str">
            <v>Firewall Refresh</v>
          </cell>
          <cell r="C747" t="str">
            <v>Hold</v>
          </cell>
          <cell r="D747" t="str">
            <v>Telecom Eng Services</v>
          </cell>
          <cell r="E747" t="str">
            <v>Tim Slay</v>
          </cell>
          <cell r="G747" t="str">
            <v>6/3/13 8:00 AM</v>
          </cell>
          <cell r="H747" t="str">
            <v>4/29/14 5:00 PM</v>
          </cell>
          <cell r="I747" t="str">
            <v>L2</v>
          </cell>
          <cell r="J747" t="str">
            <v>Steve</v>
          </cell>
        </row>
        <row r="748">
          <cell r="A748" t="str">
            <v>NINT569</v>
          </cell>
          <cell r="B748" t="str">
            <v>Storage Space for Edwardsport IGCC</v>
          </cell>
          <cell r="C748" t="str">
            <v>Approved</v>
          </cell>
          <cell r="D748" t="str">
            <v>Customer Services</v>
          </cell>
          <cell r="E748" t="str">
            <v>Billie Hodges</v>
          </cell>
          <cell r="F748" t="str">
            <v>Brian Rabalais</v>
          </cell>
          <cell r="G748" t="str">
            <v>9/4/12 8:00 AM</v>
          </cell>
          <cell r="H748" t="str">
            <v>11/9/12 5:00 PM</v>
          </cell>
          <cell r="I748" t="str">
            <v>L2</v>
          </cell>
          <cell r="J748" t="str">
            <v>Mark</v>
          </cell>
        </row>
        <row r="749">
          <cell r="A749" t="str">
            <v>NINT570</v>
          </cell>
          <cell r="B749" t="str">
            <v>Telecom Planning, Engineering &amp; Construction</v>
          </cell>
          <cell r="C749" t="str">
            <v>Approved - Initiate</v>
          </cell>
          <cell r="D749" t="str">
            <v>Telecom Eng Services</v>
          </cell>
          <cell r="E749" t="str">
            <v>Tim Foshee</v>
          </cell>
          <cell r="F749" t="str">
            <v>Tim Slay</v>
          </cell>
          <cell r="G749" t="str">
            <v>8/6/12 8:00 AM</v>
          </cell>
          <cell r="H749" t="str">
            <v>6/24/14 5:00 PM</v>
          </cell>
          <cell r="I749" t="str">
            <v>L2</v>
          </cell>
          <cell r="J749" t="str">
            <v>Steve</v>
          </cell>
        </row>
        <row r="750">
          <cell r="A750" t="str">
            <v>P20072649-JM9</v>
          </cell>
          <cell r="B750" t="str">
            <v>UConnect Voice</v>
          </cell>
          <cell r="C750" t="str">
            <v>Approved</v>
          </cell>
          <cell r="D750" t="str">
            <v>Telecom Eng Services</v>
          </cell>
          <cell r="E750" t="str">
            <v>Tony Hewett</v>
          </cell>
          <cell r="G750" t="str">
            <v>2/2/09 8:00 AM</v>
          </cell>
          <cell r="H750" t="str">
            <v>12/26/13 5:00 PM</v>
          </cell>
          <cell r="J750" t="str">
            <v>Steve</v>
          </cell>
        </row>
        <row r="751">
          <cell r="A751" t="str">
            <v>P20081251-JM9</v>
          </cell>
          <cell r="B751" t="str">
            <v>Ring 6 MW Upgrade</v>
          </cell>
          <cell r="C751" t="str">
            <v>Closed</v>
          </cell>
          <cell r="D751" t="str">
            <v>Telecom Eng Services</v>
          </cell>
          <cell r="G751" t="str">
            <v>1/3/12 8:00 AM</v>
          </cell>
          <cell r="H751" t="str">
            <v>10/31/12 5:00 PM</v>
          </cell>
          <cell r="J751" t="str">
            <v>Steve</v>
          </cell>
        </row>
        <row r="752">
          <cell r="A752" t="str">
            <v>P20085384-WSD</v>
          </cell>
          <cell r="B752" t="str">
            <v>Win7 - Program Office</v>
          </cell>
          <cell r="C752" t="str">
            <v>Cancelled</v>
          </cell>
          <cell r="D752" t="str">
            <v>Customer Services</v>
          </cell>
          <cell r="E752" t="str">
            <v>Chris Heck</v>
          </cell>
          <cell r="G752" t="str">
            <v>2/28/11 8:00 AM</v>
          </cell>
          <cell r="H752" t="str">
            <v>8/31/12 5:00 PM</v>
          </cell>
          <cell r="J752" t="str">
            <v>Mark</v>
          </cell>
        </row>
        <row r="753">
          <cell r="A753" t="str">
            <v>P20084849-WYA-1</v>
          </cell>
          <cell r="B753" t="str">
            <v>Win7 - Desktop Shrinkwrap Software Remediation</v>
          </cell>
          <cell r="C753" t="str">
            <v>Cancelled</v>
          </cell>
          <cell r="D753" t="str">
            <v>Customer Services</v>
          </cell>
          <cell r="E753" t="str">
            <v>Chris Heck</v>
          </cell>
          <cell r="G753" t="str">
            <v>1/17/12 8:00 AM</v>
          </cell>
          <cell r="H753" t="str">
            <v>11/28/12 5:00 PM</v>
          </cell>
          <cell r="J753" t="str">
            <v>Mark</v>
          </cell>
        </row>
        <row r="754">
          <cell r="A754" t="str">
            <v>P20086461-WYA-11</v>
          </cell>
          <cell r="B754" t="str">
            <v>Win7 - Infrastructure Prep</v>
          </cell>
          <cell r="C754" t="str">
            <v>Cancelled</v>
          </cell>
          <cell r="D754" t="str">
            <v>Customer Services</v>
          </cell>
          <cell r="G754" t="str">
            <v>5/18/11 8:00 AM</v>
          </cell>
          <cell r="H754" t="str">
            <v>8/31/12 3:22 PM</v>
          </cell>
          <cell r="J754" t="str">
            <v>Mark</v>
          </cell>
        </row>
        <row r="755">
          <cell r="A755" t="str">
            <v>P20085836-WYA-11</v>
          </cell>
          <cell r="B755" t="str">
            <v>Win7 - Communications, CM, and Training</v>
          </cell>
          <cell r="C755" t="str">
            <v>Cancelled</v>
          </cell>
          <cell r="D755" t="str">
            <v>Customer Services</v>
          </cell>
          <cell r="G755" t="str">
            <v>2/16/12 8:00 AM</v>
          </cell>
          <cell r="H755" t="str">
            <v>8/31/12 2:58 PM</v>
          </cell>
          <cell r="J755" t="str">
            <v>Mark</v>
          </cell>
        </row>
        <row r="756">
          <cell r="A756" t="str">
            <v>P20092571-JM8</v>
          </cell>
          <cell r="B756" t="str">
            <v>Videoconferencing Upgrade</v>
          </cell>
          <cell r="C756" t="str">
            <v>Approved</v>
          </cell>
          <cell r="D756" t="str">
            <v>Telecom Eng Services</v>
          </cell>
          <cell r="E756" t="str">
            <v>Tony Hewett</v>
          </cell>
          <cell r="G756" t="str">
            <v>3/20/12 8:00 AM</v>
          </cell>
          <cell r="H756" t="str">
            <v>1/3/13 5:00 PM</v>
          </cell>
          <cell r="J756" t="str">
            <v>Steve</v>
          </cell>
        </row>
        <row r="757">
          <cell r="A757" t="str">
            <v>P20092572-JM8</v>
          </cell>
          <cell r="B757" t="str">
            <v>Morehead City Microwave Replacement</v>
          </cell>
          <cell r="C757" t="str">
            <v>Approved</v>
          </cell>
          <cell r="D757" t="str">
            <v>Telecom Eng Services</v>
          </cell>
          <cell r="G757" t="str">
            <v>4/2/12 8:00 AM</v>
          </cell>
          <cell r="H757" t="str">
            <v>2/28/13 5:00 PM</v>
          </cell>
          <cell r="I757" t="str">
            <v>L2</v>
          </cell>
          <cell r="J757" t="str">
            <v>Steve</v>
          </cell>
        </row>
        <row r="758">
          <cell r="A758" t="str">
            <v>P20085788-JM9</v>
          </cell>
          <cell r="B758" t="str">
            <v>Roxboro SmartGen</v>
          </cell>
          <cell r="C758" t="str">
            <v>Approved</v>
          </cell>
          <cell r="D758" t="str">
            <v>Telecom Eng Services</v>
          </cell>
          <cell r="E758" t="str">
            <v>Rob Orton</v>
          </cell>
          <cell r="F758" t="str">
            <v>Thomas Bowman</v>
          </cell>
          <cell r="G758" t="str">
            <v>9/16/10 8:00 AM</v>
          </cell>
          <cell r="H758" t="str">
            <v>5/29/13 5:00 PM</v>
          </cell>
          <cell r="J758" t="str">
            <v>Steve</v>
          </cell>
        </row>
        <row r="759">
          <cell r="A759" t="str">
            <v>P20076759-JM9</v>
          </cell>
          <cell r="B759" t="str">
            <v>New Morgan Rd Microwave Facility</v>
          </cell>
          <cell r="C759" t="str">
            <v>Approved</v>
          </cell>
          <cell r="D759" t="str">
            <v>Telecom Eng Services</v>
          </cell>
          <cell r="E759" t="str">
            <v>Tony Hewett</v>
          </cell>
          <cell r="G759" t="str">
            <v>11/2/09 8:00 AM</v>
          </cell>
          <cell r="H759" t="str">
            <v>12/31/13 5:00 PM</v>
          </cell>
          <cell r="J759" t="str">
            <v>Steve</v>
          </cell>
        </row>
        <row r="760">
          <cell r="A760" t="str">
            <v>P20080109-JM9</v>
          </cell>
          <cell r="B760" t="str">
            <v>Florida Panhandle MW Uplift - Phase 3</v>
          </cell>
          <cell r="C760" t="str">
            <v>Closed</v>
          </cell>
          <cell r="D760" t="str">
            <v>Telecom Eng Services</v>
          </cell>
          <cell r="E760" t="str">
            <v>Tony Hewett</v>
          </cell>
          <cell r="G760" t="str">
            <v>1/3/12 8:00 AM</v>
          </cell>
          <cell r="H760" t="str">
            <v>9/28/12 5:00 PM</v>
          </cell>
          <cell r="J760" t="str">
            <v>Steve</v>
          </cell>
        </row>
        <row r="761">
          <cell r="A761" t="str">
            <v>P20072655-JM9</v>
          </cell>
          <cell r="B761" t="str">
            <v>Carolinas Back Up ECC</v>
          </cell>
          <cell r="C761" t="str">
            <v>Approved</v>
          </cell>
          <cell r="D761" t="str">
            <v>Telecom Eng Services</v>
          </cell>
          <cell r="E761" t="str">
            <v>Tony Hewett</v>
          </cell>
          <cell r="G761" t="str">
            <v>7/15/09 8:00 AM</v>
          </cell>
          <cell r="H761" t="str">
            <v>6/19/13 5:00 PM</v>
          </cell>
          <cell r="J761" t="str">
            <v>Steve</v>
          </cell>
        </row>
        <row r="762">
          <cell r="A762" t="str">
            <v>P20052315-JM9</v>
          </cell>
          <cell r="B762" t="str">
            <v>PEF Backup ECC</v>
          </cell>
          <cell r="C762" t="str">
            <v>Approved</v>
          </cell>
          <cell r="D762" t="str">
            <v>Telecom Eng Services</v>
          </cell>
          <cell r="E762" t="str">
            <v>Tony Hewett</v>
          </cell>
          <cell r="G762" t="str">
            <v>1/5/09 8:00 AM</v>
          </cell>
          <cell r="H762" t="str">
            <v>4/30/13 5:00 PM</v>
          </cell>
          <cell r="J762" t="str">
            <v>Steve</v>
          </cell>
        </row>
        <row r="763">
          <cell r="A763" t="str">
            <v>P20066100-JM9</v>
          </cell>
          <cell r="B763" t="str">
            <v>Narrowband Technology Project (Catch all when no client number available)</v>
          </cell>
          <cell r="C763" t="str">
            <v>Closed</v>
          </cell>
          <cell r="D763" t="str">
            <v>Telecom Eng Services</v>
          </cell>
          <cell r="G763" t="str">
            <v>2/16/12 8:00 AM</v>
          </cell>
          <cell r="H763" t="str">
            <v>3/21/12 5:00 PM</v>
          </cell>
          <cell r="J763" t="str">
            <v>Steve</v>
          </cell>
        </row>
        <row r="764">
          <cell r="A764" t="str">
            <v>P20092180-JM9</v>
          </cell>
          <cell r="B764" t="str">
            <v>Richmond Tower Replacement</v>
          </cell>
          <cell r="C764" t="str">
            <v>Approved</v>
          </cell>
          <cell r="D764" t="str">
            <v>Telecom Eng Services</v>
          </cell>
          <cell r="E764" t="str">
            <v>Tony Hewett</v>
          </cell>
          <cell r="F764" t="str">
            <v>Jay Brown</v>
          </cell>
          <cell r="G764" t="str">
            <v>3/20/12 8:00 AM</v>
          </cell>
          <cell r="H764" t="str">
            <v>5/11/16 5:00 PM</v>
          </cell>
          <cell r="I764" t="str">
            <v>L2</v>
          </cell>
          <cell r="J764" t="str">
            <v>Steve</v>
          </cell>
        </row>
        <row r="765">
          <cell r="A765" t="str">
            <v>P20085581-JM9</v>
          </cell>
          <cell r="B765" t="str">
            <v>PEF JMUX Upgrade - Ring 1 &amp; 2</v>
          </cell>
          <cell r="C765" t="str">
            <v>Approved</v>
          </cell>
          <cell r="D765" t="str">
            <v>Telecom Eng Services</v>
          </cell>
          <cell r="E765" t="str">
            <v>Tony Hewett</v>
          </cell>
          <cell r="G765" t="str">
            <v>1/3/12 8:00 AM</v>
          </cell>
          <cell r="H765" t="str">
            <v>3/29/13 5:00 PM</v>
          </cell>
          <cell r="J765" t="str">
            <v>Steve</v>
          </cell>
        </row>
        <row r="766">
          <cell r="A766" t="str">
            <v>P20086761-JM9</v>
          </cell>
          <cell r="B766" t="str">
            <v>PEF Cisco EOL - 2012</v>
          </cell>
          <cell r="C766" t="str">
            <v>Approved</v>
          </cell>
          <cell r="D766" t="str">
            <v>Telecom Eng Services</v>
          </cell>
          <cell r="E766" t="str">
            <v>Tony Hewett</v>
          </cell>
          <cell r="G766" t="str">
            <v>1/9/12 8:00 AM</v>
          </cell>
          <cell r="H766" t="str">
            <v>2/20/13 5:00 PM</v>
          </cell>
          <cell r="J766" t="str">
            <v>Steve</v>
          </cell>
        </row>
        <row r="767">
          <cell r="A767" t="str">
            <v>P20086751-JM9</v>
          </cell>
          <cell r="B767" t="str">
            <v>PEC Cisco EOL - 2012</v>
          </cell>
          <cell r="C767" t="str">
            <v>Approved</v>
          </cell>
          <cell r="D767" t="str">
            <v>Telecom Eng Services</v>
          </cell>
          <cell r="E767" t="str">
            <v>Tony Hewett</v>
          </cell>
          <cell r="G767" t="str">
            <v>1/6/12 8:00 AM</v>
          </cell>
          <cell r="H767" t="str">
            <v>7/19/13 5:00 PM</v>
          </cell>
          <cell r="J767" t="str">
            <v>Steve</v>
          </cell>
        </row>
        <row r="768">
          <cell r="A768" t="str">
            <v>P20092677-FW7</v>
          </cell>
          <cell r="B768" t="str">
            <v>Enterprise WiFi - PES - 2012</v>
          </cell>
          <cell r="C768" t="str">
            <v>Approved</v>
          </cell>
          <cell r="D768" t="str">
            <v>Telecom Eng Services</v>
          </cell>
          <cell r="E768" t="str">
            <v>Tim Slay</v>
          </cell>
          <cell r="G768" t="str">
            <v>6/1/12 8:00 AM</v>
          </cell>
          <cell r="H768" t="str">
            <v>1/31/13 5:00 PM</v>
          </cell>
          <cell r="J768" t="str">
            <v>Steve</v>
          </cell>
        </row>
        <row r="769">
          <cell r="A769" t="str">
            <v>P20092678-FW7</v>
          </cell>
          <cell r="B769" t="str">
            <v>Enterprise WiFi - PEC - 2012</v>
          </cell>
          <cell r="C769" t="str">
            <v>Approved</v>
          </cell>
          <cell r="D769" t="str">
            <v>Telecom Eng Services</v>
          </cell>
          <cell r="E769" t="str">
            <v>Tim Slay</v>
          </cell>
          <cell r="G769" t="str">
            <v>6/1/12 8:00 AM</v>
          </cell>
          <cell r="H769" t="str">
            <v>1/31/13 5:00 PM</v>
          </cell>
          <cell r="J769" t="str">
            <v>Steve</v>
          </cell>
        </row>
        <row r="770">
          <cell r="A770" t="str">
            <v>P20093062-WSD</v>
          </cell>
          <cell r="B770" t="str">
            <v>Citrix Netscaler Remote Access</v>
          </cell>
          <cell r="C770" t="str">
            <v>Approved</v>
          </cell>
          <cell r="D770" t="str">
            <v>Telecom Eng Services</v>
          </cell>
          <cell r="E770" t="str">
            <v>Tim Slay</v>
          </cell>
          <cell r="G770" t="str">
            <v>7/2/12 8:00 AM</v>
          </cell>
          <cell r="H770" t="str">
            <v>6/3/13 5:00 PM</v>
          </cell>
          <cell r="J770" t="str">
            <v>Steve</v>
          </cell>
        </row>
        <row r="771">
          <cell r="A771" t="str">
            <v>P20073414-JM9</v>
          </cell>
          <cell r="B771" t="str">
            <v>Sutton Combined Cycle Plant</v>
          </cell>
          <cell r="C771" t="str">
            <v>Approved</v>
          </cell>
          <cell r="D771" t="str">
            <v>Telecom Eng Services</v>
          </cell>
          <cell r="E771" t="str">
            <v>Tony Hewett</v>
          </cell>
          <cell r="G771" t="str">
            <v>11/15/10 8:00 AM</v>
          </cell>
          <cell r="H771" t="str">
            <v>3/26/14 5:00 PM</v>
          </cell>
          <cell r="J771" t="str">
            <v>Steve</v>
          </cell>
        </row>
        <row r="772">
          <cell r="A772" t="str">
            <v>P20073870(B)-JM</v>
          </cell>
          <cell r="B772" t="str">
            <v>PEB Renovations</v>
          </cell>
          <cell r="C772" t="str">
            <v>Approved</v>
          </cell>
          <cell r="D772" t="str">
            <v>Telecom Eng Services</v>
          </cell>
          <cell r="E772" t="str">
            <v>Tony Hewett</v>
          </cell>
          <cell r="G772" t="str">
            <v>8/15/11 8:00 AM</v>
          </cell>
          <cell r="H772" t="str">
            <v>8/27/13 5:00 PM</v>
          </cell>
          <cell r="J772" t="str">
            <v>Steve</v>
          </cell>
        </row>
        <row r="773">
          <cell r="A773" t="str">
            <v>P20073413-JM9</v>
          </cell>
          <cell r="B773" t="str">
            <v>Lee Combined Cycle Plant</v>
          </cell>
          <cell r="C773" t="str">
            <v>Approved</v>
          </cell>
          <cell r="D773" t="str">
            <v>Telecom Eng Services</v>
          </cell>
          <cell r="E773" t="str">
            <v>Tony Hewett</v>
          </cell>
          <cell r="G773" t="str">
            <v>3/1/10 8:00 AM</v>
          </cell>
          <cell r="H773" t="str">
            <v>12/26/13 5:00 PM</v>
          </cell>
          <cell r="J773" t="str">
            <v>Steve</v>
          </cell>
        </row>
        <row r="774">
          <cell r="A774" t="str">
            <v>P20082713-JM9</v>
          </cell>
          <cell r="B774" t="str">
            <v>Hines Smartgen</v>
          </cell>
          <cell r="C774" t="str">
            <v>Approved</v>
          </cell>
          <cell r="D774" t="str">
            <v>Telecom Eng Services</v>
          </cell>
          <cell r="G774" t="str">
            <v>5/17/10 1:00 PM</v>
          </cell>
          <cell r="H774" t="str">
            <v>1/31/13 12:00 PM</v>
          </cell>
          <cell r="J774" t="str">
            <v>Steve</v>
          </cell>
        </row>
        <row r="775">
          <cell r="A775" t="str">
            <v>P20093040-JM9</v>
          </cell>
          <cell r="B775" t="str">
            <v>Trenton OPS</v>
          </cell>
          <cell r="C775" t="str">
            <v>Approved</v>
          </cell>
          <cell r="D775" t="str">
            <v>Telecom Eng Services</v>
          </cell>
          <cell r="G775" t="str">
            <v>8/1/12 8:00 AM</v>
          </cell>
          <cell r="H775" t="str">
            <v>3/29/13 5:00 PM</v>
          </cell>
          <cell r="J775" t="str">
            <v>Steve</v>
          </cell>
        </row>
        <row r="776">
          <cell r="A776" t="str">
            <v>NINT571</v>
          </cell>
          <cell r="B776" t="str">
            <v>DSDR PEC Dist. Sys Demand Resp. Carolinas</v>
          </cell>
          <cell r="C776" t="str">
            <v>Approved</v>
          </cell>
          <cell r="D776" t="str">
            <v>Grid Modernization</v>
          </cell>
          <cell r="E776" t="str">
            <v>David A Thomas</v>
          </cell>
          <cell r="F776" t="str">
            <v>Chuck Beam</v>
          </cell>
          <cell r="G776" t="str">
            <v>1/1/08 8:00 AM</v>
          </cell>
          <cell r="H776" t="str">
            <v>12/26/13 5:00 PM</v>
          </cell>
          <cell r="I776" t="str">
            <v>L2</v>
          </cell>
          <cell r="J776" t="str">
            <v>Mandy</v>
          </cell>
        </row>
        <row r="777">
          <cell r="A777" t="str">
            <v>NINT572</v>
          </cell>
          <cell r="B777" t="str">
            <v>NGDR Next Gen Demand Response</v>
          </cell>
          <cell r="C777" t="str">
            <v>Approved</v>
          </cell>
          <cell r="D777" t="str">
            <v>Grid Modernization</v>
          </cell>
          <cell r="E777" t="str">
            <v>David A Thomas</v>
          </cell>
          <cell r="F777" t="str">
            <v>Chuck Beam</v>
          </cell>
          <cell r="G777" t="str">
            <v>9/1/09 8:00 AM</v>
          </cell>
          <cell r="H777" t="str">
            <v>4/25/14 5:00 PM</v>
          </cell>
          <cell r="I777" t="str">
            <v>L2</v>
          </cell>
          <cell r="J777" t="str">
            <v>Mandy</v>
          </cell>
        </row>
        <row r="778">
          <cell r="A778" t="str">
            <v>NINT573</v>
          </cell>
          <cell r="B778" t="str">
            <v>DSDR PEF Dist. Sys Demand Resp. Florida</v>
          </cell>
          <cell r="C778" t="str">
            <v>Approved</v>
          </cell>
          <cell r="D778" t="str">
            <v>Grid Modernization</v>
          </cell>
          <cell r="E778" t="str">
            <v>David A Thomas</v>
          </cell>
          <cell r="F778" t="str">
            <v>Chuck Beam</v>
          </cell>
          <cell r="G778" t="str">
            <v>9/1/10 8:00 AM</v>
          </cell>
          <cell r="H778" t="str">
            <v>4/26/13 5:00 PM</v>
          </cell>
          <cell r="I778" t="str">
            <v>L2</v>
          </cell>
          <cell r="J778" t="str">
            <v>Mandy</v>
          </cell>
        </row>
        <row r="779">
          <cell r="A779" t="str">
            <v>NINT574</v>
          </cell>
          <cell r="B779" t="str">
            <v>Condition Based Monitoring (CBM)</v>
          </cell>
          <cell r="C779" t="str">
            <v>Approved</v>
          </cell>
          <cell r="D779" t="str">
            <v>Grid Modernization</v>
          </cell>
          <cell r="E779" t="str">
            <v>David A Thomas</v>
          </cell>
          <cell r="F779" t="str">
            <v>Chuck Beam</v>
          </cell>
          <cell r="G779" t="str">
            <v>9/1/10 8:00 AM</v>
          </cell>
          <cell r="H779" t="str">
            <v>4/26/13 5:00 PM</v>
          </cell>
          <cell r="I779" t="str">
            <v>L2</v>
          </cell>
          <cell r="J779" t="str">
            <v>Mandy</v>
          </cell>
        </row>
        <row r="780">
          <cell r="A780" t="str">
            <v>NINT575</v>
          </cell>
          <cell r="B780" t="str">
            <v>Adding Fields to existing Aclara PER Files</v>
          </cell>
          <cell r="C780" t="str">
            <v>Closed</v>
          </cell>
          <cell r="D780" t="str">
            <v>Cust Sol Delivery</v>
          </cell>
          <cell r="E780" t="str">
            <v>Bruce Randall</v>
          </cell>
          <cell r="F780" t="str">
            <v>Susie Adams</v>
          </cell>
          <cell r="G780" t="str">
            <v>8/1/12 8:00 AM</v>
          </cell>
          <cell r="H780" t="str">
            <v>11/28/12 5:00 PM</v>
          </cell>
          <cell r="I780" t="str">
            <v>L2</v>
          </cell>
          <cell r="J780" t="str">
            <v>Mandy</v>
          </cell>
        </row>
        <row r="781">
          <cell r="A781" t="str">
            <v>NINT576</v>
          </cell>
          <cell r="B781" t="str">
            <v>Remove Duke Hardware at NCI</v>
          </cell>
          <cell r="C781" t="str">
            <v>Approved</v>
          </cell>
          <cell r="D781" t="str">
            <v>Cust Sol Delivery</v>
          </cell>
          <cell r="E781" t="str">
            <v>Chris Sechrest</v>
          </cell>
          <cell r="F781" t="str">
            <v>Jim Rainear</v>
          </cell>
          <cell r="G781" t="str">
            <v>3/29/13 8:00 AM</v>
          </cell>
          <cell r="H781" t="str">
            <v>7/23/13 5:00 PM</v>
          </cell>
          <cell r="I781" t="str">
            <v>L2</v>
          </cell>
          <cell r="J781" t="str">
            <v>Mandy</v>
          </cell>
        </row>
        <row r="782">
          <cell r="A782" t="str">
            <v>NINT577</v>
          </cell>
          <cell r="B782" t="str">
            <v>Gas Smart Analysis</v>
          </cell>
          <cell r="C782" t="str">
            <v>Cancelled</v>
          </cell>
          <cell r="D782" t="str">
            <v>Energy Delivery</v>
          </cell>
          <cell r="G782" t="str">
            <v>1/8/13 8:00 AM</v>
          </cell>
          <cell r="H782" t="str">
            <v>6/28/13 5:00 PM</v>
          </cell>
          <cell r="I782" t="str">
            <v>L2</v>
          </cell>
          <cell r="J782" t="str">
            <v>Richard</v>
          </cell>
        </row>
        <row r="783">
          <cell r="A783" t="str">
            <v>P20092569</v>
          </cell>
          <cell r="B783" t="str">
            <v>PEC Videoconferencing Upgrade</v>
          </cell>
          <cell r="C783" t="str">
            <v>Closed</v>
          </cell>
          <cell r="D783" t="str">
            <v>Telecom Eng Services</v>
          </cell>
          <cell r="E783" t="str">
            <v>Tony Hewett</v>
          </cell>
          <cell r="G783" t="str">
            <v>4/1/12 8:00 AM</v>
          </cell>
          <cell r="H783" t="str">
            <v>12/13/12 5:00 PM</v>
          </cell>
          <cell r="J783" t="str">
            <v>Steve</v>
          </cell>
        </row>
        <row r="784">
          <cell r="A784" t="str">
            <v>P20092570</v>
          </cell>
          <cell r="B784" t="str">
            <v>PEF Videoconferencing Upgrade</v>
          </cell>
          <cell r="C784" t="str">
            <v>Closed</v>
          </cell>
          <cell r="D784" t="str">
            <v>Telecom Eng Services</v>
          </cell>
          <cell r="E784" t="str">
            <v>Tony Hewett</v>
          </cell>
          <cell r="G784" t="str">
            <v>4/1/12 8:00 AM</v>
          </cell>
          <cell r="H784" t="str">
            <v>12/13/12 5:00 PM</v>
          </cell>
          <cell r="J784" t="str">
            <v>Steve</v>
          </cell>
        </row>
        <row r="785">
          <cell r="A785" t="str">
            <v>NINT578</v>
          </cell>
          <cell r="B785" t="str">
            <v>Charlotte locations for Progress employees within TIS, Dream and Centerstone</v>
          </cell>
          <cell r="C785" t="str">
            <v>Closed</v>
          </cell>
          <cell r="D785" t="str">
            <v>Ent Apps Sol Delivery</v>
          </cell>
          <cell r="E785" t="str">
            <v>Ashley Reid</v>
          </cell>
          <cell r="F785" t="str">
            <v>Lacy Hamilton</v>
          </cell>
          <cell r="G785" t="str">
            <v>8/14/12 8:00 AM</v>
          </cell>
          <cell r="H785" t="str">
            <v>9/28/12 5:00 PM</v>
          </cell>
          <cell r="I785" t="str">
            <v>L2</v>
          </cell>
          <cell r="J785" t="str">
            <v>Erin</v>
          </cell>
        </row>
        <row r="786">
          <cell r="A786" t="str">
            <v>NINT580</v>
          </cell>
          <cell r="B786" t="str">
            <v>Grid Maven</v>
          </cell>
          <cell r="C786" t="str">
            <v>Proposed</v>
          </cell>
          <cell r="D786" t="str">
            <v>Grid Modernization</v>
          </cell>
          <cell r="E786" t="str">
            <v>Kevin Fullington</v>
          </cell>
          <cell r="G786" t="str">
            <v>10/29/12 8:00 AM</v>
          </cell>
          <cell r="H786" t="str">
            <v>10/29/12 5:00 PM</v>
          </cell>
          <cell r="I786" t="str">
            <v>L2</v>
          </cell>
          <cell r="J786" t="str">
            <v>Mandy</v>
          </cell>
        </row>
        <row r="787">
          <cell r="A787" t="str">
            <v>NINT581</v>
          </cell>
          <cell r="B787" t="str">
            <v>eMax Hub Improvements for PD</v>
          </cell>
          <cell r="C787" t="str">
            <v>Approved</v>
          </cell>
          <cell r="D787" t="str">
            <v>Work Mgmt / Supply Chain</v>
          </cell>
          <cell r="E787" t="str">
            <v>Gretchen Sink</v>
          </cell>
          <cell r="F787" t="str">
            <v>Chuck Beam</v>
          </cell>
          <cell r="G787" t="str">
            <v>11/19/12 8:00 AM</v>
          </cell>
          <cell r="H787" t="str">
            <v>3/1/13 5:00 PM</v>
          </cell>
          <cell r="I787" t="str">
            <v>L2</v>
          </cell>
          <cell r="J787" t="str">
            <v>Richard</v>
          </cell>
        </row>
        <row r="788">
          <cell r="A788" t="str">
            <v>NINT582</v>
          </cell>
          <cell r="B788" t="str">
            <v>Business Intelligence Transformation Project (BITP</v>
          </cell>
          <cell r="C788" t="str">
            <v>Proposed</v>
          </cell>
          <cell r="D788" t="str">
            <v>Info Mgmt CoE</v>
          </cell>
          <cell r="G788" t="str">
            <v>11/1/12 8:00 AM</v>
          </cell>
          <cell r="H788" t="str">
            <v>11/1/12 5:00 PM</v>
          </cell>
          <cell r="I788" t="str">
            <v>L2</v>
          </cell>
          <cell r="J788" t="str">
            <v>Richard</v>
          </cell>
        </row>
        <row r="789">
          <cell r="A789" t="str">
            <v>INT33</v>
          </cell>
          <cell r="B789" t="str">
            <v>Integrated Plant Operations and Maintenance Tools</v>
          </cell>
          <cell r="C789" t="str">
            <v>Approved</v>
          </cell>
          <cell r="D789" t="str">
            <v>Fossil/Hydro/EH&amp;S Solutions</v>
          </cell>
          <cell r="G789" t="str">
            <v>7/16/12 8:00 AM</v>
          </cell>
          <cell r="H789" t="str">
            <v>8/31/15 5:00 PM</v>
          </cell>
          <cell r="I789" t="str">
            <v>L2</v>
          </cell>
          <cell r="J789" t="str">
            <v>Justin</v>
          </cell>
        </row>
        <row r="790">
          <cell r="A790" t="str">
            <v>NINT579</v>
          </cell>
          <cell r="B790" t="str">
            <v>Breaker Trending Data</v>
          </cell>
          <cell r="C790" t="str">
            <v>Approved</v>
          </cell>
          <cell r="D790" t="str">
            <v>Energy Delivery</v>
          </cell>
          <cell r="E790" t="str">
            <v>Glenn Alford</v>
          </cell>
          <cell r="F790" t="str">
            <v>Mick Vander Ploeg</v>
          </cell>
          <cell r="G790" t="str">
            <v>9/4/12 8:00 AM</v>
          </cell>
          <cell r="H790" t="str">
            <v>12/28/12 5:00 PM</v>
          </cell>
          <cell r="I790" t="str">
            <v>L2</v>
          </cell>
          <cell r="J790" t="str">
            <v>Richard</v>
          </cell>
        </row>
        <row r="791">
          <cell r="A791" t="str">
            <v>NINT592</v>
          </cell>
          <cell r="B791" t="str">
            <v>PowerGADS Integration</v>
          </cell>
          <cell r="C791" t="str">
            <v>Approved</v>
          </cell>
          <cell r="D791" t="str">
            <v>Nuc Infra/Sol Delivery</v>
          </cell>
          <cell r="E791" t="str">
            <v>Wilson Daughtry</v>
          </cell>
          <cell r="F791" t="str">
            <v>Debbie Keiser</v>
          </cell>
          <cell r="G791" t="str">
            <v>9/1/12 8:00 AM</v>
          </cell>
          <cell r="H791" t="str">
            <v>1/30/13 5:00 PM</v>
          </cell>
          <cell r="I791" t="str">
            <v>L2</v>
          </cell>
          <cell r="J791" t="str">
            <v>Justin</v>
          </cell>
        </row>
        <row r="792">
          <cell r="A792" t="str">
            <v>NINT586</v>
          </cell>
          <cell r="B792" t="str">
            <v>Cellular coverage at McGuire Nuclear</v>
          </cell>
          <cell r="C792" t="str">
            <v>Proposed</v>
          </cell>
          <cell r="D792" t="str">
            <v>Telecom Eng Services</v>
          </cell>
          <cell r="E792" t="str">
            <v>Richard Donaldson</v>
          </cell>
          <cell r="G792" t="str">
            <v>10/2/12 8:00 AM</v>
          </cell>
          <cell r="H792" t="str">
            <v>10/2/12 5:00 PM</v>
          </cell>
          <cell r="I792" t="str">
            <v>L2</v>
          </cell>
          <cell r="J792" t="str">
            <v>Steve</v>
          </cell>
        </row>
        <row r="793">
          <cell r="A793" t="str">
            <v>NINT512</v>
          </cell>
          <cell r="B793" t="str">
            <v>2013 Workstation Refresh</v>
          </cell>
          <cell r="C793" t="str">
            <v>Approved</v>
          </cell>
          <cell r="D793" t="str">
            <v>Customer Services</v>
          </cell>
          <cell r="E793" t="str">
            <v>Lisa Sechrest</v>
          </cell>
          <cell r="F793" t="str">
            <v>Chris Heck</v>
          </cell>
          <cell r="G793" t="str">
            <v>1/2/13 8:00 AM</v>
          </cell>
          <cell r="H793" t="str">
            <v>6/30/14 5:00 PM</v>
          </cell>
          <cell r="I793" t="str">
            <v>L2</v>
          </cell>
          <cell r="J793" t="str">
            <v>Mark</v>
          </cell>
        </row>
        <row r="794">
          <cell r="A794" t="str">
            <v>NINT587</v>
          </cell>
          <cell r="B794" t="str">
            <v>Trade Interfaces</v>
          </cell>
          <cell r="C794" t="str">
            <v>Hold</v>
          </cell>
          <cell r="D794" t="str">
            <v>Commercial/Fuels &amp; Trading</v>
          </cell>
          <cell r="E794" t="str">
            <v>Erick Enslein</v>
          </cell>
          <cell r="F794" t="str">
            <v>Salil Pradhan</v>
          </cell>
          <cell r="G794" t="str">
            <v>11/27/12 8:00 AM</v>
          </cell>
          <cell r="H794" t="str">
            <v>8/30/13 5:00 PM</v>
          </cell>
          <cell r="I794" t="str">
            <v>L2</v>
          </cell>
          <cell r="J794" t="str">
            <v>Justin</v>
          </cell>
        </row>
        <row r="795">
          <cell r="A795" t="str">
            <v>NINT588</v>
          </cell>
          <cell r="B795" t="str">
            <v>SG - SGIG PEC CBM - Telecom Wateree</v>
          </cell>
          <cell r="C795" t="str">
            <v>Closed</v>
          </cell>
          <cell r="D795" t="str">
            <v>Telecom Eng Services</v>
          </cell>
          <cell r="E795" t="str">
            <v>David A Thomas</v>
          </cell>
          <cell r="G795" t="str">
            <v>2/1/12 8:00 AM</v>
          </cell>
          <cell r="H795" t="str">
            <v>10/1/12 5:00 PM</v>
          </cell>
          <cell r="I795" t="str">
            <v>L2</v>
          </cell>
          <cell r="J795" t="str">
            <v>Steve</v>
          </cell>
        </row>
        <row r="796">
          <cell r="A796" t="str">
            <v>NINT589</v>
          </cell>
          <cell r="B796" t="str">
            <v>Residential Program Development (Pre-Pay Program)</v>
          </cell>
          <cell r="C796" t="str">
            <v>Approved</v>
          </cell>
          <cell r="D796" t="str">
            <v>Grid Modernization</v>
          </cell>
          <cell r="E796" t="str">
            <v>David A Thomas</v>
          </cell>
          <cell r="G796" t="str">
            <v>9/3/10 8:00 AM</v>
          </cell>
          <cell r="H796" t="str">
            <v>4/30/13 5:00 PM</v>
          </cell>
          <cell r="I796" t="str">
            <v>L2</v>
          </cell>
          <cell r="J796" t="str">
            <v>Mandy</v>
          </cell>
        </row>
        <row r="797">
          <cell r="A797" t="str">
            <v>NINT590</v>
          </cell>
          <cell r="B797" t="str">
            <v>Legacy Progress MV90 system upgrade to 3.0</v>
          </cell>
          <cell r="C797" t="str">
            <v>Hold</v>
          </cell>
          <cell r="D797" t="str">
            <v>Grid Modernization</v>
          </cell>
          <cell r="E797" t="str">
            <v>David A Thomas</v>
          </cell>
          <cell r="G797" t="str">
            <v>4/1/13 8:00 AM</v>
          </cell>
          <cell r="H797" t="str">
            <v>8/5/13 5:00 PM</v>
          </cell>
          <cell r="I797" t="str">
            <v>L2</v>
          </cell>
          <cell r="J797" t="str">
            <v>Mandy</v>
          </cell>
        </row>
        <row r="798">
          <cell r="A798" t="str">
            <v>NINT591</v>
          </cell>
          <cell r="B798" t="str">
            <v>Gas SMART Analysis</v>
          </cell>
          <cell r="C798" t="str">
            <v>Approved</v>
          </cell>
          <cell r="D798" t="str">
            <v>Energy Delivery</v>
          </cell>
          <cell r="E798" t="str">
            <v>Allen Amos</v>
          </cell>
          <cell r="F798" t="str">
            <v>Glenn Alford</v>
          </cell>
          <cell r="G798" t="str">
            <v>9/28/12 8:00 AM</v>
          </cell>
          <cell r="H798" t="str">
            <v>3/28/13 5:00 PM</v>
          </cell>
          <cell r="I798" t="str">
            <v>L2</v>
          </cell>
          <cell r="J798" t="str">
            <v>Richard</v>
          </cell>
        </row>
        <row r="799">
          <cell r="A799" t="str">
            <v>NINT593</v>
          </cell>
          <cell r="B799" t="str">
            <v>iNET Implementation</v>
          </cell>
          <cell r="C799" t="str">
            <v>Approved</v>
          </cell>
          <cell r="D799" t="str">
            <v>Nuc Site Relationship Mgmt</v>
          </cell>
          <cell r="E799" t="str">
            <v>Glenda Johns</v>
          </cell>
          <cell r="F799" t="str">
            <v>Jeff Almond</v>
          </cell>
          <cell r="G799" t="str">
            <v>7/2/12 8:00 AM</v>
          </cell>
          <cell r="H799" t="str">
            <v>12/31/12 5:00 PM</v>
          </cell>
          <cell r="I799" t="str">
            <v>L2</v>
          </cell>
          <cell r="J799" t="str">
            <v>Justin</v>
          </cell>
        </row>
        <row r="800">
          <cell r="A800" t="str">
            <v>NINT594</v>
          </cell>
          <cell r="B800" t="str">
            <v>Renewables – Astrosol – New Solar</v>
          </cell>
          <cell r="C800" t="str">
            <v>Approved</v>
          </cell>
          <cell r="D800" t="str">
            <v>Commercial/Fuels &amp; Trading</v>
          </cell>
          <cell r="E800" t="str">
            <v>John McCaskey</v>
          </cell>
          <cell r="F800" t="str">
            <v>Jason Allen</v>
          </cell>
          <cell r="G800" t="str">
            <v>10/15/12 8:00 AM</v>
          </cell>
          <cell r="H800" t="str">
            <v>12/31/12 5:00 PM</v>
          </cell>
          <cell r="I800" t="str">
            <v>L2</v>
          </cell>
          <cell r="J800" t="str">
            <v>Justin</v>
          </cell>
        </row>
        <row r="801">
          <cell r="A801" t="str">
            <v>NINT595</v>
          </cell>
          <cell r="B801" t="str">
            <v>Renewables - Azalea – New Solar</v>
          </cell>
          <cell r="C801" t="str">
            <v>Proposed</v>
          </cell>
          <cell r="D801" t="str">
            <v>Commercial/Fuels &amp; Trading</v>
          </cell>
          <cell r="G801" t="str">
            <v>2/16/12 8:00 AM</v>
          </cell>
          <cell r="H801" t="str">
            <v>2/16/12 5:00 PM</v>
          </cell>
          <cell r="I801" t="str">
            <v>L2</v>
          </cell>
          <cell r="J801" t="str">
            <v>Justin</v>
          </cell>
        </row>
        <row r="802">
          <cell r="A802" t="str">
            <v>NINT596</v>
          </cell>
          <cell r="B802" t="str">
            <v>Renewables - Washington NC – New Solar</v>
          </cell>
          <cell r="C802" t="str">
            <v>Approved</v>
          </cell>
          <cell r="D802" t="str">
            <v>Commercial/Fuels &amp; Trading</v>
          </cell>
          <cell r="E802" t="str">
            <v>John McCaskey</v>
          </cell>
          <cell r="F802" t="str">
            <v>Jason Allen</v>
          </cell>
          <cell r="G802" t="str">
            <v>10/15/12 8:00 AM</v>
          </cell>
          <cell r="H802" t="str">
            <v>12/31/12 5:00 PM</v>
          </cell>
          <cell r="J802" t="str">
            <v>Justin</v>
          </cell>
        </row>
        <row r="803">
          <cell r="A803" t="str">
            <v>NINT603</v>
          </cell>
          <cell r="B803" t="str">
            <v>Re-Groom NC NGG Selective Signaling Circuits</v>
          </cell>
          <cell r="C803" t="str">
            <v>Approved</v>
          </cell>
          <cell r="D803" t="str">
            <v>Telecom Eng Services</v>
          </cell>
          <cell r="E803" t="str">
            <v>Tony Capps</v>
          </cell>
          <cell r="F803" t="str">
            <v>Jay Brown</v>
          </cell>
          <cell r="G803" t="str">
            <v>9/18/12 8:00 AM</v>
          </cell>
          <cell r="H803" t="str">
            <v>2/28/13 5:00 PM</v>
          </cell>
          <cell r="I803" t="str">
            <v>L2</v>
          </cell>
          <cell r="J803" t="str">
            <v>Steve</v>
          </cell>
        </row>
        <row r="804">
          <cell r="A804" t="str">
            <v>NINT599</v>
          </cell>
          <cell r="B804" t="str">
            <v>Flat Top Relocation</v>
          </cell>
          <cell r="C804" t="str">
            <v>Approved</v>
          </cell>
          <cell r="D804" t="str">
            <v>Telecom Eng Services</v>
          </cell>
          <cell r="E804" t="str">
            <v>Tony Hewett</v>
          </cell>
          <cell r="F804" t="str">
            <v>Jay Brown</v>
          </cell>
          <cell r="G804" t="str">
            <v>9/18/12 8:00 AM</v>
          </cell>
          <cell r="H804" t="str">
            <v>2/28/13 5:00 PM</v>
          </cell>
          <cell r="I804" t="str">
            <v>L2</v>
          </cell>
          <cell r="J804" t="str">
            <v>Steve</v>
          </cell>
        </row>
        <row r="805">
          <cell r="A805" t="str">
            <v>NINT600</v>
          </cell>
          <cell r="B805" t="str">
            <v>Blewett to Tillery Remote Monitoring Circuit Upgrade</v>
          </cell>
          <cell r="C805" t="str">
            <v>Closed</v>
          </cell>
          <cell r="D805" t="str">
            <v>Telecom Eng Services</v>
          </cell>
          <cell r="E805" t="str">
            <v>Steve Smithson</v>
          </cell>
          <cell r="F805" t="str">
            <v>Jay Brown</v>
          </cell>
          <cell r="G805" t="str">
            <v>9/17/12 8:00 AM</v>
          </cell>
          <cell r="H805" t="str">
            <v>10/31/12 5:00 PM</v>
          </cell>
          <cell r="I805" t="str">
            <v>L2</v>
          </cell>
          <cell r="J805" t="str">
            <v>Steve</v>
          </cell>
        </row>
        <row r="806">
          <cell r="A806" t="str">
            <v>NINT601</v>
          </cell>
          <cell r="B806" t="str">
            <v>State of the Grid</v>
          </cell>
          <cell r="C806" t="str">
            <v>Approved</v>
          </cell>
          <cell r="D806" t="str">
            <v>Energy Delivery</v>
          </cell>
          <cell r="E806" t="str">
            <v>Glenn Alford</v>
          </cell>
          <cell r="F806" t="str">
            <v>Karen Elliotte</v>
          </cell>
          <cell r="G806" t="str">
            <v>12/12/12 8:00 AM</v>
          </cell>
          <cell r="H806" t="str">
            <v>6/27/13 5:00 PM</v>
          </cell>
          <cell r="I806" t="str">
            <v>L2</v>
          </cell>
          <cell r="J806" t="str">
            <v>Richard</v>
          </cell>
        </row>
        <row r="807">
          <cell r="A807" t="str">
            <v>NINT602</v>
          </cell>
          <cell r="B807" t="str">
            <v>Transmission Vegetation Management - Hardware Lifecycle Replacement</v>
          </cell>
          <cell r="C807" t="str">
            <v>Cancelled</v>
          </cell>
          <cell r="D807" t="str">
            <v>Customer Services</v>
          </cell>
          <cell r="E807" t="str">
            <v>Annette Holiday</v>
          </cell>
          <cell r="G807" t="str">
            <v>9/19/12 8:00 AM</v>
          </cell>
          <cell r="H807" t="str">
            <v>9/19/12 8:00 AM</v>
          </cell>
          <cell r="I807" t="str">
            <v>L2</v>
          </cell>
          <cell r="J807" t="str">
            <v>Mark</v>
          </cell>
        </row>
        <row r="808">
          <cell r="A808" t="str">
            <v>NINT597</v>
          </cell>
          <cell r="B808" t="str">
            <v>Renewables – San Fermin – New Solar</v>
          </cell>
          <cell r="C808" t="str">
            <v>Proposed</v>
          </cell>
          <cell r="D808" t="str">
            <v>Commercial/Fuels &amp; Trading</v>
          </cell>
          <cell r="G808" t="str">
            <v>2/16/12 8:00 AM</v>
          </cell>
          <cell r="H808" t="str">
            <v>2/16/12 5:00 PM</v>
          </cell>
          <cell r="J808" t="str">
            <v>Justin</v>
          </cell>
        </row>
        <row r="809">
          <cell r="A809" t="str">
            <v>INT598</v>
          </cell>
          <cell r="B809" t="str">
            <v>HR Performance and Pay</v>
          </cell>
          <cell r="C809" t="str">
            <v>Approved</v>
          </cell>
          <cell r="D809" t="str">
            <v>HR Sol Delivery</v>
          </cell>
          <cell r="E809" t="str">
            <v>John Pressley</v>
          </cell>
          <cell r="F809" t="str">
            <v>Tom Silinski</v>
          </cell>
          <cell r="G809" t="str">
            <v>9/17/12 8:00 AM</v>
          </cell>
          <cell r="H809" t="str">
            <v>3/14/13 5:00 PM</v>
          </cell>
          <cell r="I809" t="str">
            <v>L2</v>
          </cell>
          <cell r="J809" t="str">
            <v>Erin</v>
          </cell>
        </row>
        <row r="810">
          <cell r="A810" t="str">
            <v>NINT604</v>
          </cell>
          <cell r="B810" t="str">
            <v>Business Objects POC</v>
          </cell>
          <cell r="C810" t="str">
            <v>Cancelled</v>
          </cell>
          <cell r="D810" t="str">
            <v>Finance Sol Delivery</v>
          </cell>
          <cell r="G810" t="str">
            <v>4/17/12 8:00 AM</v>
          </cell>
          <cell r="H810" t="str">
            <v>9/11/12 5:00 PM</v>
          </cell>
          <cell r="I810" t="str">
            <v>L2</v>
          </cell>
          <cell r="J810" t="str">
            <v>Erin</v>
          </cell>
        </row>
        <row r="811">
          <cell r="A811" t="str">
            <v>NINT605</v>
          </cell>
          <cell r="B811" t="str">
            <v>CIM - Enhance Lighting Order processing</v>
          </cell>
          <cell r="C811" t="str">
            <v>Closed</v>
          </cell>
          <cell r="D811" t="str">
            <v>Cust Sol Delivery</v>
          </cell>
          <cell r="E811" t="str">
            <v>Terry Kelsey</v>
          </cell>
          <cell r="F811" t="str">
            <v>Rick Larsen</v>
          </cell>
          <cell r="G811" t="str">
            <v>11/9/12 8:00 AM</v>
          </cell>
          <cell r="H811" t="str">
            <v>12/31/12 5:00 PM</v>
          </cell>
          <cell r="I811" t="str">
            <v>L2</v>
          </cell>
          <cell r="J811" t="str">
            <v>Mandy</v>
          </cell>
        </row>
        <row r="812">
          <cell r="A812" t="str">
            <v>NINT608</v>
          </cell>
          <cell r="B812" t="str">
            <v>Java 7 Upgrade</v>
          </cell>
          <cell r="C812" t="str">
            <v>Approved - Initiate</v>
          </cell>
          <cell r="D812" t="str">
            <v>Tech Process &amp; Support Services</v>
          </cell>
          <cell r="G812" t="str">
            <v>11/6/12 8:00 AM</v>
          </cell>
          <cell r="H812" t="str">
            <v>6/13/14 5:00 PM</v>
          </cell>
          <cell r="I812" t="str">
            <v>L2</v>
          </cell>
          <cell r="J812" t="str">
            <v>Mark</v>
          </cell>
        </row>
        <row r="813">
          <cell r="A813" t="str">
            <v>NINT609</v>
          </cell>
          <cell r="B813" t="str">
            <v>Odessa Substation - THOR 1076D2</v>
          </cell>
          <cell r="C813" t="str">
            <v>Approved</v>
          </cell>
          <cell r="D813" t="str">
            <v>Telecom Eng Services</v>
          </cell>
          <cell r="E813" t="str">
            <v>Steve Smithson</v>
          </cell>
          <cell r="F813" t="str">
            <v>Tim Slay</v>
          </cell>
          <cell r="G813" t="str">
            <v>11/12/12 8:00 AM</v>
          </cell>
          <cell r="H813" t="str">
            <v>3/11/13 5:00 PM</v>
          </cell>
          <cell r="I813" t="str">
            <v>L2</v>
          </cell>
          <cell r="J813" t="str">
            <v>Steve</v>
          </cell>
        </row>
        <row r="814">
          <cell r="A814" t="str">
            <v>NINT610</v>
          </cell>
          <cell r="B814" t="str">
            <v>Backbilling</v>
          </cell>
          <cell r="C814" t="str">
            <v>Proposed</v>
          </cell>
          <cell r="D814" t="str">
            <v>Cust Sol Delivery</v>
          </cell>
          <cell r="E814" t="str">
            <v>Chris Sechrest</v>
          </cell>
          <cell r="G814" t="str">
            <v>1/28/13 8:00 AM</v>
          </cell>
          <cell r="H814" t="str">
            <v>7/25/13 5:00 PM</v>
          </cell>
          <cell r="I814" t="str">
            <v>L2</v>
          </cell>
          <cell r="J814" t="str">
            <v>Mandy</v>
          </cell>
        </row>
        <row r="815">
          <cell r="A815" t="str">
            <v>NINT611</v>
          </cell>
          <cell r="B815" t="str">
            <v>Adams Phase 3</v>
          </cell>
          <cell r="C815" t="str">
            <v>Proposed</v>
          </cell>
          <cell r="D815" t="str">
            <v>Cust Sol Delivery</v>
          </cell>
          <cell r="G815" t="str">
            <v>1/28/13 8:00 AM</v>
          </cell>
          <cell r="H815" t="str">
            <v>7/25/13 5:00 PM</v>
          </cell>
          <cell r="I815" t="str">
            <v>L2</v>
          </cell>
          <cell r="J815" t="str">
            <v>Mandy</v>
          </cell>
        </row>
        <row r="816">
          <cell r="A816" t="str">
            <v>NINT612</v>
          </cell>
          <cell r="B816" t="str">
            <v>FileNet P8 Fusion</v>
          </cell>
          <cell r="C816" t="str">
            <v>Proposed</v>
          </cell>
          <cell r="D816" t="str">
            <v>Ent Apps Sol Delivery</v>
          </cell>
          <cell r="G816" t="str">
            <v>11/2/12 8:00 AM</v>
          </cell>
          <cell r="H816" t="str">
            <v>1/31/13 5:00 PM</v>
          </cell>
          <cell r="I816" t="str">
            <v>L2</v>
          </cell>
          <cell r="J816" t="str">
            <v>Erin</v>
          </cell>
        </row>
        <row r="817">
          <cell r="A817" t="str">
            <v>NINT613</v>
          </cell>
          <cell r="B817" t="str">
            <v>Cedar Cliff Hydro Telecom for New Small Generator</v>
          </cell>
          <cell r="C817" t="str">
            <v>Approved</v>
          </cell>
          <cell r="D817" t="str">
            <v>Telecom Eng Services</v>
          </cell>
          <cell r="E817" t="str">
            <v>David Michael</v>
          </cell>
          <cell r="F817" t="str">
            <v>Brenda Mottern</v>
          </cell>
          <cell r="G817" t="str">
            <v>10/1/12 8:00 AM</v>
          </cell>
          <cell r="H817" t="str">
            <v>11/30/12 5:00 PM</v>
          </cell>
          <cell r="I817" t="str">
            <v>L2</v>
          </cell>
          <cell r="J817" t="str">
            <v>Steve</v>
          </cell>
        </row>
        <row r="818">
          <cell r="A818" t="str">
            <v>NINT614</v>
          </cell>
          <cell r="B818" t="str">
            <v>Reidsville Ops Interior Renovation</v>
          </cell>
          <cell r="C818" t="str">
            <v>Approved</v>
          </cell>
          <cell r="D818" t="str">
            <v>Telecom Eng Services</v>
          </cell>
          <cell r="E818" t="str">
            <v>James Pettis</v>
          </cell>
          <cell r="F818" t="str">
            <v>Jay Brown</v>
          </cell>
          <cell r="G818" t="str">
            <v>7/25/12 8:00 AM</v>
          </cell>
          <cell r="H818" t="str">
            <v>12/31/12 5:00 PM</v>
          </cell>
          <cell r="I818" t="str">
            <v>L2</v>
          </cell>
          <cell r="J818" t="str">
            <v>Steve</v>
          </cell>
        </row>
        <row r="819">
          <cell r="A819" t="str">
            <v>NINT615</v>
          </cell>
          <cell r="B819" t="str">
            <v>eMax MyTime Integration for PD</v>
          </cell>
          <cell r="C819" t="str">
            <v>Approved</v>
          </cell>
          <cell r="D819" t="str">
            <v>Work Mgmt / Supply Chain</v>
          </cell>
          <cell r="E819" t="str">
            <v>Gretchen Sink</v>
          </cell>
          <cell r="F819" t="str">
            <v>Chuck Beam</v>
          </cell>
          <cell r="G819" t="str">
            <v>12/3/12 8:00 AM</v>
          </cell>
          <cell r="H819" t="str">
            <v>1/31/14 5:00 PM</v>
          </cell>
          <cell r="I819" t="str">
            <v>L2</v>
          </cell>
          <cell r="J819" t="str">
            <v>Richard</v>
          </cell>
        </row>
        <row r="820">
          <cell r="A820" t="str">
            <v>NINT616</v>
          </cell>
          <cell r="B820" t="str">
            <v>TWAMS Replacement Project – Phase 1</v>
          </cell>
          <cell r="C820" t="str">
            <v>Proposed</v>
          </cell>
          <cell r="D820" t="str">
            <v>Work Mgmt / Supply Chain</v>
          </cell>
          <cell r="G820" t="str">
            <v>3/4/13 8:00 AM</v>
          </cell>
          <cell r="H820" t="str">
            <v>5/24/13 5:00 PM</v>
          </cell>
          <cell r="I820" t="str">
            <v>L2</v>
          </cell>
          <cell r="J820" t="str">
            <v>Richard</v>
          </cell>
        </row>
        <row r="821">
          <cell r="A821" t="str">
            <v>NINT617</v>
          </cell>
          <cell r="B821" t="str">
            <v>Switch eMax to GEP Marketplace</v>
          </cell>
          <cell r="C821" t="str">
            <v>Cancelled</v>
          </cell>
          <cell r="D821" t="str">
            <v>Work Mgmt / Supply Chain</v>
          </cell>
          <cell r="G821" t="str">
            <v>2/16/12 8:00 AM</v>
          </cell>
          <cell r="H821" t="str">
            <v>2/16/12 5:00 PM</v>
          </cell>
          <cell r="I821" t="str">
            <v>L2</v>
          </cell>
          <cell r="J821" t="str">
            <v>Richard</v>
          </cell>
        </row>
        <row r="822">
          <cell r="A822" t="str">
            <v>NINT618</v>
          </cell>
          <cell r="B822" t="str">
            <v>EGIS Pole Loader</v>
          </cell>
          <cell r="C822" t="str">
            <v>Approved - Initiate</v>
          </cell>
          <cell r="D822" t="str">
            <v>Energy Delivery</v>
          </cell>
          <cell r="E822" t="str">
            <v>Chad Cowan</v>
          </cell>
          <cell r="F822" t="str">
            <v>Glenn Alford</v>
          </cell>
          <cell r="G822" t="str">
            <v>10/2/12 8:00 AM</v>
          </cell>
          <cell r="H822" t="str">
            <v>8/29/13 5:00 PM</v>
          </cell>
          <cell r="I822" t="str">
            <v>L2</v>
          </cell>
          <cell r="J822" t="str">
            <v>Richard</v>
          </cell>
        </row>
        <row r="823">
          <cell r="A823" t="str">
            <v>NINT619</v>
          </cell>
          <cell r="B823" t="str">
            <v>Rio Pinar Microwave Replacement</v>
          </cell>
          <cell r="C823" t="str">
            <v>Approved</v>
          </cell>
          <cell r="D823" t="str">
            <v>Telecom Ops &amp; Support Services</v>
          </cell>
          <cell r="E823" t="str">
            <v>Pat Gibson</v>
          </cell>
          <cell r="F823" t="str">
            <v>Jay Brown</v>
          </cell>
          <cell r="G823" t="str">
            <v>10/1/12 8:00 AM</v>
          </cell>
          <cell r="H823" t="str">
            <v>12/31/12 5:00 PM</v>
          </cell>
          <cell r="I823" t="str">
            <v>L2</v>
          </cell>
          <cell r="J823" t="str">
            <v>Steve</v>
          </cell>
        </row>
        <row r="824">
          <cell r="A824" t="str">
            <v>NINT620</v>
          </cell>
          <cell r="B824" t="str">
            <v>Asheville Plant Outage Trailer</v>
          </cell>
          <cell r="C824" t="str">
            <v>Closed</v>
          </cell>
          <cell r="D824" t="str">
            <v>Telecom Eng Services</v>
          </cell>
          <cell r="E824" t="str">
            <v>Steve Smithson</v>
          </cell>
          <cell r="F824" t="str">
            <v>Jay Brown</v>
          </cell>
          <cell r="G824" t="str">
            <v>10/1/12 8:00 AM</v>
          </cell>
          <cell r="H824" t="str">
            <v>11/12/12 5:00 PM</v>
          </cell>
          <cell r="I824" t="str">
            <v>L2</v>
          </cell>
          <cell r="J824" t="str">
            <v>Steve</v>
          </cell>
        </row>
        <row r="825">
          <cell r="A825" t="str">
            <v>NINT621</v>
          </cell>
          <cell r="B825" t="str">
            <v>Operations Centers Technology Refresh</v>
          </cell>
          <cell r="C825" t="str">
            <v>Approved</v>
          </cell>
          <cell r="D825" t="str">
            <v>Telecom Eng Services</v>
          </cell>
          <cell r="E825" t="str">
            <v>Tim Slay</v>
          </cell>
          <cell r="F825" t="str">
            <v>Jay Brown</v>
          </cell>
          <cell r="G825" t="str">
            <v>10/1/12 8:00 AM</v>
          </cell>
          <cell r="H825" t="str">
            <v>3/29/13 5:00 PM</v>
          </cell>
          <cell r="I825" t="str">
            <v>L2</v>
          </cell>
          <cell r="J825" t="str">
            <v>Steve</v>
          </cell>
        </row>
        <row r="826">
          <cell r="A826" t="str">
            <v>NINT622</v>
          </cell>
          <cell r="B826" t="str">
            <v>Legacy Progress FCS System</v>
          </cell>
          <cell r="C826" t="str">
            <v>Proposed</v>
          </cell>
          <cell r="D826" t="str">
            <v>Grid Modernization</v>
          </cell>
          <cell r="G826" t="str">
            <v>3/1/13 8:00 AM</v>
          </cell>
          <cell r="H826" t="str">
            <v>9/30/13 5:00 PM</v>
          </cell>
          <cell r="I826" t="str">
            <v>L2</v>
          </cell>
          <cell r="J826" t="str">
            <v>Mandy</v>
          </cell>
        </row>
        <row r="827">
          <cell r="A827" t="str">
            <v>NINT623</v>
          </cell>
          <cell r="B827" t="str">
            <v>Mainframe PM13A</v>
          </cell>
          <cell r="C827" t="str">
            <v>Approved</v>
          </cell>
          <cell r="D827" t="str">
            <v>Technology Services</v>
          </cell>
          <cell r="E827" t="str">
            <v>Mike McClam</v>
          </cell>
          <cell r="F827" t="str">
            <v>Frank Cook</v>
          </cell>
          <cell r="G827" t="str">
            <v>9/18/12 8:00 AM</v>
          </cell>
          <cell r="H827" t="str">
            <v>4/29/13 5:00 PM</v>
          </cell>
          <cell r="I827" t="str">
            <v>L2</v>
          </cell>
          <cell r="J827" t="str">
            <v>Mark</v>
          </cell>
        </row>
        <row r="828">
          <cell r="A828" t="str">
            <v>NINT624</v>
          </cell>
          <cell r="B828" t="str">
            <v>Storage Consolidation</v>
          </cell>
          <cell r="C828" t="str">
            <v>Approved</v>
          </cell>
          <cell r="D828" t="str">
            <v>Technology Services</v>
          </cell>
          <cell r="E828" t="str">
            <v>Brian Cosgrove</v>
          </cell>
          <cell r="F828" t="str">
            <v>Frank Cook</v>
          </cell>
          <cell r="G828" t="str">
            <v>10/1/12 8:00 AM</v>
          </cell>
          <cell r="H828" t="str">
            <v>1/31/13 5:00 PM</v>
          </cell>
          <cell r="I828" t="str">
            <v>L2</v>
          </cell>
          <cell r="J828" t="str">
            <v>Mark</v>
          </cell>
        </row>
        <row r="829">
          <cell r="A829" t="str">
            <v>NINT625</v>
          </cell>
          <cell r="B829" t="str">
            <v>Insource Daily Usage</v>
          </cell>
          <cell r="C829" t="str">
            <v>Approved</v>
          </cell>
          <cell r="D829" t="str">
            <v>Cust Sol Delivery</v>
          </cell>
          <cell r="E829" t="str">
            <v>Bob White</v>
          </cell>
          <cell r="F829" t="str">
            <v>Mark Wyatt</v>
          </cell>
          <cell r="G829" t="str">
            <v>11/1/12 8:00 AM</v>
          </cell>
          <cell r="H829" t="str">
            <v>4/29/13 5:00 PM</v>
          </cell>
          <cell r="I829" t="str">
            <v>L2</v>
          </cell>
          <cell r="J829" t="str">
            <v>Mandy</v>
          </cell>
        </row>
        <row r="830">
          <cell r="A830" t="str">
            <v>NINT626</v>
          </cell>
          <cell r="B830" t="str">
            <v>Build a Lync Environment</v>
          </cell>
          <cell r="C830" t="str">
            <v>Approved</v>
          </cell>
          <cell r="D830" t="str">
            <v>Technology Services</v>
          </cell>
          <cell r="E830" t="str">
            <v>Tandy Senay</v>
          </cell>
          <cell r="F830" t="str">
            <v>Chris Heck</v>
          </cell>
          <cell r="G830" t="str">
            <v>11/1/12 8:00 AM</v>
          </cell>
          <cell r="H830" t="str">
            <v>4/30/13 5:00 PM</v>
          </cell>
          <cell r="I830" t="str">
            <v>L2</v>
          </cell>
          <cell r="J830" t="str">
            <v>Mark</v>
          </cell>
        </row>
        <row r="831">
          <cell r="A831" t="str">
            <v>NINT627</v>
          </cell>
          <cell r="B831" t="str">
            <v>Replace CAS count room software with APEX</v>
          </cell>
          <cell r="C831" t="str">
            <v>Cancelled</v>
          </cell>
          <cell r="D831" t="str">
            <v>Nuc Infra/Sol Delivery</v>
          </cell>
          <cell r="G831" t="str">
            <v>10/31/12 8:00 AM</v>
          </cell>
          <cell r="H831" t="str">
            <v>10/31/12 8:00 AM</v>
          </cell>
          <cell r="I831" t="str">
            <v>L2</v>
          </cell>
          <cell r="J831" t="str">
            <v>Justin</v>
          </cell>
        </row>
        <row r="832">
          <cell r="A832" t="str">
            <v>NINT628</v>
          </cell>
          <cell r="B832" t="str">
            <v>International Drive Pulsar Node Uplift</v>
          </cell>
          <cell r="C832" t="str">
            <v>Approved</v>
          </cell>
          <cell r="D832" t="str">
            <v>Telecom Eng Services</v>
          </cell>
          <cell r="E832" t="str">
            <v>Steve Smithson</v>
          </cell>
          <cell r="F832" t="str">
            <v>Tim Slay</v>
          </cell>
          <cell r="G832" t="str">
            <v>1/2/13 8:00 AM</v>
          </cell>
          <cell r="H832" t="str">
            <v>12/31/14 5:00 PM</v>
          </cell>
          <cell r="I832" t="str">
            <v>L2</v>
          </cell>
          <cell r="J832" t="str">
            <v>Steve</v>
          </cell>
        </row>
        <row r="833">
          <cell r="A833" t="str">
            <v>NINT629</v>
          </cell>
          <cell r="B833" t="str">
            <v>Crossroads Substation - THOR 2395D4</v>
          </cell>
          <cell r="C833" t="str">
            <v>Approved</v>
          </cell>
          <cell r="D833" t="str">
            <v>Telecom Eng Services</v>
          </cell>
          <cell r="E833" t="str">
            <v>Tim Slay</v>
          </cell>
          <cell r="G833" t="str">
            <v>10/15/12 8:00 AM</v>
          </cell>
          <cell r="H833" t="str">
            <v>12/14/12 5:00 PM</v>
          </cell>
          <cell r="I833" t="str">
            <v>L2</v>
          </cell>
          <cell r="J833" t="str">
            <v>Steve</v>
          </cell>
        </row>
        <row r="834">
          <cell r="A834" t="str">
            <v>NINT630</v>
          </cell>
          <cell r="B834" t="str">
            <v>NERC CIP Hines Data Diode Implementation</v>
          </cell>
          <cell r="C834" t="str">
            <v>Approved</v>
          </cell>
          <cell r="D834" t="str">
            <v>NERC CIP Compliance</v>
          </cell>
          <cell r="E834" t="str">
            <v>Danny Ingram</v>
          </cell>
          <cell r="F834" t="str">
            <v>Terrell Garren</v>
          </cell>
          <cell r="G834" t="str">
            <v>9/17/12 8:00 AM</v>
          </cell>
          <cell r="H834" t="str">
            <v>12/13/12 5:00 PM</v>
          </cell>
          <cell r="I834" t="str">
            <v>L2</v>
          </cell>
          <cell r="J834" t="str">
            <v>Richard</v>
          </cell>
        </row>
        <row r="835">
          <cell r="A835" t="str">
            <v>NINT631</v>
          </cell>
          <cell r="B835" t="str">
            <v>Legal_CSC Navigator Data Migration to GEMS</v>
          </cell>
          <cell r="C835" t="str">
            <v>Approved</v>
          </cell>
          <cell r="D835" t="str">
            <v>Ent Apps Sol Delivery</v>
          </cell>
          <cell r="E835" t="str">
            <v>Ashley Reid</v>
          </cell>
          <cell r="F835" t="str">
            <v>Lacy Hamilton</v>
          </cell>
          <cell r="G835" t="str">
            <v>10/8/12 8:00 AM</v>
          </cell>
          <cell r="H835" t="str">
            <v>2/28/13 5:00 PM</v>
          </cell>
          <cell r="I835" t="str">
            <v>L2</v>
          </cell>
          <cell r="J835" t="str">
            <v>Erin</v>
          </cell>
        </row>
        <row r="836">
          <cell r="A836" t="str">
            <v>NINT632</v>
          </cell>
          <cell r="B836" t="str">
            <v>Time Study for 1st and 2nd line leaders in Legacy Progress PGOF/PGOC</v>
          </cell>
          <cell r="C836" t="str">
            <v>Cancelled</v>
          </cell>
          <cell r="D836" t="str">
            <v>Fossil/Hydro/EH&amp;S Solutions</v>
          </cell>
          <cell r="G836" t="str">
            <v>2/16/12 8:00 AM</v>
          </cell>
          <cell r="H836" t="str">
            <v>2/16/12 5:00 PM</v>
          </cell>
          <cell r="I836" t="str">
            <v>L2</v>
          </cell>
          <cell r="J836" t="str">
            <v>Justin</v>
          </cell>
        </row>
        <row r="837">
          <cell r="A837" t="str">
            <v>NINT633</v>
          </cell>
          <cell r="B837" t="str">
            <v>IT Apps Logo Remediation</v>
          </cell>
          <cell r="C837" t="str">
            <v>Proposed</v>
          </cell>
          <cell r="D837" t="str">
            <v>IT PMO/Resource Mgmt</v>
          </cell>
          <cell r="G837" t="str">
            <v>10/9/12 8:00 AM</v>
          </cell>
          <cell r="H837" t="str">
            <v>5/1/13 5:00 PM</v>
          </cell>
          <cell r="I837" t="str">
            <v>L2</v>
          </cell>
          <cell r="J837" t="str">
            <v>Mandy</v>
          </cell>
        </row>
        <row r="838">
          <cell r="A838" t="str">
            <v>NINT634</v>
          </cell>
          <cell r="B838" t="str">
            <v>DIMP (Gas Distribuion Integrity Management Program)</v>
          </cell>
          <cell r="C838" t="str">
            <v>Approved</v>
          </cell>
          <cell r="D838" t="str">
            <v>Energy Delivery</v>
          </cell>
          <cell r="E838" t="str">
            <v>Chad Cowan</v>
          </cell>
          <cell r="F838" t="str">
            <v>John Hill</v>
          </cell>
          <cell r="G838" t="str">
            <v>10/15/12 8:00 AM</v>
          </cell>
          <cell r="H838" t="str">
            <v>1/14/13 5:00 PM</v>
          </cell>
          <cell r="I838" t="str">
            <v>L2</v>
          </cell>
          <cell r="J838" t="str">
            <v>Richard</v>
          </cell>
        </row>
        <row r="839">
          <cell r="A839" t="str">
            <v>NINT635</v>
          </cell>
          <cell r="B839" t="str">
            <v>Lake Services South Network Upgrade (Keowee)</v>
          </cell>
          <cell r="C839" t="str">
            <v>Approved</v>
          </cell>
          <cell r="D839" t="str">
            <v>Telecom Eng Services</v>
          </cell>
          <cell r="E839" t="str">
            <v>Nancy Watts</v>
          </cell>
          <cell r="F839" t="str">
            <v>Steve Jester</v>
          </cell>
          <cell r="G839" t="str">
            <v>9/24/12 8:00 AM</v>
          </cell>
          <cell r="H839" t="str">
            <v>10/26/12 5:00 PM</v>
          </cell>
          <cell r="I839" t="str">
            <v>L2</v>
          </cell>
          <cell r="J839" t="str">
            <v>Steve</v>
          </cell>
        </row>
        <row r="840">
          <cell r="A840" t="str">
            <v>NINT636</v>
          </cell>
          <cell r="B840" t="str">
            <v>McAlpine Creek SCADA WAN</v>
          </cell>
          <cell r="C840" t="str">
            <v>Approved</v>
          </cell>
          <cell r="D840" t="str">
            <v>Telecom Eng Services</v>
          </cell>
          <cell r="E840" t="str">
            <v>Nancy Watts</v>
          </cell>
          <cell r="F840" t="str">
            <v>Jay Brown</v>
          </cell>
          <cell r="G840" t="str">
            <v>10/4/12 8:00 AM</v>
          </cell>
          <cell r="H840" t="str">
            <v>12/31/12 5:00 PM</v>
          </cell>
          <cell r="I840" t="str">
            <v>L2</v>
          </cell>
          <cell r="J840" t="str">
            <v>Steve</v>
          </cell>
        </row>
        <row r="841">
          <cell r="A841" t="str">
            <v>NINT637</v>
          </cell>
          <cell r="B841" t="str">
            <v>2013 Ohio Base Rate Case for Gas &amp; Electric</v>
          </cell>
          <cell r="C841" t="str">
            <v>Cancelled</v>
          </cell>
          <cell r="D841" t="str">
            <v>Cust Sol Delivery</v>
          </cell>
          <cell r="F841" t="str">
            <v>Tiffany Moore</v>
          </cell>
          <cell r="G841" t="str">
            <v>11/1/12 8:00 AM</v>
          </cell>
          <cell r="H841" t="str">
            <v>7/31/13 5:00 PM</v>
          </cell>
          <cell r="I841" t="str">
            <v>L2</v>
          </cell>
          <cell r="J841" t="str">
            <v>Mandy</v>
          </cell>
        </row>
        <row r="842">
          <cell r="A842" t="str">
            <v>NINT638</v>
          </cell>
          <cell r="B842" t="str">
            <v>Home Energy Solutions</v>
          </cell>
          <cell r="C842" t="str">
            <v>Approved - Initiate</v>
          </cell>
          <cell r="D842" t="str">
            <v>Cust Sol Delivery</v>
          </cell>
          <cell r="E842" t="str">
            <v>Chris Sechrest</v>
          </cell>
          <cell r="G842" t="str">
            <v>1/31/13 8:00 AM</v>
          </cell>
          <cell r="H842" t="str">
            <v>4/29/15 5:00 PM</v>
          </cell>
          <cell r="I842" t="str">
            <v>L2</v>
          </cell>
          <cell r="J842" t="str">
            <v>Mandy</v>
          </cell>
        </row>
        <row r="843">
          <cell r="A843" t="str">
            <v>NINT639</v>
          </cell>
          <cell r="B843" t="str">
            <v>Open Pages Upgrade v6.1</v>
          </cell>
          <cell r="C843" t="str">
            <v>Approved</v>
          </cell>
          <cell r="D843" t="str">
            <v>Finance Sol Delivery</v>
          </cell>
          <cell r="E843" t="str">
            <v>Jane Brown</v>
          </cell>
          <cell r="F843" t="str">
            <v>Lisa Bellucci</v>
          </cell>
          <cell r="G843" t="str">
            <v>11/1/12 8:00 AM</v>
          </cell>
          <cell r="H843" t="str">
            <v>3/28/13 5:00 PM</v>
          </cell>
          <cell r="I843" t="str">
            <v>L2</v>
          </cell>
          <cell r="J843" t="str">
            <v>Erin</v>
          </cell>
        </row>
        <row r="844">
          <cell r="A844" t="str">
            <v>NINT640</v>
          </cell>
          <cell r="B844" t="str">
            <v>eForm:  Standardization Non-Compliance</v>
          </cell>
          <cell r="C844" t="str">
            <v>Approved</v>
          </cell>
          <cell r="D844" t="str">
            <v>Ent Apps Sol Delivery</v>
          </cell>
          <cell r="E844" t="str">
            <v>Ashley Reid</v>
          </cell>
          <cell r="F844" t="str">
            <v>Rodney B Long</v>
          </cell>
          <cell r="G844" t="str">
            <v>10/15/12 8:00 AM</v>
          </cell>
          <cell r="H844" t="str">
            <v>2/14/13 5:00 PM</v>
          </cell>
          <cell r="I844" t="str">
            <v>L2</v>
          </cell>
          <cell r="J844" t="str">
            <v>Erin</v>
          </cell>
        </row>
        <row r="845">
          <cell r="A845" t="str">
            <v>NINT641</v>
          </cell>
          <cell r="B845" t="str">
            <v>Crystal River 5 Replace Primary and Backup Protection Pilot Wire Scheme</v>
          </cell>
          <cell r="C845" t="str">
            <v>Approved</v>
          </cell>
          <cell r="D845" t="str">
            <v>Telecom Eng Services</v>
          </cell>
          <cell r="E845" t="str">
            <v>Steve Smithson</v>
          </cell>
          <cell r="F845" t="str">
            <v>Tim Slay</v>
          </cell>
          <cell r="G845" t="str">
            <v>3/28/13 8:00 AM</v>
          </cell>
          <cell r="H845" t="str">
            <v>5/15/13 5:00 PM</v>
          </cell>
          <cell r="I845" t="str">
            <v>L2</v>
          </cell>
          <cell r="J845" t="str">
            <v>Steve</v>
          </cell>
        </row>
        <row r="846">
          <cell r="A846" t="str">
            <v>NINT642</v>
          </cell>
          <cell r="B846" t="str">
            <v>Hines Energy Complex Line Differential Relays THOR 2267S1</v>
          </cell>
          <cell r="C846" t="str">
            <v>Approved</v>
          </cell>
          <cell r="D846" t="str">
            <v>Telecom Eng Services</v>
          </cell>
          <cell r="E846" t="str">
            <v>Steve Smithson</v>
          </cell>
          <cell r="F846" t="str">
            <v>Tim Slay</v>
          </cell>
          <cell r="G846" t="str">
            <v>10/22/12 8:00 AM</v>
          </cell>
          <cell r="H846" t="str">
            <v>2/27/13 5:00 PM</v>
          </cell>
          <cell r="I846" t="str">
            <v>L2</v>
          </cell>
          <cell r="J846" t="str">
            <v>Steve</v>
          </cell>
        </row>
        <row r="847">
          <cell r="A847" t="str">
            <v>NINT643</v>
          </cell>
          <cell r="B847" t="str">
            <v>Holopaw Upgrade 230KV Line Relays to Poinsett THOR 2172D1</v>
          </cell>
          <cell r="C847" t="str">
            <v>Approved</v>
          </cell>
          <cell r="D847" t="str">
            <v>Telecom Eng Services</v>
          </cell>
          <cell r="E847" t="str">
            <v>Steve Smithson</v>
          </cell>
          <cell r="F847" t="str">
            <v>Tim Slay</v>
          </cell>
          <cell r="G847" t="str">
            <v>10/22/12 8:00 AM</v>
          </cell>
          <cell r="H847" t="str">
            <v>4/30/13 5:00 PM</v>
          </cell>
          <cell r="I847" t="str">
            <v>L2</v>
          </cell>
          <cell r="J847" t="str">
            <v>Steve</v>
          </cell>
        </row>
        <row r="848">
          <cell r="A848" t="str">
            <v>NINT644</v>
          </cell>
          <cell r="B848" t="str">
            <v>Rebuild Holopaw-Poinsett 18.17-mile THOR 2172T1</v>
          </cell>
          <cell r="C848" t="str">
            <v>Approved</v>
          </cell>
          <cell r="D848" t="str">
            <v>Telecom Eng Services</v>
          </cell>
          <cell r="E848" t="str">
            <v>Steve Smithson</v>
          </cell>
          <cell r="F848" t="str">
            <v>Tim Slay</v>
          </cell>
          <cell r="G848" t="str">
            <v>10/22/12 8:00 AM</v>
          </cell>
          <cell r="H848" t="str">
            <v>4/30/13 5:00 PM</v>
          </cell>
          <cell r="I848" t="str">
            <v>L2</v>
          </cell>
          <cell r="J848" t="str">
            <v>Steve</v>
          </cell>
        </row>
        <row r="849">
          <cell r="A849" t="str">
            <v>NINT645</v>
          </cell>
          <cell r="B849" t="str">
            <v>Oconee Unit 1 Fiber Support for East Pen to RP Spa</v>
          </cell>
          <cell r="C849" t="str">
            <v>Approved</v>
          </cell>
          <cell r="D849" t="str">
            <v>Telecom Eng Services</v>
          </cell>
          <cell r="E849" t="str">
            <v>Nancy Watts</v>
          </cell>
          <cell r="G849" t="str">
            <v>10/22/12 8:00 AM</v>
          </cell>
          <cell r="H849" t="str">
            <v>10/25/12 5:00 PM</v>
          </cell>
          <cell r="I849" t="str">
            <v>L2</v>
          </cell>
          <cell r="J849" t="str">
            <v>Steve</v>
          </cell>
        </row>
        <row r="850">
          <cell r="A850" t="str">
            <v>NINT656</v>
          </cell>
          <cell r="B850" t="str">
            <v>Renewables - Northwind</v>
          </cell>
          <cell r="C850" t="str">
            <v>Proposed</v>
          </cell>
          <cell r="D850" t="str">
            <v>Commercial/Fuels &amp; Trading</v>
          </cell>
          <cell r="G850" t="str">
            <v>2/16/12 8:00 AM</v>
          </cell>
          <cell r="H850" t="str">
            <v>2/16/12 5:00 PM</v>
          </cell>
          <cell r="I850" t="str">
            <v>L2</v>
          </cell>
          <cell r="J850" t="str">
            <v>Justin</v>
          </cell>
        </row>
        <row r="851">
          <cell r="A851" t="str">
            <v>NINT657</v>
          </cell>
          <cell r="B851" t="str">
            <v>Raleigh &amp; Florida EMS Replacement Project</v>
          </cell>
          <cell r="C851" t="str">
            <v>Proposed</v>
          </cell>
          <cell r="D851" t="str">
            <v>EMS/DMS/SCADA/Proc Ctrls Sol Del &amp; Support</v>
          </cell>
          <cell r="G851" t="str">
            <v>2/16/12 8:00 AM</v>
          </cell>
          <cell r="H851" t="str">
            <v>2/16/12 5:00 PM</v>
          </cell>
          <cell r="I851" t="str">
            <v>L2</v>
          </cell>
          <cell r="J851" t="str">
            <v>Richard</v>
          </cell>
        </row>
        <row r="852">
          <cell r="A852" t="str">
            <v>NINT658</v>
          </cell>
          <cell r="B852" t="str">
            <v>EMPCS Avamar Upgrade</v>
          </cell>
          <cell r="C852" t="str">
            <v>Approved</v>
          </cell>
          <cell r="D852" t="str">
            <v>EMS/DMS/SCADA/Proc Ctrls Sol Del &amp; Support</v>
          </cell>
          <cell r="E852" t="str">
            <v>Noland Suddeth</v>
          </cell>
          <cell r="F852" t="str">
            <v>Chuck Beam</v>
          </cell>
          <cell r="G852" t="str">
            <v>12/1/12 8:00 AM</v>
          </cell>
          <cell r="H852" t="str">
            <v>3/1/13 5:00 PM</v>
          </cell>
          <cell r="I852" t="str">
            <v>L2</v>
          </cell>
          <cell r="J852" t="str">
            <v>Richard</v>
          </cell>
        </row>
        <row r="853">
          <cell r="A853" t="str">
            <v>NINT659</v>
          </cell>
          <cell r="B853" t="str">
            <v>EMPCS - ESX Upgrade</v>
          </cell>
          <cell r="C853" t="str">
            <v>Approved</v>
          </cell>
          <cell r="D853" t="str">
            <v>EMS/DMS/SCADA/Proc Ctrls Sol Del &amp; Support</v>
          </cell>
          <cell r="E853" t="str">
            <v>Noland Suddeth</v>
          </cell>
          <cell r="F853" t="str">
            <v>Chuck Beam</v>
          </cell>
          <cell r="G853" t="str">
            <v>11/26/12 8:00 AM</v>
          </cell>
          <cell r="H853" t="str">
            <v>5/24/13 5:00 PM</v>
          </cell>
          <cell r="I853" t="str">
            <v>L2</v>
          </cell>
          <cell r="J853" t="str">
            <v>Richard</v>
          </cell>
        </row>
        <row r="854">
          <cell r="A854" t="str">
            <v>NINT660</v>
          </cell>
          <cell r="B854" t="str">
            <v>Florida MAS Radio Replacement GE SD9 Testing</v>
          </cell>
          <cell r="C854" t="str">
            <v>Approved</v>
          </cell>
          <cell r="D854" t="str">
            <v>Telecom Eng Services</v>
          </cell>
          <cell r="E854" t="str">
            <v>Tim Slay</v>
          </cell>
          <cell r="F854" t="str">
            <v>Jay Brown</v>
          </cell>
          <cell r="G854" t="str">
            <v>1/2/13 8:00 AM</v>
          </cell>
          <cell r="H854" t="str">
            <v>6/28/13 5:00 PM</v>
          </cell>
          <cell r="I854" t="str">
            <v>L2</v>
          </cell>
          <cell r="J854" t="str">
            <v>Steve</v>
          </cell>
        </row>
        <row r="855">
          <cell r="A855" t="str">
            <v>NINT661</v>
          </cell>
          <cell r="B855" t="str">
            <v>Net Motion</v>
          </cell>
          <cell r="C855" t="str">
            <v>Proposed</v>
          </cell>
          <cell r="D855" t="str">
            <v>Energy Delivery</v>
          </cell>
          <cell r="G855" t="str">
            <v>4/1/13 8:00 AM</v>
          </cell>
          <cell r="H855" t="str">
            <v>4/1/14 5:00 PM</v>
          </cell>
          <cell r="I855" t="str">
            <v>L2</v>
          </cell>
          <cell r="J855" t="str">
            <v>Richard</v>
          </cell>
        </row>
        <row r="856">
          <cell r="A856" t="str">
            <v>NINT646</v>
          </cell>
          <cell r="B856" t="str">
            <v>Customer System Health Check</v>
          </cell>
          <cell r="C856" t="str">
            <v>Approved</v>
          </cell>
          <cell r="D856" t="str">
            <v>Tech Process &amp; Support Services</v>
          </cell>
          <cell r="E856" t="str">
            <v>Dave Demmy</v>
          </cell>
          <cell r="F856" t="str">
            <v>Frank Cook</v>
          </cell>
          <cell r="G856" t="str">
            <v>10/15/12 8:00 AM</v>
          </cell>
          <cell r="H856" t="str">
            <v>12/31/12 5:00 PM</v>
          </cell>
          <cell r="I856" t="str">
            <v>L2</v>
          </cell>
          <cell r="J856" t="str">
            <v>Mark</v>
          </cell>
        </row>
        <row r="857">
          <cell r="A857" t="str">
            <v>NINT647</v>
          </cell>
          <cell r="B857" t="str">
            <v>Jackson Bluff Substation THOR 1783D1</v>
          </cell>
          <cell r="C857" t="str">
            <v>Closed</v>
          </cell>
          <cell r="D857" t="str">
            <v>Telecom Eng Services</v>
          </cell>
          <cell r="E857" t="str">
            <v>Steve Smithson</v>
          </cell>
          <cell r="F857" t="str">
            <v>Tim Slay</v>
          </cell>
          <cell r="G857" t="str">
            <v>10/15/12 8:00 AM</v>
          </cell>
          <cell r="H857" t="str">
            <v>1/7/13 5:00 PM</v>
          </cell>
          <cell r="I857" t="str">
            <v>L2</v>
          </cell>
          <cell r="J857" t="str">
            <v>Steve</v>
          </cell>
        </row>
        <row r="858">
          <cell r="A858" t="str">
            <v>NINT648</v>
          </cell>
          <cell r="B858" t="str">
            <v>Roxboro Plant Office Trailer</v>
          </cell>
          <cell r="C858" t="str">
            <v>Cancelled</v>
          </cell>
          <cell r="D858" t="str">
            <v>Telecom Eng Services</v>
          </cell>
          <cell r="E858" t="str">
            <v>Tim Slay</v>
          </cell>
          <cell r="G858" t="str">
            <v>10/18/12 8:00 AM</v>
          </cell>
          <cell r="H858" t="str">
            <v>10/18/12 8:00 AM</v>
          </cell>
          <cell r="I858" t="str">
            <v>L2</v>
          </cell>
          <cell r="J858" t="str">
            <v>Steve</v>
          </cell>
        </row>
        <row r="859">
          <cell r="A859" t="str">
            <v>NINT649</v>
          </cell>
          <cell r="B859" t="str">
            <v>Garner EIC Install Access Points in Materials Stocking Areas</v>
          </cell>
          <cell r="C859" t="str">
            <v>Approved</v>
          </cell>
          <cell r="D859" t="str">
            <v>Telecom Eng Services</v>
          </cell>
          <cell r="E859" t="str">
            <v>Nancy Watts</v>
          </cell>
          <cell r="G859" t="str">
            <v>10/15/12 8:00 AM</v>
          </cell>
          <cell r="H859" t="str">
            <v>11/15/12 5:00 PM</v>
          </cell>
          <cell r="I859" t="str">
            <v>L2</v>
          </cell>
          <cell r="J859" t="str">
            <v>Steve</v>
          </cell>
        </row>
        <row r="860">
          <cell r="A860" t="str">
            <v>NINT650</v>
          </cell>
          <cell r="B860" t="str">
            <v>MW 2013 legal and regulatory customer area items 1</v>
          </cell>
          <cell r="C860" t="str">
            <v>Approved</v>
          </cell>
          <cell r="D860" t="str">
            <v>Cust Sol Delivery</v>
          </cell>
          <cell r="E860" t="str">
            <v>Jeff Wohlfrom</v>
          </cell>
          <cell r="F860" t="str">
            <v>Jim Rainear</v>
          </cell>
          <cell r="G860" t="str">
            <v>12/3/12 8:00 AM</v>
          </cell>
          <cell r="H860" t="str">
            <v>8/30/13 5:00 PM</v>
          </cell>
          <cell r="I860" t="str">
            <v>L2</v>
          </cell>
          <cell r="J860" t="str">
            <v>Mandy</v>
          </cell>
        </row>
        <row r="861">
          <cell r="A861" t="str">
            <v>NINT655</v>
          </cell>
          <cell r="B861" t="str">
            <v>ANTTS to WF Hub Interface</v>
          </cell>
          <cell r="C861" t="str">
            <v>Hold</v>
          </cell>
          <cell r="D861" t="str">
            <v>Finance Sol Delivery</v>
          </cell>
          <cell r="E861" t="str">
            <v>Jane Brown</v>
          </cell>
          <cell r="F861" t="str">
            <v>Sharon Lochaby</v>
          </cell>
          <cell r="G861" t="str">
            <v>1/30/13 8:00 AM</v>
          </cell>
          <cell r="H861" t="str">
            <v>4/25/13 5:00 PM</v>
          </cell>
          <cell r="I861" t="str">
            <v>L2</v>
          </cell>
          <cell r="J861" t="str">
            <v>Erin</v>
          </cell>
        </row>
        <row r="862">
          <cell r="A862" t="str">
            <v>NINT651</v>
          </cell>
          <cell r="B862" t="str">
            <v>Crestron Roomview upgrade and migration</v>
          </cell>
          <cell r="C862" t="str">
            <v>Approved</v>
          </cell>
          <cell r="D862" t="str">
            <v>Ent Apps Sol Delivery</v>
          </cell>
          <cell r="E862" t="str">
            <v>Despy Skipper</v>
          </cell>
          <cell r="F862" t="str">
            <v>Andy Rodgers</v>
          </cell>
          <cell r="G862" t="str">
            <v>11/1/12 8:00 AM</v>
          </cell>
          <cell r="H862" t="str">
            <v>3/28/13 5:00 PM</v>
          </cell>
          <cell r="I862" t="str">
            <v>L2</v>
          </cell>
          <cell r="J862" t="str">
            <v>Erin</v>
          </cell>
        </row>
        <row r="863">
          <cell r="A863" t="str">
            <v>NINT652</v>
          </cell>
          <cell r="B863" t="str">
            <v>BAC upgrade</v>
          </cell>
          <cell r="C863" t="str">
            <v>Approved</v>
          </cell>
          <cell r="D863" t="str">
            <v>Tech Process &amp; Support Services</v>
          </cell>
          <cell r="E863" t="str">
            <v>Paul Edmunds</v>
          </cell>
          <cell r="F863" t="str">
            <v>Sherri Fonvielle</v>
          </cell>
          <cell r="G863" t="str">
            <v>12/3/12 8:00 AM</v>
          </cell>
          <cell r="H863" t="str">
            <v>1/29/13 5:00 PM</v>
          </cell>
          <cell r="I863" t="str">
            <v>L2</v>
          </cell>
          <cell r="J863" t="str">
            <v>Mark</v>
          </cell>
        </row>
        <row r="864">
          <cell r="A864" t="str">
            <v>NINT653</v>
          </cell>
          <cell r="B864" t="str">
            <v>Telemetry Support Consolidation</v>
          </cell>
          <cell r="C864" t="str">
            <v>Approved</v>
          </cell>
          <cell r="D864" t="str">
            <v>Telecom Eng Services</v>
          </cell>
          <cell r="E864" t="str">
            <v>Steve Smithson</v>
          </cell>
          <cell r="F864" t="str">
            <v>Jay Brown</v>
          </cell>
          <cell r="G864" t="str">
            <v>11/1/12 8:00 AM</v>
          </cell>
          <cell r="H864" t="str">
            <v>2/28/13 5:00 PM</v>
          </cell>
          <cell r="I864" t="str">
            <v>L2</v>
          </cell>
          <cell r="J864" t="str">
            <v>Steve</v>
          </cell>
        </row>
        <row r="865">
          <cell r="A865" t="str">
            <v>NINT654</v>
          </cell>
          <cell r="B865" t="str">
            <v>LodeStar Disaster Recovery</v>
          </cell>
          <cell r="C865" t="str">
            <v>Approved</v>
          </cell>
          <cell r="D865" t="str">
            <v>Cust Sol Delivery</v>
          </cell>
          <cell r="E865" t="str">
            <v>Lisa Von Holle</v>
          </cell>
          <cell r="F865" t="str">
            <v>Jim Rainear</v>
          </cell>
          <cell r="G865" t="str">
            <v>1/1/13 8:00 AM</v>
          </cell>
          <cell r="H865" t="str">
            <v>6/28/13 5:00 PM</v>
          </cell>
          <cell r="I865" t="str">
            <v>L2</v>
          </cell>
          <cell r="J865" t="str">
            <v>Mandy</v>
          </cell>
        </row>
        <row r="866">
          <cell r="A866" t="str">
            <v>NINT662</v>
          </cell>
          <cell r="B866" t="str">
            <v>Citrix Gateway Replacement</v>
          </cell>
          <cell r="C866" t="str">
            <v>Approved</v>
          </cell>
          <cell r="D866" t="str">
            <v>Technology Services</v>
          </cell>
          <cell r="E866" t="str">
            <v>Carl Baker Jr</v>
          </cell>
          <cell r="F866" t="str">
            <v>Lisa Sechrest</v>
          </cell>
          <cell r="G866" t="str">
            <v>11/26/12 8:00 AM</v>
          </cell>
          <cell r="H866" t="str">
            <v>6/28/13 5:00 PM</v>
          </cell>
          <cell r="I866" t="str">
            <v>L2</v>
          </cell>
          <cell r="J866" t="str">
            <v>Mark</v>
          </cell>
        </row>
        <row r="867">
          <cell r="A867" t="str">
            <v>NINT663</v>
          </cell>
          <cell r="B867" t="str">
            <v>GTMS Upgrade</v>
          </cell>
          <cell r="C867" t="str">
            <v>Approved - Initiate</v>
          </cell>
          <cell r="D867" t="str">
            <v>Energy Delivery</v>
          </cell>
          <cell r="E867" t="str">
            <v>Allen Amos</v>
          </cell>
          <cell r="F867" t="str">
            <v>Jim Mehring</v>
          </cell>
          <cell r="G867" t="str">
            <v>1/2/13 8:00 AM</v>
          </cell>
          <cell r="H867" t="str">
            <v>5/30/14 5:00 PM</v>
          </cell>
          <cell r="I867" t="str">
            <v>L2</v>
          </cell>
          <cell r="J867" t="str">
            <v>Richard</v>
          </cell>
        </row>
        <row r="868">
          <cell r="A868" t="str">
            <v>NINT664</v>
          </cell>
          <cell r="B868" t="str">
            <v>New Bern Microwave Install Positron</v>
          </cell>
          <cell r="C868" t="str">
            <v>Proposed</v>
          </cell>
          <cell r="D868" t="str">
            <v>Telecom Eng Services</v>
          </cell>
          <cell r="E868" t="str">
            <v>Tim Slay</v>
          </cell>
          <cell r="G868" t="str">
            <v>11/16/12 8:00 AM</v>
          </cell>
          <cell r="H868" t="str">
            <v>2/28/13 5:00 PM</v>
          </cell>
          <cell r="I868" t="str">
            <v>L2</v>
          </cell>
          <cell r="J868" t="str">
            <v>Steve</v>
          </cell>
        </row>
        <row r="869">
          <cell r="A869" t="str">
            <v>NINT665</v>
          </cell>
          <cell r="B869" t="str">
            <v>Primavera integration with Cascade</v>
          </cell>
          <cell r="C869" t="str">
            <v>Proposed</v>
          </cell>
          <cell r="D869" t="str">
            <v>Work Mgmt / Supply Chain</v>
          </cell>
          <cell r="G869" t="str">
            <v>1/15/13 8:00 AM</v>
          </cell>
          <cell r="H869" t="str">
            <v>1/15/13 5:00 PM</v>
          </cell>
          <cell r="I869" t="str">
            <v>L2</v>
          </cell>
          <cell r="J869" t="str">
            <v>Richard</v>
          </cell>
        </row>
        <row r="870">
          <cell r="A870" t="str">
            <v>NINT667</v>
          </cell>
          <cell r="B870" t="str">
            <v>eForm to SRM Gap Analysis</v>
          </cell>
          <cell r="C870" t="str">
            <v>Approved - Initiate</v>
          </cell>
          <cell r="D870" t="str">
            <v>Ent Apps Sol Delivery</v>
          </cell>
          <cell r="E870" t="str">
            <v>Ashley Reid</v>
          </cell>
          <cell r="F870" t="str">
            <v>Lacy Hamilton</v>
          </cell>
          <cell r="G870" t="str">
            <v>6/3/13 8:00 AM</v>
          </cell>
          <cell r="H870" t="str">
            <v>9/6/13 5:00 PM</v>
          </cell>
          <cell r="I870" t="str">
            <v>L2</v>
          </cell>
          <cell r="J870" t="str">
            <v>Erin</v>
          </cell>
        </row>
        <row r="871">
          <cell r="A871" t="str">
            <v>NINT668</v>
          </cell>
          <cell r="B871" t="str">
            <v>CDC/EDC End of Life Server Replacement</v>
          </cell>
          <cell r="C871" t="str">
            <v>Approved</v>
          </cell>
          <cell r="D871" t="str">
            <v>Technology Services</v>
          </cell>
          <cell r="E871" t="str">
            <v>Mike McClam</v>
          </cell>
          <cell r="F871" t="str">
            <v>Chris Heck</v>
          </cell>
          <cell r="G871" t="str">
            <v>12/3/12 8:00 AM</v>
          </cell>
          <cell r="H871" t="str">
            <v>9/27/13 5:00 PM</v>
          </cell>
          <cell r="I871" t="str">
            <v>L2</v>
          </cell>
          <cell r="J871" t="str">
            <v>Mark</v>
          </cell>
        </row>
        <row r="872">
          <cell r="A872" t="str">
            <v>NINT669</v>
          </cell>
          <cell r="B872" t="str">
            <v>NERC CIP Lee Energy Complex Data Diode Implementation</v>
          </cell>
          <cell r="C872" t="str">
            <v>Cancelled</v>
          </cell>
          <cell r="D872" t="str">
            <v>NERC CIP Compliance</v>
          </cell>
          <cell r="E872" t="str">
            <v>Danny Ingram</v>
          </cell>
          <cell r="F872" t="str">
            <v>Terrell Garren</v>
          </cell>
          <cell r="G872" t="str">
            <v>11/7/12 8:00 AM</v>
          </cell>
          <cell r="H872" t="str">
            <v>11/7/12 8:00 AM</v>
          </cell>
          <cell r="I872" t="str">
            <v>L2</v>
          </cell>
          <cell r="J872" t="str">
            <v>Richard</v>
          </cell>
        </row>
        <row r="873">
          <cell r="A873" t="str">
            <v>NINT670a</v>
          </cell>
          <cell r="B873" t="str">
            <v>PEC - Revised TOU Rates (Rate Case)</v>
          </cell>
          <cell r="C873" t="str">
            <v>Approved - Initiate</v>
          </cell>
          <cell r="D873" t="str">
            <v>Cust Sol Delivery</v>
          </cell>
          <cell r="G873" t="str">
            <v>1/1/13 8:00 AM</v>
          </cell>
          <cell r="H873" t="str">
            <v>11/27/13 5:00 PM</v>
          </cell>
          <cell r="I873" t="str">
            <v>L2</v>
          </cell>
          <cell r="J873" t="str">
            <v>Mandy</v>
          </cell>
        </row>
        <row r="874">
          <cell r="A874" t="str">
            <v>NINT670b</v>
          </cell>
          <cell r="B874" t="str">
            <v>2013 Carolinas Regulatory and Legal - SC CIM</v>
          </cell>
          <cell r="C874" t="str">
            <v>Approved - Initiate</v>
          </cell>
          <cell r="D874" t="str">
            <v>Cust Sol Delivery</v>
          </cell>
          <cell r="G874" t="str">
            <v>4/1/13 8:00 AM</v>
          </cell>
          <cell r="H874" t="str">
            <v>11/27/13 5:00 PM</v>
          </cell>
          <cell r="I874" t="str">
            <v>L2</v>
          </cell>
          <cell r="J874" t="str">
            <v>Mandy</v>
          </cell>
        </row>
        <row r="875">
          <cell r="A875" t="str">
            <v>NINT670c</v>
          </cell>
          <cell r="B875" t="str">
            <v>2013 Carolinas Regulatory and Legal - CBIS - NC/SC</v>
          </cell>
          <cell r="C875" t="str">
            <v>Approved - Initiate</v>
          </cell>
          <cell r="D875" t="str">
            <v>Cust Sol Delivery</v>
          </cell>
          <cell r="G875" t="str">
            <v>4/1/13 8:00 AM</v>
          </cell>
          <cell r="H875" t="str">
            <v>11/27/13 5:00 PM</v>
          </cell>
          <cell r="I875" t="str">
            <v>L2</v>
          </cell>
          <cell r="J875" t="str">
            <v>Mandy</v>
          </cell>
        </row>
        <row r="876">
          <cell r="A876" t="str">
            <v>NINT671</v>
          </cell>
          <cell r="B876" t="str">
            <v>Rugged Replacement</v>
          </cell>
          <cell r="C876" t="str">
            <v>Proposed</v>
          </cell>
          <cell r="D876" t="str">
            <v>Energy Delivery</v>
          </cell>
          <cell r="G876" t="str">
            <v>1/1/13 8:00 AM</v>
          </cell>
          <cell r="H876" t="str">
            <v>4/1/14 5:00 PM</v>
          </cell>
          <cell r="I876" t="str">
            <v>L2</v>
          </cell>
          <cell r="J876" t="str">
            <v>Richard</v>
          </cell>
        </row>
        <row r="877">
          <cell r="A877" t="str">
            <v>NINT672</v>
          </cell>
          <cell r="B877" t="str">
            <v>Transformer Oil Analyst</v>
          </cell>
          <cell r="C877" t="str">
            <v>Proposed</v>
          </cell>
          <cell r="D877" t="str">
            <v>Energy Delivery</v>
          </cell>
          <cell r="G877" t="str">
            <v>3/2/12 8:00 AM</v>
          </cell>
          <cell r="H877" t="str">
            <v>2/28/13 5:00 PM</v>
          </cell>
          <cell r="I877" t="str">
            <v>L2</v>
          </cell>
          <cell r="J877" t="str">
            <v>Richard</v>
          </cell>
        </row>
        <row r="878">
          <cell r="A878" t="str">
            <v>NINT673</v>
          </cell>
          <cell r="B878" t="str">
            <v>PS Expenses Modifications</v>
          </cell>
          <cell r="C878" t="str">
            <v>Proposed</v>
          </cell>
          <cell r="D878" t="str">
            <v>Finance Sol Delivery</v>
          </cell>
          <cell r="G878" t="str">
            <v>2/1/13 8:00 AM</v>
          </cell>
          <cell r="H878" t="str">
            <v>2/22/13 5:00 PM</v>
          </cell>
          <cell r="I878" t="str">
            <v>L2</v>
          </cell>
          <cell r="J878" t="str">
            <v>Erin</v>
          </cell>
        </row>
        <row r="879">
          <cell r="A879" t="str">
            <v>NINT674</v>
          </cell>
          <cell r="B879" t="str">
            <v>DEI Brazil Credit Risk</v>
          </cell>
          <cell r="C879" t="str">
            <v>Approved</v>
          </cell>
          <cell r="D879" t="str">
            <v>Finance Sol Delivery</v>
          </cell>
          <cell r="E879" t="str">
            <v>Genevieve Burkindine</v>
          </cell>
          <cell r="F879" t="str">
            <v>Brita Formatto</v>
          </cell>
          <cell r="G879" t="str">
            <v>12/1/12 8:00 AM</v>
          </cell>
          <cell r="H879" t="str">
            <v>1/2/14 5:00 PM</v>
          </cell>
          <cell r="I879" t="str">
            <v>L2</v>
          </cell>
          <cell r="J879" t="str">
            <v>Erin</v>
          </cell>
        </row>
        <row r="880">
          <cell r="A880" t="str">
            <v>NINT675</v>
          </cell>
          <cell r="B880" t="str">
            <v>Jacksonville SVC Provide Fiber</v>
          </cell>
          <cell r="C880" t="str">
            <v>Approved</v>
          </cell>
          <cell r="D880" t="str">
            <v>Telecom Eng Services</v>
          </cell>
          <cell r="E880" t="str">
            <v>Nancy Watts</v>
          </cell>
          <cell r="F880" t="str">
            <v>Jay Brown</v>
          </cell>
          <cell r="G880" t="str">
            <v>1/7/13 8:00 AM</v>
          </cell>
          <cell r="H880" t="str">
            <v>3/29/13 5:00 PM</v>
          </cell>
          <cell r="I880" t="str">
            <v>L2</v>
          </cell>
          <cell r="J880" t="str">
            <v>Steve</v>
          </cell>
        </row>
        <row r="881">
          <cell r="A881" t="str">
            <v>NINT676</v>
          </cell>
          <cell r="B881" t="str">
            <v>Fossil Plant Data Network Upgrades - Phase 1</v>
          </cell>
          <cell r="C881" t="str">
            <v>Approved</v>
          </cell>
          <cell r="D881" t="str">
            <v>Telecom Eng Services</v>
          </cell>
          <cell r="E881" t="str">
            <v>Tim Slay</v>
          </cell>
          <cell r="F881" t="str">
            <v>Jay Brown</v>
          </cell>
          <cell r="G881" t="str">
            <v>12/3/12 8:00 AM</v>
          </cell>
          <cell r="H881" t="str">
            <v>6/3/13 5:00 PM</v>
          </cell>
          <cell r="I881" t="str">
            <v>L2</v>
          </cell>
          <cell r="J881" t="str">
            <v>Steve</v>
          </cell>
        </row>
        <row r="882">
          <cell r="A882" t="str">
            <v>INT677</v>
          </cell>
          <cell r="B882" t="str">
            <v>Joint Dispatch enhancement</v>
          </cell>
          <cell r="C882" t="str">
            <v>Approved</v>
          </cell>
          <cell r="D882" t="str">
            <v>Commercial/Fuels &amp; Trading</v>
          </cell>
          <cell r="E882" t="str">
            <v>Jenny Swofford</v>
          </cell>
          <cell r="F882" t="str">
            <v>Eric Grant</v>
          </cell>
          <cell r="G882" t="str">
            <v>11/1/12 8:00 AM</v>
          </cell>
          <cell r="H882" t="str">
            <v>5/31/13 5:00 PM</v>
          </cell>
          <cell r="I882" t="str">
            <v>L2</v>
          </cell>
          <cell r="J882" t="str">
            <v>Justin</v>
          </cell>
        </row>
        <row r="883">
          <cell r="A883" t="str">
            <v>NINT678</v>
          </cell>
          <cell r="B883" t="str">
            <v>Gas Dashboard Business Case</v>
          </cell>
          <cell r="C883" t="str">
            <v>Approved</v>
          </cell>
          <cell r="D883" t="str">
            <v>Commercial/Fuels &amp; Trading</v>
          </cell>
          <cell r="E883" t="str">
            <v>Jenny Swofford</v>
          </cell>
          <cell r="F883" t="str">
            <v>Joe McCallister</v>
          </cell>
          <cell r="G883" t="str">
            <v>12/1/12 8:00 AM</v>
          </cell>
          <cell r="H883" t="str">
            <v>7/1/13 5:00 PM</v>
          </cell>
          <cell r="I883" t="str">
            <v>L2</v>
          </cell>
          <cell r="J883" t="str">
            <v>Justin</v>
          </cell>
        </row>
        <row r="884">
          <cell r="A884" t="str">
            <v>NINT679</v>
          </cell>
          <cell r="B884" t="str">
            <v>MatLab – Interface Enhancements</v>
          </cell>
          <cell r="C884" t="str">
            <v>Proposed</v>
          </cell>
          <cell r="D884" t="str">
            <v>Commercial/Fuels &amp; Trading</v>
          </cell>
          <cell r="E884" t="str">
            <v>Jenny Swofford</v>
          </cell>
          <cell r="F884" t="str">
            <v>Jim McClay</v>
          </cell>
          <cell r="G884" t="str">
            <v>11/5/12 8:00 AM</v>
          </cell>
          <cell r="H884" t="str">
            <v>4/26/13 5:00 PM</v>
          </cell>
          <cell r="I884" t="str">
            <v>L2</v>
          </cell>
          <cell r="J884" t="str">
            <v>Justin</v>
          </cell>
        </row>
        <row r="885">
          <cell r="A885" t="str">
            <v>NINT680</v>
          </cell>
          <cell r="B885" t="str">
            <v>EQR Enhancements</v>
          </cell>
          <cell r="C885" t="str">
            <v>Proposed</v>
          </cell>
          <cell r="D885" t="str">
            <v>Commercial/Fuels &amp; Trading</v>
          </cell>
          <cell r="E885" t="str">
            <v>Jenny Swofford</v>
          </cell>
          <cell r="F885" t="str">
            <v>Nathan Rogers</v>
          </cell>
          <cell r="G885" t="str">
            <v>2/16/12 8:00 AM</v>
          </cell>
          <cell r="H885" t="str">
            <v>2/16/12 5:00 PM</v>
          </cell>
          <cell r="I885" t="str">
            <v>L2</v>
          </cell>
          <cell r="J885" t="str">
            <v>Justin</v>
          </cell>
        </row>
        <row r="886">
          <cell r="A886" t="str">
            <v>NINT681</v>
          </cell>
          <cell r="B886" t="str">
            <v>ComTrac - Caps Interface</v>
          </cell>
          <cell r="C886" t="str">
            <v>Proposed</v>
          </cell>
          <cell r="D886" t="str">
            <v>Commercial/Fuels &amp; Trading</v>
          </cell>
          <cell r="E886" t="str">
            <v>Jenny Swofford</v>
          </cell>
          <cell r="G886" t="str">
            <v>2/16/12 8:00 AM</v>
          </cell>
          <cell r="H886" t="str">
            <v>2/16/12 5:00 PM</v>
          </cell>
          <cell r="I886" t="str">
            <v>L2</v>
          </cell>
          <cell r="J886" t="str">
            <v>Justin</v>
          </cell>
        </row>
        <row r="887">
          <cell r="A887" t="str">
            <v>NINT682</v>
          </cell>
          <cell r="B887" t="str">
            <v>FuelWorx – Truck Automation</v>
          </cell>
          <cell r="C887" t="str">
            <v>Proposed</v>
          </cell>
          <cell r="D887" t="str">
            <v>Commercial/Fuels &amp; Trading</v>
          </cell>
          <cell r="E887" t="str">
            <v>Jenny Swofford</v>
          </cell>
          <cell r="F887" t="str">
            <v>Scotty Jackson</v>
          </cell>
          <cell r="G887" t="str">
            <v>2/16/12 8:00 AM</v>
          </cell>
          <cell r="H887" t="str">
            <v>2/16/12 5:00 PM</v>
          </cell>
          <cell r="I887" t="str">
            <v>L2</v>
          </cell>
          <cell r="J887" t="str">
            <v>Justin</v>
          </cell>
        </row>
        <row r="888">
          <cell r="A888" t="str">
            <v>NINT683</v>
          </cell>
          <cell r="B888" t="str">
            <v>Market Trend Analysis Automation</v>
          </cell>
          <cell r="C888" t="str">
            <v>Proposed</v>
          </cell>
          <cell r="D888" t="str">
            <v>Commercial/Fuels &amp; Trading</v>
          </cell>
          <cell r="E888" t="str">
            <v>Jenny Swofford</v>
          </cell>
          <cell r="F888" t="str">
            <v>Tony Mathis</v>
          </cell>
          <cell r="G888" t="str">
            <v>2/16/12 8:00 AM</v>
          </cell>
          <cell r="H888" t="str">
            <v>2/16/12 5:00 PM</v>
          </cell>
          <cell r="I888" t="str">
            <v>L2</v>
          </cell>
          <cell r="J888" t="str">
            <v>Justin</v>
          </cell>
        </row>
        <row r="889">
          <cell r="A889" t="str">
            <v>NINT684</v>
          </cell>
          <cell r="B889" t="str">
            <v>Spectralink Additions for McGuire Generator Replace</v>
          </cell>
          <cell r="C889" t="str">
            <v>Approved</v>
          </cell>
          <cell r="D889" t="str">
            <v>Telecom Eng Services</v>
          </cell>
          <cell r="E889" t="str">
            <v>Barry Wood</v>
          </cell>
          <cell r="F889" t="str">
            <v>Carl Robinson</v>
          </cell>
          <cell r="G889" t="str">
            <v>11/6/12 8:00 AM</v>
          </cell>
          <cell r="H889" t="str">
            <v>12/31/12 5:00 PM</v>
          </cell>
          <cell r="I889" t="str">
            <v>L2</v>
          </cell>
          <cell r="J889" t="str">
            <v>Steve</v>
          </cell>
        </row>
        <row r="890">
          <cell r="A890" t="str">
            <v>NINT685</v>
          </cell>
          <cell r="B890" t="str">
            <v>FCS SE Upgrade</v>
          </cell>
          <cell r="C890" t="str">
            <v>Proposed</v>
          </cell>
          <cell r="D890" t="str">
            <v>Grid Modernization</v>
          </cell>
          <cell r="G890" t="str">
            <v>4/1/13 8:00 AM</v>
          </cell>
          <cell r="H890" t="str">
            <v>4/1/13 5:00 PM</v>
          </cell>
          <cell r="I890" t="str">
            <v>L2</v>
          </cell>
          <cell r="J890" t="str">
            <v>Mandy</v>
          </cell>
        </row>
        <row r="891">
          <cell r="A891" t="str">
            <v>NINT686</v>
          </cell>
          <cell r="B891" t="str">
            <v>IEE C&amp;I Upgrade</v>
          </cell>
          <cell r="C891" t="str">
            <v>Proposed</v>
          </cell>
          <cell r="D891" t="str">
            <v>Grid Modernization</v>
          </cell>
          <cell r="G891" t="str">
            <v>4/1/13 8:00 AM</v>
          </cell>
          <cell r="H891" t="str">
            <v>9/30/13 5:00 PM</v>
          </cell>
          <cell r="I891" t="str">
            <v>L2</v>
          </cell>
          <cell r="J891" t="str">
            <v>Mandy</v>
          </cell>
        </row>
        <row r="892">
          <cell r="A892" t="str">
            <v>NINT687</v>
          </cell>
          <cell r="B892" t="str">
            <v>Route Smart Upgrade</v>
          </cell>
          <cell r="C892" t="str">
            <v>Proposed</v>
          </cell>
          <cell r="D892" t="str">
            <v>Grid Modernization</v>
          </cell>
          <cell r="G892" t="str">
            <v>7/1/13 8:00 AM</v>
          </cell>
          <cell r="H892" t="str">
            <v>11/27/13 5:00 PM</v>
          </cell>
          <cell r="I892" t="str">
            <v>L2</v>
          </cell>
          <cell r="J892" t="str">
            <v>Mandy</v>
          </cell>
        </row>
        <row r="893">
          <cell r="A893" t="str">
            <v>NINT688</v>
          </cell>
          <cell r="B893" t="str">
            <v>Oracle Load Analysis Upgrade</v>
          </cell>
          <cell r="C893" t="str">
            <v>Proposed</v>
          </cell>
          <cell r="D893" t="str">
            <v>Grid Modernization</v>
          </cell>
          <cell r="G893" t="str">
            <v>4/1/13 8:00 AM</v>
          </cell>
          <cell r="H893" t="str">
            <v>6/28/13 5:00 PM</v>
          </cell>
          <cell r="I893" t="str">
            <v>L2</v>
          </cell>
          <cell r="J893" t="str">
            <v>Mandy</v>
          </cell>
        </row>
        <row r="894">
          <cell r="A894" t="str">
            <v>NINT689</v>
          </cell>
          <cell r="B894" t="str">
            <v>PURCHASE - Telecom Test Equipment (PEC)</v>
          </cell>
          <cell r="C894" t="str">
            <v>Cancelled</v>
          </cell>
          <cell r="D894" t="str">
            <v>Telecom Ops &amp; Support Services</v>
          </cell>
          <cell r="F894" t="str">
            <v>Tony Hewett</v>
          </cell>
          <cell r="G894" t="str">
            <v>12/31/12 5:00 PM</v>
          </cell>
          <cell r="H894" t="str">
            <v>12/31/12 5:00 PM</v>
          </cell>
          <cell r="I894" t="str">
            <v>L2</v>
          </cell>
          <cell r="J894" t="str">
            <v>Steve</v>
          </cell>
        </row>
        <row r="895">
          <cell r="A895" t="str">
            <v>NINT690</v>
          </cell>
          <cell r="B895" t="str">
            <v>BNP EOF Training Classrms Provide Connectivity</v>
          </cell>
          <cell r="C895" t="str">
            <v>Closed</v>
          </cell>
          <cell r="D895" t="str">
            <v>Telecom Eng Services</v>
          </cell>
          <cell r="E895" t="str">
            <v>Steve Smithson</v>
          </cell>
          <cell r="F895" t="str">
            <v>Tim Slay</v>
          </cell>
          <cell r="G895" t="str">
            <v>11/1/12 8:00 AM</v>
          </cell>
          <cell r="H895" t="str">
            <v>12/31/12 5:00 PM</v>
          </cell>
          <cell r="I895" t="str">
            <v>L2</v>
          </cell>
          <cell r="J895" t="str">
            <v>Steve</v>
          </cell>
        </row>
        <row r="896">
          <cell r="A896" t="str">
            <v>NINT691</v>
          </cell>
          <cell r="B896" t="str">
            <v>BNP Document Control Training Classrms Provide Conn</v>
          </cell>
          <cell r="C896" t="str">
            <v>Closed</v>
          </cell>
          <cell r="D896" t="str">
            <v>Telecom Eng Services</v>
          </cell>
          <cell r="E896" t="str">
            <v>Steve Smithson</v>
          </cell>
          <cell r="F896" t="str">
            <v>Tim Slay</v>
          </cell>
          <cell r="G896" t="str">
            <v>11/1/12 8:00 AM</v>
          </cell>
          <cell r="H896" t="str">
            <v>1/7/13 5:00 PM</v>
          </cell>
          <cell r="I896" t="str">
            <v>L2</v>
          </cell>
          <cell r="J896" t="str">
            <v>Steve</v>
          </cell>
        </row>
        <row r="897">
          <cell r="A897" t="str">
            <v>NINT692</v>
          </cell>
          <cell r="B897" t="str">
            <v>Asheville Fossil Admin Bldg Install AV</v>
          </cell>
          <cell r="C897" t="str">
            <v>Closed</v>
          </cell>
          <cell r="D897" t="str">
            <v>Telecom Eng Services</v>
          </cell>
          <cell r="E897" t="str">
            <v>Steve Smithson</v>
          </cell>
          <cell r="F897" t="str">
            <v>Chuck Smith</v>
          </cell>
          <cell r="G897" t="str">
            <v>11/12/12 8:00 AM</v>
          </cell>
          <cell r="H897" t="str">
            <v>12/3/12 5:00 PM</v>
          </cell>
          <cell r="I897" t="str">
            <v>L2</v>
          </cell>
          <cell r="J897" t="str">
            <v>Steve</v>
          </cell>
        </row>
        <row r="898">
          <cell r="A898" t="str">
            <v>NINT693</v>
          </cell>
          <cell r="B898" t="str">
            <v>Plainfield IN Campus Cable TV Distribution System</v>
          </cell>
          <cell r="C898" t="str">
            <v>Approved</v>
          </cell>
          <cell r="D898" t="str">
            <v>Telecom Eng Services</v>
          </cell>
          <cell r="F898" t="str">
            <v>Nancy Watts</v>
          </cell>
          <cell r="G898" t="str">
            <v>11/15/12 8:00 AM</v>
          </cell>
          <cell r="H898" t="str">
            <v>12/31/12 5:00 PM</v>
          </cell>
          <cell r="I898" t="str">
            <v>L2</v>
          </cell>
          <cell r="J898" t="str">
            <v>Steve</v>
          </cell>
        </row>
        <row r="899">
          <cell r="A899" t="str">
            <v>NINT694</v>
          </cell>
          <cell r="B899" t="str">
            <v>Wildcat Retail Relay Upgrades</v>
          </cell>
          <cell r="C899" t="str">
            <v>Approved</v>
          </cell>
          <cell r="D899" t="str">
            <v>Telecom Eng Services</v>
          </cell>
          <cell r="E899" t="str">
            <v>Nancy Watts</v>
          </cell>
          <cell r="F899" t="str">
            <v>Jay Brown</v>
          </cell>
          <cell r="G899" t="str">
            <v>4/1/13 8:00 AM</v>
          </cell>
          <cell r="H899" t="str">
            <v>5/31/13 5:00 PM</v>
          </cell>
          <cell r="I899" t="str">
            <v>L2</v>
          </cell>
          <cell r="J899" t="str">
            <v>Steve</v>
          </cell>
        </row>
        <row r="900">
          <cell r="A900" t="str">
            <v>NINT695</v>
          </cell>
          <cell r="B900" t="str">
            <v>Oconee Maintenance Building</v>
          </cell>
          <cell r="C900" t="str">
            <v>Proposed</v>
          </cell>
          <cell r="D900" t="str">
            <v>Telecom Eng Services</v>
          </cell>
          <cell r="G900" t="str">
            <v>10/1/12 8:00 AM</v>
          </cell>
          <cell r="H900" t="str">
            <v>12/31/13 5:00 PM</v>
          </cell>
          <cell r="I900" t="str">
            <v>L2</v>
          </cell>
          <cell r="J900" t="str">
            <v>Steve</v>
          </cell>
        </row>
        <row r="901">
          <cell r="A901" t="str">
            <v>INT91a</v>
          </cell>
          <cell r="B901" t="str">
            <v>1/1/2014 Program Management/Financial Tracking Interfaces</v>
          </cell>
          <cell r="C901" t="str">
            <v>Approved</v>
          </cell>
          <cell r="D901" t="str">
            <v>IT PMO/Resource Mgmt</v>
          </cell>
          <cell r="G901" t="str">
            <v>11/1/12 8:00 AM</v>
          </cell>
          <cell r="H901" t="str">
            <v>1/31/14 5:00 PM</v>
          </cell>
          <cell r="I901" t="str">
            <v>L2</v>
          </cell>
          <cell r="J901" t="str">
            <v>Mandy</v>
          </cell>
        </row>
        <row r="902">
          <cell r="A902" t="str">
            <v>NINT697</v>
          </cell>
          <cell r="B902" t="str">
            <v>myTime Archival</v>
          </cell>
          <cell r="C902" t="str">
            <v>Proposed</v>
          </cell>
          <cell r="D902" t="str">
            <v>HR Sol Delivery</v>
          </cell>
          <cell r="G902" t="str">
            <v>2/1/13 8:00 AM</v>
          </cell>
          <cell r="H902" t="str">
            <v>2/27/13 5:00 PM</v>
          </cell>
          <cell r="I902" t="str">
            <v>L2</v>
          </cell>
          <cell r="J902" t="str">
            <v>Erin</v>
          </cell>
        </row>
        <row r="903">
          <cell r="A903" t="str">
            <v>NINT698</v>
          </cell>
          <cell r="B903" t="str">
            <v>GEDDs PGN Upgrade</v>
          </cell>
          <cell r="C903" t="str">
            <v>Proposed</v>
          </cell>
          <cell r="D903" t="str">
            <v>Nuc Infra/Sol Delivery</v>
          </cell>
          <cell r="G903" t="str">
            <v>11/30/12 8:00 AM</v>
          </cell>
          <cell r="H903" t="str">
            <v>1/30/13 5:00 PM</v>
          </cell>
          <cell r="I903" t="str">
            <v>L2</v>
          </cell>
          <cell r="J903" t="str">
            <v>Justin</v>
          </cell>
        </row>
        <row r="904">
          <cell r="A904" t="str">
            <v>NINT699</v>
          </cell>
          <cell r="B904" t="str">
            <v>NERC CIP Physical Mods to CS and ADC</v>
          </cell>
          <cell r="C904" t="str">
            <v>Approved</v>
          </cell>
          <cell r="D904" t="str">
            <v>Technology Services</v>
          </cell>
          <cell r="E904" t="str">
            <v>Mike McClam</v>
          </cell>
          <cell r="F904" t="str">
            <v>Frank Cook</v>
          </cell>
          <cell r="G904" t="str">
            <v>12/1/12 8:00 AM</v>
          </cell>
          <cell r="H904" t="str">
            <v>2/28/13 5:00 PM</v>
          </cell>
          <cell r="I904" t="str">
            <v>L2</v>
          </cell>
          <cell r="J904" t="str">
            <v>Mark</v>
          </cell>
        </row>
        <row r="905">
          <cell r="A905" t="str">
            <v>NINT700</v>
          </cell>
          <cell r="B905" t="str">
            <v>Average Handle Time by Skills Report</v>
          </cell>
          <cell r="C905" t="str">
            <v>Approved</v>
          </cell>
          <cell r="D905" t="str">
            <v>Cust Sol Delivery</v>
          </cell>
          <cell r="E905" t="str">
            <v>Chris Sechrest</v>
          </cell>
          <cell r="F905" t="str">
            <v>Dennis Gowan</v>
          </cell>
          <cell r="G905" t="str">
            <v>11/1/12 8:00 AM</v>
          </cell>
          <cell r="H905" t="str">
            <v>1/31/13 5:00 PM</v>
          </cell>
          <cell r="I905" t="str">
            <v>L2</v>
          </cell>
          <cell r="J905" t="str">
            <v>Mandy</v>
          </cell>
        </row>
        <row r="906">
          <cell r="A906" t="str">
            <v>NINT701</v>
          </cell>
          <cell r="B906" t="str">
            <v>Cyber Security Drill</v>
          </cell>
          <cell r="C906" t="str">
            <v>Proposed</v>
          </cell>
          <cell r="D906" t="str">
            <v>Cyber Security Ops</v>
          </cell>
          <cell r="E906" t="str">
            <v>Jeremy Carswell</v>
          </cell>
          <cell r="F906" t="str">
            <v>Terrell Garren</v>
          </cell>
          <cell r="G906" t="str">
            <v>1/2/13 8:00 AM</v>
          </cell>
          <cell r="H906" t="str">
            <v>3/22/13 5:00 PM</v>
          </cell>
          <cell r="I906" t="str">
            <v>L2</v>
          </cell>
          <cell r="J906" t="str">
            <v>Mark</v>
          </cell>
        </row>
        <row r="907">
          <cell r="A907" t="str">
            <v>NINT702</v>
          </cell>
          <cell r="B907" t="str">
            <v>Nuclear IT Database and Virtual Host Infrastructure</v>
          </cell>
          <cell r="C907" t="str">
            <v>Approved</v>
          </cell>
          <cell r="D907" t="str">
            <v>Nuc Infra/Sol Delivery</v>
          </cell>
          <cell r="E907" t="str">
            <v>Brian Smith</v>
          </cell>
          <cell r="F907" t="str">
            <v>Carl Robinson</v>
          </cell>
          <cell r="G907" t="str">
            <v>11/8/12 8:00 AM</v>
          </cell>
          <cell r="H907" t="str">
            <v>5/1/13 5:00 PM</v>
          </cell>
          <cell r="I907" t="str">
            <v>L2</v>
          </cell>
          <cell r="J907" t="str">
            <v>Justin</v>
          </cell>
        </row>
        <row r="908">
          <cell r="A908" t="str">
            <v>NINT703</v>
          </cell>
          <cell r="B908" t="str">
            <v>2003 Server Retirements</v>
          </cell>
          <cell r="C908" t="str">
            <v>Proposed</v>
          </cell>
          <cell r="D908" t="str">
            <v>Technology Services</v>
          </cell>
          <cell r="G908" t="str">
            <v>1/1/13 8:00 AM</v>
          </cell>
          <cell r="H908" t="str">
            <v>7/1/13 5:00 PM</v>
          </cell>
          <cell r="I908" t="str">
            <v>L2</v>
          </cell>
          <cell r="J908" t="str">
            <v>Mark</v>
          </cell>
        </row>
        <row r="909">
          <cell r="A909" t="str">
            <v>NINT704</v>
          </cell>
          <cell r="B909" t="str">
            <v>2013 Warranty Replacements</v>
          </cell>
          <cell r="C909" t="str">
            <v>Approved - Initiate</v>
          </cell>
          <cell r="D909" t="str">
            <v>Technology Services</v>
          </cell>
          <cell r="E909" t="str">
            <v>Dave Demmy</v>
          </cell>
          <cell r="F909" t="str">
            <v>Frank Cook</v>
          </cell>
          <cell r="G909" t="str">
            <v>1/2/13 8:00 AM</v>
          </cell>
          <cell r="H909" t="str">
            <v>1/31/14 5:00 PM</v>
          </cell>
          <cell r="I909" t="str">
            <v>L2</v>
          </cell>
          <cell r="J909" t="str">
            <v>Mark</v>
          </cell>
        </row>
        <row r="910">
          <cell r="A910" t="str">
            <v>NINT705</v>
          </cell>
          <cell r="B910" t="str">
            <v>ECC Convert RLS TSCADA to  L&amp;G and Bridge</v>
          </cell>
          <cell r="C910" t="str">
            <v>Approved</v>
          </cell>
          <cell r="D910" t="str">
            <v>Telecom Eng Services</v>
          </cell>
          <cell r="E910" t="str">
            <v>Nancy Watts</v>
          </cell>
          <cell r="G910" t="str">
            <v>11/26/12 8:00 AM</v>
          </cell>
          <cell r="H910" t="str">
            <v>12/28/12 5:00 PM</v>
          </cell>
          <cell r="I910" t="str">
            <v>L2</v>
          </cell>
          <cell r="J910" t="str">
            <v>Steve</v>
          </cell>
        </row>
        <row r="911">
          <cell r="A911" t="str">
            <v>NINT677</v>
          </cell>
          <cell r="B911" t="str">
            <v>Redesignated INT677</v>
          </cell>
          <cell r="C911" t="str">
            <v>Cancelled</v>
          </cell>
          <cell r="D911" t="str">
            <v>Commercial/Fuels &amp; Trading</v>
          </cell>
          <cell r="G911" t="str">
            <v>11/14/12 8:00 AM</v>
          </cell>
          <cell r="H911" t="str">
            <v>11/14/12 8:00 AM</v>
          </cell>
          <cell r="I911" t="str">
            <v>L2</v>
          </cell>
          <cell r="J911" t="str">
            <v>Justin</v>
          </cell>
        </row>
        <row r="912">
          <cell r="A912" t="str">
            <v>NINT706</v>
          </cell>
          <cell r="B912" t="str">
            <v>Horizon Data Consolidation of Legacy Progress Data</v>
          </cell>
          <cell r="C912" t="str">
            <v>Approved</v>
          </cell>
          <cell r="D912" t="str">
            <v>Ent Apps Sol Delivery</v>
          </cell>
          <cell r="E912" t="str">
            <v>Ashley Reid</v>
          </cell>
          <cell r="F912" t="str">
            <v>Rodney Gaddy</v>
          </cell>
          <cell r="G912" t="str">
            <v>11/19/12 8:00 AM</v>
          </cell>
          <cell r="H912" t="str">
            <v>1/31/13 5:00 PM</v>
          </cell>
          <cell r="I912" t="str">
            <v>L2</v>
          </cell>
          <cell r="J912" t="str">
            <v>Erin</v>
          </cell>
        </row>
        <row r="913">
          <cell r="A913" t="str">
            <v>NINT707</v>
          </cell>
          <cell r="B913" t="str">
            <v>VB6 Remediation for Bill View</v>
          </cell>
          <cell r="C913" t="str">
            <v>Proposed</v>
          </cell>
          <cell r="D913" t="str">
            <v>Cust Sol Delivery</v>
          </cell>
          <cell r="G913" t="str">
            <v>1/28/13 8:00 AM</v>
          </cell>
          <cell r="H913" t="str">
            <v>1/28/13 5:00 PM</v>
          </cell>
          <cell r="I913" t="str">
            <v>L2</v>
          </cell>
          <cell r="J913" t="str">
            <v>Mandy</v>
          </cell>
        </row>
        <row r="914">
          <cell r="A914" t="str">
            <v>NINT708</v>
          </cell>
          <cell r="B914" t="str">
            <v>2013 Carolinas Regulatory and Legal</v>
          </cell>
          <cell r="C914" t="str">
            <v>Cancelled</v>
          </cell>
          <cell r="D914" t="str">
            <v>Cust Sol Delivery</v>
          </cell>
          <cell r="G914" t="str">
            <v>1/1/13 8:00 AM</v>
          </cell>
          <cell r="H914" t="str">
            <v>1/1/13 5:00 PM</v>
          </cell>
          <cell r="I914" t="str">
            <v>L2</v>
          </cell>
          <cell r="J914" t="str">
            <v>Mandy</v>
          </cell>
        </row>
        <row r="915">
          <cell r="A915" t="str">
            <v>NINT709</v>
          </cell>
          <cell r="B915" t="str">
            <v>PIP Revision</v>
          </cell>
          <cell r="C915" t="str">
            <v>Proposed</v>
          </cell>
          <cell r="D915" t="str">
            <v>Nuc Site Relationship Mgmt</v>
          </cell>
          <cell r="G915" t="str">
            <v>1/1/13 8:00 AM</v>
          </cell>
          <cell r="H915" t="str">
            <v>3/15/13 5:00 PM</v>
          </cell>
          <cell r="I915" t="str">
            <v>L2</v>
          </cell>
          <cell r="J915" t="str">
            <v>Justin</v>
          </cell>
        </row>
        <row r="916">
          <cell r="A916" t="str">
            <v>NINT710</v>
          </cell>
          <cell r="B916" t="str">
            <v>Retail Pricing and Position Management</v>
          </cell>
          <cell r="C916" t="str">
            <v>Proposed</v>
          </cell>
          <cell r="D916" t="str">
            <v>Commercial/Fuels &amp; Trading</v>
          </cell>
          <cell r="G916" t="str">
            <v>2/1/13 8:00 AM</v>
          </cell>
          <cell r="H916" t="str">
            <v>5/31/13 5:00 PM</v>
          </cell>
          <cell r="I916" t="str">
            <v>L2</v>
          </cell>
          <cell r="J916" t="str">
            <v>Justin</v>
          </cell>
        </row>
        <row r="917">
          <cell r="A917" t="str">
            <v>NINT711</v>
          </cell>
          <cell r="B917" t="str">
            <v>PowerTrack (EMIS) - Phase II</v>
          </cell>
          <cell r="C917" t="str">
            <v>Proposed</v>
          </cell>
          <cell r="D917" t="str">
            <v>Grid Modernization</v>
          </cell>
          <cell r="G917" t="str">
            <v>4/1/13 8:00 AM</v>
          </cell>
          <cell r="H917" t="str">
            <v>11/12/13 5:00 PM</v>
          </cell>
          <cell r="I917" t="str">
            <v>L2</v>
          </cell>
          <cell r="J917" t="str">
            <v>Mandy</v>
          </cell>
        </row>
        <row r="918">
          <cell r="A918" t="str">
            <v>NINT712</v>
          </cell>
          <cell r="B918" t="str">
            <v>NERC LiDAR Mitigation PS-36 to PS43 THOR 284T8</v>
          </cell>
          <cell r="C918" t="str">
            <v>Proposed</v>
          </cell>
          <cell r="D918" t="str">
            <v>Telecom Eng Services</v>
          </cell>
          <cell r="E918" t="str">
            <v>Tim Slay</v>
          </cell>
          <cell r="G918" t="str">
            <v>12/3/12 8:00 AM</v>
          </cell>
          <cell r="H918" t="str">
            <v>12/31/12 5:00 PM</v>
          </cell>
          <cell r="I918" t="str">
            <v>L2</v>
          </cell>
          <cell r="J918" t="str">
            <v>Steve</v>
          </cell>
        </row>
        <row r="919">
          <cell r="A919" t="str">
            <v>NINT713</v>
          </cell>
          <cell r="B919" t="str">
            <v>GO/Aviation Facility Radio Upgrade</v>
          </cell>
          <cell r="C919" t="str">
            <v>Approved</v>
          </cell>
          <cell r="D919" t="str">
            <v>Telecom Eng Services</v>
          </cell>
          <cell r="E919" t="str">
            <v>Richard Donaldson</v>
          </cell>
          <cell r="G919" t="str">
            <v>12/1/11 8:00 AM</v>
          </cell>
          <cell r="H919" t="str">
            <v>12/31/12 5:00 PM</v>
          </cell>
          <cell r="I919" t="str">
            <v>L2</v>
          </cell>
          <cell r="J919" t="str">
            <v>Steve</v>
          </cell>
        </row>
        <row r="920">
          <cell r="A920" t="str">
            <v>NINT714</v>
          </cell>
          <cell r="B920" t="str">
            <v>Plant Radio Narrow Banding</v>
          </cell>
          <cell r="C920" t="str">
            <v>Approved</v>
          </cell>
          <cell r="D920" t="str">
            <v>Telecom Eng Services</v>
          </cell>
          <cell r="E920" t="str">
            <v>Richard Donaldson</v>
          </cell>
          <cell r="G920" t="str">
            <v>12/1/11 8:00 AM</v>
          </cell>
          <cell r="H920" t="str">
            <v>12/31/12 5:00 PM</v>
          </cell>
          <cell r="I920" t="str">
            <v>L2</v>
          </cell>
          <cell r="J920" t="str">
            <v>Steve</v>
          </cell>
        </row>
        <row r="921">
          <cell r="A921" t="str">
            <v>NINT715</v>
          </cell>
          <cell r="B921" t="str">
            <v>EventPro Upgrade</v>
          </cell>
          <cell r="C921" t="str">
            <v>Approved</v>
          </cell>
          <cell r="D921" t="str">
            <v>Ent Apps Sol Delivery</v>
          </cell>
          <cell r="E921" t="str">
            <v>Ashley Reid</v>
          </cell>
          <cell r="F921" t="str">
            <v>Lacy Hamilton</v>
          </cell>
          <cell r="G921" t="str">
            <v>12/3/12 8:00 AM</v>
          </cell>
          <cell r="H921" t="str">
            <v>7/31/13 5:00 PM</v>
          </cell>
          <cell r="I921" t="str">
            <v>L2</v>
          </cell>
          <cell r="J921" t="str">
            <v>Erin</v>
          </cell>
        </row>
        <row r="922">
          <cell r="A922" t="str">
            <v>NINT716</v>
          </cell>
          <cell r="B922" t="str">
            <v>Renewables Sunset – New Solar Site</v>
          </cell>
          <cell r="C922" t="str">
            <v>Proposed</v>
          </cell>
          <cell r="D922" t="str">
            <v>Commercial/Fuels &amp; Trading</v>
          </cell>
          <cell r="G922" t="str">
            <v>12/17/12 8:00 AM</v>
          </cell>
          <cell r="H922" t="str">
            <v>1/31/13 5:00 PM</v>
          </cell>
          <cell r="I922" t="str">
            <v>L2</v>
          </cell>
          <cell r="J922" t="str">
            <v>Justin</v>
          </cell>
        </row>
        <row r="923">
          <cell r="A923" t="str">
            <v>NINT717</v>
          </cell>
          <cell r="B923" t="str">
            <v>PD Florida RouteSmart conversion</v>
          </cell>
          <cell r="C923" t="str">
            <v>Proposed</v>
          </cell>
          <cell r="D923" t="str">
            <v>Grid Modernization</v>
          </cell>
          <cell r="G923" t="str">
            <v>1/1/13 8:00 AM</v>
          </cell>
          <cell r="H923" t="str">
            <v>3/29/13 5:00 PM</v>
          </cell>
          <cell r="I923" t="str">
            <v>L2</v>
          </cell>
          <cell r="J923" t="str">
            <v>Mandy</v>
          </cell>
        </row>
        <row r="924">
          <cell r="A924" t="str">
            <v>NINT718</v>
          </cell>
          <cell r="B924" t="str">
            <v>Video Conference Expansion</v>
          </cell>
          <cell r="C924" t="str">
            <v>Cancelled</v>
          </cell>
          <cell r="D924" t="str">
            <v>Telecom Eng Services</v>
          </cell>
          <cell r="E924" t="str">
            <v>Tim Slay</v>
          </cell>
          <cell r="G924" t="str">
            <v>12/3/12 8:00 AM</v>
          </cell>
          <cell r="H924" t="str">
            <v>12/3/12 8:00 AM</v>
          </cell>
          <cell r="I924" t="str">
            <v>L2</v>
          </cell>
          <cell r="J924" t="str">
            <v>Steve</v>
          </cell>
        </row>
        <row r="925">
          <cell r="A925" t="str">
            <v>NINT719</v>
          </cell>
          <cell r="B925" t="str">
            <v>Fiber Management System Consolidation</v>
          </cell>
          <cell r="C925" t="str">
            <v>Cancelled</v>
          </cell>
          <cell r="D925" t="str">
            <v>Telecom Eng Services</v>
          </cell>
          <cell r="E925" t="str">
            <v>Tim Slay</v>
          </cell>
          <cell r="G925" t="str">
            <v>12/3/12 8:00 AM</v>
          </cell>
          <cell r="H925" t="str">
            <v>3/29/13 5:00 PM</v>
          </cell>
          <cell r="I925" t="str">
            <v>L2</v>
          </cell>
          <cell r="J925" t="str">
            <v>Steve</v>
          </cell>
        </row>
        <row r="926">
          <cell r="A926" t="str">
            <v>NINT720</v>
          </cell>
          <cell r="B926" t="str">
            <v>Gap Solution for Gas Only</v>
          </cell>
          <cell r="C926" t="str">
            <v>Proposed</v>
          </cell>
          <cell r="D926" t="str">
            <v>Grid Modernization</v>
          </cell>
          <cell r="G926" t="str">
            <v>4/1/13 8:00 AM</v>
          </cell>
          <cell r="H926" t="str">
            <v>9/30/13 5:00 PM</v>
          </cell>
          <cell r="I926" t="str">
            <v>L2</v>
          </cell>
          <cell r="J926" t="str">
            <v>Mandy</v>
          </cell>
        </row>
        <row r="927">
          <cell r="A927" t="str">
            <v>NINT721</v>
          </cell>
          <cell r="B927" t="str">
            <v>Itron Gap IEE 8.0 Upgrade</v>
          </cell>
          <cell r="C927" t="str">
            <v>Proposed</v>
          </cell>
          <cell r="D927" t="str">
            <v>Grid Modernization</v>
          </cell>
          <cell r="G927" t="str">
            <v>1/2/14 8:00 AM</v>
          </cell>
          <cell r="H927" t="str">
            <v>7/3/15 5:00 PM</v>
          </cell>
          <cell r="I927" t="str">
            <v>L2</v>
          </cell>
          <cell r="J927" t="str">
            <v>Mandy</v>
          </cell>
        </row>
        <row r="928">
          <cell r="A928" t="str">
            <v>NINT722</v>
          </cell>
          <cell r="B928" t="str">
            <v>Badger Head End Upgrade</v>
          </cell>
          <cell r="C928" t="str">
            <v>Proposed</v>
          </cell>
          <cell r="D928" t="str">
            <v>Grid Modernization</v>
          </cell>
          <cell r="G928" t="str">
            <v>7/1/13 8:00 AM</v>
          </cell>
          <cell r="H928" t="str">
            <v>9/30/13 5:00 PM</v>
          </cell>
          <cell r="I928" t="str">
            <v>L2</v>
          </cell>
          <cell r="J928" t="str">
            <v>Mandy</v>
          </cell>
        </row>
        <row r="929">
          <cell r="A929" t="str">
            <v>NINT723</v>
          </cell>
          <cell r="B929" t="str">
            <v>CR3 – RP Video Servers</v>
          </cell>
          <cell r="C929" t="str">
            <v>Approved</v>
          </cell>
          <cell r="D929" t="str">
            <v>Nuc Infra/Sol Delivery</v>
          </cell>
          <cell r="E929" t="str">
            <v>Susan McPhearson</v>
          </cell>
          <cell r="F929" t="str">
            <v>Carl Robinson</v>
          </cell>
          <cell r="G929" t="str">
            <v>12/3/12 8:00 AM</v>
          </cell>
          <cell r="H929" t="str">
            <v>12/31/12 5:00 PM</v>
          </cell>
          <cell r="I929" t="str">
            <v>L2</v>
          </cell>
          <cell r="J929" t="str">
            <v>Justin</v>
          </cell>
        </row>
        <row r="930">
          <cell r="A930" t="str">
            <v>NINT724</v>
          </cell>
          <cell r="B930" t="str">
            <v>WebSphere upgrade project for 2013</v>
          </cell>
          <cell r="C930" t="str">
            <v>Proposed</v>
          </cell>
          <cell r="D930" t="str">
            <v>Technology Services</v>
          </cell>
          <cell r="E930" t="str">
            <v>Sherri Fonvielle</v>
          </cell>
          <cell r="G930" t="str">
            <v>1/7/13 8:00 AM</v>
          </cell>
          <cell r="H930" t="str">
            <v>12/31/13 5:00 PM</v>
          </cell>
          <cell r="I930" t="str">
            <v>L2</v>
          </cell>
          <cell r="J930" t="str">
            <v>Mark</v>
          </cell>
        </row>
        <row r="931">
          <cell r="A931" t="str">
            <v>NINT725</v>
          </cell>
          <cell r="B931" t="str">
            <v>Replace ChangeMan ZMF with CA Endevor SCM</v>
          </cell>
          <cell r="C931" t="str">
            <v>Proposed</v>
          </cell>
          <cell r="D931" t="str">
            <v>Technology Services</v>
          </cell>
          <cell r="G931" t="str">
            <v>12/10/12 8:00 AM</v>
          </cell>
          <cell r="H931" t="str">
            <v>11/28/14 5:00 PM</v>
          </cell>
          <cell r="I931" t="str">
            <v>L2</v>
          </cell>
          <cell r="J931" t="str">
            <v>Mark</v>
          </cell>
        </row>
        <row r="932">
          <cell r="A932" t="str">
            <v>NINT726</v>
          </cell>
          <cell r="B932" t="str">
            <v>Cape Fear SEP Decomm and Relo Lone Protection</v>
          </cell>
          <cell r="C932" t="str">
            <v>Approved</v>
          </cell>
          <cell r="D932" t="str">
            <v>Telecom Eng Services</v>
          </cell>
          <cell r="E932" t="str">
            <v>Nancy Watts</v>
          </cell>
          <cell r="F932" t="str">
            <v>Nancy Watts</v>
          </cell>
          <cell r="G932" t="str">
            <v>1/21/13 8:00 AM</v>
          </cell>
          <cell r="H932" t="str">
            <v>5/31/13 5:00 PM</v>
          </cell>
          <cell r="I932" t="str">
            <v>L2</v>
          </cell>
          <cell r="J932" t="str">
            <v>Steve</v>
          </cell>
        </row>
        <row r="933">
          <cell r="A933" t="str">
            <v>NINT727</v>
          </cell>
          <cell r="B933" t="str">
            <v>RNP Admin Bldg Upgrade 1st Fl Phase 2</v>
          </cell>
          <cell r="C933" t="str">
            <v>Closed</v>
          </cell>
          <cell r="D933" t="str">
            <v>Telecom Eng Services</v>
          </cell>
          <cell r="E933" t="str">
            <v>Steve Smithson</v>
          </cell>
          <cell r="F933" t="str">
            <v>Tim Slay</v>
          </cell>
          <cell r="G933" t="str">
            <v>12/3/12 8:00 AM</v>
          </cell>
          <cell r="H933" t="str">
            <v>1/31/13 5:00 PM</v>
          </cell>
          <cell r="I933" t="str">
            <v>L2</v>
          </cell>
          <cell r="J933" t="str">
            <v>Steve</v>
          </cell>
        </row>
        <row r="934">
          <cell r="A934" t="str">
            <v>NINT728</v>
          </cell>
          <cell r="B934" t="str">
            <v>CR3 Video Switches for Monitoring</v>
          </cell>
          <cell r="C934" t="str">
            <v>Approved</v>
          </cell>
          <cell r="D934" t="str">
            <v>Telecom Eng Services</v>
          </cell>
          <cell r="E934" t="str">
            <v>Steve Smithson</v>
          </cell>
          <cell r="F934" t="str">
            <v>Tim Slay</v>
          </cell>
          <cell r="G934" t="str">
            <v>12/3/12 8:00 AM</v>
          </cell>
          <cell r="H934" t="str">
            <v>12/31/12 5:00 PM</v>
          </cell>
          <cell r="I934" t="str">
            <v>L2</v>
          </cell>
          <cell r="J934" t="str">
            <v>Steve</v>
          </cell>
        </row>
        <row r="935">
          <cell r="A935" t="str">
            <v>NINT729</v>
          </cell>
          <cell r="B935" t="str">
            <v>CR3 Maint Trng Bldg Fab Shop provide Telecom</v>
          </cell>
          <cell r="C935" t="str">
            <v>Approved</v>
          </cell>
          <cell r="D935" t="str">
            <v>Telecom Eng Services</v>
          </cell>
          <cell r="E935" t="str">
            <v>Steve Smithson</v>
          </cell>
          <cell r="F935" t="str">
            <v>Tim Slay</v>
          </cell>
          <cell r="G935" t="str">
            <v>11/1/12 8:00 AM</v>
          </cell>
          <cell r="H935" t="str">
            <v>12/31/12 5:00 PM</v>
          </cell>
          <cell r="I935" t="str">
            <v>L2</v>
          </cell>
          <cell r="J935" t="str">
            <v>Steve</v>
          </cell>
        </row>
        <row r="936">
          <cell r="A936" t="str">
            <v>NINT730</v>
          </cell>
          <cell r="B936" t="str">
            <v>CR3 New ACP Camera Termination</v>
          </cell>
          <cell r="C936" t="str">
            <v>Approved</v>
          </cell>
          <cell r="D936" t="str">
            <v>Telecom Eng Services</v>
          </cell>
          <cell r="E936" t="str">
            <v>Steve Smithson</v>
          </cell>
          <cell r="F936" t="str">
            <v>Tim Slay</v>
          </cell>
          <cell r="G936" t="str">
            <v>12/17/12 8:00 AM</v>
          </cell>
          <cell r="H936" t="str">
            <v>1/31/13 5:00 PM</v>
          </cell>
          <cell r="I936" t="str">
            <v>L2</v>
          </cell>
          <cell r="J936" t="str">
            <v>Steve</v>
          </cell>
        </row>
        <row r="937">
          <cell r="A937" t="str">
            <v>INT696</v>
          </cell>
          <cell r="B937" t="str">
            <v>Redesignated INT91</v>
          </cell>
          <cell r="C937" t="str">
            <v>Cancelled</v>
          </cell>
          <cell r="D937" t="str">
            <v>IT PMO/Resource Mgmt</v>
          </cell>
          <cell r="G937" t="str">
            <v>12/5/12 8:00 AM</v>
          </cell>
          <cell r="H937" t="str">
            <v>12/5/12 8:00 AM</v>
          </cell>
          <cell r="I937" t="str">
            <v>L2</v>
          </cell>
          <cell r="J937" t="str">
            <v>Mandy</v>
          </cell>
        </row>
        <row r="938">
          <cell r="A938" t="str">
            <v>NINT731</v>
          </cell>
          <cell r="B938" t="str">
            <v>Migrate sites from IIS 6 to IIS 7.5</v>
          </cell>
          <cell r="C938" t="str">
            <v>Proposed</v>
          </cell>
          <cell r="D938" t="str">
            <v>Technology Services</v>
          </cell>
          <cell r="G938" t="str">
            <v>1/2/13 8:00 AM</v>
          </cell>
          <cell r="H938" t="str">
            <v>12/31/13 5:00 PM</v>
          </cell>
          <cell r="I938" t="str">
            <v>L2</v>
          </cell>
          <cell r="J938" t="str">
            <v>Mark</v>
          </cell>
        </row>
        <row r="939">
          <cell r="A939" t="str">
            <v>NINT732</v>
          </cell>
          <cell r="B939" t="str">
            <v>Midwest Shelter Replacement</v>
          </cell>
          <cell r="C939" t="str">
            <v>Proposed</v>
          </cell>
          <cell r="D939" t="str">
            <v>Telecom Eng Services</v>
          </cell>
          <cell r="E939" t="str">
            <v>Tim Slay</v>
          </cell>
          <cell r="G939" t="str">
            <v>2/1/13 8:00 AM</v>
          </cell>
          <cell r="H939" t="str">
            <v>12/29/17 5:00 PM</v>
          </cell>
          <cell r="I939" t="str">
            <v>L2</v>
          </cell>
          <cell r="J939" t="str">
            <v>Steve</v>
          </cell>
        </row>
        <row r="940">
          <cell r="A940" t="str">
            <v>NINT733</v>
          </cell>
          <cell r="B940" t="str">
            <v>Purchase - Replenish RSA Token Stock - Corie</v>
          </cell>
          <cell r="C940" t="str">
            <v>Cancelled</v>
          </cell>
          <cell r="D940" t="str">
            <v>Directory &amp; Access Services</v>
          </cell>
          <cell r="E940" t="str">
            <v>Corie Smith</v>
          </cell>
          <cell r="F940" t="str">
            <v>Terrell Garren</v>
          </cell>
          <cell r="G940" t="str">
            <v>12/15/12 8:00 AM</v>
          </cell>
          <cell r="H940" t="str">
            <v>12/15/12 8:00 AM</v>
          </cell>
          <cell r="I940" t="str">
            <v>L2</v>
          </cell>
          <cell r="J940" t="str">
            <v>Mark</v>
          </cell>
        </row>
        <row r="941">
          <cell r="A941" t="str">
            <v>NINT734</v>
          </cell>
          <cell r="B941" t="str">
            <v>HVI at New Bern MW</v>
          </cell>
          <cell r="C941" t="str">
            <v>Proposed</v>
          </cell>
          <cell r="D941" t="str">
            <v>Telecom Eng Services</v>
          </cell>
          <cell r="E941" t="str">
            <v>Tim Slay</v>
          </cell>
          <cell r="G941" t="str">
            <v>1/14/13 8:00 AM</v>
          </cell>
          <cell r="H941" t="str">
            <v>2/28/13 5:00 PM</v>
          </cell>
          <cell r="I941" t="str">
            <v>L2</v>
          </cell>
          <cell r="J941" t="str">
            <v>Steve</v>
          </cell>
        </row>
        <row r="942">
          <cell r="A942" t="str">
            <v>NINT735</v>
          </cell>
          <cell r="B942" t="str">
            <v>Sub T1 EOL Telecom Tactical Study</v>
          </cell>
          <cell r="C942" t="str">
            <v>Approved</v>
          </cell>
          <cell r="D942" t="str">
            <v>Telecom Eng Services</v>
          </cell>
          <cell r="E942" t="str">
            <v>Tim Slay</v>
          </cell>
          <cell r="G942" t="str">
            <v>1/14/13 8:00 AM</v>
          </cell>
          <cell r="H942" t="str">
            <v>3/29/13 5:00 PM</v>
          </cell>
          <cell r="I942" t="str">
            <v>L2</v>
          </cell>
          <cell r="J942" t="str">
            <v>Steve</v>
          </cell>
        </row>
        <row r="943">
          <cell r="A943" t="str">
            <v>NINT736</v>
          </cell>
          <cell r="B943" t="str">
            <v>Badge Reprint - Nuclear</v>
          </cell>
          <cell r="C943" t="str">
            <v>Proposed</v>
          </cell>
          <cell r="D943" t="str">
            <v>Nuc Infra/Sol Delivery</v>
          </cell>
          <cell r="G943" t="str">
            <v>1/2/13 8:00 AM</v>
          </cell>
          <cell r="H943" t="str">
            <v>6/14/13 5:00 PM</v>
          </cell>
          <cell r="J943" t="str">
            <v>Justin</v>
          </cell>
        </row>
        <row r="944">
          <cell r="A944" t="str">
            <v>NINT737</v>
          </cell>
          <cell r="B944" t="str">
            <v>IT NERC CIP EACM/PACS Mitigation Effort</v>
          </cell>
          <cell r="C944" t="str">
            <v>Approved - Initiate</v>
          </cell>
          <cell r="D944" t="str">
            <v>Cyber Security Ops</v>
          </cell>
          <cell r="E944" t="str">
            <v>Baiba Grazdina</v>
          </cell>
          <cell r="F944" t="str">
            <v>Terrell Garren</v>
          </cell>
          <cell r="G944" t="str">
            <v>1/2/13 8:00 AM</v>
          </cell>
          <cell r="H944" t="str">
            <v>9/30/13 5:00 PM</v>
          </cell>
          <cell r="I944" t="str">
            <v>L2</v>
          </cell>
          <cell r="J944" t="str">
            <v>Mark</v>
          </cell>
        </row>
        <row r="945">
          <cell r="A945" t="str">
            <v>NINT738</v>
          </cell>
          <cell r="B945" t="str">
            <v>Carolinas Transmission Serial to IP Upgrade Program</v>
          </cell>
          <cell r="C945" t="str">
            <v>Proposed</v>
          </cell>
          <cell r="D945" t="str">
            <v>Telecom Eng Services</v>
          </cell>
          <cell r="E945" t="str">
            <v>Tim Slay</v>
          </cell>
          <cell r="G945" t="str">
            <v>1/3/13 8:00 AM</v>
          </cell>
          <cell r="H945" t="str">
            <v>12/31/13 5:00 PM</v>
          </cell>
          <cell r="I945" t="str">
            <v>L2</v>
          </cell>
          <cell r="J945" t="str">
            <v>Steve</v>
          </cell>
        </row>
        <row r="946">
          <cell r="A946" t="str">
            <v>NINT739</v>
          </cell>
          <cell r="B946" t="str">
            <v>iDen Microwave Backhaul 2013-2014</v>
          </cell>
          <cell r="C946" t="str">
            <v>Proposed</v>
          </cell>
          <cell r="D946" t="str">
            <v>Telecom Eng Services</v>
          </cell>
          <cell r="E946" t="str">
            <v>Tim Slay</v>
          </cell>
          <cell r="G946" t="str">
            <v>2/1/13 8:00 AM</v>
          </cell>
          <cell r="H946" t="str">
            <v>6/30/14 5:00 PM</v>
          </cell>
          <cell r="I946" t="str">
            <v>L2</v>
          </cell>
          <cell r="J946" t="str">
            <v>Steve</v>
          </cell>
        </row>
        <row r="947">
          <cell r="A947" t="str">
            <v>NINT740</v>
          </cell>
          <cell r="B947" t="str">
            <v>Roxboro Fos - Upgrade Switch for Badge Readers</v>
          </cell>
          <cell r="C947" t="str">
            <v>Approved</v>
          </cell>
          <cell r="D947" t="str">
            <v>Telecom Eng Services</v>
          </cell>
          <cell r="E947" t="str">
            <v>Nancy Watts</v>
          </cell>
          <cell r="G947" t="str">
            <v>1/14/13 8:00 AM</v>
          </cell>
          <cell r="H947" t="str">
            <v>4/30/13 5:00 PM</v>
          </cell>
          <cell r="I947" t="str">
            <v>L2</v>
          </cell>
          <cell r="J947" t="str">
            <v>Steve</v>
          </cell>
        </row>
        <row r="948">
          <cell r="A948" t="str">
            <v>NINT741</v>
          </cell>
          <cell r="B948" t="str">
            <v>Ulmerton West Substation THOR 2450D1</v>
          </cell>
          <cell r="C948" t="str">
            <v>Approved</v>
          </cell>
          <cell r="D948" t="str">
            <v>Telecom Eng Services</v>
          </cell>
          <cell r="E948" t="str">
            <v>Tim Slay</v>
          </cell>
          <cell r="G948" t="str">
            <v>1/14/13 8:00 AM</v>
          </cell>
          <cell r="H948" t="str">
            <v>5/31/13 5:00 PM</v>
          </cell>
          <cell r="I948" t="str">
            <v>L2</v>
          </cell>
          <cell r="J948" t="str">
            <v>Steve</v>
          </cell>
        </row>
        <row r="949">
          <cell r="A949" t="str">
            <v>NINT742</v>
          </cell>
          <cell r="B949" t="str">
            <v>SQL Server Virtualization</v>
          </cell>
          <cell r="C949" t="str">
            <v>Proposed</v>
          </cell>
          <cell r="D949" t="str">
            <v>Database Services</v>
          </cell>
          <cell r="G949" t="str">
            <v>2/1/13 8:00 AM</v>
          </cell>
          <cell r="H949" t="str">
            <v>12/31/13 5:00 PM</v>
          </cell>
          <cell r="I949" t="str">
            <v>L2</v>
          </cell>
          <cell r="J949" t="str">
            <v>Mark</v>
          </cell>
        </row>
        <row r="950">
          <cell r="A950" t="str">
            <v>NINT743</v>
          </cell>
          <cell r="B950" t="str">
            <v>EPO Upgrade Project</v>
          </cell>
          <cell r="C950" t="str">
            <v>Approved</v>
          </cell>
          <cell r="D950" t="str">
            <v>Cust Sol Delivery</v>
          </cell>
          <cell r="G950" t="str">
            <v>1/15/13 8:00 AM</v>
          </cell>
          <cell r="H950" t="str">
            <v>4/30/13 5:00 PM</v>
          </cell>
          <cell r="I950" t="str">
            <v>L2</v>
          </cell>
          <cell r="J950" t="str">
            <v>Mandy</v>
          </cell>
        </row>
        <row r="951">
          <cell r="A951" t="str">
            <v>NINT744</v>
          </cell>
          <cell r="B951" t="str">
            <v>Database Replication Management</v>
          </cell>
          <cell r="C951" t="str">
            <v>Proposed</v>
          </cell>
          <cell r="D951" t="str">
            <v>Database Services</v>
          </cell>
          <cell r="E951" t="str">
            <v>Missy Froneberger</v>
          </cell>
          <cell r="G951" t="str">
            <v>2/1/12 8:00 AM</v>
          </cell>
          <cell r="H951" t="str">
            <v>12/31/12 5:00 PM</v>
          </cell>
          <cell r="I951" t="str">
            <v>L2</v>
          </cell>
          <cell r="J951" t="str">
            <v>Mark</v>
          </cell>
        </row>
        <row r="952">
          <cell r="A952" t="str">
            <v>NINT745</v>
          </cell>
          <cell r="B952" t="str">
            <v>Bartow Admin Reno and Constr Planning</v>
          </cell>
          <cell r="C952" t="str">
            <v>Approved</v>
          </cell>
          <cell r="D952" t="str">
            <v>Telecom Eng Services</v>
          </cell>
          <cell r="G952" t="str">
            <v>1/14/13 8:00 AM</v>
          </cell>
          <cell r="H952" t="str">
            <v>4/5/13 5:00 PM</v>
          </cell>
          <cell r="I952" t="str">
            <v>L2</v>
          </cell>
          <cell r="J952" t="str">
            <v>Steve</v>
          </cell>
        </row>
        <row r="953">
          <cell r="A953" t="str">
            <v>NINT746</v>
          </cell>
          <cell r="B953" t="str">
            <v>PEP 15th Floor Security Dept</v>
          </cell>
          <cell r="C953" t="str">
            <v>Proposed</v>
          </cell>
          <cell r="D953" t="str">
            <v>Telecom Eng Services</v>
          </cell>
          <cell r="G953" t="str">
            <v>1/9/13 8:00 AM</v>
          </cell>
          <cell r="H953" t="str">
            <v>1/31/13 5:00 PM</v>
          </cell>
          <cell r="I953" t="str">
            <v>L2</v>
          </cell>
          <cell r="J953" t="str">
            <v>Steve</v>
          </cell>
        </row>
        <row r="954">
          <cell r="A954" t="str">
            <v>NINT747</v>
          </cell>
          <cell r="B954" t="str">
            <v>Concord 230KV Substation - Provide Comm</v>
          </cell>
          <cell r="C954" t="str">
            <v>Approved</v>
          </cell>
          <cell r="D954" t="str">
            <v>Telecom Eng Services</v>
          </cell>
          <cell r="E954" t="str">
            <v>Nancy Watts</v>
          </cell>
          <cell r="G954" t="str">
            <v>1/14/13 8:00 AM</v>
          </cell>
          <cell r="H954" t="str">
            <v>4/8/13 5:00 PM</v>
          </cell>
          <cell r="I954" t="str">
            <v>L2</v>
          </cell>
          <cell r="J954" t="str">
            <v>Steve</v>
          </cell>
        </row>
        <row r="955">
          <cell r="A955" t="str">
            <v>NINT748</v>
          </cell>
          <cell r="B955" t="str">
            <v>Bradfirdville West_Havana Rebuild</v>
          </cell>
          <cell r="C955" t="str">
            <v>Proposed</v>
          </cell>
          <cell r="D955" t="str">
            <v>Telecom Eng Services</v>
          </cell>
          <cell r="E955" t="str">
            <v>Tim Slay</v>
          </cell>
          <cell r="G955" t="str">
            <v>1/21/13 8:00 AM</v>
          </cell>
          <cell r="H955" t="str">
            <v>6/28/13 5:00 PM</v>
          </cell>
          <cell r="I955" t="str">
            <v>L2</v>
          </cell>
          <cell r="J955" t="str">
            <v>Steve</v>
          </cell>
        </row>
        <row r="956">
          <cell r="A956" t="str">
            <v>NINT749</v>
          </cell>
          <cell r="B956" t="str">
            <v>28th Street Fiber Cut</v>
          </cell>
          <cell r="C956" t="str">
            <v>Approved</v>
          </cell>
          <cell r="D956" t="str">
            <v>Telecom Eng Services</v>
          </cell>
          <cell r="E956" t="str">
            <v>Tim Slay</v>
          </cell>
          <cell r="G956" t="str">
            <v>12/27/12 8:00 AM</v>
          </cell>
          <cell r="H956" t="str">
            <v>1/31/13 5:00 PM</v>
          </cell>
          <cell r="I956" t="str">
            <v>L2</v>
          </cell>
          <cell r="J956" t="str">
            <v>Steve</v>
          </cell>
        </row>
        <row r="957">
          <cell r="A957" t="str">
            <v>NINT750</v>
          </cell>
          <cell r="B957" t="str">
            <v>Asheville AMI Metering Solution</v>
          </cell>
          <cell r="C957" t="str">
            <v>Proposed</v>
          </cell>
          <cell r="D957" t="str">
            <v>Grid Modernization</v>
          </cell>
          <cell r="G957" t="str">
            <v>7/1/13 8:00 AM</v>
          </cell>
          <cell r="H957" t="str">
            <v>7/1/13 5:00 PM</v>
          </cell>
          <cell r="I957" t="str">
            <v>L2</v>
          </cell>
          <cell r="J957" t="str">
            <v>Mandy</v>
          </cell>
        </row>
        <row r="958">
          <cell r="A958" t="str">
            <v>NINT751</v>
          </cell>
          <cell r="B958" t="str">
            <v>Crystal River South - substation RUDI</v>
          </cell>
          <cell r="C958" t="str">
            <v>Proposed</v>
          </cell>
          <cell r="D958" t="str">
            <v>Telecom Eng Services</v>
          </cell>
          <cell r="E958" t="str">
            <v>Tim Slay</v>
          </cell>
          <cell r="G958" t="str">
            <v>1/28/13 8:00 AM</v>
          </cell>
          <cell r="H958" t="str">
            <v>2/15/13 5:00 PM</v>
          </cell>
          <cell r="I958" t="str">
            <v>L2</v>
          </cell>
          <cell r="J958" t="str">
            <v>Steve</v>
          </cell>
        </row>
        <row r="959">
          <cell r="A959" t="str">
            <v>NINT752</v>
          </cell>
          <cell r="B959" t="str">
            <v>Inglis Fiber Cut</v>
          </cell>
          <cell r="C959" t="str">
            <v>Proposed</v>
          </cell>
          <cell r="D959" t="str">
            <v>Telecom Eng Services</v>
          </cell>
          <cell r="E959" t="str">
            <v>Tim Slay</v>
          </cell>
          <cell r="G959" t="str">
            <v>1/9/13 8:00 AM</v>
          </cell>
          <cell r="H959" t="str">
            <v>1/11/13 5:00 PM</v>
          </cell>
          <cell r="I959" t="str">
            <v>L2</v>
          </cell>
          <cell r="J959" t="str">
            <v>Steve</v>
          </cell>
        </row>
        <row r="960">
          <cell r="A960" t="str">
            <v>NINT753</v>
          </cell>
          <cell r="B960" t="str">
            <v>Catawba Security VHF Radio System</v>
          </cell>
          <cell r="C960" t="str">
            <v>Proposed</v>
          </cell>
          <cell r="D960" t="str">
            <v>Telecom Eng Services</v>
          </cell>
          <cell r="E960" t="str">
            <v>Tim Slay</v>
          </cell>
          <cell r="G960" t="str">
            <v>1/17/13 8:00 AM</v>
          </cell>
          <cell r="H960" t="str">
            <v>2/25/13 5:00 PM</v>
          </cell>
          <cell r="I960" t="str">
            <v>L2</v>
          </cell>
          <cell r="J960" t="str">
            <v>Steve</v>
          </cell>
        </row>
        <row r="961">
          <cell r="A961" t="str">
            <v>NINT754</v>
          </cell>
          <cell r="B961" t="str">
            <v>Kathleen - Zephyrhills North 2nd 230KV Line</v>
          </cell>
          <cell r="C961" t="str">
            <v>Proposed</v>
          </cell>
          <cell r="D961" t="str">
            <v>Telecom Eng Services</v>
          </cell>
          <cell r="E961" t="str">
            <v>Tim Slay</v>
          </cell>
          <cell r="G961" t="str">
            <v>2/4/13 8:00 AM</v>
          </cell>
          <cell r="H961" t="str">
            <v>8/30/13 5:00 PM</v>
          </cell>
          <cell r="I961" t="str">
            <v>L2</v>
          </cell>
          <cell r="J961" t="str">
            <v>Steve</v>
          </cell>
        </row>
        <row r="962">
          <cell r="A962" t="str">
            <v>NINT755</v>
          </cell>
          <cell r="B962" t="str">
            <v>Deland West - DeLeon Springs 115kV &amp; DWB Rebuild</v>
          </cell>
          <cell r="C962" t="str">
            <v>Proposed</v>
          </cell>
          <cell r="D962" t="str">
            <v>Telecom Eng Services</v>
          </cell>
          <cell r="E962" t="str">
            <v>Tim Slay</v>
          </cell>
          <cell r="G962" t="str">
            <v>2/18/13 8:00 AM</v>
          </cell>
          <cell r="H962" t="str">
            <v>11/27/13 5:00 PM</v>
          </cell>
          <cell r="I962" t="str">
            <v>L2</v>
          </cell>
          <cell r="J962" t="str">
            <v>Steve</v>
          </cell>
        </row>
        <row r="963">
          <cell r="A963" t="str">
            <v>NINT756</v>
          </cell>
          <cell r="B963" t="str">
            <v>Blewett Hydro Plant Fiber</v>
          </cell>
          <cell r="C963" t="str">
            <v>Proposed</v>
          </cell>
          <cell r="D963" t="str">
            <v>Telecom Eng Services</v>
          </cell>
          <cell r="E963" t="str">
            <v>Tim Slay</v>
          </cell>
          <cell r="G963" t="str">
            <v>2/4/13 8:00 AM</v>
          </cell>
          <cell r="H963" t="str">
            <v>6/28/13 5:00 PM</v>
          </cell>
          <cell r="I963" t="str">
            <v>L2</v>
          </cell>
          <cell r="J963" t="str">
            <v>Steve</v>
          </cell>
        </row>
        <row r="964">
          <cell r="A964" t="str">
            <v>NINT757</v>
          </cell>
          <cell r="B964" t="str">
            <v>Lake Wales Fiber Cut</v>
          </cell>
          <cell r="C964" t="str">
            <v>Proposed</v>
          </cell>
          <cell r="D964" t="str">
            <v>Telecom Eng Services</v>
          </cell>
          <cell r="E964" t="str">
            <v>Tim Slay</v>
          </cell>
          <cell r="G964" t="str">
            <v>1/14/13 8:00 AM</v>
          </cell>
          <cell r="H964" t="str">
            <v>1/15/13 5:00 PM</v>
          </cell>
          <cell r="I964" t="str">
            <v>L2</v>
          </cell>
          <cell r="J964" t="str">
            <v>Steve</v>
          </cell>
        </row>
        <row r="965">
          <cell r="A965" t="str">
            <v>PMO006</v>
          </cell>
          <cell r="B965" t="str">
            <v>Non Project Work</v>
          </cell>
          <cell r="C965" t="str">
            <v>Proposed</v>
          </cell>
          <cell r="D965" t="str">
            <v>IT PMO/Resource Mgmt</v>
          </cell>
          <cell r="G965" t="str">
            <v>1/1/13 8:00 AM</v>
          </cell>
          <cell r="H965" t="str">
            <v>12/31/13 5:00 PM</v>
          </cell>
          <cell r="I965" t="str">
            <v>L2</v>
          </cell>
          <cell r="J965" t="str">
            <v>Mandy</v>
          </cell>
        </row>
        <row r="966">
          <cell r="A966" t="str">
            <v>INT91b</v>
          </cell>
          <cell r="B966" t="str">
            <v>SCWM Interface work for 1/1/2014</v>
          </cell>
          <cell r="C966" t="str">
            <v>Approved</v>
          </cell>
          <cell r="D966" t="str">
            <v>IT PMO/Resource Mgmt</v>
          </cell>
          <cell r="G966" t="str">
            <v>1/2/13 8:00 AM</v>
          </cell>
          <cell r="H966" t="str">
            <v>1/31/14 5:00 PM</v>
          </cell>
          <cell r="I966" t="str">
            <v>L2</v>
          </cell>
          <cell r="J966" t="str">
            <v>Mandy</v>
          </cell>
        </row>
        <row r="967">
          <cell r="A967" t="str">
            <v>INT91c</v>
          </cell>
          <cell r="B967" t="str">
            <v>Nuclear Interface work for 1/1/2014</v>
          </cell>
          <cell r="C967" t="str">
            <v>Approved</v>
          </cell>
          <cell r="D967" t="str">
            <v>IT PMO/Resource Mgmt</v>
          </cell>
          <cell r="G967" t="str">
            <v>1/2/13 8:00 AM</v>
          </cell>
          <cell r="H967" t="str">
            <v>1/31/14 5:00 PM</v>
          </cell>
          <cell r="I967" t="str">
            <v>L2</v>
          </cell>
          <cell r="J967" t="str">
            <v>Mandy</v>
          </cell>
        </row>
        <row r="968">
          <cell r="A968" t="str">
            <v>INT91e</v>
          </cell>
          <cell r="B968" t="str">
            <v>Customer Interface work for 1/1/2014</v>
          </cell>
          <cell r="C968" t="str">
            <v>Approved</v>
          </cell>
          <cell r="D968" t="str">
            <v>IT PMO/Resource Mgmt</v>
          </cell>
          <cell r="G968" t="str">
            <v>1/2/13 8:00 AM</v>
          </cell>
          <cell r="H968" t="str">
            <v>1/31/14 5:00 PM</v>
          </cell>
          <cell r="I968" t="str">
            <v>L2</v>
          </cell>
          <cell r="J968" t="str">
            <v>Mandy</v>
          </cell>
        </row>
        <row r="969">
          <cell r="A969" t="str">
            <v>NINT758</v>
          </cell>
          <cell r="B969" t="str">
            <v>Implement M&amp;D Center Tools for Non-Regulated Business - EtaPro</v>
          </cell>
          <cell r="C969" t="str">
            <v>Proposed</v>
          </cell>
          <cell r="D969" t="str">
            <v>Fossil/Hydro/EH&amp;S Solutions</v>
          </cell>
          <cell r="G969" t="str">
            <v>1/1/13 8:00 AM</v>
          </cell>
          <cell r="H969" t="str">
            <v>6/28/13 5:00 PM</v>
          </cell>
          <cell r="I969" t="str">
            <v>L2</v>
          </cell>
          <cell r="J969" t="str">
            <v>Justin</v>
          </cell>
        </row>
        <row r="970">
          <cell r="A970" t="str">
            <v>NINT759</v>
          </cell>
          <cell r="B970" t="str">
            <v>DEC Power Manager for Operating Reserves</v>
          </cell>
          <cell r="C970" t="str">
            <v>Proposed</v>
          </cell>
          <cell r="D970" t="str">
            <v>Grid Modernization</v>
          </cell>
          <cell r="G970" t="str">
            <v>1/16/13 8:00 AM</v>
          </cell>
          <cell r="H970" t="str">
            <v>7/31/13 5:00 PM</v>
          </cell>
          <cell r="I970" t="str">
            <v>L2</v>
          </cell>
          <cell r="J970" t="str">
            <v>Mandy</v>
          </cell>
        </row>
        <row r="971">
          <cell r="A971" t="str">
            <v>NINT760</v>
          </cell>
          <cell r="B971" t="str">
            <v>Enterprise Digital Signage</v>
          </cell>
          <cell r="C971" t="str">
            <v>Proposed</v>
          </cell>
          <cell r="D971" t="str">
            <v>HR Sol Delivery</v>
          </cell>
          <cell r="G971" t="str">
            <v>2/5/13 8:00 AM</v>
          </cell>
          <cell r="H971" t="str">
            <v>6/28/13 5:00 PM</v>
          </cell>
          <cell r="I971" t="str">
            <v>L2</v>
          </cell>
          <cell r="J971" t="str">
            <v>Erin</v>
          </cell>
        </row>
        <row r="972">
          <cell r="A972" t="str">
            <v>NINT761</v>
          </cell>
          <cell r="B972" t="str">
            <v>FDOT Roadway Improvements - Plant St Segment II</v>
          </cell>
          <cell r="C972" t="str">
            <v>Proposed</v>
          </cell>
          <cell r="D972" t="str">
            <v>Telecom Eng Services</v>
          </cell>
          <cell r="E972" t="str">
            <v>Tim Slay</v>
          </cell>
          <cell r="G972" t="str">
            <v>1/28/13 8:00 AM</v>
          </cell>
          <cell r="H972" t="str">
            <v>3/29/13 5:00 PM</v>
          </cell>
          <cell r="I972" t="str">
            <v>L2</v>
          </cell>
          <cell r="J972" t="str">
            <v>Steve</v>
          </cell>
        </row>
        <row r="973">
          <cell r="A973" t="str">
            <v>NINT762</v>
          </cell>
          <cell r="B973" t="str">
            <v>Zephyrhills Ops - Zephyrhills MW Tie In</v>
          </cell>
          <cell r="C973" t="str">
            <v>Proposed</v>
          </cell>
          <cell r="D973" t="str">
            <v>Telecom Eng Services</v>
          </cell>
          <cell r="E973" t="str">
            <v>Tim Slay</v>
          </cell>
          <cell r="G973" t="str">
            <v>1/28/13 8:00 AM</v>
          </cell>
          <cell r="H973" t="str">
            <v>5/31/13 5:00 PM</v>
          </cell>
          <cell r="I973" t="str">
            <v>L2</v>
          </cell>
          <cell r="J973" t="str">
            <v>Steve</v>
          </cell>
        </row>
        <row r="974">
          <cell r="A974" t="str">
            <v>NINT763</v>
          </cell>
          <cell r="B974" t="str">
            <v>Toddville Rd Whse Security Enhancements</v>
          </cell>
          <cell r="C974" t="str">
            <v>Proposed</v>
          </cell>
          <cell r="D974" t="str">
            <v>Telecom Eng Services</v>
          </cell>
          <cell r="E974" t="str">
            <v>Jeff Jordan</v>
          </cell>
          <cell r="G974" t="str">
            <v>3/1/13 8:00 AM</v>
          </cell>
          <cell r="H974" t="str">
            <v>8/30/13 5:00 PM</v>
          </cell>
          <cell r="I974" t="str">
            <v>L2</v>
          </cell>
          <cell r="J974" t="str">
            <v>Steve</v>
          </cell>
        </row>
        <row r="975">
          <cell r="A975" t="str">
            <v>NINT764</v>
          </cell>
          <cell r="B975" t="str">
            <v>Plainfield Andico Rd Whse Security Enhancement</v>
          </cell>
          <cell r="C975" t="str">
            <v>Proposed</v>
          </cell>
          <cell r="D975" t="str">
            <v>Telecom Eng Services</v>
          </cell>
          <cell r="E975" t="str">
            <v>Jeff Jordan</v>
          </cell>
          <cell r="G975" t="str">
            <v>3/1/13 8:00 AM</v>
          </cell>
          <cell r="H975" t="str">
            <v>8/30/13 5:00 PM</v>
          </cell>
          <cell r="I975" t="str">
            <v>L2</v>
          </cell>
          <cell r="J975" t="str">
            <v>Steve</v>
          </cell>
        </row>
        <row r="976">
          <cell r="A976" t="str">
            <v>NINT765</v>
          </cell>
          <cell r="B976" t="str">
            <v>Intercession City-Gifford 230KV New Line South</v>
          </cell>
          <cell r="C976" t="str">
            <v>Proposed</v>
          </cell>
          <cell r="D976" t="str">
            <v>Telecom Eng Services</v>
          </cell>
          <cell r="E976" t="str">
            <v>Tim Slay</v>
          </cell>
          <cell r="G976" t="str">
            <v>2/4/13 8:00 AM</v>
          </cell>
          <cell r="H976" t="str">
            <v>5/30/13 5:00 PM</v>
          </cell>
          <cell r="I976" t="str">
            <v>L2</v>
          </cell>
          <cell r="J976" t="str">
            <v>Steve</v>
          </cell>
        </row>
        <row r="977">
          <cell r="A977" t="str">
            <v>NINT766</v>
          </cell>
          <cell r="B977" t="str">
            <v>Intercession City-Gifford 230KV New Line North</v>
          </cell>
          <cell r="C977" t="str">
            <v>Proposed</v>
          </cell>
          <cell r="D977" t="str">
            <v>Telecom Eng Services</v>
          </cell>
          <cell r="E977" t="str">
            <v>Tim Slay</v>
          </cell>
          <cell r="G977" t="str">
            <v>4/15/13 8:00 AM</v>
          </cell>
          <cell r="H977" t="str">
            <v>7/10/13 5:00 PM</v>
          </cell>
          <cell r="I977" t="str">
            <v>L2</v>
          </cell>
          <cell r="J977" t="str">
            <v>Steve</v>
          </cell>
        </row>
        <row r="978">
          <cell r="A978" t="str">
            <v>NINT767</v>
          </cell>
          <cell r="B978" t="str">
            <v>Cape Fear SEP Decomm and Relo 115KV Line</v>
          </cell>
          <cell r="C978" t="str">
            <v>Proposed</v>
          </cell>
          <cell r="D978" t="str">
            <v>Telecom Eng Services</v>
          </cell>
          <cell r="E978" t="str">
            <v>Nancy Watts</v>
          </cell>
          <cell r="G978" t="str">
            <v>2/5/13 8:00 AM</v>
          </cell>
          <cell r="H978" t="str">
            <v>5/31/13 5:00 PM</v>
          </cell>
          <cell r="I978" t="str">
            <v>L2</v>
          </cell>
          <cell r="J978" t="str">
            <v>Steve</v>
          </cell>
        </row>
        <row r="979">
          <cell r="A979" t="str">
            <v>NINT768</v>
          </cell>
          <cell r="B979" t="str">
            <v>2013 Cellular Modems for Distribution Line Capacitors</v>
          </cell>
          <cell r="C979" t="str">
            <v>Proposed</v>
          </cell>
          <cell r="D979" t="str">
            <v>Telecom Eng Services</v>
          </cell>
          <cell r="E979" t="str">
            <v>Tim Slay</v>
          </cell>
          <cell r="G979" t="str">
            <v>2/1/13 8:00 AM</v>
          </cell>
          <cell r="H979" t="str">
            <v>12/31/13 5:00 PM</v>
          </cell>
          <cell r="I979" t="str">
            <v>L2</v>
          </cell>
          <cell r="J979" t="str">
            <v>Steve</v>
          </cell>
        </row>
        <row r="980">
          <cell r="A980" t="str">
            <v>NINT769</v>
          </cell>
          <cell r="B980" t="str">
            <v>S21 Data Mining</v>
          </cell>
          <cell r="C980" t="str">
            <v>Proposed</v>
          </cell>
          <cell r="D980" t="str">
            <v>Grid Modernization</v>
          </cell>
          <cell r="G980" t="str">
            <v>2/4/13 8:00 AM</v>
          </cell>
          <cell r="H980" t="str">
            <v>2/4/13 5:00 PM</v>
          </cell>
          <cell r="I980" t="str">
            <v>L2</v>
          </cell>
          <cell r="J980" t="str">
            <v>Mandy</v>
          </cell>
        </row>
        <row r="981">
          <cell r="A981" t="str">
            <v>NINT770</v>
          </cell>
          <cell r="B981" t="str">
            <v>Ocala RSO Move To Wildwood Distribution Room</v>
          </cell>
          <cell r="C981" t="str">
            <v>Proposed</v>
          </cell>
          <cell r="D981" t="str">
            <v>Telecom Eng Services</v>
          </cell>
          <cell r="E981" t="str">
            <v>Tim Slay</v>
          </cell>
          <cell r="G981" t="str">
            <v>1/28/13 8:00 AM</v>
          </cell>
          <cell r="H981" t="str">
            <v>2/28/13 5:00 PM</v>
          </cell>
          <cell r="I981" t="str">
            <v>L2</v>
          </cell>
          <cell r="J981" t="str">
            <v>Steve</v>
          </cell>
        </row>
        <row r="982">
          <cell r="A982" t="str">
            <v>NINT771</v>
          </cell>
          <cell r="B982" t="str">
            <v>Deland West Sub</v>
          </cell>
          <cell r="C982" t="str">
            <v>Proposed</v>
          </cell>
          <cell r="D982" t="str">
            <v>Telecom Eng Services</v>
          </cell>
          <cell r="E982" t="str">
            <v>Tim Slay</v>
          </cell>
          <cell r="G982" t="str">
            <v>3/1/13 8:00 AM</v>
          </cell>
          <cell r="H982" t="str">
            <v>11/27/13 5:00 PM</v>
          </cell>
          <cell r="I982" t="str">
            <v>L2</v>
          </cell>
          <cell r="J982" t="str">
            <v>Steve</v>
          </cell>
        </row>
        <row r="983">
          <cell r="A983" t="str">
            <v>NINT772</v>
          </cell>
          <cell r="B983" t="str">
            <v>DeLeon Springs - New 115/13kV Substation</v>
          </cell>
          <cell r="C983" t="str">
            <v>Proposed</v>
          </cell>
          <cell r="D983" t="str">
            <v>Telecom Eng Services</v>
          </cell>
          <cell r="E983" t="str">
            <v>Tim Slay</v>
          </cell>
          <cell r="G983" t="str">
            <v>3/1/13 8:00 AM</v>
          </cell>
          <cell r="H983" t="str">
            <v>11/27/13 5:00 PM</v>
          </cell>
          <cell r="I983" t="str">
            <v>L2</v>
          </cell>
          <cell r="J983" t="str">
            <v>Steve</v>
          </cell>
        </row>
        <row r="984">
          <cell r="A984" t="str">
            <v>NINT773</v>
          </cell>
          <cell r="B984" t="str">
            <v>Zephyrhills North Substation</v>
          </cell>
          <cell r="C984" t="str">
            <v>Proposed</v>
          </cell>
          <cell r="D984" t="str">
            <v>Telecom Eng Services</v>
          </cell>
          <cell r="E984" t="str">
            <v>Tim Slay</v>
          </cell>
          <cell r="G984" t="str">
            <v>2/11/13 8:00 AM</v>
          </cell>
          <cell r="H984" t="str">
            <v>8/30/13 5:00 PM</v>
          </cell>
          <cell r="I984" t="str">
            <v>L2</v>
          </cell>
          <cell r="J984" t="str">
            <v>Steve</v>
          </cell>
        </row>
        <row r="985">
          <cell r="A985" t="str">
            <v>NINT774</v>
          </cell>
          <cell r="B985" t="str">
            <v>Mantis Replacement (TracWorks)</v>
          </cell>
          <cell r="C985" t="str">
            <v>Proposed</v>
          </cell>
          <cell r="D985" t="str">
            <v>Nuc Site Relationship Mgmt</v>
          </cell>
          <cell r="G985" t="str">
            <v>2/1/13 8:00 AM</v>
          </cell>
          <cell r="H985" t="str">
            <v>6/28/13 5:00 PM</v>
          </cell>
          <cell r="I985" t="str">
            <v>L2</v>
          </cell>
          <cell r="J985" t="str">
            <v>Justin</v>
          </cell>
        </row>
        <row r="986">
          <cell r="A986" t="str">
            <v>NINT775</v>
          </cell>
          <cell r="B986" t="str">
            <v>A/L DMXtend MW LNW601 Replacement</v>
          </cell>
          <cell r="C986" t="str">
            <v>Proposed</v>
          </cell>
          <cell r="D986" t="str">
            <v>Telecom Eng Services</v>
          </cell>
          <cell r="E986" t="str">
            <v>Nancy Watts</v>
          </cell>
          <cell r="G986" t="str">
            <v>1/28/13 8:00 AM</v>
          </cell>
          <cell r="H986" t="str">
            <v>3/14/13 5:00 PM</v>
          </cell>
          <cell r="I986" t="str">
            <v>L2</v>
          </cell>
          <cell r="J986" t="str">
            <v>Steve</v>
          </cell>
        </row>
        <row r="987">
          <cell r="A987" t="str">
            <v>NINT776</v>
          </cell>
          <cell r="B987" t="str">
            <v>Kathleen Substation</v>
          </cell>
          <cell r="C987" t="str">
            <v>Proposed</v>
          </cell>
          <cell r="D987" t="str">
            <v>Telecom Eng Services</v>
          </cell>
          <cell r="E987" t="str">
            <v>Tim Slay</v>
          </cell>
          <cell r="G987" t="str">
            <v>2/11/13 8:00 AM</v>
          </cell>
          <cell r="H987" t="str">
            <v>8/30/13 5:00 PM</v>
          </cell>
          <cell r="I987" t="str">
            <v>L2</v>
          </cell>
          <cell r="J987" t="str">
            <v>Steve</v>
          </cell>
        </row>
        <row r="988">
          <cell r="A988" t="str">
            <v>NINT777</v>
          </cell>
          <cell r="B988" t="str">
            <v>Santos Substation RUDI</v>
          </cell>
          <cell r="C988" t="str">
            <v>Proposed</v>
          </cell>
          <cell r="D988" t="str">
            <v>Telecom Eng Services</v>
          </cell>
          <cell r="E988" t="str">
            <v>Tim Slay</v>
          </cell>
          <cell r="G988" t="str">
            <v>3/28/13 8:00 AM</v>
          </cell>
          <cell r="H988" t="str">
            <v>10/15/13 5:00 PM</v>
          </cell>
          <cell r="I988" t="str">
            <v>L2</v>
          </cell>
          <cell r="J988" t="str">
            <v>Steve</v>
          </cell>
        </row>
        <row r="989">
          <cell r="A989" t="str">
            <v>NINT778</v>
          </cell>
          <cell r="B989" t="str">
            <v>Atwater - Quincy Line Rebuild</v>
          </cell>
          <cell r="C989" t="str">
            <v>Proposed</v>
          </cell>
          <cell r="D989" t="str">
            <v>Telecom Eng Services</v>
          </cell>
          <cell r="E989" t="str">
            <v>Tim Slay</v>
          </cell>
          <cell r="G989" t="str">
            <v>10/15/13 8:00 AM</v>
          </cell>
          <cell r="H989" t="str">
            <v>5/30/14 5:00 PM</v>
          </cell>
          <cell r="I989" t="str">
            <v>L2</v>
          </cell>
          <cell r="J989" t="str">
            <v>Steve</v>
          </cell>
        </row>
        <row r="990">
          <cell r="A990" t="str">
            <v>NINT779</v>
          </cell>
          <cell r="B990" t="str">
            <v>St.Pete 25th Street SS&amp;M Reconfiguration</v>
          </cell>
          <cell r="C990" t="str">
            <v>Proposed</v>
          </cell>
          <cell r="D990" t="str">
            <v>Telecom Eng Services</v>
          </cell>
          <cell r="E990" t="str">
            <v>Tim Slay</v>
          </cell>
          <cell r="G990" t="str">
            <v>1/17/13 8:00 AM</v>
          </cell>
          <cell r="H990" t="str">
            <v>1/31/13 5:00 PM</v>
          </cell>
          <cell r="I990" t="str">
            <v>L2</v>
          </cell>
          <cell r="J990" t="str">
            <v>Steve</v>
          </cell>
        </row>
        <row r="991">
          <cell r="A991" t="str">
            <v>NINT780</v>
          </cell>
          <cell r="B991" t="str">
            <v>RNP 315 Building Renovations</v>
          </cell>
          <cell r="C991" t="str">
            <v>Proposed</v>
          </cell>
          <cell r="D991" t="str">
            <v>Telecom Eng Services</v>
          </cell>
          <cell r="E991" t="str">
            <v>Tim Slay</v>
          </cell>
          <cell r="G991" t="str">
            <v>1/21/13 8:00 AM</v>
          </cell>
          <cell r="H991" t="str">
            <v>2/15/13 5:00 PM</v>
          </cell>
          <cell r="I991" t="str">
            <v>L2</v>
          </cell>
          <cell r="J991" t="str">
            <v>Steve</v>
          </cell>
        </row>
        <row r="992">
          <cell r="A992" t="str">
            <v>NINT781</v>
          </cell>
          <cell r="B992" t="str">
            <v>Crystal River North CN77 Building</v>
          </cell>
          <cell r="C992" t="str">
            <v>Proposed</v>
          </cell>
          <cell r="D992" t="str">
            <v>Telecom Eng Services</v>
          </cell>
          <cell r="E992" t="str">
            <v>Tim Slay</v>
          </cell>
          <cell r="G992" t="str">
            <v>1/21/13 8:00 AM</v>
          </cell>
          <cell r="H992" t="str">
            <v>2/15/13 5:00 PM</v>
          </cell>
          <cell r="I992" t="str">
            <v>L2</v>
          </cell>
          <cell r="J992" t="str">
            <v>Steve</v>
          </cell>
        </row>
      </sheetData>
      <sheetData sheetId="10"/>
      <sheetData sheetId="11"/>
      <sheetData sheetId="12"/>
      <sheetData sheetId="13"/>
      <sheetData sheetId="14"/>
      <sheetData sheetId="15"/>
      <sheetData sheetId="16">
        <row r="4">
          <cell r="A4" t="str">
            <v>Approved - Summary</v>
          </cell>
          <cell r="B4" t="str">
            <v>Corporate Apps</v>
          </cell>
          <cell r="C4" t="str">
            <v>Corporate/IT Apps</v>
          </cell>
          <cell r="D4" t="str">
            <v>IT</v>
          </cell>
          <cell r="G4" t="str">
            <v>Baseload</v>
          </cell>
          <cell r="I4" t="str">
            <v>Project</v>
          </cell>
        </row>
        <row r="5">
          <cell r="B5" t="str">
            <v>Customer and Energy Delivery Apps</v>
          </cell>
          <cell r="C5" t="str">
            <v>Customer Apps</v>
          </cell>
          <cell r="D5" t="str">
            <v>Administration</v>
          </cell>
          <cell r="G5" t="str">
            <v>Demand</v>
          </cell>
          <cell r="I5" t="str">
            <v>Purchase</v>
          </cell>
        </row>
        <row r="6">
          <cell r="B6" t="str">
            <v>Energy Supply Apps</v>
          </cell>
          <cell r="C6" t="str">
            <v>Data Mgmt &amp; Arch</v>
          </cell>
          <cell r="D6" t="str">
            <v>Commercial Business</v>
          </cell>
          <cell r="I6" t="str">
            <v>Funding Request</v>
          </cell>
        </row>
        <row r="7">
          <cell r="B7" t="str">
            <v>Infrastructure &amp; Operations</v>
          </cell>
          <cell r="C7" t="str">
            <v>DEI IT</v>
          </cell>
          <cell r="D7" t="str">
            <v>Customer</v>
          </cell>
        </row>
        <row r="8">
          <cell r="B8" t="str">
            <v>IT Architecture &amp; Security</v>
          </cell>
          <cell r="C8" t="str">
            <v>Energy Mgmt Apps</v>
          </cell>
          <cell r="D8" t="str">
            <v>DEI</v>
          </cell>
        </row>
        <row r="9">
          <cell r="B9" t="str">
            <v>IT Planning &amp; Performance Mgmt</v>
          </cell>
          <cell r="C9" t="str">
            <v>Finance Apps</v>
          </cell>
          <cell r="D9" t="str">
            <v>EH&amp;S</v>
          </cell>
        </row>
        <row r="10">
          <cell r="B10" t="str">
            <v>IT PMO / Resource Management</v>
          </cell>
          <cell r="C10" t="str">
            <v>Fossil Hydro Apps</v>
          </cell>
          <cell r="D10" t="str">
            <v>Finance</v>
          </cell>
        </row>
        <row r="11">
          <cell r="B11" t="str">
            <v>Nuclear Operations Apps</v>
          </cell>
          <cell r="C11" t="str">
            <v>HR Apps</v>
          </cell>
          <cell r="D11" t="str">
            <v>Fleet</v>
          </cell>
        </row>
        <row r="12">
          <cell r="B12" t="str">
            <v>Telecommunications Services</v>
          </cell>
          <cell r="C12" t="str">
            <v>IT Infrastructure</v>
          </cell>
          <cell r="D12" t="str">
            <v>Fossil Hydro</v>
          </cell>
        </row>
        <row r="13">
          <cell r="C13" t="str">
            <v>IT PMO</v>
          </cell>
          <cell r="D13" t="str">
            <v>Gas Operations</v>
          </cell>
        </row>
        <row r="14">
          <cell r="C14" t="str">
            <v>Nuclear Apps</v>
          </cell>
          <cell r="D14" t="str">
            <v>HR</v>
          </cell>
        </row>
        <row r="15">
          <cell r="C15" t="str">
            <v>Renewables Apps</v>
          </cell>
          <cell r="D15" t="str">
            <v>Legal</v>
          </cell>
        </row>
        <row r="16">
          <cell r="C16" t="str">
            <v>SC/WM Apps</v>
          </cell>
          <cell r="D16" t="str">
            <v>Nuclear</v>
          </cell>
        </row>
        <row r="17">
          <cell r="C17" t="str">
            <v>Security &amp; Compliance</v>
          </cell>
          <cell r="D17" t="str">
            <v>Power Delivery</v>
          </cell>
        </row>
        <row r="18">
          <cell r="C18" t="str">
            <v>Smart Grid Apps</v>
          </cell>
          <cell r="D18" t="str">
            <v>Supply Chain</v>
          </cell>
        </row>
        <row r="19">
          <cell r="C19" t="str">
            <v>T&amp;D Apps</v>
          </cell>
          <cell r="D19" t="str">
            <v>Trading &amp; Marketing</v>
          </cell>
        </row>
        <row r="20">
          <cell r="C20" t="str">
            <v>Telecom</v>
          </cell>
        </row>
        <row r="21">
          <cell r="C21" t="str">
            <v>Trading &amp; Mktg Apps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verview"/>
      <sheetName val="Rank"/>
      <sheetName val="Score"/>
      <sheetName val="Telecom Cost Estimate"/>
      <sheetName val="PPMA Data"/>
      <sheetName val="Investment Tracker Data"/>
    </sheetNames>
    <sheetDataSet>
      <sheetData sheetId="0"/>
      <sheetData sheetId="1">
        <row r="6">
          <cell r="Q6" t="str">
            <v>SELECT ONE</v>
          </cell>
        </row>
        <row r="59">
          <cell r="Q59" t="str">
            <v>SELECT ONE</v>
          </cell>
        </row>
        <row r="60">
          <cell r="Q60" t="str">
            <v>Preliminary</v>
          </cell>
        </row>
        <row r="61">
          <cell r="Q61" t="str">
            <v>Initiate</v>
          </cell>
        </row>
        <row r="62">
          <cell r="Q62" t="str">
            <v>Commit</v>
          </cell>
        </row>
        <row r="65">
          <cell r="Q65" t="str">
            <v>SELECT ONE</v>
          </cell>
          <cell r="R65" t="str">
            <v>SELECT ONE</v>
          </cell>
        </row>
        <row r="66">
          <cell r="Q66" t="str">
            <v>Administrative Services.Business Continuity Planning</v>
          </cell>
          <cell r="R66" t="str">
            <v xml:space="preserve">1 - Infrastructure and Operations.1 - Customer Services </v>
          </cell>
        </row>
        <row r="67">
          <cell r="Q67" t="str">
            <v>Administrative Services.Document Management</v>
          </cell>
          <cell r="R67" t="str">
            <v xml:space="preserve">1 - Infrastructure and Operations.1 - Database Services </v>
          </cell>
        </row>
        <row r="68">
          <cell r="Q68" t="str">
            <v>Administrative Services.Enterprise Protection Services</v>
          </cell>
          <cell r="R68" t="str">
            <v xml:space="preserve">1 - Infrastructure and Operations.1 - Tech Process &amp; Support Services </v>
          </cell>
        </row>
        <row r="69">
          <cell r="Q69" t="str">
            <v>Administrative Services.Land Services</v>
          </cell>
          <cell r="R69" t="str">
            <v xml:space="preserve">1 - Infrastructure and Operations.1 - Technology Services </v>
          </cell>
        </row>
        <row r="70">
          <cell r="Q70" t="str">
            <v>Administrative Services.Other</v>
          </cell>
          <cell r="R70" t="str">
            <v>14 - Corporate NERC CIP Program ;</v>
          </cell>
        </row>
        <row r="71">
          <cell r="Q71" t="str">
            <v>Administrative Services.Real Estate</v>
          </cell>
          <cell r="R71" t="str">
            <v xml:space="preserve">2 - Telecomm Services.2 - Field Services - North </v>
          </cell>
        </row>
        <row r="72">
          <cell r="Q72" t="str">
            <v>Administrative Services.Travel &amp; Support Services</v>
          </cell>
          <cell r="R72" t="str">
            <v xml:space="preserve">2 - Telecomm Services.2 - Field Services - South </v>
          </cell>
        </row>
        <row r="73">
          <cell r="B73">
            <v>143507148.93213129</v>
          </cell>
          <cell r="Q73" t="str">
            <v>Application Architecture.Application Architecture</v>
          </cell>
          <cell r="R73" t="str">
            <v xml:space="preserve">2 - Telecomm Services.2 - Telecom Eng Services </v>
          </cell>
        </row>
        <row r="74">
          <cell r="Q74" t="str">
            <v>Application Architecture.Application Development Product Line</v>
          </cell>
          <cell r="R74" t="str">
            <v xml:space="preserve">2 - Telecomm Services.2 - Telecom Ops &amp; Support Services </v>
          </cell>
        </row>
        <row r="75">
          <cell r="Q75" t="str">
            <v>Application Architecture.Integrated Portfolio Management</v>
          </cell>
          <cell r="R75" t="str">
            <v xml:space="preserve">3- Security, Data, IT NERC CIP and Architecture.3 - Architecture &amp; Strategy </v>
          </cell>
        </row>
        <row r="76">
          <cell r="Q76" t="str">
            <v>Application Architecture.Secure Application Delivery</v>
          </cell>
          <cell r="R76" t="str">
            <v xml:space="preserve">3- Security, Data, IT NERC CIP and Architecture.3 - Cyber Security Ops </v>
          </cell>
        </row>
        <row r="77">
          <cell r="Q77" t="str">
            <v>Audit Compliance &amp; Ethics.Audit Compliance &amp; Ethics</v>
          </cell>
          <cell r="R77" t="str">
            <v xml:space="preserve">3- Security, Data, IT NERC CIP and Architecture.3 - Directory &amp; Access Services </v>
          </cell>
        </row>
        <row r="78">
          <cell r="B78">
            <v>-130825799.22069354</v>
          </cell>
          <cell r="Q78" t="str">
            <v>Commercial.Commercial Assets - Fossil/CT</v>
          </cell>
          <cell r="R78" t="str">
            <v xml:space="preserve">3- Security, Data, IT NERC CIP and Architecture.3 - Industrial Control Sys Security </v>
          </cell>
        </row>
        <row r="79">
          <cell r="Q79" t="str">
            <v>Commercial.Commercial Assets - Renewables</v>
          </cell>
          <cell r="R79" t="str">
            <v xml:space="preserve">3- Security, Data, IT NERC CIP and Architecture.3 - Info Mgmt COE </v>
          </cell>
        </row>
        <row r="80">
          <cell r="Q80" t="str">
            <v>Commercial.Commercial Assets - Renewables - Solar</v>
          </cell>
          <cell r="R80" t="str">
            <v xml:space="preserve">3- Security, Data, IT NERC CIP and Architecture.3 - IT Compliance </v>
          </cell>
        </row>
        <row r="81">
          <cell r="Q81" t="str">
            <v>Commercial.Commercial Assets - Renewables - Wind</v>
          </cell>
          <cell r="R81" t="str">
            <v xml:space="preserve">3- Security, Data, IT NERC CIP and Architecture.3 - NERC CIP Compliance </v>
          </cell>
        </row>
        <row r="82">
          <cell r="Q82" t="str">
            <v>Commercial.Commercial Assets - Transmission</v>
          </cell>
          <cell r="R82" t="str">
            <v xml:space="preserve">4 - IT PMO.4 - IT PMO/Resource Mgmt </v>
          </cell>
        </row>
        <row r="83">
          <cell r="Q83" t="str">
            <v>Commercial.Commodities and fuels</v>
          </cell>
          <cell r="R83" t="str">
            <v xml:space="preserve">5 - Planning and Performance Management.5 - IT Perf Mgmt </v>
          </cell>
        </row>
        <row r="84">
          <cell r="Q84" t="str">
            <v>Commercial.Retail</v>
          </cell>
          <cell r="R84" t="str">
            <v xml:space="preserve">6 - Nuclear Solutions &amp; Support.6 - Nuc App Gov &amp; Oversight </v>
          </cell>
        </row>
        <row r="85">
          <cell r="Q85" t="str">
            <v>Commercial.Stategic initiatives</v>
          </cell>
          <cell r="R85" t="str">
            <v xml:space="preserve">6 - Nuclear Solutions &amp; Support.6 - Nuc Infra/Sol Delivery </v>
          </cell>
        </row>
        <row r="86">
          <cell r="Q86" t="str">
            <v>Corporate Communications.Digital Signage</v>
          </cell>
          <cell r="R86" t="str">
            <v xml:space="preserve">6 - Nuclear Solutions &amp; Support.6 - Nuc Site Relationship Mgmt </v>
          </cell>
        </row>
        <row r="87">
          <cell r="Q87" t="str">
            <v>Corporate Communications.Duke-Energy.com</v>
          </cell>
          <cell r="R87" t="str">
            <v xml:space="preserve">6 - Nuclear Solutions &amp; Support.6 - Nuc Sol Support </v>
          </cell>
        </row>
        <row r="88">
          <cell r="Q88" t="str">
            <v>Corporate Communications.E-mail Marketing</v>
          </cell>
          <cell r="R88" t="str">
            <v xml:space="preserve">6 - Nuclear Solutions &amp; Support.6 - Nuclear Merger PMO </v>
          </cell>
        </row>
        <row r="89">
          <cell r="Q89" t="str">
            <v>Corporate Communications.Emergency Communications</v>
          </cell>
          <cell r="R89" t="str">
            <v>7 - Application Solutions Support.7 - ES &amp; Supply Chain Support</v>
          </cell>
        </row>
        <row r="90">
          <cell r="Q90" t="str">
            <v>Corporate Communications.External Social Media</v>
          </cell>
          <cell r="R90" t="str">
            <v>7 - Application Solutions Support.7 - Energy Mgt &amp; Process Controls</v>
          </cell>
        </row>
        <row r="91">
          <cell r="Q91" t="str">
            <v>Corporate Communications.Operations/Infrastructure</v>
          </cell>
          <cell r="R91" t="str">
            <v>8 -  Biz Plng &amp; Relationship Mgmt.8 - Renewables Projects &amp; Support</v>
          </cell>
        </row>
        <row r="92">
          <cell r="Q92" t="str">
            <v>Corporate Communications.Portal/Internal Social Media</v>
          </cell>
          <cell r="R92" t="str">
            <v>9 - Customer Solutions Delivery.9 - Cust Contact Channels</v>
          </cell>
        </row>
        <row r="93">
          <cell r="Q93" t="str">
            <v>Corporate Communications.Video</v>
          </cell>
          <cell r="R93" t="str">
            <v>9 - Customer Solutions Delivery.9 - CIS Eastern Carolinas &amp; FL</v>
          </cell>
        </row>
        <row r="94">
          <cell r="Q94" t="str">
            <v>Customer Services.Call Center Operations</v>
          </cell>
          <cell r="R94" t="str">
            <v>9 - Customer Solutions Delivery.9 - CIS Western Carolina</v>
          </cell>
        </row>
        <row r="95">
          <cell r="Q95" t="str">
            <v>Customer Services.Customer Experience</v>
          </cell>
          <cell r="R95" t="str">
            <v>9 - Customer Solutions Delivery.9 - CIS Midwest</v>
          </cell>
        </row>
        <row r="96">
          <cell r="Q96" t="str">
            <v>Customer Services.Customer Services Support</v>
          </cell>
          <cell r="R96" t="str">
            <v>9 - Customer Solutions Delivery.9 - MDMS</v>
          </cell>
        </row>
        <row r="97">
          <cell r="Q97" t="str">
            <v>Customer Services.Large Account Management</v>
          </cell>
          <cell r="R97" t="str">
            <v>9 - Customer Solutions Delivery.9 - AMI/RDR Program</v>
          </cell>
        </row>
        <row r="98">
          <cell r="Q98" t="str">
            <v>Customer Services.Retail Products and Services</v>
          </cell>
          <cell r="R98" t="str">
            <v xml:space="preserve">9 - Customer Solutions Delivery.9 - Metering </v>
          </cell>
        </row>
        <row r="99">
          <cell r="Q99" t="str">
            <v>Customer Services.Revenue</v>
          </cell>
          <cell r="R99" t="str">
            <v>10- ED Solutions Delivery.10 - Gas Ops &amp; OMS</v>
          </cell>
        </row>
        <row r="100">
          <cell r="Q100" t="str">
            <v>Customer Services.Revenue Regulatory Planning</v>
          </cell>
          <cell r="R100" t="str">
            <v>10- ED Solutions Delivery.10 - Mobile Apps</v>
          </cell>
        </row>
        <row r="101">
          <cell r="Q101" t="str">
            <v>DEI. Business Development</v>
          </cell>
          <cell r="R101" t="str">
            <v>10- ED Solutions Delivery.10 - GIS &amp; Eng Design Tools</v>
          </cell>
        </row>
        <row r="102">
          <cell r="Q102" t="str">
            <v>DEI. EHSS &amp; Operations</v>
          </cell>
          <cell r="R102" t="str">
            <v>10- ED Solutions Delivery.10 - Grid Apps - DEC and Midwest</v>
          </cell>
        </row>
        <row r="103">
          <cell r="Q103" t="str">
            <v>DEI.Finance</v>
          </cell>
          <cell r="R103" t="str">
            <v>10- ED Solutions Delivery.10 - Grid Apps - DEF and DEP</v>
          </cell>
        </row>
        <row r="104">
          <cell r="Q104" t="str">
            <v>DEI.General</v>
          </cell>
          <cell r="R104" t="str">
            <v>11 - Arch, Data Mgmt, Testing, Env.11 - Customer &amp; Grid Mod Arch</v>
          </cell>
        </row>
        <row r="105">
          <cell r="Q105" t="str">
            <v>DEI.HR</v>
          </cell>
          <cell r="R105" t="str">
            <v>11 - Arch, Data Mgmt, Testing, Env.11 - Generation/ED/SCM Arch</v>
          </cell>
        </row>
        <row r="106">
          <cell r="Q106" t="str">
            <v>DEI.IT</v>
          </cell>
          <cell r="R106" t="str">
            <v>11 - Arch, Data Mgmt, Testing, Env.11 - Finance/HR/Corp Arch</v>
          </cell>
        </row>
        <row r="107">
          <cell r="Q107" t="str">
            <v>DEI.IT Infrastructure</v>
          </cell>
          <cell r="R107" t="str">
            <v>11 - Arch, Data Mgmt, Testing, Env.11 - Data Arch</v>
          </cell>
        </row>
        <row r="108">
          <cell r="Q108" t="str">
            <v>DEI.P Affairs &amp; Communications</v>
          </cell>
          <cell r="R108" t="str">
            <v>11 - Arch, Data Mgmt, Testing, Env.11 - Project Environments</v>
          </cell>
        </row>
        <row r="109">
          <cell r="Q109" t="str">
            <v>DEI.Risk</v>
          </cell>
          <cell r="R109" t="str">
            <v>12 - Corporate Solutions Delivery.12 - Finance Sol Strategy, Risk</v>
          </cell>
        </row>
        <row r="110">
          <cell r="Q110" t="str">
            <v>DEI.Supply Chain</v>
          </cell>
          <cell r="R110" t="str">
            <v>12 - Corporate Solutions Delivery.12 - Legal, IT, Audit, Admin Svcs</v>
          </cell>
        </row>
        <row r="111">
          <cell r="Q111" t="str">
            <v>Distribution.Customer Metering APM</v>
          </cell>
          <cell r="R111" t="str">
            <v>12 - Corporate Solutions Delivery.12 - Portal, Sharepoint, Doc Mgmt</v>
          </cell>
        </row>
        <row r="112">
          <cell r="Q112" t="str">
            <v>Distribution.EAM</v>
          </cell>
          <cell r="R112" t="str">
            <v>12 - Corporate Solutions Delivery.12 - Workforce Hub Solutions</v>
          </cell>
        </row>
        <row r="113">
          <cell r="Q113" t="str">
            <v>Distribution.Future Post-Merger Consolidation</v>
          </cell>
          <cell r="R113" t="str">
            <v>12 - Corporate Solutions Delivery.12 - HR External Solutions</v>
          </cell>
        </row>
        <row r="114">
          <cell r="Q114" t="str">
            <v>Distribution.Merger Consolidation</v>
          </cell>
          <cell r="R114" t="str">
            <v>13 - ES &amp; Supply Chain Delivery.13 - Fossil/Hydro &amp; EH&amp;S  Del</v>
          </cell>
        </row>
        <row r="115">
          <cell r="Q115" t="str">
            <v>Distribution.OMS APM</v>
          </cell>
          <cell r="R115" t="str">
            <v>13 - ES &amp; Supply Chain Delivery.13 - Fuels, Analytics, Sys Opt</v>
          </cell>
        </row>
        <row r="116">
          <cell r="Q116" t="str">
            <v>Distribution.PD APM</v>
          </cell>
          <cell r="R116" t="str">
            <v>13 - ES &amp; Supply Chain Delivery.13 - WM/SC Business Integration</v>
          </cell>
        </row>
        <row r="117">
          <cell r="Q117" t="str">
            <v>Distribution.SCWM APM</v>
          </cell>
        </row>
        <row r="118">
          <cell r="Q118" t="str">
            <v>Distribution.Strategic Enablers</v>
          </cell>
        </row>
        <row r="119">
          <cell r="Q119" t="str">
            <v>Distribution.Strategic Initiatives</v>
          </cell>
        </row>
        <row r="120">
          <cell r="Q120" t="str">
            <v>EH&amp;S.EH&amp;S</v>
          </cell>
        </row>
        <row r="121">
          <cell r="Q121" t="str">
            <v>Emerging Technology.DER Demand Side Management</v>
          </cell>
        </row>
        <row r="122">
          <cell r="Q122" t="str">
            <v>Emerging Technology.DER Distributed Generation</v>
          </cell>
        </row>
        <row r="123">
          <cell r="Q123" t="str">
            <v>Emerging Technology.DER Electric Transportation</v>
          </cell>
        </row>
        <row r="124">
          <cell r="Q124" t="str">
            <v>Emerging Technology.DER Energy Storage</v>
          </cell>
        </row>
        <row r="125">
          <cell r="Q125" t="str">
            <v>Emerging Technology.DER Microgrids</v>
          </cell>
        </row>
        <row r="126">
          <cell r="Q126" t="str">
            <v>Emerging Technology.Electric Grid Devices</v>
          </cell>
        </row>
        <row r="127">
          <cell r="Q127" t="str">
            <v>Emerging Technology.Software and Architecture</v>
          </cell>
        </row>
        <row r="128">
          <cell r="Q128" t="str">
            <v>Emerging Technology.Telecommunications</v>
          </cell>
        </row>
        <row r="129">
          <cell r="Q129" t="str">
            <v>Finance. Finance</v>
          </cell>
        </row>
        <row r="130">
          <cell r="Q130" t="str">
            <v>Fuels &amp; System Optimization.Regulated FSO</v>
          </cell>
        </row>
        <row r="131">
          <cell r="Q131" t="str">
            <v>Gas Operations.APM Roadmap</v>
          </cell>
        </row>
        <row r="132">
          <cell r="Q132" t="str">
            <v>Gas Operations.Operations</v>
          </cell>
        </row>
        <row r="133">
          <cell r="Q133" t="str">
            <v>Grid Modernization.Beyond the Meter (BTM)</v>
          </cell>
        </row>
        <row r="134">
          <cell r="Q134" t="str">
            <v>Grid Modernization.Data for Analytics</v>
          </cell>
        </row>
        <row r="135">
          <cell r="Q135" t="str">
            <v>Grid Modernization.Grid Development</v>
          </cell>
        </row>
        <row r="136">
          <cell r="Q136" t="str">
            <v>Grid Modernization.Grid Mod PMO</v>
          </cell>
        </row>
        <row r="137">
          <cell r="Q137" t="str">
            <v>Grid Modernization.Grid Mod Project Coordination with Other Business Groups</v>
          </cell>
        </row>
        <row r="138">
          <cell r="Q138" t="str">
            <v>Grid Modernization.Metering (AMI)</v>
          </cell>
        </row>
        <row r="139">
          <cell r="Q139" t="str">
            <v>Grid Modernization.Metering APM Roadmap</v>
          </cell>
        </row>
        <row r="140">
          <cell r="Q140" t="str">
            <v>Human Resources.Duke Foundation Major Strategic Initiatives</v>
          </cell>
        </row>
        <row r="141">
          <cell r="Q141" t="str">
            <v>Human Resources.Duke Foundation Watch List</v>
          </cell>
        </row>
        <row r="142">
          <cell r="Q142" t="str">
            <v>Human Resources.HR Major Strategic Initiatives</v>
          </cell>
        </row>
        <row r="143">
          <cell r="Q143" t="str">
            <v>Human Resources.HR Watch List</v>
          </cell>
        </row>
        <row r="144">
          <cell r="Q144" t="str">
            <v>Human Resources.Major Technology Initiatives</v>
          </cell>
        </row>
        <row r="145">
          <cell r="Q145" t="str">
            <v>Human Resources.Merger/Consolidation</v>
          </cell>
        </row>
        <row r="146">
          <cell r="Q146" t="str">
            <v>Human Resources.Minor Initiatives - ER/LR</v>
          </cell>
        </row>
        <row r="147">
          <cell r="Q147" t="str">
            <v>Human Resources.Minor Initiatives - Operations</v>
          </cell>
        </row>
        <row r="148">
          <cell r="Q148" t="str">
            <v>Human Resources.Minor Initiatives - Talent Management</v>
          </cell>
        </row>
        <row r="149">
          <cell r="Q149" t="str">
            <v>Human Resources.Minor Initiatives - Total Rewards</v>
          </cell>
        </row>
        <row r="150">
          <cell r="Q150" t="str">
            <v>Human Resources.Recurring</v>
          </cell>
        </row>
        <row r="151">
          <cell r="Q151" t="str">
            <v>Information Architecture.Enterprise Applications</v>
          </cell>
        </row>
        <row r="152">
          <cell r="Q152" t="str">
            <v>Information Architecture.FileNet</v>
          </cell>
        </row>
        <row r="153">
          <cell r="Q153" t="str">
            <v>Information Architecture.Information Center of Excellence</v>
          </cell>
        </row>
        <row r="154">
          <cell r="Q154" t="str">
            <v>Information Architecture.Sharepoint</v>
          </cell>
        </row>
        <row r="155">
          <cell r="Q155" t="str">
            <v>Information Technology.Business Process &amp; Data Integration</v>
          </cell>
        </row>
        <row r="156">
          <cell r="Q156" t="str">
            <v>Information Technology.Local IT</v>
          </cell>
        </row>
        <row r="157">
          <cell r="Q157" t="str">
            <v>Information Technology.Performance Management</v>
          </cell>
        </row>
        <row r="158">
          <cell r="Q158" t="str">
            <v>Information Technology.Planning Strategy and Architecture</v>
          </cell>
        </row>
        <row r="159">
          <cell r="Q159" t="str">
            <v>Information Technology.Risk Management and Compliance</v>
          </cell>
        </row>
        <row r="160">
          <cell r="Q160" t="str">
            <v>Information Technology.Service Operations</v>
          </cell>
        </row>
        <row r="161">
          <cell r="Q161" t="str">
            <v>Information Technology.Solution Delivery</v>
          </cell>
        </row>
        <row r="162">
          <cell r="Q162" t="str">
            <v>Infrastructure Architecture.</v>
          </cell>
        </row>
        <row r="163">
          <cell r="Q163" t="str">
            <v>Infrastructure Architecture.</v>
          </cell>
        </row>
        <row r="164">
          <cell r="Q164" t="str">
            <v>Infrastructure Architecture.Backup</v>
          </cell>
        </row>
        <row r="165">
          <cell r="Q165" t="str">
            <v>Infrastructure Architecture.Batch Job Scheduling</v>
          </cell>
        </row>
        <row r="166">
          <cell r="Q166" t="str">
            <v>Infrastructure Architecture.Data Center</v>
          </cell>
        </row>
        <row r="167">
          <cell r="Q167" t="str">
            <v>Infrastructure Architecture.Data Center 2020</v>
          </cell>
        </row>
        <row r="168">
          <cell r="Q168" t="str">
            <v>Infrastructure Architecture.Database - Oracle</v>
          </cell>
        </row>
        <row r="169">
          <cell r="Q169" t="str">
            <v>Infrastructure Architecture.Database - SQL Server</v>
          </cell>
        </row>
        <row r="170">
          <cell r="Q170" t="str">
            <v>Infrastructure Architecture.Email/Collaboration</v>
          </cell>
        </row>
        <row r="171">
          <cell r="Q171" t="str">
            <v>Infrastructure Architecture.Help Desk</v>
          </cell>
        </row>
        <row r="172">
          <cell r="Q172" t="str">
            <v>Infrastructure Architecture.IT Service Management</v>
          </cell>
        </row>
        <row r="173">
          <cell r="Q173" t="str">
            <v>Infrastructure Architecture.Mainframe</v>
          </cell>
        </row>
        <row r="174">
          <cell r="Q174" t="str">
            <v>Infrastructure Architecture.Mobile Devices</v>
          </cell>
        </row>
        <row r="175">
          <cell r="Q175" t="str">
            <v>Infrastructure Architecture.Server - Unix</v>
          </cell>
        </row>
        <row r="176">
          <cell r="Q176" t="str">
            <v>Infrastructure Architecture.Server - Windows</v>
          </cell>
        </row>
        <row r="177">
          <cell r="Q177" t="str">
            <v>Infrastructure Architecture.Storage</v>
          </cell>
        </row>
        <row r="178">
          <cell r="Q178" t="str">
            <v>Infrastructure Architecture.System Monitoring</v>
          </cell>
        </row>
        <row r="179">
          <cell r="Q179" t="str">
            <v>Infrastructure Architecture.Systems Management/Software Deployment</v>
          </cell>
        </row>
        <row r="180">
          <cell r="Q180" t="str">
            <v>Infrastructure Architecture.Virtualization Services</v>
          </cell>
        </row>
        <row r="181">
          <cell r="Q181" t="str">
            <v>Infrastructure Architecture.Web</v>
          </cell>
        </row>
        <row r="182">
          <cell r="Q182" t="str">
            <v>Infrastructure Architecture.Workstations</v>
          </cell>
        </row>
        <row r="183">
          <cell r="Q183" t="str">
            <v>Legal.Legal</v>
          </cell>
        </row>
        <row r="184">
          <cell r="Q184" t="str">
            <v>Nuclear.Business Initiatives</v>
          </cell>
        </row>
        <row r="185">
          <cell r="Q185" t="str">
            <v>Nuclear.Datacenter</v>
          </cell>
        </row>
        <row r="186">
          <cell r="Q186" t="str">
            <v>Nuclear.Infrastructure - Server - Windows</v>
          </cell>
        </row>
        <row r="187">
          <cell r="Q187" t="str">
            <v>Nuclear.Infrastructure - Storage</v>
          </cell>
        </row>
        <row r="188">
          <cell r="Q188" t="str">
            <v>Nuclear.Security</v>
          </cell>
        </row>
        <row r="189">
          <cell r="Q189" t="str">
            <v>Nuclear.Telecom - Core Data and Wireless</v>
          </cell>
        </row>
        <row r="190">
          <cell r="Q190" t="str">
            <v>Nuclear.Windows 7 Remediation</v>
          </cell>
        </row>
        <row r="191">
          <cell r="Q191" t="str">
            <v>Power Generation.Power Operations</v>
          </cell>
        </row>
        <row r="192">
          <cell r="Q192" t="str">
            <v>Security Architecture.Asset Protection</v>
          </cell>
        </row>
        <row r="193">
          <cell r="Q193" t="str">
            <v>Security Architecture.Business Continuity / Disaster Recovery</v>
          </cell>
        </row>
        <row r="194">
          <cell r="Q194" t="str">
            <v>Security Architecture.Control Systems</v>
          </cell>
        </row>
        <row r="195">
          <cell r="Q195" t="str">
            <v>Security Architecture.Identify and Access Management</v>
          </cell>
        </row>
        <row r="196">
          <cell r="Q196" t="str">
            <v>Security Architecture.Network Security</v>
          </cell>
        </row>
        <row r="197">
          <cell r="Q197" t="str">
            <v>Security Architecture.Policy</v>
          </cell>
        </row>
        <row r="198">
          <cell r="Q198" t="str">
            <v>Security Architecture.Risk Management</v>
          </cell>
        </row>
        <row r="199">
          <cell r="Q199" t="str">
            <v>Supply Chain.Supply Chain</v>
          </cell>
        </row>
        <row r="200">
          <cell r="Q200" t="str">
            <v>Supply Chain.Technical Health Related Initiatives</v>
          </cell>
        </row>
        <row r="201">
          <cell r="Q201" t="str">
            <v>System Operations.EMS Engineering</v>
          </cell>
        </row>
        <row r="202">
          <cell r="Q202" t="str">
            <v>System Operations.Infrastructure</v>
          </cell>
        </row>
        <row r="203">
          <cell r="Q203" t="str">
            <v>System Operations.Operations</v>
          </cell>
        </row>
        <row r="204">
          <cell r="Q204" t="str">
            <v>System Operations.Reliability and Compliance</v>
          </cell>
        </row>
        <row r="205">
          <cell r="Q205" t="str">
            <v>System Operations.Support Applications</v>
          </cell>
        </row>
        <row r="206">
          <cell r="Q206" t="str">
            <v>System Operations.Tariff &amp; Engineering Accounting Tools</v>
          </cell>
        </row>
        <row r="207">
          <cell r="Q207" t="str">
            <v>System Operations.Telecom and A/V</v>
          </cell>
        </row>
        <row r="208">
          <cell r="Q208" t="str">
            <v>System Operations.Training &amp; Human Performance</v>
          </cell>
        </row>
        <row r="209">
          <cell r="Q209" t="str">
            <v>System Operations.Transmission Roadmap</v>
          </cell>
        </row>
        <row r="210">
          <cell r="Q210" t="str">
            <v>Telecommunications Architecture.Data Network</v>
          </cell>
        </row>
        <row r="211">
          <cell r="Q211" t="str">
            <v>Telecommunications Architecture.Facilities</v>
          </cell>
        </row>
        <row r="212">
          <cell r="Q212" t="str">
            <v>Telecommunications Architecture.General</v>
          </cell>
        </row>
        <row r="213">
          <cell r="Q213" t="str">
            <v>Telecommunications Architecture.Microwave</v>
          </cell>
        </row>
        <row r="214">
          <cell r="Q214" t="str">
            <v>Telecommunications Architecture.Monitoring and Management</v>
          </cell>
        </row>
        <row r="215">
          <cell r="Q215" t="str">
            <v>Telecommunications Architecture.Transport</v>
          </cell>
        </row>
        <row r="216">
          <cell r="Q216" t="str">
            <v>Telecommunications Architecture.Video</v>
          </cell>
        </row>
        <row r="217">
          <cell r="Q217" t="str">
            <v>Telecommunications Architecture.Voice</v>
          </cell>
        </row>
        <row r="218">
          <cell r="Q218" t="str">
            <v>Telecommunications Architecture.Wireless</v>
          </cell>
        </row>
        <row r="219">
          <cell r="Q219" t="str">
            <v>Transmission Planning.Audit Readines</v>
          </cell>
        </row>
        <row r="220">
          <cell r="Q220" t="str">
            <v>Transmission Planning.HW Infrastructure</v>
          </cell>
        </row>
        <row r="221">
          <cell r="Q221" t="str">
            <v>Transmission Planning.Licensing</v>
          </cell>
        </row>
        <row r="222">
          <cell r="Q222" t="str">
            <v>Transmission Planning.Planning Applications</v>
          </cell>
        </row>
        <row r="223">
          <cell r="Q223" t="str">
            <v>Transmission Planning.System Modeling</v>
          </cell>
        </row>
        <row r="224">
          <cell r="Q224" t="str">
            <v>Transmission.Distribution_Shared</v>
          </cell>
        </row>
        <row r="225">
          <cell r="Q225" t="str">
            <v>Transmission.EAM</v>
          </cell>
        </row>
        <row r="226">
          <cell r="Q226" t="str">
            <v>Transmission.Future Post-Merger Consolidation</v>
          </cell>
        </row>
        <row r="227">
          <cell r="Q227" t="str">
            <v>Transmission.PD APM</v>
          </cell>
        </row>
        <row r="228">
          <cell r="Q228" t="str">
            <v>Transmission.SCWM APM</v>
          </cell>
        </row>
        <row r="229">
          <cell r="Q229" t="str">
            <v>Transmission.Strategic Enablers</v>
          </cell>
        </row>
        <row r="230">
          <cell r="Q230" t="str">
            <v>Transmission.Strategic Initiatives</v>
          </cell>
        </row>
        <row r="231">
          <cell r="Q231" t="str">
            <v>Work and Asset Management.General EAM</v>
          </cell>
        </row>
        <row r="232">
          <cell r="Q232" t="str">
            <v>Work and Asset Management.GIS Consolidation</v>
          </cell>
        </row>
        <row r="233">
          <cell r="Q233" t="str">
            <v>Work and Asset Management.Power Generation Consolidation Related Initiatives</v>
          </cell>
        </row>
        <row r="234">
          <cell r="Q234" t="str">
            <v>Work and Asset Management.Substation Design</v>
          </cell>
        </row>
        <row r="235">
          <cell r="Q235" t="str">
            <v>Work and Asset Management.Supply Chain Enhancements aligned with Generation Consolidation</v>
          </cell>
        </row>
        <row r="236">
          <cell r="Q236" t="str">
            <v>Work and Asset Management.T&amp;D Consolidation Related Initiatives</v>
          </cell>
        </row>
        <row r="237">
          <cell r="Q237" t="str">
            <v>Work and Asset Management.Vegetation Management</v>
          </cell>
        </row>
        <row r="238">
          <cell r="Q238" t="str">
            <v>Work and Asset Management.Vegetation Management</v>
          </cell>
        </row>
      </sheetData>
      <sheetData sheetId="2"/>
      <sheetData sheetId="3">
        <row r="38">
          <cell r="A38" t="str">
            <v>Select Score</v>
          </cell>
        </row>
        <row r="39">
          <cell r="A39">
            <v>0</v>
          </cell>
        </row>
        <row r="40">
          <cell r="A40">
            <v>1</v>
          </cell>
        </row>
        <row r="41">
          <cell r="A41">
            <v>3</v>
          </cell>
        </row>
        <row r="42">
          <cell r="A42">
            <v>7</v>
          </cell>
        </row>
        <row r="43">
          <cell r="A43">
            <v>10</v>
          </cell>
        </row>
      </sheetData>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Outline"/>
      <sheetName val="Global Assumptions"/>
      <sheetName val="Charter"/>
      <sheetName val="Project Cost"/>
      <sheetName val="Project Benefits and Savings"/>
      <sheetName val="Project Rank"/>
      <sheetName val="Cost Category Summary"/>
      <sheetName val="Team Summary"/>
      <sheetName val="Total Cost Breakdown"/>
      <sheetName val="Data"/>
      <sheetName val="High-Level Financial Summary"/>
      <sheetName val="Data Values"/>
      <sheetName val="Analysis"/>
      <sheetName val="Tax"/>
    </sheetNames>
    <sheetDataSet>
      <sheetData sheetId="0"/>
      <sheetData sheetId="1"/>
      <sheetData sheetId="2"/>
      <sheetData sheetId="3"/>
      <sheetData sheetId="4"/>
      <sheetData sheetId="5"/>
      <sheetData sheetId="6"/>
      <sheetData sheetId="7"/>
      <sheetData sheetId="8"/>
      <sheetData sheetId="9"/>
      <sheetData sheetId="10"/>
      <sheetData sheetId="11">
        <row r="3">
          <cell r="A3" t="str">
            <v>Customer</v>
          </cell>
          <cell r="E3" t="str">
            <v>Cost Saving/Cost Avoidance</v>
          </cell>
          <cell r="F3" t="str">
            <v>A&amp;G Overhead</v>
          </cell>
          <cell r="G3" t="str">
            <v>Contractors - Outsourcing</v>
          </cell>
        </row>
        <row r="4">
          <cell r="A4" t="str">
            <v>DEI IT</v>
          </cell>
          <cell r="E4" t="str">
            <v>Revenue Enhancement</v>
          </cell>
          <cell r="F4" t="str">
            <v>Association Dues</v>
          </cell>
          <cell r="G4" t="str">
            <v>Professional Services - Outsourcing</v>
          </cell>
        </row>
        <row r="5">
          <cell r="A5" t="str">
            <v>EH&amp;S</v>
          </cell>
          <cell r="F5" t="str">
            <v>Contract Services</v>
          </cell>
          <cell r="G5" t="str">
            <v>IT/System Integration</v>
          </cell>
        </row>
        <row r="6">
          <cell r="A6" t="str">
            <v>EOS</v>
          </cell>
          <cell r="F6" t="str">
            <v>Inventory</v>
          </cell>
          <cell r="G6" t="str">
            <v>Other</v>
          </cell>
        </row>
        <row r="7">
          <cell r="A7" t="str">
            <v>EPS</v>
          </cell>
          <cell r="F7" t="str">
            <v>M&amp;S Purchases</v>
          </cell>
        </row>
        <row r="8">
          <cell r="A8" t="str">
            <v>Finance</v>
          </cell>
          <cell r="F8" t="str">
            <v>Other</v>
          </cell>
        </row>
        <row r="9">
          <cell r="A9" t="str">
            <v>Fleet</v>
          </cell>
          <cell r="F9" t="str">
            <v>Professional Services</v>
          </cell>
        </row>
        <row r="10">
          <cell r="A10" t="str">
            <v>Fossil Hydro</v>
          </cell>
          <cell r="F10" t="str">
            <v>Transportation</v>
          </cell>
        </row>
        <row r="11">
          <cell r="A11" t="str">
            <v>Gas Operations</v>
          </cell>
          <cell r="F11" t="str">
            <v>IT/Systems Integration</v>
          </cell>
        </row>
        <row r="12">
          <cell r="A12" t="str">
            <v>HR</v>
          </cell>
        </row>
        <row r="13">
          <cell r="A13" t="str">
            <v>IT</v>
          </cell>
        </row>
        <row r="14">
          <cell r="A14" t="str">
            <v>Legal</v>
          </cell>
        </row>
        <row r="15">
          <cell r="A15" t="str">
            <v>Nuclear</v>
          </cell>
        </row>
        <row r="16">
          <cell r="A16" t="str">
            <v>Power Delivery</v>
          </cell>
        </row>
        <row r="17">
          <cell r="A17" t="str">
            <v>Real Estate Services</v>
          </cell>
        </row>
        <row r="18">
          <cell r="A18" t="str">
            <v>Regulated Accounting</v>
          </cell>
        </row>
        <row r="19">
          <cell r="A19" t="str">
            <v>Supply Chain</v>
          </cell>
        </row>
        <row r="20">
          <cell r="A20" t="str">
            <v>Trading &amp; Marketing</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umptions"/>
      <sheetName val="Instructions &amp; Outline"/>
      <sheetName val="Overview"/>
      <sheetName val="Project Rank"/>
      <sheetName val="Project Score"/>
      <sheetName val="Cost Estimate Worksheet"/>
      <sheetName val="Scoring Summary"/>
      <sheetName val="Analysis"/>
      <sheetName val="Investment Tracker Data"/>
      <sheetName val="Data"/>
      <sheetName val="Data Values"/>
    </sheetNames>
    <sheetDataSet>
      <sheetData sheetId="0" refreshError="1"/>
      <sheetData sheetId="1" refreshError="1"/>
      <sheetData sheetId="2">
        <row r="76">
          <cell r="L76">
            <v>35433.666666666664</v>
          </cell>
        </row>
      </sheetData>
      <sheetData sheetId="3" refreshError="1"/>
      <sheetData sheetId="4" refreshError="1"/>
      <sheetData sheetId="5" refreshError="1"/>
      <sheetData sheetId="6" refreshError="1"/>
      <sheetData sheetId="7" refreshError="1"/>
      <sheetData sheetId="8" refreshError="1"/>
      <sheetData sheetId="9" refreshError="1">
        <row r="24">
          <cell r="B24" t="str">
            <v>White</v>
          </cell>
        </row>
        <row r="25">
          <cell r="B25" t="str">
            <v>Green I</v>
          </cell>
        </row>
        <row r="26">
          <cell r="B26" t="str">
            <v>Green II</v>
          </cell>
        </row>
        <row r="27">
          <cell r="B27" t="str">
            <v>Green III</v>
          </cell>
        </row>
      </sheetData>
      <sheetData sheetId="10" refreshError="1">
        <row r="3">
          <cell r="A3" t="str">
            <v>SELECT ONE</v>
          </cell>
          <cell r="B3" t="str">
            <v>SELECT ONE</v>
          </cell>
          <cell r="C3" t="str">
            <v>SELECT ONE</v>
          </cell>
          <cell r="D3" t="str">
            <v>SELECT ONE</v>
          </cell>
          <cell r="G3" t="str">
            <v>SELECT ONE</v>
          </cell>
          <cell r="I3" t="str">
            <v>SELECT ONE</v>
          </cell>
        </row>
        <row r="4">
          <cell r="A4" t="str">
            <v>Administration</v>
          </cell>
          <cell r="B4" t="str">
            <v>Corporate/IT Apps</v>
          </cell>
          <cell r="C4" t="str">
            <v>High</v>
          </cell>
          <cell r="D4" t="str">
            <v>Project</v>
          </cell>
          <cell r="G4" t="str">
            <v>Financial Return</v>
          </cell>
          <cell r="I4" t="str">
            <v>Administrative Services</v>
          </cell>
        </row>
        <row r="5">
          <cell r="A5" t="str">
            <v>Commercial Business</v>
          </cell>
          <cell r="B5" t="str">
            <v>Customer Apps</v>
          </cell>
          <cell r="C5" t="str">
            <v>Med</v>
          </cell>
          <cell r="D5" t="str">
            <v>Purchase</v>
          </cell>
          <cell r="G5" t="str">
            <v>Strategic</v>
          </cell>
          <cell r="I5" t="str">
            <v>Commercial</v>
          </cell>
        </row>
        <row r="6">
          <cell r="A6" t="str">
            <v>Corp Comm</v>
          </cell>
          <cell r="B6" t="str">
            <v>Data Management</v>
          </cell>
          <cell r="C6" t="str">
            <v>Low</v>
          </cell>
          <cell r="D6" t="str">
            <v>Funding Request</v>
          </cell>
          <cell r="G6" t="str">
            <v>Sustainment</v>
          </cell>
          <cell r="I6" t="str">
            <v>Corporate Communications</v>
          </cell>
        </row>
        <row r="7">
          <cell r="A7" t="str">
            <v>Customer</v>
          </cell>
          <cell r="B7" t="str">
            <v>DEI IT</v>
          </cell>
          <cell r="I7" t="str">
            <v>Customer Services</v>
          </cell>
        </row>
        <row r="8">
          <cell r="A8" t="str">
            <v>DEI</v>
          </cell>
          <cell r="B8" t="str">
            <v>Energy Mgmt Apps</v>
          </cell>
          <cell r="I8" t="str">
            <v>DEI</v>
          </cell>
        </row>
        <row r="9">
          <cell r="A9" t="str">
            <v>EH&amp;S</v>
          </cell>
          <cell r="B9" t="str">
            <v>Finance Apps</v>
          </cell>
          <cell r="I9" t="str">
            <v>Energy Management (EMS&amp;PCS)</v>
          </cell>
        </row>
        <row r="10">
          <cell r="A10" t="str">
            <v>ETO</v>
          </cell>
          <cell r="B10" t="str">
            <v>Fossil Hydro Apps</v>
          </cell>
          <cell r="I10" t="str">
            <v>Energy Supply</v>
          </cell>
        </row>
        <row r="11">
          <cell r="A11" t="str">
            <v>Finance</v>
          </cell>
          <cell r="B11" t="str">
            <v>HR Apps</v>
          </cell>
          <cell r="I11" t="str">
            <v>Finance</v>
          </cell>
        </row>
        <row r="12">
          <cell r="A12" t="str">
            <v>Fleet</v>
          </cell>
          <cell r="B12" t="str">
            <v>IT Infrastructure</v>
          </cell>
          <cell r="I12" t="str">
            <v>Gas Operations</v>
          </cell>
        </row>
        <row r="13">
          <cell r="A13" t="str">
            <v>Fuels &amp; System Optimization</v>
          </cell>
          <cell r="B13" t="str">
            <v>IT PMO</v>
          </cell>
          <cell r="I13" t="str">
            <v>Grid Modernization</v>
          </cell>
        </row>
        <row r="14">
          <cell r="A14" t="str">
            <v>Gas Operations</v>
          </cell>
          <cell r="B14" t="str">
            <v>Nuclear Apps</v>
          </cell>
          <cell r="I14" t="str">
            <v>HR</v>
          </cell>
        </row>
        <row r="15">
          <cell r="A15" t="str">
            <v>Grid Modernization</v>
          </cell>
          <cell r="B15" t="str">
            <v>Renewables Apps</v>
          </cell>
          <cell r="I15" t="str">
            <v>IT</v>
          </cell>
        </row>
        <row r="16">
          <cell r="A16" t="str">
            <v>HR</v>
          </cell>
          <cell r="B16" t="str">
            <v>SC/WM Apps</v>
          </cell>
          <cell r="I16" t="str">
            <v>Legal</v>
          </cell>
        </row>
        <row r="17">
          <cell r="A17" t="str">
            <v>IT</v>
          </cell>
          <cell r="B17" t="str">
            <v>Security &amp; Compliance</v>
          </cell>
          <cell r="I17" t="str">
            <v>Nuclear</v>
          </cell>
        </row>
        <row r="18">
          <cell r="A18" t="str">
            <v>Legal</v>
          </cell>
          <cell r="B18" t="str">
            <v>Smart Grid Apps</v>
          </cell>
          <cell r="I18" t="str">
            <v>Supply Chain</v>
          </cell>
        </row>
        <row r="19">
          <cell r="A19" t="str">
            <v>Nuclear</v>
          </cell>
          <cell r="B19" t="str">
            <v>T&amp;D Apps</v>
          </cell>
          <cell r="I19" t="str">
            <v>Application Architecture</v>
          </cell>
        </row>
        <row r="20">
          <cell r="A20" t="str">
            <v>Power Delivery</v>
          </cell>
          <cell r="B20" t="str">
            <v>Telecom</v>
          </cell>
          <cell r="I20" t="str">
            <v>Information Architecture</v>
          </cell>
        </row>
        <row r="21">
          <cell r="A21" t="str">
            <v>Power Generation Operations</v>
          </cell>
          <cell r="B21" t="str">
            <v>Trading &amp; Mktg Apps</v>
          </cell>
          <cell r="I21" t="str">
            <v>Infrastructure Architecture</v>
          </cell>
        </row>
        <row r="22">
          <cell r="A22" t="str">
            <v>Supply Chain</v>
          </cell>
          <cell r="I22" t="str">
            <v>Telecommunications Architecture</v>
          </cell>
        </row>
        <row r="23">
          <cell r="A23" t="str">
            <v>Trading &amp; Marketing</v>
          </cell>
          <cell r="I23" t="str">
            <v>Security Architecture</v>
          </cell>
        </row>
        <row r="24">
          <cell r="I24" t="str">
            <v>None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isk Register"/>
      <sheetName val="Risk Matrix"/>
      <sheetName val="Calc"/>
      <sheetName val="Risk Scales"/>
      <sheetName val="PMCoE Risk Register__DA"/>
    </sheetNames>
    <sheetDataSet>
      <sheetData sheetId="0">
        <row r="11">
          <cell r="E11" t="str">
            <v>Indiana Grid Modernization Business Case Development</v>
          </cell>
        </row>
      </sheetData>
      <sheetData sheetId="1"/>
      <sheetData sheetId="2"/>
      <sheetData sheetId="3">
        <row r="7">
          <cell r="B7">
            <v>13</v>
          </cell>
        </row>
      </sheetData>
      <sheetData sheetId="4">
        <row r="3">
          <cell r="B3" t="str">
            <v>Very Low [0-10%]</v>
          </cell>
          <cell r="R3" t="str">
            <v>Open</v>
          </cell>
        </row>
        <row r="4">
          <cell r="R4" t="str">
            <v>Closed [Risk Did Not Occur]</v>
          </cell>
        </row>
        <row r="5">
          <cell r="R5" t="str">
            <v>Triggered [Risk Occurred]</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ing Plan (2)"/>
      <sheetName val="Title Block"/>
      <sheetName val="DUK Summary"/>
      <sheetName val="CSI Summary"/>
      <sheetName val="01000"/>
      <sheetName val="02000"/>
      <sheetName val="03000"/>
      <sheetName val="04000"/>
      <sheetName val="05000"/>
      <sheetName val="06000"/>
      <sheetName val="07000"/>
      <sheetName val="08000"/>
      <sheetName val="09000"/>
      <sheetName val="10000"/>
      <sheetName val="11000"/>
      <sheetName val="12000"/>
      <sheetName val="13000"/>
      <sheetName val="14000"/>
      <sheetName val="15100"/>
      <sheetName val="15200"/>
      <sheetName val="15300"/>
      <sheetName val="15400"/>
      <sheetName val="15500"/>
      <sheetName val="15600"/>
      <sheetName val="16100"/>
      <sheetName val="16200"/>
      <sheetName val="16300"/>
      <sheetName val="16400"/>
      <sheetName val="17000"/>
      <sheetName val="18000"/>
      <sheetName val="21000"/>
      <sheetName val="22000"/>
      <sheetName val="23000"/>
      <sheetName val="25000"/>
      <sheetName val="26000"/>
      <sheetName val="27000"/>
      <sheetName val="28000"/>
      <sheetName val="31000"/>
      <sheetName val="32000"/>
      <sheetName val="33000"/>
      <sheetName val="34000"/>
      <sheetName val="35000"/>
      <sheetName val="40000"/>
      <sheetName val="41000"/>
      <sheetName val="42000"/>
      <sheetName val="43000"/>
      <sheetName val="44000"/>
      <sheetName val="45000"/>
      <sheetName val="46000"/>
      <sheetName val="48000"/>
      <sheetName val="95000"/>
      <sheetName val="96000"/>
      <sheetName val="97000"/>
      <sheetName val="98000"/>
      <sheetName val="99000"/>
      <sheetName val="100000"/>
      <sheetName val="End of Detail"/>
      <sheetName val="Unused Worksheets --&gt;"/>
      <sheetName val="Supporting Data --&gt;"/>
      <sheetName val="Cash Flow - by Month_Year"/>
      <sheetName val="Staffing Plan"/>
      <sheetName val="Reconciliation Report"/>
      <sheetName val="Escalation"/>
      <sheetName val="DOE Escalation Rates"/>
      <sheetName val="Sample Staffing Plan"/>
      <sheetName val="Standard Graphs --&gt;"/>
      <sheetName val="Data Tables for Graphs"/>
      <sheetName val="Workhours Graph"/>
      <sheetName val="Cashflow Graph"/>
      <sheetName val="Burden Rates"/>
      <sheetName val="S-Curves"/>
    </sheetNames>
    <sheetDataSet>
      <sheetData sheetId="0"/>
      <sheetData sheetId="1">
        <row r="6">
          <cell r="F6" t="str">
            <v>Nuclear</v>
          </cell>
          <cell r="H6" t="str">
            <v>Class 5 - (20% to 50%)</v>
          </cell>
          <cell r="I6">
            <v>-0.2</v>
          </cell>
          <cell r="J6">
            <v>0.5</v>
          </cell>
        </row>
        <row r="7">
          <cell r="F7" t="str">
            <v>Scientific &amp; Laboratory</v>
          </cell>
          <cell r="H7" t="str">
            <v>Class 4 - (15% to 30%)</v>
          </cell>
          <cell r="I7">
            <v>-0.15</v>
          </cell>
          <cell r="J7">
            <v>0.3</v>
          </cell>
        </row>
        <row r="8">
          <cell r="F8" t="str">
            <v>Administration Building &amp; Warehouse</v>
          </cell>
          <cell r="H8" t="str">
            <v>Class 3 - (10% to 20%)</v>
          </cell>
          <cell r="I8">
            <v>-0.1</v>
          </cell>
          <cell r="J8">
            <v>0.2</v>
          </cell>
        </row>
        <row r="9">
          <cell r="F9" t="str">
            <v>Remediation, Decontamination, and Demolition</v>
          </cell>
          <cell r="H9" t="str">
            <v>Class 2 - (5% to 15%)</v>
          </cell>
          <cell r="I9">
            <v>-0.05</v>
          </cell>
          <cell r="J9">
            <v>0.15</v>
          </cell>
        </row>
        <row r="10">
          <cell r="H10" t="str">
            <v>Class 1 - (3% to 10%)</v>
          </cell>
          <cell r="I10">
            <v>-0.03</v>
          </cell>
          <cell r="J10">
            <v>0.1</v>
          </cell>
        </row>
        <row r="36">
          <cell r="D36">
            <v>44439</v>
          </cell>
        </row>
      </sheetData>
      <sheetData sheetId="2"/>
      <sheetData sheetId="3">
        <row r="11">
          <cell r="P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sheetName val="IVVC Capital (Cost)"/>
      <sheetName val="IVVC O&amp;M (Cost)"/>
      <sheetName val="Capacity Deferral (Benefit)"/>
      <sheetName val="Spinning Reserve (Benefit)"/>
      <sheetName val="DEC Improved VAR Mgmt (Benefit)"/>
      <sheetName val="Energy Savings (Benefit)"/>
      <sheetName val="New Generation Capital"/>
    </sheetNames>
    <sheetDataSet>
      <sheetData sheetId="0"/>
      <sheetData sheetId="1"/>
      <sheetData sheetId="2"/>
      <sheetData sheetId="3"/>
      <sheetData sheetId="4"/>
      <sheetData sheetId="5"/>
      <sheetData sheetId="6"/>
      <sheetData sheetId="7"/>
      <sheetData sheetId="8">
        <row r="8">
          <cell r="B8">
            <v>2.5000000000000001E-2</v>
          </cell>
        </row>
        <row r="9">
          <cell r="B9">
            <v>6.9199999999999998E-2</v>
          </cell>
        </row>
      </sheetData>
    </sheetDataSet>
  </externalBook>
</externalLink>
</file>

<file path=xl/theme/theme1.xml><?xml version="1.0" encoding="utf-8"?>
<a:theme xmlns:a="http://schemas.openxmlformats.org/drawingml/2006/main" name="Office Theme">
  <a:themeElements>
    <a:clrScheme name="Navigant">
      <a:dk1>
        <a:srgbClr val="555759"/>
      </a:dk1>
      <a:lt1>
        <a:sysClr val="window" lastClr="FFFFFF"/>
      </a:lt1>
      <a:dk2>
        <a:srgbClr val="555759"/>
      </a:dk2>
      <a:lt2>
        <a:srgbClr val="FFFFFF"/>
      </a:lt2>
      <a:accent1>
        <a:srgbClr val="555759"/>
      </a:accent1>
      <a:accent2>
        <a:srgbClr val="95D600"/>
      </a:accent2>
      <a:accent3>
        <a:srgbClr val="0093C9"/>
      </a:accent3>
      <a:accent4>
        <a:srgbClr val="FFB718"/>
      </a:accent4>
      <a:accent5>
        <a:srgbClr val="E53C2E"/>
      </a:accent5>
      <a:accent6>
        <a:srgbClr val="8B189B"/>
      </a:accent6>
      <a:hlink>
        <a:srgbClr val="85D206"/>
      </a:hlink>
      <a:folHlink>
        <a:srgbClr val="648C1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K167"/>
  <sheetViews>
    <sheetView showGridLines="0" view="pageLayout" zoomScaleNormal="100" workbookViewId="0">
      <selection activeCell="AA2" sqref="AA2"/>
    </sheetView>
  </sheetViews>
  <sheetFormatPr defaultRowHeight="11.25"/>
  <cols>
    <col min="1" max="1" width="20.83203125" customWidth="1"/>
    <col min="2" max="2" width="51.33203125" bestFit="1" customWidth="1"/>
    <col min="3" max="3" width="12.5" style="43" bestFit="1" customWidth="1"/>
    <col min="4" max="4" width="21.1640625" customWidth="1"/>
    <col min="5" max="5" width="17.1640625" customWidth="1"/>
    <col min="6" max="8" width="15.1640625" bestFit="1" customWidth="1"/>
    <col min="9" max="13" width="14.6640625" customWidth="1"/>
    <col min="14" max="18" width="14.33203125" bestFit="1" customWidth="1"/>
    <col min="19" max="25" width="15.33203125" bestFit="1" customWidth="1"/>
    <col min="26" max="26" width="15.1640625" bestFit="1" customWidth="1"/>
    <col min="27" max="27" width="14.83203125" customWidth="1"/>
    <col min="28" max="36" width="14.5" customWidth="1"/>
    <col min="37" max="37" width="15.1640625" bestFit="1" customWidth="1"/>
  </cols>
  <sheetData>
    <row r="1" spans="1:37">
      <c r="A1" s="17" t="s">
        <v>264</v>
      </c>
      <c r="B1" s="17" t="s">
        <v>265</v>
      </c>
    </row>
    <row r="2" spans="1:37">
      <c r="A2" s="149"/>
      <c r="F2" s="75">
        <v>2019</v>
      </c>
      <c r="G2" s="74">
        <f t="shared" ref="G2:AE2" si="0">F2+1</f>
        <v>2020</v>
      </c>
      <c r="H2" s="74">
        <f t="shared" si="0"/>
        <v>2021</v>
      </c>
      <c r="I2" s="74">
        <f t="shared" si="0"/>
        <v>2022</v>
      </c>
      <c r="J2" s="74">
        <f t="shared" si="0"/>
        <v>2023</v>
      </c>
      <c r="K2" s="74">
        <f t="shared" si="0"/>
        <v>2024</v>
      </c>
      <c r="L2" s="74">
        <f t="shared" si="0"/>
        <v>2025</v>
      </c>
      <c r="M2" s="74">
        <f t="shared" si="0"/>
        <v>2026</v>
      </c>
      <c r="N2" s="74">
        <f t="shared" si="0"/>
        <v>2027</v>
      </c>
      <c r="O2" s="74">
        <f t="shared" si="0"/>
        <v>2028</v>
      </c>
      <c r="P2" s="74">
        <f t="shared" si="0"/>
        <v>2029</v>
      </c>
      <c r="Q2" s="74">
        <f t="shared" si="0"/>
        <v>2030</v>
      </c>
      <c r="R2" s="74">
        <f t="shared" si="0"/>
        <v>2031</v>
      </c>
      <c r="S2" s="74">
        <f t="shared" si="0"/>
        <v>2032</v>
      </c>
      <c r="T2" s="74">
        <f t="shared" si="0"/>
        <v>2033</v>
      </c>
      <c r="U2" s="74">
        <f t="shared" si="0"/>
        <v>2034</v>
      </c>
      <c r="V2" s="74">
        <f t="shared" si="0"/>
        <v>2035</v>
      </c>
      <c r="W2" s="74">
        <f t="shared" si="0"/>
        <v>2036</v>
      </c>
      <c r="X2" s="74">
        <f t="shared" si="0"/>
        <v>2037</v>
      </c>
      <c r="Y2" s="74">
        <f t="shared" si="0"/>
        <v>2038</v>
      </c>
      <c r="Z2" s="74">
        <f t="shared" si="0"/>
        <v>2039</v>
      </c>
      <c r="AA2" s="74">
        <f t="shared" si="0"/>
        <v>2040</v>
      </c>
      <c r="AB2" s="74">
        <f t="shared" si="0"/>
        <v>2041</v>
      </c>
      <c r="AC2" s="74">
        <f t="shared" si="0"/>
        <v>2042</v>
      </c>
      <c r="AD2" s="74">
        <f t="shared" si="0"/>
        <v>2043</v>
      </c>
      <c r="AE2" s="74">
        <f t="shared" si="0"/>
        <v>2044</v>
      </c>
      <c r="AF2" s="74">
        <f t="shared" ref="AF2:AF3" si="1">AE2+1</f>
        <v>2045</v>
      </c>
      <c r="AG2" s="74">
        <f t="shared" ref="AG2:AG3" si="2">AF2+1</f>
        <v>2046</v>
      </c>
      <c r="AH2" s="74">
        <f t="shared" ref="AH2:AH3" si="3">AG2+1</f>
        <v>2047</v>
      </c>
      <c r="AI2" s="74">
        <f t="shared" ref="AI2:AI3" si="4">AH2+1</f>
        <v>2048</v>
      </c>
      <c r="AJ2" s="74">
        <f t="shared" ref="AJ2:AJ3" si="5">AI2+1</f>
        <v>2049</v>
      </c>
      <c r="AK2" s="37"/>
    </row>
    <row r="3" spans="1:37">
      <c r="C3" s="43" t="s">
        <v>22</v>
      </c>
      <c r="D3" s="18"/>
      <c r="E3" s="37" t="s">
        <v>8</v>
      </c>
      <c r="F3" s="38">
        <v>0</v>
      </c>
      <c r="G3" s="37">
        <f t="shared" ref="G3:AE3" si="6">F3+1</f>
        <v>1</v>
      </c>
      <c r="H3" s="37">
        <f t="shared" si="6"/>
        <v>2</v>
      </c>
      <c r="I3" s="37">
        <f t="shared" si="6"/>
        <v>3</v>
      </c>
      <c r="J3" s="37">
        <f t="shared" si="6"/>
        <v>4</v>
      </c>
      <c r="K3" s="37">
        <f t="shared" si="6"/>
        <v>5</v>
      </c>
      <c r="L3" s="37">
        <f t="shared" si="6"/>
        <v>6</v>
      </c>
      <c r="M3" s="37">
        <f t="shared" si="6"/>
        <v>7</v>
      </c>
      <c r="N3" s="37">
        <f t="shared" si="6"/>
        <v>8</v>
      </c>
      <c r="O3" s="37">
        <f t="shared" si="6"/>
        <v>9</v>
      </c>
      <c r="P3" s="37">
        <f t="shared" si="6"/>
        <v>10</v>
      </c>
      <c r="Q3" s="37">
        <f t="shared" si="6"/>
        <v>11</v>
      </c>
      <c r="R3" s="37">
        <f t="shared" si="6"/>
        <v>12</v>
      </c>
      <c r="S3" s="37">
        <f t="shared" si="6"/>
        <v>13</v>
      </c>
      <c r="T3" s="37">
        <f t="shared" si="6"/>
        <v>14</v>
      </c>
      <c r="U3" s="37">
        <f t="shared" si="6"/>
        <v>15</v>
      </c>
      <c r="V3" s="37">
        <f t="shared" si="6"/>
        <v>16</v>
      </c>
      <c r="W3" s="37">
        <f t="shared" si="6"/>
        <v>17</v>
      </c>
      <c r="X3" s="37">
        <f t="shared" si="6"/>
        <v>18</v>
      </c>
      <c r="Y3" s="37">
        <f t="shared" si="6"/>
        <v>19</v>
      </c>
      <c r="Z3" s="37">
        <f t="shared" si="6"/>
        <v>20</v>
      </c>
      <c r="AA3" s="37">
        <f t="shared" si="6"/>
        <v>21</v>
      </c>
      <c r="AB3" s="37">
        <f t="shared" si="6"/>
        <v>22</v>
      </c>
      <c r="AC3" s="37">
        <f t="shared" si="6"/>
        <v>23</v>
      </c>
      <c r="AD3" s="37">
        <f t="shared" si="6"/>
        <v>24</v>
      </c>
      <c r="AE3" s="37">
        <f t="shared" si="6"/>
        <v>25</v>
      </c>
      <c r="AF3" s="37">
        <f t="shared" si="1"/>
        <v>26</v>
      </c>
      <c r="AG3" s="37">
        <f t="shared" si="2"/>
        <v>27</v>
      </c>
      <c r="AH3" s="37">
        <f t="shared" si="3"/>
        <v>28</v>
      </c>
      <c r="AI3" s="37">
        <f t="shared" si="4"/>
        <v>29</v>
      </c>
      <c r="AJ3" s="37">
        <f t="shared" si="5"/>
        <v>30</v>
      </c>
      <c r="AK3" s="37" t="s">
        <v>23</v>
      </c>
    </row>
    <row r="4" spans="1:37">
      <c r="B4" t="s">
        <v>12</v>
      </c>
      <c r="D4" s="73"/>
      <c r="E4" s="28">
        <f>F4+NPV(r.discount,G4:AJ4)</f>
        <v>86013388.111175865</v>
      </c>
      <c r="F4" s="72">
        <f t="shared" ref="F4:AE4" si="7">F99</f>
        <v>0</v>
      </c>
      <c r="G4" s="72">
        <f t="shared" si="7"/>
        <v>1595294.7998789353</v>
      </c>
      <c r="H4" s="72">
        <f t="shared" si="7"/>
        <v>2676875.4398519532</v>
      </c>
      <c r="I4" s="72">
        <f t="shared" si="7"/>
        <v>5549762.6719756834</v>
      </c>
      <c r="J4" s="72">
        <f t="shared" si="7"/>
        <v>5695913.3173754914</v>
      </c>
      <c r="K4" s="72">
        <f t="shared" si="7"/>
        <v>5838185.4581486229</v>
      </c>
      <c r="L4" s="72">
        <f t="shared" si="7"/>
        <v>5984034.3362956643</v>
      </c>
      <c r="M4" s="72">
        <f t="shared" si="7"/>
        <v>6133526.7124680914</v>
      </c>
      <c r="N4" s="72">
        <f t="shared" si="7"/>
        <v>6286736.8365103044</v>
      </c>
      <c r="O4" s="72">
        <f t="shared" si="7"/>
        <v>6443795.1612034347</v>
      </c>
      <c r="P4" s="72">
        <f t="shared" si="7"/>
        <v>6604776.2513806494</v>
      </c>
      <c r="Q4" s="72">
        <f t="shared" si="7"/>
        <v>6769823.512162474</v>
      </c>
      <c r="R4" s="72">
        <f t="shared" si="7"/>
        <v>6938967.6130606411</v>
      </c>
      <c r="S4" s="72">
        <f t="shared" si="7"/>
        <v>7112370.7464655768</v>
      </c>
      <c r="T4" s="72">
        <f t="shared" si="7"/>
        <v>7290082.36461615</v>
      </c>
      <c r="U4" s="72">
        <f t="shared" si="7"/>
        <v>7472191.2667261334</v>
      </c>
      <c r="V4" s="72">
        <f t="shared" si="7"/>
        <v>7658848.1683377121</v>
      </c>
      <c r="W4" s="72">
        <f t="shared" si="7"/>
        <v>7850166.5168321729</v>
      </c>
      <c r="X4" s="72">
        <f t="shared" si="7"/>
        <v>8046293.9542093175</v>
      </c>
      <c r="Y4" s="72">
        <f t="shared" si="7"/>
        <v>8247329.4100874066</v>
      </c>
      <c r="Z4" s="72">
        <f t="shared" si="7"/>
        <v>8453377.7277746145</v>
      </c>
      <c r="AA4" s="72">
        <f t="shared" si="7"/>
        <v>8664563.5693678893</v>
      </c>
      <c r="AB4" s="72">
        <f t="shared" si="7"/>
        <v>8881033.9128542412</v>
      </c>
      <c r="AC4" s="72">
        <f t="shared" si="7"/>
        <v>9102885.5505625363</v>
      </c>
      <c r="AD4" s="72">
        <f t="shared" si="7"/>
        <v>9330285.3762992527</v>
      </c>
      <c r="AE4" s="72">
        <f t="shared" si="7"/>
        <v>9563369.7802613471</v>
      </c>
      <c r="AF4" s="72">
        <f t="shared" ref="AF4:AJ4" si="8">AF99</f>
        <v>9802274.1001130342</v>
      </c>
      <c r="AG4" s="72">
        <f t="shared" si="8"/>
        <v>10047131.362750467</v>
      </c>
      <c r="AH4" s="72">
        <f t="shared" si="8"/>
        <v>10298112.85283402</v>
      </c>
      <c r="AI4" s="72">
        <f t="shared" si="8"/>
        <v>10555370.979538951</v>
      </c>
      <c r="AJ4" s="72">
        <f t="shared" si="8"/>
        <v>10819063.343121897</v>
      </c>
      <c r="AK4" s="72">
        <f>SUM(F4:AJ4)</f>
        <v>225712443.09306467</v>
      </c>
    </row>
    <row r="5" spans="1:37">
      <c r="B5" s="30" t="s">
        <v>24</v>
      </c>
      <c r="C5" s="52"/>
      <c r="D5" s="18"/>
      <c r="E5" s="28">
        <f>F5+NPV(r.discount,G5:AJ5)</f>
        <v>16565445.74404634</v>
      </c>
      <c r="F5" s="71">
        <f>F17+F25</f>
        <v>5715758</v>
      </c>
      <c r="G5" s="71">
        <f>G17+G25</f>
        <v>5732979.7674418604</v>
      </c>
      <c r="H5" s="71">
        <f>H17+H25</f>
        <v>5767246.6274509802</v>
      </c>
      <c r="I5" s="71">
        <f>I17+I25</f>
        <v>6994.4751252847391</v>
      </c>
      <c r="J5" s="71">
        <f t="shared" ref="J5:AJ5" si="9">J17+J25</f>
        <v>23465.669577448745</v>
      </c>
      <c r="K5" s="71">
        <f t="shared" si="9"/>
        <v>23492.376464948746</v>
      </c>
      <c r="L5" s="71">
        <f t="shared" si="9"/>
        <v>23519.751024636244</v>
      </c>
      <c r="M5" s="71">
        <f t="shared" si="9"/>
        <v>41175.143548315929</v>
      </c>
      <c r="N5" s="71">
        <f t="shared" si="9"/>
        <v>45448.392745087607</v>
      </c>
      <c r="O5" s="71">
        <f t="shared" si="9"/>
        <v>43100.497751778581</v>
      </c>
      <c r="P5" s="71">
        <f t="shared" si="9"/>
        <v>23636.266143636829</v>
      </c>
      <c r="Q5" s="71">
        <f t="shared" si="9"/>
        <v>23667.23794529153</v>
      </c>
      <c r="R5" s="71">
        <f t="shared" si="9"/>
        <v>23698.984041987602</v>
      </c>
      <c r="S5" s="71">
        <f t="shared" si="9"/>
        <v>23731.523791101074</v>
      </c>
      <c r="T5" s="71">
        <f t="shared" si="9"/>
        <v>44718.077033942376</v>
      </c>
      <c r="U5" s="71">
        <f t="shared" si="9"/>
        <v>49798.264107854717</v>
      </c>
      <c r="V5" s="71">
        <f t="shared" si="9"/>
        <v>47002.105858614872</v>
      </c>
      <c r="W5" s="71">
        <f t="shared" si="9"/>
        <v>23870.023653144024</v>
      </c>
      <c r="X5" s="71">
        <f t="shared" si="9"/>
        <v>23906.839392536407</v>
      </c>
      <c r="Y5" s="71">
        <f t="shared" si="9"/>
        <v>23944.575525413598</v>
      </c>
      <c r="Z5" s="71">
        <f t="shared" si="9"/>
        <v>23983.255061612719</v>
      </c>
      <c r="AA5" s="71">
        <f t="shared" si="9"/>
        <v>48929.621586216817</v>
      </c>
      <c r="AB5" s="71">
        <f t="shared" si="9"/>
        <v>54968.179273936024</v>
      </c>
      <c r="AC5" s="71">
        <f t="shared" si="9"/>
        <v>51650.792903848196</v>
      </c>
      <c r="AD5" s="71">
        <f t="shared" si="9"/>
        <v>24147.887874508189</v>
      </c>
      <c r="AE5" s="71">
        <f t="shared" si="9"/>
        <v>24191.650219434676</v>
      </c>
      <c r="AF5" s="71">
        <f t="shared" si="9"/>
        <v>24236.506622984321</v>
      </c>
      <c r="AG5" s="71">
        <f t="shared" si="9"/>
        <v>24282.484436622712</v>
      </c>
      <c r="AH5" s="71">
        <f t="shared" si="9"/>
        <v>53936.171695602061</v>
      </c>
      <c r="AI5" s="71">
        <f t="shared" si="9"/>
        <v>61113.517136055889</v>
      </c>
      <c r="AJ5" s="71">
        <f t="shared" si="9"/>
        <v>57169.830212521076</v>
      </c>
      <c r="AK5" s="71">
        <f>SUM(F5:AJ5)</f>
        <v>18179764.495647214</v>
      </c>
    </row>
    <row r="6" spans="1:37" s="17" customFormat="1">
      <c r="B6" s="24" t="s">
        <v>25</v>
      </c>
      <c r="C6" s="44"/>
      <c r="D6" s="70"/>
      <c r="E6" s="25">
        <f t="shared" ref="E6:AE6" si="10">E4-E5</f>
        <v>69447942.36712952</v>
      </c>
      <c r="F6" s="25">
        <f t="shared" si="10"/>
        <v>-5715758</v>
      </c>
      <c r="G6" s="25">
        <f t="shared" si="10"/>
        <v>-4137684.9675629251</v>
      </c>
      <c r="H6" s="25">
        <f t="shared" si="10"/>
        <v>-3090371.1875990271</v>
      </c>
      <c r="I6" s="25">
        <f t="shared" si="10"/>
        <v>5542768.1968503986</v>
      </c>
      <c r="J6" s="25">
        <f t="shared" si="10"/>
        <v>5672447.6477980427</v>
      </c>
      <c r="K6" s="25">
        <f t="shared" si="10"/>
        <v>5814693.0816836739</v>
      </c>
      <c r="L6" s="25">
        <f t="shared" si="10"/>
        <v>5960514.5852710279</v>
      </c>
      <c r="M6" s="25">
        <f t="shared" si="10"/>
        <v>6092351.5689197751</v>
      </c>
      <c r="N6" s="25">
        <f t="shared" si="10"/>
        <v>6241288.4437652165</v>
      </c>
      <c r="O6" s="25">
        <f t="shared" si="10"/>
        <v>6400694.6634516558</v>
      </c>
      <c r="P6" s="25">
        <f t="shared" si="10"/>
        <v>6581139.9852370126</v>
      </c>
      <c r="Q6" s="25">
        <f t="shared" si="10"/>
        <v>6746156.2742171828</v>
      </c>
      <c r="R6" s="25">
        <f t="shared" si="10"/>
        <v>6915268.6290186532</v>
      </c>
      <c r="S6" s="25">
        <f t="shared" si="10"/>
        <v>7088639.222674476</v>
      </c>
      <c r="T6" s="25">
        <f t="shared" si="10"/>
        <v>7245364.2875822075</v>
      </c>
      <c r="U6" s="25">
        <f t="shared" si="10"/>
        <v>7422393.0026182784</v>
      </c>
      <c r="V6" s="25">
        <f t="shared" si="10"/>
        <v>7611846.0624790974</v>
      </c>
      <c r="W6" s="25">
        <f t="shared" si="10"/>
        <v>7826296.4931790289</v>
      </c>
      <c r="X6" s="25">
        <f t="shared" si="10"/>
        <v>8022387.1148167811</v>
      </c>
      <c r="Y6" s="25">
        <f t="shared" si="10"/>
        <v>8223384.8345619934</v>
      </c>
      <c r="Z6" s="25">
        <f t="shared" si="10"/>
        <v>8429394.4727130011</v>
      </c>
      <c r="AA6" s="25">
        <f t="shared" si="10"/>
        <v>8615633.9477816727</v>
      </c>
      <c r="AB6" s="25">
        <f t="shared" si="10"/>
        <v>8826065.7335803043</v>
      </c>
      <c r="AC6" s="25">
        <f t="shared" si="10"/>
        <v>9051234.7576586884</v>
      </c>
      <c r="AD6" s="25">
        <f t="shared" si="10"/>
        <v>9306137.4884247445</v>
      </c>
      <c r="AE6" s="25">
        <f t="shared" si="10"/>
        <v>9539178.1300419122</v>
      </c>
      <c r="AF6" s="25">
        <f t="shared" ref="AF6:AJ6" si="11">AF4-AF5</f>
        <v>9778037.5934900492</v>
      </c>
      <c r="AG6" s="25">
        <f t="shared" si="11"/>
        <v>10022848.878313845</v>
      </c>
      <c r="AH6" s="25">
        <f t="shared" si="11"/>
        <v>10244176.681138419</v>
      </c>
      <c r="AI6" s="25">
        <f t="shared" si="11"/>
        <v>10494257.462402895</v>
      </c>
      <c r="AJ6" s="25">
        <f t="shared" si="11"/>
        <v>10761893.512909377</v>
      </c>
      <c r="AK6" s="25">
        <f>SUM(F6:AJ6)</f>
        <v>207532678.5974175</v>
      </c>
    </row>
    <row r="7" spans="1:37" s="17" customFormat="1">
      <c r="B7" s="24" t="s">
        <v>20</v>
      </c>
      <c r="C7" s="44"/>
      <c r="D7" s="94"/>
      <c r="E7" s="69">
        <f>E4/E5</f>
        <v>5.1923376792978404</v>
      </c>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7"/>
    </row>
    <row r="8" spans="1:37">
      <c r="D8" s="43"/>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row>
    <row r="9" spans="1:37" ht="13.5" thickBot="1">
      <c r="B9" s="192" t="s">
        <v>6</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1" spans="1:37" ht="12" thickBot="1">
      <c r="B11" s="48" t="s">
        <v>26</v>
      </c>
      <c r="C11" s="49"/>
      <c r="D11" s="48"/>
      <c r="E11" s="48"/>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row>
    <row r="12" spans="1:37">
      <c r="A12" s="188"/>
      <c r="B12" s="21" t="s">
        <v>27</v>
      </c>
      <c r="C12" s="43" t="s">
        <v>28</v>
      </c>
      <c r="D12" s="189"/>
      <c r="E12" s="28">
        <f>F12+NPV(r.discount,G12:AJ12)</f>
        <v>3584380.6311252401</v>
      </c>
      <c r="F12" s="81">
        <v>896328</v>
      </c>
      <c r="G12" s="81">
        <v>1463153</v>
      </c>
      <c r="H12" s="81">
        <v>1484211</v>
      </c>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112">
        <f>SUM(F12:AJ12)</f>
        <v>3843692</v>
      </c>
    </row>
    <row r="13" spans="1:37">
      <c r="A13" s="188"/>
      <c r="B13" s="21" t="s">
        <v>29</v>
      </c>
      <c r="C13" s="43" t="s">
        <v>28</v>
      </c>
      <c r="D13" s="141"/>
      <c r="E13" s="28">
        <f>F13+NPV(r.discount,G13:AJ13)</f>
        <v>7468077.1083779885</v>
      </c>
      <c r="F13" s="81">
        <v>2442281</v>
      </c>
      <c r="G13" s="81">
        <v>2966543</v>
      </c>
      <c r="H13" s="81">
        <v>2529419</v>
      </c>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112">
        <f t="shared" ref="AK13:AK16" si="12">SUM(F13:AJ13)</f>
        <v>7938243</v>
      </c>
    </row>
    <row r="14" spans="1:37">
      <c r="A14" s="188"/>
      <c r="B14" s="21" t="s">
        <v>30</v>
      </c>
      <c r="C14" s="43" t="s">
        <v>28</v>
      </c>
      <c r="D14" s="141"/>
      <c r="E14" s="28">
        <f>F14+NPV(r.discount,G14:AJ14)</f>
        <v>5142721.967525905</v>
      </c>
      <c r="F14" s="81">
        <v>2377149</v>
      </c>
      <c r="G14" s="81">
        <v>1299216</v>
      </c>
      <c r="H14" s="81">
        <v>1746236</v>
      </c>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112">
        <f t="shared" si="12"/>
        <v>5422601</v>
      </c>
    </row>
    <row r="15" spans="1:37">
      <c r="A15" s="188"/>
      <c r="B15" s="21" t="s">
        <v>261</v>
      </c>
      <c r="C15" s="43" t="s">
        <v>28</v>
      </c>
      <c r="D15" s="141"/>
      <c r="E15" s="28">
        <f>F15+NPV(r.discount,G15:AJ15)</f>
        <v>0</v>
      </c>
      <c r="F15" s="81">
        <v>0</v>
      </c>
      <c r="G15" s="81">
        <v>0</v>
      </c>
      <c r="H15" s="81">
        <v>0</v>
      </c>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112">
        <f t="shared" si="12"/>
        <v>0</v>
      </c>
    </row>
    <row r="16" spans="1:37">
      <c r="B16" s="21"/>
      <c r="C16" s="43" t="s">
        <v>28</v>
      </c>
      <c r="D16" s="141"/>
      <c r="E16" s="28">
        <f>F16+NPV(r.discount,G16:AJ16)</f>
        <v>0</v>
      </c>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112">
        <f t="shared" si="12"/>
        <v>0</v>
      </c>
    </row>
    <row r="17" spans="2:37">
      <c r="B17" s="24" t="s">
        <v>7</v>
      </c>
      <c r="C17" s="44" t="s">
        <v>28</v>
      </c>
      <c r="D17" s="142"/>
      <c r="E17" s="25">
        <f t="shared" ref="E17:AK17" si="13">SUM(E12:E16)</f>
        <v>16195179.707029134</v>
      </c>
      <c r="F17" s="25">
        <f t="shared" si="13"/>
        <v>5715758</v>
      </c>
      <c r="G17" s="25">
        <f t="shared" si="13"/>
        <v>5728912</v>
      </c>
      <c r="H17" s="25">
        <f t="shared" si="13"/>
        <v>5759866</v>
      </c>
      <c r="I17" s="25">
        <f t="shared" si="13"/>
        <v>0</v>
      </c>
      <c r="J17" s="25">
        <f t="shared" si="13"/>
        <v>0</v>
      </c>
      <c r="K17" s="25">
        <f t="shared" si="13"/>
        <v>0</v>
      </c>
      <c r="L17" s="25">
        <f t="shared" si="13"/>
        <v>0</v>
      </c>
      <c r="M17" s="25">
        <f t="shared" si="13"/>
        <v>0</v>
      </c>
      <c r="N17" s="25">
        <f t="shared" si="13"/>
        <v>0</v>
      </c>
      <c r="O17" s="25">
        <f t="shared" si="13"/>
        <v>0</v>
      </c>
      <c r="P17" s="25">
        <f t="shared" si="13"/>
        <v>0</v>
      </c>
      <c r="Q17" s="25">
        <f t="shared" si="13"/>
        <v>0</v>
      </c>
      <c r="R17" s="25">
        <f t="shared" si="13"/>
        <v>0</v>
      </c>
      <c r="S17" s="25">
        <f t="shared" si="13"/>
        <v>0</v>
      </c>
      <c r="T17" s="25">
        <f t="shared" si="13"/>
        <v>0</v>
      </c>
      <c r="U17" s="25">
        <f t="shared" si="13"/>
        <v>0</v>
      </c>
      <c r="V17" s="25">
        <f t="shared" si="13"/>
        <v>0</v>
      </c>
      <c r="W17" s="25">
        <f t="shared" si="13"/>
        <v>0</v>
      </c>
      <c r="X17" s="25">
        <f t="shared" si="13"/>
        <v>0</v>
      </c>
      <c r="Y17" s="25">
        <f t="shared" si="13"/>
        <v>0</v>
      </c>
      <c r="Z17" s="25">
        <f t="shared" si="13"/>
        <v>0</v>
      </c>
      <c r="AA17" s="25">
        <f t="shared" si="13"/>
        <v>0</v>
      </c>
      <c r="AB17" s="25">
        <f t="shared" si="13"/>
        <v>0</v>
      </c>
      <c r="AC17" s="25">
        <f t="shared" si="13"/>
        <v>0</v>
      </c>
      <c r="AD17" s="25">
        <f t="shared" si="13"/>
        <v>0</v>
      </c>
      <c r="AE17" s="25">
        <f t="shared" si="13"/>
        <v>0</v>
      </c>
      <c r="AF17" s="25">
        <f t="shared" si="13"/>
        <v>0</v>
      </c>
      <c r="AG17" s="25">
        <f t="shared" si="13"/>
        <v>0</v>
      </c>
      <c r="AH17" s="25">
        <f t="shared" si="13"/>
        <v>0</v>
      </c>
      <c r="AI17" s="25">
        <f t="shared" si="13"/>
        <v>0</v>
      </c>
      <c r="AJ17" s="25">
        <f t="shared" si="13"/>
        <v>0</v>
      </c>
      <c r="AK17" s="25">
        <f t="shared" si="13"/>
        <v>17204536</v>
      </c>
    </row>
    <row r="18" spans="2:37">
      <c r="D18" s="60"/>
    </row>
    <row r="19" spans="2:37" ht="12" thickBot="1">
      <c r="B19" s="48" t="s">
        <v>31</v>
      </c>
      <c r="C19" s="49"/>
      <c r="D19" s="143"/>
      <c r="E19" s="48"/>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row>
    <row r="20" spans="2:37">
      <c r="B20" s="21" t="s">
        <v>32</v>
      </c>
      <c r="C20" s="43" t="s">
        <v>28</v>
      </c>
      <c r="D20" s="141"/>
      <c r="E20" s="28">
        <f>F20+NPV(r.discount,G20:AJ20)</f>
        <v>0</v>
      </c>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112">
        <f>SUM(F20:AJ20)</f>
        <v>0</v>
      </c>
    </row>
    <row r="21" spans="2:37">
      <c r="B21" s="33" t="s">
        <v>33</v>
      </c>
      <c r="C21" s="43" t="s">
        <v>28</v>
      </c>
      <c r="D21" s="141"/>
      <c r="E21" s="28">
        <f>F21+NPV(r.discount,G21:AJ21)</f>
        <v>211828.02235546205</v>
      </c>
      <c r="F21" s="81"/>
      <c r="G21" s="81">
        <v>2884.4651162790701</v>
      </c>
      <c r="H21" s="81">
        <v>5455.0588235294117</v>
      </c>
      <c r="I21" s="81">
        <v>4907.1526195899778</v>
      </c>
      <c r="J21" s="81">
        <v>18872.856492027335</v>
      </c>
      <c r="K21" s="81">
        <v>18872.856492027335</v>
      </c>
      <c r="L21" s="81">
        <v>18872.856492027335</v>
      </c>
      <c r="M21" s="81">
        <v>18872.856492027335</v>
      </c>
      <c r="N21" s="81">
        <v>18872.856492027335</v>
      </c>
      <c r="O21" s="81">
        <v>18872.856492027335</v>
      </c>
      <c r="P21" s="81">
        <v>18872.856492027335</v>
      </c>
      <c r="Q21" s="81">
        <v>18872.856492027335</v>
      </c>
      <c r="R21" s="81">
        <v>18872.856492027335</v>
      </c>
      <c r="S21" s="81">
        <v>18872.856492027335</v>
      </c>
      <c r="T21" s="81">
        <v>18872.856492027335</v>
      </c>
      <c r="U21" s="81">
        <v>18872.856492027335</v>
      </c>
      <c r="V21" s="81">
        <v>18872.856492027335</v>
      </c>
      <c r="W21" s="81">
        <v>18872.856492027335</v>
      </c>
      <c r="X21" s="81">
        <v>18872.856492027335</v>
      </c>
      <c r="Y21" s="81">
        <v>18872.856492027335</v>
      </c>
      <c r="Z21" s="81">
        <v>18872.856492027335</v>
      </c>
      <c r="AA21" s="81">
        <v>18872.856492027335</v>
      </c>
      <c r="AB21" s="81">
        <v>18872.856492027335</v>
      </c>
      <c r="AC21" s="81">
        <v>18872.856492027335</v>
      </c>
      <c r="AD21" s="81">
        <v>18872.856492027335</v>
      </c>
      <c r="AE21" s="81">
        <v>18872.856492027335</v>
      </c>
      <c r="AF21" s="81">
        <v>18872.856492027335</v>
      </c>
      <c r="AG21" s="81">
        <v>18872.856492027335</v>
      </c>
      <c r="AH21" s="81">
        <v>18872.856492027335</v>
      </c>
      <c r="AI21" s="81">
        <v>18872.856492027335</v>
      </c>
      <c r="AJ21" s="81">
        <v>18872.856492027335</v>
      </c>
      <c r="AK21" s="112">
        <f t="shared" ref="AK21:AK24" si="14">SUM(F21:AJ21)</f>
        <v>522813.80184413679</v>
      </c>
    </row>
    <row r="22" spans="2:37">
      <c r="B22" s="33" t="s">
        <v>34</v>
      </c>
      <c r="C22" s="43" t="s">
        <v>28</v>
      </c>
      <c r="D22" s="141"/>
      <c r="E22" s="28">
        <f>F22+NPV(r.discount,G22:AJ22)</f>
        <v>40179.274067777675</v>
      </c>
      <c r="F22" s="81"/>
      <c r="G22" s="81">
        <v>879.30232558139539</v>
      </c>
      <c r="H22" s="81">
        <v>1236.7686274509804</v>
      </c>
      <c r="I22" s="81">
        <v>1045.1025056947608</v>
      </c>
      <c r="J22" s="81">
        <v>3524.5375854214121</v>
      </c>
      <c r="K22" s="81">
        <v>3524.5375854214121</v>
      </c>
      <c r="L22" s="81">
        <v>3524.5375854214121</v>
      </c>
      <c r="M22" s="81">
        <v>3524.5375854214121</v>
      </c>
      <c r="N22" s="81">
        <v>3524.5375854214121</v>
      </c>
      <c r="O22" s="81">
        <v>3524.5375854214121</v>
      </c>
      <c r="P22" s="81">
        <v>3524.5375854214121</v>
      </c>
      <c r="Q22" s="81">
        <v>3524.5375854214121</v>
      </c>
      <c r="R22" s="81">
        <v>3524.5375854214121</v>
      </c>
      <c r="S22" s="81">
        <v>3524.5375854214121</v>
      </c>
      <c r="T22" s="81">
        <v>3524.5375854214121</v>
      </c>
      <c r="U22" s="81">
        <v>3524.5375854214121</v>
      </c>
      <c r="V22" s="81">
        <v>3524.5375854214121</v>
      </c>
      <c r="W22" s="81">
        <v>3524.5375854214121</v>
      </c>
      <c r="X22" s="81">
        <v>3524.5375854214121</v>
      </c>
      <c r="Y22" s="81">
        <v>3524.5375854214121</v>
      </c>
      <c r="Z22" s="81">
        <v>3524.5375854214121</v>
      </c>
      <c r="AA22" s="81">
        <v>3524.5375854214121</v>
      </c>
      <c r="AB22" s="81">
        <v>3524.5375854214121</v>
      </c>
      <c r="AC22" s="81">
        <v>3524.5375854214121</v>
      </c>
      <c r="AD22" s="81">
        <v>3524.5375854214121</v>
      </c>
      <c r="AE22" s="81">
        <v>3524.5375854214121</v>
      </c>
      <c r="AF22" s="81">
        <v>3524.5375854214121</v>
      </c>
      <c r="AG22" s="81">
        <v>3524.5375854214121</v>
      </c>
      <c r="AH22" s="81">
        <v>3524.5375854214121</v>
      </c>
      <c r="AI22" s="81">
        <v>3524.5375854214121</v>
      </c>
      <c r="AJ22" s="81">
        <v>3524.5375854214121</v>
      </c>
      <c r="AK22" s="112">
        <f t="shared" si="14"/>
        <v>98323.688265105229</v>
      </c>
    </row>
    <row r="23" spans="2:37">
      <c r="B23" s="21" t="s">
        <v>9</v>
      </c>
      <c r="C23" s="43" t="s">
        <v>28</v>
      </c>
      <c r="D23" s="141"/>
      <c r="E23" s="28">
        <f>F23+NPV(r.discount,G23:AJ23)</f>
        <v>0</v>
      </c>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112">
        <f t="shared" si="14"/>
        <v>0</v>
      </c>
    </row>
    <row r="24" spans="2:37">
      <c r="B24" s="33" t="s">
        <v>35</v>
      </c>
      <c r="C24" s="43" t="s">
        <v>28</v>
      </c>
      <c r="D24" s="141"/>
      <c r="E24" s="28">
        <f>F24+NPV(r.discount,G24:AJ24)</f>
        <v>118258.74059396645</v>
      </c>
      <c r="F24" s="81"/>
      <c r="G24" s="185">
        <v>304</v>
      </c>
      <c r="H24" s="185">
        <v>688.8</v>
      </c>
      <c r="I24" s="185">
        <v>1042.22</v>
      </c>
      <c r="J24" s="185">
        <v>1068.2755</v>
      </c>
      <c r="K24" s="185">
        <v>1094.9823874999997</v>
      </c>
      <c r="L24" s="185">
        <v>1122.3569471874996</v>
      </c>
      <c r="M24" s="185">
        <v>18777.749470867187</v>
      </c>
      <c r="N24" s="185">
        <v>23050.998667638865</v>
      </c>
      <c r="O24" s="185">
        <v>20703.103674329835</v>
      </c>
      <c r="P24" s="185">
        <v>1238.8720661880841</v>
      </c>
      <c r="Q24" s="185">
        <v>1269.8438678427863</v>
      </c>
      <c r="R24" s="185">
        <v>1301.5899645388561</v>
      </c>
      <c r="S24" s="185">
        <v>1334.1297136523274</v>
      </c>
      <c r="T24" s="185">
        <v>22320.682956493634</v>
      </c>
      <c r="U24" s="185">
        <v>27400.870030405975</v>
      </c>
      <c r="V24" s="185">
        <v>24604.711781166126</v>
      </c>
      <c r="W24" s="185">
        <v>1472.6295756952786</v>
      </c>
      <c r="X24" s="185">
        <v>1509.4453150876604</v>
      </c>
      <c r="Y24" s="185">
        <v>1547.1814479648522</v>
      </c>
      <c r="Z24" s="185">
        <v>1585.8609841639732</v>
      </c>
      <c r="AA24" s="185">
        <v>26532.227508768072</v>
      </c>
      <c r="AB24" s="185">
        <v>32570.785196487275</v>
      </c>
      <c r="AC24" s="185">
        <v>29253.398826399454</v>
      </c>
      <c r="AD24" s="185">
        <v>1750.4937970594424</v>
      </c>
      <c r="AE24" s="81">
        <v>1794.2561419859285</v>
      </c>
      <c r="AF24" s="81">
        <v>1839.1125455355761</v>
      </c>
      <c r="AG24" s="81">
        <v>1885.0903591739657</v>
      </c>
      <c r="AH24" s="185">
        <v>31538.777618153315</v>
      </c>
      <c r="AI24" s="185">
        <v>38716.123058607147</v>
      </c>
      <c r="AJ24" s="185">
        <v>34772.436135072334</v>
      </c>
      <c r="AK24" s="112">
        <f t="shared" si="14"/>
        <v>354091.00553796545</v>
      </c>
    </row>
    <row r="25" spans="2:37">
      <c r="B25" s="24" t="s">
        <v>10</v>
      </c>
      <c r="C25" s="44" t="s">
        <v>28</v>
      </c>
      <c r="D25" s="142"/>
      <c r="E25" s="25">
        <f t="shared" ref="E25:AK25" si="15">SUM(E20:E24)</f>
        <v>370266.0370172062</v>
      </c>
      <c r="F25" s="25">
        <f t="shared" si="15"/>
        <v>0</v>
      </c>
      <c r="G25" s="25">
        <f t="shared" si="15"/>
        <v>4067.7674418604656</v>
      </c>
      <c r="H25" s="25">
        <f t="shared" si="15"/>
        <v>7380.6274509803925</v>
      </c>
      <c r="I25" s="25">
        <f t="shared" si="15"/>
        <v>6994.4751252847391</v>
      </c>
      <c r="J25" s="25">
        <f t="shared" si="15"/>
        <v>23465.669577448745</v>
      </c>
      <c r="K25" s="25">
        <f t="shared" si="15"/>
        <v>23492.376464948746</v>
      </c>
      <c r="L25" s="25">
        <f t="shared" si="15"/>
        <v>23519.751024636244</v>
      </c>
      <c r="M25" s="25">
        <f t="shared" si="15"/>
        <v>41175.143548315929</v>
      </c>
      <c r="N25" s="25">
        <f t="shared" si="15"/>
        <v>45448.392745087607</v>
      </c>
      <c r="O25" s="25">
        <f t="shared" si="15"/>
        <v>43100.497751778581</v>
      </c>
      <c r="P25" s="25">
        <f t="shared" si="15"/>
        <v>23636.266143636829</v>
      </c>
      <c r="Q25" s="25">
        <f t="shared" si="15"/>
        <v>23667.23794529153</v>
      </c>
      <c r="R25" s="25">
        <f t="shared" si="15"/>
        <v>23698.984041987602</v>
      </c>
      <c r="S25" s="25">
        <f t="shared" si="15"/>
        <v>23731.523791101074</v>
      </c>
      <c r="T25" s="25">
        <f t="shared" si="15"/>
        <v>44718.077033942376</v>
      </c>
      <c r="U25" s="25">
        <f t="shared" si="15"/>
        <v>49798.264107854717</v>
      </c>
      <c r="V25" s="25">
        <f t="shared" si="15"/>
        <v>47002.105858614872</v>
      </c>
      <c r="W25" s="25">
        <f t="shared" si="15"/>
        <v>23870.023653144024</v>
      </c>
      <c r="X25" s="25">
        <f t="shared" si="15"/>
        <v>23906.839392536407</v>
      </c>
      <c r="Y25" s="25">
        <f t="shared" si="15"/>
        <v>23944.575525413598</v>
      </c>
      <c r="Z25" s="25">
        <f t="shared" si="15"/>
        <v>23983.255061612719</v>
      </c>
      <c r="AA25" s="25">
        <f t="shared" si="15"/>
        <v>48929.621586216817</v>
      </c>
      <c r="AB25" s="25">
        <f t="shared" si="15"/>
        <v>54968.179273936024</v>
      </c>
      <c r="AC25" s="25">
        <f t="shared" si="15"/>
        <v>51650.792903848196</v>
      </c>
      <c r="AD25" s="25">
        <f t="shared" si="15"/>
        <v>24147.887874508189</v>
      </c>
      <c r="AE25" s="25">
        <f t="shared" si="15"/>
        <v>24191.650219434676</v>
      </c>
      <c r="AF25" s="25">
        <f t="shared" si="15"/>
        <v>24236.506622984321</v>
      </c>
      <c r="AG25" s="25">
        <f t="shared" si="15"/>
        <v>24282.484436622712</v>
      </c>
      <c r="AH25" s="25">
        <f t="shared" si="15"/>
        <v>53936.171695602061</v>
      </c>
      <c r="AI25" s="25">
        <f t="shared" si="15"/>
        <v>61113.517136055889</v>
      </c>
      <c r="AJ25" s="25">
        <f t="shared" si="15"/>
        <v>57169.830212521076</v>
      </c>
      <c r="AK25" s="25">
        <f t="shared" si="15"/>
        <v>975228.49564720748</v>
      </c>
    </row>
    <row r="26" spans="2:37">
      <c r="D26" s="60"/>
    </row>
    <row r="27" spans="2:37" ht="12" thickBot="1">
      <c r="B27" s="48" t="s">
        <v>36</v>
      </c>
      <c r="C27" s="49"/>
      <c r="D27" s="143"/>
      <c r="E27" s="48"/>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row>
    <row r="28" spans="2:37">
      <c r="B28" s="21" t="s">
        <v>37</v>
      </c>
      <c r="C28" s="43" t="s">
        <v>28</v>
      </c>
      <c r="D28" s="141"/>
      <c r="E28" s="28">
        <f>F28+NPV(r.discount,G28:AJ28)</f>
        <v>16195179.707029134</v>
      </c>
      <c r="F28" s="46">
        <f t="shared" ref="F28:AE28" si="16">F17</f>
        <v>5715758</v>
      </c>
      <c r="G28" s="46">
        <f t="shared" si="16"/>
        <v>5728912</v>
      </c>
      <c r="H28" s="46">
        <f t="shared" si="16"/>
        <v>5759866</v>
      </c>
      <c r="I28" s="46">
        <f t="shared" si="16"/>
        <v>0</v>
      </c>
      <c r="J28" s="46">
        <f t="shared" si="16"/>
        <v>0</v>
      </c>
      <c r="K28" s="46">
        <f t="shared" si="16"/>
        <v>0</v>
      </c>
      <c r="L28" s="46">
        <f t="shared" si="16"/>
        <v>0</v>
      </c>
      <c r="M28" s="46">
        <f t="shared" si="16"/>
        <v>0</v>
      </c>
      <c r="N28" s="46">
        <f t="shared" si="16"/>
        <v>0</v>
      </c>
      <c r="O28" s="46">
        <f t="shared" si="16"/>
        <v>0</v>
      </c>
      <c r="P28" s="46">
        <f t="shared" si="16"/>
        <v>0</v>
      </c>
      <c r="Q28" s="46">
        <f t="shared" si="16"/>
        <v>0</v>
      </c>
      <c r="R28" s="46">
        <f t="shared" si="16"/>
        <v>0</v>
      </c>
      <c r="S28" s="46">
        <f t="shared" si="16"/>
        <v>0</v>
      </c>
      <c r="T28" s="46">
        <f t="shared" si="16"/>
        <v>0</v>
      </c>
      <c r="U28" s="46">
        <f t="shared" si="16"/>
        <v>0</v>
      </c>
      <c r="V28" s="46">
        <f t="shared" si="16"/>
        <v>0</v>
      </c>
      <c r="W28" s="46">
        <f t="shared" si="16"/>
        <v>0</v>
      </c>
      <c r="X28" s="46">
        <f t="shared" si="16"/>
        <v>0</v>
      </c>
      <c r="Y28" s="46">
        <f t="shared" si="16"/>
        <v>0</v>
      </c>
      <c r="Z28" s="46">
        <f t="shared" si="16"/>
        <v>0</v>
      </c>
      <c r="AA28" s="46">
        <f t="shared" si="16"/>
        <v>0</v>
      </c>
      <c r="AB28" s="46">
        <f t="shared" si="16"/>
        <v>0</v>
      </c>
      <c r="AC28" s="46">
        <f t="shared" si="16"/>
        <v>0</v>
      </c>
      <c r="AD28" s="46">
        <f t="shared" si="16"/>
        <v>0</v>
      </c>
      <c r="AE28" s="46">
        <f t="shared" si="16"/>
        <v>0</v>
      </c>
      <c r="AF28" s="46">
        <f t="shared" ref="AF28:AJ28" si="17">AF17</f>
        <v>0</v>
      </c>
      <c r="AG28" s="46">
        <f t="shared" si="17"/>
        <v>0</v>
      </c>
      <c r="AH28" s="46">
        <f t="shared" si="17"/>
        <v>0</v>
      </c>
      <c r="AI28" s="46">
        <f t="shared" si="17"/>
        <v>0</v>
      </c>
      <c r="AJ28" s="46">
        <f t="shared" si="17"/>
        <v>0</v>
      </c>
      <c r="AK28" s="46">
        <f>SUM(F28:AJ28)</f>
        <v>17204536</v>
      </c>
    </row>
    <row r="29" spans="2:37">
      <c r="B29" s="29" t="s">
        <v>229</v>
      </c>
      <c r="C29" s="43" t="s">
        <v>28</v>
      </c>
      <c r="D29" s="144"/>
      <c r="E29" s="28">
        <f>F29+NPV(r.discount,G29:AJ29)</f>
        <v>370266.0370172062</v>
      </c>
      <c r="F29" s="45">
        <f t="shared" ref="F29:AE29" si="18">F25</f>
        <v>0</v>
      </c>
      <c r="G29" s="45">
        <f t="shared" si="18"/>
        <v>4067.7674418604656</v>
      </c>
      <c r="H29" s="45">
        <f t="shared" si="18"/>
        <v>7380.6274509803925</v>
      </c>
      <c r="I29" s="45">
        <f t="shared" si="18"/>
        <v>6994.4751252847391</v>
      </c>
      <c r="J29" s="45">
        <f t="shared" si="18"/>
        <v>23465.669577448745</v>
      </c>
      <c r="K29" s="45">
        <f t="shared" si="18"/>
        <v>23492.376464948746</v>
      </c>
      <c r="L29" s="45">
        <f t="shared" si="18"/>
        <v>23519.751024636244</v>
      </c>
      <c r="M29" s="45">
        <f t="shared" si="18"/>
        <v>41175.143548315929</v>
      </c>
      <c r="N29" s="45">
        <f t="shared" si="18"/>
        <v>45448.392745087607</v>
      </c>
      <c r="O29" s="45">
        <f t="shared" si="18"/>
        <v>43100.497751778581</v>
      </c>
      <c r="P29" s="45">
        <f t="shared" si="18"/>
        <v>23636.266143636829</v>
      </c>
      <c r="Q29" s="45">
        <f t="shared" si="18"/>
        <v>23667.23794529153</v>
      </c>
      <c r="R29" s="45">
        <f t="shared" si="18"/>
        <v>23698.984041987602</v>
      </c>
      <c r="S29" s="45">
        <f t="shared" si="18"/>
        <v>23731.523791101074</v>
      </c>
      <c r="T29" s="45">
        <f t="shared" si="18"/>
        <v>44718.077033942376</v>
      </c>
      <c r="U29" s="45">
        <f t="shared" si="18"/>
        <v>49798.264107854717</v>
      </c>
      <c r="V29" s="45">
        <f t="shared" si="18"/>
        <v>47002.105858614872</v>
      </c>
      <c r="W29" s="45">
        <f t="shared" si="18"/>
        <v>23870.023653144024</v>
      </c>
      <c r="X29" s="45">
        <f t="shared" si="18"/>
        <v>23906.839392536407</v>
      </c>
      <c r="Y29" s="45">
        <f t="shared" si="18"/>
        <v>23944.575525413598</v>
      </c>
      <c r="Z29" s="45">
        <f t="shared" si="18"/>
        <v>23983.255061612719</v>
      </c>
      <c r="AA29" s="45">
        <f t="shared" si="18"/>
        <v>48929.621586216817</v>
      </c>
      <c r="AB29" s="45">
        <f t="shared" si="18"/>
        <v>54968.179273936024</v>
      </c>
      <c r="AC29" s="45">
        <f t="shared" si="18"/>
        <v>51650.792903848196</v>
      </c>
      <c r="AD29" s="45">
        <f t="shared" si="18"/>
        <v>24147.887874508189</v>
      </c>
      <c r="AE29" s="45">
        <f t="shared" si="18"/>
        <v>24191.650219434676</v>
      </c>
      <c r="AF29" s="45">
        <f t="shared" ref="AF29:AJ29" si="19">AF25</f>
        <v>24236.506622984321</v>
      </c>
      <c r="AG29" s="45">
        <f t="shared" si="19"/>
        <v>24282.484436622712</v>
      </c>
      <c r="AH29" s="45">
        <f t="shared" si="19"/>
        <v>53936.171695602061</v>
      </c>
      <c r="AI29" s="45">
        <f t="shared" si="19"/>
        <v>61113.517136055889</v>
      </c>
      <c r="AJ29" s="45">
        <f t="shared" si="19"/>
        <v>57169.830212521076</v>
      </c>
      <c r="AK29" s="46">
        <f>SUM(F29:AJ29)</f>
        <v>975228.49564720714</v>
      </c>
    </row>
    <row r="30" spans="2:37">
      <c r="B30" s="24" t="s">
        <v>15</v>
      </c>
      <c r="C30" s="44" t="s">
        <v>28</v>
      </c>
      <c r="D30" s="142"/>
      <c r="E30" s="25">
        <f t="shared" ref="E30:AK30" si="20">SUM(E28:E29)</f>
        <v>16565445.74404634</v>
      </c>
      <c r="F30" s="140">
        <f t="shared" si="20"/>
        <v>5715758</v>
      </c>
      <c r="G30" s="140">
        <f t="shared" si="20"/>
        <v>5732979.7674418604</v>
      </c>
      <c r="H30" s="140">
        <f t="shared" si="20"/>
        <v>5767246.6274509802</v>
      </c>
      <c r="I30" s="140">
        <f t="shared" si="20"/>
        <v>6994.4751252847391</v>
      </c>
      <c r="J30" s="140">
        <f t="shared" si="20"/>
        <v>23465.669577448745</v>
      </c>
      <c r="K30" s="140">
        <f t="shared" si="20"/>
        <v>23492.376464948746</v>
      </c>
      <c r="L30" s="140">
        <f t="shared" si="20"/>
        <v>23519.751024636244</v>
      </c>
      <c r="M30" s="140">
        <f t="shared" si="20"/>
        <v>41175.143548315929</v>
      </c>
      <c r="N30" s="140">
        <f t="shared" si="20"/>
        <v>45448.392745087607</v>
      </c>
      <c r="O30" s="140">
        <f t="shared" si="20"/>
        <v>43100.497751778581</v>
      </c>
      <c r="P30" s="140">
        <f t="shared" si="20"/>
        <v>23636.266143636829</v>
      </c>
      <c r="Q30" s="140">
        <f t="shared" si="20"/>
        <v>23667.23794529153</v>
      </c>
      <c r="R30" s="140">
        <f t="shared" si="20"/>
        <v>23698.984041987602</v>
      </c>
      <c r="S30" s="140">
        <f t="shared" si="20"/>
        <v>23731.523791101074</v>
      </c>
      <c r="T30" s="140">
        <f t="shared" si="20"/>
        <v>44718.077033942376</v>
      </c>
      <c r="U30" s="140">
        <f t="shared" si="20"/>
        <v>49798.264107854717</v>
      </c>
      <c r="V30" s="140">
        <f t="shared" si="20"/>
        <v>47002.105858614872</v>
      </c>
      <c r="W30" s="140">
        <f t="shared" si="20"/>
        <v>23870.023653144024</v>
      </c>
      <c r="X30" s="140">
        <f t="shared" si="20"/>
        <v>23906.839392536407</v>
      </c>
      <c r="Y30" s="140">
        <f t="shared" si="20"/>
        <v>23944.575525413598</v>
      </c>
      <c r="Z30" s="140">
        <f t="shared" si="20"/>
        <v>23983.255061612719</v>
      </c>
      <c r="AA30" s="140">
        <f t="shared" si="20"/>
        <v>48929.621586216817</v>
      </c>
      <c r="AB30" s="140">
        <f t="shared" si="20"/>
        <v>54968.179273936024</v>
      </c>
      <c r="AC30" s="140">
        <f t="shared" si="20"/>
        <v>51650.792903848196</v>
      </c>
      <c r="AD30" s="140">
        <f t="shared" si="20"/>
        <v>24147.887874508189</v>
      </c>
      <c r="AE30" s="140">
        <f t="shared" si="20"/>
        <v>24191.650219434676</v>
      </c>
      <c r="AF30" s="140">
        <f t="shared" ref="AF30:AJ30" si="21">SUM(AF28:AF29)</f>
        <v>24236.506622984321</v>
      </c>
      <c r="AG30" s="140">
        <f t="shared" si="21"/>
        <v>24282.484436622712</v>
      </c>
      <c r="AH30" s="140">
        <f t="shared" si="21"/>
        <v>53936.171695602061</v>
      </c>
      <c r="AI30" s="140">
        <f t="shared" si="21"/>
        <v>61113.517136055889</v>
      </c>
      <c r="AJ30" s="140">
        <f t="shared" si="21"/>
        <v>57169.830212521076</v>
      </c>
      <c r="AK30" s="140">
        <f t="shared" si="20"/>
        <v>18179764.495647207</v>
      </c>
    </row>
    <row r="32" spans="2:37" ht="13.5" thickBot="1">
      <c r="B32" s="192" t="s">
        <v>11</v>
      </c>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4" spans="2:37" ht="12" thickBot="1">
      <c r="B34" s="48" t="s">
        <v>38</v>
      </c>
      <c r="C34" s="49"/>
      <c r="D34" s="48"/>
      <c r="E34" s="48"/>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row>
    <row r="35" spans="2:37">
      <c r="B35" t="s">
        <v>39</v>
      </c>
      <c r="C35" s="43" t="s">
        <v>40</v>
      </c>
      <c r="D35" s="98"/>
      <c r="G35" s="39">
        <f>Kentucky_Lookups!B31</f>
        <v>3495</v>
      </c>
      <c r="H35" s="39">
        <f>Kentucky_Lookups!C31+G35</f>
        <v>6129</v>
      </c>
      <c r="I35" s="39">
        <f>Kentucky_Lookups!D31+H35</f>
        <v>13218</v>
      </c>
      <c r="J35" s="190">
        <f>I35</f>
        <v>13218</v>
      </c>
      <c r="K35" s="56">
        <f t="shared" ref="K35:U35" si="22">J35</f>
        <v>13218</v>
      </c>
      <c r="L35" s="56">
        <f t="shared" si="22"/>
        <v>13218</v>
      </c>
      <c r="M35" s="56">
        <f t="shared" si="22"/>
        <v>13218</v>
      </c>
      <c r="N35" s="56">
        <f t="shared" si="22"/>
        <v>13218</v>
      </c>
      <c r="O35" s="56">
        <f t="shared" si="22"/>
        <v>13218</v>
      </c>
      <c r="P35" s="56">
        <f t="shared" si="22"/>
        <v>13218</v>
      </c>
      <c r="Q35" s="56">
        <f t="shared" si="22"/>
        <v>13218</v>
      </c>
      <c r="R35" s="56">
        <f t="shared" si="22"/>
        <v>13218</v>
      </c>
      <c r="S35" s="56">
        <f t="shared" si="22"/>
        <v>13218</v>
      </c>
      <c r="T35" s="56">
        <f t="shared" si="22"/>
        <v>13218</v>
      </c>
      <c r="U35" s="56">
        <f t="shared" si="22"/>
        <v>13218</v>
      </c>
      <c r="V35" s="56">
        <f t="shared" ref="V35:AA35" si="23">U35</f>
        <v>13218</v>
      </c>
      <c r="W35" s="56">
        <f t="shared" si="23"/>
        <v>13218</v>
      </c>
      <c r="X35" s="56">
        <f t="shared" si="23"/>
        <v>13218</v>
      </c>
      <c r="Y35" s="56">
        <f t="shared" si="23"/>
        <v>13218</v>
      </c>
      <c r="Z35" s="56">
        <f t="shared" si="23"/>
        <v>13218</v>
      </c>
      <c r="AA35" s="56">
        <f t="shared" si="23"/>
        <v>13218</v>
      </c>
      <c r="AB35" s="56">
        <f t="shared" ref="AB35:AB36" si="24">AA35</f>
        <v>13218</v>
      </c>
      <c r="AC35" s="56">
        <f t="shared" ref="AC35:AC36" si="25">AB35</f>
        <v>13218</v>
      </c>
      <c r="AD35" s="56">
        <f t="shared" ref="AD35:AD36" si="26">AC35</f>
        <v>13218</v>
      </c>
      <c r="AE35" s="56">
        <f t="shared" ref="AE35:AE36" si="27">AD35</f>
        <v>13218</v>
      </c>
      <c r="AF35" s="56">
        <f t="shared" ref="AF35:AF36" si="28">AE35</f>
        <v>13218</v>
      </c>
      <c r="AG35" s="56">
        <f t="shared" ref="AG35:AG36" si="29">AF35</f>
        <v>13218</v>
      </c>
      <c r="AH35" s="56">
        <f t="shared" ref="AH35:AH36" si="30">AG35</f>
        <v>13218</v>
      </c>
      <c r="AI35" s="56">
        <f t="shared" ref="AI35:AI36" si="31">AH35</f>
        <v>13218</v>
      </c>
      <c r="AJ35" s="56">
        <f t="shared" ref="AJ35:AJ36" si="32">AI35</f>
        <v>13218</v>
      </c>
    </row>
    <row r="36" spans="2:37">
      <c r="B36" t="s">
        <v>41</v>
      </c>
      <c r="C36" s="43" t="s">
        <v>260</v>
      </c>
      <c r="D36" s="98"/>
      <c r="G36" s="39">
        <f>Kentucky_Lookups!B32</f>
        <v>902326</v>
      </c>
      <c r="H36" s="39">
        <f>Kentucky_Lookups!C32+G36</f>
        <v>1474623</v>
      </c>
      <c r="I36" s="39">
        <f>Kentucky_Lookups!D32+H36</f>
        <v>2861196</v>
      </c>
      <c r="J36" s="190">
        <f>I36</f>
        <v>2861196</v>
      </c>
      <c r="K36" s="56">
        <f t="shared" ref="K36:U36" si="33">J36</f>
        <v>2861196</v>
      </c>
      <c r="L36" s="56">
        <f t="shared" si="33"/>
        <v>2861196</v>
      </c>
      <c r="M36" s="56">
        <f t="shared" si="33"/>
        <v>2861196</v>
      </c>
      <c r="N36" s="56">
        <f t="shared" si="33"/>
        <v>2861196</v>
      </c>
      <c r="O36" s="56">
        <f t="shared" si="33"/>
        <v>2861196</v>
      </c>
      <c r="P36" s="56">
        <f t="shared" si="33"/>
        <v>2861196</v>
      </c>
      <c r="Q36" s="56">
        <f t="shared" si="33"/>
        <v>2861196</v>
      </c>
      <c r="R36" s="56">
        <f t="shared" si="33"/>
        <v>2861196</v>
      </c>
      <c r="S36" s="56">
        <f t="shared" si="33"/>
        <v>2861196</v>
      </c>
      <c r="T36" s="56">
        <f t="shared" si="33"/>
        <v>2861196</v>
      </c>
      <c r="U36" s="56">
        <f t="shared" si="33"/>
        <v>2861196</v>
      </c>
      <c r="V36" s="56">
        <f t="shared" ref="V36:AA36" si="34">U36</f>
        <v>2861196</v>
      </c>
      <c r="W36" s="56">
        <f t="shared" si="34"/>
        <v>2861196</v>
      </c>
      <c r="X36" s="56">
        <f t="shared" si="34"/>
        <v>2861196</v>
      </c>
      <c r="Y36" s="56">
        <f t="shared" si="34"/>
        <v>2861196</v>
      </c>
      <c r="Z36" s="56">
        <f t="shared" si="34"/>
        <v>2861196</v>
      </c>
      <c r="AA36" s="56">
        <f t="shared" si="34"/>
        <v>2861196</v>
      </c>
      <c r="AB36" s="56">
        <f t="shared" si="24"/>
        <v>2861196</v>
      </c>
      <c r="AC36" s="56">
        <f t="shared" si="25"/>
        <v>2861196</v>
      </c>
      <c r="AD36" s="56">
        <f t="shared" si="26"/>
        <v>2861196</v>
      </c>
      <c r="AE36" s="56">
        <f t="shared" si="27"/>
        <v>2861196</v>
      </c>
      <c r="AF36" s="56">
        <f t="shared" si="28"/>
        <v>2861196</v>
      </c>
      <c r="AG36" s="56">
        <f t="shared" si="29"/>
        <v>2861196</v>
      </c>
      <c r="AH36" s="56">
        <f t="shared" si="30"/>
        <v>2861196</v>
      </c>
      <c r="AI36" s="56">
        <f t="shared" si="31"/>
        <v>2861196</v>
      </c>
      <c r="AJ36" s="56">
        <f t="shared" si="32"/>
        <v>2861196</v>
      </c>
    </row>
    <row r="37" spans="2:37">
      <c r="B37" t="s">
        <v>43</v>
      </c>
      <c r="C37" s="43" t="s">
        <v>44</v>
      </c>
      <c r="D37" s="98"/>
      <c r="G37" s="63">
        <f t="shared" ref="G37:U37" si="35">G36/G35/60</f>
        <v>4.3029375298044821</v>
      </c>
      <c r="H37" s="63">
        <f t="shared" si="35"/>
        <v>4.0099608418991677</v>
      </c>
      <c r="I37" s="63">
        <f t="shared" si="35"/>
        <v>3.6077016190043878</v>
      </c>
      <c r="J37" s="63">
        <f t="shared" si="35"/>
        <v>3.6077016190043878</v>
      </c>
      <c r="K37" s="63">
        <f t="shared" si="35"/>
        <v>3.6077016190043878</v>
      </c>
      <c r="L37" s="63">
        <f t="shared" si="35"/>
        <v>3.6077016190043878</v>
      </c>
      <c r="M37" s="63">
        <f t="shared" si="35"/>
        <v>3.6077016190043878</v>
      </c>
      <c r="N37" s="63">
        <f t="shared" si="35"/>
        <v>3.6077016190043878</v>
      </c>
      <c r="O37" s="63">
        <f t="shared" si="35"/>
        <v>3.6077016190043878</v>
      </c>
      <c r="P37" s="63">
        <f t="shared" si="35"/>
        <v>3.6077016190043878</v>
      </c>
      <c r="Q37" s="63">
        <f t="shared" si="35"/>
        <v>3.6077016190043878</v>
      </c>
      <c r="R37" s="63">
        <f t="shared" si="35"/>
        <v>3.6077016190043878</v>
      </c>
      <c r="S37" s="63">
        <f t="shared" si="35"/>
        <v>3.6077016190043878</v>
      </c>
      <c r="T37" s="63">
        <f t="shared" si="35"/>
        <v>3.6077016190043878</v>
      </c>
      <c r="U37" s="63">
        <f t="shared" si="35"/>
        <v>3.6077016190043878</v>
      </c>
      <c r="V37" s="63">
        <f t="shared" ref="V37" si="36">V36/V35/60</f>
        <v>3.6077016190043878</v>
      </c>
      <c r="W37" s="63">
        <f t="shared" ref="W37" si="37">W36/W35/60</f>
        <v>3.6077016190043878</v>
      </c>
      <c r="X37" s="63">
        <f t="shared" ref="X37" si="38">X36/X35/60</f>
        <v>3.6077016190043878</v>
      </c>
      <c r="Y37" s="63">
        <f t="shared" ref="Y37" si="39">Y36/Y35/60</f>
        <v>3.6077016190043878</v>
      </c>
      <c r="Z37" s="63">
        <f t="shared" ref="Z37:AA37" si="40">Z36/Z35/60</f>
        <v>3.6077016190043878</v>
      </c>
      <c r="AA37" s="63">
        <f t="shared" si="40"/>
        <v>3.6077016190043878</v>
      </c>
      <c r="AB37" s="63">
        <f t="shared" ref="AB37:AJ37" si="41">AB36/AB35/60</f>
        <v>3.6077016190043878</v>
      </c>
      <c r="AC37" s="63">
        <f t="shared" si="41"/>
        <v>3.6077016190043878</v>
      </c>
      <c r="AD37" s="63">
        <f t="shared" si="41"/>
        <v>3.6077016190043878</v>
      </c>
      <c r="AE37" s="63">
        <f t="shared" si="41"/>
        <v>3.6077016190043878</v>
      </c>
      <c r="AF37" s="63">
        <f t="shared" si="41"/>
        <v>3.6077016190043878</v>
      </c>
      <c r="AG37" s="63">
        <f t="shared" si="41"/>
        <v>3.6077016190043878</v>
      </c>
      <c r="AH37" s="63">
        <f t="shared" si="41"/>
        <v>3.6077016190043878</v>
      </c>
      <c r="AI37" s="63">
        <f t="shared" si="41"/>
        <v>3.6077016190043878</v>
      </c>
      <c r="AJ37" s="63">
        <f t="shared" si="41"/>
        <v>3.6077016190043878</v>
      </c>
    </row>
    <row r="38" spans="2:37">
      <c r="B38" t="s">
        <v>45</v>
      </c>
      <c r="C38" s="43" t="s">
        <v>46</v>
      </c>
      <c r="D38" s="98"/>
      <c r="G38" s="62">
        <f>Kentucky_Lookups!C28</f>
        <v>0.90466408133319354</v>
      </c>
      <c r="H38" s="61">
        <f t="shared" ref="H38:U38" si="42">G38</f>
        <v>0.90466408133319354</v>
      </c>
      <c r="I38" s="61">
        <f t="shared" si="42"/>
        <v>0.90466408133319354</v>
      </c>
      <c r="J38" s="61">
        <f t="shared" si="42"/>
        <v>0.90466408133319354</v>
      </c>
      <c r="K38" s="61">
        <f t="shared" si="42"/>
        <v>0.90466408133319354</v>
      </c>
      <c r="L38" s="61">
        <f t="shared" si="42"/>
        <v>0.90466408133319354</v>
      </c>
      <c r="M38" s="61">
        <f t="shared" si="42"/>
        <v>0.90466408133319354</v>
      </c>
      <c r="N38" s="61">
        <f t="shared" si="42"/>
        <v>0.90466408133319354</v>
      </c>
      <c r="O38" s="61">
        <f t="shared" si="42"/>
        <v>0.90466408133319354</v>
      </c>
      <c r="P38" s="61">
        <f t="shared" si="42"/>
        <v>0.90466408133319354</v>
      </c>
      <c r="Q38" s="61">
        <f t="shared" si="42"/>
        <v>0.90466408133319354</v>
      </c>
      <c r="R38" s="61">
        <f t="shared" si="42"/>
        <v>0.90466408133319354</v>
      </c>
      <c r="S38" s="61">
        <f t="shared" si="42"/>
        <v>0.90466408133319354</v>
      </c>
      <c r="T38" s="61">
        <f t="shared" si="42"/>
        <v>0.90466408133319354</v>
      </c>
      <c r="U38" s="61">
        <f t="shared" si="42"/>
        <v>0.90466408133319354</v>
      </c>
      <c r="V38" s="61">
        <f t="shared" ref="V38:AA38" si="43">U38</f>
        <v>0.90466408133319354</v>
      </c>
      <c r="W38" s="61">
        <f t="shared" si="43"/>
        <v>0.90466408133319354</v>
      </c>
      <c r="X38" s="61">
        <f t="shared" si="43"/>
        <v>0.90466408133319354</v>
      </c>
      <c r="Y38" s="61">
        <f t="shared" si="43"/>
        <v>0.90466408133319354</v>
      </c>
      <c r="Z38" s="61">
        <f t="shared" si="43"/>
        <v>0.90466408133319354</v>
      </c>
      <c r="AA38" s="61">
        <f t="shared" si="43"/>
        <v>0.90466408133319354</v>
      </c>
      <c r="AB38" s="61">
        <f t="shared" ref="AB38:AB40" si="44">AA38</f>
        <v>0.90466408133319354</v>
      </c>
      <c r="AC38" s="61">
        <f t="shared" ref="AC38:AC40" si="45">AB38</f>
        <v>0.90466408133319354</v>
      </c>
      <c r="AD38" s="61">
        <f t="shared" ref="AD38:AD40" si="46">AC38</f>
        <v>0.90466408133319354</v>
      </c>
      <c r="AE38" s="61">
        <f t="shared" ref="AE38:AE40" si="47">AD38</f>
        <v>0.90466408133319354</v>
      </c>
      <c r="AF38" s="61">
        <f t="shared" ref="AF38:AF40" si="48">AE38</f>
        <v>0.90466408133319354</v>
      </c>
      <c r="AG38" s="61">
        <f t="shared" ref="AG38:AG40" si="49">AF38</f>
        <v>0.90466408133319354</v>
      </c>
      <c r="AH38" s="61">
        <f t="shared" ref="AH38:AH40" si="50">AG38</f>
        <v>0.90466408133319354</v>
      </c>
      <c r="AI38" s="61">
        <f t="shared" ref="AI38:AI40" si="51">AH38</f>
        <v>0.90466408133319354</v>
      </c>
      <c r="AJ38" s="61">
        <f t="shared" ref="AJ38:AJ40" si="52">AI38</f>
        <v>0.90466408133319354</v>
      </c>
    </row>
    <row r="39" spans="2:37">
      <c r="B39" t="s">
        <v>47</v>
      </c>
      <c r="C39" s="43" t="s">
        <v>46</v>
      </c>
      <c r="D39" s="98"/>
      <c r="G39" s="62">
        <f>Kentucky_Lookups!C27</f>
        <v>9.3498235684589315E-2</v>
      </c>
      <c r="H39" s="61">
        <f t="shared" ref="H39:U39" si="53">G39</f>
        <v>9.3498235684589315E-2</v>
      </c>
      <c r="I39" s="61">
        <f t="shared" si="53"/>
        <v>9.3498235684589315E-2</v>
      </c>
      <c r="J39" s="61">
        <f t="shared" si="53"/>
        <v>9.3498235684589315E-2</v>
      </c>
      <c r="K39" s="61">
        <f t="shared" si="53"/>
        <v>9.3498235684589315E-2</v>
      </c>
      <c r="L39" s="61">
        <f t="shared" si="53"/>
        <v>9.3498235684589315E-2</v>
      </c>
      <c r="M39" s="61">
        <f t="shared" si="53"/>
        <v>9.3498235684589315E-2</v>
      </c>
      <c r="N39" s="61">
        <f t="shared" si="53"/>
        <v>9.3498235684589315E-2</v>
      </c>
      <c r="O39" s="61">
        <f t="shared" si="53"/>
        <v>9.3498235684589315E-2</v>
      </c>
      <c r="P39" s="61">
        <f t="shared" si="53"/>
        <v>9.3498235684589315E-2</v>
      </c>
      <c r="Q39" s="61">
        <f t="shared" si="53"/>
        <v>9.3498235684589315E-2</v>
      </c>
      <c r="R39" s="61">
        <f t="shared" si="53"/>
        <v>9.3498235684589315E-2</v>
      </c>
      <c r="S39" s="61">
        <f t="shared" si="53"/>
        <v>9.3498235684589315E-2</v>
      </c>
      <c r="T39" s="61">
        <f t="shared" si="53"/>
        <v>9.3498235684589315E-2</v>
      </c>
      <c r="U39" s="61">
        <f t="shared" si="53"/>
        <v>9.3498235684589315E-2</v>
      </c>
      <c r="V39" s="61">
        <f t="shared" ref="V39:AA39" si="54">U39</f>
        <v>9.3498235684589315E-2</v>
      </c>
      <c r="W39" s="61">
        <f t="shared" si="54"/>
        <v>9.3498235684589315E-2</v>
      </c>
      <c r="X39" s="61">
        <f t="shared" si="54"/>
        <v>9.3498235684589315E-2</v>
      </c>
      <c r="Y39" s="61">
        <f t="shared" si="54"/>
        <v>9.3498235684589315E-2</v>
      </c>
      <c r="Z39" s="61">
        <f t="shared" si="54"/>
        <v>9.3498235684589315E-2</v>
      </c>
      <c r="AA39" s="61">
        <f t="shared" si="54"/>
        <v>9.3498235684589315E-2</v>
      </c>
      <c r="AB39" s="61">
        <f t="shared" si="44"/>
        <v>9.3498235684589315E-2</v>
      </c>
      <c r="AC39" s="61">
        <f t="shared" si="45"/>
        <v>9.3498235684589315E-2</v>
      </c>
      <c r="AD39" s="61">
        <f t="shared" si="46"/>
        <v>9.3498235684589315E-2</v>
      </c>
      <c r="AE39" s="61">
        <f t="shared" si="47"/>
        <v>9.3498235684589315E-2</v>
      </c>
      <c r="AF39" s="61">
        <f t="shared" si="48"/>
        <v>9.3498235684589315E-2</v>
      </c>
      <c r="AG39" s="61">
        <f t="shared" si="49"/>
        <v>9.3498235684589315E-2</v>
      </c>
      <c r="AH39" s="61">
        <f t="shared" si="50"/>
        <v>9.3498235684589315E-2</v>
      </c>
      <c r="AI39" s="61">
        <f t="shared" si="51"/>
        <v>9.3498235684589315E-2</v>
      </c>
      <c r="AJ39" s="61">
        <f t="shared" si="52"/>
        <v>9.3498235684589315E-2</v>
      </c>
    </row>
    <row r="40" spans="2:37">
      <c r="B40" t="s">
        <v>48</v>
      </c>
      <c r="C40" s="43" t="s">
        <v>46</v>
      </c>
      <c r="D40" s="98"/>
      <c r="G40" s="62">
        <f>Kentucky_Lookups!C26</f>
        <v>1.8376829822170982E-3</v>
      </c>
      <c r="H40" s="61">
        <f t="shared" ref="H40:U40" si="55">G40</f>
        <v>1.8376829822170982E-3</v>
      </c>
      <c r="I40" s="61">
        <f t="shared" si="55"/>
        <v>1.8376829822170982E-3</v>
      </c>
      <c r="J40" s="61">
        <f t="shared" si="55"/>
        <v>1.8376829822170982E-3</v>
      </c>
      <c r="K40" s="61">
        <f t="shared" si="55"/>
        <v>1.8376829822170982E-3</v>
      </c>
      <c r="L40" s="61">
        <f t="shared" si="55"/>
        <v>1.8376829822170982E-3</v>
      </c>
      <c r="M40" s="61">
        <f t="shared" si="55"/>
        <v>1.8376829822170982E-3</v>
      </c>
      <c r="N40" s="61">
        <f t="shared" si="55"/>
        <v>1.8376829822170982E-3</v>
      </c>
      <c r="O40" s="61">
        <f t="shared" si="55"/>
        <v>1.8376829822170982E-3</v>
      </c>
      <c r="P40" s="61">
        <f t="shared" si="55"/>
        <v>1.8376829822170982E-3</v>
      </c>
      <c r="Q40" s="61">
        <f t="shared" si="55"/>
        <v>1.8376829822170982E-3</v>
      </c>
      <c r="R40" s="61">
        <f t="shared" si="55"/>
        <v>1.8376829822170982E-3</v>
      </c>
      <c r="S40" s="61">
        <f t="shared" si="55"/>
        <v>1.8376829822170982E-3</v>
      </c>
      <c r="T40" s="61">
        <f t="shared" si="55"/>
        <v>1.8376829822170982E-3</v>
      </c>
      <c r="U40" s="61">
        <f t="shared" si="55"/>
        <v>1.8376829822170982E-3</v>
      </c>
      <c r="V40" s="61">
        <f t="shared" ref="V40:AA40" si="56">U40</f>
        <v>1.8376829822170982E-3</v>
      </c>
      <c r="W40" s="61">
        <f t="shared" si="56"/>
        <v>1.8376829822170982E-3</v>
      </c>
      <c r="X40" s="61">
        <f t="shared" si="56"/>
        <v>1.8376829822170982E-3</v>
      </c>
      <c r="Y40" s="61">
        <f t="shared" si="56"/>
        <v>1.8376829822170982E-3</v>
      </c>
      <c r="Z40" s="61">
        <f t="shared" si="56"/>
        <v>1.8376829822170982E-3</v>
      </c>
      <c r="AA40" s="61">
        <f t="shared" si="56"/>
        <v>1.8376829822170982E-3</v>
      </c>
      <c r="AB40" s="61">
        <f t="shared" si="44"/>
        <v>1.8376829822170982E-3</v>
      </c>
      <c r="AC40" s="61">
        <f t="shared" si="45"/>
        <v>1.8376829822170982E-3</v>
      </c>
      <c r="AD40" s="61">
        <f t="shared" si="46"/>
        <v>1.8376829822170982E-3</v>
      </c>
      <c r="AE40" s="61">
        <f t="shared" si="47"/>
        <v>1.8376829822170982E-3</v>
      </c>
      <c r="AF40" s="61">
        <f t="shared" si="48"/>
        <v>1.8376829822170982E-3</v>
      </c>
      <c r="AG40" s="61">
        <f t="shared" si="49"/>
        <v>1.8376829822170982E-3</v>
      </c>
      <c r="AH40" s="61">
        <f t="shared" si="50"/>
        <v>1.8376829822170982E-3</v>
      </c>
      <c r="AI40" s="61">
        <f t="shared" si="51"/>
        <v>1.8376829822170982E-3</v>
      </c>
      <c r="AJ40" s="61">
        <f t="shared" si="52"/>
        <v>1.8376829822170982E-3</v>
      </c>
    </row>
    <row r="41" spans="2:37">
      <c r="B41" t="s">
        <v>49</v>
      </c>
      <c r="C41" s="43" t="s">
        <v>50</v>
      </c>
      <c r="D41" s="98"/>
      <c r="G41" s="60">
        <f>((1+r.escalation)^(G$2-2013))*(INDEX(Kentucky_Lookups!$B$15:$H$15,1,MATCH(G$37,Kentucky_Lookups!$B$5:$H$5,1))+(INDEX(Kentucky_Lookups!$B$15:$H$15,1,MATCH(G$37,Kentucky_Lookups!$B$5:$H$5,1)+1)-INDEX(Kentucky_Lookups!$B$15:$H$15,1,MATCH(G$37,Kentucky_Lookups!$B$5:$H$5,1)))*(G$37-INDEX(Kentucky_Lookups!$B$5:$H$5,1,MATCH(G$37,Kentucky_Lookups!$B$5:$H$5,1)))/(INDEX(Kentucky_Lookups!$B$5:$H$5,1,MATCH(G$37,Kentucky_Lookups!$B$5:$H$5,1)+1)-INDEX(Kentucky_Lookups!$B$5:$H$5,1,MATCH(G$37,Kentucky_Lookups!$B$5:$H$5,1))))</f>
        <v>11.985702397263321</v>
      </c>
      <c r="H41" s="60">
        <f>((1+r.escalation)^(H$2-2013))*(INDEX(Kentucky_Lookups!$B$15:$H$15,1,MATCH(H$37,Kentucky_Lookups!$B$5:$H$5,1))+(INDEX(Kentucky_Lookups!$B$15:$H$15,1,MATCH(H$37,Kentucky_Lookups!$B$5:$H$5,1)+1)-INDEX(Kentucky_Lookups!$B$15:$H$15,1,MATCH(H$37,Kentucky_Lookups!$B$5:$H$5,1)))*(H$37-INDEX(Kentucky_Lookups!$B$5:$H$5,1,MATCH(H$37,Kentucky_Lookups!$B$5:$H$5,1)))/(INDEX(Kentucky_Lookups!$B$5:$H$5,1,MATCH(H$37,Kentucky_Lookups!$B$5:$H$5,1)+1)-INDEX(Kentucky_Lookups!$B$5:$H$5,1,MATCH(H$37,Kentucky_Lookups!$B$5:$H$5,1))))</f>
        <v>11.598189939710018</v>
      </c>
      <c r="I41" s="60">
        <f>((1+r.escalation)^(I$2-2013))*(INDEX(Kentucky_Lookups!$B$15:$H$15,1,MATCH(I$37,Kentucky_Lookups!$B$5:$H$5,1))+(INDEX(Kentucky_Lookups!$B$15:$H$15,1,MATCH(I$37,Kentucky_Lookups!$B$5:$H$5,1)+1)-INDEX(Kentucky_Lookups!$B$15:$H$15,1,MATCH(I$37,Kentucky_Lookups!$B$5:$H$5,1)))*(I$37-INDEX(Kentucky_Lookups!$B$5:$H$5,1,MATCH(I$37,Kentucky_Lookups!$B$5:$H$5,1)))/(INDEX(Kentucky_Lookups!$B$5:$H$5,1,MATCH(I$37,Kentucky_Lookups!$B$5:$H$5,1)+1)-INDEX(Kentucky_Lookups!$B$5:$H$5,1,MATCH(I$37,Kentucky_Lookups!$B$5:$H$5,1))))</f>
        <v>11.145638730082254</v>
      </c>
      <c r="J41" s="60">
        <f>((1+r.escalation)^(J$2-2013))*(INDEX(Kentucky_Lookups!$B$15:$H$15,1,MATCH(J$37,Kentucky_Lookups!$B$5:$H$5,1))+(INDEX(Kentucky_Lookups!$B$15:$H$15,1,MATCH(J$37,Kentucky_Lookups!$B$5:$H$5,1)+1)-INDEX(Kentucky_Lookups!$B$15:$H$15,1,MATCH(J$37,Kentucky_Lookups!$B$5:$H$5,1)))*(J$37-INDEX(Kentucky_Lookups!$B$5:$H$5,1,MATCH(J$37,Kentucky_Lookups!$B$5:$H$5,1)))/(INDEX(Kentucky_Lookups!$B$5:$H$5,1,MATCH(J$37,Kentucky_Lookups!$B$5:$H$5,1)+1)-INDEX(Kentucky_Lookups!$B$5:$H$5,1,MATCH(J$37,Kentucky_Lookups!$B$5:$H$5,1))))</f>
        <v>11.424279698334312</v>
      </c>
      <c r="K41" s="60">
        <f>((1+r.escalation)^(K$2-2013))*(INDEX(Kentucky_Lookups!$B$15:$H$15,1,MATCH(K$37,Kentucky_Lookups!$B$5:$H$5,1))+(INDEX(Kentucky_Lookups!$B$15:$H$15,1,MATCH(K$37,Kentucky_Lookups!$B$5:$H$5,1)+1)-INDEX(Kentucky_Lookups!$B$15:$H$15,1,MATCH(K$37,Kentucky_Lookups!$B$5:$H$5,1)))*(K$37-INDEX(Kentucky_Lookups!$B$5:$H$5,1,MATCH(K$37,Kentucky_Lookups!$B$5:$H$5,1)))/(INDEX(Kentucky_Lookups!$B$5:$H$5,1,MATCH(K$37,Kentucky_Lookups!$B$5:$H$5,1)+1)-INDEX(Kentucky_Lookups!$B$5:$H$5,1,MATCH(K$37,Kentucky_Lookups!$B$5:$H$5,1))))</f>
        <v>11.709886690792668</v>
      </c>
      <c r="L41" s="60">
        <f>((1+r.escalation)^(L$2-2013))*(INDEX(Kentucky_Lookups!$B$15:$H$15,1,MATCH(L$37,Kentucky_Lookups!$B$5:$H$5,1))+(INDEX(Kentucky_Lookups!$B$15:$H$15,1,MATCH(L$37,Kentucky_Lookups!$B$5:$H$5,1)+1)-INDEX(Kentucky_Lookups!$B$15:$H$15,1,MATCH(L$37,Kentucky_Lookups!$B$5:$H$5,1)))*(L$37-INDEX(Kentucky_Lookups!$B$5:$H$5,1,MATCH(L$37,Kentucky_Lookups!$B$5:$H$5,1)))/(INDEX(Kentucky_Lookups!$B$5:$H$5,1,MATCH(L$37,Kentucky_Lookups!$B$5:$H$5,1)+1)-INDEX(Kentucky_Lookups!$B$5:$H$5,1,MATCH(L$37,Kentucky_Lookups!$B$5:$H$5,1))))</f>
        <v>12.002633858062485</v>
      </c>
      <c r="M41" s="60">
        <f>((1+r.escalation)^(M$2-2013))*(INDEX(Kentucky_Lookups!$B$15:$H$15,1,MATCH(M$37,Kentucky_Lookups!$B$5:$H$5,1))+(INDEX(Kentucky_Lookups!$B$15:$H$15,1,MATCH(M$37,Kentucky_Lookups!$B$5:$H$5,1)+1)-INDEX(Kentucky_Lookups!$B$15:$H$15,1,MATCH(M$37,Kentucky_Lookups!$B$5:$H$5,1)))*(M$37-INDEX(Kentucky_Lookups!$B$5:$H$5,1,MATCH(M$37,Kentucky_Lookups!$B$5:$H$5,1)))/(INDEX(Kentucky_Lookups!$B$5:$H$5,1,MATCH(M$37,Kentucky_Lookups!$B$5:$H$5,1)+1)-INDEX(Kentucky_Lookups!$B$5:$H$5,1,MATCH(M$37,Kentucky_Lookups!$B$5:$H$5,1))))</f>
        <v>12.302699704514046</v>
      </c>
      <c r="N41" s="60">
        <f>((1+r.escalation)^(N$2-2013))*(INDEX(Kentucky_Lookups!$B$15:$H$15,1,MATCH(N$37,Kentucky_Lookups!$B$5:$H$5,1))+(INDEX(Kentucky_Lookups!$B$15:$H$15,1,MATCH(N$37,Kentucky_Lookups!$B$5:$H$5,1)+1)-INDEX(Kentucky_Lookups!$B$15:$H$15,1,MATCH(N$37,Kentucky_Lookups!$B$5:$H$5,1)))*(N$37-INDEX(Kentucky_Lookups!$B$5:$H$5,1,MATCH(N$37,Kentucky_Lookups!$B$5:$H$5,1)))/(INDEX(Kentucky_Lookups!$B$5:$H$5,1,MATCH(N$37,Kentucky_Lookups!$B$5:$H$5,1)+1)-INDEX(Kentucky_Lookups!$B$5:$H$5,1,MATCH(N$37,Kentucky_Lookups!$B$5:$H$5,1))))</f>
        <v>12.610267197126895</v>
      </c>
      <c r="O41" s="60">
        <f>((1+r.escalation)^(O$2-2013))*(INDEX(Kentucky_Lookups!$B$15:$H$15,1,MATCH(O$37,Kentucky_Lookups!$B$5:$H$5,1))+(INDEX(Kentucky_Lookups!$B$15:$H$15,1,MATCH(O$37,Kentucky_Lookups!$B$5:$H$5,1)+1)-INDEX(Kentucky_Lookups!$B$15:$H$15,1,MATCH(O$37,Kentucky_Lookups!$B$5:$H$5,1)))*(O$37-INDEX(Kentucky_Lookups!$B$5:$H$5,1,MATCH(O$37,Kentucky_Lookups!$B$5:$H$5,1)))/(INDEX(Kentucky_Lookups!$B$5:$H$5,1,MATCH(O$37,Kentucky_Lookups!$B$5:$H$5,1)+1)-INDEX(Kentucky_Lookups!$B$5:$H$5,1,MATCH(O$37,Kentucky_Lookups!$B$5:$H$5,1))))</f>
        <v>12.92552387705507</v>
      </c>
      <c r="P41" s="60">
        <f>((1+r.escalation)^(P$2-2013))*(INDEX(Kentucky_Lookups!$B$15:$H$15,1,MATCH(P$37,Kentucky_Lookups!$B$5:$H$5,1))+(INDEX(Kentucky_Lookups!$B$15:$H$15,1,MATCH(P$37,Kentucky_Lookups!$B$5:$H$5,1)+1)-INDEX(Kentucky_Lookups!$B$15:$H$15,1,MATCH(P$37,Kentucky_Lookups!$B$5:$H$5,1)))*(P$37-INDEX(Kentucky_Lookups!$B$5:$H$5,1,MATCH(P$37,Kentucky_Lookups!$B$5:$H$5,1)))/(INDEX(Kentucky_Lookups!$B$5:$H$5,1,MATCH(P$37,Kentucky_Lookups!$B$5:$H$5,1)+1)-INDEX(Kentucky_Lookups!$B$5:$H$5,1,MATCH(P$37,Kentucky_Lookups!$B$5:$H$5,1))))</f>
        <v>13.248661973981445</v>
      </c>
      <c r="Q41" s="60">
        <f>((1+r.escalation)^(Q$2-2013))*(INDEX(Kentucky_Lookups!$B$15:$H$15,1,MATCH(Q$37,Kentucky_Lookups!$B$5:$H$5,1))+(INDEX(Kentucky_Lookups!$B$15:$H$15,1,MATCH(Q$37,Kentucky_Lookups!$B$5:$H$5,1)+1)-INDEX(Kentucky_Lookups!$B$15:$H$15,1,MATCH(Q$37,Kentucky_Lookups!$B$5:$H$5,1)))*(Q$37-INDEX(Kentucky_Lookups!$B$5:$H$5,1,MATCH(Q$37,Kentucky_Lookups!$B$5:$H$5,1)))/(INDEX(Kentucky_Lookups!$B$5:$H$5,1,MATCH(Q$37,Kentucky_Lookups!$B$5:$H$5,1)+1)-INDEX(Kentucky_Lookups!$B$5:$H$5,1,MATCH(Q$37,Kentucky_Lookups!$B$5:$H$5,1))))</f>
        <v>13.579878523330979</v>
      </c>
      <c r="R41" s="60">
        <f>((1+r.escalation)^(R$2-2013))*(INDEX(Kentucky_Lookups!$B$15:$H$15,1,MATCH(R$37,Kentucky_Lookups!$B$5:$H$5,1))+(INDEX(Kentucky_Lookups!$B$15:$H$15,1,MATCH(R$37,Kentucky_Lookups!$B$5:$H$5,1)+1)-INDEX(Kentucky_Lookups!$B$15:$H$15,1,MATCH(R$37,Kentucky_Lookups!$B$5:$H$5,1)))*(R$37-INDEX(Kentucky_Lookups!$B$5:$H$5,1,MATCH(R$37,Kentucky_Lookups!$B$5:$H$5,1)))/(INDEX(Kentucky_Lookups!$B$5:$H$5,1,MATCH(R$37,Kentucky_Lookups!$B$5:$H$5,1)+1)-INDEX(Kentucky_Lookups!$B$5:$H$5,1,MATCH(R$37,Kentucky_Lookups!$B$5:$H$5,1))))</f>
        <v>13.919375486414255</v>
      </c>
      <c r="S41" s="60">
        <f>((1+r.escalation)^(S$2-2013))*(INDEX(Kentucky_Lookups!$B$15:$H$15,1,MATCH(S$37,Kentucky_Lookups!$B$5:$H$5,1))+(INDEX(Kentucky_Lookups!$B$15:$H$15,1,MATCH(S$37,Kentucky_Lookups!$B$5:$H$5,1)+1)-INDEX(Kentucky_Lookups!$B$15:$H$15,1,MATCH(S$37,Kentucky_Lookups!$B$5:$H$5,1)))*(S$37-INDEX(Kentucky_Lookups!$B$5:$H$5,1,MATCH(S$37,Kentucky_Lookups!$B$5:$H$5,1)))/(INDEX(Kentucky_Lookups!$B$5:$H$5,1,MATCH(S$37,Kentucky_Lookups!$B$5:$H$5,1)+1)-INDEX(Kentucky_Lookups!$B$5:$H$5,1,MATCH(S$37,Kentucky_Lookups!$B$5:$H$5,1))))</f>
        <v>14.267359873574611</v>
      </c>
      <c r="T41" s="60">
        <f>((1+r.escalation)^(T$2-2013))*(INDEX(Kentucky_Lookups!$B$15:$H$15,1,MATCH(T$37,Kentucky_Lookups!$B$5:$H$5,1))+(INDEX(Kentucky_Lookups!$B$15:$H$15,1,MATCH(T$37,Kentucky_Lookups!$B$5:$H$5,1)+1)-INDEX(Kentucky_Lookups!$B$15:$H$15,1,MATCH(T$37,Kentucky_Lookups!$B$5:$H$5,1)))*(T$37-INDEX(Kentucky_Lookups!$B$5:$H$5,1,MATCH(T$37,Kentucky_Lookups!$B$5:$H$5,1)))/(INDEX(Kentucky_Lookups!$B$5:$H$5,1,MATCH(T$37,Kentucky_Lookups!$B$5:$H$5,1)+1)-INDEX(Kentucky_Lookups!$B$5:$H$5,1,MATCH(T$37,Kentucky_Lookups!$B$5:$H$5,1))))</f>
        <v>14.624043870413974</v>
      </c>
      <c r="U41" s="60">
        <f>((1+r.escalation)^(U$2-2013))*(INDEX(Kentucky_Lookups!$B$15:$H$15,1,MATCH(U$37,Kentucky_Lookups!$B$5:$H$5,1))+(INDEX(Kentucky_Lookups!$B$15:$H$15,1,MATCH(U$37,Kentucky_Lookups!$B$5:$H$5,1)+1)-INDEX(Kentucky_Lookups!$B$15:$H$15,1,MATCH(U$37,Kentucky_Lookups!$B$5:$H$5,1)))*(U$37-INDEX(Kentucky_Lookups!$B$5:$H$5,1,MATCH(U$37,Kentucky_Lookups!$B$5:$H$5,1)))/(INDEX(Kentucky_Lookups!$B$5:$H$5,1,MATCH(U$37,Kentucky_Lookups!$B$5:$H$5,1)+1)-INDEX(Kentucky_Lookups!$B$5:$H$5,1,MATCH(U$37,Kentucky_Lookups!$B$5:$H$5,1))))</f>
        <v>14.989644967174323</v>
      </c>
      <c r="V41" s="60">
        <f>((1+r.escalation)^(V$2-2013))*(INDEX(Kentucky_Lookups!$B$15:$H$15,1,MATCH(V$37,Kentucky_Lookups!$B$5:$H$5,1))+(INDEX(Kentucky_Lookups!$B$15:$H$15,1,MATCH(V$37,Kentucky_Lookups!$B$5:$H$5,1)+1)-INDEX(Kentucky_Lookups!$B$15:$H$15,1,MATCH(V$37,Kentucky_Lookups!$B$5:$H$5,1)))*(V$37-INDEX(Kentucky_Lookups!$B$5:$H$5,1,MATCH(V$37,Kentucky_Lookups!$B$5:$H$5,1)))/(INDEX(Kentucky_Lookups!$B$5:$H$5,1,MATCH(V$37,Kentucky_Lookups!$B$5:$H$5,1)+1)-INDEX(Kentucky_Lookups!$B$5:$H$5,1,MATCH(V$37,Kentucky_Lookups!$B$5:$H$5,1))))</f>
        <v>15.36438609135368</v>
      </c>
      <c r="W41" s="60">
        <f>((1+r.escalation)^(W$2-2013))*(INDEX(Kentucky_Lookups!$B$15:$H$15,1,MATCH(W$37,Kentucky_Lookups!$B$5:$H$5,1))+(INDEX(Kentucky_Lookups!$B$15:$H$15,1,MATCH(W$37,Kentucky_Lookups!$B$5:$H$5,1)+1)-INDEX(Kentucky_Lookups!$B$15:$H$15,1,MATCH(W$37,Kentucky_Lookups!$B$5:$H$5,1)))*(W$37-INDEX(Kentucky_Lookups!$B$5:$H$5,1,MATCH(W$37,Kentucky_Lookups!$B$5:$H$5,1)))/(INDEX(Kentucky_Lookups!$B$5:$H$5,1,MATCH(W$37,Kentucky_Lookups!$B$5:$H$5,1)+1)-INDEX(Kentucky_Lookups!$B$5:$H$5,1,MATCH(W$37,Kentucky_Lookups!$B$5:$H$5,1))))</f>
        <v>15.748495743637523</v>
      </c>
      <c r="X41" s="60">
        <f>((1+r.escalation)^(X$2-2013))*(INDEX(Kentucky_Lookups!$B$15:$H$15,1,MATCH(X$37,Kentucky_Lookups!$B$5:$H$5,1))+(INDEX(Kentucky_Lookups!$B$15:$H$15,1,MATCH(X$37,Kentucky_Lookups!$B$5:$H$5,1)+1)-INDEX(Kentucky_Lookups!$B$15:$H$15,1,MATCH(X$37,Kentucky_Lookups!$B$5:$H$5,1)))*(X$37-INDEX(Kentucky_Lookups!$B$5:$H$5,1,MATCH(X$37,Kentucky_Lookups!$B$5:$H$5,1)))/(INDEX(Kentucky_Lookups!$B$5:$H$5,1,MATCH(X$37,Kentucky_Lookups!$B$5:$H$5,1)+1)-INDEX(Kentucky_Lookups!$B$5:$H$5,1,MATCH(X$37,Kentucky_Lookups!$B$5:$H$5,1))))</f>
        <v>16.142208137228458</v>
      </c>
      <c r="Y41" s="60">
        <f>((1+r.escalation)^(Y$2-2013))*(INDEX(Kentucky_Lookups!$B$15:$H$15,1,MATCH(Y$37,Kentucky_Lookups!$B$5:$H$5,1))+(INDEX(Kentucky_Lookups!$B$15:$H$15,1,MATCH(Y$37,Kentucky_Lookups!$B$5:$H$5,1)+1)-INDEX(Kentucky_Lookups!$B$15:$H$15,1,MATCH(Y$37,Kentucky_Lookups!$B$5:$H$5,1)))*(Y$37-INDEX(Kentucky_Lookups!$B$5:$H$5,1,MATCH(Y$37,Kentucky_Lookups!$B$5:$H$5,1)))/(INDEX(Kentucky_Lookups!$B$5:$H$5,1,MATCH(Y$37,Kentucky_Lookups!$B$5:$H$5,1)+1)-INDEX(Kentucky_Lookups!$B$5:$H$5,1,MATCH(Y$37,Kentucky_Lookups!$B$5:$H$5,1))))</f>
        <v>16.545763340659168</v>
      </c>
      <c r="Z41" s="60">
        <f>((1+r.escalation)^(Z$2-2013))*(INDEX(Kentucky_Lookups!$B$15:$H$15,1,MATCH(Z$37,Kentucky_Lookups!$B$5:$H$5,1))+(INDEX(Kentucky_Lookups!$B$15:$H$15,1,MATCH(Z$37,Kentucky_Lookups!$B$5:$H$5,1)+1)-INDEX(Kentucky_Lookups!$B$15:$H$15,1,MATCH(Z$37,Kentucky_Lookups!$B$5:$H$5,1)))*(Z$37-INDEX(Kentucky_Lookups!$B$5:$H$5,1,MATCH(Z$37,Kentucky_Lookups!$B$5:$H$5,1)))/(INDEX(Kentucky_Lookups!$B$5:$H$5,1,MATCH(Z$37,Kentucky_Lookups!$B$5:$H$5,1)+1)-INDEX(Kentucky_Lookups!$B$5:$H$5,1,MATCH(Z$37,Kentucky_Lookups!$B$5:$H$5,1))))</f>
        <v>16.959407424175648</v>
      </c>
      <c r="AA41" s="60">
        <f>((1+r.escalation)^(AA$2-2013))*(INDEX(Kentucky_Lookups!$B$15:$H$15,1,MATCH(AA$37,Kentucky_Lookups!$B$5:$H$5,1))+(INDEX(Kentucky_Lookups!$B$15:$H$15,1,MATCH(AA$37,Kentucky_Lookups!$B$5:$H$5,1)+1)-INDEX(Kentucky_Lookups!$B$15:$H$15,1,MATCH(AA$37,Kentucky_Lookups!$B$5:$H$5,1)))*(AA$37-INDEX(Kentucky_Lookups!$B$5:$H$5,1,MATCH(AA$37,Kentucky_Lookups!$B$5:$H$5,1)))/(INDEX(Kentucky_Lookups!$B$5:$H$5,1,MATCH(AA$37,Kentucky_Lookups!$B$5:$H$5,1)+1)-INDEX(Kentucky_Lookups!$B$5:$H$5,1,MATCH(AA$37,Kentucky_Lookups!$B$5:$H$5,1))))</f>
        <v>17.383392609780039</v>
      </c>
      <c r="AB41" s="60">
        <f>((1+r.escalation)^(AB$2-2013))*(INDEX(Kentucky_Lookups!$B$15:$H$15,1,MATCH(AB$37,Kentucky_Lookups!$B$5:$H$5,1))+(INDEX(Kentucky_Lookups!$B$15:$H$15,1,MATCH(AB$37,Kentucky_Lookups!$B$5:$H$5,1)+1)-INDEX(Kentucky_Lookups!$B$15:$H$15,1,MATCH(AB$37,Kentucky_Lookups!$B$5:$H$5,1)))*(AB$37-INDEX(Kentucky_Lookups!$B$5:$H$5,1,MATCH(AB$37,Kentucky_Lookups!$B$5:$H$5,1)))/(INDEX(Kentucky_Lookups!$B$5:$H$5,1,MATCH(AB$37,Kentucky_Lookups!$B$5:$H$5,1)+1)-INDEX(Kentucky_Lookups!$B$5:$H$5,1,MATCH(AB$37,Kentucky_Lookups!$B$5:$H$5,1))))</f>
        <v>17.817977425024537</v>
      </c>
      <c r="AC41" s="60">
        <f>((1+r.escalation)^(AC$2-2013))*(INDEX(Kentucky_Lookups!$B$15:$H$15,1,MATCH(AC$37,Kentucky_Lookups!$B$5:$H$5,1))+(INDEX(Kentucky_Lookups!$B$15:$H$15,1,MATCH(AC$37,Kentucky_Lookups!$B$5:$H$5,1)+1)-INDEX(Kentucky_Lookups!$B$15:$H$15,1,MATCH(AC$37,Kentucky_Lookups!$B$5:$H$5,1)))*(AC$37-INDEX(Kentucky_Lookups!$B$5:$H$5,1,MATCH(AC$37,Kentucky_Lookups!$B$5:$H$5,1)))/(INDEX(Kentucky_Lookups!$B$5:$H$5,1,MATCH(AC$37,Kentucky_Lookups!$B$5:$H$5,1)+1)-INDEX(Kentucky_Lookups!$B$5:$H$5,1,MATCH(AC$37,Kentucky_Lookups!$B$5:$H$5,1))))</f>
        <v>18.263426860650153</v>
      </c>
      <c r="AD41" s="60">
        <f>((1+r.escalation)^(AD$2-2013))*(INDEX(Kentucky_Lookups!$B$15:$H$15,1,MATCH(AD$37,Kentucky_Lookups!$B$5:$H$5,1))+(INDEX(Kentucky_Lookups!$B$15:$H$15,1,MATCH(AD$37,Kentucky_Lookups!$B$5:$H$5,1)+1)-INDEX(Kentucky_Lookups!$B$15:$H$15,1,MATCH(AD$37,Kentucky_Lookups!$B$5:$H$5,1)))*(AD$37-INDEX(Kentucky_Lookups!$B$5:$H$5,1,MATCH(AD$37,Kentucky_Lookups!$B$5:$H$5,1)))/(INDEX(Kentucky_Lookups!$B$5:$H$5,1,MATCH(AD$37,Kentucky_Lookups!$B$5:$H$5,1)+1)-INDEX(Kentucky_Lookups!$B$5:$H$5,1,MATCH(AD$37,Kentucky_Lookups!$B$5:$H$5,1))))</f>
        <v>18.7200125321664</v>
      </c>
      <c r="AE41" s="60">
        <f>((1+r.escalation)^(AE$2-2013))*(INDEX(Kentucky_Lookups!$B$15:$H$15,1,MATCH(AE$37,Kentucky_Lookups!$B$5:$H$5,1))+(INDEX(Kentucky_Lookups!$B$15:$H$15,1,MATCH(AE$37,Kentucky_Lookups!$B$5:$H$5,1)+1)-INDEX(Kentucky_Lookups!$B$15:$H$15,1,MATCH(AE$37,Kentucky_Lookups!$B$5:$H$5,1)))*(AE$37-INDEX(Kentucky_Lookups!$B$5:$H$5,1,MATCH(AE$37,Kentucky_Lookups!$B$5:$H$5,1)))/(INDEX(Kentucky_Lookups!$B$5:$H$5,1,MATCH(AE$37,Kentucky_Lookups!$B$5:$H$5,1)+1)-INDEX(Kentucky_Lookups!$B$5:$H$5,1,MATCH(AE$37,Kentucky_Lookups!$B$5:$H$5,1))))</f>
        <v>19.188012845470567</v>
      </c>
      <c r="AF41" s="60">
        <f>((1+r.escalation)^(AF$2-2013))*(INDEX(Kentucky_Lookups!$B$15:$H$15,1,MATCH(AF$37,Kentucky_Lookups!$B$5:$H$5,1))+(INDEX(Kentucky_Lookups!$B$15:$H$15,1,MATCH(AF$37,Kentucky_Lookups!$B$5:$H$5,1)+1)-INDEX(Kentucky_Lookups!$B$15:$H$15,1,MATCH(AF$37,Kentucky_Lookups!$B$5:$H$5,1)))*(AF$37-INDEX(Kentucky_Lookups!$B$5:$H$5,1,MATCH(AF$37,Kentucky_Lookups!$B$5:$H$5,1)))/(INDEX(Kentucky_Lookups!$B$5:$H$5,1,MATCH(AF$37,Kentucky_Lookups!$B$5:$H$5,1)+1)-INDEX(Kentucky_Lookups!$B$5:$H$5,1,MATCH(AF$37,Kentucky_Lookups!$B$5:$H$5,1))))</f>
        <v>19.667713166607328</v>
      </c>
      <c r="AG41" s="60">
        <f>((1+r.escalation)^(AG$2-2013))*(INDEX(Kentucky_Lookups!$B$15:$H$15,1,MATCH(AG$37,Kentucky_Lookups!$B$5:$H$5,1))+(INDEX(Kentucky_Lookups!$B$15:$H$15,1,MATCH(AG$37,Kentucky_Lookups!$B$5:$H$5,1)+1)-INDEX(Kentucky_Lookups!$B$15:$H$15,1,MATCH(AG$37,Kentucky_Lookups!$B$5:$H$5,1)))*(AG$37-INDEX(Kentucky_Lookups!$B$5:$H$5,1,MATCH(AG$37,Kentucky_Lookups!$B$5:$H$5,1)))/(INDEX(Kentucky_Lookups!$B$5:$H$5,1,MATCH(AG$37,Kentucky_Lookups!$B$5:$H$5,1)+1)-INDEX(Kentucky_Lookups!$B$5:$H$5,1,MATCH(AG$37,Kentucky_Lookups!$B$5:$H$5,1))))</f>
        <v>20.159405995772509</v>
      </c>
      <c r="AH41" s="60">
        <f>((1+r.escalation)^(AH$2-2013))*(INDEX(Kentucky_Lookups!$B$15:$H$15,1,MATCH(AH$37,Kentucky_Lookups!$B$5:$H$5,1))+(INDEX(Kentucky_Lookups!$B$15:$H$15,1,MATCH(AH$37,Kentucky_Lookups!$B$5:$H$5,1)+1)-INDEX(Kentucky_Lookups!$B$15:$H$15,1,MATCH(AH$37,Kentucky_Lookups!$B$5:$H$5,1)))*(AH$37-INDEX(Kentucky_Lookups!$B$5:$H$5,1,MATCH(AH$37,Kentucky_Lookups!$B$5:$H$5,1)))/(INDEX(Kentucky_Lookups!$B$5:$H$5,1,MATCH(AH$37,Kentucky_Lookups!$B$5:$H$5,1)+1)-INDEX(Kentucky_Lookups!$B$5:$H$5,1,MATCH(AH$37,Kentucky_Lookups!$B$5:$H$5,1))))</f>
        <v>20.663391145666822</v>
      </c>
      <c r="AI41" s="60">
        <f>((1+r.escalation)^(AI$2-2013))*(INDEX(Kentucky_Lookups!$B$15:$H$15,1,MATCH(AI$37,Kentucky_Lookups!$B$5:$H$5,1))+(INDEX(Kentucky_Lookups!$B$15:$H$15,1,MATCH(AI$37,Kentucky_Lookups!$B$5:$H$5,1)+1)-INDEX(Kentucky_Lookups!$B$15:$H$15,1,MATCH(AI$37,Kentucky_Lookups!$B$5:$H$5,1)))*(AI$37-INDEX(Kentucky_Lookups!$B$5:$H$5,1,MATCH(AI$37,Kentucky_Lookups!$B$5:$H$5,1)))/(INDEX(Kentucky_Lookups!$B$5:$H$5,1,MATCH(AI$37,Kentucky_Lookups!$B$5:$H$5,1)+1)-INDEX(Kentucky_Lookups!$B$5:$H$5,1,MATCH(AI$37,Kentucky_Lookups!$B$5:$H$5,1))))</f>
        <v>21.17997592430849</v>
      </c>
      <c r="AJ41" s="60">
        <f>((1+r.escalation)^(AJ$2-2013))*(INDEX(Kentucky_Lookups!$B$15:$H$15,1,MATCH(AJ$37,Kentucky_Lookups!$B$5:$H$5,1))+(INDEX(Kentucky_Lookups!$B$15:$H$15,1,MATCH(AJ$37,Kentucky_Lookups!$B$5:$H$5,1)+1)-INDEX(Kentucky_Lookups!$B$15:$H$15,1,MATCH(AJ$37,Kentucky_Lookups!$B$5:$H$5,1)))*(AJ$37-INDEX(Kentucky_Lookups!$B$5:$H$5,1,MATCH(AJ$37,Kentucky_Lookups!$B$5:$H$5,1)))/(INDEX(Kentucky_Lookups!$B$5:$H$5,1,MATCH(AJ$37,Kentucky_Lookups!$B$5:$H$5,1)+1)-INDEX(Kentucky_Lookups!$B$5:$H$5,1,MATCH(AJ$37,Kentucky_Lookups!$B$5:$H$5,1))))</f>
        <v>21.709475322416203</v>
      </c>
    </row>
    <row r="42" spans="2:37">
      <c r="B42" t="s">
        <v>51</v>
      </c>
      <c r="C42" s="43" t="s">
        <v>50</v>
      </c>
      <c r="D42" s="98"/>
      <c r="G42" s="60">
        <f>((1+r.escalation)^(G$2-2013))*(INDEX(Kentucky_Lookups!$B$11:$H$11,1,MATCH(G$37,Kentucky_Lookups!$B$5:$H$5,1))+(INDEX(Kentucky_Lookups!$B$11:$H$11,1,MATCH(G$37,Kentucky_Lookups!$B$5:$H$5,1)+1)-INDEX(Kentucky_Lookups!$B$11:$H$11,1,MATCH(G$37,Kentucky_Lookups!$B$5:$H$5,1)))*(G$37-INDEX(Kentucky_Lookups!$B$5:$H$5,1,MATCH(G$37,Kentucky_Lookups!$B$5:$H$5,1)))/(INDEX(Kentucky_Lookups!$B$5:$H$5,1,MATCH(G$37,Kentucky_Lookups!$B$5:$H$5,1)+1)-INDEX(Kentucky_Lookups!$B$5:$H$5,1,MATCH(G$37,Kentucky_Lookups!$B$5:$H$5,1))))</f>
        <v>2487.6977288620837</v>
      </c>
      <c r="H42" s="60">
        <f>((1+r.escalation)^(H$2-2013))*(INDEX(Kentucky_Lookups!$B$11:$H$11,1,MATCH(H$37,Kentucky_Lookups!$B$5:$H$5,1))+(INDEX(Kentucky_Lookups!$B$11:$H$11,1,MATCH(H$37,Kentucky_Lookups!$B$5:$H$5,1)+1)-INDEX(Kentucky_Lookups!$B$11:$H$11,1,MATCH(H$37,Kentucky_Lookups!$B$5:$H$5,1)))*(H$37-INDEX(Kentucky_Lookups!$B$5:$H$5,1,MATCH(H$37,Kentucky_Lookups!$B$5:$H$5,1)))/(INDEX(Kentucky_Lookups!$B$5:$H$5,1,MATCH(H$37,Kentucky_Lookups!$B$5:$H$5,1)+1)-INDEX(Kentucky_Lookups!$B$5:$H$5,1,MATCH(H$37,Kentucky_Lookups!$B$5:$H$5,1))))</f>
        <v>2299.1232111573331</v>
      </c>
      <c r="I42" s="60">
        <f>((1+r.escalation)^(I$2-2013))*(INDEX(Kentucky_Lookups!$B$11:$H$11,1,MATCH(I$37,Kentucky_Lookups!$B$5:$H$5,1))+(INDEX(Kentucky_Lookups!$B$11:$H$11,1,MATCH(I$37,Kentucky_Lookups!$B$5:$H$5,1)+1)-INDEX(Kentucky_Lookups!$B$11:$H$11,1,MATCH(I$37,Kentucky_Lookups!$B$5:$H$5,1)))*(I$37-INDEX(Kentucky_Lookups!$B$5:$H$5,1,MATCH(I$37,Kentucky_Lookups!$B$5:$H$5,1)))/(INDEX(Kentucky_Lookups!$B$5:$H$5,1,MATCH(I$37,Kentucky_Lookups!$B$5:$H$5,1)+1)-INDEX(Kentucky_Lookups!$B$5:$H$5,1,MATCH(I$37,Kentucky_Lookups!$B$5:$H$5,1))))</f>
        <v>2146.5024188901202</v>
      </c>
      <c r="J42" s="60">
        <f>((1+r.escalation)^(J$2-2013))*(INDEX(Kentucky_Lookups!$B$11:$H$11,1,MATCH(J$37,Kentucky_Lookups!$B$5:$H$5,1))+(INDEX(Kentucky_Lookups!$B$11:$H$11,1,MATCH(J$37,Kentucky_Lookups!$B$5:$H$5,1)+1)-INDEX(Kentucky_Lookups!$B$11:$H$11,1,MATCH(J$37,Kentucky_Lookups!$B$5:$H$5,1)))*(J$37-INDEX(Kentucky_Lookups!$B$5:$H$5,1,MATCH(J$37,Kentucky_Lookups!$B$5:$H$5,1)))/(INDEX(Kentucky_Lookups!$B$5:$H$5,1,MATCH(J$37,Kentucky_Lookups!$B$5:$H$5,1)+1)-INDEX(Kentucky_Lookups!$B$5:$H$5,1,MATCH(J$37,Kentucky_Lookups!$B$5:$H$5,1))))</f>
        <v>2200.1649793623733</v>
      </c>
      <c r="K42" s="60">
        <f>((1+r.escalation)^(K$2-2013))*(INDEX(Kentucky_Lookups!$B$11:$H$11,1,MATCH(K$37,Kentucky_Lookups!$B$5:$H$5,1))+(INDEX(Kentucky_Lookups!$B$11:$H$11,1,MATCH(K$37,Kentucky_Lookups!$B$5:$H$5,1)+1)-INDEX(Kentucky_Lookups!$B$11:$H$11,1,MATCH(K$37,Kentucky_Lookups!$B$5:$H$5,1)))*(K$37-INDEX(Kentucky_Lookups!$B$5:$H$5,1,MATCH(K$37,Kentucky_Lookups!$B$5:$H$5,1)))/(INDEX(Kentucky_Lookups!$B$5:$H$5,1,MATCH(K$37,Kentucky_Lookups!$B$5:$H$5,1)+1)-INDEX(Kentucky_Lookups!$B$5:$H$5,1,MATCH(K$37,Kentucky_Lookups!$B$5:$H$5,1))))</f>
        <v>2255.1691038464323</v>
      </c>
      <c r="L42" s="60">
        <f>((1+r.escalation)^(L$2-2013))*(INDEX(Kentucky_Lookups!$B$11:$H$11,1,MATCH(L$37,Kentucky_Lookups!$B$5:$H$5,1))+(INDEX(Kentucky_Lookups!$B$11:$H$11,1,MATCH(L$37,Kentucky_Lookups!$B$5:$H$5,1)+1)-INDEX(Kentucky_Lookups!$B$11:$H$11,1,MATCH(L$37,Kentucky_Lookups!$B$5:$H$5,1)))*(L$37-INDEX(Kentucky_Lookups!$B$5:$H$5,1,MATCH(L$37,Kentucky_Lookups!$B$5:$H$5,1)))/(INDEX(Kentucky_Lookups!$B$5:$H$5,1,MATCH(L$37,Kentucky_Lookups!$B$5:$H$5,1)+1)-INDEX(Kentucky_Lookups!$B$5:$H$5,1,MATCH(L$37,Kentucky_Lookups!$B$5:$H$5,1))))</f>
        <v>2311.5483314425933</v>
      </c>
      <c r="M42" s="60">
        <f>((1+r.escalation)^(M$2-2013))*(INDEX(Kentucky_Lookups!$B$11:$H$11,1,MATCH(M$37,Kentucky_Lookups!$B$5:$H$5,1))+(INDEX(Kentucky_Lookups!$B$11:$H$11,1,MATCH(M$37,Kentucky_Lookups!$B$5:$H$5,1)+1)-INDEX(Kentucky_Lookups!$B$11:$H$11,1,MATCH(M$37,Kentucky_Lookups!$B$5:$H$5,1)))*(M$37-INDEX(Kentucky_Lookups!$B$5:$H$5,1,MATCH(M$37,Kentucky_Lookups!$B$5:$H$5,1)))/(INDEX(Kentucky_Lookups!$B$5:$H$5,1,MATCH(M$37,Kentucky_Lookups!$B$5:$H$5,1)+1)-INDEX(Kentucky_Lookups!$B$5:$H$5,1,MATCH(M$37,Kentucky_Lookups!$B$5:$H$5,1))))</f>
        <v>2369.3370397286581</v>
      </c>
      <c r="N42" s="60">
        <f>((1+r.escalation)^(N$2-2013))*(INDEX(Kentucky_Lookups!$B$11:$H$11,1,MATCH(N$37,Kentucky_Lookups!$B$5:$H$5,1))+(INDEX(Kentucky_Lookups!$B$11:$H$11,1,MATCH(N$37,Kentucky_Lookups!$B$5:$H$5,1)+1)-INDEX(Kentucky_Lookups!$B$11:$H$11,1,MATCH(N$37,Kentucky_Lookups!$B$5:$H$5,1)))*(N$37-INDEX(Kentucky_Lookups!$B$5:$H$5,1,MATCH(N$37,Kentucky_Lookups!$B$5:$H$5,1)))/(INDEX(Kentucky_Lookups!$B$5:$H$5,1,MATCH(N$37,Kentucky_Lookups!$B$5:$H$5,1)+1)-INDEX(Kentucky_Lookups!$B$5:$H$5,1,MATCH(N$37,Kentucky_Lookups!$B$5:$H$5,1))))</f>
        <v>2428.5704657218739</v>
      </c>
      <c r="O42" s="60">
        <f>((1+r.escalation)^(O$2-2013))*(INDEX(Kentucky_Lookups!$B$11:$H$11,1,MATCH(O$37,Kentucky_Lookups!$B$5:$H$5,1))+(INDEX(Kentucky_Lookups!$B$11:$H$11,1,MATCH(O$37,Kentucky_Lookups!$B$5:$H$5,1)+1)-INDEX(Kentucky_Lookups!$B$11:$H$11,1,MATCH(O$37,Kentucky_Lookups!$B$5:$H$5,1)))*(O$37-INDEX(Kentucky_Lookups!$B$5:$H$5,1,MATCH(O$37,Kentucky_Lookups!$B$5:$H$5,1)))/(INDEX(Kentucky_Lookups!$B$5:$H$5,1,MATCH(O$37,Kentucky_Lookups!$B$5:$H$5,1)+1)-INDEX(Kentucky_Lookups!$B$5:$H$5,1,MATCH(O$37,Kentucky_Lookups!$B$5:$H$5,1))))</f>
        <v>2489.2847273649213</v>
      </c>
      <c r="P42" s="60">
        <f>((1+r.escalation)^(P$2-2013))*(INDEX(Kentucky_Lookups!$B$11:$H$11,1,MATCH(P$37,Kentucky_Lookups!$B$5:$H$5,1))+(INDEX(Kentucky_Lookups!$B$11:$H$11,1,MATCH(P$37,Kentucky_Lookups!$B$5:$H$5,1)+1)-INDEX(Kentucky_Lookups!$B$11:$H$11,1,MATCH(P$37,Kentucky_Lookups!$B$5:$H$5,1)))*(P$37-INDEX(Kentucky_Lookups!$B$5:$H$5,1,MATCH(P$37,Kentucky_Lookups!$B$5:$H$5,1)))/(INDEX(Kentucky_Lookups!$B$5:$H$5,1,MATCH(P$37,Kentucky_Lookups!$B$5:$H$5,1)+1)-INDEX(Kentucky_Lookups!$B$5:$H$5,1,MATCH(P$37,Kentucky_Lookups!$B$5:$H$5,1))))</f>
        <v>2551.5168455490439</v>
      </c>
      <c r="Q42" s="60">
        <f>((1+r.escalation)^(Q$2-2013))*(INDEX(Kentucky_Lookups!$B$11:$H$11,1,MATCH(Q$37,Kentucky_Lookups!$B$5:$H$5,1))+(INDEX(Kentucky_Lookups!$B$11:$H$11,1,MATCH(Q$37,Kentucky_Lookups!$B$5:$H$5,1)+1)-INDEX(Kentucky_Lookups!$B$11:$H$11,1,MATCH(Q$37,Kentucky_Lookups!$B$5:$H$5,1)))*(Q$37-INDEX(Kentucky_Lookups!$B$5:$H$5,1,MATCH(Q$37,Kentucky_Lookups!$B$5:$H$5,1)))/(INDEX(Kentucky_Lookups!$B$5:$H$5,1,MATCH(Q$37,Kentucky_Lookups!$B$5:$H$5,1)+1)-INDEX(Kentucky_Lookups!$B$5:$H$5,1,MATCH(Q$37,Kentucky_Lookups!$B$5:$H$5,1))))</f>
        <v>2615.3047666877696</v>
      </c>
      <c r="R42" s="60">
        <f>((1+r.escalation)^(R$2-2013))*(INDEX(Kentucky_Lookups!$B$11:$H$11,1,MATCH(R$37,Kentucky_Lookups!$B$5:$H$5,1))+(INDEX(Kentucky_Lookups!$B$11:$H$11,1,MATCH(R$37,Kentucky_Lookups!$B$5:$H$5,1)+1)-INDEX(Kentucky_Lookups!$B$11:$H$11,1,MATCH(R$37,Kentucky_Lookups!$B$5:$H$5,1)))*(R$37-INDEX(Kentucky_Lookups!$B$5:$H$5,1,MATCH(R$37,Kentucky_Lookups!$B$5:$H$5,1)))/(INDEX(Kentucky_Lookups!$B$5:$H$5,1,MATCH(R$37,Kentucky_Lookups!$B$5:$H$5,1)+1)-INDEX(Kentucky_Lookups!$B$5:$H$5,1,MATCH(R$37,Kentucky_Lookups!$B$5:$H$5,1))))</f>
        <v>2680.6873858549643</v>
      </c>
      <c r="S42" s="60">
        <f>((1+r.escalation)^(S$2-2013))*(INDEX(Kentucky_Lookups!$B$11:$H$11,1,MATCH(S$37,Kentucky_Lookups!$B$5:$H$5,1))+(INDEX(Kentucky_Lookups!$B$11:$H$11,1,MATCH(S$37,Kentucky_Lookups!$B$5:$H$5,1)+1)-INDEX(Kentucky_Lookups!$B$11:$H$11,1,MATCH(S$37,Kentucky_Lookups!$B$5:$H$5,1)))*(S$37-INDEX(Kentucky_Lookups!$B$5:$H$5,1,MATCH(S$37,Kentucky_Lookups!$B$5:$H$5,1)))/(INDEX(Kentucky_Lookups!$B$5:$H$5,1,MATCH(S$37,Kentucky_Lookups!$B$5:$H$5,1)+1)-INDEX(Kentucky_Lookups!$B$5:$H$5,1,MATCH(S$37,Kentucky_Lookups!$B$5:$H$5,1))))</f>
        <v>2747.7045705013384</v>
      </c>
      <c r="T42" s="60">
        <f>((1+r.escalation)^(T$2-2013))*(INDEX(Kentucky_Lookups!$B$11:$H$11,1,MATCH(T$37,Kentucky_Lookups!$B$5:$H$5,1))+(INDEX(Kentucky_Lookups!$B$11:$H$11,1,MATCH(T$37,Kentucky_Lookups!$B$5:$H$5,1)+1)-INDEX(Kentucky_Lookups!$B$11:$H$11,1,MATCH(T$37,Kentucky_Lookups!$B$5:$H$5,1)))*(T$37-INDEX(Kentucky_Lookups!$B$5:$H$5,1,MATCH(T$37,Kentucky_Lookups!$B$5:$H$5,1)))/(INDEX(Kentucky_Lookups!$B$5:$H$5,1,MATCH(T$37,Kentucky_Lookups!$B$5:$H$5,1)+1)-INDEX(Kentucky_Lookups!$B$5:$H$5,1,MATCH(T$37,Kentucky_Lookups!$B$5:$H$5,1))))</f>
        <v>2816.3971847638713</v>
      </c>
      <c r="U42" s="60">
        <f>((1+r.escalation)^(U$2-2013))*(INDEX(Kentucky_Lookups!$B$11:$H$11,1,MATCH(U$37,Kentucky_Lookups!$B$5:$H$5,1))+(INDEX(Kentucky_Lookups!$B$11:$H$11,1,MATCH(U$37,Kentucky_Lookups!$B$5:$H$5,1)+1)-INDEX(Kentucky_Lookups!$B$11:$H$11,1,MATCH(U$37,Kentucky_Lookups!$B$5:$H$5,1)))*(U$37-INDEX(Kentucky_Lookups!$B$5:$H$5,1,MATCH(U$37,Kentucky_Lookups!$B$5:$H$5,1)))/(INDEX(Kentucky_Lookups!$B$5:$H$5,1,MATCH(U$37,Kentucky_Lookups!$B$5:$H$5,1)+1)-INDEX(Kentucky_Lookups!$B$5:$H$5,1,MATCH(U$37,Kentucky_Lookups!$B$5:$H$5,1))))</f>
        <v>2886.8071143829679</v>
      </c>
      <c r="V42" s="60">
        <f>((1+r.escalation)^(V$2-2013))*(INDEX(Kentucky_Lookups!$B$11:$H$11,1,MATCH(V$37,Kentucky_Lookups!$B$5:$H$5,1))+(INDEX(Kentucky_Lookups!$B$11:$H$11,1,MATCH(V$37,Kentucky_Lookups!$B$5:$H$5,1)+1)-INDEX(Kentucky_Lookups!$B$11:$H$11,1,MATCH(V$37,Kentucky_Lookups!$B$5:$H$5,1)))*(V$37-INDEX(Kentucky_Lookups!$B$5:$H$5,1,MATCH(V$37,Kentucky_Lookups!$B$5:$H$5,1)))/(INDEX(Kentucky_Lookups!$B$5:$H$5,1,MATCH(V$37,Kentucky_Lookups!$B$5:$H$5,1)+1)-INDEX(Kentucky_Lookups!$B$5:$H$5,1,MATCH(V$37,Kentucky_Lookups!$B$5:$H$5,1))))</f>
        <v>2958.9772922425418</v>
      </c>
      <c r="W42" s="60">
        <f>((1+r.escalation)^(W$2-2013))*(INDEX(Kentucky_Lookups!$B$11:$H$11,1,MATCH(W$37,Kentucky_Lookups!$B$5:$H$5,1))+(INDEX(Kentucky_Lookups!$B$11:$H$11,1,MATCH(W$37,Kentucky_Lookups!$B$5:$H$5,1)+1)-INDEX(Kentucky_Lookups!$B$11:$H$11,1,MATCH(W$37,Kentucky_Lookups!$B$5:$H$5,1)))*(W$37-INDEX(Kentucky_Lookups!$B$5:$H$5,1,MATCH(W$37,Kentucky_Lookups!$B$5:$H$5,1)))/(INDEX(Kentucky_Lookups!$B$5:$H$5,1,MATCH(W$37,Kentucky_Lookups!$B$5:$H$5,1)+1)-INDEX(Kentucky_Lookups!$B$5:$H$5,1,MATCH(W$37,Kentucky_Lookups!$B$5:$H$5,1))))</f>
        <v>3032.9517245486059</v>
      </c>
      <c r="X42" s="60">
        <f>((1+r.escalation)^(X$2-2013))*(INDEX(Kentucky_Lookups!$B$11:$H$11,1,MATCH(X$37,Kentucky_Lookups!$B$5:$H$5,1))+(INDEX(Kentucky_Lookups!$B$11:$H$11,1,MATCH(X$37,Kentucky_Lookups!$B$5:$H$5,1)+1)-INDEX(Kentucky_Lookups!$B$11:$H$11,1,MATCH(X$37,Kentucky_Lookups!$B$5:$H$5,1)))*(X$37-INDEX(Kentucky_Lookups!$B$5:$H$5,1,MATCH(X$37,Kentucky_Lookups!$B$5:$H$5,1)))/(INDEX(Kentucky_Lookups!$B$5:$H$5,1,MATCH(X$37,Kentucky_Lookups!$B$5:$H$5,1)+1)-INDEX(Kentucky_Lookups!$B$5:$H$5,1,MATCH(X$37,Kentucky_Lookups!$B$5:$H$5,1))))</f>
        <v>3108.7755176623205</v>
      </c>
      <c r="Y42" s="60">
        <f>((1+r.escalation)^(Y$2-2013))*(INDEX(Kentucky_Lookups!$B$11:$H$11,1,MATCH(Y$37,Kentucky_Lookups!$B$5:$H$5,1))+(INDEX(Kentucky_Lookups!$B$11:$H$11,1,MATCH(Y$37,Kentucky_Lookups!$B$5:$H$5,1)+1)-INDEX(Kentucky_Lookups!$B$11:$H$11,1,MATCH(Y$37,Kentucky_Lookups!$B$5:$H$5,1)))*(Y$37-INDEX(Kentucky_Lookups!$B$5:$H$5,1,MATCH(Y$37,Kentucky_Lookups!$B$5:$H$5,1)))/(INDEX(Kentucky_Lookups!$B$5:$H$5,1,MATCH(Y$37,Kentucky_Lookups!$B$5:$H$5,1)+1)-INDEX(Kentucky_Lookups!$B$5:$H$5,1,MATCH(Y$37,Kentucky_Lookups!$B$5:$H$5,1))))</f>
        <v>3186.4949056038781</v>
      </c>
      <c r="Z42" s="60">
        <f>((1+r.escalation)^(Z$2-2013))*(INDEX(Kentucky_Lookups!$B$11:$H$11,1,MATCH(Z$37,Kentucky_Lookups!$B$5:$H$5,1))+(INDEX(Kentucky_Lookups!$B$11:$H$11,1,MATCH(Z$37,Kentucky_Lookups!$B$5:$H$5,1)+1)-INDEX(Kentucky_Lookups!$B$11:$H$11,1,MATCH(Z$37,Kentucky_Lookups!$B$5:$H$5,1)))*(Z$37-INDEX(Kentucky_Lookups!$B$5:$H$5,1,MATCH(Z$37,Kentucky_Lookups!$B$5:$H$5,1)))/(INDEX(Kentucky_Lookups!$B$5:$H$5,1,MATCH(Z$37,Kentucky_Lookups!$B$5:$H$5,1)+1)-INDEX(Kentucky_Lookups!$B$5:$H$5,1,MATCH(Z$37,Kentucky_Lookups!$B$5:$H$5,1))))</f>
        <v>3266.1572782439748</v>
      </c>
      <c r="AA42" s="60">
        <f>((1+r.escalation)^(AA$2-2013))*(INDEX(Kentucky_Lookups!$B$11:$H$11,1,MATCH(AA$37,Kentucky_Lookups!$B$5:$H$5,1))+(INDEX(Kentucky_Lookups!$B$11:$H$11,1,MATCH(AA$37,Kentucky_Lookups!$B$5:$H$5,1)+1)-INDEX(Kentucky_Lookups!$B$11:$H$11,1,MATCH(AA$37,Kentucky_Lookups!$B$5:$H$5,1)))*(AA$37-INDEX(Kentucky_Lookups!$B$5:$H$5,1,MATCH(AA$37,Kentucky_Lookups!$B$5:$H$5,1)))/(INDEX(Kentucky_Lookups!$B$5:$H$5,1,MATCH(AA$37,Kentucky_Lookups!$B$5:$H$5,1)+1)-INDEX(Kentucky_Lookups!$B$5:$H$5,1,MATCH(AA$37,Kentucky_Lookups!$B$5:$H$5,1))))</f>
        <v>3347.8112102000741</v>
      </c>
      <c r="AB42" s="60">
        <f>((1+r.escalation)^(AB$2-2013))*(INDEX(Kentucky_Lookups!$B$11:$H$11,1,MATCH(AB$37,Kentucky_Lookups!$B$5:$H$5,1))+(INDEX(Kentucky_Lookups!$B$11:$H$11,1,MATCH(AB$37,Kentucky_Lookups!$B$5:$H$5,1)+1)-INDEX(Kentucky_Lookups!$B$11:$H$11,1,MATCH(AB$37,Kentucky_Lookups!$B$5:$H$5,1)))*(AB$37-INDEX(Kentucky_Lookups!$B$5:$H$5,1,MATCH(AB$37,Kentucky_Lookups!$B$5:$H$5,1)))/(INDEX(Kentucky_Lookups!$B$5:$H$5,1,MATCH(AB$37,Kentucky_Lookups!$B$5:$H$5,1)+1)-INDEX(Kentucky_Lookups!$B$5:$H$5,1,MATCH(AB$37,Kentucky_Lookups!$B$5:$H$5,1))))</f>
        <v>3431.5064904550754</v>
      </c>
      <c r="AC42" s="60">
        <f>((1+r.escalation)^(AC$2-2013))*(INDEX(Kentucky_Lookups!$B$11:$H$11,1,MATCH(AC$37,Kentucky_Lookups!$B$5:$H$5,1))+(INDEX(Kentucky_Lookups!$B$11:$H$11,1,MATCH(AC$37,Kentucky_Lookups!$B$5:$H$5,1)+1)-INDEX(Kentucky_Lookups!$B$11:$H$11,1,MATCH(AC$37,Kentucky_Lookups!$B$5:$H$5,1)))*(AC$37-INDEX(Kentucky_Lookups!$B$5:$H$5,1,MATCH(AC$37,Kentucky_Lookups!$B$5:$H$5,1)))/(INDEX(Kentucky_Lookups!$B$5:$H$5,1,MATCH(AC$37,Kentucky_Lookups!$B$5:$H$5,1)+1)-INDEX(Kentucky_Lookups!$B$5:$H$5,1,MATCH(AC$37,Kentucky_Lookups!$B$5:$H$5,1))))</f>
        <v>3517.294152716453</v>
      </c>
      <c r="AD42" s="60">
        <f>((1+r.escalation)^(AD$2-2013))*(INDEX(Kentucky_Lookups!$B$11:$H$11,1,MATCH(AD$37,Kentucky_Lookups!$B$5:$H$5,1))+(INDEX(Kentucky_Lookups!$B$11:$H$11,1,MATCH(AD$37,Kentucky_Lookups!$B$5:$H$5,1)+1)-INDEX(Kentucky_Lookups!$B$11:$H$11,1,MATCH(AD$37,Kentucky_Lookups!$B$5:$H$5,1)))*(AD$37-INDEX(Kentucky_Lookups!$B$5:$H$5,1,MATCH(AD$37,Kentucky_Lookups!$B$5:$H$5,1)))/(INDEX(Kentucky_Lookups!$B$5:$H$5,1,MATCH(AD$37,Kentucky_Lookups!$B$5:$H$5,1)+1)-INDEX(Kentucky_Lookups!$B$5:$H$5,1,MATCH(AD$37,Kentucky_Lookups!$B$5:$H$5,1))))</f>
        <v>3605.2265065343636</v>
      </c>
      <c r="AE42" s="60">
        <f>((1+r.escalation)^(AE$2-2013))*(INDEX(Kentucky_Lookups!$B$11:$H$11,1,MATCH(AE$37,Kentucky_Lookups!$B$5:$H$5,1))+(INDEX(Kentucky_Lookups!$B$11:$H$11,1,MATCH(AE$37,Kentucky_Lookups!$B$5:$H$5,1)+1)-INDEX(Kentucky_Lookups!$B$11:$H$11,1,MATCH(AE$37,Kentucky_Lookups!$B$5:$H$5,1)))*(AE$37-INDEX(Kentucky_Lookups!$B$5:$H$5,1,MATCH(AE$37,Kentucky_Lookups!$B$5:$H$5,1)))/(INDEX(Kentucky_Lookups!$B$5:$H$5,1,MATCH(AE$37,Kentucky_Lookups!$B$5:$H$5,1)+1)-INDEX(Kentucky_Lookups!$B$5:$H$5,1,MATCH(AE$37,Kentucky_Lookups!$B$5:$H$5,1))))</f>
        <v>3695.3571691977236</v>
      </c>
      <c r="AF42" s="60">
        <f>((1+r.escalation)^(AF$2-2013))*(INDEX(Kentucky_Lookups!$B$11:$H$11,1,MATCH(AF$37,Kentucky_Lookups!$B$5:$H$5,1))+(INDEX(Kentucky_Lookups!$B$11:$H$11,1,MATCH(AF$37,Kentucky_Lookups!$B$5:$H$5,1)+1)-INDEX(Kentucky_Lookups!$B$11:$H$11,1,MATCH(AF$37,Kentucky_Lookups!$B$5:$H$5,1)))*(AF$37-INDEX(Kentucky_Lookups!$B$5:$H$5,1,MATCH(AF$37,Kentucky_Lookups!$B$5:$H$5,1)))/(INDEX(Kentucky_Lookups!$B$5:$H$5,1,MATCH(AF$37,Kentucky_Lookups!$B$5:$H$5,1)+1)-INDEX(Kentucky_Lookups!$B$5:$H$5,1,MATCH(AF$37,Kentucky_Lookups!$B$5:$H$5,1))))</f>
        <v>3787.7410984276657</v>
      </c>
      <c r="AG42" s="60">
        <f>((1+r.escalation)^(AG$2-2013))*(INDEX(Kentucky_Lookups!$B$11:$H$11,1,MATCH(AG$37,Kentucky_Lookups!$B$5:$H$5,1))+(INDEX(Kentucky_Lookups!$B$11:$H$11,1,MATCH(AG$37,Kentucky_Lookups!$B$5:$H$5,1)+1)-INDEX(Kentucky_Lookups!$B$11:$H$11,1,MATCH(AG$37,Kentucky_Lookups!$B$5:$H$5,1)))*(AG$37-INDEX(Kentucky_Lookups!$B$5:$H$5,1,MATCH(AG$37,Kentucky_Lookups!$B$5:$H$5,1)))/(INDEX(Kentucky_Lookups!$B$5:$H$5,1,MATCH(AG$37,Kentucky_Lookups!$B$5:$H$5,1)+1)-INDEX(Kentucky_Lookups!$B$5:$H$5,1,MATCH(AG$37,Kentucky_Lookups!$B$5:$H$5,1))))</f>
        <v>3882.434625888357</v>
      </c>
      <c r="AH42" s="60">
        <f>((1+r.escalation)^(AH$2-2013))*(INDEX(Kentucky_Lookups!$B$11:$H$11,1,MATCH(AH$37,Kentucky_Lookups!$B$5:$H$5,1))+(INDEX(Kentucky_Lookups!$B$11:$H$11,1,MATCH(AH$37,Kentucky_Lookups!$B$5:$H$5,1)+1)-INDEX(Kentucky_Lookups!$B$11:$H$11,1,MATCH(AH$37,Kentucky_Lookups!$B$5:$H$5,1)))*(AH$37-INDEX(Kentucky_Lookups!$B$5:$H$5,1,MATCH(AH$37,Kentucky_Lookups!$B$5:$H$5,1)))/(INDEX(Kentucky_Lookups!$B$5:$H$5,1,MATCH(AH$37,Kentucky_Lookups!$B$5:$H$5,1)+1)-INDEX(Kentucky_Lookups!$B$5:$H$5,1,MATCH(AH$37,Kentucky_Lookups!$B$5:$H$5,1))))</f>
        <v>3979.4954915355661</v>
      </c>
      <c r="AI42" s="60">
        <f>((1+r.escalation)^(AI$2-2013))*(INDEX(Kentucky_Lookups!$B$11:$H$11,1,MATCH(AI$37,Kentucky_Lookups!$B$5:$H$5,1))+(INDEX(Kentucky_Lookups!$B$11:$H$11,1,MATCH(AI$37,Kentucky_Lookups!$B$5:$H$5,1)+1)-INDEX(Kentucky_Lookups!$B$11:$H$11,1,MATCH(AI$37,Kentucky_Lookups!$B$5:$H$5,1)))*(AI$37-INDEX(Kentucky_Lookups!$B$5:$H$5,1,MATCH(AI$37,Kentucky_Lookups!$B$5:$H$5,1)))/(INDEX(Kentucky_Lookups!$B$5:$H$5,1,MATCH(AI$37,Kentucky_Lookups!$B$5:$H$5,1)+1)-INDEX(Kentucky_Lookups!$B$5:$H$5,1,MATCH(AI$37,Kentucky_Lookups!$B$5:$H$5,1))))</f>
        <v>4078.9828788239547</v>
      </c>
      <c r="AJ42" s="60">
        <f>((1+r.escalation)^(AJ$2-2013))*(INDEX(Kentucky_Lookups!$B$11:$H$11,1,MATCH(AJ$37,Kentucky_Lookups!$B$5:$H$5,1))+(INDEX(Kentucky_Lookups!$B$11:$H$11,1,MATCH(AJ$37,Kentucky_Lookups!$B$5:$H$5,1)+1)-INDEX(Kentucky_Lookups!$B$11:$H$11,1,MATCH(AJ$37,Kentucky_Lookups!$B$5:$H$5,1)))*(AJ$37-INDEX(Kentucky_Lookups!$B$5:$H$5,1,MATCH(AJ$37,Kentucky_Lookups!$B$5:$H$5,1)))/(INDEX(Kentucky_Lookups!$B$5:$H$5,1,MATCH(AJ$37,Kentucky_Lookups!$B$5:$H$5,1)+1)-INDEX(Kentucky_Lookups!$B$5:$H$5,1,MATCH(AJ$37,Kentucky_Lookups!$B$5:$H$5,1))))</f>
        <v>4180.9574507945536</v>
      </c>
    </row>
    <row r="43" spans="2:37">
      <c r="B43" t="s">
        <v>52</v>
      </c>
      <c r="C43" s="43" t="s">
        <v>50</v>
      </c>
      <c r="D43" s="98"/>
      <c r="G43" s="60">
        <f>((1+r.escalation)^(G$2-2013))*(INDEX(Kentucky_Lookups!$B$7:$H$7,1,MATCH(G$37,Kentucky_Lookups!$B$5:$H$5,1))+(INDEX(Kentucky_Lookups!$B$7:$H$7,1,MATCH(G$37,Kentucky_Lookups!$B$5:$H$5,1)+1)-INDEX(Kentucky_Lookups!$B$7:$H$7,1,MATCH(G$37,Kentucky_Lookups!$B$5:$H$5,1)))*(G$37-INDEX(Kentucky_Lookups!$B$5:$H$5,1,MATCH(G$37,Kentucky_Lookups!$B$5:$H$5,1)))/(INDEX(Kentucky_Lookups!$B$5:$H$5,1,MATCH(G$37,Kentucky_Lookups!$B$5:$H$5,1)+1)-INDEX(Kentucky_Lookups!$B$5:$H$5,1,MATCH(G$37,Kentucky_Lookups!$B$5:$H$5,1))))</f>
        <v>50920.50049189719</v>
      </c>
      <c r="H43" s="60">
        <f>((1+r.escalation)^(H$2-2013))*(INDEX(Kentucky_Lookups!$B$7:$H$7,1,MATCH(H$37,Kentucky_Lookups!$B$5:$H$5,1))+(INDEX(Kentucky_Lookups!$B$7:$H$7,1,MATCH(H$37,Kentucky_Lookups!$B$5:$H$5,1)+1)-INDEX(Kentucky_Lookups!$B$7:$H$7,1,MATCH(H$37,Kentucky_Lookups!$B$5:$H$5,1)))*(H$37-INDEX(Kentucky_Lookups!$B$5:$H$5,1,MATCH(H$37,Kentucky_Lookups!$B$5:$H$5,1)))/(INDEX(Kentucky_Lookups!$B$5:$H$5,1,MATCH(H$37,Kentucky_Lookups!$B$5:$H$5,1)+1)-INDEX(Kentucky_Lookups!$B$5:$H$5,1,MATCH(H$37,Kentucky_Lookups!$B$5:$H$5,1))))</f>
        <v>48211.137334679945</v>
      </c>
      <c r="I43" s="60">
        <f>((1+r.escalation)^(I$2-2013))*(INDEX(Kentucky_Lookups!$B$7:$H$7,1,MATCH(I$37,Kentucky_Lookups!$B$5:$H$5,1))+(INDEX(Kentucky_Lookups!$B$7:$H$7,1,MATCH(I$37,Kentucky_Lookups!$B$5:$H$5,1)+1)-INDEX(Kentucky_Lookups!$B$7:$H$7,1,MATCH(I$37,Kentucky_Lookups!$B$5:$H$5,1)))*(I$37-INDEX(Kentucky_Lookups!$B$5:$H$5,1,MATCH(I$37,Kentucky_Lookups!$B$5:$H$5,1)))/(INDEX(Kentucky_Lookups!$B$5:$H$5,1,MATCH(I$37,Kentucky_Lookups!$B$5:$H$5,1)+1)-INDEX(Kentucky_Lookups!$B$5:$H$5,1,MATCH(I$37,Kentucky_Lookups!$B$5:$H$5,1))))</f>
        <v>45741.342551003399</v>
      </c>
      <c r="J43" s="60">
        <f>((1+r.escalation)^(J$2-2013))*(INDEX(Kentucky_Lookups!$B$7:$H$7,1,MATCH(J$37,Kentucky_Lookups!$B$5:$H$5,1))+(INDEX(Kentucky_Lookups!$B$7:$H$7,1,MATCH(J$37,Kentucky_Lookups!$B$5:$H$5,1)+1)-INDEX(Kentucky_Lookups!$B$7:$H$7,1,MATCH(J$37,Kentucky_Lookups!$B$5:$H$5,1)))*(J$37-INDEX(Kentucky_Lookups!$B$5:$H$5,1,MATCH(J$37,Kentucky_Lookups!$B$5:$H$5,1)))/(INDEX(Kentucky_Lookups!$B$5:$H$5,1,MATCH(J$37,Kentucky_Lookups!$B$5:$H$5,1)+1)-INDEX(Kentucky_Lookups!$B$5:$H$5,1,MATCH(J$37,Kentucky_Lookups!$B$5:$H$5,1))))</f>
        <v>46884.87611477849</v>
      </c>
      <c r="K43" s="60">
        <f>((1+r.escalation)^(K$2-2013))*(INDEX(Kentucky_Lookups!$B$7:$H$7,1,MATCH(K$37,Kentucky_Lookups!$B$5:$H$5,1))+(INDEX(Kentucky_Lookups!$B$7:$H$7,1,MATCH(K$37,Kentucky_Lookups!$B$5:$H$5,1)+1)-INDEX(Kentucky_Lookups!$B$7:$H$7,1,MATCH(K$37,Kentucky_Lookups!$B$5:$H$5,1)))*(K$37-INDEX(Kentucky_Lookups!$B$5:$H$5,1,MATCH(K$37,Kentucky_Lookups!$B$5:$H$5,1)))/(INDEX(Kentucky_Lookups!$B$5:$H$5,1,MATCH(K$37,Kentucky_Lookups!$B$5:$H$5,1)+1)-INDEX(Kentucky_Lookups!$B$5:$H$5,1,MATCH(K$37,Kentucky_Lookups!$B$5:$H$5,1))))</f>
        <v>48056.998017647944</v>
      </c>
      <c r="L43" s="60">
        <f>((1+r.escalation)^(L$2-2013))*(INDEX(Kentucky_Lookups!$B$7:$H$7,1,MATCH(L$37,Kentucky_Lookups!$B$5:$H$5,1))+(INDEX(Kentucky_Lookups!$B$7:$H$7,1,MATCH(L$37,Kentucky_Lookups!$B$5:$H$5,1)+1)-INDEX(Kentucky_Lookups!$B$7:$H$7,1,MATCH(L$37,Kentucky_Lookups!$B$5:$H$5,1)))*(L$37-INDEX(Kentucky_Lookups!$B$5:$H$5,1,MATCH(L$37,Kentucky_Lookups!$B$5:$H$5,1)))/(INDEX(Kentucky_Lookups!$B$5:$H$5,1,MATCH(L$37,Kentucky_Lookups!$B$5:$H$5,1)+1)-INDEX(Kentucky_Lookups!$B$5:$H$5,1,MATCH(L$37,Kentucky_Lookups!$B$5:$H$5,1))))</f>
        <v>49258.422968089144</v>
      </c>
      <c r="M43" s="60">
        <f>((1+r.escalation)^(M$2-2013))*(INDEX(Kentucky_Lookups!$B$7:$H$7,1,MATCH(M$37,Kentucky_Lookups!$B$5:$H$5,1))+(INDEX(Kentucky_Lookups!$B$7:$H$7,1,MATCH(M$37,Kentucky_Lookups!$B$5:$H$5,1)+1)-INDEX(Kentucky_Lookups!$B$7:$H$7,1,MATCH(M$37,Kentucky_Lookups!$B$5:$H$5,1)))*(M$37-INDEX(Kentucky_Lookups!$B$5:$H$5,1,MATCH(M$37,Kentucky_Lookups!$B$5:$H$5,1)))/(INDEX(Kentucky_Lookups!$B$5:$H$5,1,MATCH(M$37,Kentucky_Lookups!$B$5:$H$5,1)+1)-INDEX(Kentucky_Lookups!$B$5:$H$5,1,MATCH(M$37,Kentucky_Lookups!$B$5:$H$5,1))))</f>
        <v>50489.883542291369</v>
      </c>
      <c r="N43" s="60">
        <f>((1+r.escalation)^(N$2-2013))*(INDEX(Kentucky_Lookups!$B$7:$H$7,1,MATCH(N$37,Kentucky_Lookups!$B$5:$H$5,1))+(INDEX(Kentucky_Lookups!$B$7:$H$7,1,MATCH(N$37,Kentucky_Lookups!$B$5:$H$5,1)+1)-INDEX(Kentucky_Lookups!$B$7:$H$7,1,MATCH(N$37,Kentucky_Lookups!$B$5:$H$5,1)))*(N$37-INDEX(Kentucky_Lookups!$B$5:$H$5,1,MATCH(N$37,Kentucky_Lookups!$B$5:$H$5,1)))/(INDEX(Kentucky_Lookups!$B$5:$H$5,1,MATCH(N$37,Kentucky_Lookups!$B$5:$H$5,1)+1)-INDEX(Kentucky_Lookups!$B$5:$H$5,1,MATCH(N$37,Kentucky_Lookups!$B$5:$H$5,1))))</f>
        <v>51752.130630848646</v>
      </c>
      <c r="O43" s="60">
        <f>((1+r.escalation)^(O$2-2013))*(INDEX(Kentucky_Lookups!$B$7:$H$7,1,MATCH(O$37,Kentucky_Lookups!$B$5:$H$5,1))+(INDEX(Kentucky_Lookups!$B$7:$H$7,1,MATCH(O$37,Kentucky_Lookups!$B$5:$H$5,1)+1)-INDEX(Kentucky_Lookups!$B$7:$H$7,1,MATCH(O$37,Kentucky_Lookups!$B$5:$H$5,1)))*(O$37-INDEX(Kentucky_Lookups!$B$5:$H$5,1,MATCH(O$37,Kentucky_Lookups!$B$5:$H$5,1)))/(INDEX(Kentucky_Lookups!$B$5:$H$5,1,MATCH(O$37,Kentucky_Lookups!$B$5:$H$5,1)+1)-INDEX(Kentucky_Lookups!$B$5:$H$5,1,MATCH(O$37,Kentucky_Lookups!$B$5:$H$5,1))))</f>
        <v>53045.93389661987</v>
      </c>
      <c r="P43" s="60">
        <f>((1+r.escalation)^(P$2-2013))*(INDEX(Kentucky_Lookups!$B$7:$H$7,1,MATCH(P$37,Kentucky_Lookups!$B$5:$H$5,1))+(INDEX(Kentucky_Lookups!$B$7:$H$7,1,MATCH(P$37,Kentucky_Lookups!$B$5:$H$5,1)+1)-INDEX(Kentucky_Lookups!$B$7:$H$7,1,MATCH(P$37,Kentucky_Lookups!$B$5:$H$5,1)))*(P$37-INDEX(Kentucky_Lookups!$B$5:$H$5,1,MATCH(P$37,Kentucky_Lookups!$B$5:$H$5,1)))/(INDEX(Kentucky_Lookups!$B$5:$H$5,1,MATCH(P$37,Kentucky_Lookups!$B$5:$H$5,1)+1)-INDEX(Kentucky_Lookups!$B$5:$H$5,1,MATCH(P$37,Kentucky_Lookups!$B$5:$H$5,1))))</f>
        <v>54372.082244035366</v>
      </c>
      <c r="Q43" s="60">
        <f>((1+r.escalation)^(Q$2-2013))*(INDEX(Kentucky_Lookups!$B$7:$H$7,1,MATCH(Q$37,Kentucky_Lookups!$B$5:$H$5,1))+(INDEX(Kentucky_Lookups!$B$7:$H$7,1,MATCH(Q$37,Kentucky_Lookups!$B$5:$H$5,1)+1)-INDEX(Kentucky_Lookups!$B$7:$H$7,1,MATCH(Q$37,Kentucky_Lookups!$B$5:$H$5,1)))*(Q$37-INDEX(Kentucky_Lookups!$B$5:$H$5,1,MATCH(Q$37,Kentucky_Lookups!$B$5:$H$5,1)))/(INDEX(Kentucky_Lookups!$B$5:$H$5,1,MATCH(Q$37,Kentucky_Lookups!$B$5:$H$5,1)+1)-INDEX(Kentucky_Lookups!$B$5:$H$5,1,MATCH(Q$37,Kentucky_Lookups!$B$5:$H$5,1))))</f>
        <v>55731.38430013624</v>
      </c>
      <c r="R43" s="60">
        <f>((1+r.escalation)^(R$2-2013))*(INDEX(Kentucky_Lookups!$B$7:$H$7,1,MATCH(R$37,Kentucky_Lookups!$B$5:$H$5,1))+(INDEX(Kentucky_Lookups!$B$7:$H$7,1,MATCH(R$37,Kentucky_Lookups!$B$5:$H$5,1)+1)-INDEX(Kentucky_Lookups!$B$7:$H$7,1,MATCH(R$37,Kentucky_Lookups!$B$5:$H$5,1)))*(R$37-INDEX(Kentucky_Lookups!$B$5:$H$5,1,MATCH(R$37,Kentucky_Lookups!$B$5:$H$5,1)))/(INDEX(Kentucky_Lookups!$B$5:$H$5,1,MATCH(R$37,Kentucky_Lookups!$B$5:$H$5,1)+1)-INDEX(Kentucky_Lookups!$B$5:$H$5,1,MATCH(R$37,Kentucky_Lookups!$B$5:$H$5,1))))</f>
        <v>57124.668907639651</v>
      </c>
      <c r="S43" s="60">
        <f>((1+r.escalation)^(S$2-2013))*(INDEX(Kentucky_Lookups!$B$7:$H$7,1,MATCH(S$37,Kentucky_Lookups!$B$5:$H$5,1))+(INDEX(Kentucky_Lookups!$B$7:$H$7,1,MATCH(S$37,Kentucky_Lookups!$B$5:$H$5,1)+1)-INDEX(Kentucky_Lookups!$B$7:$H$7,1,MATCH(S$37,Kentucky_Lookups!$B$5:$H$5,1)))*(S$37-INDEX(Kentucky_Lookups!$B$5:$H$5,1,MATCH(S$37,Kentucky_Lookups!$B$5:$H$5,1)))/(INDEX(Kentucky_Lookups!$B$5:$H$5,1,MATCH(S$37,Kentucky_Lookups!$B$5:$H$5,1)+1)-INDEX(Kentucky_Lookups!$B$5:$H$5,1,MATCH(S$37,Kentucky_Lookups!$B$5:$H$5,1))))</f>
        <v>58552.78563033064</v>
      </c>
      <c r="T43" s="60">
        <f>((1+r.escalation)^(T$2-2013))*(INDEX(Kentucky_Lookups!$B$7:$H$7,1,MATCH(T$37,Kentucky_Lookups!$B$5:$H$5,1))+(INDEX(Kentucky_Lookups!$B$7:$H$7,1,MATCH(T$37,Kentucky_Lookups!$B$5:$H$5,1)+1)-INDEX(Kentucky_Lookups!$B$7:$H$7,1,MATCH(T$37,Kentucky_Lookups!$B$5:$H$5,1)))*(T$37-INDEX(Kentucky_Lookups!$B$5:$H$5,1,MATCH(T$37,Kentucky_Lookups!$B$5:$H$5,1)))/(INDEX(Kentucky_Lookups!$B$5:$H$5,1,MATCH(T$37,Kentucky_Lookups!$B$5:$H$5,1)+1)-INDEX(Kentucky_Lookups!$B$5:$H$5,1,MATCH(T$37,Kentucky_Lookups!$B$5:$H$5,1))))</f>
        <v>60016.605271088898</v>
      </c>
      <c r="U43" s="60">
        <f>((1+r.escalation)^(U$2-2013))*(INDEX(Kentucky_Lookups!$B$7:$H$7,1,MATCH(U$37,Kentucky_Lookups!$B$5:$H$5,1))+(INDEX(Kentucky_Lookups!$B$7:$H$7,1,MATCH(U$37,Kentucky_Lookups!$B$5:$H$5,1)+1)-INDEX(Kentucky_Lookups!$B$7:$H$7,1,MATCH(U$37,Kentucky_Lookups!$B$5:$H$5,1)))*(U$37-INDEX(Kentucky_Lookups!$B$5:$H$5,1,MATCH(U$37,Kentucky_Lookups!$B$5:$H$5,1)))/(INDEX(Kentucky_Lookups!$B$5:$H$5,1,MATCH(U$37,Kentucky_Lookups!$B$5:$H$5,1)+1)-INDEX(Kentucky_Lookups!$B$5:$H$5,1,MATCH(U$37,Kentucky_Lookups!$B$5:$H$5,1))))</f>
        <v>61517.02040286611</v>
      </c>
      <c r="V43" s="60">
        <f>((1+r.escalation)^(V$2-2013))*(INDEX(Kentucky_Lookups!$B$7:$H$7,1,MATCH(V$37,Kentucky_Lookups!$B$5:$H$5,1))+(INDEX(Kentucky_Lookups!$B$7:$H$7,1,MATCH(V$37,Kentucky_Lookups!$B$5:$H$5,1)+1)-INDEX(Kentucky_Lookups!$B$7:$H$7,1,MATCH(V$37,Kentucky_Lookups!$B$5:$H$5,1)))*(V$37-INDEX(Kentucky_Lookups!$B$5:$H$5,1,MATCH(V$37,Kentucky_Lookups!$B$5:$H$5,1)))/(INDEX(Kentucky_Lookups!$B$5:$H$5,1,MATCH(V$37,Kentucky_Lookups!$B$5:$H$5,1)+1)-INDEX(Kentucky_Lookups!$B$5:$H$5,1,MATCH(V$37,Kentucky_Lookups!$B$5:$H$5,1))))</f>
        <v>63054.945912937765</v>
      </c>
      <c r="W43" s="60">
        <f>((1+r.escalation)^(W$2-2013))*(INDEX(Kentucky_Lookups!$B$7:$H$7,1,MATCH(W$37,Kentucky_Lookups!$B$5:$H$5,1))+(INDEX(Kentucky_Lookups!$B$7:$H$7,1,MATCH(W$37,Kentucky_Lookups!$B$5:$H$5,1)+1)-INDEX(Kentucky_Lookups!$B$7:$H$7,1,MATCH(W$37,Kentucky_Lookups!$B$5:$H$5,1)))*(W$37-INDEX(Kentucky_Lookups!$B$5:$H$5,1,MATCH(W$37,Kentucky_Lookups!$B$5:$H$5,1)))/(INDEX(Kentucky_Lookups!$B$5:$H$5,1,MATCH(W$37,Kentucky_Lookups!$B$5:$H$5,1)+1)-INDEX(Kentucky_Lookups!$B$5:$H$5,1,MATCH(W$37,Kentucky_Lookups!$B$5:$H$5,1))))</f>
        <v>64631.319560761214</v>
      </c>
      <c r="X43" s="60">
        <f>((1+r.escalation)^(X$2-2013))*(INDEX(Kentucky_Lookups!$B$7:$H$7,1,MATCH(X$37,Kentucky_Lookups!$B$5:$H$5,1))+(INDEX(Kentucky_Lookups!$B$7:$H$7,1,MATCH(X$37,Kentucky_Lookups!$B$5:$H$5,1)+1)-INDEX(Kentucky_Lookups!$B$7:$H$7,1,MATCH(X$37,Kentucky_Lookups!$B$5:$H$5,1)))*(X$37-INDEX(Kentucky_Lookups!$B$5:$H$5,1,MATCH(X$37,Kentucky_Lookups!$B$5:$H$5,1)))/(INDEX(Kentucky_Lookups!$B$5:$H$5,1,MATCH(X$37,Kentucky_Lookups!$B$5:$H$5,1)+1)-INDEX(Kentucky_Lookups!$B$5:$H$5,1,MATCH(X$37,Kentucky_Lookups!$B$5:$H$5,1))))</f>
        <v>66247.102549780233</v>
      </c>
      <c r="Y43" s="60">
        <f>((1+r.escalation)^(Y$2-2013))*(INDEX(Kentucky_Lookups!$B$7:$H$7,1,MATCH(Y$37,Kentucky_Lookups!$B$5:$H$5,1))+(INDEX(Kentucky_Lookups!$B$7:$H$7,1,MATCH(Y$37,Kentucky_Lookups!$B$5:$H$5,1)+1)-INDEX(Kentucky_Lookups!$B$7:$H$7,1,MATCH(Y$37,Kentucky_Lookups!$B$5:$H$5,1)))*(Y$37-INDEX(Kentucky_Lookups!$B$5:$H$5,1,MATCH(Y$37,Kentucky_Lookups!$B$5:$H$5,1)))/(INDEX(Kentucky_Lookups!$B$5:$H$5,1,MATCH(Y$37,Kentucky_Lookups!$B$5:$H$5,1)+1)-INDEX(Kentucky_Lookups!$B$5:$H$5,1,MATCH(Y$37,Kentucky_Lookups!$B$5:$H$5,1))))</f>
        <v>67903.280113524728</v>
      </c>
      <c r="Z43" s="60">
        <f>((1+r.escalation)^(Z$2-2013))*(INDEX(Kentucky_Lookups!$B$7:$H$7,1,MATCH(Z$37,Kentucky_Lookups!$B$5:$H$5,1))+(INDEX(Kentucky_Lookups!$B$7:$H$7,1,MATCH(Z$37,Kentucky_Lookups!$B$5:$H$5,1)+1)-INDEX(Kentucky_Lookups!$B$7:$H$7,1,MATCH(Z$37,Kentucky_Lookups!$B$5:$H$5,1)))*(Z$37-INDEX(Kentucky_Lookups!$B$5:$H$5,1,MATCH(Z$37,Kentucky_Lookups!$B$5:$H$5,1)))/(INDEX(Kentucky_Lookups!$B$5:$H$5,1,MATCH(Z$37,Kentucky_Lookups!$B$5:$H$5,1)+1)-INDEX(Kentucky_Lookups!$B$5:$H$5,1,MATCH(Z$37,Kentucky_Lookups!$B$5:$H$5,1))))</f>
        <v>69600.862116362841</v>
      </c>
      <c r="AA43" s="60">
        <f>((1+r.escalation)^(AA$2-2013))*(INDEX(Kentucky_Lookups!$B$7:$H$7,1,MATCH(AA$37,Kentucky_Lookups!$B$5:$H$5,1))+(INDEX(Kentucky_Lookups!$B$7:$H$7,1,MATCH(AA$37,Kentucky_Lookups!$B$5:$H$5,1)+1)-INDEX(Kentucky_Lookups!$B$7:$H$7,1,MATCH(AA$37,Kentucky_Lookups!$B$5:$H$5,1)))*(AA$37-INDEX(Kentucky_Lookups!$B$5:$H$5,1,MATCH(AA$37,Kentucky_Lookups!$B$5:$H$5,1)))/(INDEX(Kentucky_Lookups!$B$5:$H$5,1,MATCH(AA$37,Kentucky_Lookups!$B$5:$H$5,1)+1)-INDEX(Kentucky_Lookups!$B$5:$H$5,1,MATCH(AA$37,Kentucky_Lookups!$B$5:$H$5,1))))</f>
        <v>71340.88366927192</v>
      </c>
      <c r="AB43" s="60">
        <f>((1+r.escalation)^(AB$2-2013))*(INDEX(Kentucky_Lookups!$B$7:$H$7,1,MATCH(AB$37,Kentucky_Lookups!$B$5:$H$5,1))+(INDEX(Kentucky_Lookups!$B$7:$H$7,1,MATCH(AB$37,Kentucky_Lookups!$B$5:$H$5,1)+1)-INDEX(Kentucky_Lookups!$B$7:$H$7,1,MATCH(AB$37,Kentucky_Lookups!$B$5:$H$5,1)))*(AB$37-INDEX(Kentucky_Lookups!$B$5:$H$5,1,MATCH(AB$37,Kentucky_Lookups!$B$5:$H$5,1)))/(INDEX(Kentucky_Lookups!$B$5:$H$5,1,MATCH(AB$37,Kentucky_Lookups!$B$5:$H$5,1)+1)-INDEX(Kentucky_Lookups!$B$5:$H$5,1,MATCH(AB$37,Kentucky_Lookups!$B$5:$H$5,1))))</f>
        <v>73124.405761003713</v>
      </c>
      <c r="AC43" s="60">
        <f>((1+r.escalation)^(AC$2-2013))*(INDEX(Kentucky_Lookups!$B$7:$H$7,1,MATCH(AC$37,Kentucky_Lookups!$B$5:$H$5,1))+(INDEX(Kentucky_Lookups!$B$7:$H$7,1,MATCH(AC$37,Kentucky_Lookups!$B$5:$H$5,1)+1)-INDEX(Kentucky_Lookups!$B$7:$H$7,1,MATCH(AC$37,Kentucky_Lookups!$B$5:$H$5,1)))*(AC$37-INDEX(Kentucky_Lookups!$B$5:$H$5,1,MATCH(AC$37,Kentucky_Lookups!$B$5:$H$5,1)))/(INDEX(Kentucky_Lookups!$B$5:$H$5,1,MATCH(AC$37,Kentucky_Lookups!$B$5:$H$5,1)+1)-INDEX(Kentucky_Lookups!$B$5:$H$5,1,MATCH(AC$37,Kentucky_Lookups!$B$5:$H$5,1))))</f>
        <v>74952.515905028806</v>
      </c>
      <c r="AD43" s="60">
        <f>((1+r.escalation)^(AD$2-2013))*(INDEX(Kentucky_Lookups!$B$7:$H$7,1,MATCH(AD$37,Kentucky_Lookups!$B$5:$H$5,1))+(INDEX(Kentucky_Lookups!$B$7:$H$7,1,MATCH(AD$37,Kentucky_Lookups!$B$5:$H$5,1)+1)-INDEX(Kentucky_Lookups!$B$7:$H$7,1,MATCH(AD$37,Kentucky_Lookups!$B$5:$H$5,1)))*(AD$37-INDEX(Kentucky_Lookups!$B$5:$H$5,1,MATCH(AD$37,Kentucky_Lookups!$B$5:$H$5,1)))/(INDEX(Kentucky_Lookups!$B$5:$H$5,1,MATCH(AD$37,Kentucky_Lookups!$B$5:$H$5,1)+1)-INDEX(Kentucky_Lookups!$B$5:$H$5,1,MATCH(AD$37,Kentucky_Lookups!$B$5:$H$5,1))))</f>
        <v>76826.328802654505</v>
      </c>
      <c r="AE43" s="60">
        <f>((1+r.escalation)^(AE$2-2013))*(INDEX(Kentucky_Lookups!$B$7:$H$7,1,MATCH(AE$37,Kentucky_Lookups!$B$5:$H$5,1))+(INDEX(Kentucky_Lookups!$B$7:$H$7,1,MATCH(AE$37,Kentucky_Lookups!$B$5:$H$5,1)+1)-INDEX(Kentucky_Lookups!$B$7:$H$7,1,MATCH(AE$37,Kentucky_Lookups!$B$5:$H$5,1)))*(AE$37-INDEX(Kentucky_Lookups!$B$5:$H$5,1,MATCH(AE$37,Kentucky_Lookups!$B$5:$H$5,1)))/(INDEX(Kentucky_Lookups!$B$5:$H$5,1,MATCH(AE$37,Kentucky_Lookups!$B$5:$H$5,1)+1)-INDEX(Kentucky_Lookups!$B$5:$H$5,1,MATCH(AE$37,Kentucky_Lookups!$B$5:$H$5,1))))</f>
        <v>78746.987022720888</v>
      </c>
      <c r="AF43" s="60">
        <f>((1+r.escalation)^(AF$2-2013))*(INDEX(Kentucky_Lookups!$B$7:$H$7,1,MATCH(AF$37,Kentucky_Lookups!$B$5:$H$5,1))+(INDEX(Kentucky_Lookups!$B$7:$H$7,1,MATCH(AF$37,Kentucky_Lookups!$B$5:$H$5,1)+1)-INDEX(Kentucky_Lookups!$B$7:$H$7,1,MATCH(AF$37,Kentucky_Lookups!$B$5:$H$5,1)))*(AF$37-INDEX(Kentucky_Lookups!$B$5:$H$5,1,MATCH(AF$37,Kentucky_Lookups!$B$5:$H$5,1)))/(INDEX(Kentucky_Lookups!$B$5:$H$5,1,MATCH(AF$37,Kentucky_Lookups!$B$5:$H$5,1)+1)-INDEX(Kentucky_Lookups!$B$5:$H$5,1,MATCH(AF$37,Kentucky_Lookups!$B$5:$H$5,1))))</f>
        <v>80715.661698288895</v>
      </c>
      <c r="AG43" s="60">
        <f>((1+r.escalation)^(AG$2-2013))*(INDEX(Kentucky_Lookups!$B$7:$H$7,1,MATCH(AG$37,Kentucky_Lookups!$B$5:$H$5,1))+(INDEX(Kentucky_Lookups!$B$7:$H$7,1,MATCH(AG$37,Kentucky_Lookups!$B$5:$H$5,1)+1)-INDEX(Kentucky_Lookups!$B$7:$H$7,1,MATCH(AG$37,Kentucky_Lookups!$B$5:$H$5,1)))*(AG$37-INDEX(Kentucky_Lookups!$B$5:$H$5,1,MATCH(AG$37,Kentucky_Lookups!$B$5:$H$5,1)))/(INDEX(Kentucky_Lookups!$B$5:$H$5,1,MATCH(AG$37,Kentucky_Lookups!$B$5:$H$5,1)+1)-INDEX(Kentucky_Lookups!$B$5:$H$5,1,MATCH(AG$37,Kentucky_Lookups!$B$5:$H$5,1))))</f>
        <v>82733.553240746114</v>
      </c>
      <c r="AH43" s="60">
        <f>((1+r.escalation)^(AH$2-2013))*(INDEX(Kentucky_Lookups!$B$7:$H$7,1,MATCH(AH$37,Kentucky_Lookups!$B$5:$H$5,1))+(INDEX(Kentucky_Lookups!$B$7:$H$7,1,MATCH(AH$37,Kentucky_Lookups!$B$5:$H$5,1)+1)-INDEX(Kentucky_Lookups!$B$7:$H$7,1,MATCH(AH$37,Kentucky_Lookups!$B$5:$H$5,1)))*(AH$37-INDEX(Kentucky_Lookups!$B$5:$H$5,1,MATCH(AH$37,Kentucky_Lookups!$B$5:$H$5,1)))/(INDEX(Kentucky_Lookups!$B$5:$H$5,1,MATCH(AH$37,Kentucky_Lookups!$B$5:$H$5,1)+1)-INDEX(Kentucky_Lookups!$B$5:$H$5,1,MATCH(AH$37,Kentucky_Lookups!$B$5:$H$5,1))))</f>
        <v>84801.892071764771</v>
      </c>
      <c r="AI43" s="60">
        <f>((1+r.escalation)^(AI$2-2013))*(INDEX(Kentucky_Lookups!$B$7:$H$7,1,MATCH(AI$37,Kentucky_Lookups!$B$5:$H$5,1))+(INDEX(Kentucky_Lookups!$B$7:$H$7,1,MATCH(AI$37,Kentucky_Lookups!$B$5:$H$5,1)+1)-INDEX(Kentucky_Lookups!$B$7:$H$7,1,MATCH(AI$37,Kentucky_Lookups!$B$5:$H$5,1)))*(AI$37-INDEX(Kentucky_Lookups!$B$5:$H$5,1,MATCH(AI$37,Kentucky_Lookups!$B$5:$H$5,1)))/(INDEX(Kentucky_Lookups!$B$5:$H$5,1,MATCH(AI$37,Kentucky_Lookups!$B$5:$H$5,1)+1)-INDEX(Kentucky_Lookups!$B$5:$H$5,1,MATCH(AI$37,Kentucky_Lookups!$B$5:$H$5,1))))</f>
        <v>86921.939373558882</v>
      </c>
      <c r="AJ43" s="60">
        <f>((1+r.escalation)^(AJ$2-2013))*(INDEX(Kentucky_Lookups!$B$7:$H$7,1,MATCH(AJ$37,Kentucky_Lookups!$B$5:$H$5,1))+(INDEX(Kentucky_Lookups!$B$7:$H$7,1,MATCH(AJ$37,Kentucky_Lookups!$B$5:$H$5,1)+1)-INDEX(Kentucky_Lookups!$B$7:$H$7,1,MATCH(AJ$37,Kentucky_Lookups!$B$5:$H$5,1)))*(AJ$37-INDEX(Kentucky_Lookups!$B$5:$H$5,1,MATCH(AJ$37,Kentucky_Lookups!$B$5:$H$5,1)))/(INDEX(Kentucky_Lookups!$B$5:$H$5,1,MATCH(AJ$37,Kentucky_Lookups!$B$5:$H$5,1)+1)-INDEX(Kentucky_Lookups!$B$5:$H$5,1,MATCH(AJ$37,Kentucky_Lookups!$B$5:$H$5,1))))</f>
        <v>89094.987857897853</v>
      </c>
    </row>
    <row r="44" spans="2:37">
      <c r="B44" t="s">
        <v>53</v>
      </c>
      <c r="C44" s="43" t="s">
        <v>54</v>
      </c>
      <c r="D44" s="98"/>
      <c r="G44" s="59">
        <f>((1+r.escalation)^(G$2-2013))*Kentucky_Lookups!$B$15</f>
        <v>4.6358744393060283</v>
      </c>
      <c r="H44" s="59">
        <f>((1+r.escalation)^(H$2-2013))*Kentucky_Lookups!$B$15</f>
        <v>4.751771300288679</v>
      </c>
      <c r="I44" s="59">
        <f>((1+r.escalation)^(I$2-2013))*Kentucky_Lookups!$B$15</f>
        <v>4.8705655827958951</v>
      </c>
      <c r="J44" s="59">
        <f>((1+r.escalation)^(J$2-2013))*Kentucky_Lookups!$B$15</f>
        <v>4.9923297223657928</v>
      </c>
      <c r="K44" s="59">
        <f>((1+r.escalation)^(K$2-2013))*Kentucky_Lookups!$B$15</f>
        <v>5.1171379654249369</v>
      </c>
      <c r="L44" s="59">
        <f>((1+r.escalation)^(L$2-2013))*Kentucky_Lookups!$B$15</f>
        <v>5.2450664145605606</v>
      </c>
      <c r="M44" s="59">
        <f>((1+r.escalation)^(M$2-2013))*Kentucky_Lookups!$B$15</f>
        <v>5.3761930749245739</v>
      </c>
      <c r="N44" s="59">
        <f>((1+r.escalation)^(N$2-2013))*Kentucky_Lookups!$B$15</f>
        <v>5.5105979017976878</v>
      </c>
      <c r="O44" s="59">
        <f>((1+r.escalation)^(O$2-2013))*Kentucky_Lookups!$B$15</f>
        <v>5.6483628493426306</v>
      </c>
      <c r="P44" s="59">
        <f>((1+r.escalation)^(P$2-2013))*Kentucky_Lookups!$B$15</f>
        <v>5.7895719205761962</v>
      </c>
      <c r="Q44" s="59">
        <f>((1+r.escalation)^(Q$2-2013))*Kentucky_Lookups!$B$15</f>
        <v>5.9343112185906</v>
      </c>
      <c r="R44" s="59">
        <f>((1+r.escalation)^(R$2-2013))*Kentucky_Lookups!$B$15</f>
        <v>6.0826689990553655</v>
      </c>
      <c r="S44" s="59">
        <f>((1+r.escalation)^(S$2-2013))*Kentucky_Lookups!$B$15</f>
        <v>6.2347357240317498</v>
      </c>
      <c r="T44" s="59">
        <f>((1+r.escalation)^(T$2-2013))*Kentucky_Lookups!$B$15</f>
        <v>6.3906041171325425</v>
      </c>
      <c r="U44" s="59">
        <f>((1+r.escalation)^(U$2-2013))*Kentucky_Lookups!$B$15</f>
        <v>6.5503692200608556</v>
      </c>
      <c r="V44" s="59">
        <f>((1+r.escalation)^(V$2-2013))*Kentucky_Lookups!$B$15</f>
        <v>6.7141284505623764</v>
      </c>
      <c r="W44" s="59">
        <f>((1+r.escalation)^(W$2-2013))*Kentucky_Lookups!$B$15</f>
        <v>6.881981661826436</v>
      </c>
      <c r="X44" s="59">
        <f>((1+r.escalation)^(X$2-2013))*Kentucky_Lookups!$B$15</f>
        <v>7.0540312033720962</v>
      </c>
      <c r="Y44" s="59">
        <f>((1+r.escalation)^(Y$2-2013))*Kentucky_Lookups!$B$15</f>
        <v>7.2303819834563976</v>
      </c>
      <c r="Z44" s="59">
        <f>((1+r.escalation)^(Z$2-2013))*Kentucky_Lookups!$B$15</f>
        <v>7.411141533042807</v>
      </c>
      <c r="AA44" s="59">
        <f>((1+r.escalation)^(AA$2-2013))*Kentucky_Lookups!$B$15</f>
        <v>7.5964200713688772</v>
      </c>
      <c r="AB44" s="59">
        <f>((1+r.escalation)^(AB$2-2013))*Kentucky_Lookups!$B$15</f>
        <v>7.7863305731530987</v>
      </c>
      <c r="AC44" s="59">
        <f>((1+r.escalation)^(AC$2-2013))*Kentucky_Lookups!$B$15</f>
        <v>7.9809888374819273</v>
      </c>
      <c r="AD44" s="59">
        <f>((1+r.escalation)^(AD$2-2013))*Kentucky_Lookups!$B$15</f>
        <v>8.1805135584189728</v>
      </c>
      <c r="AE44" s="59">
        <f>((1+r.escalation)^(AE$2-2013))*Kentucky_Lookups!$B$15</f>
        <v>8.3850263973794501</v>
      </c>
      <c r="AF44" s="59">
        <f>((1+r.escalation)^(AF$2-2013))*Kentucky_Lookups!$B$15</f>
        <v>8.5946520573139349</v>
      </c>
      <c r="AG44" s="59">
        <f>((1+r.escalation)^(AG$2-2013))*Kentucky_Lookups!$B$15</f>
        <v>8.8095183587467822</v>
      </c>
      <c r="AH44" s="59">
        <f>((1+r.escalation)^(AH$2-2013))*Kentucky_Lookups!$B$15</f>
        <v>9.0297563177154512</v>
      </c>
      <c r="AI44" s="59">
        <f>((1+r.escalation)^(AI$2-2013))*Kentucky_Lookups!$B$15</f>
        <v>9.2555002256583361</v>
      </c>
      <c r="AJ44" s="59">
        <f>((1+r.escalation)^(AJ$2-2013))*Kentucky_Lookups!$B$15</f>
        <v>9.4868877312997952</v>
      </c>
    </row>
    <row r="45" spans="2:37">
      <c r="B45" t="s">
        <v>55</v>
      </c>
      <c r="C45" s="43" t="s">
        <v>54</v>
      </c>
      <c r="D45" s="98"/>
      <c r="G45" s="59">
        <f>((1+r.escalation)^(G$2-2013))*Kentucky_Lookups!$B$11</f>
        <v>489.73853051130357</v>
      </c>
      <c r="H45" s="59">
        <f>((1+r.escalation)^(H$2-2013))*Kentucky_Lookups!$B$11</f>
        <v>501.98199377408611</v>
      </c>
      <c r="I45" s="59">
        <f>((1+r.escalation)^(I$2-2013))*Kentucky_Lookups!$B$11</f>
        <v>514.53154361843815</v>
      </c>
      <c r="J45" s="59">
        <f>((1+r.escalation)^(J$2-2013))*Kentucky_Lookups!$B$11</f>
        <v>527.39483220889917</v>
      </c>
      <c r="K45" s="59">
        <f>((1+r.escalation)^(K$2-2013))*Kentucky_Lookups!$B$11</f>
        <v>540.57970301412161</v>
      </c>
      <c r="L45" s="59">
        <f>((1+r.escalation)^(L$2-2013))*Kentucky_Lookups!$B$11</f>
        <v>554.09419558947457</v>
      </c>
      <c r="M45" s="59">
        <f>((1+r.escalation)^(M$2-2013))*Kentucky_Lookups!$B$11</f>
        <v>567.9465504792114</v>
      </c>
      <c r="N45" s="59">
        <f>((1+r.escalation)^(N$2-2013))*Kentucky_Lookups!$B$11</f>
        <v>582.14521424119164</v>
      </c>
      <c r="O45" s="59">
        <f>((1+r.escalation)^(O$2-2013))*Kentucky_Lookups!$B$11</f>
        <v>596.69884459722152</v>
      </c>
      <c r="P45" s="59">
        <f>((1+r.escalation)^(P$2-2013))*Kentucky_Lookups!$B$11</f>
        <v>611.61631571215196</v>
      </c>
      <c r="Q45" s="59">
        <f>((1+r.escalation)^(Q$2-2013))*Kentucky_Lookups!$B$11</f>
        <v>626.90672360495569</v>
      </c>
      <c r="R45" s="59">
        <f>((1+r.escalation)^(R$2-2013))*Kentucky_Lookups!$B$11</f>
        <v>642.57939169507961</v>
      </c>
      <c r="S45" s="59">
        <f>((1+r.escalation)^(S$2-2013))*Kentucky_Lookups!$B$11</f>
        <v>658.64387648745662</v>
      </c>
      <c r="T45" s="59">
        <f>((1+r.escalation)^(T$2-2013))*Kentucky_Lookups!$B$11</f>
        <v>675.10997339964297</v>
      </c>
      <c r="U45" s="59">
        <f>((1+r.escalation)^(U$2-2013))*Kentucky_Lookups!$B$11</f>
        <v>691.98772273463396</v>
      </c>
      <c r="V45" s="59">
        <f>((1+r.escalation)^(V$2-2013))*Kentucky_Lookups!$B$11</f>
        <v>709.28741580299982</v>
      </c>
      <c r="W45" s="59">
        <f>((1+r.escalation)^(W$2-2013))*Kentucky_Lookups!$B$11</f>
        <v>727.01960119807484</v>
      </c>
      <c r="X45" s="59">
        <f>((1+r.escalation)^(X$2-2013))*Kentucky_Lookups!$B$11</f>
        <v>745.19509122802663</v>
      </c>
      <c r="Y45" s="59">
        <f>((1+r.escalation)^(Y$2-2013))*Kentucky_Lookups!$B$11</f>
        <v>763.82496850872712</v>
      </c>
      <c r="Z45" s="59">
        <f>((1+r.escalation)^(Z$2-2013))*Kentucky_Lookups!$B$11</f>
        <v>782.92059272144536</v>
      </c>
      <c r="AA45" s="59">
        <f>((1+r.escalation)^(AA$2-2013))*Kentucky_Lookups!$B$11</f>
        <v>802.49360753948145</v>
      </c>
      <c r="AB45" s="59">
        <f>((1+r.escalation)^(AB$2-2013))*Kentucky_Lookups!$B$11</f>
        <v>822.55594772796837</v>
      </c>
      <c r="AC45" s="59">
        <f>((1+r.escalation)^(AC$2-2013))*Kentucky_Lookups!$B$11</f>
        <v>843.11984642116772</v>
      </c>
      <c r="AD45" s="59">
        <f>((1+r.escalation)^(AD$2-2013))*Kentucky_Lookups!$B$11</f>
        <v>864.1978425816967</v>
      </c>
      <c r="AE45" s="59">
        <f>((1+r.escalation)^(AE$2-2013))*Kentucky_Lookups!$B$11</f>
        <v>885.80278864623938</v>
      </c>
      <c r="AF45" s="59">
        <f>((1+r.escalation)^(AF$2-2013))*Kentucky_Lookups!$B$11</f>
        <v>907.9478583623951</v>
      </c>
      <c r="AG45" s="59">
        <f>((1+r.escalation)^(AG$2-2013))*Kentucky_Lookups!$B$11</f>
        <v>930.64655482145497</v>
      </c>
      <c r="AH45" s="59">
        <f>((1+r.escalation)^(AH$2-2013))*Kentucky_Lookups!$B$11</f>
        <v>953.91271869199136</v>
      </c>
      <c r="AI45" s="59">
        <f>((1+r.escalation)^(AI$2-2013))*Kentucky_Lookups!$B$11</f>
        <v>977.76053665929101</v>
      </c>
      <c r="AJ45" s="59">
        <f>((1+r.escalation)^(AJ$2-2013))*Kentucky_Lookups!$B$11</f>
        <v>1002.2045500757733</v>
      </c>
    </row>
    <row r="46" spans="2:37">
      <c r="B46" t="s">
        <v>56</v>
      </c>
      <c r="C46" s="43" t="s">
        <v>54</v>
      </c>
      <c r="D46" s="98"/>
      <c r="G46" s="59">
        <f>((1+r.escalation)^(G$2-2013))*Kentucky_Lookups!$B$7</f>
        <v>15395.857881510688</v>
      </c>
      <c r="H46" s="59">
        <f>((1+r.escalation)^(H$2-2013))*Kentucky_Lookups!$B$7</f>
        <v>15780.754328548453</v>
      </c>
      <c r="I46" s="59">
        <f>((1+r.escalation)^(I$2-2013))*Kentucky_Lookups!$B$7</f>
        <v>16175.273186762162</v>
      </c>
      <c r="J46" s="59">
        <f>((1+r.escalation)^(J$2-2013))*Kentucky_Lookups!$B$7</f>
        <v>16579.655016431218</v>
      </c>
      <c r="K46" s="59">
        <f>((1+r.escalation)^(K$2-2013))*Kentucky_Lookups!$B$7</f>
        <v>16994.146391841998</v>
      </c>
      <c r="L46" s="59">
        <f>((1+r.escalation)^(L$2-2013))*Kentucky_Lookups!$B$7</f>
        <v>17419.000051638046</v>
      </c>
      <c r="M46" s="59">
        <f>((1+r.escalation)^(M$2-2013))*Kentucky_Lookups!$B$7</f>
        <v>17854.475052928996</v>
      </c>
      <c r="N46" s="59">
        <f>((1+r.escalation)^(N$2-2013))*Kentucky_Lookups!$B$7</f>
        <v>18300.836929252218</v>
      </c>
      <c r="O46" s="59">
        <f>((1+r.escalation)^(O$2-2013))*Kentucky_Lookups!$B$7</f>
        <v>18758.357852483528</v>
      </c>
      <c r="P46" s="59">
        <f>((1+r.escalation)^(P$2-2013))*Kentucky_Lookups!$B$7</f>
        <v>19227.316798795615</v>
      </c>
      <c r="Q46" s="59">
        <f>((1+r.escalation)^(Q$2-2013))*Kentucky_Lookups!$B$7</f>
        <v>19707.999718765503</v>
      </c>
      <c r="R46" s="59">
        <f>((1+r.escalation)^(R$2-2013))*Kentucky_Lookups!$B$7</f>
        <v>20200.69971173464</v>
      </c>
      <c r="S46" s="59">
        <f>((1+r.escalation)^(S$2-2013))*Kentucky_Lookups!$B$7</f>
        <v>20705.717204528006</v>
      </c>
      <c r="T46" s="59">
        <f>((1+r.escalation)^(T$2-2013))*Kentucky_Lookups!$B$7</f>
        <v>21223.360134641203</v>
      </c>
      <c r="U46" s="59">
        <f>((1+r.escalation)^(U$2-2013))*Kentucky_Lookups!$B$7</f>
        <v>21753.944138007231</v>
      </c>
      <c r="V46" s="59">
        <f>((1+r.escalation)^(V$2-2013))*Kentucky_Lookups!$B$7</f>
        <v>22297.792741457411</v>
      </c>
      <c r="W46" s="59">
        <f>((1+r.escalation)^(W$2-2013))*Kentucky_Lookups!$B$7</f>
        <v>22855.237559993846</v>
      </c>
      <c r="X46" s="59">
        <f>((1+r.escalation)^(X$2-2013))*Kentucky_Lookups!$B$7</f>
        <v>23426.618498993692</v>
      </c>
      <c r="Y46" s="59">
        <f>((1+r.escalation)^(Y$2-2013))*Kentucky_Lookups!$B$7</f>
        <v>24012.283961468529</v>
      </c>
      <c r="Z46" s="59">
        <f>((1+r.escalation)^(Z$2-2013))*Kentucky_Lookups!$B$7</f>
        <v>24612.591060505241</v>
      </c>
      <c r="AA46" s="59">
        <f>((1+r.escalation)^(AA$2-2013))*Kentucky_Lookups!$B$7</f>
        <v>25227.905837017872</v>
      </c>
      <c r="AB46" s="59">
        <f>((1+r.escalation)^(AB$2-2013))*Kentucky_Lookups!$B$7</f>
        <v>25858.603482943316</v>
      </c>
      <c r="AC46" s="59">
        <f>((1+r.escalation)^(AC$2-2013))*Kentucky_Lookups!$B$7</f>
        <v>26505.068570016902</v>
      </c>
      <c r="AD46" s="59">
        <f>((1+r.escalation)^(AD$2-2013))*Kentucky_Lookups!$B$7</f>
        <v>27167.69528426732</v>
      </c>
      <c r="AE46" s="59">
        <f>((1+r.escalation)^(AE$2-2013))*Kentucky_Lookups!$B$7</f>
        <v>27846.887666374008</v>
      </c>
      <c r="AF46" s="59">
        <f>((1+r.escalation)^(AF$2-2013))*Kentucky_Lookups!$B$7</f>
        <v>28543.059858033354</v>
      </c>
      <c r="AG46" s="59">
        <f>((1+r.escalation)^(AG$2-2013))*Kentucky_Lookups!$B$7</f>
        <v>29256.636354484184</v>
      </c>
      <c r="AH46" s="59">
        <f>((1+r.escalation)^(AH$2-2013))*Kentucky_Lookups!$B$7</f>
        <v>29988.05226334629</v>
      </c>
      <c r="AI46" s="59">
        <f>((1+r.escalation)^(AI$2-2013))*Kentucky_Lookups!$B$7</f>
        <v>30737.753569929944</v>
      </c>
      <c r="AJ46" s="59">
        <f>((1+r.escalation)^(AJ$2-2013))*Kentucky_Lookups!$B$7</f>
        <v>31506.197409178192</v>
      </c>
    </row>
    <row r="47" spans="2:37">
      <c r="B47" s="30" t="s">
        <v>57</v>
      </c>
      <c r="C47" s="52" t="s">
        <v>58</v>
      </c>
      <c r="D47" s="99"/>
      <c r="E47" s="30"/>
      <c r="F47" s="30"/>
      <c r="G47" s="58">
        <f>G35*Kentucky_Lookups!$B$35</f>
        <v>5242.5</v>
      </c>
      <c r="H47" s="58">
        <f>H35*Kentucky_Lookups!$B$35</f>
        <v>9193.5</v>
      </c>
      <c r="I47" s="58">
        <f>I35*Kentucky_Lookups!$B$35</f>
        <v>19827</v>
      </c>
      <c r="J47" s="58">
        <f>J35*Kentucky_Lookups!$B$35</f>
        <v>19827</v>
      </c>
      <c r="K47" s="58">
        <f>K35*Kentucky_Lookups!$B$35</f>
        <v>19827</v>
      </c>
      <c r="L47" s="58">
        <f>L35*Kentucky_Lookups!$B$35</f>
        <v>19827</v>
      </c>
      <c r="M47" s="58">
        <f>M35*Kentucky_Lookups!$B$35</f>
        <v>19827</v>
      </c>
      <c r="N47" s="58">
        <f>N35*Kentucky_Lookups!$B$35</f>
        <v>19827</v>
      </c>
      <c r="O47" s="58">
        <f>O35*Kentucky_Lookups!$B$35</f>
        <v>19827</v>
      </c>
      <c r="P47" s="58">
        <f>P35*Kentucky_Lookups!$B$35</f>
        <v>19827</v>
      </c>
      <c r="Q47" s="58">
        <f>Q35*Kentucky_Lookups!$B$35</f>
        <v>19827</v>
      </c>
      <c r="R47" s="58">
        <f>R35*Kentucky_Lookups!$B$35</f>
        <v>19827</v>
      </c>
      <c r="S47" s="58">
        <f>S35*Kentucky_Lookups!$B$35</f>
        <v>19827</v>
      </c>
      <c r="T47" s="58">
        <f>T35*Kentucky_Lookups!$B$35</f>
        <v>19827</v>
      </c>
      <c r="U47" s="58">
        <f>U35*Kentucky_Lookups!$B$35</f>
        <v>19827</v>
      </c>
      <c r="V47" s="58">
        <f>V35*Kentucky_Lookups!$B$35</f>
        <v>19827</v>
      </c>
      <c r="W47" s="58">
        <f>W35*Kentucky_Lookups!$B$35</f>
        <v>19827</v>
      </c>
      <c r="X47" s="58">
        <f>X35*Kentucky_Lookups!$B$35</f>
        <v>19827</v>
      </c>
      <c r="Y47" s="58">
        <f>Y35*Kentucky_Lookups!$B$35</f>
        <v>19827</v>
      </c>
      <c r="Z47" s="58">
        <f>Z35*Kentucky_Lookups!$B$35</f>
        <v>19827</v>
      </c>
      <c r="AA47" s="58">
        <f>AA35*Kentucky_Lookups!$B$35</f>
        <v>19827</v>
      </c>
      <c r="AB47" s="58">
        <f>AB35*Kentucky_Lookups!$B$35</f>
        <v>19827</v>
      </c>
      <c r="AC47" s="58">
        <f>AC35*Kentucky_Lookups!$B$35</f>
        <v>19827</v>
      </c>
      <c r="AD47" s="58">
        <f>AD35*Kentucky_Lookups!$B$35</f>
        <v>19827</v>
      </c>
      <c r="AE47" s="58">
        <f>AE35*Kentucky_Lookups!$B$35</f>
        <v>19827</v>
      </c>
      <c r="AF47" s="58">
        <f>AF35*Kentucky_Lookups!$B$35</f>
        <v>19827</v>
      </c>
      <c r="AG47" s="58">
        <f>AG35*Kentucky_Lookups!$B$35</f>
        <v>19827</v>
      </c>
      <c r="AH47" s="58">
        <f>AH35*Kentucky_Lookups!$B$35</f>
        <v>19827</v>
      </c>
      <c r="AI47" s="58">
        <f>AI35*Kentucky_Lookups!$B$35</f>
        <v>19827</v>
      </c>
      <c r="AJ47" s="58">
        <f>AJ35*Kentucky_Lookups!$B$35</f>
        <v>19827</v>
      </c>
      <c r="AK47" s="58"/>
    </row>
    <row r="48" spans="2:37">
      <c r="B48" t="s">
        <v>219</v>
      </c>
      <c r="C48" s="43" t="s">
        <v>28</v>
      </c>
      <c r="D48" s="98"/>
      <c r="E48" s="28">
        <f>F48+NPV(r.discount,G48:AJ48)</f>
        <v>2063167.127674673</v>
      </c>
      <c r="G48" s="28">
        <f t="shared" ref="G48:Z48" si="57">G$35*G41*G38</f>
        <v>37896.405396994705</v>
      </c>
      <c r="H48" s="28">
        <f t="shared" si="57"/>
        <v>64308.323175868609</v>
      </c>
      <c r="I48" s="28">
        <f t="shared" si="57"/>
        <v>133277.87416101131</v>
      </c>
      <c r="J48" s="28">
        <f t="shared" si="57"/>
        <v>136609.82101503661</v>
      </c>
      <c r="K48" s="28">
        <f t="shared" si="57"/>
        <v>140025.06654041252</v>
      </c>
      <c r="L48" s="28">
        <f t="shared" si="57"/>
        <v>143525.6932039228</v>
      </c>
      <c r="M48" s="28">
        <f t="shared" si="57"/>
        <v>147113.83553402088</v>
      </c>
      <c r="N48" s="28">
        <f t="shared" si="57"/>
        <v>150791.68142237136</v>
      </c>
      <c r="O48" s="28">
        <f t="shared" si="57"/>
        <v>154561.4734579307</v>
      </c>
      <c r="P48" s="28">
        <f t="shared" si="57"/>
        <v>158425.51029437894</v>
      </c>
      <c r="Q48" s="28">
        <f t="shared" si="57"/>
        <v>162386.14805173839</v>
      </c>
      <c r="R48" s="28">
        <f t="shared" si="57"/>
        <v>166445.80175303185</v>
      </c>
      <c r="S48" s="28">
        <f t="shared" si="57"/>
        <v>170606.94679685766</v>
      </c>
      <c r="T48" s="28">
        <f t="shared" si="57"/>
        <v>174872.12046677907</v>
      </c>
      <c r="U48" s="28">
        <f t="shared" si="57"/>
        <v>179243.92347844853</v>
      </c>
      <c r="V48" s="28">
        <f t="shared" si="57"/>
        <v>183725.02156540973</v>
      </c>
      <c r="W48" s="28">
        <f t="shared" si="57"/>
        <v>188318.147104545</v>
      </c>
      <c r="X48" s="28">
        <f t="shared" si="57"/>
        <v>193026.10078215858</v>
      </c>
      <c r="Y48" s="28">
        <f t="shared" si="57"/>
        <v>197851.75330171254</v>
      </c>
      <c r="Z48" s="28">
        <f t="shared" si="57"/>
        <v>202798.04713425535</v>
      </c>
      <c r="AA48" s="28">
        <f t="shared" ref="AA48:AJ48" si="58">AA$35*AA41*AA38</f>
        <v>207867.99831261171</v>
      </c>
      <c r="AB48" s="28">
        <f t="shared" si="58"/>
        <v>213064.69827042698</v>
      </c>
      <c r="AC48" s="28">
        <f t="shared" si="58"/>
        <v>218391.3157271877</v>
      </c>
      <c r="AD48" s="28">
        <f t="shared" si="58"/>
        <v>223851.09862036729</v>
      </c>
      <c r="AE48" s="28">
        <f t="shared" si="58"/>
        <v>229447.37608587657</v>
      </c>
      <c r="AF48" s="28">
        <f t="shared" si="58"/>
        <v>235183.56048802345</v>
      </c>
      <c r="AG48" s="28">
        <f t="shared" si="58"/>
        <v>241063.14950022401</v>
      </c>
      <c r="AH48" s="28">
        <f t="shared" si="58"/>
        <v>247089.72823772961</v>
      </c>
      <c r="AI48" s="28">
        <f t="shared" si="58"/>
        <v>253266.97144367281</v>
      </c>
      <c r="AJ48" s="28">
        <f t="shared" si="58"/>
        <v>259598.64572976466</v>
      </c>
      <c r="AK48" s="28"/>
    </row>
    <row r="49" spans="2:37">
      <c r="B49" t="s">
        <v>220</v>
      </c>
      <c r="C49" s="43" t="s">
        <v>28</v>
      </c>
      <c r="D49" s="98"/>
      <c r="E49" s="28">
        <f>F49+NPV(r.discount,G49:AJ49)</f>
        <v>41153774.78692919</v>
      </c>
      <c r="G49" s="28">
        <f t="shared" ref="G49:Z49" si="59">G$35*G42*G39</f>
        <v>812920.74323525047</v>
      </c>
      <c r="H49" s="28">
        <f t="shared" si="59"/>
        <v>1317514.1345267347</v>
      </c>
      <c r="I49" s="28">
        <f t="shared" si="59"/>
        <v>2652775.7909809304</v>
      </c>
      <c r="J49" s="28">
        <f t="shared" si="59"/>
        <v>2719095.1857554535</v>
      </c>
      <c r="K49" s="28">
        <f t="shared" si="59"/>
        <v>2787072.5653993394</v>
      </c>
      <c r="L49" s="28">
        <f t="shared" si="59"/>
        <v>2856749.3795343232</v>
      </c>
      <c r="M49" s="28">
        <f t="shared" si="59"/>
        <v>2928168.1140226815</v>
      </c>
      <c r="N49" s="28">
        <f t="shared" si="59"/>
        <v>3001372.3168732477</v>
      </c>
      <c r="O49" s="28">
        <f t="shared" si="59"/>
        <v>3076406.6247950797</v>
      </c>
      <c r="P49" s="28">
        <f t="shared" si="59"/>
        <v>3153316.7904149559</v>
      </c>
      <c r="Q49" s="28">
        <f t="shared" si="59"/>
        <v>3232149.7101753298</v>
      </c>
      <c r="R49" s="28">
        <f t="shared" si="59"/>
        <v>3312953.4529297133</v>
      </c>
      <c r="S49" s="28">
        <f t="shared" si="59"/>
        <v>3395777.2892529559</v>
      </c>
      <c r="T49" s="28">
        <f t="shared" si="59"/>
        <v>3480671.7214842793</v>
      </c>
      <c r="U49" s="28">
        <f t="shared" si="59"/>
        <v>3567688.5145213865</v>
      </c>
      <c r="V49" s="28">
        <f t="shared" si="59"/>
        <v>3656880.7273844201</v>
      </c>
      <c r="W49" s="28">
        <f t="shared" si="59"/>
        <v>3748302.7455690312</v>
      </c>
      <c r="X49" s="28">
        <f t="shared" si="59"/>
        <v>3842010.3142082565</v>
      </c>
      <c r="Y49" s="28">
        <f t="shared" si="59"/>
        <v>3938060.5720634623</v>
      </c>
      <c r="Z49" s="28">
        <f t="shared" si="59"/>
        <v>4036512.0863650488</v>
      </c>
      <c r="AA49" s="28">
        <f t="shared" ref="AA49:AJ49" si="60">AA$35*AA42*AA39</f>
        <v>4137424.8885241747</v>
      </c>
      <c r="AB49" s="28">
        <f t="shared" si="60"/>
        <v>4240860.5107372785</v>
      </c>
      <c r="AC49" s="28">
        <f t="shared" si="60"/>
        <v>4346882.023505711</v>
      </c>
      <c r="AD49" s="28">
        <f t="shared" si="60"/>
        <v>4455554.074093353</v>
      </c>
      <c r="AE49" s="28">
        <f t="shared" si="60"/>
        <v>4566942.925945688</v>
      </c>
      <c r="AF49" s="28">
        <f t="shared" si="60"/>
        <v>4681116.4990943288</v>
      </c>
      <c r="AG49" s="28">
        <f t="shared" si="60"/>
        <v>4798144.4115716871</v>
      </c>
      <c r="AH49" s="28">
        <f t="shared" si="60"/>
        <v>4918098.0218609795</v>
      </c>
      <c r="AI49" s="28">
        <f t="shared" si="60"/>
        <v>5041050.4724075031</v>
      </c>
      <c r="AJ49" s="28">
        <f t="shared" si="60"/>
        <v>5167076.7342176903</v>
      </c>
      <c r="AK49" s="28"/>
    </row>
    <row r="50" spans="2:37">
      <c r="B50" s="30" t="s">
        <v>221</v>
      </c>
      <c r="C50" s="43" t="s">
        <v>28</v>
      </c>
      <c r="D50" s="99"/>
      <c r="E50" s="28">
        <f>F50+NPV(r.discount,G50:AJ50)</f>
        <v>17216286.010586597</v>
      </c>
      <c r="F50" s="30"/>
      <c r="G50" s="54">
        <f t="shared" ref="G50:Z50" si="61">G$35*G43*G40</f>
        <v>327047.20151377929</v>
      </c>
      <c r="H50" s="54">
        <f t="shared" si="61"/>
        <v>543009.70527532848</v>
      </c>
      <c r="I50" s="54">
        <f t="shared" si="61"/>
        <v>1111079.7911868067</v>
      </c>
      <c r="J50" s="54">
        <f t="shared" si="61"/>
        <v>1138856.7859664771</v>
      </c>
      <c r="K50" s="54">
        <f t="shared" si="61"/>
        <v>1167328.205615639</v>
      </c>
      <c r="L50" s="54">
        <f t="shared" si="61"/>
        <v>1196511.4107560299</v>
      </c>
      <c r="M50" s="54">
        <f t="shared" si="61"/>
        <v>1226424.1960249306</v>
      </c>
      <c r="N50" s="54">
        <f t="shared" si="61"/>
        <v>1257084.8009255535</v>
      </c>
      <c r="O50" s="54">
        <f t="shared" si="61"/>
        <v>1288511.9209486926</v>
      </c>
      <c r="P50" s="54">
        <f t="shared" si="61"/>
        <v>1320724.7189724098</v>
      </c>
      <c r="Q50" s="54">
        <f t="shared" si="61"/>
        <v>1353742.8369467198</v>
      </c>
      <c r="R50" s="54">
        <f t="shared" si="61"/>
        <v>1387586.4078703881</v>
      </c>
      <c r="S50" s="54">
        <f t="shared" si="61"/>
        <v>1422276.0680671479</v>
      </c>
      <c r="T50" s="54">
        <f t="shared" si="61"/>
        <v>1457832.9697688262</v>
      </c>
      <c r="U50" s="54">
        <f t="shared" si="61"/>
        <v>1494278.7940130467</v>
      </c>
      <c r="V50" s="54">
        <f t="shared" si="61"/>
        <v>1531635.7638633728</v>
      </c>
      <c r="W50" s="54">
        <f t="shared" si="61"/>
        <v>1569926.6579599574</v>
      </c>
      <c r="X50" s="54">
        <f t="shared" si="61"/>
        <v>1609174.8244089559</v>
      </c>
      <c r="Y50" s="54">
        <f t="shared" si="61"/>
        <v>1649404.1950191797</v>
      </c>
      <c r="Z50" s="54">
        <f t="shared" si="61"/>
        <v>1690639.2998946588</v>
      </c>
      <c r="AA50" s="54">
        <f t="shared" ref="AA50:AJ50" si="62">AA$35*AA43*AA40</f>
        <v>1732905.2823920255</v>
      </c>
      <c r="AB50" s="54">
        <f t="shared" si="62"/>
        <v>1776227.9144518261</v>
      </c>
      <c r="AC50" s="54">
        <f t="shared" si="62"/>
        <v>1820633.6123131218</v>
      </c>
      <c r="AD50" s="54">
        <f t="shared" si="62"/>
        <v>1866149.4526209494</v>
      </c>
      <c r="AE50" s="54">
        <f t="shared" si="62"/>
        <v>1912803.1889364736</v>
      </c>
      <c r="AF50" s="54">
        <f t="shared" si="62"/>
        <v>1960623.268659885</v>
      </c>
      <c r="AG50" s="54">
        <f t="shared" si="62"/>
        <v>2009638.8503763822</v>
      </c>
      <c r="AH50" s="54">
        <f t="shared" si="62"/>
        <v>2059879.8216357918</v>
      </c>
      <c r="AI50" s="54">
        <f t="shared" si="62"/>
        <v>2111376.8171766866</v>
      </c>
      <c r="AJ50" s="54">
        <f t="shared" si="62"/>
        <v>2164161.2376061035</v>
      </c>
      <c r="AK50" s="28"/>
    </row>
    <row r="51" spans="2:37">
      <c r="B51" s="24" t="s">
        <v>217</v>
      </c>
      <c r="C51" s="44" t="s">
        <v>28</v>
      </c>
      <c r="D51" s="42"/>
      <c r="E51" s="25">
        <f t="shared" ref="E51:Z51" si="63">SUM(E48:E50)</f>
        <v>60433227.925190464</v>
      </c>
      <c r="F51" s="25">
        <f t="shared" si="63"/>
        <v>0</v>
      </c>
      <c r="G51" s="25">
        <f t="shared" si="63"/>
        <v>1177864.3501460245</v>
      </c>
      <c r="H51" s="25">
        <f t="shared" si="63"/>
        <v>1924832.162977932</v>
      </c>
      <c r="I51" s="25">
        <f t="shared" si="63"/>
        <v>3897133.4563287487</v>
      </c>
      <c r="J51" s="25">
        <f t="shared" si="63"/>
        <v>3994561.7927369671</v>
      </c>
      <c r="K51" s="25">
        <f t="shared" si="63"/>
        <v>4094425.8375553908</v>
      </c>
      <c r="L51" s="25">
        <f t="shared" si="63"/>
        <v>4196786.4834942762</v>
      </c>
      <c r="M51" s="25">
        <f t="shared" si="63"/>
        <v>4301706.1455816329</v>
      </c>
      <c r="N51" s="25">
        <f t="shared" si="63"/>
        <v>4409248.7992211729</v>
      </c>
      <c r="O51" s="25">
        <f t="shared" si="63"/>
        <v>4519480.0192017034</v>
      </c>
      <c r="P51" s="25">
        <f t="shared" si="63"/>
        <v>4632467.0196817443</v>
      </c>
      <c r="Q51" s="25">
        <f t="shared" si="63"/>
        <v>4748278.6951737879</v>
      </c>
      <c r="R51" s="25">
        <f t="shared" si="63"/>
        <v>4866985.6625531334</v>
      </c>
      <c r="S51" s="25">
        <f t="shared" si="63"/>
        <v>4988660.3041169615</v>
      </c>
      <c r="T51" s="25">
        <f t="shared" si="63"/>
        <v>5113376.8117198842</v>
      </c>
      <c r="U51" s="25">
        <f t="shared" si="63"/>
        <v>5241211.2320128819</v>
      </c>
      <c r="V51" s="25">
        <f t="shared" si="63"/>
        <v>5372241.512813203</v>
      </c>
      <c r="W51" s="25">
        <f t="shared" si="63"/>
        <v>5506547.5506335339</v>
      </c>
      <c r="X51" s="25">
        <f t="shared" si="63"/>
        <v>5644211.2393993717</v>
      </c>
      <c r="Y51" s="25">
        <f t="shared" si="63"/>
        <v>5785316.5203843545</v>
      </c>
      <c r="Z51" s="25">
        <f t="shared" si="63"/>
        <v>5929949.4333939627</v>
      </c>
      <c r="AA51" s="25">
        <f t="shared" ref="AA51:AJ51" si="64">SUM(AA48:AA50)</f>
        <v>6078198.1692288127</v>
      </c>
      <c r="AB51" s="25">
        <f t="shared" si="64"/>
        <v>6230153.1234595319</v>
      </c>
      <c r="AC51" s="25">
        <f t="shared" si="64"/>
        <v>6385906.9515460199</v>
      </c>
      <c r="AD51" s="25">
        <f t="shared" si="64"/>
        <v>6545554.6253346698</v>
      </c>
      <c r="AE51" s="25">
        <f t="shared" si="64"/>
        <v>6709193.4909680383</v>
      </c>
      <c r="AF51" s="25">
        <f t="shared" si="64"/>
        <v>6876923.3282422377</v>
      </c>
      <c r="AG51" s="25">
        <f t="shared" si="64"/>
        <v>7048846.4114482934</v>
      </c>
      <c r="AH51" s="25">
        <f t="shared" si="64"/>
        <v>7225067.571734501</v>
      </c>
      <c r="AI51" s="25">
        <f t="shared" si="64"/>
        <v>7405694.2610278623</v>
      </c>
      <c r="AJ51" s="25">
        <f t="shared" si="64"/>
        <v>7590836.6175535582</v>
      </c>
      <c r="AK51" s="25"/>
    </row>
    <row r="52" spans="2:37">
      <c r="B52" t="s">
        <v>222</v>
      </c>
      <c r="C52" s="43" t="s">
        <v>28</v>
      </c>
      <c r="D52" s="98"/>
      <c r="E52" s="28">
        <f>F52+NPV(r.discount,G52:AJ52)</f>
        <v>1347372.7448181498</v>
      </c>
      <c r="G52" s="28">
        <f t="shared" ref="G52:Z52" si="65">G$47*G38*G44</f>
        <v>21986.568408575735</v>
      </c>
      <c r="H52" s="28">
        <f t="shared" si="65"/>
        <v>39520.620807028521</v>
      </c>
      <c r="I52" s="28">
        <f t="shared" si="65"/>
        <v>87362.237717896147</v>
      </c>
      <c r="J52" s="28">
        <f t="shared" si="65"/>
        <v>89546.293660843556</v>
      </c>
      <c r="K52" s="28">
        <f t="shared" si="65"/>
        <v>91784.951002364629</v>
      </c>
      <c r="L52" s="28">
        <f t="shared" si="65"/>
        <v>94079.574777423753</v>
      </c>
      <c r="M52" s="28">
        <f t="shared" si="65"/>
        <v>96431.564146859324</v>
      </c>
      <c r="N52" s="28">
        <f t="shared" si="65"/>
        <v>98842.35325053081</v>
      </c>
      <c r="O52" s="28">
        <f t="shared" si="65"/>
        <v>101313.41208179409</v>
      </c>
      <c r="P52" s="28">
        <f t="shared" si="65"/>
        <v>103846.24738383894</v>
      </c>
      <c r="Q52" s="28">
        <f t="shared" si="65"/>
        <v>106442.40356843489</v>
      </c>
      <c r="R52" s="28">
        <f t="shared" si="65"/>
        <v>109103.46365764577</v>
      </c>
      <c r="S52" s="28">
        <f t="shared" si="65"/>
        <v>111831.05024908693</v>
      </c>
      <c r="T52" s="28">
        <f t="shared" si="65"/>
        <v>114626.82650531408</v>
      </c>
      <c r="U52" s="28">
        <f t="shared" si="65"/>
        <v>117492.49716794692</v>
      </c>
      <c r="V52" s="28">
        <f t="shared" si="65"/>
        <v>120429.80959714558</v>
      </c>
      <c r="W52" s="28">
        <f t="shared" si="65"/>
        <v>123440.55483707422</v>
      </c>
      <c r="X52" s="28">
        <f t="shared" si="65"/>
        <v>126526.56870800107</v>
      </c>
      <c r="Y52" s="28">
        <f t="shared" si="65"/>
        <v>129689.73292570107</v>
      </c>
      <c r="Z52" s="28">
        <f t="shared" si="65"/>
        <v>132931.9762488436</v>
      </c>
      <c r="AA52" s="28">
        <f t="shared" ref="AA52:AJ52" si="66">AA$47*AA38*AA44</f>
        <v>136255.27565506467</v>
      </c>
      <c r="AB52" s="28">
        <f t="shared" si="66"/>
        <v>139661.6575464413</v>
      </c>
      <c r="AC52" s="28">
        <f t="shared" si="66"/>
        <v>143153.19898510235</v>
      </c>
      <c r="AD52" s="28">
        <f t="shared" si="66"/>
        <v>146732.02895972985</v>
      </c>
      <c r="AE52" s="28">
        <f t="shared" si="66"/>
        <v>150400.32968372316</v>
      </c>
      <c r="AF52" s="28">
        <f t="shared" si="66"/>
        <v>154160.33792581622</v>
      </c>
      <c r="AG52" s="28">
        <f t="shared" si="66"/>
        <v>158014.3463739616</v>
      </c>
      <c r="AH52" s="28">
        <f t="shared" si="66"/>
        <v>161964.70503331063</v>
      </c>
      <c r="AI52" s="28">
        <f t="shared" si="66"/>
        <v>166013.82265914336</v>
      </c>
      <c r="AJ52" s="28">
        <f t="shared" si="66"/>
        <v>170164.16822562195</v>
      </c>
      <c r="AK52" s="28"/>
    </row>
    <row r="53" spans="2:37">
      <c r="B53" t="s">
        <v>223</v>
      </c>
      <c r="C53" s="43" t="s">
        <v>28</v>
      </c>
      <c r="D53" s="98"/>
      <c r="E53" s="28">
        <f>F53+NPV(r.discount,G53:AJ53)</f>
        <v>14710804.886205789</v>
      </c>
      <c r="G53" s="28">
        <f t="shared" ref="G53:Z53" si="67">G$47*G39*G45</f>
        <v>240052.44222112227</v>
      </c>
      <c r="H53" s="28">
        <f t="shared" si="67"/>
        <v>431491.68922248634</v>
      </c>
      <c r="I53" s="28">
        <f t="shared" si="67"/>
        <v>953833.18271274166</v>
      </c>
      <c r="J53" s="28">
        <f t="shared" si="67"/>
        <v>977679.01228056033</v>
      </c>
      <c r="K53" s="28">
        <f t="shared" si="67"/>
        <v>1002120.9875875743</v>
      </c>
      <c r="L53" s="28">
        <f t="shared" si="67"/>
        <v>1027174.0122772634</v>
      </c>
      <c r="M53" s="28">
        <f t="shared" si="67"/>
        <v>1052853.3625841951</v>
      </c>
      <c r="N53" s="28">
        <f t="shared" si="67"/>
        <v>1079174.6966487998</v>
      </c>
      <c r="O53" s="28">
        <f t="shared" si="67"/>
        <v>1106154.0640650201</v>
      </c>
      <c r="P53" s="28">
        <f t="shared" si="67"/>
        <v>1133807.9156666452</v>
      </c>
      <c r="Q53" s="28">
        <f t="shared" si="67"/>
        <v>1162153.1135583112</v>
      </c>
      <c r="R53" s="28">
        <f t="shared" si="67"/>
        <v>1191206.941397269</v>
      </c>
      <c r="S53" s="28">
        <f t="shared" si="67"/>
        <v>1220987.1149322009</v>
      </c>
      <c r="T53" s="28">
        <f t="shared" si="67"/>
        <v>1251511.7928055057</v>
      </c>
      <c r="U53" s="28">
        <f t="shared" si="67"/>
        <v>1282799.5876256432</v>
      </c>
      <c r="V53" s="28">
        <f t="shared" si="67"/>
        <v>1314869.5773162844</v>
      </c>
      <c r="W53" s="28">
        <f t="shared" si="67"/>
        <v>1347741.3167491916</v>
      </c>
      <c r="X53" s="28">
        <f t="shared" si="67"/>
        <v>1381434.8496679212</v>
      </c>
      <c r="Y53" s="28">
        <f t="shared" si="67"/>
        <v>1415970.7209096188</v>
      </c>
      <c r="Z53" s="28">
        <f t="shared" si="67"/>
        <v>1451369.9889323595</v>
      </c>
      <c r="AA53" s="28">
        <f t="shared" ref="AA53:AJ53" si="68">AA$47*AA39*AA45</f>
        <v>1487654.2386556685</v>
      </c>
      <c r="AB53" s="28">
        <f t="shared" si="68"/>
        <v>1524845.59462206</v>
      </c>
      <c r="AC53" s="28">
        <f t="shared" si="68"/>
        <v>1562966.7344876116</v>
      </c>
      <c r="AD53" s="28">
        <f t="shared" si="68"/>
        <v>1602040.9028498016</v>
      </c>
      <c r="AE53" s="28">
        <f t="shared" si="68"/>
        <v>1642091.925421047</v>
      </c>
      <c r="AF53" s="28">
        <f t="shared" si="68"/>
        <v>1683144.2235565728</v>
      </c>
      <c r="AG53" s="28">
        <f t="shared" si="68"/>
        <v>1725222.8291454869</v>
      </c>
      <c r="AH53" s="28">
        <f t="shared" si="68"/>
        <v>1768353.3998741242</v>
      </c>
      <c r="AI53" s="28">
        <f t="shared" si="68"/>
        <v>1812562.234870977</v>
      </c>
      <c r="AJ53" s="28">
        <f t="shared" si="68"/>
        <v>1857876.2907427517</v>
      </c>
      <c r="AK53" s="28"/>
    </row>
    <row r="54" spans="2:37">
      <c r="B54" s="30" t="s">
        <v>224</v>
      </c>
      <c r="C54" s="43" t="s">
        <v>28</v>
      </c>
      <c r="D54" s="99"/>
      <c r="E54" s="28">
        <f>F54+NPV(r.discount,G54:AJ54)</f>
        <v>9089567.787584288</v>
      </c>
      <c r="F54" s="30"/>
      <c r="G54" s="54">
        <f t="shared" ref="G54:Z54" si="69">G$47*G40*G46</f>
        <v>148324.51133860604</v>
      </c>
      <c r="H54" s="54">
        <f t="shared" si="69"/>
        <v>266611.7176664304</v>
      </c>
      <c r="I54" s="54">
        <f t="shared" si="69"/>
        <v>589358.0561621387</v>
      </c>
      <c r="J54" s="54">
        <f t="shared" si="69"/>
        <v>604092.00756619219</v>
      </c>
      <c r="K54" s="54">
        <f t="shared" si="69"/>
        <v>619194.30775534699</v>
      </c>
      <c r="L54" s="54">
        <f t="shared" si="69"/>
        <v>634674.16544923058</v>
      </c>
      <c r="M54" s="54">
        <f t="shared" si="69"/>
        <v>650541.01958546136</v>
      </c>
      <c r="N54" s="54">
        <f t="shared" si="69"/>
        <v>666804.54507509782</v>
      </c>
      <c r="O54" s="54">
        <f t="shared" si="69"/>
        <v>683474.65870197536</v>
      </c>
      <c r="P54" s="54">
        <f t="shared" si="69"/>
        <v>700561.52516952471</v>
      </c>
      <c r="Q54" s="54">
        <f t="shared" si="69"/>
        <v>718075.56329876278</v>
      </c>
      <c r="R54" s="54">
        <f t="shared" si="69"/>
        <v>736027.45238123182</v>
      </c>
      <c r="S54" s="54">
        <f t="shared" si="69"/>
        <v>754428.13869076257</v>
      </c>
      <c r="T54" s="54">
        <f t="shared" si="69"/>
        <v>773288.84215803153</v>
      </c>
      <c r="U54" s="54">
        <f t="shared" si="69"/>
        <v>792621.06321198225</v>
      </c>
      <c r="V54" s="54">
        <f t="shared" si="69"/>
        <v>812436.58979228185</v>
      </c>
      <c r="W54" s="54">
        <f t="shared" si="69"/>
        <v>832747.5045370888</v>
      </c>
      <c r="X54" s="54">
        <f t="shared" si="69"/>
        <v>853566.19215051597</v>
      </c>
      <c r="Y54" s="54">
        <f t="shared" si="69"/>
        <v>874905.34695427876</v>
      </c>
      <c r="Z54" s="54">
        <f t="shared" si="69"/>
        <v>896777.98062813573</v>
      </c>
      <c r="AA54" s="54">
        <f t="shared" ref="AA54:AJ54" si="70">AA$47*AA40*AA46</f>
        <v>919197.4301438391</v>
      </c>
      <c r="AB54" s="54">
        <f t="shared" si="70"/>
        <v>942177.36589743488</v>
      </c>
      <c r="AC54" s="54">
        <f t="shared" si="70"/>
        <v>965731.80004487094</v>
      </c>
      <c r="AD54" s="54">
        <f t="shared" si="70"/>
        <v>989875.09504599252</v>
      </c>
      <c r="AE54" s="54">
        <f t="shared" si="70"/>
        <v>1014621.9724221425</v>
      </c>
      <c r="AF54" s="54">
        <f t="shared" si="70"/>
        <v>1039987.5217326959</v>
      </c>
      <c r="AG54" s="54">
        <f t="shared" si="70"/>
        <v>1065987.2097760132</v>
      </c>
      <c r="AH54" s="54">
        <f t="shared" si="70"/>
        <v>1092636.8900204136</v>
      </c>
      <c r="AI54" s="54">
        <f t="shared" si="70"/>
        <v>1119952.8122709238</v>
      </c>
      <c r="AJ54" s="54">
        <f t="shared" si="70"/>
        <v>1147951.6325776968</v>
      </c>
      <c r="AK54" s="28"/>
    </row>
    <row r="55" spans="2:37">
      <c r="B55" s="24" t="s">
        <v>218</v>
      </c>
      <c r="C55" s="44" t="s">
        <v>28</v>
      </c>
      <c r="D55" s="42"/>
      <c r="E55" s="25">
        <f t="shared" ref="E55:Z55" si="71">SUM(E52:E54)</f>
        <v>25147745.418608226</v>
      </c>
      <c r="F55" s="25">
        <f t="shared" si="71"/>
        <v>0</v>
      </c>
      <c r="G55" s="25">
        <f t="shared" si="71"/>
        <v>410363.52196830406</v>
      </c>
      <c r="H55" s="25">
        <f t="shared" si="71"/>
        <v>737624.02769594523</v>
      </c>
      <c r="I55" s="25">
        <f t="shared" si="71"/>
        <v>1630553.4765927764</v>
      </c>
      <c r="J55" s="25">
        <f t="shared" si="71"/>
        <v>1671317.313507596</v>
      </c>
      <c r="K55" s="25">
        <f t="shared" si="71"/>
        <v>1713100.2463452858</v>
      </c>
      <c r="L55" s="25">
        <f t="shared" si="71"/>
        <v>1755927.7525039176</v>
      </c>
      <c r="M55" s="25">
        <f t="shared" si="71"/>
        <v>1799825.9463165158</v>
      </c>
      <c r="N55" s="25">
        <f t="shared" si="71"/>
        <v>1844821.5949744284</v>
      </c>
      <c r="O55" s="25">
        <f t="shared" si="71"/>
        <v>1890942.1348487895</v>
      </c>
      <c r="P55" s="25">
        <f t="shared" si="71"/>
        <v>1938215.6882200087</v>
      </c>
      <c r="Q55" s="25">
        <f t="shared" si="71"/>
        <v>1986671.080425509</v>
      </c>
      <c r="R55" s="25">
        <f t="shared" si="71"/>
        <v>2036337.8574361466</v>
      </c>
      <c r="S55" s="25">
        <f t="shared" si="71"/>
        <v>2087246.3038720503</v>
      </c>
      <c r="T55" s="25">
        <f t="shared" si="71"/>
        <v>2139427.4614688512</v>
      </c>
      <c r="U55" s="25">
        <f t="shared" si="71"/>
        <v>2192913.1480055726</v>
      </c>
      <c r="V55" s="25">
        <f t="shared" si="71"/>
        <v>2247735.9767057118</v>
      </c>
      <c r="W55" s="25">
        <f t="shared" si="71"/>
        <v>2303929.3761233548</v>
      </c>
      <c r="X55" s="25">
        <f t="shared" si="71"/>
        <v>2361527.6105264383</v>
      </c>
      <c r="Y55" s="25">
        <f t="shared" si="71"/>
        <v>2420565.8007895984</v>
      </c>
      <c r="Z55" s="25">
        <f t="shared" si="71"/>
        <v>2481079.9458093387</v>
      </c>
      <c r="AA55" s="25">
        <f t="shared" ref="AA55:AJ55" si="72">SUM(AA52:AA54)</f>
        <v>2543106.9444545722</v>
      </c>
      <c r="AB55" s="25">
        <f t="shared" si="72"/>
        <v>2606684.618065936</v>
      </c>
      <c r="AC55" s="25">
        <f t="shared" si="72"/>
        <v>2671851.7335175849</v>
      </c>
      <c r="AD55" s="25">
        <f t="shared" si="72"/>
        <v>2738648.0268555242</v>
      </c>
      <c r="AE55" s="25">
        <f t="shared" si="72"/>
        <v>2807114.2275269125</v>
      </c>
      <c r="AF55" s="25">
        <f t="shared" si="72"/>
        <v>2877292.0832150849</v>
      </c>
      <c r="AG55" s="25">
        <f t="shared" si="72"/>
        <v>2949224.3852954619</v>
      </c>
      <c r="AH55" s="25">
        <f t="shared" si="72"/>
        <v>3022954.9949278487</v>
      </c>
      <c r="AI55" s="25">
        <f t="shared" si="72"/>
        <v>3098528.8698010445</v>
      </c>
      <c r="AJ55" s="25">
        <f t="shared" si="72"/>
        <v>3175992.0915460708</v>
      </c>
      <c r="AK55" s="25"/>
    </row>
    <row r="56" spans="2:37">
      <c r="D56" s="28"/>
    </row>
    <row r="57" spans="2:37" ht="12" thickBot="1">
      <c r="B57" s="48" t="s">
        <v>59</v>
      </c>
      <c r="C57" s="49"/>
      <c r="D57" s="145"/>
      <c r="E57" s="48"/>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row>
    <row r="58" spans="2:37">
      <c r="B58" t="s">
        <v>206</v>
      </c>
      <c r="C58" s="43" t="s">
        <v>75</v>
      </c>
      <c r="D58" s="98"/>
      <c r="F58" s="36">
        <f>-'Addtl Capacity Deferral (SOG) '!B107</f>
        <v>0</v>
      </c>
      <c r="G58" s="39">
        <f>-'Addtl Capacity Deferral (SOG) '!B108</f>
        <v>0.15741171152179201</v>
      </c>
      <c r="H58" s="39">
        <f>-'Addtl Capacity Deferral (SOG) '!B109</f>
        <v>0.31734201042793253</v>
      </c>
      <c r="I58" s="39">
        <f>-'Addtl Capacity Deferral (SOG) '!$B110</f>
        <v>0.4798211197670339</v>
      </c>
      <c r="J58" s="39">
        <f>-'Addtl Capacity Deferral (SOG) '!$B111</f>
        <v>0.64487958496689401</v>
      </c>
      <c r="K58" s="39">
        <f>-'Addtl Capacity Deferral (SOG) '!$B112</f>
        <v>0.65003862164662918</v>
      </c>
      <c r="L58" s="39">
        <f>-'Addtl Capacity Deferral (SOG) '!$B113</f>
        <v>0.65523893061980232</v>
      </c>
      <c r="M58" s="39">
        <f>-'Addtl Capacity Deferral (SOG) '!$B114</f>
        <v>0.66048084206476032</v>
      </c>
      <c r="N58" s="39">
        <f>-'Addtl Capacity Deferral (SOG) '!$B115</f>
        <v>0.66576468880127848</v>
      </c>
      <c r="O58" s="39">
        <f>-'Addtl Capacity Deferral (SOG) '!$B116</f>
        <v>0.67109080631168849</v>
      </c>
      <c r="P58" s="39">
        <f>-'Addtl Capacity Deferral (SOG) '!$B117</f>
        <v>0.67645953276218229</v>
      </c>
      <c r="Q58" s="39">
        <f>-'Addtl Capacity Deferral (SOG) '!$B118</f>
        <v>0.68187120902427978</v>
      </c>
      <c r="R58" s="39">
        <f>-'Addtl Capacity Deferral (SOG) '!$B119</f>
        <v>0.68732617869647417</v>
      </c>
      <c r="S58" s="39">
        <f>-'Addtl Capacity Deferral (SOG) '!$B120</f>
        <v>0.69282478812604564</v>
      </c>
      <c r="T58" s="39">
        <f>-'Addtl Capacity Deferral (SOG) '!$B121</f>
        <v>0.69836738643105445</v>
      </c>
      <c r="U58" s="39">
        <f>-'Addtl Capacity Deferral (SOG) '!$B122</f>
        <v>0.7039543255225027</v>
      </c>
      <c r="V58" s="39">
        <f>-'Addtl Capacity Deferral (SOG) '!$B123</f>
        <v>0.70958596012668274</v>
      </c>
      <c r="W58" s="39">
        <f>-'Addtl Capacity Deferral (SOG) '!$B124</f>
        <v>0.71526264780769644</v>
      </c>
      <c r="X58" s="39">
        <f>-'Addtl Capacity Deferral (SOG) '!$B125</f>
        <v>0.72098474899015796</v>
      </c>
      <c r="Y58" s="39">
        <f>-'Addtl Capacity Deferral (SOG) '!$B126</f>
        <v>0.72675262698207943</v>
      </c>
      <c r="Z58" s="39">
        <f>-'Addtl Capacity Deferral (SOG) '!$B127</f>
        <v>0.73256664799793558</v>
      </c>
      <c r="AA58" s="39">
        <f>-'Addtl Capacity Deferral (SOG) '!$B128</f>
        <v>0.73842718118191897</v>
      </c>
      <c r="AB58" s="39">
        <f>-'Addtl Capacity Deferral (SOG) '!$B129</f>
        <v>0.74433459863137452</v>
      </c>
      <c r="AC58" s="39">
        <f>-'Addtl Capacity Deferral (SOG) '!$B130</f>
        <v>0.75028927542042556</v>
      </c>
      <c r="AD58" s="39">
        <f>-'Addtl Capacity Deferral (SOG) '!$B131</f>
        <v>0.75629158962378851</v>
      </c>
      <c r="AE58" s="39">
        <f>-'Addtl Capacity Deferral (SOG) '!$B132</f>
        <v>0.76234192234077902</v>
      </c>
      <c r="AF58" s="39">
        <f>-'Addtl Capacity Deferral (SOG) '!$B133</f>
        <v>0.76844065771950509</v>
      </c>
      <c r="AG58" s="39">
        <f>-'Addtl Capacity Deferral (SOG) '!$B134</f>
        <v>0.77458818298126175</v>
      </c>
      <c r="AH58" s="39">
        <f>-'Addtl Capacity Deferral (SOG) '!$B135</f>
        <v>0.7807848884451114</v>
      </c>
      <c r="AI58" s="39">
        <f>-'Addtl Capacity Deferral (SOG) '!$B136</f>
        <v>0.78703116755267288</v>
      </c>
      <c r="AJ58" s="39">
        <f>-'Addtl Capacity Deferral (SOG) '!$B137</f>
        <v>0.79332741689309394</v>
      </c>
      <c r="AK58" s="28"/>
    </row>
    <row r="59" spans="2:37">
      <c r="B59" t="s">
        <v>60</v>
      </c>
      <c r="C59" s="43" t="s">
        <v>61</v>
      </c>
      <c r="D59" s="98"/>
      <c r="F59" s="81">
        <f>'Addtl Capacity Deferral (SOG) '!$I69</f>
        <v>43.82</v>
      </c>
      <c r="G59" s="81">
        <f>'Addtl Capacity Deferral (SOG) '!$I70</f>
        <v>44.37</v>
      </c>
      <c r="H59" s="81">
        <f>'Addtl Capacity Deferral (SOG) '!$I71</f>
        <v>44.94</v>
      </c>
      <c r="I59" s="81">
        <f>'Addtl Capacity Deferral (SOG) '!$I72</f>
        <v>45.51</v>
      </c>
      <c r="J59" s="81">
        <f>'Addtl Capacity Deferral (SOG) '!$I73</f>
        <v>46.08</v>
      </c>
      <c r="K59" s="81">
        <f>'Addtl Capacity Deferral (SOG) '!$I74</f>
        <v>46.67</v>
      </c>
      <c r="L59" s="81">
        <f>'Addtl Capacity Deferral (SOG) '!$I75</f>
        <v>47.26</v>
      </c>
      <c r="M59" s="81">
        <f>'Addtl Capacity Deferral (SOG) '!$I76</f>
        <v>47.86</v>
      </c>
      <c r="N59" s="81">
        <f>'Addtl Capacity Deferral (SOG) '!$I77</f>
        <v>48.47</v>
      </c>
      <c r="O59" s="81">
        <f>'Addtl Capacity Deferral (SOG) '!$I78</f>
        <v>49.09</v>
      </c>
      <c r="P59" s="81">
        <f>'Addtl Capacity Deferral (SOG) '!$I79</f>
        <v>49.71</v>
      </c>
      <c r="Q59" s="81">
        <f>'Addtl Capacity Deferral (SOG) '!$I80</f>
        <v>50.34</v>
      </c>
      <c r="R59" s="81">
        <f>'Addtl Capacity Deferral (SOG) '!$I81</f>
        <v>50.98</v>
      </c>
      <c r="S59" s="81">
        <f>'Addtl Capacity Deferral (SOG) '!$I82</f>
        <v>51.63</v>
      </c>
      <c r="T59" s="81">
        <f>'Addtl Capacity Deferral (SOG) '!$I83</f>
        <v>52.28</v>
      </c>
      <c r="U59" s="81">
        <f>'Addtl Capacity Deferral (SOG) '!$I84</f>
        <v>52.95</v>
      </c>
      <c r="V59" s="81">
        <f>'Addtl Capacity Deferral (SOG) '!$I85</f>
        <v>53.62</v>
      </c>
      <c r="W59" s="81">
        <f>'Addtl Capacity Deferral (SOG) '!$I86</f>
        <v>54.3</v>
      </c>
      <c r="X59" s="81">
        <f>'Addtl Capacity Deferral (SOG) '!$I87</f>
        <v>54.99</v>
      </c>
      <c r="Y59" s="81">
        <f>'Addtl Capacity Deferral (SOG) '!$I88</f>
        <v>55.69</v>
      </c>
      <c r="Z59" s="81">
        <f>'Addtl Capacity Deferral (SOG) '!$I89</f>
        <v>56.397054440950001</v>
      </c>
      <c r="AA59" s="81">
        <f>'Addtl Capacity Deferral (SOG) '!$I90</f>
        <v>57.113085825381184</v>
      </c>
      <c r="AB59" s="81">
        <f>'Addtl Capacity Deferral (SOG) '!$I91</f>
        <v>57.838208126857097</v>
      </c>
      <c r="AC59" s="81">
        <f>'Addtl Capacity Deferral (SOG) '!$I92</f>
        <v>58.572536765978803</v>
      </c>
      <c r="AD59" s="81">
        <f>'Addtl Capacity Deferral (SOG) '!$I93</f>
        <v>59.3161886287565</v>
      </c>
      <c r="AE59" s="81">
        <f>'Addtl Capacity Deferral (SOG) '!$I94</f>
        <v>60.069282085215299</v>
      </c>
      <c r="AF59" s="81">
        <f>'Addtl Capacity Deferral (SOG) '!$I95</f>
        <v>60.831937008236103</v>
      </c>
      <c r="AG59" s="81">
        <f>'Addtl Capacity Deferral (SOG) '!$I96</f>
        <v>61.604274792636602</v>
      </c>
      <c r="AH59" s="81">
        <f>'Addtl Capacity Deferral (SOG) '!$I97</f>
        <v>62.386418374493999</v>
      </c>
      <c r="AI59" s="81">
        <f>'Addtl Capacity Deferral (SOG) '!$I98</f>
        <v>63.178492250713283</v>
      </c>
      <c r="AJ59" s="81">
        <f>'Addtl Capacity Deferral (SOG) '!$I99</f>
        <v>63.980622498843864</v>
      </c>
      <c r="AK59" s="28"/>
    </row>
    <row r="60" spans="2:37">
      <c r="B60" s="24" t="s">
        <v>215</v>
      </c>
      <c r="C60" s="44" t="s">
        <v>28</v>
      </c>
      <c r="D60" s="42"/>
      <c r="E60" s="25">
        <f>F60+NPV(r.discount,G60:AJ60)</f>
        <v>424582.00507802505</v>
      </c>
      <c r="F60" s="147">
        <f>1000*F58*F59</f>
        <v>0</v>
      </c>
      <c r="G60" s="147">
        <f>1000*G58*G59</f>
        <v>6984.3576402219105</v>
      </c>
      <c r="H60" s="147">
        <f>1000*H58*H59</f>
        <v>14261.349948631287</v>
      </c>
      <c r="I60" s="147">
        <f t="shared" ref="I60:Z60" si="73">1000*I58*I59</f>
        <v>21836.659160597712</v>
      </c>
      <c r="J60" s="147">
        <f t="shared" si="73"/>
        <v>29716.051275274476</v>
      </c>
      <c r="K60" s="147">
        <f t="shared" si="73"/>
        <v>30337.302472248186</v>
      </c>
      <c r="L60" s="147">
        <f t="shared" si="73"/>
        <v>30966.591861091856</v>
      </c>
      <c r="M60" s="147">
        <f t="shared" si="73"/>
        <v>31610.613101219427</v>
      </c>
      <c r="N60" s="147">
        <f t="shared" si="73"/>
        <v>32269.614466197967</v>
      </c>
      <c r="O60" s="147">
        <f t="shared" si="73"/>
        <v>32943.847681840794</v>
      </c>
      <c r="P60" s="147">
        <f t="shared" si="73"/>
        <v>33626.803373608083</v>
      </c>
      <c r="Q60" s="147">
        <f t="shared" si="73"/>
        <v>34325.396662282248</v>
      </c>
      <c r="R60" s="147">
        <f t="shared" si="73"/>
        <v>35039.888589946248</v>
      </c>
      <c r="S60" s="147">
        <f t="shared" si="73"/>
        <v>35770.54381094774</v>
      </c>
      <c r="T60" s="147">
        <f t="shared" si="73"/>
        <v>36510.64696261553</v>
      </c>
      <c r="U60" s="147">
        <f t="shared" si="73"/>
        <v>37274.38153641652</v>
      </c>
      <c r="V60" s="147">
        <f t="shared" si="73"/>
        <v>38047.999181992724</v>
      </c>
      <c r="W60" s="147">
        <f t="shared" si="73"/>
        <v>38838.761775957915</v>
      </c>
      <c r="X60" s="147">
        <f t="shared" si="73"/>
        <v>39646.951346968788</v>
      </c>
      <c r="Y60" s="147">
        <f t="shared" si="73"/>
        <v>40472.853796632</v>
      </c>
      <c r="Z60" s="147">
        <f t="shared" si="73"/>
        <v>41314.601128763825</v>
      </c>
      <c r="AA60" s="147">
        <f t="shared" ref="AA60:AJ60" si="74">1000*AA58*AA59</f>
        <v>42173.854974637237</v>
      </c>
      <c r="AB60" s="147">
        <f t="shared" si="74"/>
        <v>43050.979431662083</v>
      </c>
      <c r="AC60" s="147">
        <f t="shared" si="74"/>
        <v>43946.346169682474</v>
      </c>
      <c r="AD60" s="147">
        <f t="shared" si="74"/>
        <v>44860.334588466736</v>
      </c>
      <c r="AE60" s="147">
        <f t="shared" si="74"/>
        <v>45793.33197847355</v>
      </c>
      <c r="AF60" s="147">
        <f t="shared" si="74"/>
        <v>46745.733684960454</v>
      </c>
      <c r="AG60" s="147">
        <f t="shared" si="74"/>
        <v>47717.943275506732</v>
      </c>
      <c r="AH60" s="147">
        <f t="shared" si="74"/>
        <v>48710.372711019343</v>
      </c>
      <c r="AI60" s="147">
        <f t="shared" si="74"/>
        <v>49723.442520296368</v>
      </c>
      <c r="AJ60" s="147">
        <f t="shared" si="74"/>
        <v>50757.581978219976</v>
      </c>
      <c r="AK60" s="25">
        <f>SUM(F60:AJ60)</f>
        <v>1105275.1370863805</v>
      </c>
    </row>
    <row r="61" spans="2:37">
      <c r="D61" s="28"/>
      <c r="F61" s="65"/>
      <c r="G61" s="65"/>
      <c r="H61" s="65"/>
      <c r="I61" s="65"/>
      <c r="J61" s="65"/>
      <c r="K61" s="65"/>
      <c r="L61" s="65"/>
      <c r="M61" s="65"/>
      <c r="N61" s="65"/>
      <c r="O61" s="65"/>
      <c r="P61" s="65"/>
      <c r="Q61" s="65"/>
      <c r="R61" s="65"/>
      <c r="S61" s="65"/>
      <c r="T61" s="65"/>
      <c r="U61" s="65"/>
      <c r="V61" s="65"/>
      <c r="W61" s="65"/>
      <c r="X61" s="65"/>
      <c r="Y61" s="65"/>
      <c r="Z61" s="65"/>
    </row>
    <row r="62" spans="2:37" ht="12" thickBot="1">
      <c r="B62" s="48" t="s">
        <v>62</v>
      </c>
      <c r="C62" s="49"/>
      <c r="D62" s="145"/>
      <c r="E62" s="48"/>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row>
    <row r="63" spans="2:37">
      <c r="B63" t="s">
        <v>208</v>
      </c>
      <c r="C63" s="43" t="s">
        <v>77</v>
      </c>
      <c r="D63" s="98"/>
      <c r="F63" s="62">
        <v>4.0000000000000001E-3</v>
      </c>
      <c r="G63" s="102">
        <f>F63</f>
        <v>4.0000000000000001E-3</v>
      </c>
      <c r="H63" s="102">
        <f t="shared" ref="H63:AA63" si="75">G63</f>
        <v>4.0000000000000001E-3</v>
      </c>
      <c r="I63" s="102">
        <f t="shared" si="75"/>
        <v>4.0000000000000001E-3</v>
      </c>
      <c r="J63" s="102">
        <f t="shared" si="75"/>
        <v>4.0000000000000001E-3</v>
      </c>
      <c r="K63" s="102">
        <f t="shared" si="75"/>
        <v>4.0000000000000001E-3</v>
      </c>
      <c r="L63" s="102">
        <f t="shared" si="75"/>
        <v>4.0000000000000001E-3</v>
      </c>
      <c r="M63" s="102">
        <f t="shared" si="75"/>
        <v>4.0000000000000001E-3</v>
      </c>
      <c r="N63" s="102">
        <f t="shared" si="75"/>
        <v>4.0000000000000001E-3</v>
      </c>
      <c r="O63" s="102">
        <f t="shared" si="75"/>
        <v>4.0000000000000001E-3</v>
      </c>
      <c r="P63" s="102">
        <f t="shared" si="75"/>
        <v>4.0000000000000001E-3</v>
      </c>
      <c r="Q63" s="102">
        <f t="shared" si="75"/>
        <v>4.0000000000000001E-3</v>
      </c>
      <c r="R63" s="102">
        <f t="shared" si="75"/>
        <v>4.0000000000000001E-3</v>
      </c>
      <c r="S63" s="102">
        <f t="shared" si="75"/>
        <v>4.0000000000000001E-3</v>
      </c>
      <c r="T63" s="102">
        <f t="shared" si="75"/>
        <v>4.0000000000000001E-3</v>
      </c>
      <c r="U63" s="102">
        <f t="shared" si="75"/>
        <v>4.0000000000000001E-3</v>
      </c>
      <c r="V63" s="102">
        <f t="shared" si="75"/>
        <v>4.0000000000000001E-3</v>
      </c>
      <c r="W63" s="102">
        <f t="shared" si="75"/>
        <v>4.0000000000000001E-3</v>
      </c>
      <c r="X63" s="102">
        <f t="shared" si="75"/>
        <v>4.0000000000000001E-3</v>
      </c>
      <c r="Y63" s="102">
        <f t="shared" si="75"/>
        <v>4.0000000000000001E-3</v>
      </c>
      <c r="Z63" s="102">
        <f t="shared" si="75"/>
        <v>4.0000000000000001E-3</v>
      </c>
      <c r="AA63" s="102">
        <f t="shared" si="75"/>
        <v>4.0000000000000001E-3</v>
      </c>
      <c r="AB63" s="102">
        <f t="shared" ref="AB63" si="76">AA63</f>
        <v>4.0000000000000001E-3</v>
      </c>
      <c r="AC63" s="102">
        <f t="shared" ref="AC63" si="77">AB63</f>
        <v>4.0000000000000001E-3</v>
      </c>
      <c r="AD63" s="102">
        <f t="shared" ref="AD63" si="78">AC63</f>
        <v>4.0000000000000001E-3</v>
      </c>
      <c r="AE63" s="102">
        <f t="shared" ref="AE63" si="79">AD63</f>
        <v>4.0000000000000001E-3</v>
      </c>
      <c r="AF63" s="102">
        <f t="shared" ref="AF63" si="80">AE63</f>
        <v>4.0000000000000001E-3</v>
      </c>
      <c r="AG63" s="102">
        <f t="shared" ref="AG63" si="81">AF63</f>
        <v>4.0000000000000001E-3</v>
      </c>
      <c r="AH63" s="102">
        <f t="shared" ref="AH63" si="82">AG63</f>
        <v>4.0000000000000001E-3</v>
      </c>
      <c r="AI63" s="102">
        <f t="shared" ref="AI63" si="83">AH63</f>
        <v>4.0000000000000001E-3</v>
      </c>
      <c r="AJ63" s="102">
        <f t="shared" ref="AJ63" si="84">AI63</f>
        <v>4.0000000000000001E-3</v>
      </c>
      <c r="AK63" s="61">
        <f>AJ63</f>
        <v>4.0000000000000001E-3</v>
      </c>
    </row>
    <row r="64" spans="2:37">
      <c r="B64" t="s">
        <v>207</v>
      </c>
      <c r="C64" s="43" t="s">
        <v>148</v>
      </c>
      <c r="D64" s="98"/>
      <c r="F64" s="56">
        <f>F58*F63*8760</f>
        <v>0</v>
      </c>
      <c r="G64" s="56">
        <f t="shared" ref="G64:Z64" si="85">G58*G63*8760</f>
        <v>5.5157063717235921</v>
      </c>
      <c r="H64" s="56">
        <f t="shared" si="85"/>
        <v>11.119664045394755</v>
      </c>
      <c r="I64" s="56">
        <f t="shared" si="85"/>
        <v>16.81293203663687</v>
      </c>
      <c r="J64" s="56">
        <f t="shared" si="85"/>
        <v>22.596580657239969</v>
      </c>
      <c r="K64" s="56">
        <f t="shared" si="85"/>
        <v>22.777353302497886</v>
      </c>
      <c r="L64" s="56">
        <f t="shared" si="85"/>
        <v>22.959572128917873</v>
      </c>
      <c r="M64" s="56">
        <f t="shared" si="85"/>
        <v>23.143248705949201</v>
      </c>
      <c r="N64" s="56">
        <f t="shared" si="85"/>
        <v>23.328394695596799</v>
      </c>
      <c r="O64" s="56">
        <f t="shared" si="85"/>
        <v>23.515021853161564</v>
      </c>
      <c r="P64" s="56">
        <f t="shared" si="85"/>
        <v>23.703142027986868</v>
      </c>
      <c r="Q64" s="56">
        <f t="shared" si="85"/>
        <v>23.892767164210763</v>
      </c>
      <c r="R64" s="56">
        <f t="shared" si="85"/>
        <v>24.083909301524457</v>
      </c>
      <c r="S64" s="56">
        <f t="shared" si="85"/>
        <v>24.276580575936638</v>
      </c>
      <c r="T64" s="56">
        <f t="shared" si="85"/>
        <v>24.470793220544149</v>
      </c>
      <c r="U64" s="56">
        <f t="shared" si="85"/>
        <v>24.666559566308496</v>
      </c>
      <c r="V64" s="56">
        <f t="shared" si="85"/>
        <v>24.863892042838966</v>
      </c>
      <c r="W64" s="56">
        <f t="shared" si="85"/>
        <v>25.062803179181682</v>
      </c>
      <c r="X64" s="56">
        <f t="shared" si="85"/>
        <v>25.263305604615137</v>
      </c>
      <c r="Y64" s="56">
        <f t="shared" si="85"/>
        <v>25.465412049452063</v>
      </c>
      <c r="Z64" s="56">
        <f t="shared" si="85"/>
        <v>25.669135345847664</v>
      </c>
      <c r="AA64" s="56">
        <f t="shared" ref="AA64:AJ64" si="86">AA58*AA63*8760</f>
        <v>25.874488428614441</v>
      </c>
      <c r="AB64" s="56">
        <f t="shared" si="86"/>
        <v>26.081484336043363</v>
      </c>
      <c r="AC64" s="56">
        <f t="shared" si="86"/>
        <v>26.290136210731713</v>
      </c>
      <c r="AD64" s="56">
        <f t="shared" si="86"/>
        <v>26.500457300417551</v>
      </c>
      <c r="AE64" s="56">
        <f t="shared" si="86"/>
        <v>26.712460958820895</v>
      </c>
      <c r="AF64" s="56">
        <f t="shared" si="86"/>
        <v>26.926160646491457</v>
      </c>
      <c r="AG64" s="56">
        <f t="shared" si="86"/>
        <v>27.141569931663412</v>
      </c>
      <c r="AH64" s="56">
        <f t="shared" si="86"/>
        <v>27.358702491116702</v>
      </c>
      <c r="AI64" s="56">
        <f t="shared" si="86"/>
        <v>27.577572111045658</v>
      </c>
      <c r="AJ64" s="56">
        <f t="shared" si="86"/>
        <v>27.798192687934012</v>
      </c>
      <c r="AK64" s="28"/>
    </row>
    <row r="65" spans="2:37">
      <c r="B65" t="s">
        <v>64</v>
      </c>
      <c r="C65" s="43" t="s">
        <v>149</v>
      </c>
      <c r="D65" s="98"/>
      <c r="F65" s="81">
        <v>16.39</v>
      </c>
      <c r="G65" s="92">
        <v>14.97</v>
      </c>
      <c r="H65" s="92">
        <v>14.2</v>
      </c>
      <c r="I65" s="92">
        <v>14.22</v>
      </c>
      <c r="J65" s="92">
        <v>14.08</v>
      </c>
      <c r="K65" s="92">
        <v>14.14</v>
      </c>
      <c r="L65" s="92">
        <v>14.26</v>
      </c>
      <c r="M65" s="92">
        <v>14.74</v>
      </c>
      <c r="N65" s="92">
        <v>14.58</v>
      </c>
      <c r="O65" s="92">
        <v>15.21</v>
      </c>
      <c r="P65" s="92">
        <v>16.12</v>
      </c>
      <c r="Q65" s="92">
        <v>18.59</v>
      </c>
      <c r="R65" s="92">
        <v>20.170000000000002</v>
      </c>
      <c r="S65" s="92">
        <v>22.77</v>
      </c>
      <c r="T65" s="92">
        <v>24.68</v>
      </c>
      <c r="U65" s="92">
        <v>25.14</v>
      </c>
      <c r="V65" s="92">
        <v>25.83</v>
      </c>
      <c r="W65" s="92">
        <v>26.25</v>
      </c>
      <c r="X65" s="92">
        <v>27.71</v>
      </c>
      <c r="Y65" s="92">
        <v>29.4</v>
      </c>
      <c r="Z65" s="92">
        <v>30.87</v>
      </c>
      <c r="AA65" s="92">
        <v>31.87</v>
      </c>
      <c r="AB65" s="92">
        <v>33.14</v>
      </c>
      <c r="AC65" s="92">
        <v>34.26</v>
      </c>
      <c r="AD65" s="92">
        <v>34.74</v>
      </c>
      <c r="AE65" s="92">
        <v>35.479999999999997</v>
      </c>
      <c r="AF65" s="92">
        <v>36.21</v>
      </c>
      <c r="AG65" s="92">
        <v>37.119999999999997</v>
      </c>
      <c r="AH65" s="92">
        <v>37.590000000000003</v>
      </c>
      <c r="AI65" s="92">
        <v>38.17</v>
      </c>
      <c r="AJ65" s="92">
        <v>39.270000000000003</v>
      </c>
      <c r="AK65" s="28"/>
    </row>
    <row r="66" spans="2:37">
      <c r="B66" s="24" t="s">
        <v>216</v>
      </c>
      <c r="C66" s="44" t="s">
        <v>28</v>
      </c>
      <c r="D66" s="42"/>
      <c r="E66" s="25">
        <f>F66+NPV(r.discount,G66:AJ66)</f>
        <v>6343.7319582001201</v>
      </c>
      <c r="F66" s="25">
        <f t="shared" ref="F66:AJ66" si="87">F64*F65</f>
        <v>0</v>
      </c>
      <c r="G66" s="25">
        <f t="shared" si="87"/>
        <v>82.570124384702183</v>
      </c>
      <c r="H66" s="25">
        <f t="shared" si="87"/>
        <v>157.89922944460551</v>
      </c>
      <c r="I66" s="25">
        <f t="shared" si="87"/>
        <v>239.0798935609763</v>
      </c>
      <c r="J66" s="25">
        <f t="shared" si="87"/>
        <v>318.15985565393873</v>
      </c>
      <c r="K66" s="25">
        <f t="shared" si="87"/>
        <v>322.07177569732011</v>
      </c>
      <c r="L66" s="25">
        <f t="shared" si="87"/>
        <v>327.40349855836888</v>
      </c>
      <c r="M66" s="25">
        <f t="shared" si="87"/>
        <v>341.13148592569121</v>
      </c>
      <c r="N66" s="25">
        <f t="shared" si="87"/>
        <v>340.12799466180132</v>
      </c>
      <c r="O66" s="25">
        <f t="shared" si="87"/>
        <v>357.66348238658742</v>
      </c>
      <c r="P66" s="25">
        <f t="shared" si="87"/>
        <v>382.09464949114835</v>
      </c>
      <c r="Q66" s="25">
        <f t="shared" si="87"/>
        <v>444.16654158267806</v>
      </c>
      <c r="R66" s="25">
        <f t="shared" si="87"/>
        <v>485.77245061174835</v>
      </c>
      <c r="S66" s="25">
        <f t="shared" si="87"/>
        <v>552.77773971407726</v>
      </c>
      <c r="T66" s="25">
        <f t="shared" si="87"/>
        <v>603.93917668302959</v>
      </c>
      <c r="U66" s="25">
        <f t="shared" si="87"/>
        <v>620.11730749699564</v>
      </c>
      <c r="V66" s="25">
        <f t="shared" si="87"/>
        <v>642.23433146653042</v>
      </c>
      <c r="W66" s="25">
        <f t="shared" si="87"/>
        <v>657.89858345351911</v>
      </c>
      <c r="X66" s="25">
        <f t="shared" si="87"/>
        <v>700.04619830388549</v>
      </c>
      <c r="Y66" s="25">
        <f t="shared" si="87"/>
        <v>748.68311425389061</v>
      </c>
      <c r="Z66" s="25">
        <f t="shared" si="87"/>
        <v>792.40620812631744</v>
      </c>
      <c r="AA66" s="25">
        <f t="shared" ref="AA66" si="88">AA64*AA65</f>
        <v>824.61994621994222</v>
      </c>
      <c r="AB66" s="25">
        <f t="shared" si="87"/>
        <v>864.34039089647706</v>
      </c>
      <c r="AC66" s="25">
        <f t="shared" si="87"/>
        <v>900.70006657966849</v>
      </c>
      <c r="AD66" s="25">
        <f t="shared" si="87"/>
        <v>920.6258866165058</v>
      </c>
      <c r="AE66" s="25">
        <f t="shared" si="87"/>
        <v>947.75811481896528</v>
      </c>
      <c r="AF66" s="25">
        <f t="shared" si="87"/>
        <v>974.99627700945564</v>
      </c>
      <c r="AG66" s="25">
        <f t="shared" si="87"/>
        <v>1007.4950758633457</v>
      </c>
      <c r="AH66" s="25">
        <f t="shared" si="87"/>
        <v>1028.4136266410769</v>
      </c>
      <c r="AI66" s="25">
        <f t="shared" si="87"/>
        <v>1052.6359274786128</v>
      </c>
      <c r="AJ66" s="25">
        <f t="shared" si="87"/>
        <v>1091.6350268551687</v>
      </c>
      <c r="AK66" s="25">
        <f>SUM(F66:AJ66)</f>
        <v>18729.463980437031</v>
      </c>
    </row>
    <row r="67" spans="2:37">
      <c r="D67" s="28"/>
    </row>
    <row r="68" spans="2:37" ht="12" thickBot="1">
      <c r="B68" s="48" t="s">
        <v>65</v>
      </c>
      <c r="C68" s="49"/>
      <c r="D68" s="145"/>
      <c r="E68" s="48"/>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row>
    <row r="69" spans="2:37">
      <c r="B69" t="s">
        <v>66</v>
      </c>
      <c r="C69" s="43" t="s">
        <v>67</v>
      </c>
      <c r="D69" s="98"/>
      <c r="G69" s="57">
        <v>0</v>
      </c>
      <c r="H69" s="28">
        <f t="shared" ref="H69:U69" si="89">G69*(1+r.escalation)</f>
        <v>0</v>
      </c>
      <c r="I69" s="28">
        <f t="shared" si="89"/>
        <v>0</v>
      </c>
      <c r="J69" s="28">
        <f t="shared" si="89"/>
        <v>0</v>
      </c>
      <c r="K69" s="28">
        <f t="shared" si="89"/>
        <v>0</v>
      </c>
      <c r="L69" s="28">
        <f t="shared" si="89"/>
        <v>0</v>
      </c>
      <c r="M69" s="28">
        <f t="shared" si="89"/>
        <v>0</v>
      </c>
      <c r="N69" s="28">
        <f t="shared" si="89"/>
        <v>0</v>
      </c>
      <c r="O69" s="28">
        <f t="shared" si="89"/>
        <v>0</v>
      </c>
      <c r="P69" s="28">
        <f t="shared" si="89"/>
        <v>0</v>
      </c>
      <c r="Q69" s="28">
        <f t="shared" si="89"/>
        <v>0</v>
      </c>
      <c r="R69" s="28">
        <f t="shared" si="89"/>
        <v>0</v>
      </c>
      <c r="S69" s="28">
        <f t="shared" si="89"/>
        <v>0</v>
      </c>
      <c r="T69" s="28">
        <f t="shared" si="89"/>
        <v>0</v>
      </c>
      <c r="U69" s="28">
        <f t="shared" si="89"/>
        <v>0</v>
      </c>
      <c r="V69" s="28">
        <f t="shared" ref="V69:Z69" si="90">U69*(1+r.escalation)</f>
        <v>0</v>
      </c>
      <c r="W69" s="28">
        <f t="shared" si="90"/>
        <v>0</v>
      </c>
      <c r="X69" s="28">
        <f t="shared" si="90"/>
        <v>0</v>
      </c>
      <c r="Y69" s="28">
        <f t="shared" si="90"/>
        <v>0</v>
      </c>
      <c r="Z69" s="28">
        <f t="shared" si="90"/>
        <v>0</v>
      </c>
      <c r="AA69" s="28">
        <f t="shared" ref="AA69:AA70" si="91">Z69*(1+r.escalation)</f>
        <v>0</v>
      </c>
      <c r="AB69" s="28">
        <f t="shared" ref="AB69:AB70" si="92">AA69*(1+r.escalation)</f>
        <v>0</v>
      </c>
      <c r="AC69" s="28">
        <f t="shared" ref="AC69:AC70" si="93">AB69*(1+r.escalation)</f>
        <v>0</v>
      </c>
      <c r="AD69" s="28">
        <f t="shared" ref="AD69:AD70" si="94">AC69*(1+r.escalation)</f>
        <v>0</v>
      </c>
      <c r="AE69" s="28">
        <f t="shared" ref="AE69:AE70" si="95">AD69*(1+r.escalation)</f>
        <v>0</v>
      </c>
      <c r="AF69" s="28">
        <f t="shared" ref="AF69:AF70" si="96">AE69*(1+r.escalation)</f>
        <v>0</v>
      </c>
      <c r="AG69" s="28">
        <f t="shared" ref="AG69:AG70" si="97">AF69*(1+r.escalation)</f>
        <v>0</v>
      </c>
      <c r="AH69" s="28">
        <f t="shared" ref="AH69:AH70" si="98">AG69*(1+r.escalation)</f>
        <v>0</v>
      </c>
      <c r="AI69" s="28">
        <f t="shared" ref="AI69:AI70" si="99">AH69*(1+r.escalation)</f>
        <v>0</v>
      </c>
      <c r="AJ69" s="28">
        <f t="shared" ref="AJ69:AJ70" si="100">AI69*(1+r.escalation)</f>
        <v>0</v>
      </c>
    </row>
    <row r="70" spans="2:37">
      <c r="B70" t="s">
        <v>68</v>
      </c>
      <c r="C70" s="43" t="s">
        <v>67</v>
      </c>
      <c r="D70" s="98"/>
      <c r="G70" s="57">
        <v>0</v>
      </c>
      <c r="H70" s="28">
        <f t="shared" ref="H70:U70" si="101">G70*(1+r.escalation)</f>
        <v>0</v>
      </c>
      <c r="I70" s="28">
        <f t="shared" si="101"/>
        <v>0</v>
      </c>
      <c r="J70" s="28">
        <f t="shared" si="101"/>
        <v>0</v>
      </c>
      <c r="K70" s="28">
        <f t="shared" si="101"/>
        <v>0</v>
      </c>
      <c r="L70" s="28">
        <f t="shared" si="101"/>
        <v>0</v>
      </c>
      <c r="M70" s="28">
        <f t="shared" si="101"/>
        <v>0</v>
      </c>
      <c r="N70" s="28">
        <f t="shared" si="101"/>
        <v>0</v>
      </c>
      <c r="O70" s="28">
        <f t="shared" si="101"/>
        <v>0</v>
      </c>
      <c r="P70" s="28">
        <f t="shared" si="101"/>
        <v>0</v>
      </c>
      <c r="Q70" s="28">
        <f t="shared" si="101"/>
        <v>0</v>
      </c>
      <c r="R70" s="28">
        <f t="shared" si="101"/>
        <v>0</v>
      </c>
      <c r="S70" s="28">
        <f t="shared" si="101"/>
        <v>0</v>
      </c>
      <c r="T70" s="28">
        <f t="shared" si="101"/>
        <v>0</v>
      </c>
      <c r="U70" s="28">
        <f t="shared" si="101"/>
        <v>0</v>
      </c>
      <c r="V70" s="28">
        <f t="shared" ref="V70:Z70" si="102">U70*(1+r.escalation)</f>
        <v>0</v>
      </c>
      <c r="W70" s="28">
        <f t="shared" si="102"/>
        <v>0</v>
      </c>
      <c r="X70" s="28">
        <f t="shared" si="102"/>
        <v>0</v>
      </c>
      <c r="Y70" s="28">
        <f t="shared" si="102"/>
        <v>0</v>
      </c>
      <c r="Z70" s="28">
        <f t="shared" si="102"/>
        <v>0</v>
      </c>
      <c r="AA70" s="28">
        <f t="shared" si="91"/>
        <v>0</v>
      </c>
      <c r="AB70" s="28">
        <f t="shared" si="92"/>
        <v>0</v>
      </c>
      <c r="AC70" s="28">
        <f t="shared" si="93"/>
        <v>0</v>
      </c>
      <c r="AD70" s="28">
        <f t="shared" si="94"/>
        <v>0</v>
      </c>
      <c r="AE70" s="28">
        <f t="shared" si="95"/>
        <v>0</v>
      </c>
      <c r="AF70" s="28">
        <f t="shared" si="96"/>
        <v>0</v>
      </c>
      <c r="AG70" s="28">
        <f t="shared" si="97"/>
        <v>0</v>
      </c>
      <c r="AH70" s="28">
        <f t="shared" si="98"/>
        <v>0</v>
      </c>
      <c r="AI70" s="28">
        <f t="shared" si="99"/>
        <v>0</v>
      </c>
      <c r="AJ70" s="28">
        <f t="shared" si="100"/>
        <v>0</v>
      </c>
    </row>
    <row r="71" spans="2:37">
      <c r="B71" t="s">
        <v>69</v>
      </c>
      <c r="C71" s="43" t="s">
        <v>67</v>
      </c>
      <c r="D71" s="98"/>
      <c r="G71" s="57">
        <v>0</v>
      </c>
      <c r="H71" s="57">
        <v>0</v>
      </c>
      <c r="I71" s="57">
        <v>0</v>
      </c>
      <c r="J71" s="57">
        <v>0</v>
      </c>
      <c r="K71" s="57">
        <v>0</v>
      </c>
      <c r="L71" s="57">
        <v>5</v>
      </c>
      <c r="M71" s="28">
        <f>L71+3</f>
        <v>8</v>
      </c>
      <c r="N71" s="28">
        <f t="shared" ref="N71:Z71" si="103">M71+3</f>
        <v>11</v>
      </c>
      <c r="O71" s="28">
        <f t="shared" si="103"/>
        <v>14</v>
      </c>
      <c r="P71" s="28">
        <f t="shared" si="103"/>
        <v>17</v>
      </c>
      <c r="Q71" s="28">
        <f t="shared" si="103"/>
        <v>20</v>
      </c>
      <c r="R71" s="28">
        <f t="shared" si="103"/>
        <v>23</v>
      </c>
      <c r="S71" s="28">
        <f t="shared" si="103"/>
        <v>26</v>
      </c>
      <c r="T71" s="28">
        <f t="shared" si="103"/>
        <v>29</v>
      </c>
      <c r="U71" s="28">
        <f t="shared" si="103"/>
        <v>32</v>
      </c>
      <c r="V71" s="28">
        <f t="shared" si="103"/>
        <v>35</v>
      </c>
      <c r="W71" s="28">
        <f t="shared" si="103"/>
        <v>38</v>
      </c>
      <c r="X71" s="28">
        <f t="shared" si="103"/>
        <v>41</v>
      </c>
      <c r="Y71" s="28">
        <f t="shared" si="103"/>
        <v>44</v>
      </c>
      <c r="Z71" s="28">
        <f t="shared" si="103"/>
        <v>47</v>
      </c>
      <c r="AA71" s="28">
        <f t="shared" ref="AA71" si="104">Z71+3</f>
        <v>50</v>
      </c>
      <c r="AB71" s="28">
        <f t="shared" ref="AB71" si="105">AA71+3</f>
        <v>53</v>
      </c>
      <c r="AC71" s="28">
        <f t="shared" ref="AC71" si="106">AB71+3</f>
        <v>56</v>
      </c>
      <c r="AD71" s="28">
        <f t="shared" ref="AD71" si="107">AC71+3</f>
        <v>59</v>
      </c>
      <c r="AE71" s="28">
        <f t="shared" ref="AE71" si="108">AD71+3</f>
        <v>62</v>
      </c>
      <c r="AF71" s="28">
        <f t="shared" ref="AF71" si="109">AE71+3</f>
        <v>65</v>
      </c>
      <c r="AG71" s="28">
        <f t="shared" ref="AG71" si="110">AF71+3</f>
        <v>68</v>
      </c>
      <c r="AH71" s="28">
        <f t="shared" ref="AH71" si="111">AG71+3</f>
        <v>71</v>
      </c>
      <c r="AI71" s="28">
        <f t="shared" ref="AI71" si="112">AH71+3</f>
        <v>74</v>
      </c>
      <c r="AJ71" s="28">
        <f t="shared" ref="AJ71" si="113">AI71+3</f>
        <v>77</v>
      </c>
    </row>
    <row r="72" spans="2:37">
      <c r="B72" t="s">
        <v>70</v>
      </c>
      <c r="C72" s="43" t="s">
        <v>71</v>
      </c>
      <c r="D72" s="98"/>
      <c r="G72" s="79">
        <v>0</v>
      </c>
      <c r="H72" s="83">
        <f t="shared" ref="H72:Z73" si="114">G72</f>
        <v>0</v>
      </c>
      <c r="I72" s="83">
        <f t="shared" si="114"/>
        <v>0</v>
      </c>
      <c r="J72" s="83">
        <f t="shared" si="114"/>
        <v>0</v>
      </c>
      <c r="K72" s="83">
        <f t="shared" si="114"/>
        <v>0</v>
      </c>
      <c r="L72" s="83">
        <f t="shared" si="114"/>
        <v>0</v>
      </c>
      <c r="M72" s="83">
        <f t="shared" si="114"/>
        <v>0</v>
      </c>
      <c r="N72" s="83">
        <f t="shared" si="114"/>
        <v>0</v>
      </c>
      <c r="O72" s="83">
        <f t="shared" si="114"/>
        <v>0</v>
      </c>
      <c r="P72" s="83">
        <f t="shared" si="114"/>
        <v>0</v>
      </c>
      <c r="Q72" s="83">
        <f t="shared" si="114"/>
        <v>0</v>
      </c>
      <c r="R72" s="83">
        <f t="shared" si="114"/>
        <v>0</v>
      </c>
      <c r="S72" s="83">
        <f t="shared" si="114"/>
        <v>0</v>
      </c>
      <c r="T72" s="83">
        <f t="shared" si="114"/>
        <v>0</v>
      </c>
      <c r="U72" s="83">
        <f t="shared" si="114"/>
        <v>0</v>
      </c>
      <c r="V72" s="83">
        <f t="shared" si="114"/>
        <v>0</v>
      </c>
      <c r="W72" s="83">
        <f t="shared" si="114"/>
        <v>0</v>
      </c>
      <c r="X72" s="83">
        <f t="shared" si="114"/>
        <v>0</v>
      </c>
      <c r="Y72" s="83">
        <f t="shared" si="114"/>
        <v>0</v>
      </c>
      <c r="Z72" s="83">
        <f t="shared" si="114"/>
        <v>0</v>
      </c>
      <c r="AA72" s="83">
        <f t="shared" ref="AA72:AA73" si="115">Z72</f>
        <v>0</v>
      </c>
      <c r="AB72" s="83">
        <f t="shared" ref="AB72:AB73" si="116">AA72</f>
        <v>0</v>
      </c>
      <c r="AC72" s="83">
        <f t="shared" ref="AC72:AC73" si="117">AB72</f>
        <v>0</v>
      </c>
      <c r="AD72" s="83">
        <f t="shared" ref="AD72:AD73" si="118">AC72</f>
        <v>0</v>
      </c>
      <c r="AE72" s="83">
        <f t="shared" ref="AE72:AE73" si="119">AD72</f>
        <v>0</v>
      </c>
      <c r="AF72" s="83">
        <f t="shared" ref="AF72:AF73" si="120">AE72</f>
        <v>0</v>
      </c>
      <c r="AG72" s="83">
        <f t="shared" ref="AG72:AG73" si="121">AF72</f>
        <v>0</v>
      </c>
      <c r="AH72" s="83">
        <f t="shared" ref="AH72:AH73" si="122">AG72</f>
        <v>0</v>
      </c>
      <c r="AI72" s="83">
        <f t="shared" ref="AI72:AI73" si="123">AH72</f>
        <v>0</v>
      </c>
      <c r="AJ72" s="83">
        <f t="shared" ref="AJ72:AJ73" si="124">AI72</f>
        <v>0</v>
      </c>
    </row>
    <row r="73" spans="2:37">
      <c r="B73" t="s">
        <v>72</v>
      </c>
      <c r="C73" s="43" t="s">
        <v>71</v>
      </c>
      <c r="D73" s="98"/>
      <c r="G73" s="79">
        <v>0</v>
      </c>
      <c r="H73" s="83">
        <f t="shared" si="114"/>
        <v>0</v>
      </c>
      <c r="I73" s="83">
        <f t="shared" si="114"/>
        <v>0</v>
      </c>
      <c r="J73" s="83">
        <f t="shared" si="114"/>
        <v>0</v>
      </c>
      <c r="K73" s="83">
        <f t="shared" si="114"/>
        <v>0</v>
      </c>
      <c r="L73" s="83">
        <f t="shared" si="114"/>
        <v>0</v>
      </c>
      <c r="M73" s="83">
        <f t="shared" si="114"/>
        <v>0</v>
      </c>
      <c r="N73" s="83">
        <f t="shared" si="114"/>
        <v>0</v>
      </c>
      <c r="O73" s="83">
        <f t="shared" si="114"/>
        <v>0</v>
      </c>
      <c r="P73" s="83">
        <f t="shared" si="114"/>
        <v>0</v>
      </c>
      <c r="Q73" s="83">
        <f t="shared" si="114"/>
        <v>0</v>
      </c>
      <c r="R73" s="83">
        <f t="shared" si="114"/>
        <v>0</v>
      </c>
      <c r="S73" s="83">
        <f t="shared" si="114"/>
        <v>0</v>
      </c>
      <c r="T73" s="83">
        <f t="shared" si="114"/>
        <v>0</v>
      </c>
      <c r="U73" s="83">
        <f t="shared" si="114"/>
        <v>0</v>
      </c>
      <c r="V73" s="83">
        <f t="shared" si="114"/>
        <v>0</v>
      </c>
      <c r="W73" s="83">
        <f t="shared" si="114"/>
        <v>0</v>
      </c>
      <c r="X73" s="83">
        <f t="shared" si="114"/>
        <v>0</v>
      </c>
      <c r="Y73" s="83">
        <f t="shared" si="114"/>
        <v>0</v>
      </c>
      <c r="Z73" s="83">
        <f t="shared" si="114"/>
        <v>0</v>
      </c>
      <c r="AA73" s="83">
        <f t="shared" si="115"/>
        <v>0</v>
      </c>
      <c r="AB73" s="83">
        <f t="shared" si="116"/>
        <v>0</v>
      </c>
      <c r="AC73" s="83">
        <f t="shared" si="117"/>
        <v>0</v>
      </c>
      <c r="AD73" s="83">
        <f t="shared" si="118"/>
        <v>0</v>
      </c>
      <c r="AE73" s="83">
        <f t="shared" si="119"/>
        <v>0</v>
      </c>
      <c r="AF73" s="83">
        <f t="shared" si="120"/>
        <v>0</v>
      </c>
      <c r="AG73" s="83">
        <f t="shared" si="121"/>
        <v>0</v>
      </c>
      <c r="AH73" s="83">
        <f t="shared" si="122"/>
        <v>0</v>
      </c>
      <c r="AI73" s="83">
        <f t="shared" si="123"/>
        <v>0</v>
      </c>
      <c r="AJ73" s="83">
        <f t="shared" si="124"/>
        <v>0</v>
      </c>
    </row>
    <row r="74" spans="2:37">
      <c r="B74" s="30" t="s">
        <v>73</v>
      </c>
      <c r="C74" s="52" t="s">
        <v>71</v>
      </c>
      <c r="D74" s="99"/>
      <c r="E74" s="30"/>
      <c r="F74" s="30"/>
      <c r="G74" s="76">
        <v>0.25455511164781258</v>
      </c>
      <c r="H74" s="82">
        <v>0.24615738231434972</v>
      </c>
      <c r="I74" s="82">
        <v>0.24059827924433885</v>
      </c>
      <c r="J74" s="82">
        <v>0.23512342906292116</v>
      </c>
      <c r="K74" s="82">
        <v>0.24085989008951544</v>
      </c>
      <c r="L74" s="82">
        <v>0.22739916644473313</v>
      </c>
      <c r="M74" s="82">
        <v>0.23157932223819658</v>
      </c>
      <c r="N74" s="82">
        <v>0.22095528795924413</v>
      </c>
      <c r="O74" s="82">
        <v>0.21717421181515639</v>
      </c>
      <c r="P74" s="82">
        <v>0.21006263442771878</v>
      </c>
      <c r="Q74" s="82">
        <v>0.21800187185467934</v>
      </c>
      <c r="R74" s="82">
        <v>0.21380327695629381</v>
      </c>
      <c r="S74" s="82">
        <v>0.22309713654899233</v>
      </c>
      <c r="T74" s="82">
        <v>0.23040174188419515</v>
      </c>
      <c r="U74" s="82">
        <v>0.21839773512749683</v>
      </c>
      <c r="V74" s="82">
        <v>0.20735209691432555</v>
      </c>
      <c r="W74" s="82">
        <v>0.20257501724106117</v>
      </c>
      <c r="X74" s="82">
        <v>0.20091488353524209</v>
      </c>
      <c r="Y74" s="82">
        <v>0.20129978131035123</v>
      </c>
      <c r="Z74" s="186">
        <v>0.20004257300330888</v>
      </c>
      <c r="AA74" s="186">
        <v>0.200955287959244</v>
      </c>
      <c r="AB74" s="186">
        <v>0.20317421181515599</v>
      </c>
      <c r="AC74" s="186">
        <v>0.19006263442771901</v>
      </c>
      <c r="AD74" s="186">
        <v>0.19300187185467901</v>
      </c>
      <c r="AE74" s="186">
        <v>0.19380327695629401</v>
      </c>
      <c r="AF74" s="186">
        <v>0.19309713654899199</v>
      </c>
      <c r="AG74" s="186">
        <v>0.18157932223819701</v>
      </c>
      <c r="AH74" s="186">
        <v>0.18095528795924401</v>
      </c>
      <c r="AI74" s="186">
        <v>0.182174211815156</v>
      </c>
      <c r="AJ74" s="186">
        <v>0.180062634427719</v>
      </c>
      <c r="AK74" s="30"/>
    </row>
    <row r="75" spans="2:37">
      <c r="B75" t="s">
        <v>14</v>
      </c>
      <c r="C75" s="43" t="s">
        <v>28</v>
      </c>
      <c r="D75" s="98"/>
      <c r="E75" s="28">
        <f>F75+NPV(r.discount,G75:AJ75)</f>
        <v>1489.030340959456</v>
      </c>
      <c r="G75" s="28">
        <f t="array" ref="G75">SUM(G72:G74*G69:G71)*G64</f>
        <v>0</v>
      </c>
      <c r="H75" s="28">
        <f t="array" ref="H75">SUM(H72:H74*H69:H71)*H64</f>
        <v>0</v>
      </c>
      <c r="I75" s="28">
        <f t="array" ref="I75">SUM(I72:I74*I69:I71)*I64</f>
        <v>0</v>
      </c>
      <c r="J75" s="28">
        <f t="array" ref="J75">SUM(J72:J74*J69:J71)*J64</f>
        <v>0</v>
      </c>
      <c r="K75" s="28">
        <f t="array" ref="K75">SUM(K72:K74*K69:K71)*K64</f>
        <v>0</v>
      </c>
      <c r="L75" s="28">
        <f t="array" ref="L75">SUM(L72:L74*L69:L71)*L64</f>
        <v>26.104937820218257</v>
      </c>
      <c r="M75" s="28">
        <f t="array" ref="M75">SUM(M72:M74*M69:M71)*M64</f>
        <v>42.875982797709888</v>
      </c>
      <c r="N75" s="28">
        <f t="array" ref="N75">SUM(N72:N74*N69:N71)*N64</f>
        <v>56.699853843517438</v>
      </c>
      <c r="O75" s="28">
        <f t="array" ref="O75">SUM(O72:O74*O69:O71)*O64</f>
        <v>71.495988714871572</v>
      </c>
      <c r="P75" s="28">
        <f t="array" ref="P75">SUM(P72:P74*P69:P71)*P64</f>
        <v>84.645455796426134</v>
      </c>
      <c r="Q75" s="28">
        <f t="array" ref="Q75">SUM(Q72:Q74*Q69:Q71)*Q64</f>
        <v>104.1733593117193</v>
      </c>
      <c r="R75" s="28">
        <f t="array" ref="R75">SUM(R72:R74*R69:R71)*R64</f>
        <v>118.43203080343417</v>
      </c>
      <c r="S75" s="28">
        <f t="array" ref="S75">SUM(S72:S74*S69:S71)*S64</f>
        <v>140.81692590400112</v>
      </c>
      <c r="T75" s="28">
        <f t="array" ref="T75">SUM(T72:T74*T69:T71)*T64</f>
        <v>163.50528811573844</v>
      </c>
      <c r="U75" s="28">
        <f t="array" ref="U75">SUM(U72:U74*U69:U71)*U64</f>
        <v>172.38786376541651</v>
      </c>
      <c r="V75" s="28">
        <f t="array" ref="V75">SUM(V72:V74*V69:V71)*V64</f>
        <v>180.44530533869258</v>
      </c>
      <c r="W75" s="28">
        <f t="array" ref="W75">SUM(W72:W74*W69:W71)*W64</f>
        <v>192.92971587301795</v>
      </c>
      <c r="X75" s="28">
        <f t="array" ref="X75">SUM(X72:X74*X69:X71)*X64</f>
        <v>208.10673823392563</v>
      </c>
      <c r="Y75" s="28">
        <f t="array" ref="Y75">SUM(Y72:Y74*Y69:Y71)*Y64</f>
        <v>225.55200256743808</v>
      </c>
      <c r="Z75" s="28">
        <f t="array" ref="Z75">SUM(Z72:Z74*Z69:Z71)*Z64</f>
        <v>241.34123442361675</v>
      </c>
      <c r="AA75" s="28">
        <f t="array" ref="AA75">SUM(AA72:AA74*AA69:AA71)*AA64</f>
        <v>259.9807636485171</v>
      </c>
      <c r="AB75" s="28">
        <f t="array" ref="AB75">SUM(AB72:AB74*AB69:AB71)*AB64</f>
        <v>280.85150621608221</v>
      </c>
      <c r="AC75" s="28">
        <f t="array" ref="AC75">SUM(AC72:AC74*AC69:AC71)*AC64</f>
        <v>279.81926266981344</v>
      </c>
      <c r="AD75" s="28">
        <f t="array" ref="AD75">SUM(AD72:AD74*AD69:AD71)*AD64</f>
        <v>301.76363397514928</v>
      </c>
      <c r="AE75" s="28">
        <f t="array" ref="AE75">SUM(AE72:AE74*AE69:AE71)*AE64</f>
        <v>320.97167310196653</v>
      </c>
      <c r="AF75" s="28">
        <f t="array" ref="AF75">SUM(AF72:AF74*AF69:AF71)*AF64</f>
        <v>337.95869374121759</v>
      </c>
      <c r="AG75" s="28">
        <f t="array" ref="AG75">SUM(AG72:AG74*AG69:AG71)*AG64</f>
        <v>335.12765534170074</v>
      </c>
      <c r="AH75" s="28">
        <f t="array" ref="AH75">SUM(AH72:AH74*AH69:AH71)*AH64</f>
        <v>351.49983401046296</v>
      </c>
      <c r="AI75" s="28">
        <f t="array" ref="AI75">SUM(AI72:AI74*AI69:AI71)*AI64</f>
        <v>371.7702622697974</v>
      </c>
      <c r="AJ75" s="28">
        <f t="array" ref="AJ75">SUM(AJ72:AJ74*AJ69:AJ71)*AJ64</f>
        <v>385.417017194344</v>
      </c>
      <c r="AK75" s="28">
        <f>SUM(F75:AJ75)</f>
        <v>5254.6729854787955</v>
      </c>
    </row>
    <row r="76" spans="2:37">
      <c r="B76" s="24" t="s">
        <v>225</v>
      </c>
      <c r="C76" s="44" t="s">
        <v>28</v>
      </c>
      <c r="D76" s="42"/>
      <c r="E76" s="25">
        <f t="shared" ref="E76:AK76" si="125">SUM(E75:E75)</f>
        <v>1489.030340959456</v>
      </c>
      <c r="F76" s="25">
        <f t="shared" si="125"/>
        <v>0</v>
      </c>
      <c r="G76" s="25">
        <f t="shared" si="125"/>
        <v>0</v>
      </c>
      <c r="H76" s="25">
        <f t="shared" si="125"/>
        <v>0</v>
      </c>
      <c r="I76" s="25">
        <f t="shared" si="125"/>
        <v>0</v>
      </c>
      <c r="J76" s="25">
        <f t="shared" si="125"/>
        <v>0</v>
      </c>
      <c r="K76" s="25">
        <f t="shared" si="125"/>
        <v>0</v>
      </c>
      <c r="L76" s="25">
        <f t="shared" si="125"/>
        <v>26.104937820218257</v>
      </c>
      <c r="M76" s="25">
        <f t="shared" si="125"/>
        <v>42.875982797709888</v>
      </c>
      <c r="N76" s="25">
        <f t="shared" si="125"/>
        <v>56.699853843517438</v>
      </c>
      <c r="O76" s="25">
        <f t="shared" si="125"/>
        <v>71.495988714871572</v>
      </c>
      <c r="P76" s="25">
        <f t="shared" si="125"/>
        <v>84.645455796426134</v>
      </c>
      <c r="Q76" s="25">
        <f t="shared" si="125"/>
        <v>104.1733593117193</v>
      </c>
      <c r="R76" s="25">
        <f t="shared" si="125"/>
        <v>118.43203080343417</v>
      </c>
      <c r="S76" s="25">
        <f t="shared" si="125"/>
        <v>140.81692590400112</v>
      </c>
      <c r="T76" s="25">
        <f t="shared" si="125"/>
        <v>163.50528811573844</v>
      </c>
      <c r="U76" s="25">
        <f t="shared" si="125"/>
        <v>172.38786376541651</v>
      </c>
      <c r="V76" s="25">
        <f t="shared" si="125"/>
        <v>180.44530533869258</v>
      </c>
      <c r="W76" s="25">
        <f t="shared" si="125"/>
        <v>192.92971587301795</v>
      </c>
      <c r="X76" s="25">
        <f t="shared" si="125"/>
        <v>208.10673823392563</v>
      </c>
      <c r="Y76" s="25">
        <f t="shared" si="125"/>
        <v>225.55200256743808</v>
      </c>
      <c r="Z76" s="25">
        <f t="shared" si="125"/>
        <v>241.34123442361675</v>
      </c>
      <c r="AA76" s="25">
        <f t="shared" si="125"/>
        <v>259.9807636485171</v>
      </c>
      <c r="AB76" s="25">
        <f t="shared" si="125"/>
        <v>280.85150621608221</v>
      </c>
      <c r="AC76" s="25">
        <f t="shared" si="125"/>
        <v>279.81926266981344</v>
      </c>
      <c r="AD76" s="25">
        <f t="shared" si="125"/>
        <v>301.76363397514928</v>
      </c>
      <c r="AE76" s="25">
        <f t="shared" si="125"/>
        <v>320.97167310196653</v>
      </c>
      <c r="AF76" s="25">
        <f t="shared" ref="AF76:AJ76" si="126">SUM(AF75:AF75)</f>
        <v>337.95869374121759</v>
      </c>
      <c r="AG76" s="25">
        <f t="shared" si="126"/>
        <v>335.12765534170074</v>
      </c>
      <c r="AH76" s="25">
        <f t="shared" si="126"/>
        <v>351.49983401046296</v>
      </c>
      <c r="AI76" s="25">
        <f t="shared" si="126"/>
        <v>371.7702622697974</v>
      </c>
      <c r="AJ76" s="25">
        <f t="shared" si="126"/>
        <v>385.417017194344</v>
      </c>
      <c r="AK76" s="25">
        <f t="shared" si="125"/>
        <v>5254.6729854787955</v>
      </c>
    </row>
    <row r="77" spans="2:37">
      <c r="D77" s="28"/>
    </row>
    <row r="78" spans="2:37">
      <c r="B78" s="24" t="s">
        <v>228</v>
      </c>
      <c r="C78" s="44" t="s">
        <v>28</v>
      </c>
      <c r="D78" s="42"/>
      <c r="E78" s="25">
        <f>SUM(E76,E66,E60)</f>
        <v>432414.76737718465</v>
      </c>
      <c r="F78" s="25">
        <f>SUM(F76,F66,F60)</f>
        <v>0</v>
      </c>
      <c r="G78" s="25">
        <f>SUM(G76,G66,G60)</f>
        <v>7066.927764606613</v>
      </c>
      <c r="H78" s="25">
        <f>SUM(H76,H66,H60)</f>
        <v>14419.249178075892</v>
      </c>
      <c r="I78" s="25">
        <f t="shared" ref="I78:AK78" si="127">SUM(I76,I66,I60)</f>
        <v>22075.739054158686</v>
      </c>
      <c r="J78" s="25">
        <f t="shared" si="127"/>
        <v>30034.211130928416</v>
      </c>
      <c r="K78" s="25">
        <f t="shared" si="127"/>
        <v>30659.374247945507</v>
      </c>
      <c r="L78" s="25">
        <f t="shared" si="127"/>
        <v>31320.100297470442</v>
      </c>
      <c r="M78" s="25">
        <f t="shared" si="127"/>
        <v>31994.620569942828</v>
      </c>
      <c r="N78" s="25">
        <f t="shared" si="127"/>
        <v>32666.442314703287</v>
      </c>
      <c r="O78" s="25">
        <f t="shared" si="127"/>
        <v>33373.007152942257</v>
      </c>
      <c r="P78" s="25">
        <f t="shared" si="127"/>
        <v>34093.543478895655</v>
      </c>
      <c r="Q78" s="25">
        <f t="shared" si="127"/>
        <v>34873.736563176644</v>
      </c>
      <c r="R78" s="25">
        <f t="shared" si="127"/>
        <v>35644.093071361429</v>
      </c>
      <c r="S78" s="25">
        <f t="shared" si="127"/>
        <v>36464.138476565815</v>
      </c>
      <c r="T78" s="25">
        <f t="shared" si="127"/>
        <v>37278.0914274143</v>
      </c>
      <c r="U78" s="25">
        <f t="shared" si="127"/>
        <v>38066.886707678932</v>
      </c>
      <c r="V78" s="25">
        <f t="shared" si="127"/>
        <v>38870.678818797947</v>
      </c>
      <c r="W78" s="25">
        <f t="shared" si="127"/>
        <v>39689.590075284454</v>
      </c>
      <c r="X78" s="25">
        <f t="shared" si="127"/>
        <v>40555.104283506596</v>
      </c>
      <c r="Y78" s="25">
        <f t="shared" si="127"/>
        <v>41447.088913453328</v>
      </c>
      <c r="Z78" s="25">
        <f t="shared" si="127"/>
        <v>42348.348571313756</v>
      </c>
      <c r="AA78" s="25">
        <f t="shared" si="127"/>
        <v>43258.455684505694</v>
      </c>
      <c r="AB78" s="25">
        <f t="shared" si="127"/>
        <v>44196.171328774639</v>
      </c>
      <c r="AC78" s="25">
        <f t="shared" si="127"/>
        <v>45126.865498931955</v>
      </c>
      <c r="AD78" s="25">
        <f t="shared" si="127"/>
        <v>46082.724109058392</v>
      </c>
      <c r="AE78" s="25">
        <f t="shared" si="127"/>
        <v>47062.061766394479</v>
      </c>
      <c r="AF78" s="25">
        <f t="shared" ref="AF78:AJ78" si="128">SUM(AF76,AF66,AF60)</f>
        <v>48058.688655711128</v>
      </c>
      <c r="AG78" s="25">
        <f t="shared" si="128"/>
        <v>49060.566006711779</v>
      </c>
      <c r="AH78" s="25">
        <f t="shared" si="128"/>
        <v>50090.286171670887</v>
      </c>
      <c r="AI78" s="25">
        <f t="shared" si="128"/>
        <v>51147.848710044782</v>
      </c>
      <c r="AJ78" s="25">
        <f t="shared" si="128"/>
        <v>52234.634022269485</v>
      </c>
      <c r="AK78" s="25">
        <f t="shared" si="127"/>
        <v>1129259.2740522963</v>
      </c>
    </row>
    <row r="79" spans="2:37">
      <c r="D79" s="28"/>
    </row>
    <row r="80" spans="2:37" ht="12" thickBot="1">
      <c r="B80" s="48" t="s">
        <v>74</v>
      </c>
      <c r="C80" s="49"/>
      <c r="D80" s="145"/>
      <c r="E80" s="48"/>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row>
    <row r="81" spans="1:37">
      <c r="B81" t="s">
        <v>209</v>
      </c>
      <c r="C81" s="43" t="s">
        <v>75</v>
      </c>
      <c r="D81" s="98" t="s">
        <v>263</v>
      </c>
      <c r="F81" s="65"/>
      <c r="G81" s="56">
        <f>G82-F82</f>
        <v>0.99999999999999978</v>
      </c>
      <c r="H81" s="56">
        <f t="shared" ref="H81:AA81" si="129">H82-G82</f>
        <v>0.90000000000000036</v>
      </c>
      <c r="I81" s="56">
        <f t="shared" si="129"/>
        <v>0.89999999999999947</v>
      </c>
      <c r="J81" s="56">
        <f t="shared" si="129"/>
        <v>1</v>
      </c>
      <c r="K81" s="56">
        <f t="shared" si="129"/>
        <v>0.90000000000000036</v>
      </c>
      <c r="L81" s="56">
        <f t="shared" si="129"/>
        <v>0.90000000000000036</v>
      </c>
      <c r="M81" s="56">
        <f t="shared" si="129"/>
        <v>1</v>
      </c>
      <c r="N81" s="56">
        <f t="shared" si="129"/>
        <v>1</v>
      </c>
      <c r="O81" s="56">
        <f t="shared" si="129"/>
        <v>1</v>
      </c>
      <c r="P81" s="56">
        <f t="shared" si="129"/>
        <v>1.0999999999999996</v>
      </c>
      <c r="Q81" s="56">
        <f t="shared" si="129"/>
        <v>1</v>
      </c>
      <c r="R81" s="56">
        <f t="shared" si="129"/>
        <v>1</v>
      </c>
      <c r="S81" s="56">
        <f t="shared" si="129"/>
        <v>1</v>
      </c>
      <c r="T81" s="56">
        <f t="shared" si="129"/>
        <v>1</v>
      </c>
      <c r="U81" s="56">
        <f t="shared" si="129"/>
        <v>1</v>
      </c>
      <c r="V81" s="56">
        <f t="shared" si="129"/>
        <v>1</v>
      </c>
      <c r="W81" s="56">
        <f t="shared" si="129"/>
        <v>1.1000000000000014</v>
      </c>
      <c r="X81" s="56">
        <f t="shared" si="129"/>
        <v>1</v>
      </c>
      <c r="Y81" s="56">
        <f t="shared" si="129"/>
        <v>1</v>
      </c>
      <c r="Z81" s="56">
        <f t="shared" si="129"/>
        <v>1</v>
      </c>
      <c r="AA81" s="56">
        <f t="shared" si="129"/>
        <v>1</v>
      </c>
      <c r="AB81" s="56">
        <f t="shared" ref="AB81" si="130">AB82-AA82</f>
        <v>1</v>
      </c>
      <c r="AC81" s="56">
        <f t="shared" ref="AC81" si="131">AC82-AB82</f>
        <v>1.0999999999999979</v>
      </c>
      <c r="AD81" s="56">
        <f t="shared" ref="AD81" si="132">AD82-AC82</f>
        <v>1</v>
      </c>
      <c r="AE81" s="56">
        <f t="shared" ref="AE81" si="133">AE82-AD82</f>
        <v>1</v>
      </c>
      <c r="AF81" s="56">
        <f t="shared" ref="AF81" si="134">AF82-AE82</f>
        <v>1</v>
      </c>
      <c r="AG81" s="56">
        <f t="shared" ref="AG81" si="135">AG82-AF82</f>
        <v>1</v>
      </c>
      <c r="AH81" s="56">
        <f t="shared" ref="AH81" si="136">AH82-AG82</f>
        <v>1</v>
      </c>
      <c r="AI81" s="56">
        <f t="shared" ref="AI81" si="137">AI82-AH82</f>
        <v>1</v>
      </c>
      <c r="AJ81" s="56">
        <f t="shared" ref="AJ81" si="138">AJ82-AI82</f>
        <v>1.1000000000000014</v>
      </c>
    </row>
    <row r="82" spans="1:37">
      <c r="B82" t="s">
        <v>210</v>
      </c>
      <c r="C82" s="43" t="s">
        <v>75</v>
      </c>
      <c r="D82" s="98"/>
      <c r="F82" s="88">
        <v>1.8</v>
      </c>
      <c r="G82" s="87">
        <v>2.8</v>
      </c>
      <c r="H82" s="87">
        <v>3.7</v>
      </c>
      <c r="I82" s="87">
        <v>4.5999999999999996</v>
      </c>
      <c r="J82" s="87">
        <v>5.6</v>
      </c>
      <c r="K82" s="87">
        <v>6.5</v>
      </c>
      <c r="L82" s="87">
        <v>7.4</v>
      </c>
      <c r="M82" s="87">
        <v>8.4</v>
      </c>
      <c r="N82" s="87">
        <v>9.4</v>
      </c>
      <c r="O82" s="87">
        <v>10.4</v>
      </c>
      <c r="P82" s="87">
        <v>11.5</v>
      </c>
      <c r="Q82" s="87">
        <v>12.5</v>
      </c>
      <c r="R82" s="87">
        <v>13.5</v>
      </c>
      <c r="S82" s="87">
        <v>14.5</v>
      </c>
      <c r="T82" s="87">
        <v>15.5</v>
      </c>
      <c r="U82" s="87">
        <v>16.5</v>
      </c>
      <c r="V82" s="87">
        <v>17.5</v>
      </c>
      <c r="W82" s="87">
        <v>18.600000000000001</v>
      </c>
      <c r="X82" s="87">
        <v>19.600000000000001</v>
      </c>
      <c r="Y82" s="87">
        <v>20.6</v>
      </c>
      <c r="Z82" s="87">
        <v>21.6</v>
      </c>
      <c r="AA82" s="87">
        <v>22.6</v>
      </c>
      <c r="AB82" s="87">
        <v>23.6</v>
      </c>
      <c r="AC82" s="87">
        <v>24.7</v>
      </c>
      <c r="AD82" s="87">
        <v>25.7</v>
      </c>
      <c r="AE82" s="87">
        <v>26.7</v>
      </c>
      <c r="AF82" s="87">
        <v>27.7</v>
      </c>
      <c r="AG82" s="87">
        <v>28.7</v>
      </c>
      <c r="AH82" s="87">
        <v>29.7</v>
      </c>
      <c r="AI82" s="87">
        <v>30.7</v>
      </c>
      <c r="AJ82" s="87">
        <v>31.8</v>
      </c>
    </row>
    <row r="83" spans="1:37">
      <c r="B83" t="s">
        <v>76</v>
      </c>
      <c r="C83" s="43" t="s">
        <v>77</v>
      </c>
      <c r="D83" s="98"/>
      <c r="G83" s="84">
        <v>0.06</v>
      </c>
      <c r="H83" s="84">
        <v>0.12</v>
      </c>
      <c r="I83" s="84">
        <v>0.23</v>
      </c>
      <c r="J83" s="85">
        <f>I83</f>
        <v>0.23</v>
      </c>
      <c r="K83" s="85">
        <f t="shared" ref="K83:Z86" si="139">J83</f>
        <v>0.23</v>
      </c>
      <c r="L83" s="85">
        <f t="shared" si="139"/>
        <v>0.23</v>
      </c>
      <c r="M83" s="85">
        <f t="shared" si="139"/>
        <v>0.23</v>
      </c>
      <c r="N83" s="85">
        <f t="shared" si="139"/>
        <v>0.23</v>
      </c>
      <c r="O83" s="85">
        <f t="shared" si="139"/>
        <v>0.23</v>
      </c>
      <c r="P83" s="85">
        <f t="shared" si="139"/>
        <v>0.23</v>
      </c>
      <c r="Q83" s="85">
        <f t="shared" si="139"/>
        <v>0.23</v>
      </c>
      <c r="R83" s="85">
        <f t="shared" si="139"/>
        <v>0.23</v>
      </c>
      <c r="S83" s="85">
        <f t="shared" si="139"/>
        <v>0.23</v>
      </c>
      <c r="T83" s="85">
        <f t="shared" si="139"/>
        <v>0.23</v>
      </c>
      <c r="U83" s="85">
        <f t="shared" si="139"/>
        <v>0.23</v>
      </c>
      <c r="V83" s="85">
        <f t="shared" si="139"/>
        <v>0.23</v>
      </c>
      <c r="W83" s="85">
        <f t="shared" si="139"/>
        <v>0.23</v>
      </c>
      <c r="X83" s="85">
        <f t="shared" si="139"/>
        <v>0.23</v>
      </c>
      <c r="Y83" s="85">
        <f t="shared" si="139"/>
        <v>0.23</v>
      </c>
      <c r="Z83" s="85">
        <f t="shared" si="139"/>
        <v>0.23</v>
      </c>
      <c r="AA83" s="85">
        <f t="shared" ref="AA83:AA86" si="140">Z83</f>
        <v>0.23</v>
      </c>
      <c r="AB83" s="85">
        <f t="shared" ref="AB83:AB86" si="141">AA83</f>
        <v>0.23</v>
      </c>
      <c r="AC83" s="85">
        <f t="shared" ref="AC83:AC86" si="142">AB83</f>
        <v>0.23</v>
      </c>
      <c r="AD83" s="85">
        <f t="shared" ref="AD83:AD86" si="143">AC83</f>
        <v>0.23</v>
      </c>
      <c r="AE83" s="85">
        <f t="shared" ref="AE83:AE86" si="144">AD83</f>
        <v>0.23</v>
      </c>
      <c r="AF83" s="85">
        <f t="shared" ref="AF83:AF86" si="145">AE83</f>
        <v>0.23</v>
      </c>
      <c r="AG83" s="85">
        <f t="shared" ref="AG83:AG86" si="146">AF83</f>
        <v>0.23</v>
      </c>
      <c r="AH83" s="85">
        <f t="shared" ref="AH83:AH86" si="147">AG83</f>
        <v>0.23</v>
      </c>
      <c r="AI83" s="85">
        <f t="shared" ref="AI83:AI86" si="148">AH83</f>
        <v>0.23</v>
      </c>
      <c r="AJ83" s="85">
        <f t="shared" ref="AJ83:AJ86" si="149">AI83</f>
        <v>0.23</v>
      </c>
    </row>
    <row r="84" spans="1:37">
      <c r="B84" t="s">
        <v>78</v>
      </c>
      <c r="C84" s="43" t="s">
        <v>75</v>
      </c>
      <c r="D84" s="98" t="s">
        <v>275</v>
      </c>
      <c r="G84" s="56">
        <f>H84</f>
        <v>0</v>
      </c>
      <c r="H84" s="56">
        <f>I84</f>
        <v>0</v>
      </c>
      <c r="I84" s="39">
        <f>0/I83</f>
        <v>0</v>
      </c>
      <c r="J84" s="56">
        <f t="shared" ref="H84:U86" si="150">I84</f>
        <v>0</v>
      </c>
      <c r="K84" s="56">
        <f t="shared" si="150"/>
        <v>0</v>
      </c>
      <c r="L84" s="56">
        <f t="shared" si="150"/>
        <v>0</v>
      </c>
      <c r="M84" s="56">
        <f t="shared" si="150"/>
        <v>0</v>
      </c>
      <c r="N84" s="56">
        <f t="shared" si="150"/>
        <v>0</v>
      </c>
      <c r="O84" s="56">
        <f t="shared" si="150"/>
        <v>0</v>
      </c>
      <c r="P84" s="56">
        <f t="shared" si="150"/>
        <v>0</v>
      </c>
      <c r="Q84" s="56">
        <f t="shared" si="150"/>
        <v>0</v>
      </c>
      <c r="R84" s="56">
        <f t="shared" si="150"/>
        <v>0</v>
      </c>
      <c r="S84" s="56">
        <f t="shared" si="150"/>
        <v>0</v>
      </c>
      <c r="T84" s="56">
        <f t="shared" si="150"/>
        <v>0</v>
      </c>
      <c r="U84" s="56">
        <f t="shared" si="150"/>
        <v>0</v>
      </c>
      <c r="V84" s="56">
        <f t="shared" si="139"/>
        <v>0</v>
      </c>
      <c r="W84" s="56">
        <f t="shared" si="139"/>
        <v>0</v>
      </c>
      <c r="X84" s="56">
        <f t="shared" si="139"/>
        <v>0</v>
      </c>
      <c r="Y84" s="56">
        <f t="shared" si="139"/>
        <v>0</v>
      </c>
      <c r="Z84" s="56">
        <f t="shared" si="139"/>
        <v>0</v>
      </c>
      <c r="AA84" s="56">
        <f t="shared" si="140"/>
        <v>0</v>
      </c>
      <c r="AB84" s="56">
        <f t="shared" si="141"/>
        <v>0</v>
      </c>
      <c r="AC84" s="56">
        <f t="shared" si="142"/>
        <v>0</v>
      </c>
      <c r="AD84" s="56">
        <f t="shared" si="143"/>
        <v>0</v>
      </c>
      <c r="AE84" s="56">
        <f t="shared" si="144"/>
        <v>0</v>
      </c>
      <c r="AF84" s="56">
        <f t="shared" si="145"/>
        <v>0</v>
      </c>
      <c r="AG84" s="56">
        <f t="shared" si="146"/>
        <v>0</v>
      </c>
      <c r="AH84" s="56">
        <f t="shared" si="147"/>
        <v>0</v>
      </c>
      <c r="AI84" s="56">
        <f t="shared" si="148"/>
        <v>0</v>
      </c>
      <c r="AJ84" s="56">
        <f t="shared" si="149"/>
        <v>0</v>
      </c>
    </row>
    <row r="85" spans="1:37">
      <c r="B85" t="s">
        <v>79</v>
      </c>
      <c r="C85" s="43" t="s">
        <v>75</v>
      </c>
      <c r="D85" s="98" t="s">
        <v>275</v>
      </c>
      <c r="G85" s="56">
        <f>H85</f>
        <v>0</v>
      </c>
      <c r="H85" s="56">
        <f>I85</f>
        <v>0</v>
      </c>
      <c r="I85" s="39">
        <f>0/I83</f>
        <v>0</v>
      </c>
      <c r="J85" s="56">
        <f t="shared" ref="J85" si="151">I85</f>
        <v>0</v>
      </c>
      <c r="K85" s="56">
        <f t="shared" ref="K85" si="152">J85</f>
        <v>0</v>
      </c>
      <c r="L85" s="56">
        <f t="shared" ref="L85" si="153">K85</f>
        <v>0</v>
      </c>
      <c r="M85" s="56">
        <f t="shared" ref="M85" si="154">L85</f>
        <v>0</v>
      </c>
      <c r="N85" s="56">
        <f t="shared" ref="N85" si="155">M85</f>
        <v>0</v>
      </c>
      <c r="O85" s="56">
        <f t="shared" ref="O85" si="156">N85</f>
        <v>0</v>
      </c>
      <c r="P85" s="56">
        <f t="shared" ref="P85" si="157">O85</f>
        <v>0</v>
      </c>
      <c r="Q85" s="56">
        <f t="shared" ref="Q85" si="158">P85</f>
        <v>0</v>
      </c>
      <c r="R85" s="56">
        <f t="shared" ref="R85" si="159">Q85</f>
        <v>0</v>
      </c>
      <c r="S85" s="56">
        <f t="shared" ref="S85" si="160">R85</f>
        <v>0</v>
      </c>
      <c r="T85" s="56">
        <f t="shared" ref="T85" si="161">S85</f>
        <v>0</v>
      </c>
      <c r="U85" s="56">
        <f t="shared" ref="U85" si="162">T85</f>
        <v>0</v>
      </c>
      <c r="V85" s="56">
        <f t="shared" si="139"/>
        <v>0</v>
      </c>
      <c r="W85" s="56">
        <f t="shared" si="139"/>
        <v>0</v>
      </c>
      <c r="X85" s="56">
        <f t="shared" si="139"/>
        <v>0</v>
      </c>
      <c r="Y85" s="56">
        <f t="shared" si="139"/>
        <v>0</v>
      </c>
      <c r="Z85" s="56">
        <f t="shared" si="139"/>
        <v>0</v>
      </c>
      <c r="AA85" s="56">
        <f t="shared" si="140"/>
        <v>0</v>
      </c>
      <c r="AB85" s="56">
        <f t="shared" si="141"/>
        <v>0</v>
      </c>
      <c r="AC85" s="56">
        <f t="shared" si="142"/>
        <v>0</v>
      </c>
      <c r="AD85" s="56">
        <f t="shared" si="143"/>
        <v>0</v>
      </c>
      <c r="AE85" s="56">
        <f t="shared" si="144"/>
        <v>0</v>
      </c>
      <c r="AF85" s="56">
        <f t="shared" si="145"/>
        <v>0</v>
      </c>
      <c r="AG85" s="56">
        <f t="shared" si="146"/>
        <v>0</v>
      </c>
      <c r="AH85" s="56">
        <f t="shared" si="147"/>
        <v>0</v>
      </c>
      <c r="AI85" s="56">
        <f t="shared" si="148"/>
        <v>0</v>
      </c>
      <c r="AJ85" s="56">
        <f t="shared" si="149"/>
        <v>0</v>
      </c>
    </row>
    <row r="86" spans="1:37">
      <c r="B86" t="s">
        <v>80</v>
      </c>
      <c r="C86" s="43" t="s">
        <v>77</v>
      </c>
      <c r="D86" s="98"/>
      <c r="G86" s="84">
        <v>0.19</v>
      </c>
      <c r="H86" s="85">
        <f t="shared" si="150"/>
        <v>0.19</v>
      </c>
      <c r="I86" s="85">
        <f t="shared" si="150"/>
        <v>0.19</v>
      </c>
      <c r="J86" s="85">
        <f t="shared" si="150"/>
        <v>0.19</v>
      </c>
      <c r="K86" s="85">
        <f t="shared" si="150"/>
        <v>0.19</v>
      </c>
      <c r="L86" s="85">
        <f t="shared" si="150"/>
        <v>0.19</v>
      </c>
      <c r="M86" s="85">
        <f t="shared" si="150"/>
        <v>0.19</v>
      </c>
      <c r="N86" s="85">
        <f t="shared" si="150"/>
        <v>0.19</v>
      </c>
      <c r="O86" s="85">
        <f t="shared" si="150"/>
        <v>0.19</v>
      </c>
      <c r="P86" s="85">
        <f t="shared" si="150"/>
        <v>0.19</v>
      </c>
      <c r="Q86" s="85">
        <f t="shared" si="150"/>
        <v>0.19</v>
      </c>
      <c r="R86" s="85">
        <f t="shared" si="150"/>
        <v>0.19</v>
      </c>
      <c r="S86" s="85">
        <f t="shared" si="150"/>
        <v>0.19</v>
      </c>
      <c r="T86" s="85">
        <f t="shared" si="150"/>
        <v>0.19</v>
      </c>
      <c r="U86" s="85">
        <f t="shared" si="150"/>
        <v>0.19</v>
      </c>
      <c r="V86" s="85">
        <f t="shared" si="139"/>
        <v>0.19</v>
      </c>
      <c r="W86" s="85">
        <f t="shared" si="139"/>
        <v>0.19</v>
      </c>
      <c r="X86" s="85">
        <f t="shared" si="139"/>
        <v>0.19</v>
      </c>
      <c r="Y86" s="85">
        <f t="shared" si="139"/>
        <v>0.19</v>
      </c>
      <c r="Z86" s="85">
        <f t="shared" si="139"/>
        <v>0.19</v>
      </c>
      <c r="AA86" s="85">
        <f t="shared" si="140"/>
        <v>0.19</v>
      </c>
      <c r="AB86" s="85">
        <f t="shared" si="141"/>
        <v>0.19</v>
      </c>
      <c r="AC86" s="85">
        <f t="shared" si="142"/>
        <v>0.19</v>
      </c>
      <c r="AD86" s="85">
        <f t="shared" si="143"/>
        <v>0.19</v>
      </c>
      <c r="AE86" s="85">
        <f t="shared" si="144"/>
        <v>0.19</v>
      </c>
      <c r="AF86" s="85">
        <f t="shared" si="145"/>
        <v>0.19</v>
      </c>
      <c r="AG86" s="85">
        <f t="shared" si="146"/>
        <v>0.19</v>
      </c>
      <c r="AH86" s="85">
        <f t="shared" si="147"/>
        <v>0.19</v>
      </c>
      <c r="AI86" s="85">
        <f t="shared" si="148"/>
        <v>0.19</v>
      </c>
      <c r="AJ86" s="85">
        <f t="shared" si="149"/>
        <v>0.19</v>
      </c>
    </row>
    <row r="87" spans="1:37">
      <c r="B87" t="s">
        <v>214</v>
      </c>
      <c r="C87" s="43" t="s">
        <v>75</v>
      </c>
      <c r="D87" s="98"/>
      <c r="G87" s="56">
        <f t="shared" ref="G87:Y87" si="163">MAX(MIN(G$85,G82)-G84,0)*G$83</f>
        <v>0</v>
      </c>
      <c r="H87" s="56">
        <f t="shared" si="163"/>
        <v>0</v>
      </c>
      <c r="I87" s="56">
        <f t="shared" si="163"/>
        <v>0</v>
      </c>
      <c r="J87" s="56">
        <f t="shared" si="163"/>
        <v>0</v>
      </c>
      <c r="K87" s="56">
        <f t="shared" si="163"/>
        <v>0</v>
      </c>
      <c r="L87" s="56">
        <f t="shared" si="163"/>
        <v>0</v>
      </c>
      <c r="M87" s="56">
        <f t="shared" si="163"/>
        <v>0</v>
      </c>
      <c r="N87" s="56">
        <f t="shared" si="163"/>
        <v>0</v>
      </c>
      <c r="O87" s="56">
        <f t="shared" si="163"/>
        <v>0</v>
      </c>
      <c r="P87" s="56">
        <f t="shared" si="163"/>
        <v>0</v>
      </c>
      <c r="Q87" s="56">
        <f t="shared" si="163"/>
        <v>0</v>
      </c>
      <c r="R87" s="56">
        <f t="shared" si="163"/>
        <v>0</v>
      </c>
      <c r="S87" s="56">
        <f t="shared" si="163"/>
        <v>0</v>
      </c>
      <c r="T87" s="56">
        <f t="shared" si="163"/>
        <v>0</v>
      </c>
      <c r="U87" s="56">
        <f t="shared" si="163"/>
        <v>0</v>
      </c>
      <c r="V87" s="56">
        <f t="shared" si="163"/>
        <v>0</v>
      </c>
      <c r="W87" s="56">
        <f t="shared" si="163"/>
        <v>0</v>
      </c>
      <c r="X87" s="56">
        <f t="shared" si="163"/>
        <v>0</v>
      </c>
      <c r="Y87" s="56">
        <f t="shared" si="163"/>
        <v>0</v>
      </c>
      <c r="Z87" s="56">
        <f>MAX(MIN(Z$85,Z82)-Z84,0)*Z$83</f>
        <v>0</v>
      </c>
      <c r="AA87" s="56">
        <f t="shared" ref="AA87:AJ87" si="164">MAX(MIN(AA$85,AA82)-AA84,0)*AA$83</f>
        <v>0</v>
      </c>
      <c r="AB87" s="56">
        <f t="shared" si="164"/>
        <v>0</v>
      </c>
      <c r="AC87" s="56">
        <f t="shared" si="164"/>
        <v>0</v>
      </c>
      <c r="AD87" s="56">
        <f t="shared" si="164"/>
        <v>0</v>
      </c>
      <c r="AE87" s="56">
        <f t="shared" si="164"/>
        <v>0</v>
      </c>
      <c r="AF87" s="56">
        <f t="shared" si="164"/>
        <v>0</v>
      </c>
      <c r="AG87" s="56">
        <f t="shared" si="164"/>
        <v>0</v>
      </c>
      <c r="AH87" s="56">
        <f t="shared" si="164"/>
        <v>0</v>
      </c>
      <c r="AI87" s="56">
        <f t="shared" si="164"/>
        <v>0</v>
      </c>
      <c r="AJ87" s="56">
        <f t="shared" si="164"/>
        <v>0</v>
      </c>
    </row>
    <row r="88" spans="1:37">
      <c r="A88" s="120"/>
      <c r="B88" s="30" t="s">
        <v>63</v>
      </c>
      <c r="C88" s="52" t="s">
        <v>81</v>
      </c>
      <c r="D88" s="99"/>
      <c r="E88" s="30"/>
      <c r="F88" s="30"/>
      <c r="G88" s="40">
        <f>22.1%*8760</f>
        <v>1935.96</v>
      </c>
      <c r="H88" s="55">
        <f t="shared" ref="H88:Z88" si="165">G88</f>
        <v>1935.96</v>
      </c>
      <c r="I88" s="55">
        <f t="shared" si="165"/>
        <v>1935.96</v>
      </c>
      <c r="J88" s="55">
        <f t="shared" si="165"/>
        <v>1935.96</v>
      </c>
      <c r="K88" s="55">
        <f t="shared" si="165"/>
        <v>1935.96</v>
      </c>
      <c r="L88" s="55">
        <f t="shared" si="165"/>
        <v>1935.96</v>
      </c>
      <c r="M88" s="55">
        <f t="shared" si="165"/>
        <v>1935.96</v>
      </c>
      <c r="N88" s="55">
        <f t="shared" si="165"/>
        <v>1935.96</v>
      </c>
      <c r="O88" s="55">
        <f t="shared" si="165"/>
        <v>1935.96</v>
      </c>
      <c r="P88" s="55">
        <f t="shared" si="165"/>
        <v>1935.96</v>
      </c>
      <c r="Q88" s="55">
        <f t="shared" si="165"/>
        <v>1935.96</v>
      </c>
      <c r="R88" s="55">
        <f t="shared" si="165"/>
        <v>1935.96</v>
      </c>
      <c r="S88" s="55">
        <f t="shared" si="165"/>
        <v>1935.96</v>
      </c>
      <c r="T88" s="55">
        <f t="shared" si="165"/>
        <v>1935.96</v>
      </c>
      <c r="U88" s="55">
        <f t="shared" si="165"/>
        <v>1935.96</v>
      </c>
      <c r="V88" s="55">
        <f t="shared" si="165"/>
        <v>1935.96</v>
      </c>
      <c r="W88" s="55">
        <f t="shared" si="165"/>
        <v>1935.96</v>
      </c>
      <c r="X88" s="55">
        <f t="shared" si="165"/>
        <v>1935.96</v>
      </c>
      <c r="Y88" s="55">
        <f t="shared" si="165"/>
        <v>1935.96</v>
      </c>
      <c r="Z88" s="55">
        <f t="shared" si="165"/>
        <v>1935.96</v>
      </c>
      <c r="AA88" s="55">
        <f t="shared" ref="AA88" si="166">Z88</f>
        <v>1935.96</v>
      </c>
      <c r="AB88" s="55">
        <f t="shared" ref="AB88" si="167">AA88</f>
        <v>1935.96</v>
      </c>
      <c r="AC88" s="55">
        <f t="shared" ref="AC88" si="168">AB88</f>
        <v>1935.96</v>
      </c>
      <c r="AD88" s="55">
        <f t="shared" ref="AD88" si="169">AC88</f>
        <v>1935.96</v>
      </c>
      <c r="AE88" s="55">
        <f t="shared" ref="AE88" si="170">AD88</f>
        <v>1935.96</v>
      </c>
      <c r="AF88" s="55">
        <f t="shared" ref="AF88" si="171">AE88</f>
        <v>1935.96</v>
      </c>
      <c r="AG88" s="55">
        <f t="shared" ref="AG88" si="172">AF88</f>
        <v>1935.96</v>
      </c>
      <c r="AH88" s="55">
        <f t="shared" ref="AH88" si="173">AG88</f>
        <v>1935.96</v>
      </c>
      <c r="AI88" s="55">
        <f t="shared" ref="AI88" si="174">AH88</f>
        <v>1935.96</v>
      </c>
      <c r="AJ88" s="55">
        <f t="shared" ref="AJ88" si="175">AI88</f>
        <v>1935.96</v>
      </c>
      <c r="AK88" s="30"/>
    </row>
    <row r="89" spans="1:37">
      <c r="B89" t="s">
        <v>211</v>
      </c>
      <c r="C89" s="43" t="s">
        <v>28</v>
      </c>
      <c r="D89" s="98" t="s">
        <v>275</v>
      </c>
      <c r="E89" s="28">
        <f>F89+NPV(r.discount,G89:AJ89)</f>
        <v>0</v>
      </c>
      <c r="G89" s="53">
        <f>G$87*G$86*G$59*1000*0.6</f>
        <v>0</v>
      </c>
      <c r="H89" s="53">
        <f t="shared" ref="H89:Z89" si="176">H$87*H$86*H$59*1000</f>
        <v>0</v>
      </c>
      <c r="I89" s="53">
        <f t="shared" si="176"/>
        <v>0</v>
      </c>
      <c r="J89" s="53">
        <f t="shared" si="176"/>
        <v>0</v>
      </c>
      <c r="K89" s="53">
        <f t="shared" si="176"/>
        <v>0</v>
      </c>
      <c r="L89" s="53">
        <f t="shared" si="176"/>
        <v>0</v>
      </c>
      <c r="M89" s="53">
        <f t="shared" si="176"/>
        <v>0</v>
      </c>
      <c r="N89" s="187">
        <f t="shared" si="176"/>
        <v>0</v>
      </c>
      <c r="O89" s="187">
        <f t="shared" si="176"/>
        <v>0</v>
      </c>
      <c r="P89" s="187">
        <f t="shared" si="176"/>
        <v>0</v>
      </c>
      <c r="Q89" s="187">
        <f t="shared" si="176"/>
        <v>0</v>
      </c>
      <c r="R89" s="187">
        <f t="shared" si="176"/>
        <v>0</v>
      </c>
      <c r="S89" s="187">
        <f t="shared" si="176"/>
        <v>0</v>
      </c>
      <c r="T89" s="187">
        <f t="shared" si="176"/>
        <v>0</v>
      </c>
      <c r="U89" s="187">
        <f t="shared" si="176"/>
        <v>0</v>
      </c>
      <c r="V89" s="187">
        <f t="shared" si="176"/>
        <v>0</v>
      </c>
      <c r="W89" s="187">
        <f t="shared" si="176"/>
        <v>0</v>
      </c>
      <c r="X89" s="187">
        <f t="shared" si="176"/>
        <v>0</v>
      </c>
      <c r="Y89" s="187">
        <f t="shared" si="176"/>
        <v>0</v>
      </c>
      <c r="Z89" s="187">
        <f t="shared" si="176"/>
        <v>0</v>
      </c>
      <c r="AA89" s="187">
        <f t="shared" ref="AA89:AJ89" si="177">AA$87*AA$86*AA$59*1000</f>
        <v>0</v>
      </c>
      <c r="AB89" s="187">
        <f t="shared" si="177"/>
        <v>0</v>
      </c>
      <c r="AC89" s="187">
        <f t="shared" si="177"/>
        <v>0</v>
      </c>
      <c r="AD89" s="187">
        <f t="shared" si="177"/>
        <v>0</v>
      </c>
      <c r="AE89" s="187">
        <f t="shared" si="177"/>
        <v>0</v>
      </c>
      <c r="AF89" s="187">
        <f t="shared" si="177"/>
        <v>0</v>
      </c>
      <c r="AG89" s="187">
        <f t="shared" si="177"/>
        <v>0</v>
      </c>
      <c r="AH89" s="187">
        <f t="shared" si="177"/>
        <v>0</v>
      </c>
      <c r="AI89" s="187">
        <f t="shared" si="177"/>
        <v>0</v>
      </c>
      <c r="AJ89" s="187">
        <f t="shared" si="177"/>
        <v>0</v>
      </c>
      <c r="AK89" s="28">
        <f>SUM(F89:AJ89)</f>
        <v>0</v>
      </c>
    </row>
    <row r="90" spans="1:37">
      <c r="B90" t="s">
        <v>212</v>
      </c>
      <c r="C90" s="43" t="s">
        <v>28</v>
      </c>
      <c r="D90" s="98" t="s">
        <v>275</v>
      </c>
      <c r="E90" s="28">
        <f>F90+NPV(r.discount,G90:AJ90)</f>
        <v>0</v>
      </c>
      <c r="G90" s="53">
        <f t="shared" ref="G90:Z90" si="178">G$87*$G$88*G$65</f>
        <v>0</v>
      </c>
      <c r="H90" s="53">
        <f t="shared" si="178"/>
        <v>0</v>
      </c>
      <c r="I90" s="53">
        <f t="shared" si="178"/>
        <v>0</v>
      </c>
      <c r="J90" s="53">
        <f t="shared" si="178"/>
        <v>0</v>
      </c>
      <c r="K90" s="53">
        <f t="shared" si="178"/>
        <v>0</v>
      </c>
      <c r="L90" s="53">
        <f t="shared" si="178"/>
        <v>0</v>
      </c>
      <c r="M90" s="53">
        <f t="shared" si="178"/>
        <v>0</v>
      </c>
      <c r="N90" s="187">
        <f t="shared" si="178"/>
        <v>0</v>
      </c>
      <c r="O90" s="187">
        <f t="shared" si="178"/>
        <v>0</v>
      </c>
      <c r="P90" s="187">
        <f t="shared" si="178"/>
        <v>0</v>
      </c>
      <c r="Q90" s="187">
        <f t="shared" si="178"/>
        <v>0</v>
      </c>
      <c r="R90" s="187">
        <f t="shared" si="178"/>
        <v>0</v>
      </c>
      <c r="S90" s="187">
        <f t="shared" si="178"/>
        <v>0</v>
      </c>
      <c r="T90" s="187">
        <f t="shared" si="178"/>
        <v>0</v>
      </c>
      <c r="U90" s="187">
        <f t="shared" si="178"/>
        <v>0</v>
      </c>
      <c r="V90" s="187">
        <f t="shared" si="178"/>
        <v>0</v>
      </c>
      <c r="W90" s="187">
        <f t="shared" si="178"/>
        <v>0</v>
      </c>
      <c r="X90" s="187">
        <f t="shared" si="178"/>
        <v>0</v>
      </c>
      <c r="Y90" s="187">
        <f t="shared" si="178"/>
        <v>0</v>
      </c>
      <c r="Z90" s="187">
        <f t="shared" si="178"/>
        <v>0</v>
      </c>
      <c r="AA90" s="187">
        <f t="shared" ref="AA90:AJ90" si="179">AA$87*$G$88*AA$65</f>
        <v>0</v>
      </c>
      <c r="AB90" s="187">
        <f t="shared" si="179"/>
        <v>0</v>
      </c>
      <c r="AC90" s="187">
        <f t="shared" si="179"/>
        <v>0</v>
      </c>
      <c r="AD90" s="187">
        <f t="shared" si="179"/>
        <v>0</v>
      </c>
      <c r="AE90" s="187">
        <f t="shared" si="179"/>
        <v>0</v>
      </c>
      <c r="AF90" s="187">
        <f t="shared" si="179"/>
        <v>0</v>
      </c>
      <c r="AG90" s="187">
        <f t="shared" si="179"/>
        <v>0</v>
      </c>
      <c r="AH90" s="187">
        <f t="shared" si="179"/>
        <v>0</v>
      </c>
      <c r="AI90" s="187">
        <f t="shared" si="179"/>
        <v>0</v>
      </c>
      <c r="AJ90" s="187">
        <f t="shared" si="179"/>
        <v>0</v>
      </c>
      <c r="AK90" s="28">
        <f>SUM(F90:AJ90)</f>
        <v>0</v>
      </c>
    </row>
    <row r="91" spans="1:37">
      <c r="B91" s="30" t="s">
        <v>213</v>
      </c>
      <c r="C91" s="52" t="s">
        <v>28</v>
      </c>
      <c r="D91" s="98" t="s">
        <v>275</v>
      </c>
      <c r="E91" s="54">
        <f>(F91+NPV(r.discount,G91:AJ91))</f>
        <v>0</v>
      </c>
      <c r="F91" s="30"/>
      <c r="G91" s="50">
        <f t="array" ref="G91">SUM(G$87*G$88*G$72:G$74*G$69:G$71)</f>
        <v>0</v>
      </c>
      <c r="H91" s="50">
        <f t="array" ref="H91">SUM(H$87*H$88*H$72:H$74*H$69:H$71)</f>
        <v>0</v>
      </c>
      <c r="I91" s="50">
        <f t="array" ref="I91">SUM(I$87*I$88*I$72:I$74*I$69:I$71)</f>
        <v>0</v>
      </c>
      <c r="J91" s="50">
        <f t="array" ref="J91">SUM(J$87*J$88*J$72:J$74*J$69:J$71)</f>
        <v>0</v>
      </c>
      <c r="K91" s="50">
        <f t="array" ref="K91">SUM(K$87*K$88*K$72:K$74*K$69:K$71)</f>
        <v>0</v>
      </c>
      <c r="L91" s="50">
        <f t="array" ref="L91">SUM(L$87*L$88*L$72:L$74*L$69:L$71)</f>
        <v>0</v>
      </c>
      <c r="M91" s="50">
        <f t="array" ref="M91">SUM(M$87*M$88*M$72:M$74*M$69:M$71)</f>
        <v>0</v>
      </c>
      <c r="N91" s="50">
        <f t="array" ref="N91">SUM(N$87*N$88*N$72:N$74*N$69:N$71)</f>
        <v>0</v>
      </c>
      <c r="O91" s="50">
        <f t="array" ref="O91">SUM(O$87*O$88*O$72:O$74*O$69:O$71)</f>
        <v>0</v>
      </c>
      <c r="P91" s="50">
        <f t="array" ref="P91">SUM(P$87*P$88*P$72:P$74*P$69:P$71)</f>
        <v>0</v>
      </c>
      <c r="Q91" s="50">
        <f t="array" ref="Q91">SUM(Q$87*Q$88*Q$72:Q$74*Q$69:Q$71)</f>
        <v>0</v>
      </c>
      <c r="R91" s="50">
        <f t="array" ref="R91">SUM(R$87*R$88*R$72:R$74*R$69:R$71)</f>
        <v>0</v>
      </c>
      <c r="S91" s="50">
        <f t="array" ref="S91">SUM(S$87*S$88*S$72:S$74*S$69:S$71)</f>
        <v>0</v>
      </c>
      <c r="T91" s="50">
        <f t="array" ref="T91">SUM(T$87*T$88*T$72:T$74*T$69:T$71)</f>
        <v>0</v>
      </c>
      <c r="U91" s="50">
        <f t="array" ref="U91">SUM(U$87*U$88*U$72:U$74*U$69:U$71)</f>
        <v>0</v>
      </c>
      <c r="V91" s="50">
        <f t="array" ref="V91">SUM(V$87*V$88*V$72:V$74*V$69:V$71)</f>
        <v>0</v>
      </c>
      <c r="W91" s="50">
        <f t="array" ref="W91">SUM(W$87*W$88*W$72:W$74*W$69:W$71)</f>
        <v>0</v>
      </c>
      <c r="X91" s="50">
        <f t="array" ref="X91">SUM(X$87*X$88*X$72:X$74*X$69:X$71)</f>
        <v>0</v>
      </c>
      <c r="Y91" s="50">
        <f t="array" ref="Y91">SUM(Y$87*Y$88*Y$72:Y$74*Y$69:Y$71)</f>
        <v>0</v>
      </c>
      <c r="Z91" s="50">
        <f t="array" ref="Z91">SUM(Z$87*Z$88*Z$72:Z$74*Z$69:Z$71)</f>
        <v>0</v>
      </c>
      <c r="AA91" s="50">
        <f t="array" ref="AA91">SUM(AA$87*AA$88*AA$72:AA$74*AA$69:AA$71)</f>
        <v>0</v>
      </c>
      <c r="AB91" s="50">
        <f t="array" ref="AB91">SUM(AB$87*AB$88*AB$72:AB$74*AB$69:AB$71)</f>
        <v>0</v>
      </c>
      <c r="AC91" s="50">
        <f t="array" ref="AC91">SUM(AC$87*AC$88*AC$72:AC$74*AC$69:AC$71)</f>
        <v>0</v>
      </c>
      <c r="AD91" s="50">
        <f t="array" ref="AD91">SUM(AD$87*AD$88*AD$72:AD$74*AD$69:AD$71)</f>
        <v>0</v>
      </c>
      <c r="AE91" s="50">
        <f t="array" ref="AE91">SUM(AE$87*AE$88*AE$72:AE$74*AE$69:AE$71)</f>
        <v>0</v>
      </c>
      <c r="AF91" s="50">
        <f t="array" ref="AF91">SUM(AF$87*AF$88*AF$72:AF$74*AF$69:AF$71)</f>
        <v>0</v>
      </c>
      <c r="AG91" s="50">
        <f t="array" ref="AG91">SUM(AG$87*AG$88*AG$72:AG$74*AG$69:AG$71)</f>
        <v>0</v>
      </c>
      <c r="AH91" s="50">
        <f t="array" ref="AH91">SUM(AH$87*AH$88*AH$72:AH$74*AH$69:AH$71)</f>
        <v>0</v>
      </c>
      <c r="AI91" s="50">
        <f t="array" ref="AI91">SUM(AI$87*AI$88*AI$72:AI$74*AI$69:AI$71)</f>
        <v>0</v>
      </c>
      <c r="AJ91" s="50">
        <f t="array" ref="AJ91">SUM(AJ$87*AJ$88*AJ$72:AJ$74*AJ$69:AJ$71)</f>
        <v>0</v>
      </c>
      <c r="AK91" s="28">
        <f>SUM(F91:AJ91)</f>
        <v>0</v>
      </c>
    </row>
    <row r="92" spans="1:37">
      <c r="B92" s="24" t="s">
        <v>230</v>
      </c>
      <c r="C92" s="44" t="s">
        <v>28</v>
      </c>
      <c r="D92" s="42" t="s">
        <v>274</v>
      </c>
      <c r="E92" s="25">
        <f>SUM(E89:E91)</f>
        <v>0</v>
      </c>
      <c r="F92" s="25">
        <f>SUM(F89:F91)</f>
        <v>0</v>
      </c>
      <c r="G92" s="25">
        <f t="shared" ref="G92:AK92" si="180">SUM(G89:G91)</f>
        <v>0</v>
      </c>
      <c r="H92" s="25">
        <f t="shared" si="180"/>
        <v>0</v>
      </c>
      <c r="I92" s="25">
        <f t="shared" si="180"/>
        <v>0</v>
      </c>
      <c r="J92" s="25">
        <f t="shared" si="180"/>
        <v>0</v>
      </c>
      <c r="K92" s="25">
        <f t="shared" si="180"/>
        <v>0</v>
      </c>
      <c r="L92" s="25">
        <f t="shared" si="180"/>
        <v>0</v>
      </c>
      <c r="M92" s="25">
        <f t="shared" si="180"/>
        <v>0</v>
      </c>
      <c r="N92" s="25">
        <f t="shared" si="180"/>
        <v>0</v>
      </c>
      <c r="O92" s="25">
        <f t="shared" si="180"/>
        <v>0</v>
      </c>
      <c r="P92" s="25">
        <f t="shared" si="180"/>
        <v>0</v>
      </c>
      <c r="Q92" s="25">
        <f t="shared" si="180"/>
        <v>0</v>
      </c>
      <c r="R92" s="25">
        <f t="shared" si="180"/>
        <v>0</v>
      </c>
      <c r="S92" s="25">
        <f t="shared" si="180"/>
        <v>0</v>
      </c>
      <c r="T92" s="25">
        <f t="shared" si="180"/>
        <v>0</v>
      </c>
      <c r="U92" s="25">
        <f t="shared" si="180"/>
        <v>0</v>
      </c>
      <c r="V92" s="25">
        <f t="shared" si="180"/>
        <v>0</v>
      </c>
      <c r="W92" s="25">
        <f t="shared" si="180"/>
        <v>0</v>
      </c>
      <c r="X92" s="25">
        <f t="shared" si="180"/>
        <v>0</v>
      </c>
      <c r="Y92" s="25">
        <f t="shared" si="180"/>
        <v>0</v>
      </c>
      <c r="Z92" s="25">
        <f t="shared" si="180"/>
        <v>0</v>
      </c>
      <c r="AA92" s="25">
        <f t="shared" si="180"/>
        <v>0</v>
      </c>
      <c r="AB92" s="25">
        <f t="shared" si="180"/>
        <v>0</v>
      </c>
      <c r="AC92" s="25">
        <f t="shared" si="180"/>
        <v>0</v>
      </c>
      <c r="AD92" s="25">
        <f t="shared" si="180"/>
        <v>0</v>
      </c>
      <c r="AE92" s="25">
        <f t="shared" si="180"/>
        <v>0</v>
      </c>
      <c r="AF92" s="25">
        <f t="shared" ref="AF92:AJ92" si="181">SUM(AF89:AF91)</f>
        <v>0</v>
      </c>
      <c r="AG92" s="25">
        <f t="shared" si="181"/>
        <v>0</v>
      </c>
      <c r="AH92" s="25">
        <f t="shared" si="181"/>
        <v>0</v>
      </c>
      <c r="AI92" s="25">
        <f t="shared" si="181"/>
        <v>0</v>
      </c>
      <c r="AJ92" s="25">
        <f t="shared" si="181"/>
        <v>0</v>
      </c>
      <c r="AK92" s="25">
        <f t="shared" si="180"/>
        <v>0</v>
      </c>
    </row>
    <row r="93" spans="1:37">
      <c r="D93" s="28"/>
    </row>
    <row r="94" spans="1:37" ht="12" thickBot="1">
      <c r="B94" s="48" t="s">
        <v>82</v>
      </c>
      <c r="C94" s="49"/>
      <c r="D94" s="145"/>
      <c r="E94" s="48"/>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row>
    <row r="95" spans="1:37">
      <c r="B95" s="21" t="str">
        <f>B51</f>
        <v>Customer Avoided Outage Costs</v>
      </c>
      <c r="C95" s="43" t="str">
        <f>C51</f>
        <v>$</v>
      </c>
      <c r="D95" s="98"/>
      <c r="E95" s="28">
        <f>F95+NPV(r.discount,G95:AJ95)</f>
        <v>60433227.925190464</v>
      </c>
      <c r="F95" s="46">
        <f t="shared" ref="F95:AE95" si="182">F51</f>
        <v>0</v>
      </c>
      <c r="G95" s="46">
        <f t="shared" si="182"/>
        <v>1177864.3501460245</v>
      </c>
      <c r="H95" s="46">
        <f t="shared" si="182"/>
        <v>1924832.162977932</v>
      </c>
      <c r="I95" s="46">
        <f t="shared" si="182"/>
        <v>3897133.4563287487</v>
      </c>
      <c r="J95" s="46">
        <f t="shared" si="182"/>
        <v>3994561.7927369671</v>
      </c>
      <c r="K95" s="46">
        <f t="shared" si="182"/>
        <v>4094425.8375553908</v>
      </c>
      <c r="L95" s="46">
        <f t="shared" si="182"/>
        <v>4196786.4834942762</v>
      </c>
      <c r="M95" s="46">
        <f t="shared" si="182"/>
        <v>4301706.1455816329</v>
      </c>
      <c r="N95" s="46">
        <f t="shared" si="182"/>
        <v>4409248.7992211729</v>
      </c>
      <c r="O95" s="46">
        <f t="shared" si="182"/>
        <v>4519480.0192017034</v>
      </c>
      <c r="P95" s="46">
        <f t="shared" si="182"/>
        <v>4632467.0196817443</v>
      </c>
      <c r="Q95" s="46">
        <f t="shared" si="182"/>
        <v>4748278.6951737879</v>
      </c>
      <c r="R95" s="46">
        <f t="shared" si="182"/>
        <v>4866985.6625531334</v>
      </c>
      <c r="S95" s="46">
        <f t="shared" si="182"/>
        <v>4988660.3041169615</v>
      </c>
      <c r="T95" s="46">
        <f t="shared" si="182"/>
        <v>5113376.8117198842</v>
      </c>
      <c r="U95" s="46">
        <f t="shared" si="182"/>
        <v>5241211.2320128819</v>
      </c>
      <c r="V95" s="46">
        <f t="shared" si="182"/>
        <v>5372241.512813203</v>
      </c>
      <c r="W95" s="46">
        <f t="shared" si="182"/>
        <v>5506547.5506335339</v>
      </c>
      <c r="X95" s="46">
        <f t="shared" si="182"/>
        <v>5644211.2393993717</v>
      </c>
      <c r="Y95" s="46">
        <f t="shared" si="182"/>
        <v>5785316.5203843545</v>
      </c>
      <c r="Z95" s="46">
        <f t="shared" si="182"/>
        <v>5929949.4333939627</v>
      </c>
      <c r="AA95" s="46">
        <f t="shared" si="182"/>
        <v>6078198.1692288127</v>
      </c>
      <c r="AB95" s="46">
        <f t="shared" si="182"/>
        <v>6230153.1234595319</v>
      </c>
      <c r="AC95" s="46">
        <f t="shared" si="182"/>
        <v>6385906.9515460199</v>
      </c>
      <c r="AD95" s="46">
        <f t="shared" si="182"/>
        <v>6545554.6253346698</v>
      </c>
      <c r="AE95" s="46">
        <f t="shared" si="182"/>
        <v>6709193.4909680383</v>
      </c>
      <c r="AF95" s="46">
        <f t="shared" ref="AF95:AJ95" si="183">AF51</f>
        <v>6876923.3282422377</v>
      </c>
      <c r="AG95" s="46">
        <f t="shared" si="183"/>
        <v>7048846.4114482934</v>
      </c>
      <c r="AH95" s="46">
        <f t="shared" si="183"/>
        <v>7225067.571734501</v>
      </c>
      <c r="AI95" s="46">
        <f t="shared" si="183"/>
        <v>7405694.2610278623</v>
      </c>
      <c r="AJ95" s="46">
        <f t="shared" si="183"/>
        <v>7590836.6175535582</v>
      </c>
      <c r="AK95" s="28">
        <f>SUM(F95:AJ95)</f>
        <v>158441659.57967019</v>
      </c>
    </row>
    <row r="96" spans="1:37">
      <c r="B96" s="21" t="str">
        <f>B55</f>
        <v>Customer Avoided Momentary Interruption Costs</v>
      </c>
      <c r="C96" s="43" t="str">
        <f>C55</f>
        <v>$</v>
      </c>
      <c r="D96" s="98"/>
      <c r="E96" s="28">
        <f>F96+NPV(r.discount,G96:AJ96)</f>
        <v>25147745.41860823</v>
      </c>
      <c r="F96" s="46">
        <f t="shared" ref="F96:AE96" si="184">F55</f>
        <v>0</v>
      </c>
      <c r="G96" s="46">
        <f t="shared" si="184"/>
        <v>410363.52196830406</v>
      </c>
      <c r="H96" s="46">
        <f t="shared" si="184"/>
        <v>737624.02769594523</v>
      </c>
      <c r="I96" s="46">
        <f t="shared" si="184"/>
        <v>1630553.4765927764</v>
      </c>
      <c r="J96" s="46">
        <f t="shared" si="184"/>
        <v>1671317.313507596</v>
      </c>
      <c r="K96" s="46">
        <f t="shared" si="184"/>
        <v>1713100.2463452858</v>
      </c>
      <c r="L96" s="46">
        <f t="shared" si="184"/>
        <v>1755927.7525039176</v>
      </c>
      <c r="M96" s="46">
        <f t="shared" si="184"/>
        <v>1799825.9463165158</v>
      </c>
      <c r="N96" s="46">
        <f t="shared" si="184"/>
        <v>1844821.5949744284</v>
      </c>
      <c r="O96" s="46">
        <f t="shared" si="184"/>
        <v>1890942.1348487895</v>
      </c>
      <c r="P96" s="46">
        <f t="shared" si="184"/>
        <v>1938215.6882200087</v>
      </c>
      <c r="Q96" s="46">
        <f t="shared" si="184"/>
        <v>1986671.080425509</v>
      </c>
      <c r="R96" s="46">
        <f t="shared" si="184"/>
        <v>2036337.8574361466</v>
      </c>
      <c r="S96" s="46">
        <f t="shared" si="184"/>
        <v>2087246.3038720503</v>
      </c>
      <c r="T96" s="46">
        <f t="shared" si="184"/>
        <v>2139427.4614688512</v>
      </c>
      <c r="U96" s="46">
        <f t="shared" si="184"/>
        <v>2192913.1480055726</v>
      </c>
      <c r="V96" s="46">
        <f t="shared" si="184"/>
        <v>2247735.9767057118</v>
      </c>
      <c r="W96" s="46">
        <f t="shared" si="184"/>
        <v>2303929.3761233548</v>
      </c>
      <c r="X96" s="46">
        <f t="shared" si="184"/>
        <v>2361527.6105264383</v>
      </c>
      <c r="Y96" s="46">
        <f t="shared" si="184"/>
        <v>2420565.8007895984</v>
      </c>
      <c r="Z96" s="46">
        <f t="shared" si="184"/>
        <v>2481079.9458093387</v>
      </c>
      <c r="AA96" s="46">
        <f t="shared" si="184"/>
        <v>2543106.9444545722</v>
      </c>
      <c r="AB96" s="46">
        <f t="shared" si="184"/>
        <v>2606684.618065936</v>
      </c>
      <c r="AC96" s="46">
        <f t="shared" si="184"/>
        <v>2671851.7335175849</v>
      </c>
      <c r="AD96" s="46">
        <f t="shared" si="184"/>
        <v>2738648.0268555242</v>
      </c>
      <c r="AE96" s="46">
        <f t="shared" si="184"/>
        <v>2807114.2275269125</v>
      </c>
      <c r="AF96" s="46">
        <f t="shared" ref="AF96:AJ96" si="185">AF55</f>
        <v>2877292.0832150849</v>
      </c>
      <c r="AG96" s="46">
        <f t="shared" si="185"/>
        <v>2949224.3852954619</v>
      </c>
      <c r="AH96" s="46">
        <f t="shared" si="185"/>
        <v>3022954.9949278487</v>
      </c>
      <c r="AI96" s="46">
        <f t="shared" si="185"/>
        <v>3098528.8698010445</v>
      </c>
      <c r="AJ96" s="46">
        <f t="shared" si="185"/>
        <v>3175992.0915460708</v>
      </c>
      <c r="AK96" s="28">
        <f>SUM(F96:AJ96)</f>
        <v>66141524.239342175</v>
      </c>
    </row>
    <row r="97" spans="2:37">
      <c r="B97" s="21" t="str">
        <f>B78</f>
        <v>Peak Shaving Benefits</v>
      </c>
      <c r="C97" s="43" t="str">
        <f>C60</f>
        <v>$</v>
      </c>
      <c r="D97" s="98"/>
      <c r="E97" s="28">
        <f>F97+NPV(r.discount,G97:AJ97)</f>
        <v>432414.76737718476</v>
      </c>
      <c r="F97" s="46">
        <f t="shared" ref="F97:AE97" si="186">F78</f>
        <v>0</v>
      </c>
      <c r="G97" s="46">
        <f t="shared" si="186"/>
        <v>7066.927764606613</v>
      </c>
      <c r="H97" s="46">
        <f t="shared" si="186"/>
        <v>14419.249178075892</v>
      </c>
      <c r="I97" s="46">
        <f t="shared" si="186"/>
        <v>22075.739054158686</v>
      </c>
      <c r="J97" s="46">
        <f t="shared" si="186"/>
        <v>30034.211130928416</v>
      </c>
      <c r="K97" s="46">
        <f t="shared" si="186"/>
        <v>30659.374247945507</v>
      </c>
      <c r="L97" s="46">
        <f t="shared" si="186"/>
        <v>31320.100297470442</v>
      </c>
      <c r="M97" s="46">
        <f t="shared" si="186"/>
        <v>31994.620569942828</v>
      </c>
      <c r="N97" s="46">
        <f t="shared" si="186"/>
        <v>32666.442314703287</v>
      </c>
      <c r="O97" s="46">
        <f t="shared" si="186"/>
        <v>33373.007152942257</v>
      </c>
      <c r="P97" s="46">
        <f t="shared" si="186"/>
        <v>34093.543478895655</v>
      </c>
      <c r="Q97" s="46">
        <f t="shared" si="186"/>
        <v>34873.736563176644</v>
      </c>
      <c r="R97" s="46">
        <f t="shared" si="186"/>
        <v>35644.093071361429</v>
      </c>
      <c r="S97" s="46">
        <f t="shared" si="186"/>
        <v>36464.138476565815</v>
      </c>
      <c r="T97" s="46">
        <f t="shared" si="186"/>
        <v>37278.0914274143</v>
      </c>
      <c r="U97" s="46">
        <f t="shared" si="186"/>
        <v>38066.886707678932</v>
      </c>
      <c r="V97" s="46">
        <f t="shared" si="186"/>
        <v>38870.678818797947</v>
      </c>
      <c r="W97" s="46">
        <f t="shared" si="186"/>
        <v>39689.590075284454</v>
      </c>
      <c r="X97" s="46">
        <f t="shared" si="186"/>
        <v>40555.104283506596</v>
      </c>
      <c r="Y97" s="46">
        <f t="shared" si="186"/>
        <v>41447.088913453328</v>
      </c>
      <c r="Z97" s="46">
        <f t="shared" si="186"/>
        <v>42348.348571313756</v>
      </c>
      <c r="AA97" s="46">
        <f t="shared" si="186"/>
        <v>43258.455684505694</v>
      </c>
      <c r="AB97" s="46">
        <f t="shared" si="186"/>
        <v>44196.171328774639</v>
      </c>
      <c r="AC97" s="46">
        <f t="shared" si="186"/>
        <v>45126.865498931955</v>
      </c>
      <c r="AD97" s="46">
        <f t="shared" si="186"/>
        <v>46082.724109058392</v>
      </c>
      <c r="AE97" s="46">
        <f t="shared" si="186"/>
        <v>47062.061766394479</v>
      </c>
      <c r="AF97" s="46">
        <f t="shared" ref="AF97:AJ97" si="187">AF78</f>
        <v>48058.688655711128</v>
      </c>
      <c r="AG97" s="46">
        <f t="shared" si="187"/>
        <v>49060.566006711779</v>
      </c>
      <c r="AH97" s="46">
        <f t="shared" si="187"/>
        <v>50090.286171670887</v>
      </c>
      <c r="AI97" s="46">
        <f t="shared" si="187"/>
        <v>51147.848710044782</v>
      </c>
      <c r="AJ97" s="46">
        <f t="shared" si="187"/>
        <v>52234.634022269485</v>
      </c>
      <c r="AK97" s="28">
        <f>SUM(F97:AJ97)</f>
        <v>1129259.2740522961</v>
      </c>
    </row>
    <row r="98" spans="2:37">
      <c r="B98" s="21" t="str">
        <f>B92</f>
        <v>DER/PV Enablement Benefits</v>
      </c>
      <c r="C98" s="43" t="str">
        <f>C92</f>
        <v>$</v>
      </c>
      <c r="D98" s="98"/>
      <c r="E98" s="28">
        <f>F98+NPV(r.discount,G98:AJ98)</f>
        <v>0</v>
      </c>
      <c r="F98" s="46">
        <f t="shared" ref="F98:AE98" si="188">F92</f>
        <v>0</v>
      </c>
      <c r="G98" s="46">
        <f t="shared" si="188"/>
        <v>0</v>
      </c>
      <c r="H98" s="46">
        <f t="shared" si="188"/>
        <v>0</v>
      </c>
      <c r="I98" s="46">
        <f t="shared" si="188"/>
        <v>0</v>
      </c>
      <c r="J98" s="46">
        <f t="shared" si="188"/>
        <v>0</v>
      </c>
      <c r="K98" s="46">
        <f t="shared" si="188"/>
        <v>0</v>
      </c>
      <c r="L98" s="46">
        <f t="shared" si="188"/>
        <v>0</v>
      </c>
      <c r="M98" s="46">
        <f t="shared" si="188"/>
        <v>0</v>
      </c>
      <c r="N98" s="46">
        <f t="shared" si="188"/>
        <v>0</v>
      </c>
      <c r="O98" s="46">
        <f t="shared" si="188"/>
        <v>0</v>
      </c>
      <c r="P98" s="46">
        <f t="shared" si="188"/>
        <v>0</v>
      </c>
      <c r="Q98" s="46">
        <f t="shared" si="188"/>
        <v>0</v>
      </c>
      <c r="R98" s="46">
        <f t="shared" si="188"/>
        <v>0</v>
      </c>
      <c r="S98" s="46">
        <f t="shared" si="188"/>
        <v>0</v>
      </c>
      <c r="T98" s="46">
        <f t="shared" si="188"/>
        <v>0</v>
      </c>
      <c r="U98" s="46">
        <f t="shared" si="188"/>
        <v>0</v>
      </c>
      <c r="V98" s="46">
        <f t="shared" si="188"/>
        <v>0</v>
      </c>
      <c r="W98" s="46">
        <f t="shared" si="188"/>
        <v>0</v>
      </c>
      <c r="X98" s="46">
        <f t="shared" si="188"/>
        <v>0</v>
      </c>
      <c r="Y98" s="46">
        <f t="shared" si="188"/>
        <v>0</v>
      </c>
      <c r="Z98" s="46">
        <f t="shared" si="188"/>
        <v>0</v>
      </c>
      <c r="AA98" s="46">
        <f t="shared" si="188"/>
        <v>0</v>
      </c>
      <c r="AB98" s="46">
        <f t="shared" si="188"/>
        <v>0</v>
      </c>
      <c r="AC98" s="46">
        <f t="shared" si="188"/>
        <v>0</v>
      </c>
      <c r="AD98" s="46">
        <f t="shared" si="188"/>
        <v>0</v>
      </c>
      <c r="AE98" s="46">
        <f t="shared" si="188"/>
        <v>0</v>
      </c>
      <c r="AF98" s="46">
        <f t="shared" ref="AF98:AJ98" si="189">AF92</f>
        <v>0</v>
      </c>
      <c r="AG98" s="46">
        <f t="shared" si="189"/>
        <v>0</v>
      </c>
      <c r="AH98" s="46">
        <f t="shared" si="189"/>
        <v>0</v>
      </c>
      <c r="AI98" s="46">
        <f t="shared" si="189"/>
        <v>0</v>
      </c>
      <c r="AJ98" s="46">
        <f t="shared" si="189"/>
        <v>0</v>
      </c>
      <c r="AK98" s="28">
        <f>SUM(F98:AJ98)</f>
        <v>0</v>
      </c>
    </row>
    <row r="99" spans="2:37">
      <c r="B99" s="24" t="s">
        <v>83</v>
      </c>
      <c r="C99" s="44" t="s">
        <v>28</v>
      </c>
      <c r="D99" s="97">
        <f t="shared" ref="D99:AK99" si="190">SUM(D95:D98)</f>
        <v>0</v>
      </c>
      <c r="E99" s="25">
        <f t="shared" si="190"/>
        <v>86013388.11117588</v>
      </c>
      <c r="F99" s="25">
        <f t="shared" si="190"/>
        <v>0</v>
      </c>
      <c r="G99" s="25">
        <f t="shared" si="190"/>
        <v>1595294.7998789353</v>
      </c>
      <c r="H99" s="25">
        <f t="shared" si="190"/>
        <v>2676875.4398519532</v>
      </c>
      <c r="I99" s="25">
        <f t="shared" si="190"/>
        <v>5549762.6719756834</v>
      </c>
      <c r="J99" s="25">
        <f t="shared" si="190"/>
        <v>5695913.3173754914</v>
      </c>
      <c r="K99" s="25">
        <f t="shared" si="190"/>
        <v>5838185.4581486229</v>
      </c>
      <c r="L99" s="25">
        <f t="shared" si="190"/>
        <v>5984034.3362956643</v>
      </c>
      <c r="M99" s="25">
        <f t="shared" si="190"/>
        <v>6133526.7124680914</v>
      </c>
      <c r="N99" s="25">
        <f t="shared" si="190"/>
        <v>6286736.8365103044</v>
      </c>
      <c r="O99" s="25">
        <f t="shared" si="190"/>
        <v>6443795.1612034347</v>
      </c>
      <c r="P99" s="25">
        <f t="shared" si="190"/>
        <v>6604776.2513806494</v>
      </c>
      <c r="Q99" s="25">
        <f t="shared" si="190"/>
        <v>6769823.512162474</v>
      </c>
      <c r="R99" s="25">
        <f t="shared" si="190"/>
        <v>6938967.6130606411</v>
      </c>
      <c r="S99" s="25">
        <f t="shared" si="190"/>
        <v>7112370.7464655768</v>
      </c>
      <c r="T99" s="25">
        <f t="shared" si="190"/>
        <v>7290082.36461615</v>
      </c>
      <c r="U99" s="25">
        <f t="shared" si="190"/>
        <v>7472191.2667261334</v>
      </c>
      <c r="V99" s="25">
        <f t="shared" si="190"/>
        <v>7658848.1683377121</v>
      </c>
      <c r="W99" s="25">
        <f t="shared" si="190"/>
        <v>7850166.5168321729</v>
      </c>
      <c r="X99" s="25">
        <f t="shared" si="190"/>
        <v>8046293.9542093175</v>
      </c>
      <c r="Y99" s="25">
        <f t="shared" si="190"/>
        <v>8247329.4100874066</v>
      </c>
      <c r="Z99" s="25">
        <f t="shared" si="190"/>
        <v>8453377.7277746145</v>
      </c>
      <c r="AA99" s="25">
        <f t="shared" si="190"/>
        <v>8664563.5693678893</v>
      </c>
      <c r="AB99" s="25">
        <f t="shared" si="190"/>
        <v>8881033.9128542412</v>
      </c>
      <c r="AC99" s="25">
        <f t="shared" si="190"/>
        <v>9102885.5505625363</v>
      </c>
      <c r="AD99" s="25">
        <f t="shared" si="190"/>
        <v>9330285.3762992527</v>
      </c>
      <c r="AE99" s="25">
        <f t="shared" si="190"/>
        <v>9563369.7802613471</v>
      </c>
      <c r="AF99" s="25">
        <f t="shared" ref="AF99:AJ99" si="191">SUM(AF95:AF98)</f>
        <v>9802274.1001130342</v>
      </c>
      <c r="AG99" s="25">
        <f t="shared" si="191"/>
        <v>10047131.362750467</v>
      </c>
      <c r="AH99" s="25">
        <f t="shared" si="191"/>
        <v>10298112.85283402</v>
      </c>
      <c r="AI99" s="25">
        <f t="shared" si="191"/>
        <v>10555370.979538951</v>
      </c>
      <c r="AJ99" s="25">
        <f t="shared" si="191"/>
        <v>10819063.343121897</v>
      </c>
      <c r="AK99" s="25">
        <f t="shared" si="190"/>
        <v>225712443.09306467</v>
      </c>
    </row>
    <row r="100" spans="2:37">
      <c r="B100" s="89"/>
      <c r="C100" s="90"/>
      <c r="D100" s="90"/>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row>
    <row r="101" spans="2:37">
      <c r="B101" s="89"/>
      <c r="C101" s="90"/>
      <c r="D101" s="90"/>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row>
    <row r="102" spans="2:37">
      <c r="B102" s="193" t="s">
        <v>17</v>
      </c>
      <c r="C102" s="193"/>
      <c r="D102" s="193"/>
      <c r="E102" s="193"/>
      <c r="F102" s="193"/>
      <c r="G102" s="193"/>
      <c r="H102" s="193"/>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row>
    <row r="103" spans="2:37">
      <c r="B103" s="30"/>
      <c r="C103" s="30" t="s">
        <v>18</v>
      </c>
      <c r="D103" s="30" t="s">
        <v>19</v>
      </c>
      <c r="E103" s="31" t="s">
        <v>20</v>
      </c>
      <c r="F103" s="30"/>
      <c r="G103" s="30"/>
      <c r="H103" s="3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row>
    <row r="104" spans="2:37">
      <c r="B104" s="21" t="str">
        <f>B12</f>
        <v>Switch Automation and Circuit Segmenation</v>
      </c>
      <c r="C104" s="86">
        <f>E12/10^6</f>
        <v>3.58438063112524</v>
      </c>
      <c r="D104" s="86"/>
      <c r="E104" s="86">
        <f>E7</f>
        <v>5.1923376792978404</v>
      </c>
      <c r="F104" s="41"/>
      <c r="G104" s="41"/>
      <c r="H104" s="32"/>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row>
    <row r="105" spans="2:37">
      <c r="B105" s="21" t="str">
        <f>B13</f>
        <v>Circuit Capacity and Connectivity</v>
      </c>
      <c r="C105" s="86">
        <f>E13/10^6</f>
        <v>7.4680771083779884</v>
      </c>
      <c r="D105" s="86"/>
      <c r="F105" s="41"/>
      <c r="G105" s="4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row>
    <row r="106" spans="2:37">
      <c r="B106" s="21" t="str">
        <f>B14</f>
        <v>Substation Bank Capacity</v>
      </c>
      <c r="C106" s="86">
        <f>E14/10^6</f>
        <v>5.1427219675259046</v>
      </c>
      <c r="D106" s="86"/>
      <c r="F106" s="41"/>
      <c r="G106" s="4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row>
    <row r="107" spans="2:37">
      <c r="B107" s="21" t="str">
        <f>B15</f>
        <v>Modular Dist Control Device POC</v>
      </c>
      <c r="C107" s="86">
        <f>E15/10^6</f>
        <v>0</v>
      </c>
      <c r="D107" s="86"/>
      <c r="F107" s="41"/>
      <c r="G107" s="4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row>
    <row r="108" spans="2:37">
      <c r="B108" s="21" t="str">
        <f>B29</f>
        <v>Operations Costs</v>
      </c>
      <c r="C108" s="86">
        <f>E25/10^6</f>
        <v>0.37026603701720617</v>
      </c>
      <c r="D108" s="86"/>
      <c r="F108" s="41"/>
      <c r="G108" s="4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row>
    <row r="109" spans="2:37">
      <c r="B109" s="21"/>
      <c r="C109" s="86"/>
      <c r="D109" s="86"/>
      <c r="F109" s="41"/>
      <c r="G109" s="4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row>
    <row r="110" spans="2:37">
      <c r="B110" s="21" t="str">
        <f>B95</f>
        <v>Customer Avoided Outage Costs</v>
      </c>
      <c r="C110" s="86"/>
      <c r="D110" s="86">
        <f>E95/10^6</f>
        <v>60.433227925190465</v>
      </c>
      <c r="F110" s="41"/>
      <c r="G110" s="4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row>
    <row r="111" spans="2:37">
      <c r="B111" s="21" t="str">
        <f>B96</f>
        <v>Customer Avoided Momentary Interruption Costs</v>
      </c>
      <c r="C111" s="86"/>
      <c r="D111" s="86">
        <f>E96/10^6</f>
        <v>25.147745418608231</v>
      </c>
      <c r="F111" s="41"/>
      <c r="G111" s="4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row>
    <row r="112" spans="2:37">
      <c r="B112" s="21" t="str">
        <f>B97</f>
        <v>Peak Shaving Benefits</v>
      </c>
      <c r="C112" s="86"/>
      <c r="D112" s="86">
        <f>E97/10^6</f>
        <v>0.43241476737718476</v>
      </c>
      <c r="F112" s="41"/>
      <c r="G112" s="4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row>
    <row r="113" spans="2:37">
      <c r="B113" s="21" t="str">
        <f>B98</f>
        <v>DER/PV Enablement Benefits</v>
      </c>
      <c r="C113" s="86"/>
      <c r="D113" s="86">
        <f>E98/10^6</f>
        <v>0</v>
      </c>
      <c r="F113" s="41"/>
      <c r="G113" s="4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row>
    <row r="114" spans="2:37">
      <c r="B114" s="21"/>
      <c r="C114" s="86"/>
      <c r="D114" s="86"/>
      <c r="F114" s="41"/>
      <c r="G114" s="4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row>
    <row r="115" spans="2:37">
      <c r="B115" s="21"/>
      <c r="C115" s="86"/>
      <c r="D115" s="86"/>
      <c r="F115" s="41"/>
      <c r="G115" s="4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row>
    <row r="116" spans="2:37">
      <c r="B116" s="21"/>
      <c r="C116" s="41"/>
      <c r="D116" s="41"/>
      <c r="F116" s="41"/>
      <c r="G116" s="4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row>
    <row r="117" spans="2:37">
      <c r="B117" s="89"/>
      <c r="C117" s="90"/>
      <c r="D117" s="90"/>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row>
    <row r="118" spans="2:37">
      <c r="B118" s="89"/>
      <c r="C118" s="90"/>
      <c r="D118" s="90"/>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row>
    <row r="119" spans="2:37">
      <c r="B119" s="89"/>
      <c r="C119" s="90"/>
      <c r="D119" s="90"/>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row>
    <row r="120" spans="2:37">
      <c r="B120" s="89"/>
      <c r="C120" s="90"/>
      <c r="D120" s="90"/>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row>
    <row r="121" spans="2:37">
      <c r="B121" s="89"/>
      <c r="C121" s="90"/>
      <c r="D121" s="90"/>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row>
    <row r="122" spans="2:37">
      <c r="B122" s="89"/>
      <c r="C122" s="90"/>
      <c r="D122" s="90"/>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row>
    <row r="126" spans="2:37">
      <c r="D126" s="193" t="s">
        <v>6</v>
      </c>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95"/>
      <c r="AF126" s="95"/>
      <c r="AG126" s="95"/>
      <c r="AH126" s="95"/>
      <c r="AI126" s="95"/>
      <c r="AJ126" s="95"/>
    </row>
    <row r="127" spans="2:37">
      <c r="D127" s="19"/>
      <c r="E127" s="20">
        <v>2019</v>
      </c>
      <c r="F127" s="20">
        <v>2020</v>
      </c>
      <c r="G127" s="20">
        <v>2021</v>
      </c>
      <c r="H127" s="20">
        <v>2022</v>
      </c>
      <c r="I127" s="20">
        <v>2023</v>
      </c>
      <c r="J127" s="20">
        <v>2024</v>
      </c>
      <c r="K127" s="20">
        <v>2025</v>
      </c>
      <c r="L127" s="20">
        <v>2026</v>
      </c>
      <c r="M127" s="20">
        <v>2027</v>
      </c>
      <c r="N127" s="20">
        <v>2028</v>
      </c>
      <c r="O127" s="20">
        <v>2029</v>
      </c>
      <c r="P127" s="20">
        <v>2030</v>
      </c>
      <c r="Q127" s="20">
        <v>2031</v>
      </c>
      <c r="R127" s="20">
        <v>2032</v>
      </c>
      <c r="S127" s="20">
        <v>2033</v>
      </c>
      <c r="T127" s="20">
        <v>2034</v>
      </c>
      <c r="U127" s="20">
        <v>2035</v>
      </c>
      <c r="V127" s="20">
        <v>2036</v>
      </c>
      <c r="W127" s="20">
        <v>2037</v>
      </c>
      <c r="X127" s="20">
        <v>2038</v>
      </c>
      <c r="Y127" s="20">
        <v>2039</v>
      </c>
      <c r="Z127" s="20">
        <v>2040</v>
      </c>
      <c r="AA127" s="20">
        <v>2041</v>
      </c>
      <c r="AB127" s="20">
        <v>2042</v>
      </c>
      <c r="AC127" s="20">
        <v>2043</v>
      </c>
      <c r="AD127" s="20">
        <v>2044</v>
      </c>
      <c r="AE127" s="20">
        <v>2045</v>
      </c>
      <c r="AF127" s="20">
        <v>2046</v>
      </c>
      <c r="AG127" s="20">
        <v>2047</v>
      </c>
      <c r="AH127" s="20">
        <v>2048</v>
      </c>
      <c r="AI127" s="20">
        <v>2049</v>
      </c>
      <c r="AJ127" s="20">
        <v>2050</v>
      </c>
    </row>
    <row r="128" spans="2:37">
      <c r="D128" s="21" t="str">
        <f>B12</f>
        <v>Switch Automation and Circuit Segmenation</v>
      </c>
      <c r="E128" s="86">
        <f t="shared" ref="E128:Y128" si="192">-E12/10^6</f>
        <v>-3.58438063112524</v>
      </c>
      <c r="F128" s="86">
        <f t="shared" si="192"/>
        <v>-0.89632800000000001</v>
      </c>
      <c r="G128" s="86">
        <f t="shared" si="192"/>
        <v>-1.4631529999999999</v>
      </c>
      <c r="H128" s="86">
        <f t="shared" si="192"/>
        <v>-1.4842109999999999</v>
      </c>
      <c r="I128" s="86">
        <f t="shared" si="192"/>
        <v>0</v>
      </c>
      <c r="J128" s="86">
        <f t="shared" si="192"/>
        <v>0</v>
      </c>
      <c r="K128" s="86">
        <f t="shared" si="192"/>
        <v>0</v>
      </c>
      <c r="L128" s="86">
        <f t="shared" si="192"/>
        <v>0</v>
      </c>
      <c r="M128" s="86">
        <f t="shared" si="192"/>
        <v>0</v>
      </c>
      <c r="N128" s="86">
        <f t="shared" si="192"/>
        <v>0</v>
      </c>
      <c r="O128" s="86">
        <f t="shared" si="192"/>
        <v>0</v>
      </c>
      <c r="P128" s="86">
        <f t="shared" si="192"/>
        <v>0</v>
      </c>
      <c r="Q128" s="86">
        <f t="shared" si="192"/>
        <v>0</v>
      </c>
      <c r="R128" s="86">
        <f t="shared" si="192"/>
        <v>0</v>
      </c>
      <c r="S128" s="86">
        <f t="shared" si="192"/>
        <v>0</v>
      </c>
      <c r="T128" s="86">
        <f t="shared" si="192"/>
        <v>0</v>
      </c>
      <c r="U128" s="86">
        <f t="shared" si="192"/>
        <v>0</v>
      </c>
      <c r="V128" s="86">
        <f t="shared" si="192"/>
        <v>0</v>
      </c>
      <c r="W128" s="86">
        <f t="shared" si="192"/>
        <v>0</v>
      </c>
      <c r="X128" s="86">
        <f t="shared" si="192"/>
        <v>0</v>
      </c>
      <c r="Y128" s="86">
        <f t="shared" si="192"/>
        <v>0</v>
      </c>
      <c r="Z128" s="86">
        <f t="shared" ref="Z128:AJ128" si="193">-Z12/10^6</f>
        <v>0</v>
      </c>
      <c r="AA128" s="86">
        <f t="shared" si="193"/>
        <v>0</v>
      </c>
      <c r="AB128" s="86">
        <f t="shared" si="193"/>
        <v>0</v>
      </c>
      <c r="AC128" s="86">
        <f t="shared" si="193"/>
        <v>0</v>
      </c>
      <c r="AD128" s="86">
        <f t="shared" si="193"/>
        <v>0</v>
      </c>
      <c r="AE128" s="86">
        <f t="shared" si="193"/>
        <v>0</v>
      </c>
      <c r="AF128" s="86">
        <f t="shared" si="193"/>
        <v>0</v>
      </c>
      <c r="AG128" s="86">
        <f t="shared" si="193"/>
        <v>0</v>
      </c>
      <c r="AH128" s="86">
        <f t="shared" si="193"/>
        <v>0</v>
      </c>
      <c r="AI128" s="86">
        <f t="shared" si="193"/>
        <v>0</v>
      </c>
      <c r="AJ128" s="86">
        <f t="shared" si="193"/>
        <v>0</v>
      </c>
    </row>
    <row r="129" spans="3:36">
      <c r="D129" s="21" t="str">
        <f>B13</f>
        <v>Circuit Capacity and Connectivity</v>
      </c>
      <c r="E129" s="86">
        <f t="shared" ref="E129:Y129" si="194">-E13/10^6</f>
        <v>-7.4680771083779884</v>
      </c>
      <c r="F129" s="86">
        <f t="shared" si="194"/>
        <v>-2.4422809999999999</v>
      </c>
      <c r="G129" s="86">
        <f t="shared" si="194"/>
        <v>-2.9665430000000002</v>
      </c>
      <c r="H129" s="86">
        <f t="shared" si="194"/>
        <v>-2.5294189999999999</v>
      </c>
      <c r="I129" s="86">
        <f t="shared" si="194"/>
        <v>0</v>
      </c>
      <c r="J129" s="86">
        <f t="shared" si="194"/>
        <v>0</v>
      </c>
      <c r="K129" s="86">
        <f t="shared" si="194"/>
        <v>0</v>
      </c>
      <c r="L129" s="86">
        <f t="shared" si="194"/>
        <v>0</v>
      </c>
      <c r="M129" s="86">
        <f t="shared" si="194"/>
        <v>0</v>
      </c>
      <c r="N129" s="86">
        <f t="shared" si="194"/>
        <v>0</v>
      </c>
      <c r="O129" s="86">
        <f t="shared" si="194"/>
        <v>0</v>
      </c>
      <c r="P129" s="86">
        <f t="shared" si="194"/>
        <v>0</v>
      </c>
      <c r="Q129" s="86">
        <f t="shared" si="194"/>
        <v>0</v>
      </c>
      <c r="R129" s="86">
        <f t="shared" si="194"/>
        <v>0</v>
      </c>
      <c r="S129" s="86">
        <f t="shared" si="194"/>
        <v>0</v>
      </c>
      <c r="T129" s="86">
        <f t="shared" si="194"/>
        <v>0</v>
      </c>
      <c r="U129" s="86">
        <f t="shared" si="194"/>
        <v>0</v>
      </c>
      <c r="V129" s="86">
        <f t="shared" si="194"/>
        <v>0</v>
      </c>
      <c r="W129" s="86">
        <f t="shared" si="194"/>
        <v>0</v>
      </c>
      <c r="X129" s="86">
        <f t="shared" si="194"/>
        <v>0</v>
      </c>
      <c r="Y129" s="86">
        <f t="shared" si="194"/>
        <v>0</v>
      </c>
      <c r="Z129" s="86">
        <f t="shared" ref="Z129:AJ129" si="195">-Z13/10^6</f>
        <v>0</v>
      </c>
      <c r="AA129" s="86">
        <f t="shared" si="195"/>
        <v>0</v>
      </c>
      <c r="AB129" s="86">
        <f t="shared" si="195"/>
        <v>0</v>
      </c>
      <c r="AC129" s="86">
        <f t="shared" si="195"/>
        <v>0</v>
      </c>
      <c r="AD129" s="86">
        <f t="shared" si="195"/>
        <v>0</v>
      </c>
      <c r="AE129" s="86">
        <f t="shared" si="195"/>
        <v>0</v>
      </c>
      <c r="AF129" s="86">
        <f t="shared" si="195"/>
        <v>0</v>
      </c>
      <c r="AG129" s="86">
        <f t="shared" si="195"/>
        <v>0</v>
      </c>
      <c r="AH129" s="86">
        <f t="shared" si="195"/>
        <v>0</v>
      </c>
      <c r="AI129" s="86">
        <f t="shared" si="195"/>
        <v>0</v>
      </c>
      <c r="AJ129" s="86">
        <f t="shared" si="195"/>
        <v>0</v>
      </c>
    </row>
    <row r="130" spans="3:36">
      <c r="D130" s="21" t="str">
        <f>B14</f>
        <v>Substation Bank Capacity</v>
      </c>
      <c r="E130" s="86">
        <f t="shared" ref="E130:Y130" si="196">-E14/10^6</f>
        <v>-5.1427219675259046</v>
      </c>
      <c r="F130" s="86">
        <f t="shared" si="196"/>
        <v>-2.3771490000000002</v>
      </c>
      <c r="G130" s="86">
        <f t="shared" si="196"/>
        <v>-1.2992159999999999</v>
      </c>
      <c r="H130" s="86">
        <f t="shared" si="196"/>
        <v>-1.7462359999999999</v>
      </c>
      <c r="I130" s="86">
        <f t="shared" si="196"/>
        <v>0</v>
      </c>
      <c r="J130" s="86">
        <f t="shared" si="196"/>
        <v>0</v>
      </c>
      <c r="K130" s="86">
        <f t="shared" si="196"/>
        <v>0</v>
      </c>
      <c r="L130" s="86">
        <f t="shared" si="196"/>
        <v>0</v>
      </c>
      <c r="M130" s="86">
        <f t="shared" si="196"/>
        <v>0</v>
      </c>
      <c r="N130" s="86">
        <f t="shared" si="196"/>
        <v>0</v>
      </c>
      <c r="O130" s="86">
        <f t="shared" si="196"/>
        <v>0</v>
      </c>
      <c r="P130" s="86">
        <f t="shared" si="196"/>
        <v>0</v>
      </c>
      <c r="Q130" s="86">
        <f t="shared" si="196"/>
        <v>0</v>
      </c>
      <c r="R130" s="86">
        <f t="shared" si="196"/>
        <v>0</v>
      </c>
      <c r="S130" s="86">
        <f t="shared" si="196"/>
        <v>0</v>
      </c>
      <c r="T130" s="86">
        <f t="shared" si="196"/>
        <v>0</v>
      </c>
      <c r="U130" s="86">
        <f t="shared" si="196"/>
        <v>0</v>
      </c>
      <c r="V130" s="86">
        <f t="shared" si="196"/>
        <v>0</v>
      </c>
      <c r="W130" s="86">
        <f t="shared" si="196"/>
        <v>0</v>
      </c>
      <c r="X130" s="86">
        <f t="shared" si="196"/>
        <v>0</v>
      </c>
      <c r="Y130" s="86">
        <f t="shared" si="196"/>
        <v>0</v>
      </c>
      <c r="Z130" s="86">
        <f t="shared" ref="Z130:AJ130" si="197">-Z14/10^6</f>
        <v>0</v>
      </c>
      <c r="AA130" s="86">
        <f t="shared" si="197"/>
        <v>0</v>
      </c>
      <c r="AB130" s="86">
        <f t="shared" si="197"/>
        <v>0</v>
      </c>
      <c r="AC130" s="86">
        <f t="shared" si="197"/>
        <v>0</v>
      </c>
      <c r="AD130" s="86">
        <f t="shared" si="197"/>
        <v>0</v>
      </c>
      <c r="AE130" s="86">
        <f t="shared" si="197"/>
        <v>0</v>
      </c>
      <c r="AF130" s="86">
        <f t="shared" si="197"/>
        <v>0</v>
      </c>
      <c r="AG130" s="86">
        <f t="shared" si="197"/>
        <v>0</v>
      </c>
      <c r="AH130" s="86">
        <f t="shared" si="197"/>
        <v>0</v>
      </c>
      <c r="AI130" s="86">
        <f t="shared" si="197"/>
        <v>0</v>
      </c>
      <c r="AJ130" s="86">
        <f t="shared" si="197"/>
        <v>0</v>
      </c>
    </row>
    <row r="131" spans="3:36">
      <c r="D131" s="21" t="str">
        <f>B15</f>
        <v>Modular Dist Control Device POC</v>
      </c>
      <c r="E131" s="86">
        <f t="shared" ref="E131:Y131" si="198">-E15/10^6</f>
        <v>0</v>
      </c>
      <c r="F131" s="86">
        <f t="shared" si="198"/>
        <v>0</v>
      </c>
      <c r="G131" s="86">
        <f t="shared" si="198"/>
        <v>0</v>
      </c>
      <c r="H131" s="86">
        <f t="shared" si="198"/>
        <v>0</v>
      </c>
      <c r="I131" s="86">
        <f t="shared" si="198"/>
        <v>0</v>
      </c>
      <c r="J131" s="86">
        <f t="shared" si="198"/>
        <v>0</v>
      </c>
      <c r="K131" s="86">
        <f t="shared" si="198"/>
        <v>0</v>
      </c>
      <c r="L131" s="86">
        <f t="shared" si="198"/>
        <v>0</v>
      </c>
      <c r="M131" s="86">
        <f t="shared" si="198"/>
        <v>0</v>
      </c>
      <c r="N131" s="86">
        <f t="shared" si="198"/>
        <v>0</v>
      </c>
      <c r="O131" s="86">
        <f t="shared" si="198"/>
        <v>0</v>
      </c>
      <c r="P131" s="86">
        <f t="shared" si="198"/>
        <v>0</v>
      </c>
      <c r="Q131" s="86">
        <f t="shared" si="198"/>
        <v>0</v>
      </c>
      <c r="R131" s="86">
        <f t="shared" si="198"/>
        <v>0</v>
      </c>
      <c r="S131" s="86">
        <f t="shared" si="198"/>
        <v>0</v>
      </c>
      <c r="T131" s="86">
        <f t="shared" si="198"/>
        <v>0</v>
      </c>
      <c r="U131" s="86">
        <f t="shared" si="198"/>
        <v>0</v>
      </c>
      <c r="V131" s="86">
        <f t="shared" si="198"/>
        <v>0</v>
      </c>
      <c r="W131" s="86">
        <f t="shared" si="198"/>
        <v>0</v>
      </c>
      <c r="X131" s="86">
        <f t="shared" si="198"/>
        <v>0</v>
      </c>
      <c r="Y131" s="86">
        <f t="shared" si="198"/>
        <v>0</v>
      </c>
      <c r="Z131" s="86">
        <f t="shared" ref="Z131:AJ131" si="199">-Z15/10^6</f>
        <v>0</v>
      </c>
      <c r="AA131" s="86">
        <f t="shared" si="199"/>
        <v>0</v>
      </c>
      <c r="AB131" s="86">
        <f t="shared" si="199"/>
        <v>0</v>
      </c>
      <c r="AC131" s="86">
        <f t="shared" si="199"/>
        <v>0</v>
      </c>
      <c r="AD131" s="86">
        <f t="shared" si="199"/>
        <v>0</v>
      </c>
      <c r="AE131" s="86">
        <f t="shared" si="199"/>
        <v>0</v>
      </c>
      <c r="AF131" s="86">
        <f t="shared" si="199"/>
        <v>0</v>
      </c>
      <c r="AG131" s="86">
        <f t="shared" si="199"/>
        <v>0</v>
      </c>
      <c r="AH131" s="86">
        <f t="shared" si="199"/>
        <v>0</v>
      </c>
      <c r="AI131" s="86">
        <f t="shared" si="199"/>
        <v>0</v>
      </c>
      <c r="AJ131" s="86">
        <f t="shared" si="199"/>
        <v>0</v>
      </c>
    </row>
    <row r="132" spans="3:36">
      <c r="D132" s="21" t="str">
        <f>B29</f>
        <v>Operations Costs</v>
      </c>
      <c r="E132" s="86">
        <f t="shared" ref="E132:Y132" si="200">-E25/10^6</f>
        <v>-0.37026603701720617</v>
      </c>
      <c r="F132" s="86">
        <f t="shared" si="200"/>
        <v>0</v>
      </c>
      <c r="G132" s="86">
        <f t="shared" si="200"/>
        <v>-4.0677674418604657E-3</v>
      </c>
      <c r="H132" s="86">
        <f t="shared" si="200"/>
        <v>-7.3806274509803926E-3</v>
      </c>
      <c r="I132" s="86">
        <f t="shared" si="200"/>
        <v>-6.9944751252847392E-3</v>
      </c>
      <c r="J132" s="86">
        <f t="shared" si="200"/>
        <v>-2.3465669577448747E-2</v>
      </c>
      <c r="K132" s="86">
        <f t="shared" si="200"/>
        <v>-2.3492376464948745E-2</v>
      </c>
      <c r="L132" s="86">
        <f t="shared" si="200"/>
        <v>-2.3519751024636243E-2</v>
      </c>
      <c r="M132" s="86">
        <f t="shared" si="200"/>
        <v>-4.1175143548315932E-2</v>
      </c>
      <c r="N132" s="86">
        <f t="shared" si="200"/>
        <v>-4.5448392745087607E-2</v>
      </c>
      <c r="O132" s="86">
        <f t="shared" si="200"/>
        <v>-4.3100497751778578E-2</v>
      </c>
      <c r="P132" s="86">
        <f t="shared" si="200"/>
        <v>-2.3636266143636828E-2</v>
      </c>
      <c r="Q132" s="86">
        <f t="shared" si="200"/>
        <v>-2.366723794529153E-2</v>
      </c>
      <c r="R132" s="86">
        <f t="shared" si="200"/>
        <v>-2.36989840419876E-2</v>
      </c>
      <c r="S132" s="86">
        <f t="shared" si="200"/>
        <v>-2.3731523791101074E-2</v>
      </c>
      <c r="T132" s="86">
        <f t="shared" si="200"/>
        <v>-4.4718077033942379E-2</v>
      </c>
      <c r="U132" s="86">
        <f t="shared" si="200"/>
        <v>-4.979826410785472E-2</v>
      </c>
      <c r="V132" s="86">
        <f t="shared" si="200"/>
        <v>-4.7002105858614869E-2</v>
      </c>
      <c r="W132" s="86">
        <f t="shared" si="200"/>
        <v>-2.3870023653144026E-2</v>
      </c>
      <c r="X132" s="86">
        <f t="shared" si="200"/>
        <v>-2.3906839392536409E-2</v>
      </c>
      <c r="Y132" s="86">
        <f t="shared" si="200"/>
        <v>-2.3944575525413597E-2</v>
      </c>
      <c r="Z132" s="86">
        <f t="shared" ref="Z132:AJ132" si="201">-Z25/10^6</f>
        <v>-2.398325506161272E-2</v>
      </c>
      <c r="AA132" s="86">
        <f t="shared" si="201"/>
        <v>-4.8929621586216818E-2</v>
      </c>
      <c r="AB132" s="86">
        <f t="shared" si="201"/>
        <v>-5.4968179273936026E-2</v>
      </c>
      <c r="AC132" s="86">
        <f t="shared" si="201"/>
        <v>-5.1650792903848199E-2</v>
      </c>
      <c r="AD132" s="86">
        <f t="shared" si="201"/>
        <v>-2.4147887874508188E-2</v>
      </c>
      <c r="AE132" s="86">
        <f t="shared" si="201"/>
        <v>-2.4191650219434677E-2</v>
      </c>
      <c r="AF132" s="86">
        <f t="shared" si="201"/>
        <v>-2.4236506622984322E-2</v>
      </c>
      <c r="AG132" s="86">
        <f t="shared" si="201"/>
        <v>-2.428248443662271E-2</v>
      </c>
      <c r="AH132" s="86">
        <f t="shared" si="201"/>
        <v>-5.393617169560206E-2</v>
      </c>
      <c r="AI132" s="86">
        <f t="shared" si="201"/>
        <v>-6.1113517136055888E-2</v>
      </c>
      <c r="AJ132" s="86">
        <f t="shared" si="201"/>
        <v>-5.7169830212521075E-2</v>
      </c>
    </row>
    <row r="134" spans="3:36">
      <c r="D134" s="193" t="s">
        <v>16</v>
      </c>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95"/>
      <c r="AF134" s="95"/>
      <c r="AG134" s="95"/>
      <c r="AH134" s="95"/>
      <c r="AI134" s="95"/>
      <c r="AJ134" s="95"/>
    </row>
    <row r="135" spans="3:36">
      <c r="D135" s="26"/>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row>
    <row r="136" spans="3:36">
      <c r="D136" s="26"/>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row>
    <row r="137" spans="3:36">
      <c r="D137" s="26"/>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row>
    <row r="138" spans="3:36">
      <c r="D138" s="26"/>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row>
    <row r="139" spans="3:36">
      <c r="C139"/>
      <c r="D139" s="26"/>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row>
    <row r="140" spans="3:36">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row>
    <row r="142" spans="3:36">
      <c r="D142" s="193" t="s">
        <v>11</v>
      </c>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95"/>
      <c r="AF142" s="95"/>
      <c r="AG142" s="95"/>
      <c r="AH142" s="95"/>
      <c r="AI142" s="95"/>
      <c r="AJ142" s="95"/>
    </row>
    <row r="143" spans="3:36">
      <c r="D143" s="21" t="str">
        <f>B95</f>
        <v>Customer Avoided Outage Costs</v>
      </c>
      <c r="E143" s="86">
        <f t="shared" ref="E143:AA143" si="202">F95/10^6</f>
        <v>0</v>
      </c>
      <c r="F143" s="86">
        <f t="shared" si="202"/>
        <v>1.1778643501460244</v>
      </c>
      <c r="G143" s="86">
        <f t="shared" si="202"/>
        <v>1.9248321629779319</v>
      </c>
      <c r="H143" s="86">
        <f t="shared" si="202"/>
        <v>3.8971334563287487</v>
      </c>
      <c r="I143" s="86">
        <f t="shared" si="202"/>
        <v>3.9945617927369672</v>
      </c>
      <c r="J143" s="86">
        <f t="shared" si="202"/>
        <v>4.0944258375553906</v>
      </c>
      <c r="K143" s="86">
        <f t="shared" si="202"/>
        <v>4.1967864834942761</v>
      </c>
      <c r="L143" s="86">
        <f t="shared" si="202"/>
        <v>4.3017061455816332</v>
      </c>
      <c r="M143" s="86">
        <f t="shared" si="202"/>
        <v>4.4092487992211726</v>
      </c>
      <c r="N143" s="86">
        <f t="shared" si="202"/>
        <v>4.5194800192017031</v>
      </c>
      <c r="O143" s="86">
        <f t="shared" si="202"/>
        <v>4.6324670196817443</v>
      </c>
      <c r="P143" s="86">
        <f t="shared" si="202"/>
        <v>4.7482786951737879</v>
      </c>
      <c r="Q143" s="86">
        <f t="shared" si="202"/>
        <v>4.8669856625531338</v>
      </c>
      <c r="R143" s="86">
        <f t="shared" si="202"/>
        <v>4.9886603041169613</v>
      </c>
      <c r="S143" s="86">
        <f t="shared" si="202"/>
        <v>5.1133768117198839</v>
      </c>
      <c r="T143" s="86">
        <f t="shared" si="202"/>
        <v>5.2412112320128816</v>
      </c>
      <c r="U143" s="86">
        <f t="shared" si="202"/>
        <v>5.3722415128132033</v>
      </c>
      <c r="V143" s="86">
        <f t="shared" si="202"/>
        <v>5.5065475506335337</v>
      </c>
      <c r="W143" s="86">
        <f t="shared" si="202"/>
        <v>5.6442112393993717</v>
      </c>
      <c r="X143" s="86">
        <f t="shared" si="202"/>
        <v>5.7853165203843542</v>
      </c>
      <c r="Y143" s="86">
        <f t="shared" si="202"/>
        <v>5.9299494333939631</v>
      </c>
      <c r="Z143" s="86">
        <f t="shared" si="202"/>
        <v>6.0781981692288127</v>
      </c>
      <c r="AA143" s="86">
        <f t="shared" si="202"/>
        <v>6.230153123459532</v>
      </c>
      <c r="AB143" s="86">
        <f t="shared" ref="AB143:AB146" si="203">AC95/10^6</f>
        <v>6.3859069515460201</v>
      </c>
      <c r="AC143" s="86">
        <f t="shared" ref="AC143:AC146" si="204">AD95/10^6</f>
        <v>6.5455546253346695</v>
      </c>
      <c r="AD143" s="86">
        <f t="shared" ref="AD143:AD146" si="205">AE95/10^6</f>
        <v>6.7091934909680386</v>
      </c>
      <c r="AE143" s="86">
        <f t="shared" ref="AE143:AE146" si="206">AF95/10^6</f>
        <v>6.8769233282422375</v>
      </c>
      <c r="AF143" s="86">
        <f t="shared" ref="AF143:AF146" si="207">AG95/10^6</f>
        <v>7.0488464114482934</v>
      </c>
      <c r="AG143" s="86">
        <f t="shared" ref="AG143:AG146" si="208">AH95/10^6</f>
        <v>7.2250675717345008</v>
      </c>
      <c r="AH143" s="86">
        <f t="shared" ref="AH143:AH146" si="209">AI95/10^6</f>
        <v>7.405694261027862</v>
      </c>
      <c r="AI143" s="86">
        <f t="shared" ref="AI143:AI146" si="210">AJ95/10^6</f>
        <v>7.590836617553558</v>
      </c>
      <c r="AJ143" s="86">
        <f t="shared" ref="AJ143:AJ146" si="211">AK95/10^6</f>
        <v>158.44165957967019</v>
      </c>
    </row>
    <row r="144" spans="3:36">
      <c r="D144" s="21" t="str">
        <f>B96</f>
        <v>Customer Avoided Momentary Interruption Costs</v>
      </c>
      <c r="E144" s="86">
        <f t="shared" ref="E144:AA144" si="212">F96/10^6</f>
        <v>0</v>
      </c>
      <c r="F144" s="86">
        <f t="shared" si="212"/>
        <v>0.41036352196830406</v>
      </c>
      <c r="G144" s="86">
        <f t="shared" si="212"/>
        <v>0.73762402769594526</v>
      </c>
      <c r="H144" s="86">
        <f t="shared" si="212"/>
        <v>1.6305534765927763</v>
      </c>
      <c r="I144" s="86">
        <f t="shared" si="212"/>
        <v>1.671317313507596</v>
      </c>
      <c r="J144" s="86">
        <f t="shared" si="212"/>
        <v>1.7131002463452858</v>
      </c>
      <c r="K144" s="86">
        <f t="shared" si="212"/>
        <v>1.7559277525039176</v>
      </c>
      <c r="L144" s="86">
        <f t="shared" si="212"/>
        <v>1.7998259463165158</v>
      </c>
      <c r="M144" s="86">
        <f t="shared" si="212"/>
        <v>1.8448215949744284</v>
      </c>
      <c r="N144" s="86">
        <f t="shared" si="212"/>
        <v>1.8909421348487896</v>
      </c>
      <c r="O144" s="86">
        <f t="shared" si="212"/>
        <v>1.9382156882200088</v>
      </c>
      <c r="P144" s="86">
        <f t="shared" si="212"/>
        <v>1.986671080425509</v>
      </c>
      <c r="Q144" s="86">
        <f t="shared" si="212"/>
        <v>2.0363378574361466</v>
      </c>
      <c r="R144" s="86">
        <f t="shared" si="212"/>
        <v>2.0872463038720501</v>
      </c>
      <c r="S144" s="86">
        <f t="shared" si="212"/>
        <v>2.1394274614688511</v>
      </c>
      <c r="T144" s="86">
        <f t="shared" si="212"/>
        <v>2.1929131480055726</v>
      </c>
      <c r="U144" s="86">
        <f t="shared" si="212"/>
        <v>2.2477359767057119</v>
      </c>
      <c r="V144" s="86">
        <f t="shared" si="212"/>
        <v>2.3039293761233548</v>
      </c>
      <c r="W144" s="86">
        <f t="shared" si="212"/>
        <v>2.3615276105264384</v>
      </c>
      <c r="X144" s="86">
        <f t="shared" si="212"/>
        <v>2.4205658007895985</v>
      </c>
      <c r="Y144" s="86">
        <f t="shared" si="212"/>
        <v>2.4810799458093387</v>
      </c>
      <c r="Z144" s="86">
        <f t="shared" si="212"/>
        <v>2.5431069444545722</v>
      </c>
      <c r="AA144" s="86">
        <f t="shared" si="212"/>
        <v>2.6066846180659362</v>
      </c>
      <c r="AB144" s="86">
        <f t="shared" si="203"/>
        <v>2.6718517335175846</v>
      </c>
      <c r="AC144" s="86">
        <f t="shared" si="204"/>
        <v>2.738648026855524</v>
      </c>
      <c r="AD144" s="86">
        <f t="shared" si="205"/>
        <v>2.8071142275269123</v>
      </c>
      <c r="AE144" s="86">
        <f t="shared" si="206"/>
        <v>2.8772920832150848</v>
      </c>
      <c r="AF144" s="86">
        <f t="shared" si="207"/>
        <v>2.9492243852954618</v>
      </c>
      <c r="AG144" s="86">
        <f t="shared" si="208"/>
        <v>3.0229549949278485</v>
      </c>
      <c r="AH144" s="86">
        <f t="shared" si="209"/>
        <v>3.0985288698010445</v>
      </c>
      <c r="AI144" s="86">
        <f t="shared" si="210"/>
        <v>3.1759920915460707</v>
      </c>
      <c r="AJ144" s="86">
        <f t="shared" si="211"/>
        <v>66.141524239342175</v>
      </c>
    </row>
    <row r="145" spans="2:36">
      <c r="D145" s="21" t="str">
        <f>B97</f>
        <v>Peak Shaving Benefits</v>
      </c>
      <c r="E145" s="86">
        <f t="shared" ref="E145:AA145" si="213">F97/10^6</f>
        <v>0</v>
      </c>
      <c r="F145" s="86">
        <f t="shared" si="213"/>
        <v>7.066927764606613E-3</v>
      </c>
      <c r="G145" s="86">
        <f t="shared" si="213"/>
        <v>1.4419249178075891E-2</v>
      </c>
      <c r="H145" s="86">
        <f t="shared" si="213"/>
        <v>2.2075739054158685E-2</v>
      </c>
      <c r="I145" s="86">
        <f t="shared" si="213"/>
        <v>3.0034211130928416E-2</v>
      </c>
      <c r="J145" s="86">
        <f t="shared" si="213"/>
        <v>3.0659374247945508E-2</v>
      </c>
      <c r="K145" s="86">
        <f t="shared" si="213"/>
        <v>3.1320100297470441E-2</v>
      </c>
      <c r="L145" s="86">
        <f t="shared" si="213"/>
        <v>3.199462056994283E-2</v>
      </c>
      <c r="M145" s="86">
        <f t="shared" si="213"/>
        <v>3.2666442314703288E-2</v>
      </c>
      <c r="N145" s="86">
        <f t="shared" si="213"/>
        <v>3.3373007152942259E-2</v>
      </c>
      <c r="O145" s="86">
        <f t="shared" si="213"/>
        <v>3.4093543478895656E-2</v>
      </c>
      <c r="P145" s="86">
        <f t="shared" si="213"/>
        <v>3.4873736563176647E-2</v>
      </c>
      <c r="Q145" s="86">
        <f t="shared" si="213"/>
        <v>3.5644093071361432E-2</v>
      </c>
      <c r="R145" s="86">
        <f t="shared" si="213"/>
        <v>3.6464138476565815E-2</v>
      </c>
      <c r="S145" s="86">
        <f t="shared" si="213"/>
        <v>3.7278091427414298E-2</v>
      </c>
      <c r="T145" s="86">
        <f t="shared" si="213"/>
        <v>3.8066886707678931E-2</v>
      </c>
      <c r="U145" s="86">
        <f t="shared" si="213"/>
        <v>3.8870678818797945E-2</v>
      </c>
      <c r="V145" s="86">
        <f t="shared" si="213"/>
        <v>3.9689590075284456E-2</v>
      </c>
      <c r="W145" s="86">
        <f t="shared" si="213"/>
        <v>4.0555104283506595E-2</v>
      </c>
      <c r="X145" s="86">
        <f t="shared" si="213"/>
        <v>4.1447088913453327E-2</v>
      </c>
      <c r="Y145" s="86">
        <f t="shared" si="213"/>
        <v>4.2348348571313754E-2</v>
      </c>
      <c r="Z145" s="86">
        <f t="shared" si="213"/>
        <v>4.3258455684505696E-2</v>
      </c>
      <c r="AA145" s="86">
        <f t="shared" si="213"/>
        <v>4.4196171328774639E-2</v>
      </c>
      <c r="AB145" s="86">
        <f t="shared" si="203"/>
        <v>4.5126865498931953E-2</v>
      </c>
      <c r="AC145" s="86">
        <f t="shared" si="204"/>
        <v>4.6082724109058393E-2</v>
      </c>
      <c r="AD145" s="86">
        <f t="shared" si="205"/>
        <v>4.7062061766394478E-2</v>
      </c>
      <c r="AE145" s="86">
        <f t="shared" si="206"/>
        <v>4.8058688655711126E-2</v>
      </c>
      <c r="AF145" s="86">
        <f t="shared" si="207"/>
        <v>4.9060566006711777E-2</v>
      </c>
      <c r="AG145" s="86">
        <f t="shared" si="208"/>
        <v>5.0090286171670884E-2</v>
      </c>
      <c r="AH145" s="86">
        <f t="shared" si="209"/>
        <v>5.1147848710044783E-2</v>
      </c>
      <c r="AI145" s="86">
        <f t="shared" si="210"/>
        <v>5.2234634022269487E-2</v>
      </c>
      <c r="AJ145" s="86">
        <f t="shared" si="211"/>
        <v>1.129259274052296</v>
      </c>
    </row>
    <row r="146" spans="2:36">
      <c r="B146" s="26"/>
      <c r="C146" s="27"/>
      <c r="D146" s="21" t="str">
        <f t="shared" ref="D146" si="214">B98</f>
        <v>DER/PV Enablement Benefits</v>
      </c>
      <c r="E146" s="86">
        <f t="shared" ref="E146" si="215">F98/10^6</f>
        <v>0</v>
      </c>
      <c r="F146" s="86">
        <f t="shared" ref="F146:AA146" si="216">G98/10^6</f>
        <v>0</v>
      </c>
      <c r="G146" s="86">
        <f t="shared" si="216"/>
        <v>0</v>
      </c>
      <c r="H146" s="86">
        <f t="shared" si="216"/>
        <v>0</v>
      </c>
      <c r="I146" s="86">
        <f t="shared" si="216"/>
        <v>0</v>
      </c>
      <c r="J146" s="86">
        <f t="shared" si="216"/>
        <v>0</v>
      </c>
      <c r="K146" s="86">
        <f t="shared" si="216"/>
        <v>0</v>
      </c>
      <c r="L146" s="86">
        <f t="shared" si="216"/>
        <v>0</v>
      </c>
      <c r="M146" s="86">
        <f t="shared" si="216"/>
        <v>0</v>
      </c>
      <c r="N146" s="86">
        <f t="shared" si="216"/>
        <v>0</v>
      </c>
      <c r="O146" s="86">
        <f t="shared" si="216"/>
        <v>0</v>
      </c>
      <c r="P146" s="86">
        <f t="shared" si="216"/>
        <v>0</v>
      </c>
      <c r="Q146" s="86">
        <f t="shared" si="216"/>
        <v>0</v>
      </c>
      <c r="R146" s="86">
        <f t="shared" si="216"/>
        <v>0</v>
      </c>
      <c r="S146" s="86">
        <f t="shared" si="216"/>
        <v>0</v>
      </c>
      <c r="T146" s="86">
        <f t="shared" si="216"/>
        <v>0</v>
      </c>
      <c r="U146" s="86">
        <f t="shared" si="216"/>
        <v>0</v>
      </c>
      <c r="V146" s="86">
        <f t="shared" si="216"/>
        <v>0</v>
      </c>
      <c r="W146" s="86">
        <f t="shared" si="216"/>
        <v>0</v>
      </c>
      <c r="X146" s="86">
        <f t="shared" si="216"/>
        <v>0</v>
      </c>
      <c r="Y146" s="86">
        <f t="shared" si="216"/>
        <v>0</v>
      </c>
      <c r="Z146" s="86">
        <f t="shared" si="216"/>
        <v>0</v>
      </c>
      <c r="AA146" s="86">
        <f t="shared" si="216"/>
        <v>0</v>
      </c>
      <c r="AB146" s="86">
        <f t="shared" si="203"/>
        <v>0</v>
      </c>
      <c r="AC146" s="86">
        <f t="shared" si="204"/>
        <v>0</v>
      </c>
      <c r="AD146" s="86">
        <f t="shared" si="205"/>
        <v>0</v>
      </c>
      <c r="AE146" s="86">
        <f t="shared" si="206"/>
        <v>0</v>
      </c>
      <c r="AF146" s="86">
        <f t="shared" si="207"/>
        <v>0</v>
      </c>
      <c r="AG146" s="86">
        <f t="shared" si="208"/>
        <v>0</v>
      </c>
      <c r="AH146" s="86">
        <f t="shared" si="209"/>
        <v>0</v>
      </c>
      <c r="AI146" s="86">
        <f t="shared" si="210"/>
        <v>0</v>
      </c>
      <c r="AJ146" s="86">
        <f t="shared" si="211"/>
        <v>0</v>
      </c>
    </row>
    <row r="147" spans="2:36">
      <c r="D147" s="26"/>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row>
    <row r="148" spans="2:36">
      <c r="D148" s="26"/>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row>
    <row r="149" spans="2:36">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row>
    <row r="154" spans="2:36">
      <c r="D154" s="21"/>
      <c r="E154" s="41"/>
      <c r="F154" s="41"/>
      <c r="G154" s="32"/>
      <c r="H154" s="41"/>
      <c r="I154" s="41"/>
      <c r="J154" s="32"/>
    </row>
    <row r="155" spans="2:36">
      <c r="D155" s="21"/>
      <c r="E155" s="41"/>
      <c r="F155" s="41"/>
      <c r="H155" s="41"/>
      <c r="I155" s="41"/>
    </row>
    <row r="156" spans="2:36">
      <c r="E156" s="41"/>
      <c r="F156" s="41"/>
      <c r="H156" s="41"/>
      <c r="I156" s="41"/>
    </row>
    <row r="157" spans="2:36">
      <c r="D157" s="21"/>
      <c r="E157" s="41"/>
      <c r="F157" s="41"/>
      <c r="H157" s="41"/>
      <c r="I157" s="41"/>
    </row>
    <row r="158" spans="2:36">
      <c r="D158" s="21"/>
      <c r="E158" s="41"/>
      <c r="F158" s="41"/>
      <c r="H158" s="41"/>
      <c r="I158" s="41"/>
    </row>
    <row r="159" spans="2:36">
      <c r="D159" s="21"/>
      <c r="E159" s="41"/>
      <c r="F159" s="41"/>
      <c r="H159" s="41"/>
      <c r="I159" s="41"/>
    </row>
    <row r="160" spans="2:36">
      <c r="D160" s="21"/>
      <c r="E160" s="41"/>
      <c r="F160" s="41"/>
      <c r="H160" s="41"/>
      <c r="I160" s="41"/>
    </row>
    <row r="161" spans="4:9">
      <c r="D161" s="21"/>
      <c r="E161" s="41"/>
      <c r="F161" s="41"/>
      <c r="H161" s="41"/>
      <c r="I161" s="41"/>
    </row>
    <row r="162" spans="4:9">
      <c r="D162" s="21"/>
      <c r="E162" s="41"/>
      <c r="F162" s="41"/>
      <c r="H162" s="41"/>
      <c r="I162" s="41"/>
    </row>
    <row r="163" spans="4:9">
      <c r="D163" s="21"/>
      <c r="E163" s="41"/>
      <c r="F163" s="41"/>
      <c r="H163" s="41"/>
      <c r="I163" s="41"/>
    </row>
    <row r="164" spans="4:9">
      <c r="D164" s="21"/>
      <c r="E164" s="41"/>
      <c r="F164" s="41"/>
      <c r="H164" s="41"/>
      <c r="I164" s="41"/>
    </row>
    <row r="165" spans="4:9">
      <c r="D165" s="21"/>
      <c r="E165" s="41"/>
      <c r="F165" s="41"/>
      <c r="H165" s="41"/>
      <c r="I165" s="41"/>
    </row>
    <row r="166" spans="4:9">
      <c r="D166" s="26"/>
      <c r="E166" s="41"/>
      <c r="F166" s="41"/>
      <c r="H166" s="41"/>
      <c r="I166" s="41"/>
    </row>
    <row r="167" spans="4:9">
      <c r="E167" s="93"/>
      <c r="F167" s="93"/>
      <c r="H167" s="93"/>
      <c r="I167" s="93"/>
    </row>
  </sheetData>
  <mergeCells count="6">
    <mergeCell ref="B9:AK9"/>
    <mergeCell ref="B32:AK32"/>
    <mergeCell ref="B102:H102"/>
    <mergeCell ref="D142:AD142"/>
    <mergeCell ref="D126:AD126"/>
    <mergeCell ref="D134:AD134"/>
  </mergeCells>
  <pageMargins left="0.25" right="0.25" top="0.75" bottom="0.75" header="0.3" footer="0.3"/>
  <pageSetup paperSize="17" scale="44" fitToHeight="0" orientation="landscape" r:id="rId1"/>
  <headerFooter>
    <oddHeader>&amp;R&amp;"Times New Roman,Bold"&amp;10KyPSC Case No. 2019-00271
AG-DR-02-074(a) SUPP Attachment
Page &amp;P of &amp;N</oddHeader>
  </headerFooter>
  <ignoredErrors>
    <ignoredError sqref="J37:Z37 H87:Z87 E51 AA87:AI87"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64"/>
  <sheetViews>
    <sheetView showGridLines="0" zoomScaleNormal="100" workbookViewId="0">
      <pane xSplit="5" ySplit="3" topLeftCell="F61" activePane="bottomRight" state="frozen"/>
      <selection pane="topRight" activeCell="E1" sqref="E1"/>
      <selection pane="bottomLeft" activeCell="A3" sqref="A3"/>
      <selection pane="bottomRight" activeCell="A2" sqref="A2"/>
    </sheetView>
  </sheetViews>
  <sheetFormatPr defaultRowHeight="11.25"/>
  <cols>
    <col min="2" max="2" width="46.5" customWidth="1"/>
    <col min="3" max="3" width="12.6640625" style="43" bestFit="1" customWidth="1"/>
    <col min="4" max="4" width="19.5" hidden="1" customWidth="1"/>
    <col min="5" max="5" width="13.33203125" hidden="1" customWidth="1"/>
    <col min="6" max="7" width="12.1640625" bestFit="1" customWidth="1"/>
    <col min="8" max="36" width="11.5" bestFit="1" customWidth="1"/>
    <col min="37" max="37" width="12.5" bestFit="1" customWidth="1"/>
  </cols>
  <sheetData>
    <row r="1" spans="1:37">
      <c r="A1" s="17" t="s">
        <v>21</v>
      </c>
    </row>
    <row r="2" spans="1:37">
      <c r="A2" s="149" t="s">
        <v>1</v>
      </c>
      <c r="F2" s="75">
        <v>2019</v>
      </c>
      <c r="G2" s="74">
        <f t="shared" ref="G2:AJ2" si="0">F2+1</f>
        <v>2020</v>
      </c>
      <c r="H2" s="74">
        <f t="shared" si="0"/>
        <v>2021</v>
      </c>
      <c r="I2" s="74">
        <f t="shared" si="0"/>
        <v>2022</v>
      </c>
      <c r="J2" s="74">
        <f t="shared" si="0"/>
        <v>2023</v>
      </c>
      <c r="K2" s="74">
        <f t="shared" si="0"/>
        <v>2024</v>
      </c>
      <c r="L2" s="74">
        <f t="shared" si="0"/>
        <v>2025</v>
      </c>
      <c r="M2" s="74">
        <f t="shared" si="0"/>
        <v>2026</v>
      </c>
      <c r="N2" s="74">
        <f t="shared" si="0"/>
        <v>2027</v>
      </c>
      <c r="O2" s="74">
        <f t="shared" si="0"/>
        <v>2028</v>
      </c>
      <c r="P2" s="74">
        <f t="shared" si="0"/>
        <v>2029</v>
      </c>
      <c r="Q2" s="74">
        <f t="shared" si="0"/>
        <v>2030</v>
      </c>
      <c r="R2" s="74">
        <f t="shared" si="0"/>
        <v>2031</v>
      </c>
      <c r="S2" s="74">
        <f t="shared" si="0"/>
        <v>2032</v>
      </c>
      <c r="T2" s="74">
        <f t="shared" si="0"/>
        <v>2033</v>
      </c>
      <c r="U2" s="74">
        <f t="shared" si="0"/>
        <v>2034</v>
      </c>
      <c r="V2" s="74">
        <f t="shared" si="0"/>
        <v>2035</v>
      </c>
      <c r="W2" s="74">
        <f t="shared" si="0"/>
        <v>2036</v>
      </c>
      <c r="X2" s="74">
        <f t="shared" si="0"/>
        <v>2037</v>
      </c>
      <c r="Y2" s="74">
        <f t="shared" si="0"/>
        <v>2038</v>
      </c>
      <c r="Z2" s="74">
        <f t="shared" si="0"/>
        <v>2039</v>
      </c>
      <c r="AA2" s="74">
        <f t="shared" si="0"/>
        <v>2040</v>
      </c>
      <c r="AB2" s="74">
        <f t="shared" si="0"/>
        <v>2041</v>
      </c>
      <c r="AC2" s="74">
        <f t="shared" si="0"/>
        <v>2042</v>
      </c>
      <c r="AD2" s="74">
        <f t="shared" si="0"/>
        <v>2043</v>
      </c>
      <c r="AE2" s="74">
        <f t="shared" si="0"/>
        <v>2044</v>
      </c>
      <c r="AF2" s="74">
        <f t="shared" si="0"/>
        <v>2045</v>
      </c>
      <c r="AG2" s="74">
        <f t="shared" si="0"/>
        <v>2046</v>
      </c>
      <c r="AH2" s="74">
        <f t="shared" si="0"/>
        <v>2047</v>
      </c>
      <c r="AI2" s="74">
        <f t="shared" si="0"/>
        <v>2048</v>
      </c>
      <c r="AJ2" s="74">
        <f t="shared" si="0"/>
        <v>2049</v>
      </c>
      <c r="AK2" s="37"/>
    </row>
    <row r="3" spans="1:37" ht="27.95" customHeight="1">
      <c r="C3" s="43" t="s">
        <v>22</v>
      </c>
      <c r="D3" s="18" t="s">
        <v>202</v>
      </c>
      <c r="E3" s="37" t="s">
        <v>8</v>
      </c>
      <c r="F3" s="38">
        <v>0</v>
      </c>
      <c r="G3" s="37">
        <f t="shared" ref="G3:AJ3" si="1">F3+1</f>
        <v>1</v>
      </c>
      <c r="H3" s="37">
        <f t="shared" si="1"/>
        <v>2</v>
      </c>
      <c r="I3" s="37">
        <f t="shared" si="1"/>
        <v>3</v>
      </c>
      <c r="J3" s="37">
        <f t="shared" si="1"/>
        <v>4</v>
      </c>
      <c r="K3" s="37">
        <f t="shared" si="1"/>
        <v>5</v>
      </c>
      <c r="L3" s="37">
        <f t="shared" si="1"/>
        <v>6</v>
      </c>
      <c r="M3" s="37">
        <f t="shared" si="1"/>
        <v>7</v>
      </c>
      <c r="N3" s="37">
        <f t="shared" si="1"/>
        <v>8</v>
      </c>
      <c r="O3" s="37">
        <f t="shared" si="1"/>
        <v>9</v>
      </c>
      <c r="P3" s="37">
        <f t="shared" si="1"/>
        <v>10</v>
      </c>
      <c r="Q3" s="37">
        <f t="shared" si="1"/>
        <v>11</v>
      </c>
      <c r="R3" s="37">
        <f t="shared" si="1"/>
        <v>12</v>
      </c>
      <c r="S3" s="37">
        <f t="shared" si="1"/>
        <v>13</v>
      </c>
      <c r="T3" s="37">
        <f t="shared" si="1"/>
        <v>14</v>
      </c>
      <c r="U3" s="37">
        <f t="shared" si="1"/>
        <v>15</v>
      </c>
      <c r="V3" s="37">
        <f t="shared" si="1"/>
        <v>16</v>
      </c>
      <c r="W3" s="37">
        <f t="shared" si="1"/>
        <v>17</v>
      </c>
      <c r="X3" s="37">
        <f t="shared" si="1"/>
        <v>18</v>
      </c>
      <c r="Y3" s="37">
        <f t="shared" si="1"/>
        <v>19</v>
      </c>
      <c r="Z3" s="37">
        <f t="shared" si="1"/>
        <v>20</v>
      </c>
      <c r="AA3" s="37">
        <f t="shared" si="1"/>
        <v>21</v>
      </c>
      <c r="AB3" s="37">
        <f t="shared" si="1"/>
        <v>22</v>
      </c>
      <c r="AC3" s="37">
        <f t="shared" si="1"/>
        <v>23</v>
      </c>
      <c r="AD3" s="37">
        <f t="shared" si="1"/>
        <v>24</v>
      </c>
      <c r="AE3" s="37">
        <f t="shared" si="1"/>
        <v>25</v>
      </c>
      <c r="AF3" s="37">
        <f t="shared" si="1"/>
        <v>26</v>
      </c>
      <c r="AG3" s="37">
        <f t="shared" si="1"/>
        <v>27</v>
      </c>
      <c r="AH3" s="37">
        <f t="shared" si="1"/>
        <v>28</v>
      </c>
      <c r="AI3" s="37">
        <f t="shared" si="1"/>
        <v>29</v>
      </c>
      <c r="AJ3" s="37">
        <f t="shared" si="1"/>
        <v>30</v>
      </c>
      <c r="AK3" s="37" t="s">
        <v>23</v>
      </c>
    </row>
    <row r="4" spans="1:37">
      <c r="B4" t="s">
        <v>12</v>
      </c>
      <c r="D4" s="73"/>
      <c r="E4" s="28">
        <f ca="1">F4+NPV(r.discount,G4:AJ4)</f>
        <v>37872861.18027427</v>
      </c>
      <c r="F4" s="72">
        <f t="shared" ref="F4:AJ4" si="2">F111</f>
        <v>0</v>
      </c>
      <c r="G4" s="72">
        <f t="shared" si="2"/>
        <v>0</v>
      </c>
      <c r="H4" s="72">
        <f t="shared" si="2"/>
        <v>3927479.861901497</v>
      </c>
      <c r="I4" s="72">
        <f t="shared" si="2"/>
        <v>2306182.1363787223</v>
      </c>
      <c r="J4" s="72">
        <f t="shared" si="2"/>
        <v>2499738.1328819408</v>
      </c>
      <c r="K4" s="72">
        <f t="shared" ca="1" si="2"/>
        <v>2422932.6070328956</v>
      </c>
      <c r="L4" s="72">
        <f t="shared" ca="1" si="2"/>
        <v>2483505.9222087171</v>
      </c>
      <c r="M4" s="72">
        <f t="shared" ca="1" si="2"/>
        <v>2545593.5702639353</v>
      </c>
      <c r="N4" s="72">
        <f t="shared" ca="1" si="2"/>
        <v>2609233.4095205334</v>
      </c>
      <c r="O4" s="72">
        <f t="shared" ca="1" si="2"/>
        <v>2674464.2447585473</v>
      </c>
      <c r="P4" s="72">
        <f t="shared" ca="1" si="2"/>
        <v>2741325.8508775108</v>
      </c>
      <c r="Q4" s="72">
        <f t="shared" ca="1" si="2"/>
        <v>2971403.1064579403</v>
      </c>
      <c r="R4" s="72">
        <f t="shared" ca="1" si="2"/>
        <v>2880105.4720781841</v>
      </c>
      <c r="S4" s="72">
        <f t="shared" ca="1" si="2"/>
        <v>2952108.1088801385</v>
      </c>
      <c r="T4" s="72">
        <f t="shared" ca="1" si="2"/>
        <v>3025910.8116021417</v>
      </c>
      <c r="U4" s="72">
        <f t="shared" ca="1" si="2"/>
        <v>3101558.5818921952</v>
      </c>
      <c r="V4" s="72">
        <f t="shared" ca="1" si="2"/>
        <v>3179097.5464395005</v>
      </c>
      <c r="W4" s="72">
        <f t="shared" ca="1" si="2"/>
        <v>3258574.9851004872</v>
      </c>
      <c r="X4" s="72">
        <f t="shared" ca="1" si="2"/>
        <v>3532064.5410520243</v>
      </c>
      <c r="Y4" s="72">
        <f t="shared" ca="1" si="2"/>
        <v>3423540.3437211984</v>
      </c>
      <c r="Z4" s="72">
        <f t="shared" ca="1" si="2"/>
        <v>3509128.8523142287</v>
      </c>
      <c r="AA4" s="72">
        <f t="shared" ca="1" si="2"/>
        <v>3596857.0736220842</v>
      </c>
      <c r="AB4" s="72">
        <f t="shared" ca="1" si="2"/>
        <v>3686778.5004626359</v>
      </c>
      <c r="AC4" s="72">
        <f t="shared" ca="1" si="2"/>
        <v>3778947.9629742019</v>
      </c>
      <c r="AD4" s="72">
        <f t="shared" ca="1" si="2"/>
        <v>3873421.6620485564</v>
      </c>
      <c r="AE4" s="72">
        <f t="shared" ca="1" si="2"/>
        <v>4198514.8009851947</v>
      </c>
      <c r="AF4" s="72">
        <f t="shared" ca="1" si="2"/>
        <v>4069513.6336897649</v>
      </c>
      <c r="AG4" s="72">
        <f t="shared" ca="1" si="2"/>
        <v>4171251.4745320082</v>
      </c>
      <c r="AH4" s="72">
        <f t="shared" ca="1" si="2"/>
        <v>4275532.7613953091</v>
      </c>
      <c r="AI4" s="72">
        <f t="shared" ca="1" si="2"/>
        <v>4382421.0804301919</v>
      </c>
      <c r="AJ4" s="72">
        <f t="shared" ca="1" si="2"/>
        <v>4491981.6074409457</v>
      </c>
      <c r="AK4" s="72">
        <f ca="1">SUM(F4:AJ4)</f>
        <v>96569168.642943218</v>
      </c>
    </row>
    <row r="5" spans="1:37">
      <c r="B5" s="30" t="s">
        <v>24</v>
      </c>
      <c r="C5" s="52"/>
      <c r="D5" s="18"/>
      <c r="E5" s="28">
        <f>F5+NPV(r.discount,G5:AJ5)</f>
        <v>2453643.6153820138</v>
      </c>
      <c r="F5" s="71">
        <f t="shared" ref="F5:AJ5" si="3">F31</f>
        <v>1233277.6499999999</v>
      </c>
      <c r="G5" s="71">
        <f t="shared" si="3"/>
        <v>1272759.4124999999</v>
      </c>
      <c r="H5" s="71">
        <f t="shared" si="3"/>
        <v>1471.3898062499998</v>
      </c>
      <c r="I5" s="71">
        <f t="shared" si="3"/>
        <v>1508.1745514062495</v>
      </c>
      <c r="J5" s="71">
        <f t="shared" si="3"/>
        <v>1545.8789151914057</v>
      </c>
      <c r="K5" s="71">
        <f t="shared" si="3"/>
        <v>1584.5258880711908</v>
      </c>
      <c r="L5" s="71">
        <f t="shared" si="3"/>
        <v>1624.1390352729702</v>
      </c>
      <c r="M5" s="71">
        <f t="shared" si="3"/>
        <v>1664.7425111547946</v>
      </c>
      <c r="N5" s="71">
        <f t="shared" si="3"/>
        <v>1706.3610739336643</v>
      </c>
      <c r="O5" s="71">
        <f t="shared" si="3"/>
        <v>1749.0201007820056</v>
      </c>
      <c r="P5" s="71">
        <f t="shared" si="3"/>
        <v>1792.7456033015555</v>
      </c>
      <c r="Q5" s="71">
        <f t="shared" si="3"/>
        <v>1837.5642433840942</v>
      </c>
      <c r="R5" s="71">
        <f t="shared" si="3"/>
        <v>1883.5033494686963</v>
      </c>
      <c r="S5" s="71">
        <f t="shared" si="3"/>
        <v>1930.5909332054136</v>
      </c>
      <c r="T5" s="71">
        <f t="shared" si="3"/>
        <v>1978.8557065355487</v>
      </c>
      <c r="U5" s="71">
        <f t="shared" si="3"/>
        <v>2028.3270991989373</v>
      </c>
      <c r="V5" s="71">
        <f t="shared" si="3"/>
        <v>2079.0352766789106</v>
      </c>
      <c r="W5" s="71">
        <f t="shared" si="3"/>
        <v>2131.011158595883</v>
      </c>
      <c r="X5" s="71">
        <f t="shared" si="3"/>
        <v>2184.2864375607796</v>
      </c>
      <c r="Y5" s="71">
        <f t="shared" si="3"/>
        <v>2238.8935984997993</v>
      </c>
      <c r="Z5" s="71">
        <f t="shared" si="3"/>
        <v>2294.8659384622938</v>
      </c>
      <c r="AA5" s="71">
        <f t="shared" si="3"/>
        <v>2352.2375869238513</v>
      </c>
      <c r="AB5" s="71">
        <f t="shared" si="3"/>
        <v>2411.0435265969477</v>
      </c>
      <c r="AC5" s="71">
        <f t="shared" si="3"/>
        <v>2471.319614761871</v>
      </c>
      <c r="AD5" s="71">
        <f t="shared" si="3"/>
        <v>2533.1026051309177</v>
      </c>
      <c r="AE5" s="71">
        <f t="shared" si="3"/>
        <v>2596.4301702591906</v>
      </c>
      <c r="AF5" s="71">
        <f t="shared" si="3"/>
        <v>2661.3409245156704</v>
      </c>
      <c r="AG5" s="71">
        <f t="shared" si="3"/>
        <v>2727.8744476285619</v>
      </c>
      <c r="AH5" s="71">
        <f t="shared" si="3"/>
        <v>2796.0713088192756</v>
      </c>
      <c r="AI5" s="71">
        <f t="shared" si="3"/>
        <v>2865.9730915397568</v>
      </c>
      <c r="AJ5" s="71">
        <f t="shared" si="3"/>
        <v>2937.6224188282504</v>
      </c>
      <c r="AK5" s="71">
        <f>SUM(F5:AJ5)</f>
        <v>2567623.989421959</v>
      </c>
    </row>
    <row r="6" spans="1:37" s="17" customFormat="1">
      <c r="B6" s="24" t="s">
        <v>25</v>
      </c>
      <c r="C6" s="44"/>
      <c r="D6" s="70"/>
      <c r="E6" s="25">
        <f t="shared" ref="E6:AJ6" ca="1" si="4">E4-E5</f>
        <v>35419217.564892255</v>
      </c>
      <c r="F6" s="25">
        <f t="shared" si="4"/>
        <v>-1233277.6499999999</v>
      </c>
      <c r="G6" s="25">
        <f t="shared" si="4"/>
        <v>-1272759.4124999999</v>
      </c>
      <c r="H6" s="25">
        <f t="shared" si="4"/>
        <v>3926008.4720952469</v>
      </c>
      <c r="I6" s="25">
        <f t="shared" si="4"/>
        <v>2304673.9618273159</v>
      </c>
      <c r="J6" s="25">
        <f t="shared" si="4"/>
        <v>2498192.2539667492</v>
      </c>
      <c r="K6" s="25">
        <f t="shared" ca="1" si="4"/>
        <v>2421348.0811448242</v>
      </c>
      <c r="L6" s="25">
        <f t="shared" ca="1" si="4"/>
        <v>2481881.7831734442</v>
      </c>
      <c r="M6" s="25">
        <f t="shared" ca="1" si="4"/>
        <v>2543928.8277527806</v>
      </c>
      <c r="N6" s="25">
        <f t="shared" ca="1" si="4"/>
        <v>2607527.0484465999</v>
      </c>
      <c r="O6" s="25">
        <f t="shared" ca="1" si="4"/>
        <v>2672715.2246577651</v>
      </c>
      <c r="P6" s="25">
        <f t="shared" ca="1" si="4"/>
        <v>2739533.1052742093</v>
      </c>
      <c r="Q6" s="25">
        <f t="shared" ca="1" si="4"/>
        <v>2969565.5422145561</v>
      </c>
      <c r="R6" s="25">
        <f t="shared" ca="1" si="4"/>
        <v>2878221.9687287156</v>
      </c>
      <c r="S6" s="25">
        <f t="shared" ca="1" si="4"/>
        <v>2950177.5179469329</v>
      </c>
      <c r="T6" s="25">
        <f t="shared" ca="1" si="4"/>
        <v>3023931.955895606</v>
      </c>
      <c r="U6" s="25">
        <f t="shared" ca="1" si="4"/>
        <v>3099530.2547929962</v>
      </c>
      <c r="V6" s="25">
        <f t="shared" ca="1" si="4"/>
        <v>3177018.5111628217</v>
      </c>
      <c r="W6" s="25">
        <f t="shared" ca="1" si="4"/>
        <v>3256443.9739418915</v>
      </c>
      <c r="X6" s="25">
        <f t="shared" ca="1" si="4"/>
        <v>3529880.2546144635</v>
      </c>
      <c r="Y6" s="25">
        <f t="shared" ca="1" si="4"/>
        <v>3421301.4501226987</v>
      </c>
      <c r="Z6" s="25">
        <f t="shared" ca="1" si="4"/>
        <v>3506833.9863757663</v>
      </c>
      <c r="AA6" s="25">
        <f t="shared" ca="1" si="4"/>
        <v>3594504.8360351603</v>
      </c>
      <c r="AB6" s="25">
        <f t="shared" ca="1" si="4"/>
        <v>3684367.456936039</v>
      </c>
      <c r="AC6" s="25">
        <f t="shared" ca="1" si="4"/>
        <v>3776476.6433594399</v>
      </c>
      <c r="AD6" s="25">
        <f t="shared" ca="1" si="4"/>
        <v>3870888.5594434254</v>
      </c>
      <c r="AE6" s="25">
        <f t="shared" ca="1" si="4"/>
        <v>4195918.3708149353</v>
      </c>
      <c r="AF6" s="25">
        <f t="shared" ca="1" si="4"/>
        <v>4066852.292765249</v>
      </c>
      <c r="AG6" s="25">
        <f t="shared" ca="1" si="4"/>
        <v>4168523.6000843798</v>
      </c>
      <c r="AH6" s="25">
        <f t="shared" ca="1" si="4"/>
        <v>4272736.6900864895</v>
      </c>
      <c r="AI6" s="25">
        <f t="shared" ca="1" si="4"/>
        <v>4379555.107338652</v>
      </c>
      <c r="AJ6" s="25">
        <f t="shared" ca="1" si="4"/>
        <v>4489043.9850221174</v>
      </c>
      <c r="AK6" s="25">
        <f ca="1">SUM(F6:AJ6)</f>
        <v>94001544.653521255</v>
      </c>
    </row>
    <row r="7" spans="1:37" s="17" customFormat="1">
      <c r="B7" s="24" t="s">
        <v>20</v>
      </c>
      <c r="C7" s="44"/>
      <c r="D7" s="70"/>
      <c r="E7" s="69">
        <f ca="1">E4/E5</f>
        <v>15.435355380401383</v>
      </c>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7"/>
    </row>
    <row r="8" spans="1:37">
      <c r="D8" s="43"/>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row>
    <row r="9" spans="1:37" ht="13.5" thickBot="1">
      <c r="B9" s="192" t="s">
        <v>6</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1" spans="1:37" ht="12" thickBot="1">
      <c r="B11" s="48" t="s">
        <v>26</v>
      </c>
      <c r="C11" s="49"/>
      <c r="D11" s="48"/>
      <c r="E11" s="48"/>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row>
    <row r="12" spans="1:37">
      <c r="A12" s="150" t="s">
        <v>234</v>
      </c>
      <c r="B12" t="s">
        <v>84</v>
      </c>
      <c r="C12" s="43" t="s">
        <v>85</v>
      </c>
      <c r="D12" s="34"/>
      <c r="F12" s="77">
        <v>470000</v>
      </c>
      <c r="G12" s="59">
        <f t="shared" ref="G12:AJ12" si="5">F12*(1+r.escalation)</f>
        <v>481749.99999999994</v>
      </c>
      <c r="H12" s="59">
        <f t="shared" si="5"/>
        <v>493793.74999999988</v>
      </c>
      <c r="I12" s="59">
        <f t="shared" si="5"/>
        <v>506138.59374999983</v>
      </c>
      <c r="J12" s="59">
        <f t="shared" si="5"/>
        <v>518792.05859374977</v>
      </c>
      <c r="K12" s="59">
        <f t="shared" si="5"/>
        <v>531761.86005859345</v>
      </c>
      <c r="L12" s="59">
        <f t="shared" si="5"/>
        <v>545055.90656005824</v>
      </c>
      <c r="M12" s="59">
        <f t="shared" si="5"/>
        <v>558682.30422405968</v>
      </c>
      <c r="N12" s="59">
        <f t="shared" si="5"/>
        <v>572649.36182966118</v>
      </c>
      <c r="O12" s="59">
        <f t="shared" si="5"/>
        <v>586965.59587540268</v>
      </c>
      <c r="P12" s="59">
        <f t="shared" si="5"/>
        <v>601639.73577228771</v>
      </c>
      <c r="Q12" s="59">
        <f t="shared" si="5"/>
        <v>616680.7291665948</v>
      </c>
      <c r="R12" s="59">
        <f t="shared" si="5"/>
        <v>632097.74739575956</v>
      </c>
      <c r="S12" s="59">
        <f t="shared" si="5"/>
        <v>647900.19108065346</v>
      </c>
      <c r="T12" s="59">
        <f t="shared" si="5"/>
        <v>664097.69585766969</v>
      </c>
      <c r="U12" s="59">
        <f t="shared" si="5"/>
        <v>680700.1382541114</v>
      </c>
      <c r="V12" s="59">
        <f t="shared" si="5"/>
        <v>697717.64171046414</v>
      </c>
      <c r="W12" s="59">
        <f t="shared" si="5"/>
        <v>715160.5827532257</v>
      </c>
      <c r="X12" s="59">
        <f t="shared" si="5"/>
        <v>733039.5973220563</v>
      </c>
      <c r="Y12" s="59">
        <f t="shared" si="5"/>
        <v>751365.58725510759</v>
      </c>
      <c r="Z12" s="59">
        <f t="shared" si="5"/>
        <v>770149.72693648527</v>
      </c>
      <c r="AA12" s="59">
        <f t="shared" si="5"/>
        <v>789403.47010989732</v>
      </c>
      <c r="AB12" s="59">
        <f t="shared" si="5"/>
        <v>809138.55686264473</v>
      </c>
      <c r="AC12" s="59">
        <f t="shared" si="5"/>
        <v>829367.02078421076</v>
      </c>
      <c r="AD12" s="59">
        <f t="shared" si="5"/>
        <v>850101.19630381593</v>
      </c>
      <c r="AE12" s="59">
        <f t="shared" si="5"/>
        <v>871353.7262114113</v>
      </c>
      <c r="AF12" s="59">
        <f t="shared" si="5"/>
        <v>893137.56936669652</v>
      </c>
      <c r="AG12" s="59">
        <f t="shared" si="5"/>
        <v>915466.00860086386</v>
      </c>
      <c r="AH12" s="59">
        <f t="shared" si="5"/>
        <v>938352.65881588543</v>
      </c>
      <c r="AI12" s="59">
        <f t="shared" si="5"/>
        <v>961811.47528628248</v>
      </c>
      <c r="AJ12" s="59">
        <f t="shared" si="5"/>
        <v>985856.76216843945</v>
      </c>
    </row>
    <row r="13" spans="1:37">
      <c r="A13" s="150" t="s">
        <v>234</v>
      </c>
      <c r="B13" s="30" t="s">
        <v>86</v>
      </c>
      <c r="C13" s="52" t="s">
        <v>87</v>
      </c>
      <c r="D13" s="51"/>
      <c r="E13" s="30"/>
      <c r="F13" s="76">
        <f>5.13/2</f>
        <v>2.5649999999999999</v>
      </c>
      <c r="G13" s="76">
        <f>5.13/2</f>
        <v>2.5649999999999999</v>
      </c>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row>
    <row r="14" spans="1:37">
      <c r="B14" s="21" t="s">
        <v>201</v>
      </c>
      <c r="C14" s="43" t="s">
        <v>28</v>
      </c>
      <c r="D14" s="98">
        <v>2354229</v>
      </c>
      <c r="E14" s="22">
        <f>F14+NPV(r.discount,G14:AJ14)</f>
        <v>2367457.6163610718</v>
      </c>
      <c r="F14" s="65">
        <f>F12*F13</f>
        <v>1205550</v>
      </c>
      <c r="G14" s="65">
        <f>G12*G13</f>
        <v>1235688.7499999998</v>
      </c>
      <c r="H14" s="65">
        <f>H12*H13</f>
        <v>0</v>
      </c>
      <c r="I14" s="65">
        <f>I12*I13</f>
        <v>0</v>
      </c>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3">
        <f>SUM(F14:AJ14)</f>
        <v>2441238.75</v>
      </c>
    </row>
    <row r="15" spans="1:37">
      <c r="B15" s="21"/>
      <c r="C15" s="43" t="s">
        <v>28</v>
      </c>
      <c r="D15" s="98"/>
      <c r="E15" s="22">
        <f>F15+NPV(r.discount,G15:AJ15)</f>
        <v>0</v>
      </c>
      <c r="F15" s="120"/>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23">
        <f>SUM(F15:AJ15)</f>
        <v>0</v>
      </c>
    </row>
    <row r="16" spans="1:37">
      <c r="B16" s="24" t="s">
        <v>7</v>
      </c>
      <c r="C16" s="44" t="s">
        <v>28</v>
      </c>
      <c r="D16" s="97">
        <f t="shared" ref="D16:AK16" si="6">SUM(D14:D15)</f>
        <v>2354229</v>
      </c>
      <c r="E16" s="25">
        <f t="shared" si="6"/>
        <v>2367457.6163610718</v>
      </c>
      <c r="F16" s="25">
        <f t="shared" si="6"/>
        <v>1205550</v>
      </c>
      <c r="G16" s="25">
        <f t="shared" si="6"/>
        <v>1235688.7499999998</v>
      </c>
      <c r="H16" s="25">
        <f t="shared" si="6"/>
        <v>0</v>
      </c>
      <c r="I16" s="25">
        <f t="shared" si="6"/>
        <v>0</v>
      </c>
      <c r="J16" s="25">
        <f t="shared" si="6"/>
        <v>0</v>
      </c>
      <c r="K16" s="25">
        <f t="shared" si="6"/>
        <v>0</v>
      </c>
      <c r="L16" s="25">
        <f t="shared" si="6"/>
        <v>0</v>
      </c>
      <c r="M16" s="25">
        <f t="shared" si="6"/>
        <v>0</v>
      </c>
      <c r="N16" s="25">
        <f t="shared" si="6"/>
        <v>0</v>
      </c>
      <c r="O16" s="25">
        <f t="shared" si="6"/>
        <v>0</v>
      </c>
      <c r="P16" s="25">
        <f t="shared" si="6"/>
        <v>0</v>
      </c>
      <c r="Q16" s="25">
        <f t="shared" si="6"/>
        <v>0</v>
      </c>
      <c r="R16" s="25">
        <f t="shared" si="6"/>
        <v>0</v>
      </c>
      <c r="S16" s="25">
        <f t="shared" si="6"/>
        <v>0</v>
      </c>
      <c r="T16" s="25">
        <f t="shared" si="6"/>
        <v>0</v>
      </c>
      <c r="U16" s="25">
        <f t="shared" si="6"/>
        <v>0</v>
      </c>
      <c r="V16" s="25">
        <f t="shared" si="6"/>
        <v>0</v>
      </c>
      <c r="W16" s="25">
        <f t="shared" si="6"/>
        <v>0</v>
      </c>
      <c r="X16" s="25">
        <f t="shared" si="6"/>
        <v>0</v>
      </c>
      <c r="Y16" s="25">
        <f t="shared" si="6"/>
        <v>0</v>
      </c>
      <c r="Z16" s="25">
        <f t="shared" si="6"/>
        <v>0</v>
      </c>
      <c r="AA16" s="25">
        <f t="shared" si="6"/>
        <v>0</v>
      </c>
      <c r="AB16" s="25">
        <f t="shared" si="6"/>
        <v>0</v>
      </c>
      <c r="AC16" s="25">
        <f t="shared" si="6"/>
        <v>0</v>
      </c>
      <c r="AD16" s="25">
        <f t="shared" si="6"/>
        <v>0</v>
      </c>
      <c r="AE16" s="25">
        <f t="shared" si="6"/>
        <v>0</v>
      </c>
      <c r="AF16" s="25">
        <f t="shared" si="6"/>
        <v>0</v>
      </c>
      <c r="AG16" s="25">
        <f t="shared" si="6"/>
        <v>0</v>
      </c>
      <c r="AH16" s="25">
        <f t="shared" si="6"/>
        <v>0</v>
      </c>
      <c r="AI16" s="25">
        <f t="shared" si="6"/>
        <v>0</v>
      </c>
      <c r="AJ16" s="25">
        <f t="shared" si="6"/>
        <v>0</v>
      </c>
      <c r="AK16" s="25">
        <f t="shared" si="6"/>
        <v>2441238.75</v>
      </c>
    </row>
    <row r="18" spans="1:37" ht="12" thickBot="1">
      <c r="B18" s="48" t="s">
        <v>31</v>
      </c>
      <c r="C18" s="49"/>
      <c r="D18" s="48"/>
      <c r="E18" s="48"/>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row>
    <row r="19" spans="1:37">
      <c r="A19" s="150" t="s">
        <v>234</v>
      </c>
      <c r="B19" t="s">
        <v>200</v>
      </c>
      <c r="C19" s="43" t="s">
        <v>90</v>
      </c>
      <c r="D19" s="34"/>
      <c r="G19" s="79">
        <v>0.2</v>
      </c>
      <c r="H19" s="80">
        <f t="shared" ref="H19:AJ19" si="7">G19</f>
        <v>0.2</v>
      </c>
      <c r="I19" s="80">
        <f t="shared" si="7"/>
        <v>0.2</v>
      </c>
      <c r="J19" s="80">
        <f t="shared" si="7"/>
        <v>0.2</v>
      </c>
      <c r="K19" s="80">
        <f t="shared" si="7"/>
        <v>0.2</v>
      </c>
      <c r="L19" s="80">
        <f t="shared" si="7"/>
        <v>0.2</v>
      </c>
      <c r="M19" s="80">
        <f t="shared" si="7"/>
        <v>0.2</v>
      </c>
      <c r="N19" s="80">
        <f t="shared" si="7"/>
        <v>0.2</v>
      </c>
      <c r="O19" s="80">
        <f t="shared" si="7"/>
        <v>0.2</v>
      </c>
      <c r="P19" s="80">
        <f t="shared" si="7"/>
        <v>0.2</v>
      </c>
      <c r="Q19" s="80">
        <f t="shared" si="7"/>
        <v>0.2</v>
      </c>
      <c r="R19" s="80">
        <f t="shared" si="7"/>
        <v>0.2</v>
      </c>
      <c r="S19" s="80">
        <f t="shared" si="7"/>
        <v>0.2</v>
      </c>
      <c r="T19" s="80">
        <f t="shared" si="7"/>
        <v>0.2</v>
      </c>
      <c r="U19" s="80">
        <f t="shared" si="7"/>
        <v>0.2</v>
      </c>
      <c r="V19" s="80">
        <f t="shared" si="7"/>
        <v>0.2</v>
      </c>
      <c r="W19" s="80">
        <f t="shared" si="7"/>
        <v>0.2</v>
      </c>
      <c r="X19" s="80">
        <f t="shared" si="7"/>
        <v>0.2</v>
      </c>
      <c r="Y19" s="80">
        <f t="shared" si="7"/>
        <v>0.2</v>
      </c>
      <c r="Z19" s="80">
        <f t="shared" si="7"/>
        <v>0.2</v>
      </c>
      <c r="AA19" s="80">
        <f t="shared" si="7"/>
        <v>0.2</v>
      </c>
      <c r="AB19" s="80">
        <f t="shared" si="7"/>
        <v>0.2</v>
      </c>
      <c r="AC19" s="80">
        <f t="shared" si="7"/>
        <v>0.2</v>
      </c>
      <c r="AD19" s="80">
        <f t="shared" si="7"/>
        <v>0.2</v>
      </c>
      <c r="AE19" s="80">
        <f t="shared" si="7"/>
        <v>0.2</v>
      </c>
      <c r="AF19" s="80">
        <f t="shared" si="7"/>
        <v>0.2</v>
      </c>
      <c r="AG19" s="80">
        <f t="shared" si="7"/>
        <v>0.2</v>
      </c>
      <c r="AH19" s="80">
        <f t="shared" si="7"/>
        <v>0.2</v>
      </c>
      <c r="AI19" s="80">
        <f t="shared" si="7"/>
        <v>0.2</v>
      </c>
      <c r="AJ19" s="80">
        <f t="shared" si="7"/>
        <v>0.2</v>
      </c>
    </row>
    <row r="20" spans="1:37">
      <c r="B20" t="s">
        <v>91</v>
      </c>
      <c r="C20" s="43" t="s">
        <v>87</v>
      </c>
      <c r="D20" s="34"/>
      <c r="G20" s="80">
        <f t="shared" ref="G20:AJ20" si="8">F20+F13</f>
        <v>2.5649999999999999</v>
      </c>
      <c r="H20" s="80">
        <f t="shared" si="8"/>
        <v>5.13</v>
      </c>
      <c r="I20" s="80">
        <f t="shared" si="8"/>
        <v>5.13</v>
      </c>
      <c r="J20" s="80">
        <f t="shared" si="8"/>
        <v>5.13</v>
      </c>
      <c r="K20" s="80">
        <f t="shared" si="8"/>
        <v>5.13</v>
      </c>
      <c r="L20" s="80">
        <f t="shared" si="8"/>
        <v>5.13</v>
      </c>
      <c r="M20" s="80">
        <f t="shared" si="8"/>
        <v>5.13</v>
      </c>
      <c r="N20" s="80">
        <f t="shared" si="8"/>
        <v>5.13</v>
      </c>
      <c r="O20" s="80">
        <f t="shared" si="8"/>
        <v>5.13</v>
      </c>
      <c r="P20" s="80">
        <f t="shared" si="8"/>
        <v>5.13</v>
      </c>
      <c r="Q20" s="80">
        <f t="shared" si="8"/>
        <v>5.13</v>
      </c>
      <c r="R20" s="80">
        <f t="shared" si="8"/>
        <v>5.13</v>
      </c>
      <c r="S20" s="80">
        <f t="shared" si="8"/>
        <v>5.13</v>
      </c>
      <c r="T20" s="80">
        <f t="shared" si="8"/>
        <v>5.13</v>
      </c>
      <c r="U20" s="80">
        <f t="shared" si="8"/>
        <v>5.13</v>
      </c>
      <c r="V20" s="80">
        <f t="shared" si="8"/>
        <v>5.13</v>
      </c>
      <c r="W20" s="80">
        <f t="shared" si="8"/>
        <v>5.13</v>
      </c>
      <c r="X20" s="80">
        <f t="shared" si="8"/>
        <v>5.13</v>
      </c>
      <c r="Y20" s="80">
        <f t="shared" si="8"/>
        <v>5.13</v>
      </c>
      <c r="Z20" s="80">
        <f t="shared" si="8"/>
        <v>5.13</v>
      </c>
      <c r="AA20" s="80">
        <f t="shared" si="8"/>
        <v>5.13</v>
      </c>
      <c r="AB20" s="80">
        <f t="shared" si="8"/>
        <v>5.13</v>
      </c>
      <c r="AC20" s="80">
        <f t="shared" si="8"/>
        <v>5.13</v>
      </c>
      <c r="AD20" s="80">
        <f t="shared" si="8"/>
        <v>5.13</v>
      </c>
      <c r="AE20" s="80">
        <f t="shared" si="8"/>
        <v>5.13</v>
      </c>
      <c r="AF20" s="80">
        <f t="shared" si="8"/>
        <v>5.13</v>
      </c>
      <c r="AG20" s="80">
        <f t="shared" si="8"/>
        <v>5.13</v>
      </c>
      <c r="AH20" s="80">
        <f t="shared" si="8"/>
        <v>5.13</v>
      </c>
      <c r="AI20" s="80">
        <f t="shared" si="8"/>
        <v>5.13</v>
      </c>
      <c r="AJ20" s="80">
        <f t="shared" si="8"/>
        <v>5.13</v>
      </c>
    </row>
    <row r="21" spans="1:37">
      <c r="B21" t="s">
        <v>200</v>
      </c>
      <c r="C21" s="43" t="s">
        <v>89</v>
      </c>
      <c r="D21" s="34"/>
      <c r="G21" s="80">
        <f t="shared" ref="G21:AJ21" si="9">G19*G$20</f>
        <v>0.51300000000000001</v>
      </c>
      <c r="H21" s="80">
        <f t="shared" si="9"/>
        <v>1.026</v>
      </c>
      <c r="I21" s="80">
        <f t="shared" si="9"/>
        <v>1.026</v>
      </c>
      <c r="J21" s="80">
        <f t="shared" si="9"/>
        <v>1.026</v>
      </c>
      <c r="K21" s="80">
        <f t="shared" si="9"/>
        <v>1.026</v>
      </c>
      <c r="L21" s="80">
        <f t="shared" si="9"/>
        <v>1.026</v>
      </c>
      <c r="M21" s="80">
        <f t="shared" si="9"/>
        <v>1.026</v>
      </c>
      <c r="N21" s="80">
        <f t="shared" si="9"/>
        <v>1.026</v>
      </c>
      <c r="O21" s="80">
        <f t="shared" si="9"/>
        <v>1.026</v>
      </c>
      <c r="P21" s="80">
        <f t="shared" si="9"/>
        <v>1.026</v>
      </c>
      <c r="Q21" s="80">
        <f t="shared" si="9"/>
        <v>1.026</v>
      </c>
      <c r="R21" s="80">
        <f t="shared" si="9"/>
        <v>1.026</v>
      </c>
      <c r="S21" s="80">
        <f t="shared" si="9"/>
        <v>1.026</v>
      </c>
      <c r="T21" s="80">
        <f t="shared" si="9"/>
        <v>1.026</v>
      </c>
      <c r="U21" s="80">
        <f t="shared" si="9"/>
        <v>1.026</v>
      </c>
      <c r="V21" s="80">
        <f t="shared" si="9"/>
        <v>1.026</v>
      </c>
      <c r="W21" s="80">
        <f t="shared" si="9"/>
        <v>1.026</v>
      </c>
      <c r="X21" s="80">
        <f t="shared" si="9"/>
        <v>1.026</v>
      </c>
      <c r="Y21" s="80">
        <f t="shared" si="9"/>
        <v>1.026</v>
      </c>
      <c r="Z21" s="80">
        <f t="shared" si="9"/>
        <v>1.026</v>
      </c>
      <c r="AA21" s="80">
        <f t="shared" si="9"/>
        <v>1.026</v>
      </c>
      <c r="AB21" s="80">
        <f t="shared" si="9"/>
        <v>1.026</v>
      </c>
      <c r="AC21" s="80">
        <f t="shared" si="9"/>
        <v>1.026</v>
      </c>
      <c r="AD21" s="80">
        <f t="shared" si="9"/>
        <v>1.026</v>
      </c>
      <c r="AE21" s="80">
        <f t="shared" si="9"/>
        <v>1.026</v>
      </c>
      <c r="AF21" s="80">
        <f t="shared" si="9"/>
        <v>1.026</v>
      </c>
      <c r="AG21" s="80">
        <f t="shared" si="9"/>
        <v>1.026</v>
      </c>
      <c r="AH21" s="80">
        <f t="shared" si="9"/>
        <v>1.026</v>
      </c>
      <c r="AI21" s="80">
        <f t="shared" si="9"/>
        <v>1.026</v>
      </c>
      <c r="AJ21" s="80">
        <f t="shared" si="9"/>
        <v>1.026</v>
      </c>
    </row>
    <row r="22" spans="1:37">
      <c r="B22" s="107" t="s">
        <v>199</v>
      </c>
      <c r="C22" s="105" t="s">
        <v>93</v>
      </c>
      <c r="D22" s="118"/>
      <c r="E22" s="107"/>
      <c r="F22" s="107"/>
      <c r="G22" s="117">
        <v>0</v>
      </c>
      <c r="H22" s="117">
        <f>H40</f>
        <v>1434.1031249999996</v>
      </c>
      <c r="I22" s="116">
        <f t="shared" ref="I22:AJ22" si="10">H22*(1+r.escalation)</f>
        <v>1469.9557031249994</v>
      </c>
      <c r="J22" s="116">
        <f t="shared" si="10"/>
        <v>1506.7045957031244</v>
      </c>
      <c r="K22" s="116">
        <f t="shared" si="10"/>
        <v>1544.3722105957024</v>
      </c>
      <c r="L22" s="116">
        <f t="shared" si="10"/>
        <v>1582.9815158605948</v>
      </c>
      <c r="M22" s="116">
        <f t="shared" si="10"/>
        <v>1622.5560537571096</v>
      </c>
      <c r="N22" s="116">
        <f t="shared" si="10"/>
        <v>1663.1199551010372</v>
      </c>
      <c r="O22" s="116">
        <f t="shared" si="10"/>
        <v>1704.697953978563</v>
      </c>
      <c r="P22" s="116">
        <f t="shared" si="10"/>
        <v>1747.3154028280269</v>
      </c>
      <c r="Q22" s="116">
        <f t="shared" si="10"/>
        <v>1790.9982878987273</v>
      </c>
      <c r="R22" s="116">
        <f t="shared" si="10"/>
        <v>1835.7732450961953</v>
      </c>
      <c r="S22" s="116">
        <f t="shared" si="10"/>
        <v>1881.6675762236</v>
      </c>
      <c r="T22" s="116">
        <f t="shared" si="10"/>
        <v>1928.7092656291898</v>
      </c>
      <c r="U22" s="116">
        <f t="shared" si="10"/>
        <v>1976.9269972699194</v>
      </c>
      <c r="V22" s="116">
        <f t="shared" si="10"/>
        <v>2026.3501722016672</v>
      </c>
      <c r="W22" s="116">
        <f t="shared" si="10"/>
        <v>2077.0089265067086</v>
      </c>
      <c r="X22" s="116">
        <f t="shared" si="10"/>
        <v>2128.934149669376</v>
      </c>
      <c r="Y22" s="116">
        <f t="shared" si="10"/>
        <v>2182.1575034111102</v>
      </c>
      <c r="Z22" s="116">
        <f t="shared" si="10"/>
        <v>2236.7114409963879</v>
      </c>
      <c r="AA22" s="116">
        <f t="shared" si="10"/>
        <v>2292.6292270212975</v>
      </c>
      <c r="AB22" s="116">
        <f t="shared" si="10"/>
        <v>2349.94495769683</v>
      </c>
      <c r="AC22" s="116">
        <f t="shared" si="10"/>
        <v>2408.6935816392506</v>
      </c>
      <c r="AD22" s="116">
        <f t="shared" si="10"/>
        <v>2468.9109211802315</v>
      </c>
      <c r="AE22" s="116">
        <f t="shared" si="10"/>
        <v>2530.6336942097373</v>
      </c>
      <c r="AF22" s="116">
        <f t="shared" si="10"/>
        <v>2593.8995365649807</v>
      </c>
      <c r="AG22" s="116">
        <f t="shared" si="10"/>
        <v>2658.7470249791049</v>
      </c>
      <c r="AH22" s="116">
        <f t="shared" si="10"/>
        <v>2725.2157006035823</v>
      </c>
      <c r="AI22" s="116">
        <f t="shared" si="10"/>
        <v>2793.3460931186714</v>
      </c>
      <c r="AJ22" s="116">
        <f t="shared" si="10"/>
        <v>2863.1797454466378</v>
      </c>
      <c r="AK22" s="107"/>
    </row>
    <row r="23" spans="1:37">
      <c r="A23" t="s">
        <v>232</v>
      </c>
      <c r="B23" s="30" t="s">
        <v>198</v>
      </c>
      <c r="C23" s="52" t="s">
        <v>77</v>
      </c>
      <c r="D23" s="51"/>
      <c r="E23" s="30"/>
      <c r="F23" s="115">
        <v>2.3E-2</v>
      </c>
      <c r="G23" s="115">
        <v>0.03</v>
      </c>
      <c r="H23" s="114">
        <f t="shared" ref="H23:AJ23" si="11">G23</f>
        <v>0.03</v>
      </c>
      <c r="I23" s="114">
        <f t="shared" si="11"/>
        <v>0.03</v>
      </c>
      <c r="J23" s="114">
        <f t="shared" si="11"/>
        <v>0.03</v>
      </c>
      <c r="K23" s="114">
        <f t="shared" si="11"/>
        <v>0.03</v>
      </c>
      <c r="L23" s="114">
        <f t="shared" si="11"/>
        <v>0.03</v>
      </c>
      <c r="M23" s="114">
        <f t="shared" si="11"/>
        <v>0.03</v>
      </c>
      <c r="N23" s="114">
        <f t="shared" si="11"/>
        <v>0.03</v>
      </c>
      <c r="O23" s="114">
        <f t="shared" si="11"/>
        <v>0.03</v>
      </c>
      <c r="P23" s="114">
        <f t="shared" si="11"/>
        <v>0.03</v>
      </c>
      <c r="Q23" s="114">
        <f t="shared" si="11"/>
        <v>0.03</v>
      </c>
      <c r="R23" s="114">
        <f t="shared" si="11"/>
        <v>0.03</v>
      </c>
      <c r="S23" s="114">
        <f t="shared" si="11"/>
        <v>0.03</v>
      </c>
      <c r="T23" s="114">
        <f t="shared" si="11"/>
        <v>0.03</v>
      </c>
      <c r="U23" s="114">
        <f t="shared" si="11"/>
        <v>0.03</v>
      </c>
      <c r="V23" s="114">
        <f t="shared" si="11"/>
        <v>0.03</v>
      </c>
      <c r="W23" s="114">
        <f t="shared" si="11"/>
        <v>0.03</v>
      </c>
      <c r="X23" s="114">
        <f t="shared" si="11"/>
        <v>0.03</v>
      </c>
      <c r="Y23" s="114">
        <f t="shared" si="11"/>
        <v>0.03</v>
      </c>
      <c r="Z23" s="114">
        <f t="shared" si="11"/>
        <v>0.03</v>
      </c>
      <c r="AA23" s="114">
        <f t="shared" si="11"/>
        <v>0.03</v>
      </c>
      <c r="AB23" s="114">
        <f t="shared" si="11"/>
        <v>0.03</v>
      </c>
      <c r="AC23" s="114">
        <f t="shared" si="11"/>
        <v>0.03</v>
      </c>
      <c r="AD23" s="114">
        <f t="shared" si="11"/>
        <v>0.03</v>
      </c>
      <c r="AE23" s="114">
        <f t="shared" si="11"/>
        <v>0.03</v>
      </c>
      <c r="AF23" s="114">
        <f t="shared" si="11"/>
        <v>0.03</v>
      </c>
      <c r="AG23" s="114">
        <f t="shared" si="11"/>
        <v>0.03</v>
      </c>
      <c r="AH23" s="114">
        <f t="shared" si="11"/>
        <v>0.03</v>
      </c>
      <c r="AI23" s="114">
        <f t="shared" si="11"/>
        <v>0.03</v>
      </c>
      <c r="AJ23" s="114">
        <f t="shared" si="11"/>
        <v>0.03</v>
      </c>
      <c r="AK23" s="30"/>
    </row>
    <row r="24" spans="1:37">
      <c r="B24" s="21" t="s">
        <v>227</v>
      </c>
      <c r="C24" s="43" t="s">
        <v>28</v>
      </c>
      <c r="D24" s="98"/>
      <c r="E24" s="28">
        <f>F24+NPV(r.discount,G24:AJ24)</f>
        <v>23601.120530110325</v>
      </c>
      <c r="F24" s="113">
        <f t="shared" ref="F24:AJ24" si="12">F21*F22</f>
        <v>0</v>
      </c>
      <c r="G24" s="113">
        <f t="shared" si="12"/>
        <v>0</v>
      </c>
      <c r="H24" s="113">
        <f t="shared" si="12"/>
        <v>1471.3898062499998</v>
      </c>
      <c r="I24" s="113">
        <f t="shared" si="12"/>
        <v>1508.1745514062495</v>
      </c>
      <c r="J24" s="113">
        <f t="shared" si="12"/>
        <v>1545.8789151914057</v>
      </c>
      <c r="K24" s="113">
        <f t="shared" si="12"/>
        <v>1584.5258880711908</v>
      </c>
      <c r="L24" s="113">
        <f t="shared" si="12"/>
        <v>1624.1390352729702</v>
      </c>
      <c r="M24" s="113">
        <f t="shared" si="12"/>
        <v>1664.7425111547946</v>
      </c>
      <c r="N24" s="113">
        <f t="shared" si="12"/>
        <v>1706.3610739336643</v>
      </c>
      <c r="O24" s="113">
        <f t="shared" si="12"/>
        <v>1749.0201007820056</v>
      </c>
      <c r="P24" s="113">
        <f t="shared" si="12"/>
        <v>1792.7456033015555</v>
      </c>
      <c r="Q24" s="113">
        <f t="shared" si="12"/>
        <v>1837.5642433840942</v>
      </c>
      <c r="R24" s="113">
        <f t="shared" si="12"/>
        <v>1883.5033494686963</v>
      </c>
      <c r="S24" s="113">
        <f t="shared" si="12"/>
        <v>1930.5909332054136</v>
      </c>
      <c r="T24" s="113">
        <f t="shared" si="12"/>
        <v>1978.8557065355487</v>
      </c>
      <c r="U24" s="113">
        <f t="shared" si="12"/>
        <v>2028.3270991989373</v>
      </c>
      <c r="V24" s="113">
        <f t="shared" si="12"/>
        <v>2079.0352766789106</v>
      </c>
      <c r="W24" s="113">
        <f t="shared" si="12"/>
        <v>2131.011158595883</v>
      </c>
      <c r="X24" s="113">
        <f t="shared" si="12"/>
        <v>2184.2864375607796</v>
      </c>
      <c r="Y24" s="113">
        <f t="shared" si="12"/>
        <v>2238.8935984997993</v>
      </c>
      <c r="Z24" s="113">
        <f t="shared" si="12"/>
        <v>2294.8659384622938</v>
      </c>
      <c r="AA24" s="113">
        <f t="shared" si="12"/>
        <v>2352.2375869238513</v>
      </c>
      <c r="AB24" s="113">
        <f t="shared" si="12"/>
        <v>2411.0435265969477</v>
      </c>
      <c r="AC24" s="113">
        <f t="shared" si="12"/>
        <v>2471.319614761871</v>
      </c>
      <c r="AD24" s="113">
        <f t="shared" si="12"/>
        <v>2533.1026051309177</v>
      </c>
      <c r="AE24" s="113">
        <f t="shared" si="12"/>
        <v>2596.4301702591906</v>
      </c>
      <c r="AF24" s="113">
        <f t="shared" si="12"/>
        <v>2661.3409245156704</v>
      </c>
      <c r="AG24" s="113">
        <f t="shared" si="12"/>
        <v>2727.8744476285619</v>
      </c>
      <c r="AH24" s="113">
        <f t="shared" si="12"/>
        <v>2796.0713088192756</v>
      </c>
      <c r="AI24" s="113">
        <f t="shared" si="12"/>
        <v>2865.9730915397568</v>
      </c>
      <c r="AJ24" s="113">
        <f t="shared" si="12"/>
        <v>2937.6224188282504</v>
      </c>
      <c r="AK24" s="112">
        <f>SUM(F24:AJ24)</f>
        <v>61586.926921958504</v>
      </c>
    </row>
    <row r="25" spans="1:37">
      <c r="B25" s="21" t="s">
        <v>197</v>
      </c>
      <c r="C25" s="43" t="s">
        <v>28</v>
      </c>
      <c r="D25" s="98"/>
      <c r="E25" s="28">
        <f>F25+NPV(r.discount,G25:AJ25)</f>
        <v>62584.878490832154</v>
      </c>
      <c r="F25" s="54">
        <f>F23*F14</f>
        <v>27727.649999999998</v>
      </c>
      <c r="G25" s="81">
        <f>G14*3%</f>
        <v>37070.662499999991</v>
      </c>
      <c r="H25" s="81">
        <v>0</v>
      </c>
      <c r="I25" s="54">
        <f t="shared" ref="I25:AJ25" si="13">H25</f>
        <v>0</v>
      </c>
      <c r="J25" s="54">
        <f t="shared" si="13"/>
        <v>0</v>
      </c>
      <c r="K25" s="54">
        <f t="shared" si="13"/>
        <v>0</v>
      </c>
      <c r="L25" s="54">
        <f t="shared" si="13"/>
        <v>0</v>
      </c>
      <c r="M25" s="54">
        <f t="shared" si="13"/>
        <v>0</v>
      </c>
      <c r="N25" s="54">
        <f t="shared" si="13"/>
        <v>0</v>
      </c>
      <c r="O25" s="54">
        <f t="shared" si="13"/>
        <v>0</v>
      </c>
      <c r="P25" s="54">
        <f t="shared" si="13"/>
        <v>0</v>
      </c>
      <c r="Q25" s="54">
        <f t="shared" si="13"/>
        <v>0</v>
      </c>
      <c r="R25" s="54">
        <f t="shared" si="13"/>
        <v>0</v>
      </c>
      <c r="S25" s="54">
        <f t="shared" si="13"/>
        <v>0</v>
      </c>
      <c r="T25" s="54">
        <f t="shared" si="13"/>
        <v>0</v>
      </c>
      <c r="U25" s="54">
        <f t="shared" si="13"/>
        <v>0</v>
      </c>
      <c r="V25" s="54">
        <f t="shared" si="13"/>
        <v>0</v>
      </c>
      <c r="W25" s="54">
        <f t="shared" si="13"/>
        <v>0</v>
      </c>
      <c r="X25" s="54">
        <f t="shared" si="13"/>
        <v>0</v>
      </c>
      <c r="Y25" s="54">
        <f t="shared" si="13"/>
        <v>0</v>
      </c>
      <c r="Z25" s="54">
        <f t="shared" si="13"/>
        <v>0</v>
      </c>
      <c r="AA25" s="54">
        <f t="shared" si="13"/>
        <v>0</v>
      </c>
      <c r="AB25" s="54">
        <f t="shared" si="13"/>
        <v>0</v>
      </c>
      <c r="AC25" s="54">
        <f t="shared" si="13"/>
        <v>0</v>
      </c>
      <c r="AD25" s="54">
        <f t="shared" si="13"/>
        <v>0</v>
      </c>
      <c r="AE25" s="54">
        <f t="shared" si="13"/>
        <v>0</v>
      </c>
      <c r="AF25" s="54">
        <f t="shared" si="13"/>
        <v>0</v>
      </c>
      <c r="AG25" s="54">
        <f t="shared" si="13"/>
        <v>0</v>
      </c>
      <c r="AH25" s="54">
        <f t="shared" si="13"/>
        <v>0</v>
      </c>
      <c r="AI25" s="54">
        <f t="shared" si="13"/>
        <v>0</v>
      </c>
      <c r="AJ25" s="54">
        <f t="shared" si="13"/>
        <v>0</v>
      </c>
      <c r="AK25" s="112">
        <f>SUM(F25:AJ25)</f>
        <v>64798.312499999985</v>
      </c>
    </row>
    <row r="26" spans="1:37">
      <c r="B26" s="24" t="s">
        <v>10</v>
      </c>
      <c r="C26" s="44" t="s">
        <v>28</v>
      </c>
      <c r="D26" s="97">
        <f t="shared" ref="D26:AK26" si="14">SUM(D24:D25)</f>
        <v>0</v>
      </c>
      <c r="E26" s="25">
        <f t="shared" si="14"/>
        <v>86185.999020942487</v>
      </c>
      <c r="F26" s="25">
        <f t="shared" si="14"/>
        <v>27727.649999999998</v>
      </c>
      <c r="G26" s="25">
        <f t="shared" si="14"/>
        <v>37070.662499999991</v>
      </c>
      <c r="H26" s="25">
        <f t="shared" si="14"/>
        <v>1471.3898062499998</v>
      </c>
      <c r="I26" s="25">
        <f t="shared" si="14"/>
        <v>1508.1745514062495</v>
      </c>
      <c r="J26" s="25">
        <f t="shared" si="14"/>
        <v>1545.8789151914057</v>
      </c>
      <c r="K26" s="25">
        <f t="shared" si="14"/>
        <v>1584.5258880711908</v>
      </c>
      <c r="L26" s="25">
        <f t="shared" si="14"/>
        <v>1624.1390352729702</v>
      </c>
      <c r="M26" s="25">
        <f t="shared" si="14"/>
        <v>1664.7425111547946</v>
      </c>
      <c r="N26" s="25">
        <f t="shared" si="14"/>
        <v>1706.3610739336643</v>
      </c>
      <c r="O26" s="25">
        <f t="shared" si="14"/>
        <v>1749.0201007820056</v>
      </c>
      <c r="P26" s="25">
        <f t="shared" si="14"/>
        <v>1792.7456033015555</v>
      </c>
      <c r="Q26" s="25">
        <f t="shared" si="14"/>
        <v>1837.5642433840942</v>
      </c>
      <c r="R26" s="25">
        <f t="shared" si="14"/>
        <v>1883.5033494686963</v>
      </c>
      <c r="S26" s="25">
        <f t="shared" si="14"/>
        <v>1930.5909332054136</v>
      </c>
      <c r="T26" s="25">
        <f t="shared" si="14"/>
        <v>1978.8557065355487</v>
      </c>
      <c r="U26" s="25">
        <f t="shared" si="14"/>
        <v>2028.3270991989373</v>
      </c>
      <c r="V26" s="25">
        <f t="shared" si="14"/>
        <v>2079.0352766789106</v>
      </c>
      <c r="W26" s="25">
        <f t="shared" si="14"/>
        <v>2131.011158595883</v>
      </c>
      <c r="X26" s="25">
        <f t="shared" si="14"/>
        <v>2184.2864375607796</v>
      </c>
      <c r="Y26" s="25">
        <f t="shared" si="14"/>
        <v>2238.8935984997993</v>
      </c>
      <c r="Z26" s="25">
        <f t="shared" si="14"/>
        <v>2294.8659384622938</v>
      </c>
      <c r="AA26" s="25">
        <f t="shared" si="14"/>
        <v>2352.2375869238513</v>
      </c>
      <c r="AB26" s="25">
        <f t="shared" si="14"/>
        <v>2411.0435265969477</v>
      </c>
      <c r="AC26" s="25">
        <f t="shared" si="14"/>
        <v>2471.319614761871</v>
      </c>
      <c r="AD26" s="25">
        <f t="shared" si="14"/>
        <v>2533.1026051309177</v>
      </c>
      <c r="AE26" s="25">
        <f t="shared" si="14"/>
        <v>2596.4301702591906</v>
      </c>
      <c r="AF26" s="25">
        <f t="shared" si="14"/>
        <v>2661.3409245156704</v>
      </c>
      <c r="AG26" s="25">
        <f t="shared" si="14"/>
        <v>2727.8744476285619</v>
      </c>
      <c r="AH26" s="25">
        <f t="shared" si="14"/>
        <v>2796.0713088192756</v>
      </c>
      <c r="AI26" s="25">
        <f t="shared" si="14"/>
        <v>2865.9730915397568</v>
      </c>
      <c r="AJ26" s="25">
        <f t="shared" si="14"/>
        <v>2937.6224188282504</v>
      </c>
      <c r="AK26" s="25">
        <f t="shared" si="14"/>
        <v>126385.23942195848</v>
      </c>
    </row>
    <row r="28" spans="1:37" ht="12" thickBot="1">
      <c r="B28" s="48" t="s">
        <v>36</v>
      </c>
      <c r="C28" s="49"/>
      <c r="D28" s="48"/>
      <c r="E28" s="48"/>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row>
    <row r="29" spans="1:37">
      <c r="B29" s="21" t="s">
        <v>37</v>
      </c>
      <c r="C29" s="43" t="s">
        <v>28</v>
      </c>
      <c r="D29" s="98">
        <f>D16</f>
        <v>2354229</v>
      </c>
      <c r="E29" s="22">
        <f>F29+NPV(r.discount,G29:AJ29)</f>
        <v>2367457.6163610718</v>
      </c>
      <c r="F29" s="65">
        <f t="shared" ref="F29:AK29" si="15">F16</f>
        <v>1205550</v>
      </c>
      <c r="G29" s="65">
        <f t="shared" si="15"/>
        <v>1235688.7499999998</v>
      </c>
      <c r="H29" s="65">
        <f t="shared" si="15"/>
        <v>0</v>
      </c>
      <c r="I29" s="65">
        <f t="shared" si="15"/>
        <v>0</v>
      </c>
      <c r="J29" s="65">
        <f t="shared" si="15"/>
        <v>0</v>
      </c>
      <c r="K29" s="65">
        <f t="shared" si="15"/>
        <v>0</v>
      </c>
      <c r="L29" s="65">
        <f t="shared" si="15"/>
        <v>0</v>
      </c>
      <c r="M29" s="65">
        <f t="shared" si="15"/>
        <v>0</v>
      </c>
      <c r="N29" s="65">
        <f t="shared" si="15"/>
        <v>0</v>
      </c>
      <c r="O29" s="65">
        <f t="shared" si="15"/>
        <v>0</v>
      </c>
      <c r="P29" s="65">
        <f t="shared" si="15"/>
        <v>0</v>
      </c>
      <c r="Q29" s="65">
        <f t="shared" si="15"/>
        <v>0</v>
      </c>
      <c r="R29" s="65">
        <f t="shared" si="15"/>
        <v>0</v>
      </c>
      <c r="S29" s="65">
        <f t="shared" si="15"/>
        <v>0</v>
      </c>
      <c r="T29" s="65">
        <f t="shared" si="15"/>
        <v>0</v>
      </c>
      <c r="U29" s="65">
        <f t="shared" si="15"/>
        <v>0</v>
      </c>
      <c r="V29" s="65">
        <f t="shared" si="15"/>
        <v>0</v>
      </c>
      <c r="W29" s="65">
        <f t="shared" si="15"/>
        <v>0</v>
      </c>
      <c r="X29" s="65">
        <f t="shared" si="15"/>
        <v>0</v>
      </c>
      <c r="Y29" s="65">
        <f t="shared" si="15"/>
        <v>0</v>
      </c>
      <c r="Z29" s="65">
        <f t="shared" si="15"/>
        <v>0</v>
      </c>
      <c r="AA29" s="65">
        <f t="shared" si="15"/>
        <v>0</v>
      </c>
      <c r="AB29" s="65">
        <f t="shared" si="15"/>
        <v>0</v>
      </c>
      <c r="AC29" s="65">
        <f t="shared" si="15"/>
        <v>0</v>
      </c>
      <c r="AD29" s="65">
        <f t="shared" si="15"/>
        <v>0</v>
      </c>
      <c r="AE29" s="65">
        <f t="shared" si="15"/>
        <v>0</v>
      </c>
      <c r="AF29" s="65">
        <f t="shared" si="15"/>
        <v>0</v>
      </c>
      <c r="AG29" s="65">
        <f t="shared" si="15"/>
        <v>0</v>
      </c>
      <c r="AH29" s="65">
        <f t="shared" si="15"/>
        <v>0</v>
      </c>
      <c r="AI29" s="65">
        <f t="shared" si="15"/>
        <v>0</v>
      </c>
      <c r="AJ29" s="65">
        <f t="shared" si="15"/>
        <v>0</v>
      </c>
      <c r="AK29" s="65">
        <f t="shared" si="15"/>
        <v>2441238.75</v>
      </c>
    </row>
    <row r="30" spans="1:37">
      <c r="B30" s="29" t="s">
        <v>16</v>
      </c>
      <c r="C30" s="43" t="s">
        <v>28</v>
      </c>
      <c r="D30" s="99">
        <f>D26</f>
        <v>0</v>
      </c>
      <c r="E30" s="22">
        <f>F30+NPV(r.discount,G30:AJ30)</f>
        <v>86185.999020942487</v>
      </c>
      <c r="F30" s="58">
        <f t="shared" ref="F30:AK30" si="16">F26</f>
        <v>27727.649999999998</v>
      </c>
      <c r="G30" s="58">
        <f t="shared" si="16"/>
        <v>37070.662499999991</v>
      </c>
      <c r="H30" s="58">
        <f t="shared" si="16"/>
        <v>1471.3898062499998</v>
      </c>
      <c r="I30" s="58">
        <f t="shared" si="16"/>
        <v>1508.1745514062495</v>
      </c>
      <c r="J30" s="58">
        <f t="shared" si="16"/>
        <v>1545.8789151914057</v>
      </c>
      <c r="K30" s="58">
        <f t="shared" si="16"/>
        <v>1584.5258880711908</v>
      </c>
      <c r="L30" s="58">
        <f t="shared" si="16"/>
        <v>1624.1390352729702</v>
      </c>
      <c r="M30" s="58">
        <f t="shared" si="16"/>
        <v>1664.7425111547946</v>
      </c>
      <c r="N30" s="58">
        <f t="shared" si="16"/>
        <v>1706.3610739336643</v>
      </c>
      <c r="O30" s="58">
        <f t="shared" si="16"/>
        <v>1749.0201007820056</v>
      </c>
      <c r="P30" s="58">
        <f t="shared" si="16"/>
        <v>1792.7456033015555</v>
      </c>
      <c r="Q30" s="58">
        <f t="shared" si="16"/>
        <v>1837.5642433840942</v>
      </c>
      <c r="R30" s="58">
        <f t="shared" si="16"/>
        <v>1883.5033494686963</v>
      </c>
      <c r="S30" s="58">
        <f t="shared" si="16"/>
        <v>1930.5909332054136</v>
      </c>
      <c r="T30" s="58">
        <f t="shared" si="16"/>
        <v>1978.8557065355487</v>
      </c>
      <c r="U30" s="58">
        <f t="shared" si="16"/>
        <v>2028.3270991989373</v>
      </c>
      <c r="V30" s="58">
        <f t="shared" si="16"/>
        <v>2079.0352766789106</v>
      </c>
      <c r="W30" s="58">
        <f t="shared" si="16"/>
        <v>2131.011158595883</v>
      </c>
      <c r="X30" s="58">
        <f t="shared" si="16"/>
        <v>2184.2864375607796</v>
      </c>
      <c r="Y30" s="58">
        <f t="shared" si="16"/>
        <v>2238.8935984997993</v>
      </c>
      <c r="Z30" s="58">
        <f t="shared" si="16"/>
        <v>2294.8659384622938</v>
      </c>
      <c r="AA30" s="58">
        <f t="shared" si="16"/>
        <v>2352.2375869238513</v>
      </c>
      <c r="AB30" s="58">
        <f t="shared" si="16"/>
        <v>2411.0435265969477</v>
      </c>
      <c r="AC30" s="58">
        <f t="shared" si="16"/>
        <v>2471.319614761871</v>
      </c>
      <c r="AD30" s="58">
        <f t="shared" si="16"/>
        <v>2533.1026051309177</v>
      </c>
      <c r="AE30" s="58">
        <f t="shared" si="16"/>
        <v>2596.4301702591906</v>
      </c>
      <c r="AF30" s="58">
        <f t="shared" si="16"/>
        <v>2661.3409245156704</v>
      </c>
      <c r="AG30" s="58">
        <f t="shared" si="16"/>
        <v>2727.8744476285619</v>
      </c>
      <c r="AH30" s="58">
        <f t="shared" si="16"/>
        <v>2796.0713088192756</v>
      </c>
      <c r="AI30" s="58">
        <f t="shared" si="16"/>
        <v>2865.9730915397568</v>
      </c>
      <c r="AJ30" s="58">
        <f t="shared" si="16"/>
        <v>2937.6224188282504</v>
      </c>
      <c r="AK30" s="58">
        <f t="shared" si="16"/>
        <v>126385.23942195848</v>
      </c>
    </row>
    <row r="31" spans="1:37">
      <c r="B31" s="24" t="s">
        <v>15</v>
      </c>
      <c r="C31" s="44" t="s">
        <v>28</v>
      </c>
      <c r="D31" s="97">
        <f t="shared" ref="D31:AK31" si="17">SUM(D29:D30)</f>
        <v>2354229</v>
      </c>
      <c r="E31" s="25">
        <f t="shared" si="17"/>
        <v>2453643.6153820143</v>
      </c>
      <c r="F31" s="64">
        <f t="shared" si="17"/>
        <v>1233277.6499999999</v>
      </c>
      <c r="G31" s="64">
        <f t="shared" si="17"/>
        <v>1272759.4124999999</v>
      </c>
      <c r="H31" s="64">
        <f t="shared" si="17"/>
        <v>1471.3898062499998</v>
      </c>
      <c r="I31" s="64">
        <f t="shared" si="17"/>
        <v>1508.1745514062495</v>
      </c>
      <c r="J31" s="64">
        <f t="shared" si="17"/>
        <v>1545.8789151914057</v>
      </c>
      <c r="K31" s="64">
        <f t="shared" si="17"/>
        <v>1584.5258880711908</v>
      </c>
      <c r="L31" s="64">
        <f t="shared" si="17"/>
        <v>1624.1390352729702</v>
      </c>
      <c r="M31" s="64">
        <f t="shared" si="17"/>
        <v>1664.7425111547946</v>
      </c>
      <c r="N31" s="64">
        <f t="shared" si="17"/>
        <v>1706.3610739336643</v>
      </c>
      <c r="O31" s="64">
        <f t="shared" si="17"/>
        <v>1749.0201007820056</v>
      </c>
      <c r="P31" s="64">
        <f t="shared" si="17"/>
        <v>1792.7456033015555</v>
      </c>
      <c r="Q31" s="64">
        <f t="shared" si="17"/>
        <v>1837.5642433840942</v>
      </c>
      <c r="R31" s="64">
        <f t="shared" si="17"/>
        <v>1883.5033494686963</v>
      </c>
      <c r="S31" s="64">
        <f t="shared" si="17"/>
        <v>1930.5909332054136</v>
      </c>
      <c r="T31" s="64">
        <f t="shared" si="17"/>
        <v>1978.8557065355487</v>
      </c>
      <c r="U31" s="64">
        <f t="shared" si="17"/>
        <v>2028.3270991989373</v>
      </c>
      <c r="V31" s="64">
        <f t="shared" si="17"/>
        <v>2079.0352766789106</v>
      </c>
      <c r="W31" s="64">
        <f t="shared" si="17"/>
        <v>2131.011158595883</v>
      </c>
      <c r="X31" s="64">
        <f t="shared" si="17"/>
        <v>2184.2864375607796</v>
      </c>
      <c r="Y31" s="64">
        <f t="shared" si="17"/>
        <v>2238.8935984997993</v>
      </c>
      <c r="Z31" s="64">
        <f t="shared" si="17"/>
        <v>2294.8659384622938</v>
      </c>
      <c r="AA31" s="64">
        <f t="shared" si="17"/>
        <v>2352.2375869238513</v>
      </c>
      <c r="AB31" s="64">
        <f t="shared" si="17"/>
        <v>2411.0435265969477</v>
      </c>
      <c r="AC31" s="64">
        <f t="shared" si="17"/>
        <v>2471.319614761871</v>
      </c>
      <c r="AD31" s="64">
        <f t="shared" si="17"/>
        <v>2533.1026051309177</v>
      </c>
      <c r="AE31" s="64">
        <f t="shared" si="17"/>
        <v>2596.4301702591906</v>
      </c>
      <c r="AF31" s="64">
        <f t="shared" si="17"/>
        <v>2661.3409245156704</v>
      </c>
      <c r="AG31" s="64">
        <f t="shared" si="17"/>
        <v>2727.8744476285619</v>
      </c>
      <c r="AH31" s="64">
        <f t="shared" si="17"/>
        <v>2796.0713088192756</v>
      </c>
      <c r="AI31" s="64">
        <f t="shared" si="17"/>
        <v>2865.9730915397568</v>
      </c>
      <c r="AJ31" s="64">
        <f t="shared" si="17"/>
        <v>2937.6224188282504</v>
      </c>
      <c r="AK31" s="64">
        <f t="shared" si="17"/>
        <v>2567623.9894219586</v>
      </c>
    </row>
    <row r="33" spans="1:37" ht="13.5" thickBot="1">
      <c r="B33" s="192" t="s">
        <v>11</v>
      </c>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row>
    <row r="34" spans="1:37">
      <c r="G34" s="85"/>
    </row>
    <row r="35" spans="1:37" ht="12" thickBot="1">
      <c r="B35" s="48" t="s">
        <v>88</v>
      </c>
      <c r="C35" s="49"/>
      <c r="D35" s="48"/>
      <c r="E35" s="48"/>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row>
    <row r="36" spans="1:37">
      <c r="A36" s="150" t="s">
        <v>234</v>
      </c>
      <c r="B36" t="s">
        <v>196</v>
      </c>
      <c r="C36" s="43" t="s">
        <v>89</v>
      </c>
      <c r="D36" s="34"/>
      <c r="G36" s="78">
        <v>0</v>
      </c>
      <c r="H36" s="78">
        <v>24.9</v>
      </c>
      <c r="I36" s="80">
        <f t="shared" ref="I36:AJ36" si="18">H36</f>
        <v>24.9</v>
      </c>
      <c r="J36" s="80">
        <f t="shared" si="18"/>
        <v>24.9</v>
      </c>
      <c r="K36" s="80">
        <f t="shared" si="18"/>
        <v>24.9</v>
      </c>
      <c r="L36" s="80">
        <f t="shared" si="18"/>
        <v>24.9</v>
      </c>
      <c r="M36" s="80">
        <f t="shared" si="18"/>
        <v>24.9</v>
      </c>
      <c r="N36" s="80">
        <f t="shared" si="18"/>
        <v>24.9</v>
      </c>
      <c r="O36" s="80">
        <f t="shared" si="18"/>
        <v>24.9</v>
      </c>
      <c r="P36" s="80">
        <f t="shared" si="18"/>
        <v>24.9</v>
      </c>
      <c r="Q36" s="80">
        <f t="shared" si="18"/>
        <v>24.9</v>
      </c>
      <c r="R36" s="80">
        <f t="shared" si="18"/>
        <v>24.9</v>
      </c>
      <c r="S36" s="80">
        <f t="shared" si="18"/>
        <v>24.9</v>
      </c>
      <c r="T36" s="80">
        <f t="shared" si="18"/>
        <v>24.9</v>
      </c>
      <c r="U36" s="80">
        <f t="shared" si="18"/>
        <v>24.9</v>
      </c>
      <c r="V36" s="80">
        <f t="shared" si="18"/>
        <v>24.9</v>
      </c>
      <c r="W36" s="80">
        <f t="shared" si="18"/>
        <v>24.9</v>
      </c>
      <c r="X36" s="80">
        <f t="shared" si="18"/>
        <v>24.9</v>
      </c>
      <c r="Y36" s="80">
        <f t="shared" si="18"/>
        <v>24.9</v>
      </c>
      <c r="Z36" s="80">
        <f t="shared" si="18"/>
        <v>24.9</v>
      </c>
      <c r="AA36" s="80">
        <f t="shared" si="18"/>
        <v>24.9</v>
      </c>
      <c r="AB36" s="80">
        <f t="shared" si="18"/>
        <v>24.9</v>
      </c>
      <c r="AC36" s="80">
        <f t="shared" si="18"/>
        <v>24.9</v>
      </c>
      <c r="AD36" s="80">
        <f t="shared" si="18"/>
        <v>24.9</v>
      </c>
      <c r="AE36" s="80">
        <f t="shared" si="18"/>
        <v>24.9</v>
      </c>
      <c r="AF36" s="80">
        <f t="shared" si="18"/>
        <v>24.9</v>
      </c>
      <c r="AG36" s="80">
        <f t="shared" si="18"/>
        <v>24.9</v>
      </c>
      <c r="AH36" s="80">
        <f t="shared" si="18"/>
        <v>24.9</v>
      </c>
      <c r="AI36" s="80">
        <f t="shared" si="18"/>
        <v>24.9</v>
      </c>
      <c r="AJ36" s="80">
        <f t="shared" si="18"/>
        <v>24.9</v>
      </c>
    </row>
    <row r="37" spans="1:37">
      <c r="A37" s="150" t="s">
        <v>234</v>
      </c>
      <c r="B37" t="s">
        <v>195</v>
      </c>
      <c r="C37" s="43" t="s">
        <v>89</v>
      </c>
      <c r="D37" s="34"/>
      <c r="G37" s="78">
        <v>0</v>
      </c>
      <c r="H37" s="78">
        <v>3.5</v>
      </c>
      <c r="I37" s="80">
        <f t="shared" ref="I37:AJ37" si="19">H37</f>
        <v>3.5</v>
      </c>
      <c r="J37" s="80">
        <f t="shared" si="19"/>
        <v>3.5</v>
      </c>
      <c r="K37" s="80">
        <f t="shared" si="19"/>
        <v>3.5</v>
      </c>
      <c r="L37" s="80">
        <f t="shared" si="19"/>
        <v>3.5</v>
      </c>
      <c r="M37" s="80">
        <f t="shared" si="19"/>
        <v>3.5</v>
      </c>
      <c r="N37" s="80">
        <f t="shared" si="19"/>
        <v>3.5</v>
      </c>
      <c r="O37" s="80">
        <f t="shared" si="19"/>
        <v>3.5</v>
      </c>
      <c r="P37" s="80">
        <f t="shared" si="19"/>
        <v>3.5</v>
      </c>
      <c r="Q37" s="80">
        <f t="shared" si="19"/>
        <v>3.5</v>
      </c>
      <c r="R37" s="80">
        <f t="shared" si="19"/>
        <v>3.5</v>
      </c>
      <c r="S37" s="80">
        <f t="shared" si="19"/>
        <v>3.5</v>
      </c>
      <c r="T37" s="80">
        <f t="shared" si="19"/>
        <v>3.5</v>
      </c>
      <c r="U37" s="80">
        <f t="shared" si="19"/>
        <v>3.5</v>
      </c>
      <c r="V37" s="80">
        <f t="shared" si="19"/>
        <v>3.5</v>
      </c>
      <c r="W37" s="80">
        <f t="shared" si="19"/>
        <v>3.5</v>
      </c>
      <c r="X37" s="80">
        <f t="shared" si="19"/>
        <v>3.5</v>
      </c>
      <c r="Y37" s="80">
        <f t="shared" si="19"/>
        <v>3.5</v>
      </c>
      <c r="Z37" s="80">
        <f t="shared" si="19"/>
        <v>3.5</v>
      </c>
      <c r="AA37" s="80">
        <f t="shared" si="19"/>
        <v>3.5</v>
      </c>
      <c r="AB37" s="80">
        <f t="shared" si="19"/>
        <v>3.5</v>
      </c>
      <c r="AC37" s="80">
        <f t="shared" si="19"/>
        <v>3.5</v>
      </c>
      <c r="AD37" s="80">
        <f t="shared" si="19"/>
        <v>3.5</v>
      </c>
      <c r="AE37" s="80">
        <f t="shared" si="19"/>
        <v>3.5</v>
      </c>
      <c r="AF37" s="80">
        <f t="shared" si="19"/>
        <v>3.5</v>
      </c>
      <c r="AG37" s="80">
        <f t="shared" si="19"/>
        <v>3.5</v>
      </c>
      <c r="AH37" s="80">
        <f t="shared" si="19"/>
        <v>3.5</v>
      </c>
      <c r="AI37" s="80">
        <f t="shared" si="19"/>
        <v>3.5</v>
      </c>
      <c r="AJ37" s="80">
        <f t="shared" si="19"/>
        <v>3.5</v>
      </c>
    </row>
    <row r="38" spans="1:37">
      <c r="B38" t="s">
        <v>91</v>
      </c>
      <c r="C38" s="43" t="s">
        <v>87</v>
      </c>
      <c r="D38" s="34"/>
      <c r="G38" s="111">
        <f t="shared" ref="G38:AJ38" si="20">F38+F13</f>
        <v>2.5649999999999999</v>
      </c>
      <c r="H38" s="111">
        <f t="shared" si="20"/>
        <v>5.13</v>
      </c>
      <c r="I38" s="111">
        <f t="shared" si="20"/>
        <v>5.13</v>
      </c>
      <c r="J38" s="111">
        <f t="shared" si="20"/>
        <v>5.13</v>
      </c>
      <c r="K38" s="111">
        <f t="shared" si="20"/>
        <v>5.13</v>
      </c>
      <c r="L38" s="111">
        <f t="shared" si="20"/>
        <v>5.13</v>
      </c>
      <c r="M38" s="111">
        <f t="shared" si="20"/>
        <v>5.13</v>
      </c>
      <c r="N38" s="111">
        <f t="shared" si="20"/>
        <v>5.13</v>
      </c>
      <c r="O38" s="111">
        <f t="shared" si="20"/>
        <v>5.13</v>
      </c>
      <c r="P38" s="111">
        <f t="shared" si="20"/>
        <v>5.13</v>
      </c>
      <c r="Q38" s="111">
        <f t="shared" si="20"/>
        <v>5.13</v>
      </c>
      <c r="R38" s="111">
        <f t="shared" si="20"/>
        <v>5.13</v>
      </c>
      <c r="S38" s="111">
        <f t="shared" si="20"/>
        <v>5.13</v>
      </c>
      <c r="T38" s="111">
        <f t="shared" si="20"/>
        <v>5.13</v>
      </c>
      <c r="U38" s="111">
        <f t="shared" si="20"/>
        <v>5.13</v>
      </c>
      <c r="V38" s="111">
        <f t="shared" si="20"/>
        <v>5.13</v>
      </c>
      <c r="W38" s="111">
        <f t="shared" si="20"/>
        <v>5.13</v>
      </c>
      <c r="X38" s="111">
        <f t="shared" si="20"/>
        <v>5.13</v>
      </c>
      <c r="Y38" s="111">
        <f t="shared" si="20"/>
        <v>5.13</v>
      </c>
      <c r="Z38" s="111">
        <f t="shared" si="20"/>
        <v>5.13</v>
      </c>
      <c r="AA38" s="111">
        <f t="shared" si="20"/>
        <v>5.13</v>
      </c>
      <c r="AB38" s="111">
        <f t="shared" si="20"/>
        <v>5.13</v>
      </c>
      <c r="AC38" s="111">
        <f t="shared" si="20"/>
        <v>5.13</v>
      </c>
      <c r="AD38" s="111">
        <f t="shared" si="20"/>
        <v>5.13</v>
      </c>
      <c r="AE38" s="111">
        <f t="shared" si="20"/>
        <v>5.13</v>
      </c>
      <c r="AF38" s="111">
        <f t="shared" si="20"/>
        <v>5.13</v>
      </c>
      <c r="AG38" s="111">
        <f t="shared" si="20"/>
        <v>5.13</v>
      </c>
      <c r="AH38" s="111">
        <f t="shared" si="20"/>
        <v>5.13</v>
      </c>
      <c r="AI38" s="111">
        <f t="shared" si="20"/>
        <v>5.13</v>
      </c>
      <c r="AJ38" s="111">
        <f t="shared" si="20"/>
        <v>5.13</v>
      </c>
    </row>
    <row r="39" spans="1:37">
      <c r="A39" t="s">
        <v>233</v>
      </c>
      <c r="B39" t="s">
        <v>194</v>
      </c>
      <c r="C39" s="43" t="s">
        <v>77</v>
      </c>
      <c r="D39" s="34"/>
      <c r="F39" s="109" t="s">
        <v>193</v>
      </c>
      <c r="G39" s="111" t="str">
        <f t="shared" ref="G39:AJ39" si="21">F39</f>
        <v>DEC</v>
      </c>
      <c r="H39" s="111" t="str">
        <f t="shared" si="21"/>
        <v>DEC</v>
      </c>
      <c r="I39" s="111" t="str">
        <f t="shared" si="21"/>
        <v>DEC</v>
      </c>
      <c r="J39" s="111" t="str">
        <f t="shared" si="21"/>
        <v>DEC</v>
      </c>
      <c r="K39" s="111" t="str">
        <f t="shared" si="21"/>
        <v>DEC</v>
      </c>
      <c r="L39" s="111" t="str">
        <f t="shared" si="21"/>
        <v>DEC</v>
      </c>
      <c r="M39" s="111" t="str">
        <f t="shared" si="21"/>
        <v>DEC</v>
      </c>
      <c r="N39" s="111" t="str">
        <f t="shared" si="21"/>
        <v>DEC</v>
      </c>
      <c r="O39" s="111" t="str">
        <f t="shared" si="21"/>
        <v>DEC</v>
      </c>
      <c r="P39" s="111" t="str">
        <f t="shared" si="21"/>
        <v>DEC</v>
      </c>
      <c r="Q39" s="111" t="str">
        <f t="shared" si="21"/>
        <v>DEC</v>
      </c>
      <c r="R39" s="111" t="str">
        <f t="shared" si="21"/>
        <v>DEC</v>
      </c>
      <c r="S39" s="111" t="str">
        <f t="shared" si="21"/>
        <v>DEC</v>
      </c>
      <c r="T39" s="111" t="str">
        <f t="shared" si="21"/>
        <v>DEC</v>
      </c>
      <c r="U39" s="111" t="str">
        <f t="shared" si="21"/>
        <v>DEC</v>
      </c>
      <c r="V39" s="111" t="str">
        <f t="shared" si="21"/>
        <v>DEC</v>
      </c>
      <c r="W39" s="111" t="str">
        <f t="shared" si="21"/>
        <v>DEC</v>
      </c>
      <c r="X39" s="111" t="str">
        <f t="shared" si="21"/>
        <v>DEC</v>
      </c>
      <c r="Y39" s="111" t="str">
        <f t="shared" si="21"/>
        <v>DEC</v>
      </c>
      <c r="Z39" s="111" t="str">
        <f t="shared" si="21"/>
        <v>DEC</v>
      </c>
      <c r="AA39" s="111" t="str">
        <f t="shared" si="21"/>
        <v>DEC</v>
      </c>
      <c r="AB39" s="111" t="str">
        <f t="shared" si="21"/>
        <v>DEC</v>
      </c>
      <c r="AC39" s="111" t="str">
        <f t="shared" si="21"/>
        <v>DEC</v>
      </c>
      <c r="AD39" s="111" t="str">
        <f t="shared" si="21"/>
        <v>DEC</v>
      </c>
      <c r="AE39" s="111" t="str">
        <f t="shared" si="21"/>
        <v>DEC</v>
      </c>
      <c r="AF39" s="111" t="str">
        <f t="shared" si="21"/>
        <v>DEC</v>
      </c>
      <c r="AG39" s="111" t="str">
        <f t="shared" si="21"/>
        <v>DEC</v>
      </c>
      <c r="AH39" s="111" t="str">
        <f t="shared" si="21"/>
        <v>DEC</v>
      </c>
      <c r="AI39" s="111" t="str">
        <f t="shared" si="21"/>
        <v>DEC</v>
      </c>
      <c r="AJ39" s="111" t="str">
        <f t="shared" si="21"/>
        <v>DEC</v>
      </c>
    </row>
    <row r="40" spans="1:37">
      <c r="A40" t="s">
        <v>233</v>
      </c>
      <c r="B40" t="s">
        <v>92</v>
      </c>
      <c r="C40" s="43" t="s">
        <v>93</v>
      </c>
      <c r="D40" s="34"/>
      <c r="F40" s="57">
        <f>IF(F39="DEC",1365,2500)</f>
        <v>1365</v>
      </c>
      <c r="G40" s="59">
        <f t="shared" ref="G40:AJ40" si="22">F40*(1+r.escalation)</f>
        <v>1399.1249999999998</v>
      </c>
      <c r="H40" s="59">
        <f t="shared" si="22"/>
        <v>1434.1031249999996</v>
      </c>
      <c r="I40" s="59">
        <f t="shared" si="22"/>
        <v>1469.9557031249994</v>
      </c>
      <c r="J40" s="59">
        <f t="shared" si="22"/>
        <v>1506.7045957031244</v>
      </c>
      <c r="K40" s="59">
        <f t="shared" si="22"/>
        <v>1544.3722105957024</v>
      </c>
      <c r="L40" s="59">
        <f t="shared" si="22"/>
        <v>1582.9815158605948</v>
      </c>
      <c r="M40" s="59">
        <f t="shared" si="22"/>
        <v>1622.5560537571096</v>
      </c>
      <c r="N40" s="59">
        <f t="shared" si="22"/>
        <v>1663.1199551010372</v>
      </c>
      <c r="O40" s="59">
        <f t="shared" si="22"/>
        <v>1704.697953978563</v>
      </c>
      <c r="P40" s="59">
        <f t="shared" si="22"/>
        <v>1747.3154028280269</v>
      </c>
      <c r="Q40" s="59">
        <f t="shared" si="22"/>
        <v>1790.9982878987273</v>
      </c>
      <c r="R40" s="59">
        <f t="shared" si="22"/>
        <v>1835.7732450961953</v>
      </c>
      <c r="S40" s="59">
        <f t="shared" si="22"/>
        <v>1881.6675762236</v>
      </c>
      <c r="T40" s="59">
        <f t="shared" si="22"/>
        <v>1928.7092656291898</v>
      </c>
      <c r="U40" s="59">
        <f t="shared" si="22"/>
        <v>1976.9269972699194</v>
      </c>
      <c r="V40" s="59">
        <f t="shared" si="22"/>
        <v>2026.3501722016672</v>
      </c>
      <c r="W40" s="59">
        <f t="shared" si="22"/>
        <v>2077.0089265067086</v>
      </c>
      <c r="X40" s="59">
        <f t="shared" si="22"/>
        <v>2128.934149669376</v>
      </c>
      <c r="Y40" s="59">
        <f t="shared" si="22"/>
        <v>2182.1575034111102</v>
      </c>
      <c r="Z40" s="59">
        <f t="shared" si="22"/>
        <v>2236.7114409963879</v>
      </c>
      <c r="AA40" s="59">
        <f t="shared" si="22"/>
        <v>2292.6292270212975</v>
      </c>
      <c r="AB40" s="59">
        <f t="shared" si="22"/>
        <v>2349.94495769683</v>
      </c>
      <c r="AC40" s="59">
        <f t="shared" si="22"/>
        <v>2408.6935816392506</v>
      </c>
      <c r="AD40" s="59">
        <f t="shared" si="22"/>
        <v>2468.9109211802315</v>
      </c>
      <c r="AE40" s="59">
        <f t="shared" si="22"/>
        <v>2530.6336942097373</v>
      </c>
      <c r="AF40" s="59">
        <f t="shared" si="22"/>
        <v>2593.8995365649807</v>
      </c>
      <c r="AG40" s="59">
        <f t="shared" si="22"/>
        <v>2658.7470249791049</v>
      </c>
      <c r="AH40" s="59">
        <f t="shared" si="22"/>
        <v>2725.2157006035823</v>
      </c>
      <c r="AI40" s="59">
        <f t="shared" si="22"/>
        <v>2793.3460931186714</v>
      </c>
      <c r="AJ40" s="59">
        <f t="shared" si="22"/>
        <v>2863.1797454466378</v>
      </c>
    </row>
    <row r="41" spans="1:37">
      <c r="A41" t="s">
        <v>233</v>
      </c>
      <c r="B41" t="s">
        <v>94</v>
      </c>
      <c r="C41" s="43" t="s">
        <v>93</v>
      </c>
      <c r="D41" s="34"/>
      <c r="F41" s="57">
        <f>IF(F39="DEC",16431,14227)</f>
        <v>16431</v>
      </c>
      <c r="G41" s="59">
        <f t="shared" ref="G41:AJ41" si="23">F41*(1+r.escalation)</f>
        <v>16841.774999999998</v>
      </c>
      <c r="H41" s="59">
        <f t="shared" si="23"/>
        <v>17262.819374999995</v>
      </c>
      <c r="I41" s="59">
        <f t="shared" si="23"/>
        <v>17694.389859374995</v>
      </c>
      <c r="J41" s="59">
        <f t="shared" si="23"/>
        <v>18136.749605859368</v>
      </c>
      <c r="K41" s="59">
        <f t="shared" si="23"/>
        <v>18590.168346005852</v>
      </c>
      <c r="L41" s="59">
        <f t="shared" si="23"/>
        <v>19054.922554655997</v>
      </c>
      <c r="M41" s="59">
        <f t="shared" si="23"/>
        <v>19531.295618522396</v>
      </c>
      <c r="N41" s="59">
        <f t="shared" si="23"/>
        <v>20019.578008985452</v>
      </c>
      <c r="O41" s="59">
        <f t="shared" si="23"/>
        <v>20520.067459210088</v>
      </c>
      <c r="P41" s="59">
        <f t="shared" si="23"/>
        <v>21033.069145690337</v>
      </c>
      <c r="Q41" s="59">
        <f t="shared" si="23"/>
        <v>21558.895874332593</v>
      </c>
      <c r="R41" s="59">
        <f t="shared" si="23"/>
        <v>22097.868271190906</v>
      </c>
      <c r="S41" s="59">
        <f t="shared" si="23"/>
        <v>22650.314977970676</v>
      </c>
      <c r="T41" s="59">
        <f t="shared" si="23"/>
        <v>23216.57285241994</v>
      </c>
      <c r="U41" s="59">
        <f t="shared" si="23"/>
        <v>23796.987173730438</v>
      </c>
      <c r="V41" s="59">
        <f t="shared" si="23"/>
        <v>24391.911853073696</v>
      </c>
      <c r="W41" s="59">
        <f t="shared" si="23"/>
        <v>25001.709649400535</v>
      </c>
      <c r="X41" s="59">
        <f t="shared" si="23"/>
        <v>25626.752390635545</v>
      </c>
      <c r="Y41" s="59">
        <f t="shared" si="23"/>
        <v>26267.421200401433</v>
      </c>
      <c r="Z41" s="59">
        <f t="shared" si="23"/>
        <v>26924.106730411466</v>
      </c>
      <c r="AA41" s="59">
        <f t="shared" si="23"/>
        <v>27597.209398671752</v>
      </c>
      <c r="AB41" s="59">
        <f t="shared" si="23"/>
        <v>28287.139633638544</v>
      </c>
      <c r="AC41" s="59">
        <f t="shared" si="23"/>
        <v>28994.318124479505</v>
      </c>
      <c r="AD41" s="59">
        <f t="shared" si="23"/>
        <v>29719.176077591492</v>
      </c>
      <c r="AE41" s="59">
        <f t="shared" si="23"/>
        <v>30462.155479531277</v>
      </c>
      <c r="AF41" s="59">
        <f t="shared" si="23"/>
        <v>31223.709366519557</v>
      </c>
      <c r="AG41" s="59">
        <f t="shared" si="23"/>
        <v>32004.302100682544</v>
      </c>
      <c r="AH41" s="59">
        <f t="shared" si="23"/>
        <v>32804.409653199604</v>
      </c>
      <c r="AI41" s="59">
        <f t="shared" si="23"/>
        <v>33624.519894529592</v>
      </c>
      <c r="AJ41" s="59">
        <f t="shared" si="23"/>
        <v>34465.132891892827</v>
      </c>
    </row>
    <row r="42" spans="1:37">
      <c r="A42" s="150" t="s">
        <v>234</v>
      </c>
      <c r="B42" t="s">
        <v>95</v>
      </c>
      <c r="C42" s="43" t="s">
        <v>96</v>
      </c>
      <c r="D42" s="34"/>
      <c r="F42" s="39">
        <v>7</v>
      </c>
      <c r="G42" s="56">
        <f t="shared" ref="G42:AJ42" si="24">F42</f>
        <v>7</v>
      </c>
      <c r="H42" s="56">
        <f t="shared" si="24"/>
        <v>7</v>
      </c>
      <c r="I42" s="56">
        <f t="shared" si="24"/>
        <v>7</v>
      </c>
      <c r="J42" s="56">
        <f t="shared" si="24"/>
        <v>7</v>
      </c>
      <c r="K42" s="56">
        <f t="shared" si="24"/>
        <v>7</v>
      </c>
      <c r="L42" s="56">
        <f t="shared" si="24"/>
        <v>7</v>
      </c>
      <c r="M42" s="56">
        <f t="shared" si="24"/>
        <v>7</v>
      </c>
      <c r="N42" s="56">
        <f t="shared" si="24"/>
        <v>7</v>
      </c>
      <c r="O42" s="56">
        <f t="shared" si="24"/>
        <v>7</v>
      </c>
      <c r="P42" s="56">
        <f t="shared" si="24"/>
        <v>7</v>
      </c>
      <c r="Q42" s="56">
        <f t="shared" si="24"/>
        <v>7</v>
      </c>
      <c r="R42" s="56">
        <f t="shared" si="24"/>
        <v>7</v>
      </c>
      <c r="S42" s="56">
        <f t="shared" si="24"/>
        <v>7</v>
      </c>
      <c r="T42" s="56">
        <f t="shared" si="24"/>
        <v>7</v>
      </c>
      <c r="U42" s="56">
        <f t="shared" si="24"/>
        <v>7</v>
      </c>
      <c r="V42" s="56">
        <f t="shared" si="24"/>
        <v>7</v>
      </c>
      <c r="W42" s="56">
        <f t="shared" si="24"/>
        <v>7</v>
      </c>
      <c r="X42" s="56">
        <f t="shared" si="24"/>
        <v>7</v>
      </c>
      <c r="Y42" s="56">
        <f t="shared" si="24"/>
        <v>7</v>
      </c>
      <c r="Z42" s="56">
        <f t="shared" si="24"/>
        <v>7</v>
      </c>
      <c r="AA42" s="56">
        <f t="shared" si="24"/>
        <v>7</v>
      </c>
      <c r="AB42" s="56">
        <f t="shared" si="24"/>
        <v>7</v>
      </c>
      <c r="AC42" s="56">
        <f t="shared" si="24"/>
        <v>7</v>
      </c>
      <c r="AD42" s="56">
        <f t="shared" si="24"/>
        <v>7</v>
      </c>
      <c r="AE42" s="56">
        <f t="shared" si="24"/>
        <v>7</v>
      </c>
      <c r="AF42" s="56">
        <f t="shared" si="24"/>
        <v>7</v>
      </c>
      <c r="AG42" s="56">
        <f t="shared" si="24"/>
        <v>7</v>
      </c>
      <c r="AH42" s="56">
        <f t="shared" si="24"/>
        <v>7</v>
      </c>
      <c r="AI42" s="56">
        <f t="shared" si="24"/>
        <v>7</v>
      </c>
      <c r="AJ42" s="56">
        <f t="shared" si="24"/>
        <v>7</v>
      </c>
    </row>
    <row r="43" spans="1:37">
      <c r="A43" s="150" t="s">
        <v>234</v>
      </c>
      <c r="B43" t="s">
        <v>97</v>
      </c>
      <c r="C43" s="43" t="s">
        <v>85</v>
      </c>
      <c r="D43" s="34"/>
      <c r="F43" s="56"/>
      <c r="G43" s="81">
        <v>0</v>
      </c>
      <c r="H43" s="81">
        <v>0</v>
      </c>
      <c r="I43" s="81">
        <v>0</v>
      </c>
      <c r="J43" s="81">
        <f>24000*(1+r.escalation)^(J$2-2019)</f>
        <v>26491.509374999994</v>
      </c>
      <c r="K43" s="59">
        <f t="shared" ref="K43:AJ43" ca="1" si="25">OFFSET(K43,0,-K42)*(1+r.escalation)^K42</f>
        <v>0</v>
      </c>
      <c r="L43" s="59">
        <f t="shared" ca="1" si="25"/>
        <v>0</v>
      </c>
      <c r="M43" s="59">
        <f t="shared" ca="1" si="25"/>
        <v>0</v>
      </c>
      <c r="N43" s="59">
        <f t="shared" ca="1" si="25"/>
        <v>0</v>
      </c>
      <c r="O43" s="59">
        <f t="shared" ca="1" si="25"/>
        <v>0</v>
      </c>
      <c r="P43" s="59">
        <f t="shared" ca="1" si="25"/>
        <v>0</v>
      </c>
      <c r="Q43" s="59">
        <f t="shared" ca="1" si="25"/>
        <v>31490.079787230385</v>
      </c>
      <c r="R43" s="59">
        <f t="shared" ca="1" si="25"/>
        <v>0</v>
      </c>
      <c r="S43" s="59">
        <f t="shared" ca="1" si="25"/>
        <v>0</v>
      </c>
      <c r="T43" s="59">
        <f t="shared" ca="1" si="25"/>
        <v>0</v>
      </c>
      <c r="U43" s="59">
        <f t="shared" ca="1" si="25"/>
        <v>0</v>
      </c>
      <c r="V43" s="59">
        <f t="shared" ca="1" si="25"/>
        <v>0</v>
      </c>
      <c r="W43" s="59">
        <f t="shared" ca="1" si="25"/>
        <v>0</v>
      </c>
      <c r="X43" s="59">
        <f t="shared" ca="1" si="25"/>
        <v>37431.809224956094</v>
      </c>
      <c r="Y43" s="59">
        <f t="shared" ca="1" si="25"/>
        <v>0</v>
      </c>
      <c r="Z43" s="59">
        <f t="shared" ca="1" si="25"/>
        <v>0</v>
      </c>
      <c r="AA43" s="59">
        <f t="shared" ca="1" si="25"/>
        <v>0</v>
      </c>
      <c r="AB43" s="59">
        <f t="shared" ca="1" si="25"/>
        <v>0</v>
      </c>
      <c r="AC43" s="59">
        <f t="shared" ca="1" si="25"/>
        <v>0</v>
      </c>
      <c r="AD43" s="59">
        <f t="shared" ca="1" si="25"/>
        <v>0</v>
      </c>
      <c r="AE43" s="59">
        <f t="shared" ca="1" si="25"/>
        <v>44494.658359731686</v>
      </c>
      <c r="AF43" s="59">
        <f t="shared" ca="1" si="25"/>
        <v>0</v>
      </c>
      <c r="AG43" s="59">
        <f t="shared" ca="1" si="25"/>
        <v>0</v>
      </c>
      <c r="AH43" s="59">
        <f t="shared" ca="1" si="25"/>
        <v>0</v>
      </c>
      <c r="AI43" s="59">
        <f t="shared" ca="1" si="25"/>
        <v>0</v>
      </c>
      <c r="AJ43" s="59">
        <f t="shared" ca="1" si="25"/>
        <v>0</v>
      </c>
    </row>
    <row r="44" spans="1:37">
      <c r="B44" t="s">
        <v>98</v>
      </c>
      <c r="C44" s="43" t="s">
        <v>28</v>
      </c>
      <c r="D44" s="34"/>
      <c r="F44" s="56"/>
      <c r="G44" s="57">
        <v>0</v>
      </c>
      <c r="H44" s="57">
        <f>8000*(1+r.escalation)^(H$2-2019)</f>
        <v>8405</v>
      </c>
      <c r="I44" s="59">
        <f t="shared" ref="I44:AJ44" si="26">H44*(1+r.escalation)</f>
        <v>8615.125</v>
      </c>
      <c r="J44" s="59">
        <f t="shared" si="26"/>
        <v>8830.5031249999993</v>
      </c>
      <c r="K44" s="59">
        <f t="shared" si="26"/>
        <v>9051.2657031249983</v>
      </c>
      <c r="L44" s="59">
        <f t="shared" si="26"/>
        <v>9277.5473457031221</v>
      </c>
      <c r="M44" s="59">
        <f t="shared" si="26"/>
        <v>9509.4860293456986</v>
      </c>
      <c r="N44" s="59">
        <f t="shared" si="26"/>
        <v>9747.2231800793397</v>
      </c>
      <c r="O44" s="59">
        <f t="shared" si="26"/>
        <v>9990.9037595813224</v>
      </c>
      <c r="P44" s="59">
        <f t="shared" si="26"/>
        <v>10240.676353570854</v>
      </c>
      <c r="Q44" s="59">
        <f t="shared" si="26"/>
        <v>10496.693262410125</v>
      </c>
      <c r="R44" s="59">
        <f t="shared" si="26"/>
        <v>10759.110593970378</v>
      </c>
      <c r="S44" s="59">
        <f t="shared" si="26"/>
        <v>11028.088358819636</v>
      </c>
      <c r="T44" s="59">
        <f t="shared" si="26"/>
        <v>11303.790567790125</v>
      </c>
      <c r="U44" s="59">
        <f t="shared" si="26"/>
        <v>11586.385331984877</v>
      </c>
      <c r="V44" s="59">
        <f t="shared" si="26"/>
        <v>11876.044965284498</v>
      </c>
      <c r="W44" s="59">
        <f t="shared" si="26"/>
        <v>12172.94608941661</v>
      </c>
      <c r="X44" s="59">
        <f t="shared" si="26"/>
        <v>12477.269741652024</v>
      </c>
      <c r="Y44" s="59">
        <f t="shared" si="26"/>
        <v>12789.201485193324</v>
      </c>
      <c r="Z44" s="59">
        <f t="shared" si="26"/>
        <v>13108.931522323155</v>
      </c>
      <c r="AA44" s="59">
        <f t="shared" si="26"/>
        <v>13436.654810381233</v>
      </c>
      <c r="AB44" s="59">
        <f t="shared" si="26"/>
        <v>13772.571180640762</v>
      </c>
      <c r="AC44" s="59">
        <f t="shared" si="26"/>
        <v>14116.88546015678</v>
      </c>
      <c r="AD44" s="59">
        <f t="shared" si="26"/>
        <v>14469.807596660698</v>
      </c>
      <c r="AE44" s="59">
        <f t="shared" si="26"/>
        <v>14831.552786577213</v>
      </c>
      <c r="AF44" s="59">
        <f t="shared" si="26"/>
        <v>15202.341606241642</v>
      </c>
      <c r="AG44" s="59">
        <f t="shared" si="26"/>
        <v>15582.400146397682</v>
      </c>
      <c r="AH44" s="59">
        <f t="shared" si="26"/>
        <v>15971.960150057623</v>
      </c>
      <c r="AI44" s="59">
        <f t="shared" si="26"/>
        <v>16371.259153809062</v>
      </c>
      <c r="AJ44" s="59">
        <f t="shared" si="26"/>
        <v>16780.540632654287</v>
      </c>
    </row>
    <row r="45" spans="1:37">
      <c r="A45" t="s">
        <v>233</v>
      </c>
      <c r="B45" t="s">
        <v>99</v>
      </c>
      <c r="C45" s="43" t="s">
        <v>85</v>
      </c>
      <c r="D45" s="34"/>
      <c r="F45" s="81">
        <f>300000*1.25</f>
        <v>375000</v>
      </c>
      <c r="G45" s="110">
        <f>F45*(1+r.escalation)</f>
        <v>384374.99999999994</v>
      </c>
      <c r="H45" s="59">
        <f>G45*(1+r.escalation)</f>
        <v>393984.37499999988</v>
      </c>
      <c r="I45" s="59">
        <f t="shared" ref="I45:AJ45" si="27">H45*(1+r.escalation)</f>
        <v>403833.98437499983</v>
      </c>
      <c r="J45" s="59">
        <f t="shared" si="27"/>
        <v>413929.83398437477</v>
      </c>
      <c r="K45" s="59">
        <f t="shared" si="27"/>
        <v>424278.07983398408</v>
      </c>
      <c r="L45" s="59">
        <f t="shared" si="27"/>
        <v>434885.03182983364</v>
      </c>
      <c r="M45" s="59">
        <f t="shared" si="27"/>
        <v>445757.15762557945</v>
      </c>
      <c r="N45" s="59">
        <f t="shared" si="27"/>
        <v>456901.08656621887</v>
      </c>
      <c r="O45" s="59">
        <f t="shared" si="27"/>
        <v>468323.61373037432</v>
      </c>
      <c r="P45" s="59">
        <f t="shared" si="27"/>
        <v>480031.70407363365</v>
      </c>
      <c r="Q45" s="59">
        <f t="shared" si="27"/>
        <v>492032.49667547445</v>
      </c>
      <c r="R45" s="59">
        <f t="shared" si="27"/>
        <v>504333.30909236125</v>
      </c>
      <c r="S45" s="59">
        <f t="shared" si="27"/>
        <v>516941.64181967021</v>
      </c>
      <c r="T45" s="59">
        <f t="shared" si="27"/>
        <v>529865.18286516191</v>
      </c>
      <c r="U45" s="59">
        <f t="shared" si="27"/>
        <v>543111.8124367909</v>
      </c>
      <c r="V45" s="59">
        <f t="shared" si="27"/>
        <v>556689.60774771066</v>
      </c>
      <c r="W45" s="59">
        <f t="shared" si="27"/>
        <v>570606.84794140339</v>
      </c>
      <c r="X45" s="59">
        <f t="shared" si="27"/>
        <v>584872.01913993841</v>
      </c>
      <c r="Y45" s="59">
        <f t="shared" si="27"/>
        <v>599493.81961843686</v>
      </c>
      <c r="Z45" s="59">
        <f t="shared" si="27"/>
        <v>614481.16510889772</v>
      </c>
      <c r="AA45" s="59">
        <f t="shared" si="27"/>
        <v>629843.1942366201</v>
      </c>
      <c r="AB45" s="59">
        <f t="shared" si="27"/>
        <v>645589.27409253549</v>
      </c>
      <c r="AC45" s="59">
        <f t="shared" si="27"/>
        <v>661729.00594484888</v>
      </c>
      <c r="AD45" s="59">
        <f t="shared" si="27"/>
        <v>678272.23109347001</v>
      </c>
      <c r="AE45" s="59">
        <f t="shared" si="27"/>
        <v>695229.03687080671</v>
      </c>
      <c r="AF45" s="59">
        <f t="shared" si="27"/>
        <v>712609.7627925768</v>
      </c>
      <c r="AG45" s="59">
        <f t="shared" si="27"/>
        <v>730425.00686239114</v>
      </c>
      <c r="AH45" s="59">
        <f t="shared" si="27"/>
        <v>748685.63203395088</v>
      </c>
      <c r="AI45" s="59">
        <f t="shared" si="27"/>
        <v>767402.7728347996</v>
      </c>
      <c r="AJ45" s="59">
        <f t="shared" si="27"/>
        <v>786587.84215566947</v>
      </c>
    </row>
    <row r="46" spans="1:37">
      <c r="B46" t="s">
        <v>192</v>
      </c>
      <c r="C46" s="43" t="s">
        <v>87</v>
      </c>
      <c r="D46" s="34"/>
      <c r="G46" s="78">
        <v>0</v>
      </c>
      <c r="H46" s="78">
        <f>H20</f>
        <v>5.13</v>
      </c>
      <c r="I46" s="78">
        <v>0</v>
      </c>
      <c r="J46" s="86">
        <f t="shared" ref="J46:AJ47" si="28">I46</f>
        <v>0</v>
      </c>
      <c r="K46" s="86">
        <f t="shared" si="28"/>
        <v>0</v>
      </c>
      <c r="L46" s="86">
        <f t="shared" si="28"/>
        <v>0</v>
      </c>
      <c r="M46" s="86">
        <f t="shared" si="28"/>
        <v>0</v>
      </c>
      <c r="N46" s="86">
        <f t="shared" si="28"/>
        <v>0</v>
      </c>
      <c r="O46" s="86">
        <f t="shared" si="28"/>
        <v>0</v>
      </c>
      <c r="P46" s="86">
        <f t="shared" si="28"/>
        <v>0</v>
      </c>
      <c r="Q46" s="86">
        <f t="shared" si="28"/>
        <v>0</v>
      </c>
      <c r="R46" s="86">
        <f t="shared" si="28"/>
        <v>0</v>
      </c>
      <c r="S46" s="86">
        <f t="shared" si="28"/>
        <v>0</v>
      </c>
      <c r="T46" s="86">
        <f t="shared" si="28"/>
        <v>0</v>
      </c>
      <c r="U46" s="86">
        <f t="shared" si="28"/>
        <v>0</v>
      </c>
      <c r="V46" s="86">
        <f t="shared" si="28"/>
        <v>0</v>
      </c>
      <c r="W46" s="86">
        <f t="shared" si="28"/>
        <v>0</v>
      </c>
      <c r="X46" s="86">
        <f t="shared" si="28"/>
        <v>0</v>
      </c>
      <c r="Y46" s="86">
        <f t="shared" si="28"/>
        <v>0</v>
      </c>
      <c r="Z46" s="86">
        <f t="shared" si="28"/>
        <v>0</v>
      </c>
      <c r="AA46" s="86">
        <f t="shared" si="28"/>
        <v>0</v>
      </c>
      <c r="AB46" s="86">
        <f t="shared" si="28"/>
        <v>0</v>
      </c>
      <c r="AC46" s="86">
        <f t="shared" si="28"/>
        <v>0</v>
      </c>
      <c r="AD46" s="86">
        <f t="shared" si="28"/>
        <v>0</v>
      </c>
      <c r="AE46" s="86">
        <f t="shared" si="28"/>
        <v>0</v>
      </c>
      <c r="AF46" s="86">
        <f t="shared" si="28"/>
        <v>0</v>
      </c>
      <c r="AG46" s="86">
        <f t="shared" si="28"/>
        <v>0</v>
      </c>
      <c r="AH46" s="86">
        <f t="shared" si="28"/>
        <v>0</v>
      </c>
      <c r="AI46" s="86">
        <f t="shared" si="28"/>
        <v>0</v>
      </c>
      <c r="AJ46" s="86">
        <f t="shared" si="28"/>
        <v>0</v>
      </c>
    </row>
    <row r="47" spans="1:37">
      <c r="A47" t="s">
        <v>231</v>
      </c>
      <c r="B47" t="s">
        <v>226</v>
      </c>
      <c r="C47" s="43" t="s">
        <v>77</v>
      </c>
      <c r="D47" s="34"/>
      <c r="F47" s="84">
        <v>0.83</v>
      </c>
      <c r="G47" s="85">
        <f>F47</f>
        <v>0.83</v>
      </c>
      <c r="H47" s="85">
        <f>G47</f>
        <v>0.83</v>
      </c>
      <c r="I47" s="85">
        <f t="shared" ref="I47" si="29">H47</f>
        <v>0.83</v>
      </c>
      <c r="J47" s="85">
        <f t="shared" si="28"/>
        <v>0.83</v>
      </c>
      <c r="K47" s="85">
        <f t="shared" si="28"/>
        <v>0.83</v>
      </c>
      <c r="L47" s="85">
        <f t="shared" si="28"/>
        <v>0.83</v>
      </c>
      <c r="M47" s="85">
        <f t="shared" si="28"/>
        <v>0.83</v>
      </c>
      <c r="N47" s="85">
        <f t="shared" si="28"/>
        <v>0.83</v>
      </c>
      <c r="O47" s="85">
        <f t="shared" si="28"/>
        <v>0.83</v>
      </c>
      <c r="P47" s="85">
        <f t="shared" si="28"/>
        <v>0.83</v>
      </c>
      <c r="Q47" s="85">
        <f t="shared" si="28"/>
        <v>0.83</v>
      </c>
      <c r="R47" s="85">
        <f t="shared" si="28"/>
        <v>0.83</v>
      </c>
      <c r="S47" s="85">
        <f t="shared" si="28"/>
        <v>0.83</v>
      </c>
      <c r="T47" s="85">
        <f t="shared" si="28"/>
        <v>0.83</v>
      </c>
      <c r="U47" s="85">
        <f t="shared" si="28"/>
        <v>0.83</v>
      </c>
      <c r="V47" s="85">
        <f t="shared" si="28"/>
        <v>0.83</v>
      </c>
      <c r="W47" s="85">
        <f t="shared" si="28"/>
        <v>0.83</v>
      </c>
      <c r="X47" s="85">
        <f t="shared" si="28"/>
        <v>0.83</v>
      </c>
      <c r="Y47" s="85">
        <f t="shared" si="28"/>
        <v>0.83</v>
      </c>
      <c r="Z47" s="85">
        <f t="shared" si="28"/>
        <v>0.83</v>
      </c>
      <c r="AA47" s="85">
        <f t="shared" si="28"/>
        <v>0.83</v>
      </c>
      <c r="AB47" s="85">
        <f t="shared" si="28"/>
        <v>0.83</v>
      </c>
      <c r="AC47" s="85">
        <f t="shared" si="28"/>
        <v>0.83</v>
      </c>
      <c r="AD47" s="85">
        <f t="shared" si="28"/>
        <v>0.83</v>
      </c>
      <c r="AE47" s="85">
        <f t="shared" si="28"/>
        <v>0.83</v>
      </c>
      <c r="AF47" s="85">
        <f t="shared" si="28"/>
        <v>0.83</v>
      </c>
      <c r="AG47" s="85">
        <f t="shared" si="28"/>
        <v>0.83</v>
      </c>
      <c r="AH47" s="85">
        <f t="shared" si="28"/>
        <v>0.83</v>
      </c>
      <c r="AI47" s="85">
        <f t="shared" si="28"/>
        <v>0.83</v>
      </c>
      <c r="AJ47" s="85">
        <f t="shared" si="28"/>
        <v>0.83</v>
      </c>
    </row>
    <row r="48" spans="1:37">
      <c r="B48" t="s">
        <v>100</v>
      </c>
      <c r="C48" s="43" t="s">
        <v>101</v>
      </c>
      <c r="D48" s="34"/>
      <c r="F48" s="81">
        <v>3000</v>
      </c>
      <c r="G48" s="110">
        <f t="shared" ref="G48:AJ48" si="30">F48*(1+r.escalation)</f>
        <v>3074.9999999999995</v>
      </c>
      <c r="H48" s="59">
        <f t="shared" si="30"/>
        <v>3151.8749999999991</v>
      </c>
      <c r="I48" s="59">
        <f t="shared" si="30"/>
        <v>3230.6718749999986</v>
      </c>
      <c r="J48" s="59">
        <f t="shared" si="30"/>
        <v>3311.4386718749984</v>
      </c>
      <c r="K48" s="59">
        <f t="shared" si="30"/>
        <v>3394.224638671873</v>
      </c>
      <c r="L48" s="59">
        <f t="shared" si="30"/>
        <v>3479.0802546386694</v>
      </c>
      <c r="M48" s="59">
        <f t="shared" si="30"/>
        <v>3566.0572610046361</v>
      </c>
      <c r="N48" s="59">
        <f t="shared" si="30"/>
        <v>3655.2086925297517</v>
      </c>
      <c r="O48" s="59">
        <f t="shared" si="30"/>
        <v>3746.5889098429952</v>
      </c>
      <c r="P48" s="59">
        <f t="shared" si="30"/>
        <v>3840.2536325890696</v>
      </c>
      <c r="Q48" s="59">
        <f t="shared" si="30"/>
        <v>3936.2599734037958</v>
      </c>
      <c r="R48" s="59">
        <f t="shared" si="30"/>
        <v>4034.6664727388902</v>
      </c>
      <c r="S48" s="59">
        <f t="shared" si="30"/>
        <v>4135.5331345573622</v>
      </c>
      <c r="T48" s="59">
        <f t="shared" si="30"/>
        <v>4238.9214629212956</v>
      </c>
      <c r="U48" s="59">
        <f t="shared" si="30"/>
        <v>4344.8944994943276</v>
      </c>
      <c r="V48" s="59">
        <f t="shared" si="30"/>
        <v>4453.5168619816859</v>
      </c>
      <c r="W48" s="59">
        <f t="shared" si="30"/>
        <v>4564.8547835312274</v>
      </c>
      <c r="X48" s="59">
        <f t="shared" si="30"/>
        <v>4678.9761531195081</v>
      </c>
      <c r="Y48" s="59">
        <f t="shared" si="30"/>
        <v>4795.950556947495</v>
      </c>
      <c r="Z48" s="59">
        <f t="shared" si="30"/>
        <v>4915.8493208711816</v>
      </c>
      <c r="AA48" s="59">
        <f t="shared" si="30"/>
        <v>5038.7455538929607</v>
      </c>
      <c r="AB48" s="59">
        <f t="shared" si="30"/>
        <v>5164.7141927402845</v>
      </c>
      <c r="AC48" s="59">
        <f t="shared" si="30"/>
        <v>5293.8320475587907</v>
      </c>
      <c r="AD48" s="59">
        <f t="shared" si="30"/>
        <v>5426.1778487477604</v>
      </c>
      <c r="AE48" s="59">
        <f t="shared" si="30"/>
        <v>5561.8322949664544</v>
      </c>
      <c r="AF48" s="59">
        <f t="shared" si="30"/>
        <v>5700.8781023406154</v>
      </c>
      <c r="AG48" s="59">
        <f t="shared" si="30"/>
        <v>5843.4000548991307</v>
      </c>
      <c r="AH48" s="59">
        <f t="shared" si="30"/>
        <v>5989.4850562716083</v>
      </c>
      <c r="AI48" s="59">
        <f t="shared" si="30"/>
        <v>6139.222182678398</v>
      </c>
      <c r="AJ48" s="59">
        <f t="shared" si="30"/>
        <v>6292.7027372453576</v>
      </c>
    </row>
    <row r="49" spans="1:37">
      <c r="B49" t="s">
        <v>102</v>
      </c>
      <c r="C49" s="43" t="s">
        <v>103</v>
      </c>
      <c r="D49" s="34"/>
      <c r="G49" s="39">
        <v>180.57599999999999</v>
      </c>
      <c r="H49" s="56">
        <f t="shared" ref="H49:AJ49" si="31">G49</f>
        <v>180.57599999999999</v>
      </c>
      <c r="I49" s="56">
        <f t="shared" si="31"/>
        <v>180.57599999999999</v>
      </c>
      <c r="J49" s="56">
        <f t="shared" si="31"/>
        <v>180.57599999999999</v>
      </c>
      <c r="K49" s="56">
        <f t="shared" si="31"/>
        <v>180.57599999999999</v>
      </c>
      <c r="L49" s="56">
        <f t="shared" si="31"/>
        <v>180.57599999999999</v>
      </c>
      <c r="M49" s="56">
        <f t="shared" si="31"/>
        <v>180.57599999999999</v>
      </c>
      <c r="N49" s="56">
        <f t="shared" si="31"/>
        <v>180.57599999999999</v>
      </c>
      <c r="O49" s="56">
        <f t="shared" si="31"/>
        <v>180.57599999999999</v>
      </c>
      <c r="P49" s="56">
        <f t="shared" si="31"/>
        <v>180.57599999999999</v>
      </c>
      <c r="Q49" s="56">
        <f t="shared" si="31"/>
        <v>180.57599999999999</v>
      </c>
      <c r="R49" s="56">
        <f t="shared" si="31"/>
        <v>180.57599999999999</v>
      </c>
      <c r="S49" s="56">
        <f t="shared" si="31"/>
        <v>180.57599999999999</v>
      </c>
      <c r="T49" s="56">
        <f t="shared" si="31"/>
        <v>180.57599999999999</v>
      </c>
      <c r="U49" s="56">
        <f t="shared" si="31"/>
        <v>180.57599999999999</v>
      </c>
      <c r="V49" s="56">
        <f t="shared" si="31"/>
        <v>180.57599999999999</v>
      </c>
      <c r="W49" s="56">
        <f t="shared" si="31"/>
        <v>180.57599999999999</v>
      </c>
      <c r="X49" s="56">
        <f t="shared" si="31"/>
        <v>180.57599999999999</v>
      </c>
      <c r="Y49" s="56">
        <f t="shared" si="31"/>
        <v>180.57599999999999</v>
      </c>
      <c r="Z49" s="56">
        <f t="shared" si="31"/>
        <v>180.57599999999999</v>
      </c>
      <c r="AA49" s="56">
        <f t="shared" si="31"/>
        <v>180.57599999999999</v>
      </c>
      <c r="AB49" s="56">
        <f t="shared" si="31"/>
        <v>180.57599999999999</v>
      </c>
      <c r="AC49" s="56">
        <f t="shared" si="31"/>
        <v>180.57599999999999</v>
      </c>
      <c r="AD49" s="56">
        <f t="shared" si="31"/>
        <v>180.57599999999999</v>
      </c>
      <c r="AE49" s="56">
        <f t="shared" si="31"/>
        <v>180.57599999999999</v>
      </c>
      <c r="AF49" s="56">
        <f t="shared" si="31"/>
        <v>180.57599999999999</v>
      </c>
      <c r="AG49" s="56">
        <f t="shared" si="31"/>
        <v>180.57599999999999</v>
      </c>
      <c r="AH49" s="56">
        <f t="shared" si="31"/>
        <v>180.57599999999999</v>
      </c>
      <c r="AI49" s="56">
        <f t="shared" si="31"/>
        <v>180.57599999999999</v>
      </c>
      <c r="AJ49" s="56">
        <f t="shared" si="31"/>
        <v>180.57599999999999</v>
      </c>
    </row>
    <row r="50" spans="1:37">
      <c r="B50" t="s">
        <v>191</v>
      </c>
      <c r="C50" s="43" t="s">
        <v>77</v>
      </c>
      <c r="D50" s="34"/>
      <c r="G50" s="109" t="s">
        <v>190</v>
      </c>
      <c r="H50" s="56" t="str">
        <f t="shared" ref="H50:AJ50" si="32">G50</f>
        <v>Yes</v>
      </c>
      <c r="I50" s="56" t="str">
        <f t="shared" si="32"/>
        <v>Yes</v>
      </c>
      <c r="J50" s="56" t="str">
        <f t="shared" si="32"/>
        <v>Yes</v>
      </c>
      <c r="K50" s="56" t="str">
        <f t="shared" si="32"/>
        <v>Yes</v>
      </c>
      <c r="L50" s="56" t="str">
        <f t="shared" si="32"/>
        <v>Yes</v>
      </c>
      <c r="M50" s="56" t="str">
        <f t="shared" si="32"/>
        <v>Yes</v>
      </c>
      <c r="N50" s="56" t="str">
        <f t="shared" si="32"/>
        <v>Yes</v>
      </c>
      <c r="O50" s="56" t="str">
        <f t="shared" si="32"/>
        <v>Yes</v>
      </c>
      <c r="P50" s="56" t="str">
        <f t="shared" si="32"/>
        <v>Yes</v>
      </c>
      <c r="Q50" s="56" t="str">
        <f t="shared" si="32"/>
        <v>Yes</v>
      </c>
      <c r="R50" s="56" t="str">
        <f t="shared" si="32"/>
        <v>Yes</v>
      </c>
      <c r="S50" s="56" t="str">
        <f t="shared" si="32"/>
        <v>Yes</v>
      </c>
      <c r="T50" s="56" t="str">
        <f t="shared" si="32"/>
        <v>Yes</v>
      </c>
      <c r="U50" s="56" t="str">
        <f t="shared" si="32"/>
        <v>Yes</v>
      </c>
      <c r="V50" s="56" t="str">
        <f t="shared" si="32"/>
        <v>Yes</v>
      </c>
      <c r="W50" s="56" t="str">
        <f t="shared" si="32"/>
        <v>Yes</v>
      </c>
      <c r="X50" s="56" t="str">
        <f t="shared" si="32"/>
        <v>Yes</v>
      </c>
      <c r="Y50" s="56" t="str">
        <f t="shared" si="32"/>
        <v>Yes</v>
      </c>
      <c r="Z50" s="56" t="str">
        <f t="shared" si="32"/>
        <v>Yes</v>
      </c>
      <c r="AA50" s="56" t="str">
        <f t="shared" si="32"/>
        <v>Yes</v>
      </c>
      <c r="AB50" s="56" t="str">
        <f t="shared" si="32"/>
        <v>Yes</v>
      </c>
      <c r="AC50" s="56" t="str">
        <f t="shared" si="32"/>
        <v>Yes</v>
      </c>
      <c r="AD50" s="56" t="str">
        <f t="shared" si="32"/>
        <v>Yes</v>
      </c>
      <c r="AE50" s="56" t="str">
        <f t="shared" si="32"/>
        <v>Yes</v>
      </c>
      <c r="AF50" s="56" t="str">
        <f t="shared" si="32"/>
        <v>Yes</v>
      </c>
      <c r="AG50" s="56" t="str">
        <f t="shared" si="32"/>
        <v>Yes</v>
      </c>
      <c r="AH50" s="56" t="str">
        <f t="shared" si="32"/>
        <v>Yes</v>
      </c>
      <c r="AI50" s="56" t="str">
        <f t="shared" si="32"/>
        <v>Yes</v>
      </c>
      <c r="AJ50" s="56" t="str">
        <f t="shared" si="32"/>
        <v>Yes</v>
      </c>
    </row>
    <row r="51" spans="1:37">
      <c r="B51" s="30" t="s">
        <v>104</v>
      </c>
      <c r="C51" s="52" t="s">
        <v>96</v>
      </c>
      <c r="D51" s="51"/>
      <c r="E51" s="30"/>
      <c r="F51" s="30"/>
      <c r="G51" s="40">
        <v>50</v>
      </c>
      <c r="H51" s="55">
        <f t="shared" ref="H51:AJ51" si="33">G51</f>
        <v>50</v>
      </c>
      <c r="I51" s="55">
        <f t="shared" si="33"/>
        <v>50</v>
      </c>
      <c r="J51" s="55">
        <f t="shared" si="33"/>
        <v>50</v>
      </c>
      <c r="K51" s="55">
        <f t="shared" si="33"/>
        <v>50</v>
      </c>
      <c r="L51" s="55">
        <f t="shared" si="33"/>
        <v>50</v>
      </c>
      <c r="M51" s="55">
        <f t="shared" si="33"/>
        <v>50</v>
      </c>
      <c r="N51" s="55">
        <f t="shared" si="33"/>
        <v>50</v>
      </c>
      <c r="O51" s="55">
        <f t="shared" si="33"/>
        <v>50</v>
      </c>
      <c r="P51" s="55">
        <f t="shared" si="33"/>
        <v>50</v>
      </c>
      <c r="Q51" s="55">
        <f t="shared" si="33"/>
        <v>50</v>
      </c>
      <c r="R51" s="55">
        <f t="shared" si="33"/>
        <v>50</v>
      </c>
      <c r="S51" s="55">
        <f t="shared" si="33"/>
        <v>50</v>
      </c>
      <c r="T51" s="55">
        <f t="shared" si="33"/>
        <v>50</v>
      </c>
      <c r="U51" s="55">
        <f t="shared" si="33"/>
        <v>50</v>
      </c>
      <c r="V51" s="55">
        <f t="shared" si="33"/>
        <v>50</v>
      </c>
      <c r="W51" s="55">
        <f t="shared" si="33"/>
        <v>50</v>
      </c>
      <c r="X51" s="55">
        <f t="shared" si="33"/>
        <v>50</v>
      </c>
      <c r="Y51" s="55">
        <f t="shared" si="33"/>
        <v>50</v>
      </c>
      <c r="Z51" s="55">
        <f t="shared" si="33"/>
        <v>50</v>
      </c>
      <c r="AA51" s="55">
        <f t="shared" si="33"/>
        <v>50</v>
      </c>
      <c r="AB51" s="55">
        <f t="shared" si="33"/>
        <v>50</v>
      </c>
      <c r="AC51" s="55">
        <f t="shared" si="33"/>
        <v>50</v>
      </c>
      <c r="AD51" s="55">
        <f t="shared" si="33"/>
        <v>50</v>
      </c>
      <c r="AE51" s="55">
        <f t="shared" si="33"/>
        <v>50</v>
      </c>
      <c r="AF51" s="55">
        <f t="shared" si="33"/>
        <v>50</v>
      </c>
      <c r="AG51" s="55">
        <f t="shared" si="33"/>
        <v>50</v>
      </c>
      <c r="AH51" s="55">
        <f t="shared" si="33"/>
        <v>50</v>
      </c>
      <c r="AI51" s="55">
        <f t="shared" si="33"/>
        <v>50</v>
      </c>
      <c r="AJ51" s="55">
        <f t="shared" si="33"/>
        <v>50</v>
      </c>
      <c r="AK51" s="30"/>
    </row>
    <row r="52" spans="1:37">
      <c r="B52" s="107" t="s">
        <v>189</v>
      </c>
      <c r="C52" s="105" t="s">
        <v>28</v>
      </c>
      <c r="D52" s="108">
        <v>246697</v>
      </c>
      <c r="E52" s="28">
        <f t="shared" ref="E52:E60" si="34">F52+NPV(r.discount,G52:AJ52)</f>
        <v>572775.73216349597</v>
      </c>
      <c r="F52" s="60">
        <f t="shared" ref="F52:AJ52" si="35">F36*F40</f>
        <v>0</v>
      </c>
      <c r="G52" s="60">
        <f t="shared" si="35"/>
        <v>0</v>
      </c>
      <c r="H52" s="60">
        <f t="shared" si="35"/>
        <v>35709.167812499989</v>
      </c>
      <c r="I52" s="60">
        <f t="shared" si="35"/>
        <v>36601.897007812484</v>
      </c>
      <c r="J52" s="60">
        <f t="shared" si="35"/>
        <v>37516.944433007797</v>
      </c>
      <c r="K52" s="60">
        <f t="shared" si="35"/>
        <v>38454.86804383299</v>
      </c>
      <c r="L52" s="60">
        <f t="shared" si="35"/>
        <v>39416.239744928804</v>
      </c>
      <c r="M52" s="60">
        <f t="shared" si="35"/>
        <v>40401.645738552026</v>
      </c>
      <c r="N52" s="60">
        <f t="shared" si="35"/>
        <v>41411.686882015827</v>
      </c>
      <c r="O52" s="60">
        <f t="shared" si="35"/>
        <v>42446.979054066214</v>
      </c>
      <c r="P52" s="60">
        <f t="shared" si="35"/>
        <v>43508.153530417869</v>
      </c>
      <c r="Q52" s="60">
        <f t="shared" si="35"/>
        <v>44595.857368678306</v>
      </c>
      <c r="R52" s="60">
        <f t="shared" si="35"/>
        <v>45710.753802895262</v>
      </c>
      <c r="S52" s="60">
        <f t="shared" si="35"/>
        <v>46853.522647967635</v>
      </c>
      <c r="T52" s="60">
        <f t="shared" si="35"/>
        <v>48024.860714166825</v>
      </c>
      <c r="U52" s="60">
        <f t="shared" si="35"/>
        <v>49225.482232020993</v>
      </c>
      <c r="V52" s="60">
        <f t="shared" si="35"/>
        <v>50456.119287821508</v>
      </c>
      <c r="W52" s="60">
        <f t="shared" si="35"/>
        <v>51717.522270017042</v>
      </c>
      <c r="X52" s="60">
        <f t="shared" si="35"/>
        <v>53010.460326767461</v>
      </c>
      <c r="Y52" s="60">
        <f t="shared" si="35"/>
        <v>54335.721834936638</v>
      </c>
      <c r="Z52" s="60">
        <f t="shared" si="35"/>
        <v>55694.114880810055</v>
      </c>
      <c r="AA52" s="60">
        <f t="shared" si="35"/>
        <v>57086.467752830307</v>
      </c>
      <c r="AB52" s="60">
        <f t="shared" si="35"/>
        <v>58513.629446651066</v>
      </c>
      <c r="AC52" s="60">
        <f t="shared" si="35"/>
        <v>59976.470182817335</v>
      </c>
      <c r="AD52" s="60">
        <f t="shared" si="35"/>
        <v>61475.881937387763</v>
      </c>
      <c r="AE52" s="60">
        <f t="shared" si="35"/>
        <v>63012.778985822457</v>
      </c>
      <c r="AF52" s="60">
        <f t="shared" si="35"/>
        <v>64588.09846046802</v>
      </c>
      <c r="AG52" s="60">
        <f t="shared" si="35"/>
        <v>66202.80092197971</v>
      </c>
      <c r="AH52" s="60">
        <f t="shared" si="35"/>
        <v>67857.870945029194</v>
      </c>
      <c r="AI52" s="60">
        <f t="shared" si="35"/>
        <v>69554.317718654915</v>
      </c>
      <c r="AJ52" s="60">
        <f t="shared" si="35"/>
        <v>71293.175661621281</v>
      </c>
      <c r="AK52" s="28">
        <f t="shared" ref="AK52:AK60" si="36">SUM(F52:AJ52)</f>
        <v>1494653.4896264779</v>
      </c>
    </row>
    <row r="53" spans="1:37">
      <c r="B53" s="107" t="s">
        <v>188</v>
      </c>
      <c r="C53" s="105" t="s">
        <v>28</v>
      </c>
      <c r="D53" s="103">
        <v>284620</v>
      </c>
      <c r="E53" s="28">
        <f t="shared" si="34"/>
        <v>969135.83103474451</v>
      </c>
      <c r="F53" s="60">
        <f t="shared" ref="F53:AJ53" si="37">F37*F41</f>
        <v>0</v>
      </c>
      <c r="G53" s="60">
        <f t="shared" si="37"/>
        <v>0</v>
      </c>
      <c r="H53" s="60">
        <f t="shared" si="37"/>
        <v>60419.867812499986</v>
      </c>
      <c r="I53" s="60">
        <f t="shared" si="37"/>
        <v>61930.364507812483</v>
      </c>
      <c r="J53" s="60">
        <f t="shared" si="37"/>
        <v>63478.623620507788</v>
      </c>
      <c r="K53" s="60">
        <f t="shared" si="37"/>
        <v>65065.58921102048</v>
      </c>
      <c r="L53" s="60">
        <f t="shared" si="37"/>
        <v>66692.228941295994</v>
      </c>
      <c r="M53" s="60">
        <f t="shared" si="37"/>
        <v>68359.534664828388</v>
      </c>
      <c r="N53" s="60">
        <f t="shared" si="37"/>
        <v>70068.523031449091</v>
      </c>
      <c r="O53" s="60">
        <f t="shared" si="37"/>
        <v>71820.236107235309</v>
      </c>
      <c r="P53" s="60">
        <f t="shared" si="37"/>
        <v>73615.742009916183</v>
      </c>
      <c r="Q53" s="60">
        <f t="shared" si="37"/>
        <v>75456.135560164083</v>
      </c>
      <c r="R53" s="60">
        <f t="shared" si="37"/>
        <v>77342.538949168171</v>
      </c>
      <c r="S53" s="60">
        <f t="shared" si="37"/>
        <v>79276.102422897369</v>
      </c>
      <c r="T53" s="60">
        <f t="shared" si="37"/>
        <v>81258.004983469786</v>
      </c>
      <c r="U53" s="60">
        <f t="shared" si="37"/>
        <v>83289.455108056529</v>
      </c>
      <c r="V53" s="60">
        <f t="shared" si="37"/>
        <v>85371.69148575794</v>
      </c>
      <c r="W53" s="60">
        <f t="shared" si="37"/>
        <v>87505.983772901876</v>
      </c>
      <c r="X53" s="60">
        <f t="shared" si="37"/>
        <v>89693.633367224407</v>
      </c>
      <c r="Y53" s="60">
        <f t="shared" si="37"/>
        <v>91935.974201405013</v>
      </c>
      <c r="Z53" s="60">
        <f t="shared" si="37"/>
        <v>94234.373556440129</v>
      </c>
      <c r="AA53" s="60">
        <f t="shared" si="37"/>
        <v>96590.232895351131</v>
      </c>
      <c r="AB53" s="60">
        <f t="shared" si="37"/>
        <v>99004.988717734901</v>
      </c>
      <c r="AC53" s="60">
        <f t="shared" si="37"/>
        <v>101480.11343567827</v>
      </c>
      <c r="AD53" s="60">
        <f t="shared" si="37"/>
        <v>104017.11627157022</v>
      </c>
      <c r="AE53" s="60">
        <f t="shared" si="37"/>
        <v>106617.54417835947</v>
      </c>
      <c r="AF53" s="60">
        <f t="shared" si="37"/>
        <v>109282.98278281845</v>
      </c>
      <c r="AG53" s="60">
        <f t="shared" si="37"/>
        <v>112015.0573523889</v>
      </c>
      <c r="AH53" s="60">
        <f t="shared" si="37"/>
        <v>114815.43378619861</v>
      </c>
      <c r="AI53" s="60">
        <f t="shared" si="37"/>
        <v>117685.81963085357</v>
      </c>
      <c r="AJ53" s="60">
        <f t="shared" si="37"/>
        <v>120627.96512162489</v>
      </c>
      <c r="AK53" s="28">
        <f t="shared" si="36"/>
        <v>2528951.8574866289</v>
      </c>
    </row>
    <row r="54" spans="1:37">
      <c r="B54" s="107" t="s">
        <v>187</v>
      </c>
      <c r="C54" s="105" t="s">
        <v>28</v>
      </c>
      <c r="D54" s="103">
        <v>262212</v>
      </c>
      <c r="E54" s="28">
        <f t="shared" ca="1" si="34"/>
        <v>300681.14122676378</v>
      </c>
      <c r="F54" s="60">
        <f t="shared" ref="F54:AJ54" si="38">F43*F38</f>
        <v>0</v>
      </c>
      <c r="G54" s="60">
        <f t="shared" si="38"/>
        <v>0</v>
      </c>
      <c r="H54" s="60">
        <f t="shared" si="38"/>
        <v>0</v>
      </c>
      <c r="I54" s="60">
        <f t="shared" si="38"/>
        <v>0</v>
      </c>
      <c r="J54" s="60">
        <f t="shared" si="38"/>
        <v>135901.44309374996</v>
      </c>
      <c r="K54" s="60">
        <f t="shared" ca="1" si="38"/>
        <v>0</v>
      </c>
      <c r="L54" s="60">
        <f t="shared" ca="1" si="38"/>
        <v>0</v>
      </c>
      <c r="M54" s="60">
        <f t="shared" ca="1" si="38"/>
        <v>0</v>
      </c>
      <c r="N54" s="60">
        <f t="shared" ca="1" si="38"/>
        <v>0</v>
      </c>
      <c r="O54" s="60">
        <f t="shared" ca="1" si="38"/>
        <v>0</v>
      </c>
      <c r="P54" s="60">
        <f t="shared" ca="1" si="38"/>
        <v>0</v>
      </c>
      <c r="Q54" s="60">
        <f t="shared" ca="1" si="38"/>
        <v>161544.10930849187</v>
      </c>
      <c r="R54" s="60">
        <f t="shared" ca="1" si="38"/>
        <v>0</v>
      </c>
      <c r="S54" s="60">
        <f t="shared" ca="1" si="38"/>
        <v>0</v>
      </c>
      <c r="T54" s="60">
        <f t="shared" ca="1" si="38"/>
        <v>0</v>
      </c>
      <c r="U54" s="60">
        <f t="shared" ca="1" si="38"/>
        <v>0</v>
      </c>
      <c r="V54" s="60">
        <f t="shared" ca="1" si="38"/>
        <v>0</v>
      </c>
      <c r="W54" s="60">
        <f t="shared" ca="1" si="38"/>
        <v>0</v>
      </c>
      <c r="X54" s="60">
        <f t="shared" ca="1" si="38"/>
        <v>192025.18132402477</v>
      </c>
      <c r="Y54" s="60">
        <f t="shared" ca="1" si="38"/>
        <v>0</v>
      </c>
      <c r="Z54" s="60">
        <f t="shared" ca="1" si="38"/>
        <v>0</v>
      </c>
      <c r="AA54" s="60">
        <f t="shared" ca="1" si="38"/>
        <v>0</v>
      </c>
      <c r="AB54" s="60">
        <f t="shared" ca="1" si="38"/>
        <v>0</v>
      </c>
      <c r="AC54" s="60">
        <f t="shared" ca="1" si="38"/>
        <v>0</v>
      </c>
      <c r="AD54" s="60">
        <f t="shared" ca="1" si="38"/>
        <v>0</v>
      </c>
      <c r="AE54" s="60">
        <f t="shared" ca="1" si="38"/>
        <v>228257.59738542355</v>
      </c>
      <c r="AF54" s="60">
        <f t="shared" ca="1" si="38"/>
        <v>0</v>
      </c>
      <c r="AG54" s="60">
        <f t="shared" ca="1" si="38"/>
        <v>0</v>
      </c>
      <c r="AH54" s="60">
        <f t="shared" ca="1" si="38"/>
        <v>0</v>
      </c>
      <c r="AI54" s="60">
        <f t="shared" ca="1" si="38"/>
        <v>0</v>
      </c>
      <c r="AJ54" s="60">
        <f t="shared" ca="1" si="38"/>
        <v>0</v>
      </c>
      <c r="AK54" s="28">
        <f t="shared" ca="1" si="36"/>
        <v>717728.33111169026</v>
      </c>
    </row>
    <row r="55" spans="1:37">
      <c r="B55" s="107" t="s">
        <v>186</v>
      </c>
      <c r="C55" s="105" t="s">
        <v>28</v>
      </c>
      <c r="D55" s="103">
        <v>116047</v>
      </c>
      <c r="E55" s="28">
        <f t="shared" si="34"/>
        <v>134816.36016028863</v>
      </c>
      <c r="F55" s="60">
        <f t="shared" ref="F55:AJ55" si="39">F44</f>
        <v>0</v>
      </c>
      <c r="G55" s="60">
        <f t="shared" si="39"/>
        <v>0</v>
      </c>
      <c r="H55" s="60">
        <f t="shared" si="39"/>
        <v>8405</v>
      </c>
      <c r="I55" s="60">
        <f t="shared" si="39"/>
        <v>8615.125</v>
      </c>
      <c r="J55" s="60">
        <f t="shared" si="39"/>
        <v>8830.5031249999993</v>
      </c>
      <c r="K55" s="60">
        <f t="shared" si="39"/>
        <v>9051.2657031249983</v>
      </c>
      <c r="L55" s="60">
        <f t="shared" si="39"/>
        <v>9277.5473457031221</v>
      </c>
      <c r="M55" s="60">
        <f t="shared" si="39"/>
        <v>9509.4860293456986</v>
      </c>
      <c r="N55" s="60">
        <f t="shared" si="39"/>
        <v>9747.2231800793397</v>
      </c>
      <c r="O55" s="60">
        <f t="shared" si="39"/>
        <v>9990.9037595813224</v>
      </c>
      <c r="P55" s="60">
        <f t="shared" si="39"/>
        <v>10240.676353570854</v>
      </c>
      <c r="Q55" s="60">
        <f t="shared" si="39"/>
        <v>10496.693262410125</v>
      </c>
      <c r="R55" s="60">
        <f t="shared" si="39"/>
        <v>10759.110593970378</v>
      </c>
      <c r="S55" s="60">
        <f t="shared" si="39"/>
        <v>11028.088358819636</v>
      </c>
      <c r="T55" s="60">
        <f t="shared" si="39"/>
        <v>11303.790567790125</v>
      </c>
      <c r="U55" s="60">
        <f t="shared" si="39"/>
        <v>11586.385331984877</v>
      </c>
      <c r="V55" s="60">
        <f t="shared" si="39"/>
        <v>11876.044965284498</v>
      </c>
      <c r="W55" s="60">
        <f t="shared" si="39"/>
        <v>12172.94608941661</v>
      </c>
      <c r="X55" s="60">
        <f t="shared" si="39"/>
        <v>12477.269741652024</v>
      </c>
      <c r="Y55" s="60">
        <f t="shared" si="39"/>
        <v>12789.201485193324</v>
      </c>
      <c r="Z55" s="60">
        <f t="shared" si="39"/>
        <v>13108.931522323155</v>
      </c>
      <c r="AA55" s="60">
        <f t="shared" si="39"/>
        <v>13436.654810381233</v>
      </c>
      <c r="AB55" s="60">
        <f t="shared" si="39"/>
        <v>13772.571180640762</v>
      </c>
      <c r="AC55" s="60">
        <f t="shared" si="39"/>
        <v>14116.88546015678</v>
      </c>
      <c r="AD55" s="60">
        <f t="shared" si="39"/>
        <v>14469.807596660698</v>
      </c>
      <c r="AE55" s="60">
        <f t="shared" si="39"/>
        <v>14831.552786577213</v>
      </c>
      <c r="AF55" s="60">
        <f t="shared" si="39"/>
        <v>15202.341606241642</v>
      </c>
      <c r="AG55" s="60">
        <f t="shared" si="39"/>
        <v>15582.400146397682</v>
      </c>
      <c r="AH55" s="60">
        <f t="shared" si="39"/>
        <v>15971.960150057623</v>
      </c>
      <c r="AI55" s="60">
        <f t="shared" si="39"/>
        <v>16371.259153809062</v>
      </c>
      <c r="AJ55" s="60">
        <f t="shared" si="39"/>
        <v>16780.540632654287</v>
      </c>
      <c r="AK55" s="28">
        <f t="shared" si="36"/>
        <v>351802.16593882709</v>
      </c>
    </row>
    <row r="56" spans="1:37">
      <c r="B56" s="106" t="s">
        <v>185</v>
      </c>
      <c r="C56" s="105" t="s">
        <v>28</v>
      </c>
      <c r="D56" s="103">
        <v>1397223</v>
      </c>
      <c r="E56" s="28">
        <f t="shared" si="34"/>
        <v>1483199.1486648587</v>
      </c>
      <c r="F56" s="60">
        <f>F46*F45*F47</f>
        <v>0</v>
      </c>
      <c r="G56" s="60">
        <f t="shared" ref="G56:AJ56" si="40">G46*G45*G47</f>
        <v>0</v>
      </c>
      <c r="H56" s="60">
        <f t="shared" si="40"/>
        <v>1677546.0703124993</v>
      </c>
      <c r="I56" s="60">
        <f t="shared" si="40"/>
        <v>0</v>
      </c>
      <c r="J56" s="60">
        <f t="shared" si="40"/>
        <v>0</v>
      </c>
      <c r="K56" s="60">
        <f t="shared" si="40"/>
        <v>0</v>
      </c>
      <c r="L56" s="60">
        <f t="shared" si="40"/>
        <v>0</v>
      </c>
      <c r="M56" s="60">
        <f t="shared" si="40"/>
        <v>0</v>
      </c>
      <c r="N56" s="60">
        <f t="shared" si="40"/>
        <v>0</v>
      </c>
      <c r="O56" s="60">
        <f t="shared" si="40"/>
        <v>0</v>
      </c>
      <c r="P56" s="60">
        <f t="shared" si="40"/>
        <v>0</v>
      </c>
      <c r="Q56" s="60">
        <f t="shared" si="40"/>
        <v>0</v>
      </c>
      <c r="R56" s="60">
        <f t="shared" si="40"/>
        <v>0</v>
      </c>
      <c r="S56" s="60">
        <f t="shared" si="40"/>
        <v>0</v>
      </c>
      <c r="T56" s="60">
        <f t="shared" si="40"/>
        <v>0</v>
      </c>
      <c r="U56" s="60">
        <f t="shared" si="40"/>
        <v>0</v>
      </c>
      <c r="V56" s="60">
        <f t="shared" si="40"/>
        <v>0</v>
      </c>
      <c r="W56" s="60">
        <f t="shared" si="40"/>
        <v>0</v>
      </c>
      <c r="X56" s="60">
        <f t="shared" si="40"/>
        <v>0</v>
      </c>
      <c r="Y56" s="60">
        <f t="shared" si="40"/>
        <v>0</v>
      </c>
      <c r="Z56" s="60">
        <f t="shared" si="40"/>
        <v>0</v>
      </c>
      <c r="AA56" s="60">
        <f t="shared" si="40"/>
        <v>0</v>
      </c>
      <c r="AB56" s="60">
        <f t="shared" si="40"/>
        <v>0</v>
      </c>
      <c r="AC56" s="60">
        <f t="shared" si="40"/>
        <v>0</v>
      </c>
      <c r="AD56" s="60">
        <f t="shared" si="40"/>
        <v>0</v>
      </c>
      <c r="AE56" s="60">
        <f t="shared" si="40"/>
        <v>0</v>
      </c>
      <c r="AF56" s="60">
        <f t="shared" si="40"/>
        <v>0</v>
      </c>
      <c r="AG56" s="60">
        <f t="shared" si="40"/>
        <v>0</v>
      </c>
      <c r="AH56" s="60">
        <f t="shared" si="40"/>
        <v>0</v>
      </c>
      <c r="AI56" s="60">
        <f t="shared" si="40"/>
        <v>0</v>
      </c>
      <c r="AJ56" s="60">
        <f t="shared" si="40"/>
        <v>0</v>
      </c>
      <c r="AK56" s="28">
        <f t="shared" si="36"/>
        <v>1677546.0703124993</v>
      </c>
    </row>
    <row r="57" spans="1:37">
      <c r="B57" s="30" t="s">
        <v>184</v>
      </c>
      <c r="C57" s="52" t="s">
        <v>28</v>
      </c>
      <c r="D57" s="99">
        <v>157165</v>
      </c>
      <c r="E57" s="54">
        <f t="shared" si="34"/>
        <v>0</v>
      </c>
      <c r="F57" s="104">
        <v>0</v>
      </c>
      <c r="G57" s="50">
        <f t="shared" ref="G57:AJ57" si="41">IF(G50="Yes",0,G48*G49/G51)</f>
        <v>0</v>
      </c>
      <c r="H57" s="50">
        <f t="shared" si="41"/>
        <v>0</v>
      </c>
      <c r="I57" s="50">
        <f t="shared" si="41"/>
        <v>0</v>
      </c>
      <c r="J57" s="50">
        <f t="shared" si="41"/>
        <v>0</v>
      </c>
      <c r="K57" s="50">
        <f t="shared" si="41"/>
        <v>0</v>
      </c>
      <c r="L57" s="50">
        <f t="shared" si="41"/>
        <v>0</v>
      </c>
      <c r="M57" s="50">
        <f t="shared" si="41"/>
        <v>0</v>
      </c>
      <c r="N57" s="50">
        <f t="shared" si="41"/>
        <v>0</v>
      </c>
      <c r="O57" s="50">
        <f t="shared" si="41"/>
        <v>0</v>
      </c>
      <c r="P57" s="50">
        <f t="shared" si="41"/>
        <v>0</v>
      </c>
      <c r="Q57" s="50">
        <f t="shared" si="41"/>
        <v>0</v>
      </c>
      <c r="R57" s="50">
        <f t="shared" si="41"/>
        <v>0</v>
      </c>
      <c r="S57" s="50">
        <f t="shared" si="41"/>
        <v>0</v>
      </c>
      <c r="T57" s="50">
        <f t="shared" si="41"/>
        <v>0</v>
      </c>
      <c r="U57" s="50">
        <f t="shared" si="41"/>
        <v>0</v>
      </c>
      <c r="V57" s="50">
        <f t="shared" si="41"/>
        <v>0</v>
      </c>
      <c r="W57" s="50">
        <f t="shared" si="41"/>
        <v>0</v>
      </c>
      <c r="X57" s="50">
        <f t="shared" si="41"/>
        <v>0</v>
      </c>
      <c r="Y57" s="50">
        <f t="shared" si="41"/>
        <v>0</v>
      </c>
      <c r="Z57" s="50">
        <f t="shared" si="41"/>
        <v>0</v>
      </c>
      <c r="AA57" s="50">
        <f t="shared" si="41"/>
        <v>0</v>
      </c>
      <c r="AB57" s="50">
        <f t="shared" si="41"/>
        <v>0</v>
      </c>
      <c r="AC57" s="50">
        <f t="shared" si="41"/>
        <v>0</v>
      </c>
      <c r="AD57" s="50">
        <f t="shared" si="41"/>
        <v>0</v>
      </c>
      <c r="AE57" s="50">
        <f t="shared" si="41"/>
        <v>0</v>
      </c>
      <c r="AF57" s="50">
        <f t="shared" si="41"/>
        <v>0</v>
      </c>
      <c r="AG57" s="50">
        <f t="shared" si="41"/>
        <v>0</v>
      </c>
      <c r="AH57" s="50">
        <f t="shared" si="41"/>
        <v>0</v>
      </c>
      <c r="AI57" s="50">
        <f t="shared" si="41"/>
        <v>0</v>
      </c>
      <c r="AJ57" s="50">
        <f t="shared" si="41"/>
        <v>0</v>
      </c>
      <c r="AK57" s="54">
        <f t="shared" si="36"/>
        <v>0</v>
      </c>
    </row>
    <row r="58" spans="1:37">
      <c r="B58" t="s">
        <v>151</v>
      </c>
      <c r="C58" s="43" t="s">
        <v>28</v>
      </c>
      <c r="D58" s="103">
        <f>SUM(D52:D53)</f>
        <v>531317</v>
      </c>
      <c r="E58" s="28">
        <f t="shared" si="34"/>
        <v>1541911.5631982407</v>
      </c>
      <c r="F58" s="60">
        <f t="shared" ref="F58:AJ58" si="42">SUM(F52:F53)</f>
        <v>0</v>
      </c>
      <c r="G58" s="60">
        <f t="shared" si="42"/>
        <v>0</v>
      </c>
      <c r="H58" s="60">
        <f t="shared" si="42"/>
        <v>96129.035624999975</v>
      </c>
      <c r="I58" s="60">
        <f t="shared" si="42"/>
        <v>98532.261515624967</v>
      </c>
      <c r="J58" s="60">
        <f t="shared" si="42"/>
        <v>100995.56805351558</v>
      </c>
      <c r="K58" s="60">
        <f t="shared" si="42"/>
        <v>103520.45725485348</v>
      </c>
      <c r="L58" s="60">
        <f t="shared" si="42"/>
        <v>106108.46868622481</v>
      </c>
      <c r="M58" s="60">
        <f t="shared" si="42"/>
        <v>108761.18040338042</v>
      </c>
      <c r="N58" s="60">
        <f t="shared" si="42"/>
        <v>111480.20991346492</v>
      </c>
      <c r="O58" s="60">
        <f t="shared" si="42"/>
        <v>114267.21516130152</v>
      </c>
      <c r="P58" s="60">
        <f t="shared" si="42"/>
        <v>117123.89554033405</v>
      </c>
      <c r="Q58" s="60">
        <f t="shared" si="42"/>
        <v>120051.99292884239</v>
      </c>
      <c r="R58" s="60">
        <f t="shared" si="42"/>
        <v>123053.29275206343</v>
      </c>
      <c r="S58" s="60">
        <f t="shared" si="42"/>
        <v>126129.625070865</v>
      </c>
      <c r="T58" s="60">
        <f t="shared" si="42"/>
        <v>129282.86569763662</v>
      </c>
      <c r="U58" s="60">
        <f t="shared" si="42"/>
        <v>132514.93734007754</v>
      </c>
      <c r="V58" s="60">
        <f t="shared" si="42"/>
        <v>135827.81077357946</v>
      </c>
      <c r="W58" s="60">
        <f t="shared" si="42"/>
        <v>139223.50604291892</v>
      </c>
      <c r="X58" s="60">
        <f t="shared" si="42"/>
        <v>142704.09369399186</v>
      </c>
      <c r="Y58" s="60">
        <f t="shared" si="42"/>
        <v>146271.69603634166</v>
      </c>
      <c r="Z58" s="60">
        <f t="shared" si="42"/>
        <v>149928.4884372502</v>
      </c>
      <c r="AA58" s="60">
        <f t="shared" si="42"/>
        <v>153676.70064818143</v>
      </c>
      <c r="AB58" s="60">
        <f t="shared" si="42"/>
        <v>157518.61816438596</v>
      </c>
      <c r="AC58" s="60">
        <f t="shared" si="42"/>
        <v>161456.58361849561</v>
      </c>
      <c r="AD58" s="60">
        <f t="shared" si="42"/>
        <v>165492.99820895799</v>
      </c>
      <c r="AE58" s="60">
        <f t="shared" si="42"/>
        <v>169630.32316418193</v>
      </c>
      <c r="AF58" s="60">
        <f t="shared" si="42"/>
        <v>173871.08124328646</v>
      </c>
      <c r="AG58" s="60">
        <f t="shared" si="42"/>
        <v>178217.85827436863</v>
      </c>
      <c r="AH58" s="60">
        <f t="shared" si="42"/>
        <v>182673.30473122781</v>
      </c>
      <c r="AI58" s="60">
        <f t="shared" si="42"/>
        <v>187240.13734950847</v>
      </c>
      <c r="AJ58" s="60">
        <f t="shared" si="42"/>
        <v>191921.14078324617</v>
      </c>
      <c r="AK58" s="28">
        <f t="shared" si="36"/>
        <v>4023605.3471131078</v>
      </c>
    </row>
    <row r="59" spans="1:37">
      <c r="B59" t="s">
        <v>152</v>
      </c>
      <c r="C59" s="43" t="s">
        <v>28</v>
      </c>
      <c r="D59" s="103">
        <f>SUM(D54:D55)</f>
        <v>378259</v>
      </c>
      <c r="E59" s="28">
        <f t="shared" ca="1" si="34"/>
        <v>435497.50138705235</v>
      </c>
      <c r="F59" s="60">
        <f t="shared" ref="F59:AJ59" si="43">SUM(F54:F55)</f>
        <v>0</v>
      </c>
      <c r="G59" s="60">
        <f t="shared" si="43"/>
        <v>0</v>
      </c>
      <c r="H59" s="60">
        <f t="shared" si="43"/>
        <v>8405</v>
      </c>
      <c r="I59" s="60">
        <f t="shared" si="43"/>
        <v>8615.125</v>
      </c>
      <c r="J59" s="60">
        <f t="shared" si="43"/>
        <v>144731.94621874994</v>
      </c>
      <c r="K59" s="60">
        <f t="shared" ca="1" si="43"/>
        <v>9051.2657031249983</v>
      </c>
      <c r="L59" s="60">
        <f t="shared" ca="1" si="43"/>
        <v>9277.5473457031221</v>
      </c>
      <c r="M59" s="60">
        <f t="shared" ca="1" si="43"/>
        <v>9509.4860293456986</v>
      </c>
      <c r="N59" s="60">
        <f t="shared" ca="1" si="43"/>
        <v>9747.2231800793397</v>
      </c>
      <c r="O59" s="60">
        <f t="shared" ca="1" si="43"/>
        <v>9990.9037595813224</v>
      </c>
      <c r="P59" s="60">
        <f t="shared" ca="1" si="43"/>
        <v>10240.676353570854</v>
      </c>
      <c r="Q59" s="60">
        <f t="shared" ca="1" si="43"/>
        <v>172040.80257090199</v>
      </c>
      <c r="R59" s="60">
        <f t="shared" ca="1" si="43"/>
        <v>10759.110593970378</v>
      </c>
      <c r="S59" s="60">
        <f t="shared" ca="1" si="43"/>
        <v>11028.088358819636</v>
      </c>
      <c r="T59" s="60">
        <f t="shared" ca="1" si="43"/>
        <v>11303.790567790125</v>
      </c>
      <c r="U59" s="60">
        <f t="shared" ca="1" si="43"/>
        <v>11586.385331984877</v>
      </c>
      <c r="V59" s="60">
        <f t="shared" ca="1" si="43"/>
        <v>11876.044965284498</v>
      </c>
      <c r="W59" s="60">
        <f t="shared" ca="1" si="43"/>
        <v>12172.94608941661</v>
      </c>
      <c r="X59" s="60">
        <f t="shared" ca="1" si="43"/>
        <v>204502.45106567681</v>
      </c>
      <c r="Y59" s="60">
        <f t="shared" ca="1" si="43"/>
        <v>12789.201485193324</v>
      </c>
      <c r="Z59" s="60">
        <f t="shared" ca="1" si="43"/>
        <v>13108.931522323155</v>
      </c>
      <c r="AA59" s="60">
        <f t="shared" ca="1" si="43"/>
        <v>13436.654810381233</v>
      </c>
      <c r="AB59" s="60">
        <f t="shared" ca="1" si="43"/>
        <v>13772.571180640762</v>
      </c>
      <c r="AC59" s="60">
        <f t="shared" ca="1" si="43"/>
        <v>14116.88546015678</v>
      </c>
      <c r="AD59" s="60">
        <f t="shared" ca="1" si="43"/>
        <v>14469.807596660698</v>
      </c>
      <c r="AE59" s="60">
        <f t="shared" ca="1" si="43"/>
        <v>243089.15017200075</v>
      </c>
      <c r="AF59" s="60">
        <f t="shared" ca="1" si="43"/>
        <v>15202.341606241642</v>
      </c>
      <c r="AG59" s="60">
        <f t="shared" ca="1" si="43"/>
        <v>15582.400146397682</v>
      </c>
      <c r="AH59" s="60">
        <f t="shared" ca="1" si="43"/>
        <v>15971.960150057623</v>
      </c>
      <c r="AI59" s="60">
        <f t="shared" ca="1" si="43"/>
        <v>16371.259153809062</v>
      </c>
      <c r="AJ59" s="60">
        <f t="shared" ca="1" si="43"/>
        <v>16780.540632654287</v>
      </c>
      <c r="AK59" s="28">
        <f t="shared" ca="1" si="36"/>
        <v>1069530.497050517</v>
      </c>
    </row>
    <row r="60" spans="1:37">
      <c r="B60" s="30" t="s">
        <v>153</v>
      </c>
      <c r="C60" s="52" t="s">
        <v>28</v>
      </c>
      <c r="D60" s="99">
        <f>SUM(D56:D57)</f>
        <v>1554388</v>
      </c>
      <c r="E60" s="54">
        <f t="shared" si="34"/>
        <v>1483199.1486648587</v>
      </c>
      <c r="F60" s="50">
        <f t="shared" ref="F60:AJ60" si="44">SUM(F56:F57)</f>
        <v>0</v>
      </c>
      <c r="G60" s="50">
        <f t="shared" si="44"/>
        <v>0</v>
      </c>
      <c r="H60" s="50">
        <f t="shared" si="44"/>
        <v>1677546.0703124993</v>
      </c>
      <c r="I60" s="50">
        <f t="shared" si="44"/>
        <v>0</v>
      </c>
      <c r="J60" s="50">
        <f t="shared" si="44"/>
        <v>0</v>
      </c>
      <c r="K60" s="50">
        <f t="shared" si="44"/>
        <v>0</v>
      </c>
      <c r="L60" s="50">
        <f t="shared" si="44"/>
        <v>0</v>
      </c>
      <c r="M60" s="50">
        <f t="shared" si="44"/>
        <v>0</v>
      </c>
      <c r="N60" s="50">
        <f t="shared" si="44"/>
        <v>0</v>
      </c>
      <c r="O60" s="50">
        <f t="shared" si="44"/>
        <v>0</v>
      </c>
      <c r="P60" s="50">
        <f t="shared" si="44"/>
        <v>0</v>
      </c>
      <c r="Q60" s="50">
        <f t="shared" si="44"/>
        <v>0</v>
      </c>
      <c r="R60" s="50">
        <f t="shared" si="44"/>
        <v>0</v>
      </c>
      <c r="S60" s="50">
        <f t="shared" si="44"/>
        <v>0</v>
      </c>
      <c r="T60" s="50">
        <f t="shared" si="44"/>
        <v>0</v>
      </c>
      <c r="U60" s="50">
        <f t="shared" si="44"/>
        <v>0</v>
      </c>
      <c r="V60" s="50">
        <f t="shared" si="44"/>
        <v>0</v>
      </c>
      <c r="W60" s="50">
        <f t="shared" si="44"/>
        <v>0</v>
      </c>
      <c r="X60" s="50">
        <f t="shared" si="44"/>
        <v>0</v>
      </c>
      <c r="Y60" s="50">
        <f t="shared" si="44"/>
        <v>0</v>
      </c>
      <c r="Z60" s="50">
        <f t="shared" si="44"/>
        <v>0</v>
      </c>
      <c r="AA60" s="50">
        <f t="shared" si="44"/>
        <v>0</v>
      </c>
      <c r="AB60" s="50">
        <f t="shared" si="44"/>
        <v>0</v>
      </c>
      <c r="AC60" s="50">
        <f t="shared" si="44"/>
        <v>0</v>
      </c>
      <c r="AD60" s="50">
        <f t="shared" si="44"/>
        <v>0</v>
      </c>
      <c r="AE60" s="50">
        <f t="shared" si="44"/>
        <v>0</v>
      </c>
      <c r="AF60" s="50">
        <f t="shared" si="44"/>
        <v>0</v>
      </c>
      <c r="AG60" s="50">
        <f t="shared" si="44"/>
        <v>0</v>
      </c>
      <c r="AH60" s="50">
        <f t="shared" si="44"/>
        <v>0</v>
      </c>
      <c r="AI60" s="50">
        <f t="shared" si="44"/>
        <v>0</v>
      </c>
      <c r="AJ60" s="50">
        <f t="shared" si="44"/>
        <v>0</v>
      </c>
      <c r="AK60" s="28">
        <f t="shared" si="36"/>
        <v>1677546.0703124993</v>
      </c>
    </row>
    <row r="61" spans="1:37">
      <c r="B61" s="24" t="s">
        <v>13</v>
      </c>
      <c r="C61" s="44" t="s">
        <v>28</v>
      </c>
      <c r="D61" s="42">
        <f t="shared" ref="D61:AK61" si="45">SUM(D58:D60)</f>
        <v>2463964</v>
      </c>
      <c r="E61" s="25">
        <f t="shared" ca="1" si="45"/>
        <v>3460608.2132501518</v>
      </c>
      <c r="F61" s="25">
        <f t="shared" si="45"/>
        <v>0</v>
      </c>
      <c r="G61" s="25">
        <f t="shared" si="45"/>
        <v>0</v>
      </c>
      <c r="H61" s="25">
        <f t="shared" si="45"/>
        <v>1782080.1059374993</v>
      </c>
      <c r="I61" s="25">
        <f t="shared" si="45"/>
        <v>107147.38651562497</v>
      </c>
      <c r="J61" s="25">
        <f t="shared" si="45"/>
        <v>245727.51427226554</v>
      </c>
      <c r="K61" s="25">
        <f t="shared" ca="1" si="45"/>
        <v>112571.72295797848</v>
      </c>
      <c r="L61" s="25">
        <f t="shared" ca="1" si="45"/>
        <v>115386.01603192792</v>
      </c>
      <c r="M61" s="25">
        <f t="shared" ca="1" si="45"/>
        <v>118270.66643272612</v>
      </c>
      <c r="N61" s="25">
        <f t="shared" ca="1" si="45"/>
        <v>121227.43309354426</v>
      </c>
      <c r="O61" s="25">
        <f t="shared" ca="1" si="45"/>
        <v>124258.11892088284</v>
      </c>
      <c r="P61" s="25">
        <f t="shared" ca="1" si="45"/>
        <v>127364.57189390491</v>
      </c>
      <c r="Q61" s="25">
        <f t="shared" ca="1" si="45"/>
        <v>292092.79549974436</v>
      </c>
      <c r="R61" s="25">
        <f t="shared" ca="1" si="45"/>
        <v>133812.4033460338</v>
      </c>
      <c r="S61" s="25">
        <f t="shared" ca="1" si="45"/>
        <v>137157.71342968463</v>
      </c>
      <c r="T61" s="25">
        <f t="shared" ca="1" si="45"/>
        <v>140586.65626542675</v>
      </c>
      <c r="U61" s="25">
        <f t="shared" ca="1" si="45"/>
        <v>144101.32267206241</v>
      </c>
      <c r="V61" s="25">
        <f t="shared" ca="1" si="45"/>
        <v>147703.85573886396</v>
      </c>
      <c r="W61" s="25">
        <f t="shared" ca="1" si="45"/>
        <v>151396.45213233551</v>
      </c>
      <c r="X61" s="25">
        <f t="shared" ca="1" si="45"/>
        <v>347206.54475966864</v>
      </c>
      <c r="Y61" s="25">
        <f t="shared" ca="1" si="45"/>
        <v>159060.89752153499</v>
      </c>
      <c r="Z61" s="25">
        <f t="shared" ca="1" si="45"/>
        <v>163037.41995957337</v>
      </c>
      <c r="AA61" s="25">
        <f t="shared" ca="1" si="45"/>
        <v>167113.35545856267</v>
      </c>
      <c r="AB61" s="25">
        <f t="shared" ca="1" si="45"/>
        <v>171291.18934502671</v>
      </c>
      <c r="AC61" s="25">
        <f t="shared" ca="1" si="45"/>
        <v>175573.46907865239</v>
      </c>
      <c r="AD61" s="25">
        <f t="shared" ca="1" si="45"/>
        <v>179962.80580561867</v>
      </c>
      <c r="AE61" s="25">
        <f t="shared" ca="1" si="45"/>
        <v>412719.47333618265</v>
      </c>
      <c r="AF61" s="25">
        <f t="shared" ca="1" si="45"/>
        <v>189073.42284952811</v>
      </c>
      <c r="AG61" s="25">
        <f t="shared" ca="1" si="45"/>
        <v>193800.2584207663</v>
      </c>
      <c r="AH61" s="25">
        <f t="shared" ca="1" si="45"/>
        <v>198645.26488128543</v>
      </c>
      <c r="AI61" s="25">
        <f t="shared" ca="1" si="45"/>
        <v>203611.39650331752</v>
      </c>
      <c r="AJ61" s="25">
        <f t="shared" ca="1" si="45"/>
        <v>208701.68141590047</v>
      </c>
      <c r="AK61" s="25">
        <f t="shared" ca="1" si="45"/>
        <v>6770681.9144761236</v>
      </c>
    </row>
    <row r="63" spans="1:37" ht="12" thickBot="1">
      <c r="B63" s="48" t="s">
        <v>38</v>
      </c>
      <c r="C63" s="49"/>
      <c r="D63" s="48"/>
      <c r="E63" s="48"/>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row>
    <row r="64" spans="1:37">
      <c r="A64" s="150" t="s">
        <v>234</v>
      </c>
      <c r="B64" t="s">
        <v>183</v>
      </c>
      <c r="C64" s="43" t="s">
        <v>40</v>
      </c>
      <c r="D64" s="34"/>
      <c r="H64" s="39">
        <v>265.39999999999998</v>
      </c>
      <c r="I64" s="56">
        <f t="shared" ref="I64:AJ64" si="46">H64</f>
        <v>265.39999999999998</v>
      </c>
      <c r="J64" s="56">
        <f t="shared" si="46"/>
        <v>265.39999999999998</v>
      </c>
      <c r="K64" s="56">
        <f t="shared" si="46"/>
        <v>265.39999999999998</v>
      </c>
      <c r="L64" s="56">
        <f t="shared" si="46"/>
        <v>265.39999999999998</v>
      </c>
      <c r="M64" s="56">
        <f t="shared" si="46"/>
        <v>265.39999999999998</v>
      </c>
      <c r="N64" s="56">
        <f t="shared" si="46"/>
        <v>265.39999999999998</v>
      </c>
      <c r="O64" s="56">
        <f t="shared" si="46"/>
        <v>265.39999999999998</v>
      </c>
      <c r="P64" s="56">
        <f t="shared" si="46"/>
        <v>265.39999999999998</v>
      </c>
      <c r="Q64" s="56">
        <f t="shared" si="46"/>
        <v>265.39999999999998</v>
      </c>
      <c r="R64" s="56">
        <f t="shared" si="46"/>
        <v>265.39999999999998</v>
      </c>
      <c r="S64" s="56">
        <f t="shared" si="46"/>
        <v>265.39999999999998</v>
      </c>
      <c r="T64" s="56">
        <f t="shared" si="46"/>
        <v>265.39999999999998</v>
      </c>
      <c r="U64" s="56">
        <f t="shared" si="46"/>
        <v>265.39999999999998</v>
      </c>
      <c r="V64" s="56">
        <f t="shared" si="46"/>
        <v>265.39999999999998</v>
      </c>
      <c r="W64" s="56">
        <f t="shared" si="46"/>
        <v>265.39999999999998</v>
      </c>
      <c r="X64" s="56">
        <f t="shared" si="46"/>
        <v>265.39999999999998</v>
      </c>
      <c r="Y64" s="56">
        <f t="shared" si="46"/>
        <v>265.39999999999998</v>
      </c>
      <c r="Z64" s="56">
        <f t="shared" si="46"/>
        <v>265.39999999999998</v>
      </c>
      <c r="AA64" s="56">
        <f t="shared" si="46"/>
        <v>265.39999999999998</v>
      </c>
      <c r="AB64" s="56">
        <f t="shared" si="46"/>
        <v>265.39999999999998</v>
      </c>
      <c r="AC64" s="56">
        <f t="shared" si="46"/>
        <v>265.39999999999998</v>
      </c>
      <c r="AD64" s="56">
        <f t="shared" si="46"/>
        <v>265.39999999999998</v>
      </c>
      <c r="AE64" s="56">
        <f t="shared" si="46"/>
        <v>265.39999999999998</v>
      </c>
      <c r="AF64" s="56">
        <f t="shared" si="46"/>
        <v>265.39999999999998</v>
      </c>
      <c r="AG64" s="56">
        <f t="shared" si="46"/>
        <v>265.39999999999998</v>
      </c>
      <c r="AH64" s="56">
        <f t="shared" si="46"/>
        <v>265.39999999999998</v>
      </c>
      <c r="AI64" s="56">
        <f t="shared" si="46"/>
        <v>265.39999999999998</v>
      </c>
      <c r="AJ64" s="56">
        <f t="shared" si="46"/>
        <v>265.39999999999998</v>
      </c>
    </row>
    <row r="65" spans="1:36">
      <c r="A65" s="150" t="s">
        <v>234</v>
      </c>
      <c r="B65" t="s">
        <v>182</v>
      </c>
      <c r="C65" s="43" t="s">
        <v>42</v>
      </c>
      <c r="D65" s="34"/>
      <c r="H65" s="39">
        <v>67871.899999999994</v>
      </c>
      <c r="I65" s="56">
        <f t="shared" ref="I65:AJ65" si="47">H65</f>
        <v>67871.899999999994</v>
      </c>
      <c r="J65" s="56">
        <f t="shared" si="47"/>
        <v>67871.899999999994</v>
      </c>
      <c r="K65" s="56">
        <f t="shared" si="47"/>
        <v>67871.899999999994</v>
      </c>
      <c r="L65" s="56">
        <f t="shared" si="47"/>
        <v>67871.899999999994</v>
      </c>
      <c r="M65" s="56">
        <f t="shared" si="47"/>
        <v>67871.899999999994</v>
      </c>
      <c r="N65" s="56">
        <f t="shared" si="47"/>
        <v>67871.899999999994</v>
      </c>
      <c r="O65" s="56">
        <f t="shared" si="47"/>
        <v>67871.899999999994</v>
      </c>
      <c r="P65" s="56">
        <f t="shared" si="47"/>
        <v>67871.899999999994</v>
      </c>
      <c r="Q65" s="56">
        <f t="shared" si="47"/>
        <v>67871.899999999994</v>
      </c>
      <c r="R65" s="56">
        <f t="shared" si="47"/>
        <v>67871.899999999994</v>
      </c>
      <c r="S65" s="56">
        <f t="shared" si="47"/>
        <v>67871.899999999994</v>
      </c>
      <c r="T65" s="56">
        <f t="shared" si="47"/>
        <v>67871.899999999994</v>
      </c>
      <c r="U65" s="56">
        <f t="shared" si="47"/>
        <v>67871.899999999994</v>
      </c>
      <c r="V65" s="56">
        <f t="shared" si="47"/>
        <v>67871.899999999994</v>
      </c>
      <c r="W65" s="56">
        <f t="shared" si="47"/>
        <v>67871.899999999994</v>
      </c>
      <c r="X65" s="56">
        <f t="shared" si="47"/>
        <v>67871.899999999994</v>
      </c>
      <c r="Y65" s="56">
        <f t="shared" si="47"/>
        <v>67871.899999999994</v>
      </c>
      <c r="Z65" s="56">
        <f t="shared" si="47"/>
        <v>67871.899999999994</v>
      </c>
      <c r="AA65" s="56">
        <f t="shared" si="47"/>
        <v>67871.899999999994</v>
      </c>
      <c r="AB65" s="56">
        <f t="shared" si="47"/>
        <v>67871.899999999994</v>
      </c>
      <c r="AC65" s="56">
        <f t="shared" si="47"/>
        <v>67871.899999999994</v>
      </c>
      <c r="AD65" s="56">
        <f t="shared" si="47"/>
        <v>67871.899999999994</v>
      </c>
      <c r="AE65" s="56">
        <f t="shared" si="47"/>
        <v>67871.899999999994</v>
      </c>
      <c r="AF65" s="56">
        <f t="shared" si="47"/>
        <v>67871.899999999994</v>
      </c>
      <c r="AG65" s="56">
        <f t="shared" si="47"/>
        <v>67871.899999999994</v>
      </c>
      <c r="AH65" s="56">
        <f t="shared" si="47"/>
        <v>67871.899999999994</v>
      </c>
      <c r="AI65" s="56">
        <f t="shared" si="47"/>
        <v>67871.899999999994</v>
      </c>
      <c r="AJ65" s="56">
        <f t="shared" si="47"/>
        <v>67871.899999999994</v>
      </c>
    </row>
    <row r="66" spans="1:36">
      <c r="B66" t="s">
        <v>181</v>
      </c>
      <c r="C66" s="43" t="s">
        <v>44</v>
      </c>
      <c r="D66" s="34"/>
      <c r="H66" s="80">
        <f t="shared" ref="H66:AJ66" si="48">H65/H64/60</f>
        <v>4.2622393870886714</v>
      </c>
      <c r="I66" s="80">
        <f t="shared" si="48"/>
        <v>4.2622393870886714</v>
      </c>
      <c r="J66" s="80">
        <f t="shared" si="48"/>
        <v>4.2622393870886714</v>
      </c>
      <c r="K66" s="80">
        <f t="shared" si="48"/>
        <v>4.2622393870886714</v>
      </c>
      <c r="L66" s="80">
        <f t="shared" si="48"/>
        <v>4.2622393870886714</v>
      </c>
      <c r="M66" s="80">
        <f t="shared" si="48"/>
        <v>4.2622393870886714</v>
      </c>
      <c r="N66" s="80">
        <f t="shared" si="48"/>
        <v>4.2622393870886714</v>
      </c>
      <c r="O66" s="80">
        <f t="shared" si="48"/>
        <v>4.2622393870886714</v>
      </c>
      <c r="P66" s="80">
        <f t="shared" si="48"/>
        <v>4.2622393870886714</v>
      </c>
      <c r="Q66" s="80">
        <f t="shared" si="48"/>
        <v>4.2622393870886714</v>
      </c>
      <c r="R66" s="80">
        <f t="shared" si="48"/>
        <v>4.2622393870886714</v>
      </c>
      <c r="S66" s="80">
        <f t="shared" si="48"/>
        <v>4.2622393870886714</v>
      </c>
      <c r="T66" s="80">
        <f t="shared" si="48"/>
        <v>4.2622393870886714</v>
      </c>
      <c r="U66" s="80">
        <f t="shared" si="48"/>
        <v>4.2622393870886714</v>
      </c>
      <c r="V66" s="80">
        <f t="shared" si="48"/>
        <v>4.2622393870886714</v>
      </c>
      <c r="W66" s="80">
        <f t="shared" si="48"/>
        <v>4.2622393870886714</v>
      </c>
      <c r="X66" s="80">
        <f t="shared" si="48"/>
        <v>4.2622393870886714</v>
      </c>
      <c r="Y66" s="80">
        <f t="shared" si="48"/>
        <v>4.2622393870886714</v>
      </c>
      <c r="Z66" s="80">
        <f t="shared" si="48"/>
        <v>4.2622393870886714</v>
      </c>
      <c r="AA66" s="80">
        <f t="shared" si="48"/>
        <v>4.2622393870886714</v>
      </c>
      <c r="AB66" s="80">
        <f t="shared" si="48"/>
        <v>4.2622393870886714</v>
      </c>
      <c r="AC66" s="80">
        <f t="shared" si="48"/>
        <v>4.2622393870886714</v>
      </c>
      <c r="AD66" s="80">
        <f t="shared" si="48"/>
        <v>4.2622393870886714</v>
      </c>
      <c r="AE66" s="80">
        <f t="shared" si="48"/>
        <v>4.2622393870886714</v>
      </c>
      <c r="AF66" s="80">
        <f t="shared" si="48"/>
        <v>4.2622393870886714</v>
      </c>
      <c r="AG66" s="80">
        <f t="shared" si="48"/>
        <v>4.2622393870886714</v>
      </c>
      <c r="AH66" s="80">
        <f t="shared" si="48"/>
        <v>4.2622393870886714</v>
      </c>
      <c r="AI66" s="80">
        <f t="shared" si="48"/>
        <v>4.2622393870886714</v>
      </c>
      <c r="AJ66" s="80">
        <f t="shared" si="48"/>
        <v>4.2622393870886714</v>
      </c>
    </row>
    <row r="67" spans="1:36">
      <c r="B67" t="s">
        <v>180</v>
      </c>
      <c r="C67" s="43" t="s">
        <v>50</v>
      </c>
      <c r="D67" s="34"/>
      <c r="H67" s="60">
        <f>((1+r.escalation)^(H$2-2013))*(INDEX(Kentucky_Lookups!$B$15:$H$15,1,MATCH(H$66,Kentucky_Lookups!$B$5:$H$5,1))+(INDEX(Kentucky_Lookups!$B$15:$H$15,1,MATCH(H$66,Kentucky_Lookups!$B$5:$H$5,1)+1)-INDEX(Kentucky_Lookups!$B$15:$H$15,1,MATCH(H$66,Kentucky_Lookups!$B$5:$H$5,1)))*(H$66-INDEX(Kentucky_Lookups!$B$5:$H$5,1,MATCH(H$66,Kentucky_Lookups!$B$5:$H$5,1)))/(INDEX(Kentucky_Lookups!$B$5:$H$5,1,MATCH(H$66,Kentucky_Lookups!$B$5:$H$5,1)+1)-INDEX(Kentucky_Lookups!$B$5:$H$5,1,MATCH(H$66,Kentucky_Lookups!$B$5:$H$5,1))))</f>
        <v>12.189890492304087</v>
      </c>
      <c r="I67" s="60">
        <f>((1+r.escalation)^(I$2-2013))*(INDEX(Kentucky_Lookups!$B$15:$H$15,1,MATCH(I$66,Kentucky_Lookups!$B$5:$H$5,1))+(INDEX(Kentucky_Lookups!$B$15:$H$15,1,MATCH(I$66,Kentucky_Lookups!$B$5:$H$5,1)+1)-INDEX(Kentucky_Lookups!$B$15:$H$15,1,MATCH(I$66,Kentucky_Lookups!$B$5:$H$5,1)))*(I$66-INDEX(Kentucky_Lookups!$B$5:$H$5,1,MATCH(I$66,Kentucky_Lookups!$B$5:$H$5,1)))/(INDEX(Kentucky_Lookups!$B$5:$H$5,1,MATCH(I$66,Kentucky_Lookups!$B$5:$H$5,1)+1)-INDEX(Kentucky_Lookups!$B$5:$H$5,1,MATCH(I$66,Kentucky_Lookups!$B$5:$H$5,1))))</f>
        <v>12.494637754611688</v>
      </c>
      <c r="J67" s="60">
        <f>((1+r.escalation)^(J$2-2013))*(INDEX(Kentucky_Lookups!$B$15:$H$15,1,MATCH(J$66,Kentucky_Lookups!$B$5:$H$5,1))+(INDEX(Kentucky_Lookups!$B$15:$H$15,1,MATCH(J$66,Kentucky_Lookups!$B$5:$H$5,1)+1)-INDEX(Kentucky_Lookups!$B$15:$H$15,1,MATCH(J$66,Kentucky_Lookups!$B$5:$H$5,1)))*(J$66-INDEX(Kentucky_Lookups!$B$5:$H$5,1,MATCH(J$66,Kentucky_Lookups!$B$5:$H$5,1)))/(INDEX(Kentucky_Lookups!$B$5:$H$5,1,MATCH(J$66,Kentucky_Lookups!$B$5:$H$5,1)+1)-INDEX(Kentucky_Lookups!$B$5:$H$5,1,MATCH(J$66,Kentucky_Lookups!$B$5:$H$5,1))))</f>
        <v>12.807003698476981</v>
      </c>
      <c r="K67" s="60">
        <f>((1+r.escalation)^(K$2-2013))*(INDEX(Kentucky_Lookups!$B$15:$H$15,1,MATCH(K$66,Kentucky_Lookups!$B$5:$H$5,1))+(INDEX(Kentucky_Lookups!$B$15:$H$15,1,MATCH(K$66,Kentucky_Lookups!$B$5:$H$5,1)+1)-INDEX(Kentucky_Lookups!$B$15:$H$15,1,MATCH(K$66,Kentucky_Lookups!$B$5:$H$5,1)))*(K$66-INDEX(Kentucky_Lookups!$B$5:$H$5,1,MATCH(K$66,Kentucky_Lookups!$B$5:$H$5,1)))/(INDEX(Kentucky_Lookups!$B$5:$H$5,1,MATCH(K$66,Kentucky_Lookups!$B$5:$H$5,1)+1)-INDEX(Kentucky_Lookups!$B$5:$H$5,1,MATCH(K$66,Kentucky_Lookups!$B$5:$H$5,1))))</f>
        <v>13.127178790938904</v>
      </c>
      <c r="L67" s="60">
        <f>((1+r.escalation)^(L$2-2013))*(INDEX(Kentucky_Lookups!$B$15:$H$15,1,MATCH(L$66,Kentucky_Lookups!$B$5:$H$5,1))+(INDEX(Kentucky_Lookups!$B$15:$H$15,1,MATCH(L$66,Kentucky_Lookups!$B$5:$H$5,1)+1)-INDEX(Kentucky_Lookups!$B$15:$H$15,1,MATCH(L$66,Kentucky_Lookups!$B$5:$H$5,1)))*(L$66-INDEX(Kentucky_Lookups!$B$5:$H$5,1,MATCH(L$66,Kentucky_Lookups!$B$5:$H$5,1)))/(INDEX(Kentucky_Lookups!$B$5:$H$5,1,MATCH(L$66,Kentucky_Lookups!$B$5:$H$5,1)+1)-INDEX(Kentucky_Lookups!$B$5:$H$5,1,MATCH(L$66,Kentucky_Lookups!$B$5:$H$5,1))))</f>
        <v>13.455358260712377</v>
      </c>
      <c r="M67" s="60">
        <f>((1+r.escalation)^(M$2-2013))*(INDEX(Kentucky_Lookups!$B$15:$H$15,1,MATCH(M$66,Kentucky_Lookups!$B$5:$H$5,1))+(INDEX(Kentucky_Lookups!$B$15:$H$15,1,MATCH(M$66,Kentucky_Lookups!$B$5:$H$5,1)+1)-INDEX(Kentucky_Lookups!$B$15:$H$15,1,MATCH(M$66,Kentucky_Lookups!$B$5:$H$5,1)))*(M$66-INDEX(Kentucky_Lookups!$B$5:$H$5,1,MATCH(M$66,Kentucky_Lookups!$B$5:$H$5,1)))/(INDEX(Kentucky_Lookups!$B$5:$H$5,1,MATCH(M$66,Kentucky_Lookups!$B$5:$H$5,1)+1)-INDEX(Kentucky_Lookups!$B$5:$H$5,1,MATCH(M$66,Kentucky_Lookups!$B$5:$H$5,1))))</f>
        <v>13.791742217230185</v>
      </c>
      <c r="N67" s="60">
        <f>((1+r.escalation)^(N$2-2013))*(INDEX(Kentucky_Lookups!$B$15:$H$15,1,MATCH(N$66,Kentucky_Lookups!$B$5:$H$5,1))+(INDEX(Kentucky_Lookups!$B$15:$H$15,1,MATCH(N$66,Kentucky_Lookups!$B$5:$H$5,1)+1)-INDEX(Kentucky_Lookups!$B$15:$H$15,1,MATCH(N$66,Kentucky_Lookups!$B$5:$H$5,1)))*(N$66-INDEX(Kentucky_Lookups!$B$5:$H$5,1,MATCH(N$66,Kentucky_Lookups!$B$5:$H$5,1)))/(INDEX(Kentucky_Lookups!$B$5:$H$5,1,MATCH(N$66,Kentucky_Lookups!$B$5:$H$5,1)+1)-INDEX(Kentucky_Lookups!$B$5:$H$5,1,MATCH(N$66,Kentucky_Lookups!$B$5:$H$5,1))))</f>
        <v>14.136535772660938</v>
      </c>
      <c r="O67" s="60">
        <f>((1+r.escalation)^(O$2-2013))*(INDEX(Kentucky_Lookups!$B$15:$H$15,1,MATCH(O$66,Kentucky_Lookups!$B$5:$H$5,1))+(INDEX(Kentucky_Lookups!$B$15:$H$15,1,MATCH(O$66,Kentucky_Lookups!$B$5:$H$5,1)+1)-INDEX(Kentucky_Lookups!$B$15:$H$15,1,MATCH(O$66,Kentucky_Lookups!$B$5:$H$5,1)))*(O$66-INDEX(Kentucky_Lookups!$B$5:$H$5,1,MATCH(O$66,Kentucky_Lookups!$B$5:$H$5,1)))/(INDEX(Kentucky_Lookups!$B$5:$H$5,1,MATCH(O$66,Kentucky_Lookups!$B$5:$H$5,1)+1)-INDEX(Kentucky_Lookups!$B$5:$H$5,1,MATCH(O$66,Kentucky_Lookups!$B$5:$H$5,1))))</f>
        <v>14.489949166977464</v>
      </c>
      <c r="P67" s="60">
        <f>((1+r.escalation)^(P$2-2013))*(INDEX(Kentucky_Lookups!$B$15:$H$15,1,MATCH(P$66,Kentucky_Lookups!$B$5:$H$5,1))+(INDEX(Kentucky_Lookups!$B$15:$H$15,1,MATCH(P$66,Kentucky_Lookups!$B$5:$H$5,1)+1)-INDEX(Kentucky_Lookups!$B$15:$H$15,1,MATCH(P$66,Kentucky_Lookups!$B$5:$H$5,1)))*(P$66-INDEX(Kentucky_Lookups!$B$5:$H$5,1,MATCH(P$66,Kentucky_Lookups!$B$5:$H$5,1)))/(INDEX(Kentucky_Lookups!$B$5:$H$5,1,MATCH(P$66,Kentucky_Lookups!$B$5:$H$5,1)+1)-INDEX(Kentucky_Lookups!$B$5:$H$5,1,MATCH(P$66,Kentucky_Lookups!$B$5:$H$5,1))))</f>
        <v>14.8521978961519</v>
      </c>
      <c r="Q67" s="60">
        <f>((1+r.escalation)^(Q$2-2013))*(INDEX(Kentucky_Lookups!$B$15:$H$15,1,MATCH(Q$66,Kentucky_Lookups!$B$5:$H$5,1))+(INDEX(Kentucky_Lookups!$B$15:$H$15,1,MATCH(Q$66,Kentucky_Lookups!$B$5:$H$5,1)+1)-INDEX(Kentucky_Lookups!$B$15:$H$15,1,MATCH(Q$66,Kentucky_Lookups!$B$5:$H$5,1)))*(Q$66-INDEX(Kentucky_Lookups!$B$5:$H$5,1,MATCH(Q$66,Kentucky_Lookups!$B$5:$H$5,1)))/(INDEX(Kentucky_Lookups!$B$5:$H$5,1,MATCH(Q$66,Kentucky_Lookups!$B$5:$H$5,1)+1)-INDEX(Kentucky_Lookups!$B$5:$H$5,1,MATCH(Q$66,Kentucky_Lookups!$B$5:$H$5,1))))</f>
        <v>15.223502843555694</v>
      </c>
      <c r="R67" s="60">
        <f>((1+r.escalation)^(R$2-2013))*(INDEX(Kentucky_Lookups!$B$15:$H$15,1,MATCH(R$66,Kentucky_Lookups!$B$5:$H$5,1))+(INDEX(Kentucky_Lookups!$B$15:$H$15,1,MATCH(R$66,Kentucky_Lookups!$B$5:$H$5,1)+1)-INDEX(Kentucky_Lookups!$B$15:$H$15,1,MATCH(R$66,Kentucky_Lookups!$B$5:$H$5,1)))*(R$66-INDEX(Kentucky_Lookups!$B$5:$H$5,1,MATCH(R$66,Kentucky_Lookups!$B$5:$H$5,1)))/(INDEX(Kentucky_Lookups!$B$5:$H$5,1,MATCH(R$66,Kentucky_Lookups!$B$5:$H$5,1)+1)-INDEX(Kentucky_Lookups!$B$5:$H$5,1,MATCH(R$66,Kentucky_Lookups!$B$5:$H$5,1))))</f>
        <v>15.604090414644588</v>
      </c>
      <c r="S67" s="60">
        <f>((1+r.escalation)^(S$2-2013))*(INDEX(Kentucky_Lookups!$B$15:$H$15,1,MATCH(S$66,Kentucky_Lookups!$B$5:$H$5,1))+(INDEX(Kentucky_Lookups!$B$15:$H$15,1,MATCH(S$66,Kentucky_Lookups!$B$5:$H$5,1)+1)-INDEX(Kentucky_Lookups!$B$15:$H$15,1,MATCH(S$66,Kentucky_Lookups!$B$5:$H$5,1)))*(S$66-INDEX(Kentucky_Lookups!$B$5:$H$5,1,MATCH(S$66,Kentucky_Lookups!$B$5:$H$5,1)))/(INDEX(Kentucky_Lookups!$B$5:$H$5,1,MATCH(S$66,Kentucky_Lookups!$B$5:$H$5,1)+1)-INDEX(Kentucky_Lookups!$B$5:$H$5,1,MATCH(S$66,Kentucky_Lookups!$B$5:$H$5,1))))</f>
        <v>15.994192675010703</v>
      </c>
      <c r="T67" s="60">
        <f>((1+r.escalation)^(T$2-2013))*(INDEX(Kentucky_Lookups!$B$15:$H$15,1,MATCH(T$66,Kentucky_Lookups!$B$5:$H$5,1))+(INDEX(Kentucky_Lookups!$B$15:$H$15,1,MATCH(T$66,Kentucky_Lookups!$B$5:$H$5,1)+1)-INDEX(Kentucky_Lookups!$B$15:$H$15,1,MATCH(T$66,Kentucky_Lookups!$B$5:$H$5,1)))*(T$66-INDEX(Kentucky_Lookups!$B$5:$H$5,1,MATCH(T$66,Kentucky_Lookups!$B$5:$H$5,1)))/(INDEX(Kentucky_Lookups!$B$5:$H$5,1,MATCH(T$66,Kentucky_Lookups!$B$5:$H$5,1)+1)-INDEX(Kentucky_Lookups!$B$5:$H$5,1,MATCH(T$66,Kentucky_Lookups!$B$5:$H$5,1))))</f>
        <v>16.394047491885967</v>
      </c>
      <c r="U67" s="60">
        <f>((1+r.escalation)^(U$2-2013))*(INDEX(Kentucky_Lookups!$B$15:$H$15,1,MATCH(U$66,Kentucky_Lookups!$B$5:$H$5,1))+(INDEX(Kentucky_Lookups!$B$15:$H$15,1,MATCH(U$66,Kentucky_Lookups!$B$5:$H$5,1)+1)-INDEX(Kentucky_Lookups!$B$15:$H$15,1,MATCH(U$66,Kentucky_Lookups!$B$5:$H$5,1)))*(U$66-INDEX(Kentucky_Lookups!$B$5:$H$5,1,MATCH(U$66,Kentucky_Lookups!$B$5:$H$5,1)))/(INDEX(Kentucky_Lookups!$B$5:$H$5,1,MATCH(U$66,Kentucky_Lookups!$B$5:$H$5,1)+1)-INDEX(Kentucky_Lookups!$B$5:$H$5,1,MATCH(U$66,Kentucky_Lookups!$B$5:$H$5,1))))</f>
        <v>16.803898679183114</v>
      </c>
      <c r="V67" s="60">
        <f>((1+r.escalation)^(V$2-2013))*(INDEX(Kentucky_Lookups!$B$15:$H$15,1,MATCH(V$66,Kentucky_Lookups!$B$5:$H$5,1))+(INDEX(Kentucky_Lookups!$B$15:$H$15,1,MATCH(V$66,Kentucky_Lookups!$B$5:$H$5,1)+1)-INDEX(Kentucky_Lookups!$B$15:$H$15,1,MATCH(V$66,Kentucky_Lookups!$B$5:$H$5,1)))*(V$66-INDEX(Kentucky_Lookups!$B$5:$H$5,1,MATCH(V$66,Kentucky_Lookups!$B$5:$H$5,1)))/(INDEX(Kentucky_Lookups!$B$5:$H$5,1,MATCH(V$66,Kentucky_Lookups!$B$5:$H$5,1)+1)-INDEX(Kentucky_Lookups!$B$5:$H$5,1,MATCH(V$66,Kentucky_Lookups!$B$5:$H$5,1))))</f>
        <v>17.223996146162694</v>
      </c>
      <c r="W67" s="60">
        <f>((1+r.escalation)^(W$2-2013))*(INDEX(Kentucky_Lookups!$B$15:$H$15,1,MATCH(W$66,Kentucky_Lookups!$B$5:$H$5,1))+(INDEX(Kentucky_Lookups!$B$15:$H$15,1,MATCH(W$66,Kentucky_Lookups!$B$5:$H$5,1)+1)-INDEX(Kentucky_Lookups!$B$15:$H$15,1,MATCH(W$66,Kentucky_Lookups!$B$5:$H$5,1)))*(W$66-INDEX(Kentucky_Lookups!$B$5:$H$5,1,MATCH(W$66,Kentucky_Lookups!$B$5:$H$5,1)))/(INDEX(Kentucky_Lookups!$B$5:$H$5,1,MATCH(W$66,Kentucky_Lookups!$B$5:$H$5,1)+1)-INDEX(Kentucky_Lookups!$B$5:$H$5,1,MATCH(W$66,Kentucky_Lookups!$B$5:$H$5,1))))</f>
        <v>17.65459604981676</v>
      </c>
      <c r="X67" s="60">
        <f>((1+r.escalation)^(X$2-2013))*(INDEX(Kentucky_Lookups!$B$15:$H$15,1,MATCH(X$66,Kentucky_Lookups!$B$5:$H$5,1))+(INDEX(Kentucky_Lookups!$B$15:$H$15,1,MATCH(X$66,Kentucky_Lookups!$B$5:$H$5,1)+1)-INDEX(Kentucky_Lookups!$B$15:$H$15,1,MATCH(X$66,Kentucky_Lookups!$B$5:$H$5,1)))*(X$66-INDEX(Kentucky_Lookups!$B$5:$H$5,1,MATCH(X$66,Kentucky_Lookups!$B$5:$H$5,1)))/(INDEX(Kentucky_Lookups!$B$5:$H$5,1,MATCH(X$66,Kentucky_Lookups!$B$5:$H$5,1)+1)-INDEX(Kentucky_Lookups!$B$5:$H$5,1,MATCH(X$66,Kentucky_Lookups!$B$5:$H$5,1))))</f>
        <v>18.095960951062178</v>
      </c>
      <c r="Y67" s="60">
        <f>((1+r.escalation)^(Y$2-2013))*(INDEX(Kentucky_Lookups!$B$15:$H$15,1,MATCH(Y$66,Kentucky_Lookups!$B$5:$H$5,1))+(INDEX(Kentucky_Lookups!$B$15:$H$15,1,MATCH(Y$66,Kentucky_Lookups!$B$5:$H$5,1)+1)-INDEX(Kentucky_Lookups!$B$15:$H$15,1,MATCH(Y$66,Kentucky_Lookups!$B$5:$H$5,1)))*(Y$66-INDEX(Kentucky_Lookups!$B$5:$H$5,1,MATCH(Y$66,Kentucky_Lookups!$B$5:$H$5,1)))/(INDEX(Kentucky_Lookups!$B$5:$H$5,1,MATCH(Y$66,Kentucky_Lookups!$B$5:$H$5,1)+1)-INDEX(Kentucky_Lookups!$B$5:$H$5,1,MATCH(Y$66,Kentucky_Lookups!$B$5:$H$5,1))))</f>
        <v>18.548359974838728</v>
      </c>
      <c r="Z67" s="60">
        <f>((1+r.escalation)^(Z$2-2013))*(INDEX(Kentucky_Lookups!$B$15:$H$15,1,MATCH(Z$66,Kentucky_Lookups!$B$5:$H$5,1))+(INDEX(Kentucky_Lookups!$B$15:$H$15,1,MATCH(Z$66,Kentucky_Lookups!$B$5:$H$5,1)+1)-INDEX(Kentucky_Lookups!$B$15:$H$15,1,MATCH(Z$66,Kentucky_Lookups!$B$5:$H$5,1)))*(Z$66-INDEX(Kentucky_Lookups!$B$5:$H$5,1,MATCH(Z$66,Kentucky_Lookups!$B$5:$H$5,1)))/(INDEX(Kentucky_Lookups!$B$5:$H$5,1,MATCH(Z$66,Kentucky_Lookups!$B$5:$H$5,1)+1)-INDEX(Kentucky_Lookups!$B$5:$H$5,1,MATCH(Z$66,Kentucky_Lookups!$B$5:$H$5,1))))</f>
        <v>19.012068974209697</v>
      </c>
      <c r="AA67" s="60">
        <f>((1+r.escalation)^(AA$2-2013))*(INDEX(Kentucky_Lookups!$B$15:$H$15,1,MATCH(AA$66,Kentucky_Lookups!$B$5:$H$5,1))+(INDEX(Kentucky_Lookups!$B$15:$H$15,1,MATCH(AA$66,Kentucky_Lookups!$B$5:$H$5,1)+1)-INDEX(Kentucky_Lookups!$B$15:$H$15,1,MATCH(AA$66,Kentucky_Lookups!$B$5:$H$5,1)))*(AA$66-INDEX(Kentucky_Lookups!$B$5:$H$5,1,MATCH(AA$66,Kentucky_Lookups!$B$5:$H$5,1)))/(INDEX(Kentucky_Lookups!$B$5:$H$5,1,MATCH(AA$66,Kentucky_Lookups!$B$5:$H$5,1)+1)-INDEX(Kentucky_Lookups!$B$5:$H$5,1,MATCH(AA$66,Kentucky_Lookups!$B$5:$H$5,1))))</f>
        <v>19.487370698564938</v>
      </c>
      <c r="AB67" s="60">
        <f>((1+r.escalation)^(AB$2-2013))*(INDEX(Kentucky_Lookups!$B$15:$H$15,1,MATCH(AB$66,Kentucky_Lookups!$B$5:$H$5,1))+(INDEX(Kentucky_Lookups!$B$15:$H$15,1,MATCH(AB$66,Kentucky_Lookups!$B$5:$H$5,1)+1)-INDEX(Kentucky_Lookups!$B$15:$H$15,1,MATCH(AB$66,Kentucky_Lookups!$B$5:$H$5,1)))*(AB$66-INDEX(Kentucky_Lookups!$B$5:$H$5,1,MATCH(AB$66,Kentucky_Lookups!$B$5:$H$5,1)))/(INDEX(Kentucky_Lookups!$B$5:$H$5,1,MATCH(AB$66,Kentucky_Lookups!$B$5:$H$5,1)+1)-INDEX(Kentucky_Lookups!$B$5:$H$5,1,MATCH(AB$66,Kentucky_Lookups!$B$5:$H$5,1))))</f>
        <v>19.974554966029061</v>
      </c>
      <c r="AC67" s="60">
        <f>((1+r.escalation)^(AC$2-2013))*(INDEX(Kentucky_Lookups!$B$15:$H$15,1,MATCH(AC$66,Kentucky_Lookups!$B$5:$H$5,1))+(INDEX(Kentucky_Lookups!$B$15:$H$15,1,MATCH(AC$66,Kentucky_Lookups!$B$5:$H$5,1)+1)-INDEX(Kentucky_Lookups!$B$15:$H$15,1,MATCH(AC$66,Kentucky_Lookups!$B$5:$H$5,1)))*(AC$66-INDEX(Kentucky_Lookups!$B$5:$H$5,1,MATCH(AC$66,Kentucky_Lookups!$B$5:$H$5,1)))/(INDEX(Kentucky_Lookups!$B$5:$H$5,1,MATCH(AC$66,Kentucky_Lookups!$B$5:$H$5,1)+1)-INDEX(Kentucky_Lookups!$B$5:$H$5,1,MATCH(AC$66,Kentucky_Lookups!$B$5:$H$5,1))))</f>
        <v>20.473918840179788</v>
      </c>
      <c r="AD67" s="60">
        <f>((1+r.escalation)^(AD$2-2013))*(INDEX(Kentucky_Lookups!$B$15:$H$15,1,MATCH(AD$66,Kentucky_Lookups!$B$5:$H$5,1))+(INDEX(Kentucky_Lookups!$B$15:$H$15,1,MATCH(AD$66,Kentucky_Lookups!$B$5:$H$5,1)+1)-INDEX(Kentucky_Lookups!$B$15:$H$15,1,MATCH(AD$66,Kentucky_Lookups!$B$5:$H$5,1)))*(AD$66-INDEX(Kentucky_Lookups!$B$5:$H$5,1,MATCH(AD$66,Kentucky_Lookups!$B$5:$H$5,1)))/(INDEX(Kentucky_Lookups!$B$5:$H$5,1,MATCH(AD$66,Kentucky_Lookups!$B$5:$H$5,1)+1)-INDEX(Kentucky_Lookups!$B$5:$H$5,1,MATCH(AD$66,Kentucky_Lookups!$B$5:$H$5,1))))</f>
        <v>20.985766811184281</v>
      </c>
      <c r="AE67" s="60">
        <f>((1+r.escalation)^(AE$2-2013))*(INDEX(Kentucky_Lookups!$B$15:$H$15,1,MATCH(AE$66,Kentucky_Lookups!$B$5:$H$5,1))+(INDEX(Kentucky_Lookups!$B$15:$H$15,1,MATCH(AE$66,Kentucky_Lookups!$B$5:$H$5,1)+1)-INDEX(Kentucky_Lookups!$B$15:$H$15,1,MATCH(AE$66,Kentucky_Lookups!$B$5:$H$5,1)))*(AE$66-INDEX(Kentucky_Lookups!$B$5:$H$5,1,MATCH(AE$66,Kentucky_Lookups!$B$5:$H$5,1)))/(INDEX(Kentucky_Lookups!$B$5:$H$5,1,MATCH(AE$66,Kentucky_Lookups!$B$5:$H$5,1)+1)-INDEX(Kentucky_Lookups!$B$5:$H$5,1,MATCH(AE$66,Kentucky_Lookups!$B$5:$H$5,1))))</f>
        <v>21.510410981463892</v>
      </c>
      <c r="AF67" s="60">
        <f>((1+r.escalation)^(AF$2-2013))*(INDEX(Kentucky_Lookups!$B$15:$H$15,1,MATCH(AF$66,Kentucky_Lookups!$B$5:$H$5,1))+(INDEX(Kentucky_Lookups!$B$15:$H$15,1,MATCH(AF$66,Kentucky_Lookups!$B$5:$H$5,1)+1)-INDEX(Kentucky_Lookups!$B$15:$H$15,1,MATCH(AF$66,Kentucky_Lookups!$B$5:$H$5,1)))*(AF$66-INDEX(Kentucky_Lookups!$B$5:$H$5,1,MATCH(AF$66,Kentucky_Lookups!$B$5:$H$5,1)))/(INDEX(Kentucky_Lookups!$B$5:$H$5,1,MATCH(AF$66,Kentucky_Lookups!$B$5:$H$5,1)+1)-INDEX(Kentucky_Lookups!$B$5:$H$5,1,MATCH(AF$66,Kentucky_Lookups!$B$5:$H$5,1))))</f>
        <v>22.048171256000483</v>
      </c>
      <c r="AG67" s="60">
        <f>((1+r.escalation)^(AG$2-2013))*(INDEX(Kentucky_Lookups!$B$15:$H$15,1,MATCH(AG$66,Kentucky_Lookups!$B$5:$H$5,1))+(INDEX(Kentucky_Lookups!$B$15:$H$15,1,MATCH(AG$66,Kentucky_Lookups!$B$5:$H$5,1)+1)-INDEX(Kentucky_Lookups!$B$15:$H$15,1,MATCH(AG$66,Kentucky_Lookups!$B$5:$H$5,1)))*(AG$66-INDEX(Kentucky_Lookups!$B$5:$H$5,1,MATCH(AG$66,Kentucky_Lookups!$B$5:$H$5,1)))/(INDEX(Kentucky_Lookups!$B$5:$H$5,1,MATCH(AG$66,Kentucky_Lookups!$B$5:$H$5,1)+1)-INDEX(Kentucky_Lookups!$B$5:$H$5,1,MATCH(AG$66,Kentucky_Lookups!$B$5:$H$5,1))))</f>
        <v>22.599375537400494</v>
      </c>
      <c r="AH67" s="60">
        <f>((1+r.escalation)^(AH$2-2013))*(INDEX(Kentucky_Lookups!$B$15:$H$15,1,MATCH(AH$66,Kentucky_Lookups!$B$5:$H$5,1))+(INDEX(Kentucky_Lookups!$B$15:$H$15,1,MATCH(AH$66,Kentucky_Lookups!$B$5:$H$5,1)+1)-INDEX(Kentucky_Lookups!$B$15:$H$15,1,MATCH(AH$66,Kentucky_Lookups!$B$5:$H$5,1)))*(AH$66-INDEX(Kentucky_Lookups!$B$5:$H$5,1,MATCH(AH$66,Kentucky_Lookups!$B$5:$H$5,1)))/(INDEX(Kentucky_Lookups!$B$5:$H$5,1,MATCH(AH$66,Kentucky_Lookups!$B$5:$H$5,1)+1)-INDEX(Kentucky_Lookups!$B$5:$H$5,1,MATCH(AH$66,Kentucky_Lookups!$B$5:$H$5,1))))</f>
        <v>23.164359925835509</v>
      </c>
      <c r="AI67" s="60">
        <f>((1+r.escalation)^(AI$2-2013))*(INDEX(Kentucky_Lookups!$B$15:$H$15,1,MATCH(AI$66,Kentucky_Lookups!$B$5:$H$5,1))+(INDEX(Kentucky_Lookups!$B$15:$H$15,1,MATCH(AI$66,Kentucky_Lookups!$B$5:$H$5,1)+1)-INDEX(Kentucky_Lookups!$B$15:$H$15,1,MATCH(AI$66,Kentucky_Lookups!$B$5:$H$5,1)))*(AI$66-INDEX(Kentucky_Lookups!$B$5:$H$5,1,MATCH(AI$66,Kentucky_Lookups!$B$5:$H$5,1)))/(INDEX(Kentucky_Lookups!$B$5:$H$5,1,MATCH(AI$66,Kentucky_Lookups!$B$5:$H$5,1)+1)-INDEX(Kentucky_Lookups!$B$5:$H$5,1,MATCH(AI$66,Kentucky_Lookups!$B$5:$H$5,1))))</f>
        <v>23.743468923981393</v>
      </c>
      <c r="AJ67" s="60">
        <f>((1+r.escalation)^(AJ$2-2013))*(INDEX(Kentucky_Lookups!$B$15:$H$15,1,MATCH(AJ$66,Kentucky_Lookups!$B$5:$H$5,1))+(INDEX(Kentucky_Lookups!$B$15:$H$15,1,MATCH(AJ$66,Kentucky_Lookups!$B$5:$H$5,1)+1)-INDEX(Kentucky_Lookups!$B$15:$H$15,1,MATCH(AJ$66,Kentucky_Lookups!$B$5:$H$5,1)))*(AJ$66-INDEX(Kentucky_Lookups!$B$5:$H$5,1,MATCH(AJ$66,Kentucky_Lookups!$B$5:$H$5,1)))/(INDEX(Kentucky_Lookups!$B$5:$H$5,1,MATCH(AJ$66,Kentucky_Lookups!$B$5:$H$5,1)+1)-INDEX(Kentucky_Lookups!$B$5:$H$5,1,MATCH(AJ$66,Kentucky_Lookups!$B$5:$H$5,1))))</f>
        <v>24.337055647080927</v>
      </c>
    </row>
    <row r="68" spans="1:36">
      <c r="B68" t="s">
        <v>179</v>
      </c>
      <c r="C68" s="43" t="s">
        <v>50</v>
      </c>
      <c r="D68" s="34"/>
      <c r="H68" s="60">
        <f>((1+r.escalation)^(H$2-2013))*(INDEX(Kentucky_Lookups!$B$11:$H$11,1,MATCH(H$66,Kentucky_Lookups!$B$5:$H$5,1))+(INDEX(Kentucky_Lookups!$B$11:$H$11,1,MATCH(H$66,Kentucky_Lookups!$B$5:$H$5,1)+1)-INDEX(Kentucky_Lookups!$B$11:$H$11,1,MATCH(H$66,Kentucky_Lookups!$B$5:$H$5,1)))*(H$66-INDEX(Kentucky_Lookups!$B$5:$H$5,1,MATCH(H$66,Kentucky_Lookups!$B$5:$H$5,1)))/(INDEX(Kentucky_Lookups!$B$5:$H$5,1,MATCH(H$66,Kentucky_Lookups!$B$5:$H$5,1)+1)-INDEX(Kentucky_Lookups!$B$5:$H$5,1,MATCH(H$66,Kentucky_Lookups!$B$5:$H$5,1))))</f>
        <v>2515.0554907403639</v>
      </c>
      <c r="I68" s="60">
        <f>((1+r.escalation)^(I$2-2013))*(INDEX(Kentucky_Lookups!$B$11:$H$11,1,MATCH(I$66,Kentucky_Lookups!$B$5:$H$5,1))+(INDEX(Kentucky_Lookups!$B$11:$H$11,1,MATCH(I$66,Kentucky_Lookups!$B$5:$H$5,1)+1)-INDEX(Kentucky_Lookups!$B$11:$H$11,1,MATCH(I$66,Kentucky_Lookups!$B$5:$H$5,1)))*(I$66-INDEX(Kentucky_Lookups!$B$5:$H$5,1,MATCH(I$66,Kentucky_Lookups!$B$5:$H$5,1)))/(INDEX(Kentucky_Lookups!$B$5:$H$5,1,MATCH(I$66,Kentucky_Lookups!$B$5:$H$5,1)+1)-INDEX(Kentucky_Lookups!$B$5:$H$5,1,MATCH(I$66,Kentucky_Lookups!$B$5:$H$5,1))))</f>
        <v>2577.9318780088724</v>
      </c>
      <c r="J68" s="60">
        <f>((1+r.escalation)^(J$2-2013))*(INDEX(Kentucky_Lookups!$B$11:$H$11,1,MATCH(J$66,Kentucky_Lookups!$B$5:$H$5,1))+(INDEX(Kentucky_Lookups!$B$11:$H$11,1,MATCH(J$66,Kentucky_Lookups!$B$5:$H$5,1)+1)-INDEX(Kentucky_Lookups!$B$11:$H$11,1,MATCH(J$66,Kentucky_Lookups!$B$5:$H$5,1)))*(J$66-INDEX(Kentucky_Lookups!$B$5:$H$5,1,MATCH(J$66,Kentucky_Lookups!$B$5:$H$5,1)))/(INDEX(Kentucky_Lookups!$B$5:$H$5,1,MATCH(J$66,Kentucky_Lookups!$B$5:$H$5,1)+1)-INDEX(Kentucky_Lookups!$B$5:$H$5,1,MATCH(J$66,Kentucky_Lookups!$B$5:$H$5,1))))</f>
        <v>2642.3801749590943</v>
      </c>
      <c r="K68" s="60">
        <f>((1+r.escalation)^(K$2-2013))*(INDEX(Kentucky_Lookups!$B$11:$H$11,1,MATCH(K$66,Kentucky_Lookups!$B$5:$H$5,1))+(INDEX(Kentucky_Lookups!$B$11:$H$11,1,MATCH(K$66,Kentucky_Lookups!$B$5:$H$5,1)+1)-INDEX(Kentucky_Lookups!$B$11:$H$11,1,MATCH(K$66,Kentucky_Lookups!$B$5:$H$5,1)))*(K$66-INDEX(Kentucky_Lookups!$B$5:$H$5,1,MATCH(K$66,Kentucky_Lookups!$B$5:$H$5,1)))/(INDEX(Kentucky_Lookups!$B$5:$H$5,1,MATCH(K$66,Kentucky_Lookups!$B$5:$H$5,1)+1)-INDEX(Kentucky_Lookups!$B$5:$H$5,1,MATCH(K$66,Kentucky_Lookups!$B$5:$H$5,1))))</f>
        <v>2708.4396793330716</v>
      </c>
      <c r="L68" s="60">
        <f>((1+r.escalation)^(L$2-2013))*(INDEX(Kentucky_Lookups!$B$11:$H$11,1,MATCH(L$66,Kentucky_Lookups!$B$5:$H$5,1))+(INDEX(Kentucky_Lookups!$B$11:$H$11,1,MATCH(L$66,Kentucky_Lookups!$B$5:$H$5,1)+1)-INDEX(Kentucky_Lookups!$B$11:$H$11,1,MATCH(L$66,Kentucky_Lookups!$B$5:$H$5,1)))*(L$66-INDEX(Kentucky_Lookups!$B$5:$H$5,1,MATCH(L$66,Kentucky_Lookups!$B$5:$H$5,1)))/(INDEX(Kentucky_Lookups!$B$5:$H$5,1,MATCH(L$66,Kentucky_Lookups!$B$5:$H$5,1)+1)-INDEX(Kentucky_Lookups!$B$5:$H$5,1,MATCH(L$66,Kentucky_Lookups!$B$5:$H$5,1))))</f>
        <v>2776.1506713163981</v>
      </c>
      <c r="M68" s="60">
        <f>((1+r.escalation)^(M$2-2013))*(INDEX(Kentucky_Lookups!$B$11:$H$11,1,MATCH(M$66,Kentucky_Lookups!$B$5:$H$5,1))+(INDEX(Kentucky_Lookups!$B$11:$H$11,1,MATCH(M$66,Kentucky_Lookups!$B$5:$H$5,1)+1)-INDEX(Kentucky_Lookups!$B$11:$H$11,1,MATCH(M$66,Kentucky_Lookups!$B$5:$H$5,1)))*(M$66-INDEX(Kentucky_Lookups!$B$5:$H$5,1,MATCH(M$66,Kentucky_Lookups!$B$5:$H$5,1)))/(INDEX(Kentucky_Lookups!$B$5:$H$5,1,MATCH(M$66,Kentucky_Lookups!$B$5:$H$5,1)+1)-INDEX(Kentucky_Lookups!$B$5:$H$5,1,MATCH(M$66,Kentucky_Lookups!$B$5:$H$5,1))))</f>
        <v>2845.5544380993078</v>
      </c>
      <c r="N68" s="60">
        <f>((1+r.escalation)^(N$2-2013))*(INDEX(Kentucky_Lookups!$B$11:$H$11,1,MATCH(N$66,Kentucky_Lookups!$B$5:$H$5,1))+(INDEX(Kentucky_Lookups!$B$11:$H$11,1,MATCH(N$66,Kentucky_Lookups!$B$5:$H$5,1)+1)-INDEX(Kentucky_Lookups!$B$11:$H$11,1,MATCH(N$66,Kentucky_Lookups!$B$5:$H$5,1)))*(N$66-INDEX(Kentucky_Lookups!$B$5:$H$5,1,MATCH(N$66,Kentucky_Lookups!$B$5:$H$5,1)))/(INDEX(Kentucky_Lookups!$B$5:$H$5,1,MATCH(N$66,Kentucky_Lookups!$B$5:$H$5,1)+1)-INDEX(Kentucky_Lookups!$B$5:$H$5,1,MATCH(N$66,Kentucky_Lookups!$B$5:$H$5,1))))</f>
        <v>2916.6932990517903</v>
      </c>
      <c r="O68" s="60">
        <f>((1+r.escalation)^(O$2-2013))*(INDEX(Kentucky_Lookups!$B$11:$H$11,1,MATCH(O$66,Kentucky_Lookups!$B$5:$H$5,1))+(INDEX(Kentucky_Lookups!$B$11:$H$11,1,MATCH(O$66,Kentucky_Lookups!$B$5:$H$5,1)+1)-INDEX(Kentucky_Lookups!$B$11:$H$11,1,MATCH(O$66,Kentucky_Lookups!$B$5:$H$5,1)))*(O$66-INDEX(Kentucky_Lookups!$B$5:$H$5,1,MATCH(O$66,Kentucky_Lookups!$B$5:$H$5,1)))/(INDEX(Kentucky_Lookups!$B$5:$H$5,1,MATCH(O$66,Kentucky_Lookups!$B$5:$H$5,1)+1)-INDEX(Kentucky_Lookups!$B$5:$H$5,1,MATCH(O$66,Kentucky_Lookups!$B$5:$H$5,1))))</f>
        <v>2989.6106315280858</v>
      </c>
      <c r="P68" s="60">
        <f>((1+r.escalation)^(P$2-2013))*(INDEX(Kentucky_Lookups!$B$11:$H$11,1,MATCH(P$66,Kentucky_Lookups!$B$5:$H$5,1))+(INDEX(Kentucky_Lookups!$B$11:$H$11,1,MATCH(P$66,Kentucky_Lookups!$B$5:$H$5,1)+1)-INDEX(Kentucky_Lookups!$B$11:$H$11,1,MATCH(P$66,Kentucky_Lookups!$B$5:$H$5,1)))*(P$66-INDEX(Kentucky_Lookups!$B$5:$H$5,1,MATCH(P$66,Kentucky_Lookups!$B$5:$H$5,1)))/(INDEX(Kentucky_Lookups!$B$5:$H$5,1,MATCH(P$66,Kentucky_Lookups!$B$5:$H$5,1)+1)-INDEX(Kentucky_Lookups!$B$5:$H$5,1,MATCH(P$66,Kentucky_Lookups!$B$5:$H$5,1))))</f>
        <v>3064.3508973162875</v>
      </c>
      <c r="Q68" s="60">
        <f>((1+r.escalation)^(Q$2-2013))*(INDEX(Kentucky_Lookups!$B$11:$H$11,1,MATCH(Q$66,Kentucky_Lookups!$B$5:$H$5,1))+(INDEX(Kentucky_Lookups!$B$11:$H$11,1,MATCH(Q$66,Kentucky_Lookups!$B$5:$H$5,1)+1)-INDEX(Kentucky_Lookups!$B$11:$H$11,1,MATCH(Q$66,Kentucky_Lookups!$B$5:$H$5,1)))*(Q$66-INDEX(Kentucky_Lookups!$B$5:$H$5,1,MATCH(Q$66,Kentucky_Lookups!$B$5:$H$5,1)))/(INDEX(Kentucky_Lookups!$B$5:$H$5,1,MATCH(Q$66,Kentucky_Lookups!$B$5:$H$5,1)+1)-INDEX(Kentucky_Lookups!$B$5:$H$5,1,MATCH(Q$66,Kentucky_Lookups!$B$5:$H$5,1))))</f>
        <v>3140.9596697491943</v>
      </c>
      <c r="R68" s="60">
        <f>((1+r.escalation)^(R$2-2013))*(INDEX(Kentucky_Lookups!$B$11:$H$11,1,MATCH(R$66,Kentucky_Lookups!$B$5:$H$5,1))+(INDEX(Kentucky_Lookups!$B$11:$H$11,1,MATCH(R$66,Kentucky_Lookups!$B$5:$H$5,1)+1)-INDEX(Kentucky_Lookups!$B$11:$H$11,1,MATCH(R$66,Kentucky_Lookups!$B$5:$H$5,1)))*(R$66-INDEX(Kentucky_Lookups!$B$5:$H$5,1,MATCH(R$66,Kentucky_Lookups!$B$5:$H$5,1)))/(INDEX(Kentucky_Lookups!$B$5:$H$5,1,MATCH(R$66,Kentucky_Lookups!$B$5:$H$5,1)+1)-INDEX(Kentucky_Lookups!$B$5:$H$5,1,MATCH(R$66,Kentucky_Lookups!$B$5:$H$5,1))))</f>
        <v>3219.4836614929245</v>
      </c>
      <c r="S68" s="60">
        <f>((1+r.escalation)^(S$2-2013))*(INDEX(Kentucky_Lookups!$B$11:$H$11,1,MATCH(S$66,Kentucky_Lookups!$B$5:$H$5,1))+(INDEX(Kentucky_Lookups!$B$11:$H$11,1,MATCH(S$66,Kentucky_Lookups!$B$5:$H$5,1)+1)-INDEX(Kentucky_Lookups!$B$11:$H$11,1,MATCH(S$66,Kentucky_Lookups!$B$5:$H$5,1)))*(S$66-INDEX(Kentucky_Lookups!$B$5:$H$5,1,MATCH(S$66,Kentucky_Lookups!$B$5:$H$5,1)))/(INDEX(Kentucky_Lookups!$B$5:$H$5,1,MATCH(S$66,Kentucky_Lookups!$B$5:$H$5,1)+1)-INDEX(Kentucky_Lookups!$B$5:$H$5,1,MATCH(S$66,Kentucky_Lookups!$B$5:$H$5,1))))</f>
        <v>3299.9707530302476</v>
      </c>
      <c r="T68" s="60">
        <f>((1+r.escalation)^(T$2-2013))*(INDEX(Kentucky_Lookups!$B$11:$H$11,1,MATCH(T$66,Kentucky_Lookups!$B$5:$H$5,1))+(INDEX(Kentucky_Lookups!$B$11:$H$11,1,MATCH(T$66,Kentucky_Lookups!$B$5:$H$5,1)+1)-INDEX(Kentucky_Lookups!$B$11:$H$11,1,MATCH(T$66,Kentucky_Lookups!$B$5:$H$5,1)))*(T$66-INDEX(Kentucky_Lookups!$B$5:$H$5,1,MATCH(T$66,Kentucky_Lookups!$B$5:$H$5,1)))/(INDEX(Kentucky_Lookups!$B$5:$H$5,1,MATCH(T$66,Kentucky_Lookups!$B$5:$H$5,1)+1)-INDEX(Kentucky_Lookups!$B$5:$H$5,1,MATCH(T$66,Kentucky_Lookups!$B$5:$H$5,1))))</f>
        <v>3382.4700218560033</v>
      </c>
      <c r="U68" s="60">
        <f>((1+r.escalation)^(U$2-2013))*(INDEX(Kentucky_Lookups!$B$11:$H$11,1,MATCH(U$66,Kentucky_Lookups!$B$5:$H$5,1))+(INDEX(Kentucky_Lookups!$B$11:$H$11,1,MATCH(U$66,Kentucky_Lookups!$B$5:$H$5,1)+1)-INDEX(Kentucky_Lookups!$B$11:$H$11,1,MATCH(U$66,Kentucky_Lookups!$B$5:$H$5,1)))*(U$66-INDEX(Kentucky_Lookups!$B$5:$H$5,1,MATCH(U$66,Kentucky_Lookups!$B$5:$H$5,1)))/(INDEX(Kentucky_Lookups!$B$5:$H$5,1,MATCH(U$66,Kentucky_Lookups!$B$5:$H$5,1)+1)-INDEX(Kentucky_Lookups!$B$5:$H$5,1,MATCH(U$66,Kentucky_Lookups!$B$5:$H$5,1))))</f>
        <v>3467.031772402403</v>
      </c>
      <c r="V68" s="60">
        <f>((1+r.escalation)^(V$2-2013))*(INDEX(Kentucky_Lookups!$B$11:$H$11,1,MATCH(V$66,Kentucky_Lookups!$B$5:$H$5,1))+(INDEX(Kentucky_Lookups!$B$11:$H$11,1,MATCH(V$66,Kentucky_Lookups!$B$5:$H$5,1)+1)-INDEX(Kentucky_Lookups!$B$11:$H$11,1,MATCH(V$66,Kentucky_Lookups!$B$5:$H$5,1)))*(V$66-INDEX(Kentucky_Lookups!$B$5:$H$5,1,MATCH(V$66,Kentucky_Lookups!$B$5:$H$5,1)))/(INDEX(Kentucky_Lookups!$B$5:$H$5,1,MATCH(V$66,Kentucky_Lookups!$B$5:$H$5,1)+1)-INDEX(Kentucky_Lookups!$B$5:$H$5,1,MATCH(V$66,Kentucky_Lookups!$B$5:$H$5,1))))</f>
        <v>3553.7075667124627</v>
      </c>
      <c r="W68" s="60">
        <f>((1+r.escalation)^(W$2-2013))*(INDEX(Kentucky_Lookups!$B$11:$H$11,1,MATCH(W$66,Kentucky_Lookups!$B$5:$H$5,1))+(INDEX(Kentucky_Lookups!$B$11:$H$11,1,MATCH(W$66,Kentucky_Lookups!$B$5:$H$5,1)+1)-INDEX(Kentucky_Lookups!$B$11:$H$11,1,MATCH(W$66,Kentucky_Lookups!$B$5:$H$5,1)))*(W$66-INDEX(Kentucky_Lookups!$B$5:$H$5,1,MATCH(W$66,Kentucky_Lookups!$B$5:$H$5,1)))/(INDEX(Kentucky_Lookups!$B$5:$H$5,1,MATCH(W$66,Kentucky_Lookups!$B$5:$H$5,1)+1)-INDEX(Kentucky_Lookups!$B$5:$H$5,1,MATCH(W$66,Kentucky_Lookups!$B$5:$H$5,1))))</f>
        <v>3642.5502558802746</v>
      </c>
      <c r="X68" s="60">
        <f>((1+r.escalation)^(X$2-2013))*(INDEX(Kentucky_Lookups!$B$11:$H$11,1,MATCH(X$66,Kentucky_Lookups!$B$5:$H$5,1))+(INDEX(Kentucky_Lookups!$B$11:$H$11,1,MATCH(X$66,Kentucky_Lookups!$B$5:$H$5,1)+1)-INDEX(Kentucky_Lookups!$B$11:$H$11,1,MATCH(X$66,Kentucky_Lookups!$B$5:$H$5,1)))*(X$66-INDEX(Kentucky_Lookups!$B$5:$H$5,1,MATCH(X$66,Kentucky_Lookups!$B$5:$H$5,1)))/(INDEX(Kentucky_Lookups!$B$5:$H$5,1,MATCH(X$66,Kentucky_Lookups!$B$5:$H$5,1)+1)-INDEX(Kentucky_Lookups!$B$5:$H$5,1,MATCH(X$66,Kentucky_Lookups!$B$5:$H$5,1))))</f>
        <v>3733.6140122772813</v>
      </c>
      <c r="Y68" s="60">
        <f>((1+r.escalation)^(Y$2-2013))*(INDEX(Kentucky_Lookups!$B$11:$H$11,1,MATCH(Y$66,Kentucky_Lookups!$B$5:$H$5,1))+(INDEX(Kentucky_Lookups!$B$11:$H$11,1,MATCH(Y$66,Kentucky_Lookups!$B$5:$H$5,1)+1)-INDEX(Kentucky_Lookups!$B$11:$H$11,1,MATCH(Y$66,Kentucky_Lookups!$B$5:$H$5,1)))*(Y$66-INDEX(Kentucky_Lookups!$B$5:$H$5,1,MATCH(Y$66,Kentucky_Lookups!$B$5:$H$5,1)))/(INDEX(Kentucky_Lookups!$B$5:$H$5,1,MATCH(Y$66,Kentucky_Lookups!$B$5:$H$5,1)+1)-INDEX(Kentucky_Lookups!$B$5:$H$5,1,MATCH(Y$66,Kentucky_Lookups!$B$5:$H$5,1))))</f>
        <v>3826.9543625842125</v>
      </c>
      <c r="Z68" s="60">
        <f>((1+r.escalation)^(Z$2-2013))*(INDEX(Kentucky_Lookups!$B$11:$H$11,1,MATCH(Z$66,Kentucky_Lookups!$B$5:$H$5,1))+(INDEX(Kentucky_Lookups!$B$11:$H$11,1,MATCH(Z$66,Kentucky_Lookups!$B$5:$H$5,1)+1)-INDEX(Kentucky_Lookups!$B$11:$H$11,1,MATCH(Z$66,Kentucky_Lookups!$B$5:$H$5,1)))*(Z$66-INDEX(Kentucky_Lookups!$B$5:$H$5,1,MATCH(Z$66,Kentucky_Lookups!$B$5:$H$5,1)))/(INDEX(Kentucky_Lookups!$B$5:$H$5,1,MATCH(Z$66,Kentucky_Lookups!$B$5:$H$5,1)+1)-INDEX(Kentucky_Lookups!$B$5:$H$5,1,MATCH(Z$66,Kentucky_Lookups!$B$5:$H$5,1))))</f>
        <v>3922.6282216488175</v>
      </c>
      <c r="AA68" s="60">
        <f>((1+r.escalation)^(AA$2-2013))*(INDEX(Kentucky_Lookups!$B$11:$H$11,1,MATCH(AA$66,Kentucky_Lookups!$B$5:$H$5,1))+(INDEX(Kentucky_Lookups!$B$11:$H$11,1,MATCH(AA$66,Kentucky_Lookups!$B$5:$H$5,1)+1)-INDEX(Kentucky_Lookups!$B$11:$H$11,1,MATCH(AA$66,Kentucky_Lookups!$B$5:$H$5,1)))*(AA$66-INDEX(Kentucky_Lookups!$B$5:$H$5,1,MATCH(AA$66,Kentucky_Lookups!$B$5:$H$5,1)))/(INDEX(Kentucky_Lookups!$B$5:$H$5,1,MATCH(AA$66,Kentucky_Lookups!$B$5:$H$5,1)+1)-INDEX(Kentucky_Lookups!$B$5:$H$5,1,MATCH(AA$66,Kentucky_Lookups!$B$5:$H$5,1))))</f>
        <v>4020.6939271900378</v>
      </c>
      <c r="AB68" s="60">
        <f>((1+r.escalation)^(AB$2-2013))*(INDEX(Kentucky_Lookups!$B$11:$H$11,1,MATCH(AB$66,Kentucky_Lookups!$B$5:$H$5,1))+(INDEX(Kentucky_Lookups!$B$11:$H$11,1,MATCH(AB$66,Kentucky_Lookups!$B$5:$H$5,1)+1)-INDEX(Kentucky_Lookups!$B$11:$H$11,1,MATCH(AB$66,Kentucky_Lookups!$B$5:$H$5,1)))*(AB$66-INDEX(Kentucky_Lookups!$B$5:$H$5,1,MATCH(AB$66,Kentucky_Lookups!$B$5:$H$5,1)))/(INDEX(Kentucky_Lookups!$B$5:$H$5,1,MATCH(AB$66,Kentucky_Lookups!$B$5:$H$5,1)+1)-INDEX(Kentucky_Lookups!$B$5:$H$5,1,MATCH(AB$66,Kentucky_Lookups!$B$5:$H$5,1))))</f>
        <v>4121.2112753697884</v>
      </c>
      <c r="AC68" s="60">
        <f>((1+r.escalation)^(AC$2-2013))*(INDEX(Kentucky_Lookups!$B$11:$H$11,1,MATCH(AC$66,Kentucky_Lookups!$B$5:$H$5,1))+(INDEX(Kentucky_Lookups!$B$11:$H$11,1,MATCH(AC$66,Kentucky_Lookups!$B$5:$H$5,1)+1)-INDEX(Kentucky_Lookups!$B$11:$H$11,1,MATCH(AC$66,Kentucky_Lookups!$B$5:$H$5,1)))*(AC$66-INDEX(Kentucky_Lookups!$B$5:$H$5,1,MATCH(AC$66,Kentucky_Lookups!$B$5:$H$5,1)))/(INDEX(Kentucky_Lookups!$B$5:$H$5,1,MATCH(AC$66,Kentucky_Lookups!$B$5:$H$5,1)+1)-INDEX(Kentucky_Lookups!$B$5:$H$5,1,MATCH(AC$66,Kentucky_Lookups!$B$5:$H$5,1))))</f>
        <v>4224.241557254034</v>
      </c>
      <c r="AD68" s="60">
        <f>((1+r.escalation)^(AD$2-2013))*(INDEX(Kentucky_Lookups!$B$11:$H$11,1,MATCH(AD$66,Kentucky_Lookups!$B$5:$H$5,1))+(INDEX(Kentucky_Lookups!$B$11:$H$11,1,MATCH(AD$66,Kentucky_Lookups!$B$5:$H$5,1)+1)-INDEX(Kentucky_Lookups!$B$11:$H$11,1,MATCH(AD$66,Kentucky_Lookups!$B$5:$H$5,1)))*(AD$66-INDEX(Kentucky_Lookups!$B$5:$H$5,1,MATCH(AD$66,Kentucky_Lookups!$B$5:$H$5,1)))/(INDEX(Kentucky_Lookups!$B$5:$H$5,1,MATCH(AD$66,Kentucky_Lookups!$B$5:$H$5,1)+1)-INDEX(Kentucky_Lookups!$B$5:$H$5,1,MATCH(AD$66,Kentucky_Lookups!$B$5:$H$5,1))))</f>
        <v>4329.8475961853837</v>
      </c>
      <c r="AE68" s="60">
        <f>((1+r.escalation)^(AE$2-2013))*(INDEX(Kentucky_Lookups!$B$11:$H$11,1,MATCH(AE$66,Kentucky_Lookups!$B$5:$H$5,1))+(INDEX(Kentucky_Lookups!$B$11:$H$11,1,MATCH(AE$66,Kentucky_Lookups!$B$5:$H$5,1)+1)-INDEX(Kentucky_Lookups!$B$11:$H$11,1,MATCH(AE$66,Kentucky_Lookups!$B$5:$H$5,1)))*(AE$66-INDEX(Kentucky_Lookups!$B$5:$H$5,1,MATCH(AE$66,Kentucky_Lookups!$B$5:$H$5,1)))/(INDEX(Kentucky_Lookups!$B$5:$H$5,1,MATCH(AE$66,Kentucky_Lookups!$B$5:$H$5,1)+1)-INDEX(Kentucky_Lookups!$B$5:$H$5,1,MATCH(AE$66,Kentucky_Lookups!$B$5:$H$5,1))))</f>
        <v>4438.0937860900194</v>
      </c>
      <c r="AF68" s="60">
        <f>((1+r.escalation)^(AF$2-2013))*(INDEX(Kentucky_Lookups!$B$11:$H$11,1,MATCH(AF$66,Kentucky_Lookups!$B$5:$H$5,1))+(INDEX(Kentucky_Lookups!$B$11:$H$11,1,MATCH(AF$66,Kentucky_Lookups!$B$5:$H$5,1)+1)-INDEX(Kentucky_Lookups!$B$11:$H$11,1,MATCH(AF$66,Kentucky_Lookups!$B$5:$H$5,1)))*(AF$66-INDEX(Kentucky_Lookups!$B$5:$H$5,1,MATCH(AF$66,Kentucky_Lookups!$B$5:$H$5,1)))/(INDEX(Kentucky_Lookups!$B$5:$H$5,1,MATCH(AF$66,Kentucky_Lookups!$B$5:$H$5,1)+1)-INDEX(Kentucky_Lookups!$B$5:$H$5,1,MATCH(AF$66,Kentucky_Lookups!$B$5:$H$5,1))))</f>
        <v>4549.0461307422693</v>
      </c>
      <c r="AG68" s="60">
        <f>((1+r.escalation)^(AG$2-2013))*(INDEX(Kentucky_Lookups!$B$11:$H$11,1,MATCH(AG$66,Kentucky_Lookups!$B$5:$H$5,1))+(INDEX(Kentucky_Lookups!$B$11:$H$11,1,MATCH(AG$66,Kentucky_Lookups!$B$5:$H$5,1)+1)-INDEX(Kentucky_Lookups!$B$11:$H$11,1,MATCH(AG$66,Kentucky_Lookups!$B$5:$H$5,1)))*(AG$66-INDEX(Kentucky_Lookups!$B$5:$H$5,1,MATCH(AG$66,Kentucky_Lookups!$B$5:$H$5,1)))/(INDEX(Kentucky_Lookups!$B$5:$H$5,1,MATCH(AG$66,Kentucky_Lookups!$B$5:$H$5,1)+1)-INDEX(Kentucky_Lookups!$B$5:$H$5,1,MATCH(AG$66,Kentucky_Lookups!$B$5:$H$5,1))))</f>
        <v>4662.7722840108254</v>
      </c>
      <c r="AH68" s="60">
        <f>((1+r.escalation)^(AH$2-2013))*(INDEX(Kentucky_Lookups!$B$11:$H$11,1,MATCH(AH$66,Kentucky_Lookups!$B$5:$H$5,1))+(INDEX(Kentucky_Lookups!$B$11:$H$11,1,MATCH(AH$66,Kentucky_Lookups!$B$5:$H$5,1)+1)-INDEX(Kentucky_Lookups!$B$11:$H$11,1,MATCH(AH$66,Kentucky_Lookups!$B$5:$H$5,1)))*(AH$66-INDEX(Kentucky_Lookups!$B$5:$H$5,1,MATCH(AH$66,Kentucky_Lookups!$B$5:$H$5,1)))/(INDEX(Kentucky_Lookups!$B$5:$H$5,1,MATCH(AH$66,Kentucky_Lookups!$B$5:$H$5,1)+1)-INDEX(Kentucky_Lookups!$B$5:$H$5,1,MATCH(AH$66,Kentucky_Lookups!$B$5:$H$5,1))))</f>
        <v>4779.341591111096</v>
      </c>
      <c r="AI68" s="60">
        <f>((1+r.escalation)^(AI$2-2013))*(INDEX(Kentucky_Lookups!$B$11:$H$11,1,MATCH(AI$66,Kentucky_Lookups!$B$5:$H$5,1))+(INDEX(Kentucky_Lookups!$B$11:$H$11,1,MATCH(AI$66,Kentucky_Lookups!$B$5:$H$5,1)+1)-INDEX(Kentucky_Lookups!$B$11:$H$11,1,MATCH(AI$66,Kentucky_Lookups!$B$5:$H$5,1)))*(AI$66-INDEX(Kentucky_Lookups!$B$5:$H$5,1,MATCH(AI$66,Kentucky_Lookups!$B$5:$H$5,1)))/(INDEX(Kentucky_Lookups!$B$5:$H$5,1,MATCH(AI$66,Kentucky_Lookups!$B$5:$H$5,1)+1)-INDEX(Kentucky_Lookups!$B$5:$H$5,1,MATCH(AI$66,Kentucky_Lookups!$B$5:$H$5,1))))</f>
        <v>4898.825130888873</v>
      </c>
      <c r="AJ68" s="60">
        <f>((1+r.escalation)^(AJ$2-2013))*(INDEX(Kentucky_Lookups!$B$11:$H$11,1,MATCH(AJ$66,Kentucky_Lookups!$B$5:$H$5,1))+(INDEX(Kentucky_Lookups!$B$11:$H$11,1,MATCH(AJ$66,Kentucky_Lookups!$B$5:$H$5,1)+1)-INDEX(Kentucky_Lookups!$B$11:$H$11,1,MATCH(AJ$66,Kentucky_Lookups!$B$5:$H$5,1)))*(AJ$66-INDEX(Kentucky_Lookups!$B$5:$H$5,1,MATCH(AJ$66,Kentucky_Lookups!$B$5:$H$5,1)))/(INDEX(Kentucky_Lookups!$B$5:$H$5,1,MATCH(AJ$66,Kentucky_Lookups!$B$5:$H$5,1)+1)-INDEX(Kentucky_Lookups!$B$5:$H$5,1,MATCH(AJ$66,Kentucky_Lookups!$B$5:$H$5,1))))</f>
        <v>5021.2957591610948</v>
      </c>
    </row>
    <row r="69" spans="1:36">
      <c r="B69" t="s">
        <v>178</v>
      </c>
      <c r="C69" s="43" t="s">
        <v>50</v>
      </c>
      <c r="D69" s="34"/>
      <c r="H69" s="60">
        <f>((1+r.escalation)^(H$2-2013))*(INDEX(Kentucky_Lookups!$B$7:$H$7,1,MATCH(H$66,Kentucky_Lookups!$B$5:$H$5,1))+(INDEX(Kentucky_Lookups!$B$7:$H$7,1,MATCH(H$66,Kentucky_Lookups!$B$5:$H$5,1)+1)-INDEX(Kentucky_Lookups!$B$7:$H$7,1,MATCH(H$66,Kentucky_Lookups!$B$5:$H$5,1)))*(H$66-INDEX(Kentucky_Lookups!$B$5:$H$5,1,MATCH(H$66,Kentucky_Lookups!$B$5:$H$5,1)))/(INDEX(Kentucky_Lookups!$B$5:$H$5,1,MATCH(H$66,Kentucky_Lookups!$B$5:$H$5,1)+1)-INDEX(Kentucky_Lookups!$B$5:$H$5,1,MATCH(H$66,Kentucky_Lookups!$B$5:$H$5,1))))</f>
        <v>51640.310991759216</v>
      </c>
      <c r="I69" s="60">
        <f>((1+r.escalation)^(I$2-2013))*(INDEX(Kentucky_Lookups!$B$7:$H$7,1,MATCH(I$66,Kentucky_Lookups!$B$5:$H$5,1))+(INDEX(Kentucky_Lookups!$B$7:$H$7,1,MATCH(I$66,Kentucky_Lookups!$B$5:$H$5,1)+1)-INDEX(Kentucky_Lookups!$B$7:$H$7,1,MATCH(I$66,Kentucky_Lookups!$B$5:$H$5,1)))*(I$66-INDEX(Kentucky_Lookups!$B$5:$H$5,1,MATCH(I$66,Kentucky_Lookups!$B$5:$H$5,1)))/(INDEX(Kentucky_Lookups!$B$5:$H$5,1,MATCH(I$66,Kentucky_Lookups!$B$5:$H$5,1)+1)-INDEX(Kentucky_Lookups!$B$5:$H$5,1,MATCH(I$66,Kentucky_Lookups!$B$5:$H$5,1))))</f>
        <v>52931.318766553188</v>
      </c>
      <c r="J69" s="60">
        <f>((1+r.escalation)^(J$2-2013))*(INDEX(Kentucky_Lookups!$B$7:$H$7,1,MATCH(J$66,Kentucky_Lookups!$B$5:$H$5,1))+(INDEX(Kentucky_Lookups!$B$7:$H$7,1,MATCH(J$66,Kentucky_Lookups!$B$5:$H$5,1)+1)-INDEX(Kentucky_Lookups!$B$7:$H$7,1,MATCH(J$66,Kentucky_Lookups!$B$5:$H$5,1)))*(J$66-INDEX(Kentucky_Lookups!$B$5:$H$5,1,MATCH(J$66,Kentucky_Lookups!$B$5:$H$5,1)))/(INDEX(Kentucky_Lookups!$B$5:$H$5,1,MATCH(J$66,Kentucky_Lookups!$B$5:$H$5,1)+1)-INDEX(Kentucky_Lookups!$B$5:$H$5,1,MATCH(J$66,Kentucky_Lookups!$B$5:$H$5,1))))</f>
        <v>54254.60173571702</v>
      </c>
      <c r="K69" s="60">
        <f>((1+r.escalation)^(K$2-2013))*(INDEX(Kentucky_Lookups!$B$7:$H$7,1,MATCH(K$66,Kentucky_Lookups!$B$5:$H$5,1))+(INDEX(Kentucky_Lookups!$B$7:$H$7,1,MATCH(K$66,Kentucky_Lookups!$B$5:$H$5,1)+1)-INDEX(Kentucky_Lookups!$B$7:$H$7,1,MATCH(K$66,Kentucky_Lookups!$B$5:$H$5,1)))*(K$66-INDEX(Kentucky_Lookups!$B$5:$H$5,1,MATCH(K$66,Kentucky_Lookups!$B$5:$H$5,1)))/(INDEX(Kentucky_Lookups!$B$5:$H$5,1,MATCH(K$66,Kentucky_Lookups!$B$5:$H$5,1)+1)-INDEX(Kentucky_Lookups!$B$5:$H$5,1,MATCH(K$66,Kentucky_Lookups!$B$5:$H$5,1))))</f>
        <v>55610.966779109942</v>
      </c>
      <c r="L69" s="60">
        <f>((1+r.escalation)^(L$2-2013))*(INDEX(Kentucky_Lookups!$B$7:$H$7,1,MATCH(L$66,Kentucky_Lookups!$B$5:$H$5,1))+(INDEX(Kentucky_Lookups!$B$7:$H$7,1,MATCH(L$66,Kentucky_Lookups!$B$5:$H$5,1)+1)-INDEX(Kentucky_Lookups!$B$7:$H$7,1,MATCH(L$66,Kentucky_Lookups!$B$5:$H$5,1)))*(L$66-INDEX(Kentucky_Lookups!$B$5:$H$5,1,MATCH(L$66,Kentucky_Lookups!$B$5:$H$5,1)))/(INDEX(Kentucky_Lookups!$B$5:$H$5,1,MATCH(L$66,Kentucky_Lookups!$B$5:$H$5,1)+1)-INDEX(Kentucky_Lookups!$B$5:$H$5,1,MATCH(L$66,Kentucky_Lookups!$B$5:$H$5,1))))</f>
        <v>57001.240948587685</v>
      </c>
      <c r="M69" s="60">
        <f>((1+r.escalation)^(M$2-2013))*(INDEX(Kentucky_Lookups!$B$7:$H$7,1,MATCH(M$66,Kentucky_Lookups!$B$5:$H$5,1))+(INDEX(Kentucky_Lookups!$B$7:$H$7,1,MATCH(M$66,Kentucky_Lookups!$B$5:$H$5,1)+1)-INDEX(Kentucky_Lookups!$B$7:$H$7,1,MATCH(M$66,Kentucky_Lookups!$B$5:$H$5,1)))*(M$66-INDEX(Kentucky_Lookups!$B$5:$H$5,1,MATCH(M$66,Kentucky_Lookups!$B$5:$H$5,1)))/(INDEX(Kentucky_Lookups!$B$5:$H$5,1,MATCH(M$66,Kentucky_Lookups!$B$5:$H$5,1)+1)-INDEX(Kentucky_Lookups!$B$5:$H$5,1,MATCH(M$66,Kentucky_Lookups!$B$5:$H$5,1))))</f>
        <v>58426.271972302377</v>
      </c>
      <c r="N69" s="60">
        <f>((1+r.escalation)^(N$2-2013))*(INDEX(Kentucky_Lookups!$B$7:$H$7,1,MATCH(N$66,Kentucky_Lookups!$B$5:$H$5,1))+(INDEX(Kentucky_Lookups!$B$7:$H$7,1,MATCH(N$66,Kentucky_Lookups!$B$5:$H$5,1)+1)-INDEX(Kentucky_Lookups!$B$7:$H$7,1,MATCH(N$66,Kentucky_Lookups!$B$5:$H$5,1)))*(N$66-INDEX(Kentucky_Lookups!$B$5:$H$5,1,MATCH(N$66,Kentucky_Lookups!$B$5:$H$5,1)))/(INDEX(Kentucky_Lookups!$B$5:$H$5,1,MATCH(N$66,Kentucky_Lookups!$B$5:$H$5,1)+1)-INDEX(Kentucky_Lookups!$B$5:$H$5,1,MATCH(N$66,Kentucky_Lookups!$B$5:$H$5,1))))</f>
        <v>59886.928771609928</v>
      </c>
      <c r="O69" s="60">
        <f>((1+r.escalation)^(O$2-2013))*(INDEX(Kentucky_Lookups!$B$7:$H$7,1,MATCH(O$66,Kentucky_Lookups!$B$5:$H$5,1))+(INDEX(Kentucky_Lookups!$B$7:$H$7,1,MATCH(O$66,Kentucky_Lookups!$B$5:$H$5,1)+1)-INDEX(Kentucky_Lookups!$B$7:$H$7,1,MATCH(O$66,Kentucky_Lookups!$B$5:$H$5,1)))*(O$66-INDEX(Kentucky_Lookups!$B$5:$H$5,1,MATCH(O$66,Kentucky_Lookups!$B$5:$H$5,1)))/(INDEX(Kentucky_Lookups!$B$5:$H$5,1,MATCH(O$66,Kentucky_Lookups!$B$5:$H$5,1)+1)-INDEX(Kentucky_Lookups!$B$5:$H$5,1,MATCH(O$66,Kentucky_Lookups!$B$5:$H$5,1))))</f>
        <v>61384.101990900192</v>
      </c>
      <c r="P69" s="60">
        <f>((1+r.escalation)^(P$2-2013))*(INDEX(Kentucky_Lookups!$B$7:$H$7,1,MATCH(P$66,Kentucky_Lookups!$B$5:$H$5,1))+(INDEX(Kentucky_Lookups!$B$7:$H$7,1,MATCH(P$66,Kentucky_Lookups!$B$5:$H$5,1)+1)-INDEX(Kentucky_Lookups!$B$7:$H$7,1,MATCH(P$66,Kentucky_Lookups!$B$5:$H$5,1)))*(P$66-INDEX(Kentucky_Lookups!$B$5:$H$5,1,MATCH(P$66,Kentucky_Lookups!$B$5:$H$5,1)))/(INDEX(Kentucky_Lookups!$B$5:$H$5,1,MATCH(P$66,Kentucky_Lookups!$B$5:$H$5,1)+1)-INDEX(Kentucky_Lookups!$B$5:$H$5,1,MATCH(P$66,Kentucky_Lookups!$B$5:$H$5,1))))</f>
        <v>62918.70454067269</v>
      </c>
      <c r="Q69" s="60">
        <f>((1+r.escalation)^(Q$2-2013))*(INDEX(Kentucky_Lookups!$B$7:$H$7,1,MATCH(Q$66,Kentucky_Lookups!$B$5:$H$5,1))+(INDEX(Kentucky_Lookups!$B$7:$H$7,1,MATCH(Q$66,Kentucky_Lookups!$B$5:$H$5,1)+1)-INDEX(Kentucky_Lookups!$B$7:$H$7,1,MATCH(Q$66,Kentucky_Lookups!$B$5:$H$5,1)))*(Q$66-INDEX(Kentucky_Lookups!$B$5:$H$5,1,MATCH(Q$66,Kentucky_Lookups!$B$5:$H$5,1)))/(INDEX(Kentucky_Lookups!$B$5:$H$5,1,MATCH(Q$66,Kentucky_Lookups!$B$5:$H$5,1)+1)-INDEX(Kentucky_Lookups!$B$5:$H$5,1,MATCH(Q$66,Kentucky_Lookups!$B$5:$H$5,1))))</f>
        <v>64491.672154189495</v>
      </c>
      <c r="R69" s="60">
        <f>((1+r.escalation)^(R$2-2013))*(INDEX(Kentucky_Lookups!$B$7:$H$7,1,MATCH(R$66,Kentucky_Lookups!$B$5:$H$5,1))+(INDEX(Kentucky_Lookups!$B$7:$H$7,1,MATCH(R$66,Kentucky_Lookups!$B$5:$H$5,1)+1)-INDEX(Kentucky_Lookups!$B$7:$H$7,1,MATCH(R$66,Kentucky_Lookups!$B$5:$H$5,1)))*(R$66-INDEX(Kentucky_Lookups!$B$5:$H$5,1,MATCH(R$66,Kentucky_Lookups!$B$5:$H$5,1)))/(INDEX(Kentucky_Lookups!$B$5:$H$5,1,MATCH(R$66,Kentucky_Lookups!$B$5:$H$5,1)+1)-INDEX(Kentucky_Lookups!$B$5:$H$5,1,MATCH(R$66,Kentucky_Lookups!$B$5:$H$5,1))))</f>
        <v>66103.963958044231</v>
      </c>
      <c r="S69" s="60">
        <f>((1+r.escalation)^(S$2-2013))*(INDEX(Kentucky_Lookups!$B$7:$H$7,1,MATCH(S$66,Kentucky_Lookups!$B$5:$H$5,1))+(INDEX(Kentucky_Lookups!$B$7:$H$7,1,MATCH(S$66,Kentucky_Lookups!$B$5:$H$5,1)+1)-INDEX(Kentucky_Lookups!$B$7:$H$7,1,MATCH(S$66,Kentucky_Lookups!$B$5:$H$5,1)))*(S$66-INDEX(Kentucky_Lookups!$B$5:$H$5,1,MATCH(S$66,Kentucky_Lookups!$B$5:$H$5,1)))/(INDEX(Kentucky_Lookups!$B$5:$H$5,1,MATCH(S$66,Kentucky_Lookups!$B$5:$H$5,1)+1)-INDEX(Kentucky_Lookups!$B$5:$H$5,1,MATCH(S$66,Kentucky_Lookups!$B$5:$H$5,1))))</f>
        <v>67756.56305699535</v>
      </c>
      <c r="T69" s="60">
        <f>((1+r.escalation)^(T$2-2013))*(INDEX(Kentucky_Lookups!$B$7:$H$7,1,MATCH(T$66,Kentucky_Lookups!$B$5:$H$5,1))+(INDEX(Kentucky_Lookups!$B$7:$H$7,1,MATCH(T$66,Kentucky_Lookups!$B$5:$H$5,1)+1)-INDEX(Kentucky_Lookups!$B$7:$H$7,1,MATCH(T$66,Kentucky_Lookups!$B$5:$H$5,1)))*(T$66-INDEX(Kentucky_Lookups!$B$5:$H$5,1,MATCH(T$66,Kentucky_Lookups!$B$5:$H$5,1)))/(INDEX(Kentucky_Lookups!$B$5:$H$5,1,MATCH(T$66,Kentucky_Lookups!$B$5:$H$5,1)+1)-INDEX(Kentucky_Lookups!$B$5:$H$5,1,MATCH(T$66,Kentucky_Lookups!$B$5:$H$5,1))))</f>
        <v>69450.477133420223</v>
      </c>
      <c r="U69" s="60">
        <f>((1+r.escalation)^(U$2-2013))*(INDEX(Kentucky_Lookups!$B$7:$H$7,1,MATCH(U$66,Kentucky_Lookups!$B$5:$H$5,1))+(INDEX(Kentucky_Lookups!$B$7:$H$7,1,MATCH(U$66,Kentucky_Lookups!$B$5:$H$5,1)+1)-INDEX(Kentucky_Lookups!$B$7:$H$7,1,MATCH(U$66,Kentucky_Lookups!$B$5:$H$5,1)))*(U$66-INDEX(Kentucky_Lookups!$B$5:$H$5,1,MATCH(U$66,Kentucky_Lookups!$B$5:$H$5,1)))/(INDEX(Kentucky_Lookups!$B$5:$H$5,1,MATCH(U$66,Kentucky_Lookups!$B$5:$H$5,1)+1)-INDEX(Kentucky_Lookups!$B$5:$H$5,1,MATCH(U$66,Kentucky_Lookups!$B$5:$H$5,1))))</f>
        <v>71186.73906175571</v>
      </c>
      <c r="V69" s="60">
        <f>((1+r.escalation)^(V$2-2013))*(INDEX(Kentucky_Lookups!$B$7:$H$7,1,MATCH(V$66,Kentucky_Lookups!$B$5:$H$5,1))+(INDEX(Kentucky_Lookups!$B$7:$H$7,1,MATCH(V$66,Kentucky_Lookups!$B$5:$H$5,1)+1)-INDEX(Kentucky_Lookups!$B$7:$H$7,1,MATCH(V$66,Kentucky_Lookups!$B$5:$H$5,1)))*(V$66-INDEX(Kentucky_Lookups!$B$5:$H$5,1,MATCH(V$66,Kentucky_Lookups!$B$5:$H$5,1)))/(INDEX(Kentucky_Lookups!$B$5:$H$5,1,MATCH(V$66,Kentucky_Lookups!$B$5:$H$5,1)+1)-INDEX(Kentucky_Lookups!$B$5:$H$5,1,MATCH(V$66,Kentucky_Lookups!$B$5:$H$5,1))))</f>
        <v>72966.407538299609</v>
      </c>
      <c r="W69" s="60">
        <f>((1+r.escalation)^(W$2-2013))*(INDEX(Kentucky_Lookups!$B$7:$H$7,1,MATCH(W$66,Kentucky_Lookups!$B$5:$H$5,1))+(INDEX(Kentucky_Lookups!$B$7:$H$7,1,MATCH(W$66,Kentucky_Lookups!$B$5:$H$5,1)+1)-INDEX(Kentucky_Lookups!$B$7:$H$7,1,MATCH(W$66,Kentucky_Lookups!$B$5:$H$5,1)))*(W$66-INDEX(Kentucky_Lookups!$B$5:$H$5,1,MATCH(W$66,Kentucky_Lookups!$B$5:$H$5,1)))/(INDEX(Kentucky_Lookups!$B$5:$H$5,1,MATCH(W$66,Kentucky_Lookups!$B$5:$H$5,1)+1)-INDEX(Kentucky_Lookups!$B$5:$H$5,1,MATCH(W$66,Kentucky_Lookups!$B$5:$H$5,1))))</f>
        <v>74790.567726757101</v>
      </c>
      <c r="X69" s="60">
        <f>((1+r.escalation)^(X$2-2013))*(INDEX(Kentucky_Lookups!$B$7:$H$7,1,MATCH(X$66,Kentucky_Lookups!$B$5:$H$5,1))+(INDEX(Kentucky_Lookups!$B$7:$H$7,1,MATCH(X$66,Kentucky_Lookups!$B$5:$H$5,1)+1)-INDEX(Kentucky_Lookups!$B$7:$H$7,1,MATCH(X$66,Kentucky_Lookups!$B$5:$H$5,1)))*(X$66-INDEX(Kentucky_Lookups!$B$5:$H$5,1,MATCH(X$66,Kentucky_Lookups!$B$5:$H$5,1)))/(INDEX(Kentucky_Lookups!$B$5:$H$5,1,MATCH(X$66,Kentucky_Lookups!$B$5:$H$5,1)+1)-INDEX(Kentucky_Lookups!$B$5:$H$5,1,MATCH(X$66,Kentucky_Lookups!$B$5:$H$5,1))))</f>
        <v>76660.331919926015</v>
      </c>
      <c r="Y69" s="60">
        <f>((1+r.escalation)^(Y$2-2013))*(INDEX(Kentucky_Lookups!$B$7:$H$7,1,MATCH(Y$66,Kentucky_Lookups!$B$5:$H$5,1))+(INDEX(Kentucky_Lookups!$B$7:$H$7,1,MATCH(Y$66,Kentucky_Lookups!$B$5:$H$5,1)+1)-INDEX(Kentucky_Lookups!$B$7:$H$7,1,MATCH(Y$66,Kentucky_Lookups!$B$5:$H$5,1)))*(Y$66-INDEX(Kentucky_Lookups!$B$5:$H$5,1,MATCH(Y$66,Kentucky_Lookups!$B$5:$H$5,1)))/(INDEX(Kentucky_Lookups!$B$5:$H$5,1,MATCH(Y$66,Kentucky_Lookups!$B$5:$H$5,1)+1)-INDEX(Kentucky_Lookups!$B$5:$H$5,1,MATCH(Y$66,Kentucky_Lookups!$B$5:$H$5,1))))</f>
        <v>78576.840217924153</v>
      </c>
      <c r="Z69" s="60">
        <f>((1+r.escalation)^(Z$2-2013))*(INDEX(Kentucky_Lookups!$B$7:$H$7,1,MATCH(Z$66,Kentucky_Lookups!$B$5:$H$5,1))+(INDEX(Kentucky_Lookups!$B$7:$H$7,1,MATCH(Z$66,Kentucky_Lookups!$B$5:$H$5,1)+1)-INDEX(Kentucky_Lookups!$B$7:$H$7,1,MATCH(Z$66,Kentucky_Lookups!$B$5:$H$5,1)))*(Z$66-INDEX(Kentucky_Lookups!$B$5:$H$5,1,MATCH(Z$66,Kentucky_Lookups!$B$5:$H$5,1)))/(INDEX(Kentucky_Lookups!$B$5:$H$5,1,MATCH(Z$66,Kentucky_Lookups!$B$5:$H$5,1)+1)-INDEX(Kentucky_Lookups!$B$5:$H$5,1,MATCH(Z$66,Kentucky_Lookups!$B$5:$H$5,1))))</f>
        <v>80541.261223372261</v>
      </c>
      <c r="AA69" s="60">
        <f>((1+r.escalation)^(AA$2-2013))*(INDEX(Kentucky_Lookups!$B$7:$H$7,1,MATCH(AA$66,Kentucky_Lookups!$B$5:$H$5,1))+(INDEX(Kentucky_Lookups!$B$7:$H$7,1,MATCH(AA$66,Kentucky_Lookups!$B$5:$H$5,1)+1)-INDEX(Kentucky_Lookups!$B$7:$H$7,1,MATCH(AA$66,Kentucky_Lookups!$B$5:$H$5,1)))*(AA$66-INDEX(Kentucky_Lookups!$B$5:$H$5,1,MATCH(AA$66,Kentucky_Lookups!$B$5:$H$5,1)))/(INDEX(Kentucky_Lookups!$B$5:$H$5,1,MATCH(AA$66,Kentucky_Lookups!$B$5:$H$5,1)+1)-INDEX(Kentucky_Lookups!$B$5:$H$5,1,MATCH(AA$66,Kentucky_Lookups!$B$5:$H$5,1))))</f>
        <v>82554.792753956557</v>
      </c>
      <c r="AB69" s="60">
        <f>((1+r.escalation)^(AB$2-2013))*(INDEX(Kentucky_Lookups!$B$7:$H$7,1,MATCH(AB$66,Kentucky_Lookups!$B$5:$H$5,1))+(INDEX(Kentucky_Lookups!$B$7:$H$7,1,MATCH(AB$66,Kentucky_Lookups!$B$5:$H$5,1)+1)-INDEX(Kentucky_Lookups!$B$7:$H$7,1,MATCH(AB$66,Kentucky_Lookups!$B$5:$H$5,1)))*(AB$66-INDEX(Kentucky_Lookups!$B$5:$H$5,1,MATCH(AB$66,Kentucky_Lookups!$B$5:$H$5,1)))/(INDEX(Kentucky_Lookups!$B$5:$H$5,1,MATCH(AB$66,Kentucky_Lookups!$B$5:$H$5,1)+1)-INDEX(Kentucky_Lookups!$B$5:$H$5,1,MATCH(AB$66,Kentucky_Lookups!$B$5:$H$5,1))))</f>
        <v>84618.662572805464</v>
      </c>
      <c r="AC69" s="60">
        <f>((1+r.escalation)^(AC$2-2013))*(INDEX(Kentucky_Lookups!$B$7:$H$7,1,MATCH(AC$66,Kentucky_Lookups!$B$5:$H$5,1))+(INDEX(Kentucky_Lookups!$B$7:$H$7,1,MATCH(AC$66,Kentucky_Lookups!$B$5:$H$5,1)+1)-INDEX(Kentucky_Lookups!$B$7:$H$7,1,MATCH(AC$66,Kentucky_Lookups!$B$5:$H$5,1)))*(AC$66-INDEX(Kentucky_Lookups!$B$5:$H$5,1,MATCH(AC$66,Kentucky_Lookups!$B$5:$H$5,1)))/(INDEX(Kentucky_Lookups!$B$5:$H$5,1,MATCH(AC$66,Kentucky_Lookups!$B$5:$H$5,1)+1)-INDEX(Kentucky_Lookups!$B$5:$H$5,1,MATCH(AC$66,Kentucky_Lookups!$B$5:$H$5,1))))</f>
        <v>86734.129137125608</v>
      </c>
      <c r="AD69" s="60">
        <f>((1+r.escalation)^(AD$2-2013))*(INDEX(Kentucky_Lookups!$B$7:$H$7,1,MATCH(AD$66,Kentucky_Lookups!$B$5:$H$5,1))+(INDEX(Kentucky_Lookups!$B$7:$H$7,1,MATCH(AD$66,Kentucky_Lookups!$B$5:$H$5,1)+1)-INDEX(Kentucky_Lookups!$B$7:$H$7,1,MATCH(AD$66,Kentucky_Lookups!$B$5:$H$5,1)))*(AD$66-INDEX(Kentucky_Lookups!$B$5:$H$5,1,MATCH(AD$66,Kentucky_Lookups!$B$5:$H$5,1)))/(INDEX(Kentucky_Lookups!$B$5:$H$5,1,MATCH(AD$66,Kentucky_Lookups!$B$5:$H$5,1)+1)-INDEX(Kentucky_Lookups!$B$5:$H$5,1,MATCH(AD$66,Kentucky_Lookups!$B$5:$H$5,1))))</f>
        <v>88902.482365553733</v>
      </c>
      <c r="AE69" s="60">
        <f>((1+r.escalation)^(AE$2-2013))*(INDEX(Kentucky_Lookups!$B$7:$H$7,1,MATCH(AE$66,Kentucky_Lookups!$B$5:$H$5,1))+(INDEX(Kentucky_Lookups!$B$7:$H$7,1,MATCH(AE$66,Kentucky_Lookups!$B$5:$H$5,1)+1)-INDEX(Kentucky_Lookups!$B$7:$H$7,1,MATCH(AE$66,Kentucky_Lookups!$B$5:$H$5,1)))*(AE$66-INDEX(Kentucky_Lookups!$B$5:$H$5,1,MATCH(AE$66,Kentucky_Lookups!$B$5:$H$5,1)))/(INDEX(Kentucky_Lookups!$B$5:$H$5,1,MATCH(AE$66,Kentucky_Lookups!$B$5:$H$5,1)+1)-INDEX(Kentucky_Lookups!$B$5:$H$5,1,MATCH(AE$66,Kentucky_Lookups!$B$5:$H$5,1))))</f>
        <v>91125.044424692605</v>
      </c>
      <c r="AF69" s="60">
        <f>((1+r.escalation)^(AF$2-2013))*(INDEX(Kentucky_Lookups!$B$7:$H$7,1,MATCH(AF$66,Kentucky_Lookups!$B$5:$H$5,1))+(INDEX(Kentucky_Lookups!$B$7:$H$7,1,MATCH(AF$66,Kentucky_Lookups!$B$5:$H$5,1)+1)-INDEX(Kentucky_Lookups!$B$7:$H$7,1,MATCH(AF$66,Kentucky_Lookups!$B$5:$H$5,1)))*(AF$66-INDEX(Kentucky_Lookups!$B$5:$H$5,1,MATCH(AF$66,Kentucky_Lookups!$B$5:$H$5,1)))/(INDEX(Kentucky_Lookups!$B$5:$H$5,1,MATCH(AF$66,Kentucky_Lookups!$B$5:$H$5,1)+1)-INDEX(Kentucky_Lookups!$B$5:$H$5,1,MATCH(AF$66,Kentucky_Lookups!$B$5:$H$5,1))))</f>
        <v>93403.170535309895</v>
      </c>
      <c r="AG69" s="60">
        <f>((1+r.escalation)^(AG$2-2013))*(INDEX(Kentucky_Lookups!$B$7:$H$7,1,MATCH(AG$66,Kentucky_Lookups!$B$5:$H$5,1))+(INDEX(Kentucky_Lookups!$B$7:$H$7,1,MATCH(AG$66,Kentucky_Lookups!$B$5:$H$5,1)+1)-INDEX(Kentucky_Lookups!$B$7:$H$7,1,MATCH(AG$66,Kentucky_Lookups!$B$5:$H$5,1)))*(AG$66-INDEX(Kentucky_Lookups!$B$5:$H$5,1,MATCH(AG$66,Kentucky_Lookups!$B$5:$H$5,1)))/(INDEX(Kentucky_Lookups!$B$5:$H$5,1,MATCH(AG$66,Kentucky_Lookups!$B$5:$H$5,1)+1)-INDEX(Kentucky_Lookups!$B$5:$H$5,1,MATCH(AG$66,Kentucky_Lookups!$B$5:$H$5,1))))</f>
        <v>95738.249798692646</v>
      </c>
      <c r="AH69" s="60">
        <f>((1+r.escalation)^(AH$2-2013))*(INDEX(Kentucky_Lookups!$B$7:$H$7,1,MATCH(AH$66,Kentucky_Lookups!$B$5:$H$5,1))+(INDEX(Kentucky_Lookups!$B$7:$H$7,1,MATCH(AH$66,Kentucky_Lookups!$B$5:$H$5,1)+1)-INDEX(Kentucky_Lookups!$B$7:$H$7,1,MATCH(AH$66,Kentucky_Lookups!$B$5:$H$5,1)))*(AH$66-INDEX(Kentucky_Lookups!$B$5:$H$5,1,MATCH(AH$66,Kentucky_Lookups!$B$5:$H$5,1)))/(INDEX(Kentucky_Lookups!$B$5:$H$5,1,MATCH(AH$66,Kentucky_Lookups!$B$5:$H$5,1)+1)-INDEX(Kentucky_Lookups!$B$5:$H$5,1,MATCH(AH$66,Kentucky_Lookups!$B$5:$H$5,1))))</f>
        <v>98131.706043659957</v>
      </c>
      <c r="AI69" s="60">
        <f>((1+r.escalation)^(AI$2-2013))*(INDEX(Kentucky_Lookups!$B$7:$H$7,1,MATCH(AI$66,Kentucky_Lookups!$B$5:$H$5,1))+(INDEX(Kentucky_Lookups!$B$7:$H$7,1,MATCH(AI$66,Kentucky_Lookups!$B$5:$H$5,1)+1)-INDEX(Kentucky_Lookups!$B$7:$H$7,1,MATCH(AI$66,Kentucky_Lookups!$B$5:$H$5,1)))*(AI$66-INDEX(Kentucky_Lookups!$B$5:$H$5,1,MATCH(AI$66,Kentucky_Lookups!$B$5:$H$5,1)))/(INDEX(Kentucky_Lookups!$B$5:$H$5,1,MATCH(AI$66,Kentucky_Lookups!$B$5:$H$5,1)+1)-INDEX(Kentucky_Lookups!$B$5:$H$5,1,MATCH(AI$66,Kentucky_Lookups!$B$5:$H$5,1))))</f>
        <v>100584.99869475144</v>
      </c>
      <c r="AJ69" s="60">
        <f>((1+r.escalation)^(AJ$2-2013))*(INDEX(Kentucky_Lookups!$B$7:$H$7,1,MATCH(AJ$66,Kentucky_Lookups!$B$5:$H$5,1))+(INDEX(Kentucky_Lookups!$B$7:$H$7,1,MATCH(AJ$66,Kentucky_Lookups!$B$5:$H$5,1)+1)-INDEX(Kentucky_Lookups!$B$7:$H$7,1,MATCH(AJ$66,Kentucky_Lookups!$B$5:$H$5,1)))*(AJ$66-INDEX(Kentucky_Lookups!$B$5:$H$5,1,MATCH(AJ$66,Kentucky_Lookups!$B$5:$H$5,1)))/(INDEX(Kentucky_Lookups!$B$5:$H$5,1,MATCH(AJ$66,Kentucky_Lookups!$B$5:$H$5,1)+1)-INDEX(Kentucky_Lookups!$B$5:$H$5,1,MATCH(AJ$66,Kentucky_Lookups!$B$5:$H$5,1))))</f>
        <v>103099.62366212024</v>
      </c>
    </row>
    <row r="70" spans="1:36">
      <c r="A70" s="150" t="s">
        <v>234</v>
      </c>
      <c r="B70" t="s">
        <v>177</v>
      </c>
      <c r="C70" s="43" t="s">
        <v>40</v>
      </c>
      <c r="D70" s="34"/>
      <c r="H70" s="39">
        <v>56.7</v>
      </c>
      <c r="I70" s="56">
        <f t="shared" ref="I70:AJ70" si="49">H70</f>
        <v>56.7</v>
      </c>
      <c r="J70" s="56">
        <f t="shared" si="49"/>
        <v>56.7</v>
      </c>
      <c r="K70" s="56">
        <f t="shared" si="49"/>
        <v>56.7</v>
      </c>
      <c r="L70" s="56">
        <f t="shared" si="49"/>
        <v>56.7</v>
      </c>
      <c r="M70" s="56">
        <f t="shared" si="49"/>
        <v>56.7</v>
      </c>
      <c r="N70" s="56">
        <f t="shared" si="49"/>
        <v>56.7</v>
      </c>
      <c r="O70" s="56">
        <f t="shared" si="49"/>
        <v>56.7</v>
      </c>
      <c r="P70" s="56">
        <f t="shared" si="49"/>
        <v>56.7</v>
      </c>
      <c r="Q70" s="56">
        <f t="shared" si="49"/>
        <v>56.7</v>
      </c>
      <c r="R70" s="56">
        <f t="shared" si="49"/>
        <v>56.7</v>
      </c>
      <c r="S70" s="56">
        <f t="shared" si="49"/>
        <v>56.7</v>
      </c>
      <c r="T70" s="56">
        <f t="shared" si="49"/>
        <v>56.7</v>
      </c>
      <c r="U70" s="56">
        <f t="shared" si="49"/>
        <v>56.7</v>
      </c>
      <c r="V70" s="56">
        <f t="shared" si="49"/>
        <v>56.7</v>
      </c>
      <c r="W70" s="56">
        <f t="shared" si="49"/>
        <v>56.7</v>
      </c>
      <c r="X70" s="56">
        <f t="shared" si="49"/>
        <v>56.7</v>
      </c>
      <c r="Y70" s="56">
        <f t="shared" si="49"/>
        <v>56.7</v>
      </c>
      <c r="Z70" s="56">
        <f t="shared" si="49"/>
        <v>56.7</v>
      </c>
      <c r="AA70" s="56">
        <f t="shared" si="49"/>
        <v>56.7</v>
      </c>
      <c r="AB70" s="56">
        <f t="shared" si="49"/>
        <v>56.7</v>
      </c>
      <c r="AC70" s="56">
        <f t="shared" si="49"/>
        <v>56.7</v>
      </c>
      <c r="AD70" s="56">
        <f t="shared" si="49"/>
        <v>56.7</v>
      </c>
      <c r="AE70" s="56">
        <f t="shared" si="49"/>
        <v>56.7</v>
      </c>
      <c r="AF70" s="56">
        <f t="shared" si="49"/>
        <v>56.7</v>
      </c>
      <c r="AG70" s="56">
        <f t="shared" si="49"/>
        <v>56.7</v>
      </c>
      <c r="AH70" s="56">
        <f t="shared" si="49"/>
        <v>56.7</v>
      </c>
      <c r="AI70" s="56">
        <f t="shared" si="49"/>
        <v>56.7</v>
      </c>
      <c r="AJ70" s="56">
        <f t="shared" si="49"/>
        <v>56.7</v>
      </c>
    </row>
    <row r="71" spans="1:36">
      <c r="A71" s="150" t="s">
        <v>234</v>
      </c>
      <c r="B71" t="s">
        <v>176</v>
      </c>
      <c r="C71" s="43" t="s">
        <v>42</v>
      </c>
      <c r="D71" s="34"/>
      <c r="H71" s="39">
        <v>60689</v>
      </c>
      <c r="I71" s="56">
        <f t="shared" ref="I71:AJ71" si="50">H71</f>
        <v>60689</v>
      </c>
      <c r="J71" s="56">
        <f t="shared" si="50"/>
        <v>60689</v>
      </c>
      <c r="K71" s="56">
        <f t="shared" si="50"/>
        <v>60689</v>
      </c>
      <c r="L71" s="56">
        <f t="shared" si="50"/>
        <v>60689</v>
      </c>
      <c r="M71" s="56">
        <f t="shared" si="50"/>
        <v>60689</v>
      </c>
      <c r="N71" s="56">
        <f t="shared" si="50"/>
        <v>60689</v>
      </c>
      <c r="O71" s="56">
        <f t="shared" si="50"/>
        <v>60689</v>
      </c>
      <c r="P71" s="56">
        <f t="shared" si="50"/>
        <v>60689</v>
      </c>
      <c r="Q71" s="56">
        <f t="shared" si="50"/>
        <v>60689</v>
      </c>
      <c r="R71" s="56">
        <f t="shared" si="50"/>
        <v>60689</v>
      </c>
      <c r="S71" s="56">
        <f t="shared" si="50"/>
        <v>60689</v>
      </c>
      <c r="T71" s="56">
        <f t="shared" si="50"/>
        <v>60689</v>
      </c>
      <c r="U71" s="56">
        <f t="shared" si="50"/>
        <v>60689</v>
      </c>
      <c r="V71" s="56">
        <f t="shared" si="50"/>
        <v>60689</v>
      </c>
      <c r="W71" s="56">
        <f t="shared" si="50"/>
        <v>60689</v>
      </c>
      <c r="X71" s="56">
        <f t="shared" si="50"/>
        <v>60689</v>
      </c>
      <c r="Y71" s="56">
        <f t="shared" si="50"/>
        <v>60689</v>
      </c>
      <c r="Z71" s="56">
        <f t="shared" si="50"/>
        <v>60689</v>
      </c>
      <c r="AA71" s="56">
        <f t="shared" si="50"/>
        <v>60689</v>
      </c>
      <c r="AB71" s="56">
        <f t="shared" si="50"/>
        <v>60689</v>
      </c>
      <c r="AC71" s="56">
        <f t="shared" si="50"/>
        <v>60689</v>
      </c>
      <c r="AD71" s="56">
        <f t="shared" si="50"/>
        <v>60689</v>
      </c>
      <c r="AE71" s="56">
        <f t="shared" si="50"/>
        <v>60689</v>
      </c>
      <c r="AF71" s="56">
        <f t="shared" si="50"/>
        <v>60689</v>
      </c>
      <c r="AG71" s="56">
        <f t="shared" si="50"/>
        <v>60689</v>
      </c>
      <c r="AH71" s="56">
        <f t="shared" si="50"/>
        <v>60689</v>
      </c>
      <c r="AI71" s="56">
        <f t="shared" si="50"/>
        <v>60689</v>
      </c>
      <c r="AJ71" s="56">
        <f t="shared" si="50"/>
        <v>60689</v>
      </c>
    </row>
    <row r="72" spans="1:36">
      <c r="B72" t="s">
        <v>175</v>
      </c>
      <c r="C72" s="43" t="s">
        <v>44</v>
      </c>
      <c r="D72" s="34"/>
      <c r="H72" s="80">
        <f t="shared" ref="H72:AJ72" si="51">H71/H70/60</f>
        <v>17.839212228101118</v>
      </c>
      <c r="I72" s="80">
        <f t="shared" si="51"/>
        <v>17.839212228101118</v>
      </c>
      <c r="J72" s="80">
        <f t="shared" si="51"/>
        <v>17.839212228101118</v>
      </c>
      <c r="K72" s="80">
        <f t="shared" si="51"/>
        <v>17.839212228101118</v>
      </c>
      <c r="L72" s="80">
        <f t="shared" si="51"/>
        <v>17.839212228101118</v>
      </c>
      <c r="M72" s="80">
        <f t="shared" si="51"/>
        <v>17.839212228101118</v>
      </c>
      <c r="N72" s="80">
        <f t="shared" si="51"/>
        <v>17.839212228101118</v>
      </c>
      <c r="O72" s="80">
        <f t="shared" si="51"/>
        <v>17.839212228101118</v>
      </c>
      <c r="P72" s="80">
        <f t="shared" si="51"/>
        <v>17.839212228101118</v>
      </c>
      <c r="Q72" s="80">
        <f t="shared" si="51"/>
        <v>17.839212228101118</v>
      </c>
      <c r="R72" s="80">
        <f t="shared" si="51"/>
        <v>17.839212228101118</v>
      </c>
      <c r="S72" s="80">
        <f t="shared" si="51"/>
        <v>17.839212228101118</v>
      </c>
      <c r="T72" s="80">
        <f t="shared" si="51"/>
        <v>17.839212228101118</v>
      </c>
      <c r="U72" s="80">
        <f t="shared" si="51"/>
        <v>17.839212228101118</v>
      </c>
      <c r="V72" s="80">
        <f t="shared" si="51"/>
        <v>17.839212228101118</v>
      </c>
      <c r="W72" s="80">
        <f t="shared" si="51"/>
        <v>17.839212228101118</v>
      </c>
      <c r="X72" s="80">
        <f t="shared" si="51"/>
        <v>17.839212228101118</v>
      </c>
      <c r="Y72" s="80">
        <f t="shared" si="51"/>
        <v>17.839212228101118</v>
      </c>
      <c r="Z72" s="80">
        <f t="shared" si="51"/>
        <v>17.839212228101118</v>
      </c>
      <c r="AA72" s="80">
        <f t="shared" si="51"/>
        <v>17.839212228101118</v>
      </c>
      <c r="AB72" s="80">
        <f t="shared" si="51"/>
        <v>17.839212228101118</v>
      </c>
      <c r="AC72" s="80">
        <f t="shared" si="51"/>
        <v>17.839212228101118</v>
      </c>
      <c r="AD72" s="80">
        <f t="shared" si="51"/>
        <v>17.839212228101118</v>
      </c>
      <c r="AE72" s="80">
        <f t="shared" si="51"/>
        <v>17.839212228101118</v>
      </c>
      <c r="AF72" s="80">
        <f t="shared" si="51"/>
        <v>17.839212228101118</v>
      </c>
      <c r="AG72" s="80">
        <f t="shared" si="51"/>
        <v>17.839212228101118</v>
      </c>
      <c r="AH72" s="80">
        <f t="shared" si="51"/>
        <v>17.839212228101118</v>
      </c>
      <c r="AI72" s="80">
        <f t="shared" si="51"/>
        <v>17.839212228101118</v>
      </c>
      <c r="AJ72" s="80">
        <f t="shared" si="51"/>
        <v>17.839212228101118</v>
      </c>
    </row>
    <row r="73" spans="1:36">
      <c r="B73" t="s">
        <v>174</v>
      </c>
      <c r="C73" s="43" t="s">
        <v>77</v>
      </c>
      <c r="D73" s="34"/>
      <c r="H73" s="102">
        <f t="shared" ref="H73:AJ73" si="52">1-(H21/(H36+H37))</f>
        <v>0.96387323943661973</v>
      </c>
      <c r="I73" s="102">
        <f t="shared" si="52"/>
        <v>0.96387323943661973</v>
      </c>
      <c r="J73" s="102">
        <f t="shared" si="52"/>
        <v>0.96387323943661973</v>
      </c>
      <c r="K73" s="102">
        <f t="shared" si="52"/>
        <v>0.96387323943661973</v>
      </c>
      <c r="L73" s="102">
        <f t="shared" si="52"/>
        <v>0.96387323943661973</v>
      </c>
      <c r="M73" s="102">
        <f t="shared" si="52"/>
        <v>0.96387323943661973</v>
      </c>
      <c r="N73" s="102">
        <f t="shared" si="52"/>
        <v>0.96387323943661973</v>
      </c>
      <c r="O73" s="102">
        <f t="shared" si="52"/>
        <v>0.96387323943661973</v>
      </c>
      <c r="P73" s="102">
        <f t="shared" si="52"/>
        <v>0.96387323943661973</v>
      </c>
      <c r="Q73" s="102">
        <f t="shared" si="52"/>
        <v>0.96387323943661973</v>
      </c>
      <c r="R73" s="102">
        <f t="shared" si="52"/>
        <v>0.96387323943661973</v>
      </c>
      <c r="S73" s="102">
        <f t="shared" si="52"/>
        <v>0.96387323943661973</v>
      </c>
      <c r="T73" s="102">
        <f t="shared" si="52"/>
        <v>0.96387323943661973</v>
      </c>
      <c r="U73" s="102">
        <f t="shared" si="52"/>
        <v>0.96387323943661973</v>
      </c>
      <c r="V73" s="102">
        <f t="shared" si="52"/>
        <v>0.96387323943661973</v>
      </c>
      <c r="W73" s="102">
        <f t="shared" si="52"/>
        <v>0.96387323943661973</v>
      </c>
      <c r="X73" s="102">
        <f t="shared" si="52"/>
        <v>0.96387323943661973</v>
      </c>
      <c r="Y73" s="102">
        <f t="shared" si="52"/>
        <v>0.96387323943661973</v>
      </c>
      <c r="Z73" s="102">
        <f t="shared" si="52"/>
        <v>0.96387323943661973</v>
      </c>
      <c r="AA73" s="102">
        <f t="shared" si="52"/>
        <v>0.96387323943661973</v>
      </c>
      <c r="AB73" s="102">
        <f t="shared" si="52"/>
        <v>0.96387323943661973</v>
      </c>
      <c r="AC73" s="102">
        <f t="shared" si="52"/>
        <v>0.96387323943661973</v>
      </c>
      <c r="AD73" s="102">
        <f t="shared" si="52"/>
        <v>0.96387323943661973</v>
      </c>
      <c r="AE73" s="102">
        <f t="shared" si="52"/>
        <v>0.96387323943661973</v>
      </c>
      <c r="AF73" s="102">
        <f t="shared" si="52"/>
        <v>0.96387323943661973</v>
      </c>
      <c r="AG73" s="102">
        <f t="shared" si="52"/>
        <v>0.96387323943661973</v>
      </c>
      <c r="AH73" s="102">
        <f t="shared" si="52"/>
        <v>0.96387323943661973</v>
      </c>
      <c r="AI73" s="102">
        <f t="shared" si="52"/>
        <v>0.96387323943661973</v>
      </c>
      <c r="AJ73" s="102">
        <f t="shared" si="52"/>
        <v>0.96387323943661973</v>
      </c>
    </row>
    <row r="74" spans="1:36">
      <c r="A74" s="150" t="s">
        <v>234</v>
      </c>
      <c r="B74" t="s">
        <v>45</v>
      </c>
      <c r="C74" s="43" t="s">
        <v>46</v>
      </c>
      <c r="D74" s="34"/>
      <c r="H74" s="62">
        <v>1</v>
      </c>
      <c r="I74" s="61">
        <f t="shared" ref="I74:AJ74" si="53">H74</f>
        <v>1</v>
      </c>
      <c r="J74" s="61">
        <f t="shared" si="53"/>
        <v>1</v>
      </c>
      <c r="K74" s="61">
        <f t="shared" si="53"/>
        <v>1</v>
      </c>
      <c r="L74" s="61">
        <f t="shared" si="53"/>
        <v>1</v>
      </c>
      <c r="M74" s="61">
        <f t="shared" si="53"/>
        <v>1</v>
      </c>
      <c r="N74" s="61">
        <f t="shared" si="53"/>
        <v>1</v>
      </c>
      <c r="O74" s="61">
        <f t="shared" si="53"/>
        <v>1</v>
      </c>
      <c r="P74" s="61">
        <f t="shared" si="53"/>
        <v>1</v>
      </c>
      <c r="Q74" s="61">
        <f t="shared" si="53"/>
        <v>1</v>
      </c>
      <c r="R74" s="61">
        <f t="shared" si="53"/>
        <v>1</v>
      </c>
      <c r="S74" s="61">
        <f t="shared" si="53"/>
        <v>1</v>
      </c>
      <c r="T74" s="61">
        <f t="shared" si="53"/>
        <v>1</v>
      </c>
      <c r="U74" s="61">
        <f t="shared" si="53"/>
        <v>1</v>
      </c>
      <c r="V74" s="61">
        <f t="shared" si="53"/>
        <v>1</v>
      </c>
      <c r="W74" s="61">
        <f t="shared" si="53"/>
        <v>1</v>
      </c>
      <c r="X74" s="61">
        <f t="shared" si="53"/>
        <v>1</v>
      </c>
      <c r="Y74" s="61">
        <f t="shared" si="53"/>
        <v>1</v>
      </c>
      <c r="Z74" s="61">
        <f t="shared" si="53"/>
        <v>1</v>
      </c>
      <c r="AA74" s="61">
        <f t="shared" si="53"/>
        <v>1</v>
      </c>
      <c r="AB74" s="61">
        <f t="shared" si="53"/>
        <v>1</v>
      </c>
      <c r="AC74" s="61">
        <f t="shared" si="53"/>
        <v>1</v>
      </c>
      <c r="AD74" s="61">
        <f t="shared" si="53"/>
        <v>1</v>
      </c>
      <c r="AE74" s="61">
        <f t="shared" si="53"/>
        <v>1</v>
      </c>
      <c r="AF74" s="61">
        <f t="shared" si="53"/>
        <v>1</v>
      </c>
      <c r="AG74" s="61">
        <f t="shared" si="53"/>
        <v>1</v>
      </c>
      <c r="AH74" s="61">
        <f t="shared" si="53"/>
        <v>1</v>
      </c>
      <c r="AI74" s="61">
        <f t="shared" si="53"/>
        <v>1</v>
      </c>
      <c r="AJ74" s="61">
        <f t="shared" si="53"/>
        <v>1</v>
      </c>
    </row>
    <row r="75" spans="1:36">
      <c r="A75" s="150" t="s">
        <v>234</v>
      </c>
      <c r="B75" t="s">
        <v>47</v>
      </c>
      <c r="C75" s="43" t="s">
        <v>46</v>
      </c>
      <c r="D75" s="34"/>
      <c r="H75" s="62">
        <v>0</v>
      </c>
      <c r="I75" s="61">
        <f t="shared" ref="I75:AJ75" si="54">H75</f>
        <v>0</v>
      </c>
      <c r="J75" s="61">
        <f t="shared" si="54"/>
        <v>0</v>
      </c>
      <c r="K75" s="61">
        <f t="shared" si="54"/>
        <v>0</v>
      </c>
      <c r="L75" s="61">
        <f t="shared" si="54"/>
        <v>0</v>
      </c>
      <c r="M75" s="61">
        <f t="shared" si="54"/>
        <v>0</v>
      </c>
      <c r="N75" s="61">
        <f t="shared" si="54"/>
        <v>0</v>
      </c>
      <c r="O75" s="61">
        <f t="shared" si="54"/>
        <v>0</v>
      </c>
      <c r="P75" s="61">
        <f t="shared" si="54"/>
        <v>0</v>
      </c>
      <c r="Q75" s="61">
        <f t="shared" si="54"/>
        <v>0</v>
      </c>
      <c r="R75" s="61">
        <f t="shared" si="54"/>
        <v>0</v>
      </c>
      <c r="S75" s="61">
        <f t="shared" si="54"/>
        <v>0</v>
      </c>
      <c r="T75" s="61">
        <f t="shared" si="54"/>
        <v>0</v>
      </c>
      <c r="U75" s="61">
        <f t="shared" si="54"/>
        <v>0</v>
      </c>
      <c r="V75" s="61">
        <f t="shared" si="54"/>
        <v>0</v>
      </c>
      <c r="W75" s="61">
        <f t="shared" si="54"/>
        <v>0</v>
      </c>
      <c r="X75" s="61">
        <f t="shared" si="54"/>
        <v>0</v>
      </c>
      <c r="Y75" s="61">
        <f t="shared" si="54"/>
        <v>0</v>
      </c>
      <c r="Z75" s="61">
        <f t="shared" si="54"/>
        <v>0</v>
      </c>
      <c r="AA75" s="61">
        <f t="shared" si="54"/>
        <v>0</v>
      </c>
      <c r="AB75" s="61">
        <f t="shared" si="54"/>
        <v>0</v>
      </c>
      <c r="AC75" s="61">
        <f t="shared" si="54"/>
        <v>0</v>
      </c>
      <c r="AD75" s="61">
        <f t="shared" si="54"/>
        <v>0</v>
      </c>
      <c r="AE75" s="61">
        <f t="shared" si="54"/>
        <v>0</v>
      </c>
      <c r="AF75" s="61">
        <f t="shared" si="54"/>
        <v>0</v>
      </c>
      <c r="AG75" s="61">
        <f t="shared" si="54"/>
        <v>0</v>
      </c>
      <c r="AH75" s="61">
        <f t="shared" si="54"/>
        <v>0</v>
      </c>
      <c r="AI75" s="61">
        <f t="shared" si="54"/>
        <v>0</v>
      </c>
      <c r="AJ75" s="61">
        <f t="shared" si="54"/>
        <v>0</v>
      </c>
    </row>
    <row r="76" spans="1:36">
      <c r="A76" s="150" t="s">
        <v>234</v>
      </c>
      <c r="B76" t="s">
        <v>48</v>
      </c>
      <c r="C76" s="43" t="s">
        <v>46</v>
      </c>
      <c r="D76" s="34"/>
      <c r="H76" s="62">
        <v>0</v>
      </c>
      <c r="I76" s="61">
        <f t="shared" ref="I76:AJ76" si="55">H76</f>
        <v>0</v>
      </c>
      <c r="J76" s="61">
        <f t="shared" si="55"/>
        <v>0</v>
      </c>
      <c r="K76" s="61">
        <f t="shared" si="55"/>
        <v>0</v>
      </c>
      <c r="L76" s="61">
        <f t="shared" si="55"/>
        <v>0</v>
      </c>
      <c r="M76" s="61">
        <f t="shared" si="55"/>
        <v>0</v>
      </c>
      <c r="N76" s="61">
        <f t="shared" si="55"/>
        <v>0</v>
      </c>
      <c r="O76" s="61">
        <f t="shared" si="55"/>
        <v>0</v>
      </c>
      <c r="P76" s="61">
        <f t="shared" si="55"/>
        <v>0</v>
      </c>
      <c r="Q76" s="61">
        <f t="shared" si="55"/>
        <v>0</v>
      </c>
      <c r="R76" s="61">
        <f t="shared" si="55"/>
        <v>0</v>
      </c>
      <c r="S76" s="61">
        <f t="shared" si="55"/>
        <v>0</v>
      </c>
      <c r="T76" s="61">
        <f t="shared" si="55"/>
        <v>0</v>
      </c>
      <c r="U76" s="61">
        <f t="shared" si="55"/>
        <v>0</v>
      </c>
      <c r="V76" s="61">
        <f t="shared" si="55"/>
        <v>0</v>
      </c>
      <c r="W76" s="61">
        <f t="shared" si="55"/>
        <v>0</v>
      </c>
      <c r="X76" s="61">
        <f t="shared" si="55"/>
        <v>0</v>
      </c>
      <c r="Y76" s="61">
        <f t="shared" si="55"/>
        <v>0</v>
      </c>
      <c r="Z76" s="61">
        <f t="shared" si="55"/>
        <v>0</v>
      </c>
      <c r="AA76" s="61">
        <f t="shared" si="55"/>
        <v>0</v>
      </c>
      <c r="AB76" s="61">
        <f t="shared" si="55"/>
        <v>0</v>
      </c>
      <c r="AC76" s="61">
        <f t="shared" si="55"/>
        <v>0</v>
      </c>
      <c r="AD76" s="61">
        <f t="shared" si="55"/>
        <v>0</v>
      </c>
      <c r="AE76" s="61">
        <f t="shared" si="55"/>
        <v>0</v>
      </c>
      <c r="AF76" s="61">
        <f t="shared" si="55"/>
        <v>0</v>
      </c>
      <c r="AG76" s="61">
        <f t="shared" si="55"/>
        <v>0</v>
      </c>
      <c r="AH76" s="61">
        <f t="shared" si="55"/>
        <v>0</v>
      </c>
      <c r="AI76" s="61">
        <f t="shared" si="55"/>
        <v>0</v>
      </c>
      <c r="AJ76" s="61">
        <f t="shared" si="55"/>
        <v>0</v>
      </c>
    </row>
    <row r="77" spans="1:36">
      <c r="B77" t="s">
        <v>173</v>
      </c>
      <c r="C77" s="43" t="s">
        <v>50</v>
      </c>
      <c r="D77" s="34"/>
      <c r="H77" s="60">
        <f>((1+r.escalation)^(H$2-2013))*(INDEX(Kentucky_Lookups!$B$15:$H$15,1,MATCH(H$72,Kentucky_Lookups!$B$5:$H$5,1))+(INDEX(Kentucky_Lookups!$B$15:$H$15,1,MATCH(H$72,Kentucky_Lookups!$B$5:$H$5,1)+1)-INDEX(Kentucky_Lookups!$B$15:$H$15,1,MATCH(H$72,Kentucky_Lookups!$B$5:$H$5,1)))*(H$72-INDEX(Kentucky_Lookups!$B$5:$H$5,1,MATCH(H$72,Kentucky_Lookups!$B$5:$H$5,1)))/(INDEX(Kentucky_Lookups!$B$5:$H$5,1,MATCH(H$72,Kentucky_Lookups!$B$5:$H$5,1)+1)-INDEX(Kentucky_Lookups!$B$5:$H$5,1,MATCH(H$72,Kentucky_Lookups!$B$5:$H$5,1))))</f>
        <v>43.733966744244071</v>
      </c>
      <c r="I77" s="60">
        <f>((1+r.escalation)^(I$2-2013))*(INDEX(Kentucky_Lookups!$B$15:$H$15,1,MATCH(I$72,Kentucky_Lookups!$B$5:$H$5,1))+(INDEX(Kentucky_Lookups!$B$15:$H$15,1,MATCH(I$72,Kentucky_Lookups!$B$5:$H$5,1)+1)-INDEX(Kentucky_Lookups!$B$15:$H$15,1,MATCH(I$72,Kentucky_Lookups!$B$5:$H$5,1)))*(I$72-INDEX(Kentucky_Lookups!$B$5:$H$5,1,MATCH(I$72,Kentucky_Lookups!$B$5:$H$5,1)))/(INDEX(Kentucky_Lookups!$B$5:$H$5,1,MATCH(I$72,Kentucky_Lookups!$B$5:$H$5,1)+1)-INDEX(Kentucky_Lookups!$B$5:$H$5,1,MATCH(I$72,Kentucky_Lookups!$B$5:$H$5,1))))</f>
        <v>44.827315912850167</v>
      </c>
      <c r="J77" s="60">
        <f>((1+r.escalation)^(J$2-2013))*(INDEX(Kentucky_Lookups!$B$15:$H$15,1,MATCH(J$72,Kentucky_Lookups!$B$5:$H$5,1))+(INDEX(Kentucky_Lookups!$B$15:$H$15,1,MATCH(J$72,Kentucky_Lookups!$B$5:$H$5,1)+1)-INDEX(Kentucky_Lookups!$B$15:$H$15,1,MATCH(J$72,Kentucky_Lookups!$B$5:$H$5,1)))*(J$72-INDEX(Kentucky_Lookups!$B$5:$H$5,1,MATCH(J$72,Kentucky_Lookups!$B$5:$H$5,1)))/(INDEX(Kentucky_Lookups!$B$5:$H$5,1,MATCH(J$72,Kentucky_Lookups!$B$5:$H$5,1)+1)-INDEX(Kentucky_Lookups!$B$5:$H$5,1,MATCH(J$72,Kentucky_Lookups!$B$5:$H$5,1))))</f>
        <v>45.947998810671422</v>
      </c>
      <c r="K77" s="60">
        <f>((1+r.escalation)^(K$2-2013))*(INDEX(Kentucky_Lookups!$B$15:$H$15,1,MATCH(K$72,Kentucky_Lookups!$B$5:$H$5,1))+(INDEX(Kentucky_Lookups!$B$15:$H$15,1,MATCH(K$72,Kentucky_Lookups!$B$5:$H$5,1)+1)-INDEX(Kentucky_Lookups!$B$15:$H$15,1,MATCH(K$72,Kentucky_Lookups!$B$5:$H$5,1)))*(K$72-INDEX(Kentucky_Lookups!$B$5:$H$5,1,MATCH(K$72,Kentucky_Lookups!$B$5:$H$5,1)))/(INDEX(Kentucky_Lookups!$B$5:$H$5,1,MATCH(K$72,Kentucky_Lookups!$B$5:$H$5,1)+1)-INDEX(Kentucky_Lookups!$B$5:$H$5,1,MATCH(K$72,Kentucky_Lookups!$B$5:$H$5,1))))</f>
        <v>47.096698780938205</v>
      </c>
      <c r="L77" s="60">
        <f>((1+r.escalation)^(L$2-2013))*(INDEX(Kentucky_Lookups!$B$15:$H$15,1,MATCH(L$72,Kentucky_Lookups!$B$5:$H$5,1))+(INDEX(Kentucky_Lookups!$B$15:$H$15,1,MATCH(L$72,Kentucky_Lookups!$B$5:$H$5,1)+1)-INDEX(Kentucky_Lookups!$B$15:$H$15,1,MATCH(L$72,Kentucky_Lookups!$B$5:$H$5,1)))*(L$72-INDEX(Kentucky_Lookups!$B$5:$H$5,1,MATCH(L$72,Kentucky_Lookups!$B$5:$H$5,1)))/(INDEX(Kentucky_Lookups!$B$5:$H$5,1,MATCH(L$72,Kentucky_Lookups!$B$5:$H$5,1)+1)-INDEX(Kentucky_Lookups!$B$5:$H$5,1,MATCH(L$72,Kentucky_Lookups!$B$5:$H$5,1))))</f>
        <v>48.274116250461653</v>
      </c>
      <c r="M77" s="60">
        <f>((1+r.escalation)^(M$2-2013))*(INDEX(Kentucky_Lookups!$B$15:$H$15,1,MATCH(M$72,Kentucky_Lookups!$B$5:$H$5,1))+(INDEX(Kentucky_Lookups!$B$15:$H$15,1,MATCH(M$72,Kentucky_Lookups!$B$5:$H$5,1)+1)-INDEX(Kentucky_Lookups!$B$15:$H$15,1,MATCH(M$72,Kentucky_Lookups!$B$5:$H$5,1)))*(M$72-INDEX(Kentucky_Lookups!$B$5:$H$5,1,MATCH(M$72,Kentucky_Lookups!$B$5:$H$5,1)))/(INDEX(Kentucky_Lookups!$B$5:$H$5,1,MATCH(M$72,Kentucky_Lookups!$B$5:$H$5,1)+1)-INDEX(Kentucky_Lookups!$B$5:$H$5,1,MATCH(M$72,Kentucky_Lookups!$B$5:$H$5,1))))</f>
        <v>49.480969156723198</v>
      </c>
      <c r="N77" s="60">
        <f>((1+r.escalation)^(N$2-2013))*(INDEX(Kentucky_Lookups!$B$15:$H$15,1,MATCH(N$72,Kentucky_Lookups!$B$5:$H$5,1))+(INDEX(Kentucky_Lookups!$B$15:$H$15,1,MATCH(N$72,Kentucky_Lookups!$B$5:$H$5,1)+1)-INDEX(Kentucky_Lookups!$B$15:$H$15,1,MATCH(N$72,Kentucky_Lookups!$B$5:$H$5,1)))*(N$72-INDEX(Kentucky_Lookups!$B$5:$H$5,1,MATCH(N$72,Kentucky_Lookups!$B$5:$H$5,1)))/(INDEX(Kentucky_Lookups!$B$5:$H$5,1,MATCH(N$72,Kentucky_Lookups!$B$5:$H$5,1)+1)-INDEX(Kentucky_Lookups!$B$5:$H$5,1,MATCH(N$72,Kentucky_Lookups!$B$5:$H$5,1))))</f>
        <v>50.717993385641272</v>
      </c>
      <c r="O77" s="60">
        <f>((1+r.escalation)^(O$2-2013))*(INDEX(Kentucky_Lookups!$B$15:$H$15,1,MATCH(O$72,Kentucky_Lookups!$B$5:$H$5,1))+(INDEX(Kentucky_Lookups!$B$15:$H$15,1,MATCH(O$72,Kentucky_Lookups!$B$5:$H$5,1)+1)-INDEX(Kentucky_Lookups!$B$15:$H$15,1,MATCH(O$72,Kentucky_Lookups!$B$5:$H$5,1)))*(O$72-INDEX(Kentucky_Lookups!$B$5:$H$5,1,MATCH(O$72,Kentucky_Lookups!$B$5:$H$5,1)))/(INDEX(Kentucky_Lookups!$B$5:$H$5,1,MATCH(O$72,Kentucky_Lookups!$B$5:$H$5,1)+1)-INDEX(Kentucky_Lookups!$B$5:$H$5,1,MATCH(O$72,Kentucky_Lookups!$B$5:$H$5,1))))</f>
        <v>51.985943220282309</v>
      </c>
      <c r="P77" s="60">
        <f>((1+r.escalation)^(P$2-2013))*(INDEX(Kentucky_Lookups!$B$15:$H$15,1,MATCH(P$72,Kentucky_Lookups!$B$5:$H$5,1))+(INDEX(Kentucky_Lookups!$B$15:$H$15,1,MATCH(P$72,Kentucky_Lookups!$B$5:$H$5,1)+1)-INDEX(Kentucky_Lookups!$B$15:$H$15,1,MATCH(P$72,Kentucky_Lookups!$B$5:$H$5,1)))*(P$72-INDEX(Kentucky_Lookups!$B$5:$H$5,1,MATCH(P$72,Kentucky_Lookups!$B$5:$H$5,1)))/(INDEX(Kentucky_Lookups!$B$5:$H$5,1,MATCH(P$72,Kentucky_Lookups!$B$5:$H$5,1)+1)-INDEX(Kentucky_Lookups!$B$5:$H$5,1,MATCH(P$72,Kentucky_Lookups!$B$5:$H$5,1))))</f>
        <v>53.285591800789362</v>
      </c>
      <c r="Q77" s="60">
        <f>((1+r.escalation)^(Q$2-2013))*(INDEX(Kentucky_Lookups!$B$15:$H$15,1,MATCH(Q$72,Kentucky_Lookups!$B$5:$H$5,1))+(INDEX(Kentucky_Lookups!$B$15:$H$15,1,MATCH(Q$72,Kentucky_Lookups!$B$5:$H$5,1)+1)-INDEX(Kentucky_Lookups!$B$15:$H$15,1,MATCH(Q$72,Kentucky_Lookups!$B$5:$H$5,1)))*(Q$72-INDEX(Kentucky_Lookups!$B$5:$H$5,1,MATCH(Q$72,Kentucky_Lookups!$B$5:$H$5,1)))/(INDEX(Kentucky_Lookups!$B$5:$H$5,1,MATCH(Q$72,Kentucky_Lookups!$B$5:$H$5,1)+1)-INDEX(Kentucky_Lookups!$B$5:$H$5,1,MATCH(Q$72,Kentucky_Lookups!$B$5:$H$5,1))))</f>
        <v>54.61773159580909</v>
      </c>
      <c r="R77" s="60">
        <f>((1+r.escalation)^(R$2-2013))*(INDEX(Kentucky_Lookups!$B$15:$H$15,1,MATCH(R$72,Kentucky_Lookups!$B$5:$H$5,1))+(INDEX(Kentucky_Lookups!$B$15:$H$15,1,MATCH(R$72,Kentucky_Lookups!$B$5:$H$5,1)+1)-INDEX(Kentucky_Lookups!$B$15:$H$15,1,MATCH(R$72,Kentucky_Lookups!$B$5:$H$5,1)))*(R$72-INDEX(Kentucky_Lookups!$B$5:$H$5,1,MATCH(R$72,Kentucky_Lookups!$B$5:$H$5,1)))/(INDEX(Kentucky_Lookups!$B$5:$H$5,1,MATCH(R$72,Kentucky_Lookups!$B$5:$H$5,1)+1)-INDEX(Kentucky_Lookups!$B$5:$H$5,1,MATCH(R$72,Kentucky_Lookups!$B$5:$H$5,1))))</f>
        <v>55.983174885704315</v>
      </c>
      <c r="S77" s="60">
        <f>((1+r.escalation)^(S$2-2013))*(INDEX(Kentucky_Lookups!$B$15:$H$15,1,MATCH(S$72,Kentucky_Lookups!$B$5:$H$5,1))+(INDEX(Kentucky_Lookups!$B$15:$H$15,1,MATCH(S$72,Kentucky_Lookups!$B$5:$H$5,1)+1)-INDEX(Kentucky_Lookups!$B$15:$H$15,1,MATCH(S$72,Kentucky_Lookups!$B$5:$H$5,1)))*(S$72-INDEX(Kentucky_Lookups!$B$5:$H$5,1,MATCH(S$72,Kentucky_Lookups!$B$5:$H$5,1)))/(INDEX(Kentucky_Lookups!$B$5:$H$5,1,MATCH(S$72,Kentucky_Lookups!$B$5:$H$5,1)+1)-INDEX(Kentucky_Lookups!$B$5:$H$5,1,MATCH(S$72,Kentucky_Lookups!$B$5:$H$5,1))))</f>
        <v>57.382754257846926</v>
      </c>
      <c r="T77" s="60">
        <f>((1+r.escalation)^(T$2-2013))*(INDEX(Kentucky_Lookups!$B$15:$H$15,1,MATCH(T$72,Kentucky_Lookups!$B$5:$H$5,1))+(INDEX(Kentucky_Lookups!$B$15:$H$15,1,MATCH(T$72,Kentucky_Lookups!$B$5:$H$5,1)+1)-INDEX(Kentucky_Lookups!$B$15:$H$15,1,MATCH(T$72,Kentucky_Lookups!$B$5:$H$5,1)))*(T$72-INDEX(Kentucky_Lookups!$B$5:$H$5,1,MATCH(T$72,Kentucky_Lookups!$B$5:$H$5,1)))/(INDEX(Kentucky_Lookups!$B$5:$H$5,1,MATCH(T$72,Kentucky_Lookups!$B$5:$H$5,1)+1)-INDEX(Kentucky_Lookups!$B$5:$H$5,1,MATCH(T$72,Kentucky_Lookups!$B$5:$H$5,1))))</f>
        <v>58.817323114293089</v>
      </c>
      <c r="U77" s="60">
        <f>((1+r.escalation)^(U$2-2013))*(INDEX(Kentucky_Lookups!$B$15:$H$15,1,MATCH(U$72,Kentucky_Lookups!$B$5:$H$5,1))+(INDEX(Kentucky_Lookups!$B$15:$H$15,1,MATCH(U$72,Kentucky_Lookups!$B$5:$H$5,1)+1)-INDEX(Kentucky_Lookups!$B$15:$H$15,1,MATCH(U$72,Kentucky_Lookups!$B$5:$H$5,1)))*(U$72-INDEX(Kentucky_Lookups!$B$5:$H$5,1,MATCH(U$72,Kentucky_Lookups!$B$5:$H$5,1)))/(INDEX(Kentucky_Lookups!$B$5:$H$5,1,MATCH(U$72,Kentucky_Lookups!$B$5:$H$5,1)+1)-INDEX(Kentucky_Lookups!$B$5:$H$5,1,MATCH(U$72,Kentucky_Lookups!$B$5:$H$5,1))))</f>
        <v>60.287756192150411</v>
      </c>
      <c r="V77" s="60">
        <f>((1+r.escalation)^(V$2-2013))*(INDEX(Kentucky_Lookups!$B$15:$H$15,1,MATCH(V$72,Kentucky_Lookups!$B$5:$H$5,1))+(INDEX(Kentucky_Lookups!$B$15:$H$15,1,MATCH(V$72,Kentucky_Lookups!$B$5:$H$5,1)+1)-INDEX(Kentucky_Lookups!$B$15:$H$15,1,MATCH(V$72,Kentucky_Lookups!$B$5:$H$5,1)))*(V$72-INDEX(Kentucky_Lookups!$B$5:$H$5,1,MATCH(V$72,Kentucky_Lookups!$B$5:$H$5,1)))/(INDEX(Kentucky_Lookups!$B$5:$H$5,1,MATCH(V$72,Kentucky_Lookups!$B$5:$H$5,1)+1)-INDEX(Kentucky_Lookups!$B$5:$H$5,1,MATCH(V$72,Kentucky_Lookups!$B$5:$H$5,1))))</f>
        <v>61.794950096954175</v>
      </c>
      <c r="W77" s="60">
        <f>((1+r.escalation)^(W$2-2013))*(INDEX(Kentucky_Lookups!$B$15:$H$15,1,MATCH(W$72,Kentucky_Lookups!$B$5:$H$5,1))+(INDEX(Kentucky_Lookups!$B$15:$H$15,1,MATCH(W$72,Kentucky_Lookups!$B$5:$H$5,1)+1)-INDEX(Kentucky_Lookups!$B$15:$H$15,1,MATCH(W$72,Kentucky_Lookups!$B$5:$H$5,1)))*(W$72-INDEX(Kentucky_Lookups!$B$5:$H$5,1,MATCH(W$72,Kentucky_Lookups!$B$5:$H$5,1)))/(INDEX(Kentucky_Lookups!$B$5:$H$5,1,MATCH(W$72,Kentucky_Lookups!$B$5:$H$5,1)+1)-INDEX(Kentucky_Lookups!$B$5:$H$5,1,MATCH(W$72,Kentucky_Lookups!$B$5:$H$5,1))))</f>
        <v>63.339823849378028</v>
      </c>
      <c r="X77" s="60">
        <f>((1+r.escalation)^(X$2-2013))*(INDEX(Kentucky_Lookups!$B$15:$H$15,1,MATCH(X$72,Kentucky_Lookups!$B$5:$H$5,1))+(INDEX(Kentucky_Lookups!$B$15:$H$15,1,MATCH(X$72,Kentucky_Lookups!$B$5:$H$5,1)+1)-INDEX(Kentucky_Lookups!$B$15:$H$15,1,MATCH(X$72,Kentucky_Lookups!$B$5:$H$5,1)))*(X$72-INDEX(Kentucky_Lookups!$B$5:$H$5,1,MATCH(X$72,Kentucky_Lookups!$B$5:$H$5,1)))/(INDEX(Kentucky_Lookups!$B$5:$H$5,1,MATCH(X$72,Kentucky_Lookups!$B$5:$H$5,1)+1)-INDEX(Kentucky_Lookups!$B$5:$H$5,1,MATCH(X$72,Kentucky_Lookups!$B$5:$H$5,1))))</f>
        <v>64.923319445612478</v>
      </c>
      <c r="Y77" s="60">
        <f>((1+r.escalation)^(Y$2-2013))*(INDEX(Kentucky_Lookups!$B$15:$H$15,1,MATCH(Y$72,Kentucky_Lookups!$B$5:$H$5,1))+(INDEX(Kentucky_Lookups!$B$15:$H$15,1,MATCH(Y$72,Kentucky_Lookups!$B$5:$H$5,1)+1)-INDEX(Kentucky_Lookups!$B$15:$H$15,1,MATCH(Y$72,Kentucky_Lookups!$B$5:$H$5,1)))*(Y$72-INDEX(Kentucky_Lookups!$B$5:$H$5,1,MATCH(Y$72,Kentucky_Lookups!$B$5:$H$5,1)))/(INDEX(Kentucky_Lookups!$B$5:$H$5,1,MATCH(Y$72,Kentucky_Lookups!$B$5:$H$5,1)+1)-INDEX(Kentucky_Lookups!$B$5:$H$5,1,MATCH(Y$72,Kentucky_Lookups!$B$5:$H$5,1))))</f>
        <v>66.546402431752782</v>
      </c>
      <c r="Z77" s="60">
        <f>((1+r.escalation)^(Z$2-2013))*(INDEX(Kentucky_Lookups!$B$15:$H$15,1,MATCH(Z$72,Kentucky_Lookups!$B$5:$H$5,1))+(INDEX(Kentucky_Lookups!$B$15:$H$15,1,MATCH(Z$72,Kentucky_Lookups!$B$5:$H$5,1)+1)-INDEX(Kentucky_Lookups!$B$15:$H$15,1,MATCH(Z$72,Kentucky_Lookups!$B$5:$H$5,1)))*(Z$72-INDEX(Kentucky_Lookups!$B$5:$H$5,1,MATCH(Z$72,Kentucky_Lookups!$B$5:$H$5,1)))/(INDEX(Kentucky_Lookups!$B$5:$H$5,1,MATCH(Z$72,Kentucky_Lookups!$B$5:$H$5,1)+1)-INDEX(Kentucky_Lookups!$B$5:$H$5,1,MATCH(Z$72,Kentucky_Lookups!$B$5:$H$5,1))))</f>
        <v>68.210062492546584</v>
      </c>
      <c r="AA77" s="60">
        <f>((1+r.escalation)^(AA$2-2013))*(INDEX(Kentucky_Lookups!$B$15:$H$15,1,MATCH(AA$72,Kentucky_Lookups!$B$5:$H$5,1))+(INDEX(Kentucky_Lookups!$B$15:$H$15,1,MATCH(AA$72,Kentucky_Lookups!$B$5:$H$5,1)+1)-INDEX(Kentucky_Lookups!$B$15:$H$15,1,MATCH(AA$72,Kentucky_Lookups!$B$5:$H$5,1)))*(AA$72-INDEX(Kentucky_Lookups!$B$5:$H$5,1,MATCH(AA$72,Kentucky_Lookups!$B$5:$H$5,1)))/(INDEX(Kentucky_Lookups!$B$5:$H$5,1,MATCH(AA$72,Kentucky_Lookups!$B$5:$H$5,1)+1)-INDEX(Kentucky_Lookups!$B$5:$H$5,1,MATCH(AA$72,Kentucky_Lookups!$B$5:$H$5,1))))</f>
        <v>69.915314054860247</v>
      </c>
      <c r="AB77" s="60">
        <f>((1+r.escalation)^(AB$2-2013))*(INDEX(Kentucky_Lookups!$B$15:$H$15,1,MATCH(AB$72,Kentucky_Lookups!$B$5:$H$5,1))+(INDEX(Kentucky_Lookups!$B$15:$H$15,1,MATCH(AB$72,Kentucky_Lookups!$B$5:$H$5,1)+1)-INDEX(Kentucky_Lookups!$B$15:$H$15,1,MATCH(AB$72,Kentucky_Lookups!$B$5:$H$5,1)))*(AB$72-INDEX(Kentucky_Lookups!$B$5:$H$5,1,MATCH(AB$72,Kentucky_Lookups!$B$5:$H$5,1)))/(INDEX(Kentucky_Lookups!$B$5:$H$5,1,MATCH(AB$72,Kentucky_Lookups!$B$5:$H$5,1)+1)-INDEX(Kentucky_Lookups!$B$5:$H$5,1,MATCH(AB$72,Kentucky_Lookups!$B$5:$H$5,1))))</f>
        <v>71.663196906231747</v>
      </c>
      <c r="AC77" s="60">
        <f>((1+r.escalation)^(AC$2-2013))*(INDEX(Kentucky_Lookups!$B$15:$H$15,1,MATCH(AC$72,Kentucky_Lookups!$B$5:$H$5,1))+(INDEX(Kentucky_Lookups!$B$15:$H$15,1,MATCH(AC$72,Kentucky_Lookups!$B$5:$H$5,1)+1)-INDEX(Kentucky_Lookups!$B$15:$H$15,1,MATCH(AC$72,Kentucky_Lookups!$B$5:$H$5,1)))*(AC$72-INDEX(Kentucky_Lookups!$B$5:$H$5,1,MATCH(AC$72,Kentucky_Lookups!$B$5:$H$5,1)))/(INDEX(Kentucky_Lookups!$B$5:$H$5,1,MATCH(AC$72,Kentucky_Lookups!$B$5:$H$5,1)+1)-INDEX(Kentucky_Lookups!$B$5:$H$5,1,MATCH(AC$72,Kentucky_Lookups!$B$5:$H$5,1))))</f>
        <v>73.45477682888756</v>
      </c>
      <c r="AD77" s="60">
        <f>((1+r.escalation)^(AD$2-2013))*(INDEX(Kentucky_Lookups!$B$15:$H$15,1,MATCH(AD$72,Kentucky_Lookups!$B$5:$H$5,1))+(INDEX(Kentucky_Lookups!$B$15:$H$15,1,MATCH(AD$72,Kentucky_Lookups!$B$5:$H$5,1)+1)-INDEX(Kentucky_Lookups!$B$15:$H$15,1,MATCH(AD$72,Kentucky_Lookups!$B$5:$H$5,1)))*(AD$72-INDEX(Kentucky_Lookups!$B$5:$H$5,1,MATCH(AD$72,Kentucky_Lookups!$B$5:$H$5,1)))/(INDEX(Kentucky_Lookups!$B$5:$H$5,1,MATCH(AD$72,Kentucky_Lookups!$B$5:$H$5,1)+1)-INDEX(Kentucky_Lookups!$B$5:$H$5,1,MATCH(AD$72,Kentucky_Lookups!$B$5:$H$5,1))))</f>
        <v>75.291146249609724</v>
      </c>
      <c r="AE77" s="60">
        <f>((1+r.escalation)^(AE$2-2013))*(INDEX(Kentucky_Lookups!$B$15:$H$15,1,MATCH(AE$72,Kentucky_Lookups!$B$5:$H$5,1))+(INDEX(Kentucky_Lookups!$B$15:$H$15,1,MATCH(AE$72,Kentucky_Lookups!$B$5:$H$5,1)+1)-INDEX(Kentucky_Lookups!$B$15:$H$15,1,MATCH(AE$72,Kentucky_Lookups!$B$5:$H$5,1)))*(AE$72-INDEX(Kentucky_Lookups!$B$5:$H$5,1,MATCH(AE$72,Kentucky_Lookups!$B$5:$H$5,1)))/(INDEX(Kentucky_Lookups!$B$5:$H$5,1,MATCH(AE$72,Kentucky_Lookups!$B$5:$H$5,1)+1)-INDEX(Kentucky_Lookups!$B$5:$H$5,1,MATCH(AE$72,Kentucky_Lookups!$B$5:$H$5,1))))</f>
        <v>77.173424905849984</v>
      </c>
      <c r="AF77" s="60">
        <f>((1+r.escalation)^(AF$2-2013))*(INDEX(Kentucky_Lookups!$B$15:$H$15,1,MATCH(AF$72,Kentucky_Lookups!$B$5:$H$5,1))+(INDEX(Kentucky_Lookups!$B$15:$H$15,1,MATCH(AF$72,Kentucky_Lookups!$B$5:$H$5,1)+1)-INDEX(Kentucky_Lookups!$B$15:$H$15,1,MATCH(AF$72,Kentucky_Lookups!$B$5:$H$5,1)))*(AF$72-INDEX(Kentucky_Lookups!$B$5:$H$5,1,MATCH(AF$72,Kentucky_Lookups!$B$5:$H$5,1)))/(INDEX(Kentucky_Lookups!$B$5:$H$5,1,MATCH(AF$72,Kentucky_Lookups!$B$5:$H$5,1)+1)-INDEX(Kentucky_Lookups!$B$5:$H$5,1,MATCH(AF$72,Kentucky_Lookups!$B$5:$H$5,1))))</f>
        <v>79.102760528496219</v>
      </c>
      <c r="AG77" s="60">
        <f>((1+r.escalation)^(AG$2-2013))*(INDEX(Kentucky_Lookups!$B$15:$H$15,1,MATCH(AG$72,Kentucky_Lookups!$B$5:$H$5,1))+(INDEX(Kentucky_Lookups!$B$15:$H$15,1,MATCH(AG$72,Kentucky_Lookups!$B$5:$H$5,1)+1)-INDEX(Kentucky_Lookups!$B$15:$H$15,1,MATCH(AG$72,Kentucky_Lookups!$B$5:$H$5,1)))*(AG$72-INDEX(Kentucky_Lookups!$B$5:$H$5,1,MATCH(AG$72,Kentucky_Lookups!$B$5:$H$5,1)))/(INDEX(Kentucky_Lookups!$B$5:$H$5,1,MATCH(AG$72,Kentucky_Lookups!$B$5:$H$5,1)+1)-INDEX(Kentucky_Lookups!$B$5:$H$5,1,MATCH(AG$72,Kentucky_Lookups!$B$5:$H$5,1))))</f>
        <v>81.080329541708622</v>
      </c>
      <c r="AH77" s="60">
        <f>((1+r.escalation)^(AH$2-2013))*(INDEX(Kentucky_Lookups!$B$15:$H$15,1,MATCH(AH$72,Kentucky_Lookups!$B$5:$H$5,1))+(INDEX(Kentucky_Lookups!$B$15:$H$15,1,MATCH(AH$72,Kentucky_Lookups!$B$5:$H$5,1)+1)-INDEX(Kentucky_Lookups!$B$15:$H$15,1,MATCH(AH$72,Kentucky_Lookups!$B$5:$H$5,1)))*(AH$72-INDEX(Kentucky_Lookups!$B$5:$H$5,1,MATCH(AH$72,Kentucky_Lookups!$B$5:$H$5,1)))/(INDEX(Kentucky_Lookups!$B$5:$H$5,1,MATCH(AH$72,Kentucky_Lookups!$B$5:$H$5,1)+1)-INDEX(Kentucky_Lookups!$B$5:$H$5,1,MATCH(AH$72,Kentucky_Lookups!$B$5:$H$5,1))))</f>
        <v>83.107337780251342</v>
      </c>
      <c r="AI77" s="60">
        <f>((1+r.escalation)^(AI$2-2013))*(INDEX(Kentucky_Lookups!$B$15:$H$15,1,MATCH(AI$72,Kentucky_Lookups!$B$5:$H$5,1))+(INDEX(Kentucky_Lookups!$B$15:$H$15,1,MATCH(AI$72,Kentucky_Lookups!$B$5:$H$5,1)+1)-INDEX(Kentucky_Lookups!$B$15:$H$15,1,MATCH(AI$72,Kentucky_Lookups!$B$5:$H$5,1)))*(AI$72-INDEX(Kentucky_Lookups!$B$5:$H$5,1,MATCH(AI$72,Kentucky_Lookups!$B$5:$H$5,1)))/(INDEX(Kentucky_Lookups!$B$5:$H$5,1,MATCH(AI$72,Kentucky_Lookups!$B$5:$H$5,1)+1)-INDEX(Kentucky_Lookups!$B$5:$H$5,1,MATCH(AI$72,Kentucky_Lookups!$B$5:$H$5,1))))</f>
        <v>85.185021224757605</v>
      </c>
      <c r="AJ77" s="60">
        <f>((1+r.escalation)^(AJ$2-2013))*(INDEX(Kentucky_Lookups!$B$15:$H$15,1,MATCH(AJ$72,Kentucky_Lookups!$B$5:$H$5,1))+(INDEX(Kentucky_Lookups!$B$15:$H$15,1,MATCH(AJ$72,Kentucky_Lookups!$B$5:$H$5,1)+1)-INDEX(Kentucky_Lookups!$B$15:$H$15,1,MATCH(AJ$72,Kentucky_Lookups!$B$5:$H$5,1)))*(AJ$72-INDEX(Kentucky_Lookups!$B$5:$H$5,1,MATCH(AJ$72,Kentucky_Lookups!$B$5:$H$5,1)))/(INDEX(Kentucky_Lookups!$B$5:$H$5,1,MATCH(AJ$72,Kentucky_Lookups!$B$5:$H$5,1)+1)-INDEX(Kentucky_Lookups!$B$5:$H$5,1,MATCH(AJ$72,Kentucky_Lookups!$B$5:$H$5,1))))</f>
        <v>87.314646755376558</v>
      </c>
    </row>
    <row r="78" spans="1:36">
      <c r="B78" t="s">
        <v>172</v>
      </c>
      <c r="C78" s="43" t="s">
        <v>50</v>
      </c>
      <c r="D78" s="34"/>
      <c r="H78" s="60">
        <f>((1+r.escalation)^(H$2-2013))*(INDEX(Kentucky_Lookups!$B$11:$H$11,1,MATCH(H$72,Kentucky_Lookups!$B$5:$H$5,1))+(INDEX(Kentucky_Lookups!$B$11:$H$11,1,MATCH(H$72,Kentucky_Lookups!$B$5:$H$5,1)+1)-INDEX(Kentucky_Lookups!$B$11:$H$11,1,MATCH(H$72,Kentucky_Lookups!$B$5:$H$5,1)))*(H$72-INDEX(Kentucky_Lookups!$B$5:$H$5,1,MATCH(H$72,Kentucky_Lookups!$B$5:$H$5,1)))/(INDEX(Kentucky_Lookups!$B$5:$H$5,1,MATCH(H$72,Kentucky_Lookups!$B$5:$H$5,1)+1)-INDEX(Kentucky_Lookups!$B$5:$H$5,1,MATCH(H$72,Kentucky_Lookups!$B$5:$H$5,1))))</f>
        <v>12255.330122175184</v>
      </c>
      <c r="I78" s="60">
        <f>((1+r.escalation)^(I$2-2013))*(INDEX(Kentucky_Lookups!$B$11:$H$11,1,MATCH(I$72,Kentucky_Lookups!$B$5:$H$5,1))+(INDEX(Kentucky_Lookups!$B$11:$H$11,1,MATCH(I$72,Kentucky_Lookups!$B$5:$H$5,1)+1)-INDEX(Kentucky_Lookups!$B$11:$H$11,1,MATCH(I$72,Kentucky_Lookups!$B$5:$H$5,1)))*(I$72-INDEX(Kentucky_Lookups!$B$5:$H$5,1,MATCH(I$72,Kentucky_Lookups!$B$5:$H$5,1)))/(INDEX(Kentucky_Lookups!$B$5:$H$5,1,MATCH(I$72,Kentucky_Lookups!$B$5:$H$5,1)+1)-INDEX(Kentucky_Lookups!$B$5:$H$5,1,MATCH(I$72,Kentucky_Lookups!$B$5:$H$5,1))))</f>
        <v>12561.713375229561</v>
      </c>
      <c r="J78" s="60">
        <f>((1+r.escalation)^(J$2-2013))*(INDEX(Kentucky_Lookups!$B$11:$H$11,1,MATCH(J$72,Kentucky_Lookups!$B$5:$H$5,1))+(INDEX(Kentucky_Lookups!$B$11:$H$11,1,MATCH(J$72,Kentucky_Lookups!$B$5:$H$5,1)+1)-INDEX(Kentucky_Lookups!$B$11:$H$11,1,MATCH(J$72,Kentucky_Lookups!$B$5:$H$5,1)))*(J$72-INDEX(Kentucky_Lookups!$B$5:$H$5,1,MATCH(J$72,Kentucky_Lookups!$B$5:$H$5,1)))/(INDEX(Kentucky_Lookups!$B$5:$H$5,1,MATCH(J$72,Kentucky_Lookups!$B$5:$H$5,1)+1)-INDEX(Kentucky_Lookups!$B$5:$H$5,1,MATCH(J$72,Kentucky_Lookups!$B$5:$H$5,1))))</f>
        <v>12875.756209610301</v>
      </c>
      <c r="K78" s="60">
        <f>((1+r.escalation)^(K$2-2013))*(INDEX(Kentucky_Lookups!$B$11:$H$11,1,MATCH(K$72,Kentucky_Lookups!$B$5:$H$5,1))+(INDEX(Kentucky_Lookups!$B$11:$H$11,1,MATCH(K$72,Kentucky_Lookups!$B$5:$H$5,1)+1)-INDEX(Kentucky_Lookups!$B$11:$H$11,1,MATCH(K$72,Kentucky_Lookups!$B$5:$H$5,1)))*(K$72-INDEX(Kentucky_Lookups!$B$5:$H$5,1,MATCH(K$72,Kentucky_Lookups!$B$5:$H$5,1)))/(INDEX(Kentucky_Lookups!$B$5:$H$5,1,MATCH(K$72,Kentucky_Lookups!$B$5:$H$5,1)+1)-INDEX(Kentucky_Lookups!$B$5:$H$5,1,MATCH(K$72,Kentucky_Lookups!$B$5:$H$5,1))))</f>
        <v>13197.650114850558</v>
      </c>
      <c r="L78" s="60">
        <f>((1+r.escalation)^(L$2-2013))*(INDEX(Kentucky_Lookups!$B$11:$H$11,1,MATCH(L$72,Kentucky_Lookups!$B$5:$H$5,1))+(INDEX(Kentucky_Lookups!$B$11:$H$11,1,MATCH(L$72,Kentucky_Lookups!$B$5:$H$5,1)+1)-INDEX(Kentucky_Lookups!$B$11:$H$11,1,MATCH(L$72,Kentucky_Lookups!$B$5:$H$5,1)))*(L$72-INDEX(Kentucky_Lookups!$B$5:$H$5,1,MATCH(L$72,Kentucky_Lookups!$B$5:$H$5,1)))/(INDEX(Kentucky_Lookups!$B$5:$H$5,1,MATCH(L$72,Kentucky_Lookups!$B$5:$H$5,1)+1)-INDEX(Kentucky_Lookups!$B$5:$H$5,1,MATCH(L$72,Kentucky_Lookups!$B$5:$H$5,1))))</f>
        <v>13527.591367721821</v>
      </c>
      <c r="M78" s="60">
        <f>((1+r.escalation)^(M$2-2013))*(INDEX(Kentucky_Lookups!$B$11:$H$11,1,MATCH(M$72,Kentucky_Lookups!$B$5:$H$5,1))+(INDEX(Kentucky_Lookups!$B$11:$H$11,1,MATCH(M$72,Kentucky_Lookups!$B$5:$H$5,1)+1)-INDEX(Kentucky_Lookups!$B$11:$H$11,1,MATCH(M$72,Kentucky_Lookups!$B$5:$H$5,1)))*(M$72-INDEX(Kentucky_Lookups!$B$5:$H$5,1,MATCH(M$72,Kentucky_Lookups!$B$5:$H$5,1)))/(INDEX(Kentucky_Lookups!$B$5:$H$5,1,MATCH(M$72,Kentucky_Lookups!$B$5:$H$5,1)+1)-INDEX(Kentucky_Lookups!$B$5:$H$5,1,MATCH(M$72,Kentucky_Lookups!$B$5:$H$5,1))))</f>
        <v>13865.781151914865</v>
      </c>
      <c r="N78" s="60">
        <f>((1+r.escalation)^(N$2-2013))*(INDEX(Kentucky_Lookups!$B$11:$H$11,1,MATCH(N$72,Kentucky_Lookups!$B$5:$H$5,1))+(INDEX(Kentucky_Lookups!$B$11:$H$11,1,MATCH(N$72,Kentucky_Lookups!$B$5:$H$5,1)+1)-INDEX(Kentucky_Lookups!$B$11:$H$11,1,MATCH(N$72,Kentucky_Lookups!$B$5:$H$5,1)))*(N$72-INDEX(Kentucky_Lookups!$B$5:$H$5,1,MATCH(N$72,Kentucky_Lookups!$B$5:$H$5,1)))/(INDEX(Kentucky_Lookups!$B$5:$H$5,1,MATCH(N$72,Kentucky_Lookups!$B$5:$H$5,1)+1)-INDEX(Kentucky_Lookups!$B$5:$H$5,1,MATCH(N$72,Kentucky_Lookups!$B$5:$H$5,1))))</f>
        <v>14212.425680712735</v>
      </c>
      <c r="O78" s="60">
        <f>((1+r.escalation)^(O$2-2013))*(INDEX(Kentucky_Lookups!$B$11:$H$11,1,MATCH(O$72,Kentucky_Lookups!$B$5:$H$5,1))+(INDEX(Kentucky_Lookups!$B$11:$H$11,1,MATCH(O$72,Kentucky_Lookups!$B$5:$H$5,1)+1)-INDEX(Kentucky_Lookups!$B$11:$H$11,1,MATCH(O$72,Kentucky_Lookups!$B$5:$H$5,1)))*(O$72-INDEX(Kentucky_Lookups!$B$5:$H$5,1,MATCH(O$72,Kentucky_Lookups!$B$5:$H$5,1)))/(INDEX(Kentucky_Lookups!$B$5:$H$5,1,MATCH(O$72,Kentucky_Lookups!$B$5:$H$5,1)+1)-INDEX(Kentucky_Lookups!$B$5:$H$5,1,MATCH(O$72,Kentucky_Lookups!$B$5:$H$5,1))))</f>
        <v>14567.736322730556</v>
      </c>
      <c r="P78" s="60">
        <f>((1+r.escalation)^(P$2-2013))*(INDEX(Kentucky_Lookups!$B$11:$H$11,1,MATCH(P$72,Kentucky_Lookups!$B$5:$H$5,1))+(INDEX(Kentucky_Lookups!$B$11:$H$11,1,MATCH(P$72,Kentucky_Lookups!$B$5:$H$5,1)+1)-INDEX(Kentucky_Lookups!$B$11:$H$11,1,MATCH(P$72,Kentucky_Lookups!$B$5:$H$5,1)))*(P$72-INDEX(Kentucky_Lookups!$B$5:$H$5,1,MATCH(P$72,Kentucky_Lookups!$B$5:$H$5,1)))/(INDEX(Kentucky_Lookups!$B$5:$H$5,1,MATCH(P$72,Kentucky_Lookups!$B$5:$H$5,1)+1)-INDEX(Kentucky_Lookups!$B$5:$H$5,1,MATCH(P$72,Kentucky_Lookups!$B$5:$H$5,1))))</f>
        <v>14931.929730798818</v>
      </c>
      <c r="Q78" s="60">
        <f>((1+r.escalation)^(Q$2-2013))*(INDEX(Kentucky_Lookups!$B$11:$H$11,1,MATCH(Q$72,Kentucky_Lookups!$B$5:$H$5,1))+(INDEX(Kentucky_Lookups!$B$11:$H$11,1,MATCH(Q$72,Kentucky_Lookups!$B$5:$H$5,1)+1)-INDEX(Kentucky_Lookups!$B$11:$H$11,1,MATCH(Q$72,Kentucky_Lookups!$B$5:$H$5,1)))*(Q$72-INDEX(Kentucky_Lookups!$B$5:$H$5,1,MATCH(Q$72,Kentucky_Lookups!$B$5:$H$5,1)))/(INDEX(Kentucky_Lookups!$B$5:$H$5,1,MATCH(Q$72,Kentucky_Lookups!$B$5:$H$5,1)+1)-INDEX(Kentucky_Lookups!$B$5:$H$5,1,MATCH(Q$72,Kentucky_Lookups!$B$5:$H$5,1))))</f>
        <v>15305.227974068786</v>
      </c>
      <c r="R78" s="60">
        <f>((1+r.escalation)^(R$2-2013))*(INDEX(Kentucky_Lookups!$B$11:$H$11,1,MATCH(R$72,Kentucky_Lookups!$B$5:$H$5,1))+(INDEX(Kentucky_Lookups!$B$11:$H$11,1,MATCH(R$72,Kentucky_Lookups!$B$5:$H$5,1)+1)-INDEX(Kentucky_Lookups!$B$11:$H$11,1,MATCH(R$72,Kentucky_Lookups!$B$5:$H$5,1)))*(R$72-INDEX(Kentucky_Lookups!$B$5:$H$5,1,MATCH(R$72,Kentucky_Lookups!$B$5:$H$5,1)))/(INDEX(Kentucky_Lookups!$B$5:$H$5,1,MATCH(R$72,Kentucky_Lookups!$B$5:$H$5,1)+1)-INDEX(Kentucky_Lookups!$B$5:$H$5,1,MATCH(R$72,Kentucky_Lookups!$B$5:$H$5,1))))</f>
        <v>15687.858673420507</v>
      </c>
      <c r="S78" s="60">
        <f>((1+r.escalation)^(S$2-2013))*(INDEX(Kentucky_Lookups!$B$11:$H$11,1,MATCH(S$72,Kentucky_Lookups!$B$5:$H$5,1))+(INDEX(Kentucky_Lookups!$B$11:$H$11,1,MATCH(S$72,Kentucky_Lookups!$B$5:$H$5,1)+1)-INDEX(Kentucky_Lookups!$B$11:$H$11,1,MATCH(S$72,Kentucky_Lookups!$B$5:$H$5,1)))*(S$72-INDEX(Kentucky_Lookups!$B$5:$H$5,1,MATCH(S$72,Kentucky_Lookups!$B$5:$H$5,1)))/(INDEX(Kentucky_Lookups!$B$5:$H$5,1,MATCH(S$72,Kentucky_Lookups!$B$5:$H$5,1)+1)-INDEX(Kentucky_Lookups!$B$5:$H$5,1,MATCH(S$72,Kentucky_Lookups!$B$5:$H$5,1))))</f>
        <v>16080.055140256021</v>
      </c>
      <c r="T78" s="60">
        <f>((1+r.escalation)^(T$2-2013))*(INDEX(Kentucky_Lookups!$B$11:$H$11,1,MATCH(T$72,Kentucky_Lookups!$B$5:$H$5,1))+(INDEX(Kentucky_Lookups!$B$11:$H$11,1,MATCH(T$72,Kentucky_Lookups!$B$5:$H$5,1)+1)-INDEX(Kentucky_Lookups!$B$11:$H$11,1,MATCH(T$72,Kentucky_Lookups!$B$5:$H$5,1)))*(T$72-INDEX(Kentucky_Lookups!$B$5:$H$5,1,MATCH(T$72,Kentucky_Lookups!$B$5:$H$5,1)))/(INDEX(Kentucky_Lookups!$B$5:$H$5,1,MATCH(T$72,Kentucky_Lookups!$B$5:$H$5,1)+1)-INDEX(Kentucky_Lookups!$B$5:$H$5,1,MATCH(T$72,Kentucky_Lookups!$B$5:$H$5,1))))</f>
        <v>16482.05651876242</v>
      </c>
      <c r="U78" s="60">
        <f>((1+r.escalation)^(U$2-2013))*(INDEX(Kentucky_Lookups!$B$11:$H$11,1,MATCH(U$72,Kentucky_Lookups!$B$5:$H$5,1))+(INDEX(Kentucky_Lookups!$B$11:$H$11,1,MATCH(U$72,Kentucky_Lookups!$B$5:$H$5,1)+1)-INDEX(Kentucky_Lookups!$B$11:$H$11,1,MATCH(U$72,Kentucky_Lookups!$B$5:$H$5,1)))*(U$72-INDEX(Kentucky_Lookups!$B$5:$H$5,1,MATCH(U$72,Kentucky_Lookups!$B$5:$H$5,1)))/(INDEX(Kentucky_Lookups!$B$5:$H$5,1,MATCH(U$72,Kentucky_Lookups!$B$5:$H$5,1)+1)-INDEX(Kentucky_Lookups!$B$5:$H$5,1,MATCH(U$72,Kentucky_Lookups!$B$5:$H$5,1))))</f>
        <v>16894.107931731476</v>
      </c>
      <c r="V78" s="60">
        <f>((1+r.escalation)^(V$2-2013))*(INDEX(Kentucky_Lookups!$B$11:$H$11,1,MATCH(V$72,Kentucky_Lookups!$B$5:$H$5,1))+(INDEX(Kentucky_Lookups!$B$11:$H$11,1,MATCH(V$72,Kentucky_Lookups!$B$5:$H$5,1)+1)-INDEX(Kentucky_Lookups!$B$11:$H$11,1,MATCH(V$72,Kentucky_Lookups!$B$5:$H$5,1)))*(V$72-INDEX(Kentucky_Lookups!$B$5:$H$5,1,MATCH(V$72,Kentucky_Lookups!$B$5:$H$5,1)))/(INDEX(Kentucky_Lookups!$B$5:$H$5,1,MATCH(V$72,Kentucky_Lookups!$B$5:$H$5,1)+1)-INDEX(Kentucky_Lookups!$B$5:$H$5,1,MATCH(V$72,Kentucky_Lookups!$B$5:$H$5,1))))</f>
        <v>17316.460630024765</v>
      </c>
      <c r="W78" s="60">
        <f>((1+r.escalation)^(W$2-2013))*(INDEX(Kentucky_Lookups!$B$11:$H$11,1,MATCH(W$72,Kentucky_Lookups!$B$5:$H$5,1))+(INDEX(Kentucky_Lookups!$B$11:$H$11,1,MATCH(W$72,Kentucky_Lookups!$B$5:$H$5,1)+1)-INDEX(Kentucky_Lookups!$B$11:$H$11,1,MATCH(W$72,Kentucky_Lookups!$B$5:$H$5,1)))*(W$72-INDEX(Kentucky_Lookups!$B$5:$H$5,1,MATCH(W$72,Kentucky_Lookups!$B$5:$H$5,1)))/(INDEX(Kentucky_Lookups!$B$5:$H$5,1,MATCH(W$72,Kentucky_Lookups!$B$5:$H$5,1)+1)-INDEX(Kentucky_Lookups!$B$5:$H$5,1,MATCH(W$72,Kentucky_Lookups!$B$5:$H$5,1))))</f>
        <v>17749.372145775385</v>
      </c>
      <c r="X78" s="60">
        <f>((1+r.escalation)^(X$2-2013))*(INDEX(Kentucky_Lookups!$B$11:$H$11,1,MATCH(X$72,Kentucky_Lookups!$B$5:$H$5,1))+(INDEX(Kentucky_Lookups!$B$11:$H$11,1,MATCH(X$72,Kentucky_Lookups!$B$5:$H$5,1)+1)-INDEX(Kentucky_Lookups!$B$11:$H$11,1,MATCH(X$72,Kentucky_Lookups!$B$5:$H$5,1)))*(X$72-INDEX(Kentucky_Lookups!$B$5:$H$5,1,MATCH(X$72,Kentucky_Lookups!$B$5:$H$5,1)))/(INDEX(Kentucky_Lookups!$B$5:$H$5,1,MATCH(X$72,Kentucky_Lookups!$B$5:$H$5,1)+1)-INDEX(Kentucky_Lookups!$B$5:$H$5,1,MATCH(X$72,Kentucky_Lookups!$B$5:$H$5,1))))</f>
        <v>18193.106449419767</v>
      </c>
      <c r="Y78" s="60">
        <f>((1+r.escalation)^(Y$2-2013))*(INDEX(Kentucky_Lookups!$B$11:$H$11,1,MATCH(Y$72,Kentucky_Lookups!$B$5:$H$5,1))+(INDEX(Kentucky_Lookups!$B$11:$H$11,1,MATCH(Y$72,Kentucky_Lookups!$B$5:$H$5,1)+1)-INDEX(Kentucky_Lookups!$B$11:$H$11,1,MATCH(Y$72,Kentucky_Lookups!$B$5:$H$5,1)))*(Y$72-INDEX(Kentucky_Lookups!$B$5:$H$5,1,MATCH(Y$72,Kentucky_Lookups!$B$5:$H$5,1)))/(INDEX(Kentucky_Lookups!$B$5:$H$5,1,MATCH(Y$72,Kentucky_Lookups!$B$5:$H$5,1)+1)-INDEX(Kentucky_Lookups!$B$5:$H$5,1,MATCH(Y$72,Kentucky_Lookups!$B$5:$H$5,1))))</f>
        <v>18647.934110655257</v>
      </c>
      <c r="Z78" s="60">
        <f>((1+r.escalation)^(Z$2-2013))*(INDEX(Kentucky_Lookups!$B$11:$H$11,1,MATCH(Z$72,Kentucky_Lookups!$B$5:$H$5,1))+(INDEX(Kentucky_Lookups!$B$11:$H$11,1,MATCH(Z$72,Kentucky_Lookups!$B$5:$H$5,1)+1)-INDEX(Kentucky_Lookups!$B$11:$H$11,1,MATCH(Z$72,Kentucky_Lookups!$B$5:$H$5,1)))*(Z$72-INDEX(Kentucky_Lookups!$B$5:$H$5,1,MATCH(Z$72,Kentucky_Lookups!$B$5:$H$5,1)))/(INDEX(Kentucky_Lookups!$B$5:$H$5,1,MATCH(Z$72,Kentucky_Lookups!$B$5:$H$5,1)+1)-INDEX(Kentucky_Lookups!$B$5:$H$5,1,MATCH(Z$72,Kentucky_Lookups!$B$5:$H$5,1))))</f>
        <v>19114.13246342164</v>
      </c>
      <c r="AA78" s="60">
        <f>((1+r.escalation)^(AA$2-2013))*(INDEX(Kentucky_Lookups!$B$11:$H$11,1,MATCH(AA$72,Kentucky_Lookups!$B$5:$H$5,1))+(INDEX(Kentucky_Lookups!$B$11:$H$11,1,MATCH(AA$72,Kentucky_Lookups!$B$5:$H$5,1)+1)-INDEX(Kentucky_Lookups!$B$11:$H$11,1,MATCH(AA$72,Kentucky_Lookups!$B$5:$H$5,1)))*(AA$72-INDEX(Kentucky_Lookups!$B$5:$H$5,1,MATCH(AA$72,Kentucky_Lookups!$B$5:$H$5,1)))/(INDEX(Kentucky_Lookups!$B$5:$H$5,1,MATCH(AA$72,Kentucky_Lookups!$B$5:$H$5,1)+1)-INDEX(Kentucky_Lookups!$B$5:$H$5,1,MATCH(AA$72,Kentucky_Lookups!$B$5:$H$5,1))))</f>
        <v>19591.985775007179</v>
      </c>
      <c r="AB78" s="60">
        <f>((1+r.escalation)^(AB$2-2013))*(INDEX(Kentucky_Lookups!$B$11:$H$11,1,MATCH(AB$72,Kentucky_Lookups!$B$5:$H$5,1))+(INDEX(Kentucky_Lookups!$B$11:$H$11,1,MATCH(AB$72,Kentucky_Lookups!$B$5:$H$5,1)+1)-INDEX(Kentucky_Lookups!$B$11:$H$11,1,MATCH(AB$72,Kentucky_Lookups!$B$5:$H$5,1)))*(AB$72-INDEX(Kentucky_Lookups!$B$5:$H$5,1,MATCH(AB$72,Kentucky_Lookups!$B$5:$H$5,1)))/(INDEX(Kentucky_Lookups!$B$5:$H$5,1,MATCH(AB$72,Kentucky_Lookups!$B$5:$H$5,1)+1)-INDEX(Kentucky_Lookups!$B$5:$H$5,1,MATCH(AB$72,Kentucky_Lookups!$B$5:$H$5,1))))</f>
        <v>20081.785419382355</v>
      </c>
      <c r="AC78" s="60">
        <f>((1+r.escalation)^(AC$2-2013))*(INDEX(Kentucky_Lookups!$B$11:$H$11,1,MATCH(AC$72,Kentucky_Lookups!$B$5:$H$5,1))+(INDEX(Kentucky_Lookups!$B$11:$H$11,1,MATCH(AC$72,Kentucky_Lookups!$B$5:$H$5,1)+1)-INDEX(Kentucky_Lookups!$B$11:$H$11,1,MATCH(AC$72,Kentucky_Lookups!$B$5:$H$5,1)))*(AC$72-INDEX(Kentucky_Lookups!$B$5:$H$5,1,MATCH(AC$72,Kentucky_Lookups!$B$5:$H$5,1)))/(INDEX(Kentucky_Lookups!$B$5:$H$5,1,MATCH(AC$72,Kentucky_Lookups!$B$5:$H$5,1)+1)-INDEX(Kentucky_Lookups!$B$5:$H$5,1,MATCH(AC$72,Kentucky_Lookups!$B$5:$H$5,1))))</f>
        <v>20583.830054866918</v>
      </c>
      <c r="AD78" s="60">
        <f>((1+r.escalation)^(AD$2-2013))*(INDEX(Kentucky_Lookups!$B$11:$H$11,1,MATCH(AD$72,Kentucky_Lookups!$B$5:$H$5,1))+(INDEX(Kentucky_Lookups!$B$11:$H$11,1,MATCH(AD$72,Kentucky_Lookups!$B$5:$H$5,1)+1)-INDEX(Kentucky_Lookups!$B$11:$H$11,1,MATCH(AD$72,Kentucky_Lookups!$B$5:$H$5,1)))*(AD$72-INDEX(Kentucky_Lookups!$B$5:$H$5,1,MATCH(AD$72,Kentucky_Lookups!$B$5:$H$5,1)))/(INDEX(Kentucky_Lookups!$B$5:$H$5,1,MATCH(AD$72,Kentucky_Lookups!$B$5:$H$5,1)+1)-INDEX(Kentucky_Lookups!$B$5:$H$5,1,MATCH(AD$72,Kentucky_Lookups!$B$5:$H$5,1))))</f>
        <v>21098.425806238585</v>
      </c>
      <c r="AE78" s="60">
        <f>((1+r.escalation)^(AE$2-2013))*(INDEX(Kentucky_Lookups!$B$11:$H$11,1,MATCH(AE$72,Kentucky_Lookups!$B$5:$H$5,1))+(INDEX(Kentucky_Lookups!$B$11:$H$11,1,MATCH(AE$72,Kentucky_Lookups!$B$5:$H$5,1)+1)-INDEX(Kentucky_Lookups!$B$11:$H$11,1,MATCH(AE$72,Kentucky_Lookups!$B$5:$H$5,1)))*(AE$72-INDEX(Kentucky_Lookups!$B$5:$H$5,1,MATCH(AE$72,Kentucky_Lookups!$B$5:$H$5,1)))/(INDEX(Kentucky_Lookups!$B$5:$H$5,1,MATCH(AE$72,Kentucky_Lookups!$B$5:$H$5,1)+1)-INDEX(Kentucky_Lookups!$B$5:$H$5,1,MATCH(AE$72,Kentucky_Lookups!$B$5:$H$5,1))))</f>
        <v>21625.886451394555</v>
      </c>
      <c r="AF78" s="60">
        <f>((1+r.escalation)^(AF$2-2013))*(INDEX(Kentucky_Lookups!$B$11:$H$11,1,MATCH(AF$72,Kentucky_Lookups!$B$5:$H$5,1))+(INDEX(Kentucky_Lookups!$B$11:$H$11,1,MATCH(AF$72,Kentucky_Lookups!$B$5:$H$5,1)+1)-INDEX(Kentucky_Lookups!$B$11:$H$11,1,MATCH(AF$72,Kentucky_Lookups!$B$5:$H$5,1)))*(AF$72-INDEX(Kentucky_Lookups!$B$5:$H$5,1,MATCH(AF$72,Kentucky_Lookups!$B$5:$H$5,1)))/(INDEX(Kentucky_Lookups!$B$5:$H$5,1,MATCH(AF$72,Kentucky_Lookups!$B$5:$H$5,1)+1)-INDEX(Kentucky_Lookups!$B$5:$H$5,1,MATCH(AF$72,Kentucky_Lookups!$B$5:$H$5,1))))</f>
        <v>22166.533612679414</v>
      </c>
      <c r="AG78" s="60">
        <f>((1+r.escalation)^(AG$2-2013))*(INDEX(Kentucky_Lookups!$B$11:$H$11,1,MATCH(AG$72,Kentucky_Lookups!$B$5:$H$5,1))+(INDEX(Kentucky_Lookups!$B$11:$H$11,1,MATCH(AG$72,Kentucky_Lookups!$B$5:$H$5,1)+1)-INDEX(Kentucky_Lookups!$B$11:$H$11,1,MATCH(AG$72,Kentucky_Lookups!$B$5:$H$5,1)))*(AG$72-INDEX(Kentucky_Lookups!$B$5:$H$5,1,MATCH(AG$72,Kentucky_Lookups!$B$5:$H$5,1)))/(INDEX(Kentucky_Lookups!$B$5:$H$5,1,MATCH(AG$72,Kentucky_Lookups!$B$5:$H$5,1)+1)-INDEX(Kentucky_Lookups!$B$5:$H$5,1,MATCH(AG$72,Kentucky_Lookups!$B$5:$H$5,1))))</f>
        <v>22720.696952996401</v>
      </c>
      <c r="AH78" s="60">
        <f>((1+r.escalation)^(AH$2-2013))*(INDEX(Kentucky_Lookups!$B$11:$H$11,1,MATCH(AH$72,Kentucky_Lookups!$B$5:$H$5,1))+(INDEX(Kentucky_Lookups!$B$11:$H$11,1,MATCH(AH$72,Kentucky_Lookups!$B$5:$H$5,1)+1)-INDEX(Kentucky_Lookups!$B$11:$H$11,1,MATCH(AH$72,Kentucky_Lookups!$B$5:$H$5,1)))*(AH$72-INDEX(Kentucky_Lookups!$B$5:$H$5,1,MATCH(AH$72,Kentucky_Lookups!$B$5:$H$5,1)))/(INDEX(Kentucky_Lookups!$B$5:$H$5,1,MATCH(AH$72,Kentucky_Lookups!$B$5:$H$5,1)+1)-INDEX(Kentucky_Lookups!$B$5:$H$5,1,MATCH(AH$72,Kentucky_Lookups!$B$5:$H$5,1))))</f>
        <v>23288.71437682131</v>
      </c>
      <c r="AI78" s="60">
        <f>((1+r.escalation)^(AI$2-2013))*(INDEX(Kentucky_Lookups!$B$11:$H$11,1,MATCH(AI$72,Kentucky_Lookups!$B$5:$H$5,1))+(INDEX(Kentucky_Lookups!$B$11:$H$11,1,MATCH(AI$72,Kentucky_Lookups!$B$5:$H$5,1)+1)-INDEX(Kentucky_Lookups!$B$11:$H$11,1,MATCH(AI$72,Kentucky_Lookups!$B$5:$H$5,1)))*(AI$72-INDEX(Kentucky_Lookups!$B$5:$H$5,1,MATCH(AI$72,Kentucky_Lookups!$B$5:$H$5,1)))/(INDEX(Kentucky_Lookups!$B$5:$H$5,1,MATCH(AI$72,Kentucky_Lookups!$B$5:$H$5,1)+1)-INDEX(Kentucky_Lookups!$B$5:$H$5,1,MATCH(AI$72,Kentucky_Lookups!$B$5:$H$5,1))))</f>
        <v>23870.932236241839</v>
      </c>
      <c r="AJ78" s="60">
        <f>((1+r.escalation)^(AJ$2-2013))*(INDEX(Kentucky_Lookups!$B$11:$H$11,1,MATCH(AJ$72,Kentucky_Lookups!$B$5:$H$5,1))+(INDEX(Kentucky_Lookups!$B$11:$H$11,1,MATCH(AJ$72,Kentucky_Lookups!$B$5:$H$5,1)+1)-INDEX(Kentucky_Lookups!$B$11:$H$11,1,MATCH(AJ$72,Kentucky_Lookups!$B$5:$H$5,1)))*(AJ$72-INDEX(Kentucky_Lookups!$B$5:$H$5,1,MATCH(AJ$72,Kentucky_Lookups!$B$5:$H$5,1)))/(INDEX(Kentucky_Lookups!$B$5:$H$5,1,MATCH(AJ$72,Kentucky_Lookups!$B$5:$H$5,1)+1)-INDEX(Kentucky_Lookups!$B$5:$H$5,1,MATCH(AJ$72,Kentucky_Lookups!$B$5:$H$5,1))))</f>
        <v>24467.705542147887</v>
      </c>
    </row>
    <row r="79" spans="1:36">
      <c r="B79" t="s">
        <v>171</v>
      </c>
      <c r="C79" s="43" t="s">
        <v>50</v>
      </c>
      <c r="D79" s="34"/>
      <c r="H79" s="60">
        <f>((1+r.escalation)^(H$2-2013))*(INDEX(Kentucky_Lookups!$B$7:$H$7,1,MATCH(H$72,Kentucky_Lookups!$B$5:$H$5,1))+(INDEX(Kentucky_Lookups!$B$7:$H$7,1,MATCH(H$72,Kentucky_Lookups!$B$5:$H$5,1)+1)-INDEX(Kentucky_Lookups!$B$7:$H$7,1,MATCH(H$72,Kentucky_Lookups!$B$5:$H$5,1)))*(H$72-INDEX(Kentucky_Lookups!$B$5:$H$5,1,MATCH(H$72,Kentucky_Lookups!$B$5:$H$5,1)))/(INDEX(Kentucky_Lookups!$B$5:$H$5,1,MATCH(H$72,Kentucky_Lookups!$B$5:$H$5,1)+1)-INDEX(Kentucky_Lookups!$B$5:$H$5,1,MATCH(H$72,Kentucky_Lookups!$B$5:$H$5,1))))</f>
        <v>224424.64101546293</v>
      </c>
      <c r="I79" s="60">
        <f>((1+r.escalation)^(I$2-2013))*(INDEX(Kentucky_Lookups!$B$7:$H$7,1,MATCH(I$72,Kentucky_Lookups!$B$5:$H$5,1))+(INDEX(Kentucky_Lookups!$B$7:$H$7,1,MATCH(I$72,Kentucky_Lookups!$B$5:$H$5,1)+1)-INDEX(Kentucky_Lookups!$B$7:$H$7,1,MATCH(I$72,Kentucky_Lookups!$B$5:$H$5,1)))*(I$72-INDEX(Kentucky_Lookups!$B$5:$H$5,1,MATCH(I$72,Kentucky_Lookups!$B$5:$H$5,1)))/(INDEX(Kentucky_Lookups!$B$5:$H$5,1,MATCH(I$72,Kentucky_Lookups!$B$5:$H$5,1)+1)-INDEX(Kentucky_Lookups!$B$5:$H$5,1,MATCH(I$72,Kentucky_Lookups!$B$5:$H$5,1))))</f>
        <v>230035.25704084945</v>
      </c>
      <c r="J79" s="60">
        <f>((1+r.escalation)^(J$2-2013))*(INDEX(Kentucky_Lookups!$B$7:$H$7,1,MATCH(J$72,Kentucky_Lookups!$B$5:$H$5,1))+(INDEX(Kentucky_Lookups!$B$7:$H$7,1,MATCH(J$72,Kentucky_Lookups!$B$5:$H$5,1)+1)-INDEX(Kentucky_Lookups!$B$7:$H$7,1,MATCH(J$72,Kentucky_Lookups!$B$5:$H$5,1)))*(J$72-INDEX(Kentucky_Lookups!$B$5:$H$5,1,MATCH(J$72,Kentucky_Lookups!$B$5:$H$5,1)))/(INDEX(Kentucky_Lookups!$B$5:$H$5,1,MATCH(J$72,Kentucky_Lookups!$B$5:$H$5,1)+1)-INDEX(Kentucky_Lookups!$B$5:$H$5,1,MATCH(J$72,Kentucky_Lookups!$B$5:$H$5,1))))</f>
        <v>235786.1384668707</v>
      </c>
      <c r="K79" s="60">
        <f>((1+r.escalation)^(K$2-2013))*(INDEX(Kentucky_Lookups!$B$7:$H$7,1,MATCH(K$72,Kentucky_Lookups!$B$5:$H$5,1))+(INDEX(Kentucky_Lookups!$B$7:$H$7,1,MATCH(K$72,Kentucky_Lookups!$B$5:$H$5,1)+1)-INDEX(Kentucky_Lookups!$B$7:$H$7,1,MATCH(K$72,Kentucky_Lookups!$B$5:$H$5,1)))*(K$72-INDEX(Kentucky_Lookups!$B$5:$H$5,1,MATCH(K$72,Kentucky_Lookups!$B$5:$H$5,1)))/(INDEX(Kentucky_Lookups!$B$5:$H$5,1,MATCH(K$72,Kentucky_Lookups!$B$5:$H$5,1)+1)-INDEX(Kentucky_Lookups!$B$5:$H$5,1,MATCH(K$72,Kentucky_Lookups!$B$5:$H$5,1))))</f>
        <v>241680.79192854246</v>
      </c>
      <c r="L79" s="60">
        <f>((1+r.escalation)^(L$2-2013))*(INDEX(Kentucky_Lookups!$B$7:$H$7,1,MATCH(L$72,Kentucky_Lookups!$B$5:$H$5,1))+(INDEX(Kentucky_Lookups!$B$7:$H$7,1,MATCH(L$72,Kentucky_Lookups!$B$5:$H$5,1)+1)-INDEX(Kentucky_Lookups!$B$7:$H$7,1,MATCH(L$72,Kentucky_Lookups!$B$5:$H$5,1)))*(L$72-INDEX(Kentucky_Lookups!$B$5:$H$5,1,MATCH(L$72,Kentucky_Lookups!$B$5:$H$5,1)))/(INDEX(Kentucky_Lookups!$B$5:$H$5,1,MATCH(L$72,Kentucky_Lookups!$B$5:$H$5,1)+1)-INDEX(Kentucky_Lookups!$B$5:$H$5,1,MATCH(L$72,Kentucky_Lookups!$B$5:$H$5,1))))</f>
        <v>247722.81172675599</v>
      </c>
      <c r="M79" s="60">
        <f>((1+r.escalation)^(M$2-2013))*(INDEX(Kentucky_Lookups!$B$7:$H$7,1,MATCH(M$72,Kentucky_Lookups!$B$5:$H$5,1))+(INDEX(Kentucky_Lookups!$B$7:$H$7,1,MATCH(M$72,Kentucky_Lookups!$B$5:$H$5,1)+1)-INDEX(Kentucky_Lookups!$B$7:$H$7,1,MATCH(M$72,Kentucky_Lookups!$B$5:$H$5,1)))*(M$72-INDEX(Kentucky_Lookups!$B$5:$H$5,1,MATCH(M$72,Kentucky_Lookups!$B$5:$H$5,1)))/(INDEX(Kentucky_Lookups!$B$5:$H$5,1,MATCH(M$72,Kentucky_Lookups!$B$5:$H$5,1)+1)-INDEX(Kentucky_Lookups!$B$5:$H$5,1,MATCH(M$72,Kentucky_Lookups!$B$5:$H$5,1))))</f>
        <v>253915.88201992487</v>
      </c>
      <c r="N79" s="60">
        <f>((1+r.escalation)^(N$2-2013))*(INDEX(Kentucky_Lookups!$B$7:$H$7,1,MATCH(N$72,Kentucky_Lookups!$B$5:$H$5,1))+(INDEX(Kentucky_Lookups!$B$7:$H$7,1,MATCH(N$72,Kentucky_Lookups!$B$5:$H$5,1)+1)-INDEX(Kentucky_Lookups!$B$7:$H$7,1,MATCH(N$72,Kentucky_Lookups!$B$5:$H$5,1)))*(N$72-INDEX(Kentucky_Lookups!$B$5:$H$5,1,MATCH(N$72,Kentucky_Lookups!$B$5:$H$5,1)))/(INDEX(Kentucky_Lookups!$B$5:$H$5,1,MATCH(N$72,Kentucky_Lookups!$B$5:$H$5,1)+1)-INDEX(Kentucky_Lookups!$B$5:$H$5,1,MATCH(N$72,Kentucky_Lookups!$B$5:$H$5,1))))</f>
        <v>260263.77907042298</v>
      </c>
      <c r="O79" s="60">
        <f>((1+r.escalation)^(O$2-2013))*(INDEX(Kentucky_Lookups!$B$7:$H$7,1,MATCH(O$72,Kentucky_Lookups!$B$5:$H$5,1))+(INDEX(Kentucky_Lookups!$B$7:$H$7,1,MATCH(O$72,Kentucky_Lookups!$B$5:$H$5,1)+1)-INDEX(Kentucky_Lookups!$B$7:$H$7,1,MATCH(O$72,Kentucky_Lookups!$B$5:$H$5,1)))*(O$72-INDEX(Kentucky_Lookups!$B$5:$H$5,1,MATCH(O$72,Kentucky_Lookups!$B$5:$H$5,1)))/(INDEX(Kentucky_Lookups!$B$5:$H$5,1,MATCH(O$72,Kentucky_Lookups!$B$5:$H$5,1)+1)-INDEX(Kentucky_Lookups!$B$5:$H$5,1,MATCH(O$72,Kentucky_Lookups!$B$5:$H$5,1))))</f>
        <v>266770.37354718358</v>
      </c>
      <c r="P79" s="60">
        <f>((1+r.escalation)^(P$2-2013))*(INDEX(Kentucky_Lookups!$B$7:$H$7,1,MATCH(P$72,Kentucky_Lookups!$B$5:$H$5,1))+(INDEX(Kentucky_Lookups!$B$7:$H$7,1,MATCH(P$72,Kentucky_Lookups!$B$5:$H$5,1)+1)-INDEX(Kentucky_Lookups!$B$7:$H$7,1,MATCH(P$72,Kentucky_Lookups!$B$5:$H$5,1)))*(P$72-INDEX(Kentucky_Lookups!$B$5:$H$5,1,MATCH(P$72,Kentucky_Lookups!$B$5:$H$5,1)))/(INDEX(Kentucky_Lookups!$B$5:$H$5,1,MATCH(P$72,Kentucky_Lookups!$B$5:$H$5,1)+1)-INDEX(Kentucky_Lookups!$B$5:$H$5,1,MATCH(P$72,Kentucky_Lookups!$B$5:$H$5,1))))</f>
        <v>273439.63288586313</v>
      </c>
      <c r="Q79" s="60">
        <f>((1+r.escalation)^(Q$2-2013))*(INDEX(Kentucky_Lookups!$B$7:$H$7,1,MATCH(Q$72,Kentucky_Lookups!$B$5:$H$5,1))+(INDEX(Kentucky_Lookups!$B$7:$H$7,1,MATCH(Q$72,Kentucky_Lookups!$B$5:$H$5,1)+1)-INDEX(Kentucky_Lookups!$B$7:$H$7,1,MATCH(Q$72,Kentucky_Lookups!$B$5:$H$5,1)))*(Q$72-INDEX(Kentucky_Lookups!$B$5:$H$5,1,MATCH(Q$72,Kentucky_Lookups!$B$5:$H$5,1)))/(INDEX(Kentucky_Lookups!$B$5:$H$5,1,MATCH(Q$72,Kentucky_Lookups!$B$5:$H$5,1)+1)-INDEX(Kentucky_Lookups!$B$5:$H$5,1,MATCH(Q$72,Kentucky_Lookups!$B$5:$H$5,1))))</f>
        <v>280275.62370800972</v>
      </c>
      <c r="R79" s="60">
        <f>((1+r.escalation)^(R$2-2013))*(INDEX(Kentucky_Lookups!$B$7:$H$7,1,MATCH(R$72,Kentucky_Lookups!$B$5:$H$5,1))+(INDEX(Kentucky_Lookups!$B$7:$H$7,1,MATCH(R$72,Kentucky_Lookups!$B$5:$H$5,1)+1)-INDEX(Kentucky_Lookups!$B$7:$H$7,1,MATCH(R$72,Kentucky_Lookups!$B$5:$H$5,1)))*(R$72-INDEX(Kentucky_Lookups!$B$5:$H$5,1,MATCH(R$72,Kentucky_Lookups!$B$5:$H$5,1)))/(INDEX(Kentucky_Lookups!$B$5:$H$5,1,MATCH(R$72,Kentucky_Lookups!$B$5:$H$5,1)+1)-INDEX(Kentucky_Lookups!$B$5:$H$5,1,MATCH(R$72,Kentucky_Lookups!$B$5:$H$5,1))))</f>
        <v>287282.51430070994</v>
      </c>
      <c r="S79" s="60">
        <f>((1+r.escalation)^(S$2-2013))*(INDEX(Kentucky_Lookups!$B$7:$H$7,1,MATCH(S$72,Kentucky_Lookups!$B$5:$H$5,1))+(INDEX(Kentucky_Lookups!$B$7:$H$7,1,MATCH(S$72,Kentucky_Lookups!$B$5:$H$5,1)+1)-INDEX(Kentucky_Lookups!$B$7:$H$7,1,MATCH(S$72,Kentucky_Lookups!$B$5:$H$5,1)))*(S$72-INDEX(Kentucky_Lookups!$B$5:$H$5,1,MATCH(S$72,Kentucky_Lookups!$B$5:$H$5,1)))/(INDEX(Kentucky_Lookups!$B$5:$H$5,1,MATCH(S$72,Kentucky_Lookups!$B$5:$H$5,1)+1)-INDEX(Kentucky_Lookups!$B$5:$H$5,1,MATCH(S$72,Kentucky_Lookups!$B$5:$H$5,1))))</f>
        <v>294464.57715822768</v>
      </c>
      <c r="T79" s="60">
        <f>((1+r.escalation)^(T$2-2013))*(INDEX(Kentucky_Lookups!$B$7:$H$7,1,MATCH(T$72,Kentucky_Lookups!$B$5:$H$5,1))+(INDEX(Kentucky_Lookups!$B$7:$H$7,1,MATCH(T$72,Kentucky_Lookups!$B$5:$H$5,1)+1)-INDEX(Kentucky_Lookups!$B$7:$H$7,1,MATCH(T$72,Kentucky_Lookups!$B$5:$H$5,1)))*(T$72-INDEX(Kentucky_Lookups!$B$5:$H$5,1,MATCH(T$72,Kentucky_Lookups!$B$5:$H$5,1)))/(INDEX(Kentucky_Lookups!$B$5:$H$5,1,MATCH(T$72,Kentucky_Lookups!$B$5:$H$5,1)+1)-INDEX(Kentucky_Lookups!$B$5:$H$5,1,MATCH(T$72,Kentucky_Lookups!$B$5:$H$5,1))))</f>
        <v>301826.19158718333</v>
      </c>
      <c r="U79" s="60">
        <f>((1+r.escalation)^(U$2-2013))*(INDEX(Kentucky_Lookups!$B$7:$H$7,1,MATCH(U$72,Kentucky_Lookups!$B$5:$H$5,1))+(INDEX(Kentucky_Lookups!$B$7:$H$7,1,MATCH(U$72,Kentucky_Lookups!$B$5:$H$5,1)+1)-INDEX(Kentucky_Lookups!$B$7:$H$7,1,MATCH(U$72,Kentucky_Lookups!$B$5:$H$5,1)))*(U$72-INDEX(Kentucky_Lookups!$B$5:$H$5,1,MATCH(U$72,Kentucky_Lookups!$B$5:$H$5,1)))/(INDEX(Kentucky_Lookups!$B$5:$H$5,1,MATCH(U$72,Kentucky_Lookups!$B$5:$H$5,1)+1)-INDEX(Kentucky_Lookups!$B$5:$H$5,1,MATCH(U$72,Kentucky_Lookups!$B$5:$H$5,1))))</f>
        <v>309371.8463768629</v>
      </c>
      <c r="V79" s="60">
        <f>((1+r.escalation)^(V$2-2013))*(INDEX(Kentucky_Lookups!$B$7:$H$7,1,MATCH(V$72,Kentucky_Lookups!$B$5:$H$5,1))+(INDEX(Kentucky_Lookups!$B$7:$H$7,1,MATCH(V$72,Kentucky_Lookups!$B$5:$H$5,1)+1)-INDEX(Kentucky_Lookups!$B$7:$H$7,1,MATCH(V$72,Kentucky_Lookups!$B$5:$H$5,1)))*(V$72-INDEX(Kentucky_Lookups!$B$5:$H$5,1,MATCH(V$72,Kentucky_Lookups!$B$5:$H$5,1)))/(INDEX(Kentucky_Lookups!$B$5:$H$5,1,MATCH(V$72,Kentucky_Lookups!$B$5:$H$5,1)+1)-INDEX(Kentucky_Lookups!$B$5:$H$5,1,MATCH(V$72,Kentucky_Lookups!$B$5:$H$5,1))))</f>
        <v>317106.14253628446</v>
      </c>
      <c r="W79" s="60">
        <f>((1+r.escalation)^(W$2-2013))*(INDEX(Kentucky_Lookups!$B$7:$H$7,1,MATCH(W$72,Kentucky_Lookups!$B$5:$H$5,1))+(INDEX(Kentucky_Lookups!$B$7:$H$7,1,MATCH(W$72,Kentucky_Lookups!$B$5:$H$5,1)+1)-INDEX(Kentucky_Lookups!$B$7:$H$7,1,MATCH(W$72,Kentucky_Lookups!$B$5:$H$5,1)))*(W$72-INDEX(Kentucky_Lookups!$B$5:$H$5,1,MATCH(W$72,Kentucky_Lookups!$B$5:$H$5,1)))/(INDEX(Kentucky_Lookups!$B$5:$H$5,1,MATCH(W$72,Kentucky_Lookups!$B$5:$H$5,1)+1)-INDEX(Kentucky_Lookups!$B$5:$H$5,1,MATCH(W$72,Kentucky_Lookups!$B$5:$H$5,1))))</f>
        <v>325033.79609969159</v>
      </c>
      <c r="X79" s="60">
        <f>((1+r.escalation)^(X$2-2013))*(INDEX(Kentucky_Lookups!$B$7:$H$7,1,MATCH(X$72,Kentucky_Lookups!$B$5:$H$5,1))+(INDEX(Kentucky_Lookups!$B$7:$H$7,1,MATCH(X$72,Kentucky_Lookups!$B$5:$H$5,1)+1)-INDEX(Kentucky_Lookups!$B$7:$H$7,1,MATCH(X$72,Kentucky_Lookups!$B$5:$H$5,1)))*(X$72-INDEX(Kentucky_Lookups!$B$5:$H$5,1,MATCH(X$72,Kentucky_Lookups!$B$5:$H$5,1)))/(INDEX(Kentucky_Lookups!$B$5:$H$5,1,MATCH(X$72,Kentucky_Lookups!$B$5:$H$5,1)+1)-INDEX(Kentucky_Lookups!$B$5:$H$5,1,MATCH(X$72,Kentucky_Lookups!$B$5:$H$5,1))))</f>
        <v>333159.64100218384</v>
      </c>
      <c r="Y79" s="60">
        <f>((1+r.escalation)^(Y$2-2013))*(INDEX(Kentucky_Lookups!$B$7:$H$7,1,MATCH(Y$72,Kentucky_Lookups!$B$5:$H$5,1))+(INDEX(Kentucky_Lookups!$B$7:$H$7,1,MATCH(Y$72,Kentucky_Lookups!$B$5:$H$5,1)+1)-INDEX(Kentucky_Lookups!$B$7:$H$7,1,MATCH(Y$72,Kentucky_Lookups!$B$5:$H$5,1)))*(Y$72-INDEX(Kentucky_Lookups!$B$5:$H$5,1,MATCH(Y$72,Kentucky_Lookups!$B$5:$H$5,1)))/(INDEX(Kentucky_Lookups!$B$5:$H$5,1,MATCH(Y$72,Kentucky_Lookups!$B$5:$H$5,1)+1)-INDEX(Kentucky_Lookups!$B$5:$H$5,1,MATCH(Y$72,Kentucky_Lookups!$B$5:$H$5,1))))</f>
        <v>341488.63202723843</v>
      </c>
      <c r="Z79" s="60">
        <f>((1+r.escalation)^(Z$2-2013))*(INDEX(Kentucky_Lookups!$B$7:$H$7,1,MATCH(Z$72,Kentucky_Lookups!$B$5:$H$5,1))+(INDEX(Kentucky_Lookups!$B$7:$H$7,1,MATCH(Z$72,Kentucky_Lookups!$B$5:$H$5,1)+1)-INDEX(Kentucky_Lookups!$B$7:$H$7,1,MATCH(Z$72,Kentucky_Lookups!$B$5:$H$5,1)))*(Z$72-INDEX(Kentucky_Lookups!$B$5:$H$5,1,MATCH(Z$72,Kentucky_Lookups!$B$5:$H$5,1)))/(INDEX(Kentucky_Lookups!$B$5:$H$5,1,MATCH(Z$72,Kentucky_Lookups!$B$5:$H$5,1)+1)-INDEX(Kentucky_Lookups!$B$5:$H$5,1,MATCH(Z$72,Kentucky_Lookups!$B$5:$H$5,1))))</f>
        <v>350025.84782791935</v>
      </c>
      <c r="AA79" s="60">
        <f>((1+r.escalation)^(AA$2-2013))*(INDEX(Kentucky_Lookups!$B$7:$H$7,1,MATCH(AA$72,Kentucky_Lookups!$B$5:$H$5,1))+(INDEX(Kentucky_Lookups!$B$7:$H$7,1,MATCH(AA$72,Kentucky_Lookups!$B$5:$H$5,1)+1)-INDEX(Kentucky_Lookups!$B$7:$H$7,1,MATCH(AA$72,Kentucky_Lookups!$B$5:$H$5,1)))*(AA$72-INDEX(Kentucky_Lookups!$B$5:$H$5,1,MATCH(AA$72,Kentucky_Lookups!$B$5:$H$5,1)))/(INDEX(Kentucky_Lookups!$B$5:$H$5,1,MATCH(AA$72,Kentucky_Lookups!$B$5:$H$5,1)+1)-INDEX(Kentucky_Lookups!$B$5:$H$5,1,MATCH(AA$72,Kentucky_Lookups!$B$5:$H$5,1))))</f>
        <v>358776.4940236173</v>
      </c>
      <c r="AB79" s="60">
        <f>((1+r.escalation)^(AB$2-2013))*(INDEX(Kentucky_Lookups!$B$7:$H$7,1,MATCH(AB$72,Kentucky_Lookups!$B$5:$H$5,1))+(INDEX(Kentucky_Lookups!$B$7:$H$7,1,MATCH(AB$72,Kentucky_Lookups!$B$5:$H$5,1)+1)-INDEX(Kentucky_Lookups!$B$7:$H$7,1,MATCH(AB$72,Kentucky_Lookups!$B$5:$H$5,1)))*(AB$72-INDEX(Kentucky_Lookups!$B$5:$H$5,1,MATCH(AB$72,Kentucky_Lookups!$B$5:$H$5,1)))/(INDEX(Kentucky_Lookups!$B$5:$H$5,1,MATCH(AB$72,Kentucky_Lookups!$B$5:$H$5,1)+1)-INDEX(Kentucky_Lookups!$B$5:$H$5,1,MATCH(AB$72,Kentucky_Lookups!$B$5:$H$5,1))))</f>
        <v>367745.9063742077</v>
      </c>
      <c r="AC79" s="60">
        <f>((1+r.escalation)^(AC$2-2013))*(INDEX(Kentucky_Lookups!$B$7:$H$7,1,MATCH(AC$72,Kentucky_Lookups!$B$5:$H$5,1))+(INDEX(Kentucky_Lookups!$B$7:$H$7,1,MATCH(AC$72,Kentucky_Lookups!$B$5:$H$5,1)+1)-INDEX(Kentucky_Lookups!$B$7:$H$7,1,MATCH(AC$72,Kentucky_Lookups!$B$5:$H$5,1)))*(AC$72-INDEX(Kentucky_Lookups!$B$5:$H$5,1,MATCH(AC$72,Kentucky_Lookups!$B$5:$H$5,1)))/(INDEX(Kentucky_Lookups!$B$5:$H$5,1,MATCH(AC$72,Kentucky_Lookups!$B$5:$H$5,1)+1)-INDEX(Kentucky_Lookups!$B$5:$H$5,1,MATCH(AC$72,Kentucky_Lookups!$B$5:$H$5,1))))</f>
        <v>376939.55403356295</v>
      </c>
      <c r="AD79" s="60">
        <f>((1+r.escalation)^(AD$2-2013))*(INDEX(Kentucky_Lookups!$B$7:$H$7,1,MATCH(AD$72,Kentucky_Lookups!$B$5:$H$5,1))+(INDEX(Kentucky_Lookups!$B$7:$H$7,1,MATCH(AD$72,Kentucky_Lookups!$B$5:$H$5,1)+1)-INDEX(Kentucky_Lookups!$B$7:$H$7,1,MATCH(AD$72,Kentucky_Lookups!$B$5:$H$5,1)))*(AD$72-INDEX(Kentucky_Lookups!$B$5:$H$5,1,MATCH(AD$72,Kentucky_Lookups!$B$5:$H$5,1)))/(INDEX(Kentucky_Lookups!$B$5:$H$5,1,MATCH(AD$72,Kentucky_Lookups!$B$5:$H$5,1)+1)-INDEX(Kentucky_Lookups!$B$5:$H$5,1,MATCH(AD$72,Kentucky_Lookups!$B$5:$H$5,1))))</f>
        <v>386363.04288440192</v>
      </c>
      <c r="AE79" s="60">
        <f>((1+r.escalation)^(AE$2-2013))*(INDEX(Kentucky_Lookups!$B$7:$H$7,1,MATCH(AE$72,Kentucky_Lookups!$B$5:$H$5,1))+(INDEX(Kentucky_Lookups!$B$7:$H$7,1,MATCH(AE$72,Kentucky_Lookups!$B$5:$H$5,1)+1)-INDEX(Kentucky_Lookups!$B$7:$H$7,1,MATCH(AE$72,Kentucky_Lookups!$B$5:$H$5,1)))*(AE$72-INDEX(Kentucky_Lookups!$B$5:$H$5,1,MATCH(AE$72,Kentucky_Lookups!$B$5:$H$5,1)))/(INDEX(Kentucky_Lookups!$B$5:$H$5,1,MATCH(AE$72,Kentucky_Lookups!$B$5:$H$5,1)+1)-INDEX(Kentucky_Lookups!$B$5:$H$5,1,MATCH(AE$72,Kentucky_Lookups!$B$5:$H$5,1))))</f>
        <v>396022.11895651207</v>
      </c>
      <c r="AF79" s="60">
        <f>((1+r.escalation)^(AF$2-2013))*(INDEX(Kentucky_Lookups!$B$7:$H$7,1,MATCH(AF$72,Kentucky_Lookups!$B$5:$H$5,1))+(INDEX(Kentucky_Lookups!$B$7:$H$7,1,MATCH(AF$72,Kentucky_Lookups!$B$5:$H$5,1)+1)-INDEX(Kentucky_Lookups!$B$7:$H$7,1,MATCH(AF$72,Kentucky_Lookups!$B$5:$H$5,1)))*(AF$72-INDEX(Kentucky_Lookups!$B$5:$H$5,1,MATCH(AF$72,Kentucky_Lookups!$B$5:$H$5,1)))/(INDEX(Kentucky_Lookups!$B$5:$H$5,1,MATCH(AF$72,Kentucky_Lookups!$B$5:$H$5,1)+1)-INDEX(Kentucky_Lookups!$B$5:$H$5,1,MATCH(AF$72,Kentucky_Lookups!$B$5:$H$5,1))))</f>
        <v>405922.67193042481</v>
      </c>
      <c r="AG79" s="60">
        <f>((1+r.escalation)^(AG$2-2013))*(INDEX(Kentucky_Lookups!$B$7:$H$7,1,MATCH(AG$72,Kentucky_Lookups!$B$5:$H$5,1))+(INDEX(Kentucky_Lookups!$B$7:$H$7,1,MATCH(AG$72,Kentucky_Lookups!$B$5:$H$5,1)+1)-INDEX(Kentucky_Lookups!$B$7:$H$7,1,MATCH(AG$72,Kentucky_Lookups!$B$5:$H$5,1)))*(AG$72-INDEX(Kentucky_Lookups!$B$5:$H$5,1,MATCH(AG$72,Kentucky_Lookups!$B$5:$H$5,1)))/(INDEX(Kentucky_Lookups!$B$5:$H$5,1,MATCH(AG$72,Kentucky_Lookups!$B$5:$H$5,1)+1)-INDEX(Kentucky_Lookups!$B$5:$H$5,1,MATCH(AG$72,Kentucky_Lookups!$B$5:$H$5,1))))</f>
        <v>416070.73872868542</v>
      </c>
      <c r="AH79" s="60">
        <f>((1+r.escalation)^(AH$2-2013))*(INDEX(Kentucky_Lookups!$B$7:$H$7,1,MATCH(AH$72,Kentucky_Lookups!$B$5:$H$5,1))+(INDEX(Kentucky_Lookups!$B$7:$H$7,1,MATCH(AH$72,Kentucky_Lookups!$B$5:$H$5,1)+1)-INDEX(Kentucky_Lookups!$B$7:$H$7,1,MATCH(AH$72,Kentucky_Lookups!$B$5:$H$5,1)))*(AH$72-INDEX(Kentucky_Lookups!$B$5:$H$5,1,MATCH(AH$72,Kentucky_Lookups!$B$5:$H$5,1)))/(INDEX(Kentucky_Lookups!$B$5:$H$5,1,MATCH(AH$72,Kentucky_Lookups!$B$5:$H$5,1)+1)-INDEX(Kentucky_Lookups!$B$5:$H$5,1,MATCH(AH$72,Kentucky_Lookups!$B$5:$H$5,1))))</f>
        <v>426472.50719690253</v>
      </c>
      <c r="AI79" s="60">
        <f>((1+r.escalation)^(AI$2-2013))*(INDEX(Kentucky_Lookups!$B$7:$H$7,1,MATCH(AI$72,Kentucky_Lookups!$B$5:$H$5,1))+(INDEX(Kentucky_Lookups!$B$7:$H$7,1,MATCH(AI$72,Kentucky_Lookups!$B$5:$H$5,1)+1)-INDEX(Kentucky_Lookups!$B$7:$H$7,1,MATCH(AI$72,Kentucky_Lookups!$B$5:$H$5,1)))*(AI$72-INDEX(Kentucky_Lookups!$B$5:$H$5,1,MATCH(AI$72,Kentucky_Lookups!$B$5:$H$5,1)))/(INDEX(Kentucky_Lookups!$B$5:$H$5,1,MATCH(AI$72,Kentucky_Lookups!$B$5:$H$5,1)+1)-INDEX(Kentucky_Lookups!$B$5:$H$5,1,MATCH(AI$72,Kentucky_Lookups!$B$5:$H$5,1))))</f>
        <v>437134.31987682503</v>
      </c>
      <c r="AJ79" s="60">
        <f>((1+r.escalation)^(AJ$2-2013))*(INDEX(Kentucky_Lookups!$B$7:$H$7,1,MATCH(AJ$72,Kentucky_Lookups!$B$5:$H$5,1))+(INDEX(Kentucky_Lookups!$B$7:$H$7,1,MATCH(AJ$72,Kentucky_Lookups!$B$5:$H$5,1)+1)-INDEX(Kentucky_Lookups!$B$7:$H$7,1,MATCH(AJ$72,Kentucky_Lookups!$B$5:$H$5,1)))*(AJ$72-INDEX(Kentucky_Lookups!$B$5:$H$5,1,MATCH(AJ$72,Kentucky_Lookups!$B$5:$H$5,1)))/(INDEX(Kentucky_Lookups!$B$5:$H$5,1,MATCH(AJ$72,Kentucky_Lookups!$B$5:$H$5,1)+1)-INDEX(Kentucky_Lookups!$B$5:$H$5,1,MATCH(AJ$72,Kentucky_Lookups!$B$5:$H$5,1))))</f>
        <v>448062.67787374568</v>
      </c>
    </row>
    <row r="80" spans="1:36">
      <c r="B80" t="s">
        <v>53</v>
      </c>
      <c r="C80" s="43" t="s">
        <v>54</v>
      </c>
      <c r="D80" s="34"/>
      <c r="H80" s="59">
        <f>((1+r.escalation)^(H$2-2013))*Kentucky_Lookups!$B$15</f>
        <v>4.751771300288679</v>
      </c>
      <c r="I80" s="59">
        <f>((1+r.escalation)^(I$2-2013))*Kentucky_Lookups!$B$15</f>
        <v>4.8705655827958951</v>
      </c>
      <c r="J80" s="59">
        <f>((1+r.escalation)^(J$2-2013))*Kentucky_Lookups!$B$15</f>
        <v>4.9923297223657928</v>
      </c>
      <c r="K80" s="59">
        <f>((1+r.escalation)^(K$2-2013))*Kentucky_Lookups!$B$15</f>
        <v>5.1171379654249369</v>
      </c>
      <c r="L80" s="59">
        <f>((1+r.escalation)^(L$2-2013))*Kentucky_Lookups!$B$15</f>
        <v>5.2450664145605606</v>
      </c>
      <c r="M80" s="59">
        <f>((1+r.escalation)^(M$2-2013))*Kentucky_Lookups!$B$15</f>
        <v>5.3761930749245739</v>
      </c>
      <c r="N80" s="59">
        <f>((1+r.escalation)^(N$2-2013))*Kentucky_Lookups!$B$15</f>
        <v>5.5105979017976878</v>
      </c>
      <c r="O80" s="59">
        <f>((1+r.escalation)^(O$2-2013))*Kentucky_Lookups!$B$15</f>
        <v>5.6483628493426306</v>
      </c>
      <c r="P80" s="59">
        <f>((1+r.escalation)^(P$2-2013))*Kentucky_Lookups!$B$15</f>
        <v>5.7895719205761962</v>
      </c>
      <c r="Q80" s="59">
        <f>((1+r.escalation)^(Q$2-2013))*Kentucky_Lookups!$B$15</f>
        <v>5.9343112185906</v>
      </c>
      <c r="R80" s="59">
        <f>((1+r.escalation)^(R$2-2013))*Kentucky_Lookups!$B$15</f>
        <v>6.0826689990553655</v>
      </c>
      <c r="S80" s="59">
        <f>((1+r.escalation)^(S$2-2013))*Kentucky_Lookups!$B$15</f>
        <v>6.2347357240317498</v>
      </c>
      <c r="T80" s="59">
        <f>((1+r.escalation)^(T$2-2013))*Kentucky_Lookups!$B$15</f>
        <v>6.3906041171325425</v>
      </c>
      <c r="U80" s="59">
        <f>((1+r.escalation)^(U$2-2013))*Kentucky_Lookups!$B$15</f>
        <v>6.5503692200608556</v>
      </c>
      <c r="V80" s="59">
        <f>((1+r.escalation)^(V$2-2013))*Kentucky_Lookups!$B$15</f>
        <v>6.7141284505623764</v>
      </c>
      <c r="W80" s="59">
        <f>((1+r.escalation)^(W$2-2013))*Kentucky_Lookups!$B$15</f>
        <v>6.881981661826436</v>
      </c>
      <c r="X80" s="59">
        <f>((1+r.escalation)^(X$2-2013))*Kentucky_Lookups!$B$15</f>
        <v>7.0540312033720962</v>
      </c>
      <c r="Y80" s="59">
        <f>((1+r.escalation)^(Y$2-2013))*Kentucky_Lookups!$B$15</f>
        <v>7.2303819834563976</v>
      </c>
      <c r="Z80" s="59">
        <f>((1+r.escalation)^(Z$2-2013))*Kentucky_Lookups!$B$15</f>
        <v>7.411141533042807</v>
      </c>
      <c r="AA80" s="59">
        <f>((1+r.escalation)^(AA$2-2013))*Kentucky_Lookups!$B$15</f>
        <v>7.5964200713688772</v>
      </c>
      <c r="AB80" s="59">
        <f>((1+r.escalation)^(AB$2-2013))*Kentucky_Lookups!$B$15</f>
        <v>7.7863305731530987</v>
      </c>
      <c r="AC80" s="59">
        <f>((1+r.escalation)^(AC$2-2013))*Kentucky_Lookups!$B$15</f>
        <v>7.9809888374819273</v>
      </c>
      <c r="AD80" s="59">
        <f>((1+r.escalation)^(AD$2-2013))*Kentucky_Lookups!$B$15</f>
        <v>8.1805135584189728</v>
      </c>
      <c r="AE80" s="59">
        <f>((1+r.escalation)^(AE$2-2013))*Kentucky_Lookups!$B$15</f>
        <v>8.3850263973794501</v>
      </c>
      <c r="AF80" s="59">
        <f>((1+r.escalation)^(AF$2-2013))*Kentucky_Lookups!$B$15</f>
        <v>8.5946520573139349</v>
      </c>
      <c r="AG80" s="59">
        <f>((1+r.escalation)^(AG$2-2013))*Kentucky_Lookups!$B$15</f>
        <v>8.8095183587467822</v>
      </c>
      <c r="AH80" s="59">
        <f>((1+r.escalation)^(AH$2-2013))*Kentucky_Lookups!$B$15</f>
        <v>9.0297563177154512</v>
      </c>
      <c r="AI80" s="59">
        <f>((1+r.escalation)^(AI$2-2013))*Kentucky_Lookups!$B$15</f>
        <v>9.2555002256583361</v>
      </c>
      <c r="AJ80" s="59">
        <f>((1+r.escalation)^(AJ$2-2013))*Kentucky_Lookups!$B$15</f>
        <v>9.4868877312997952</v>
      </c>
    </row>
    <row r="81" spans="1:37">
      <c r="B81" t="s">
        <v>55</v>
      </c>
      <c r="C81" s="43" t="s">
        <v>54</v>
      </c>
      <c r="D81" s="34"/>
      <c r="H81" s="59">
        <f>((1+r.escalation)^(H$2-2013))*Kentucky_Lookups!$B$11</f>
        <v>501.98199377408611</v>
      </c>
      <c r="I81" s="59">
        <f>((1+r.escalation)^(I$2-2013))*Kentucky_Lookups!$B$11</f>
        <v>514.53154361843815</v>
      </c>
      <c r="J81" s="59">
        <f>((1+r.escalation)^(J$2-2013))*Kentucky_Lookups!$B$11</f>
        <v>527.39483220889917</v>
      </c>
      <c r="K81" s="59">
        <f>((1+r.escalation)^(K$2-2013))*Kentucky_Lookups!$B$11</f>
        <v>540.57970301412161</v>
      </c>
      <c r="L81" s="59">
        <f>((1+r.escalation)^(L$2-2013))*Kentucky_Lookups!$B$11</f>
        <v>554.09419558947457</v>
      </c>
      <c r="M81" s="59">
        <f>((1+r.escalation)^(M$2-2013))*Kentucky_Lookups!$B$11</f>
        <v>567.9465504792114</v>
      </c>
      <c r="N81" s="59">
        <f>((1+r.escalation)^(N$2-2013))*Kentucky_Lookups!$B$11</f>
        <v>582.14521424119164</v>
      </c>
      <c r="O81" s="59">
        <f>((1+r.escalation)^(O$2-2013))*Kentucky_Lookups!$B$11</f>
        <v>596.69884459722152</v>
      </c>
      <c r="P81" s="59">
        <f>((1+r.escalation)^(P$2-2013))*Kentucky_Lookups!$B$11</f>
        <v>611.61631571215196</v>
      </c>
      <c r="Q81" s="59">
        <f>((1+r.escalation)^(Q$2-2013))*Kentucky_Lookups!$B$11</f>
        <v>626.90672360495569</v>
      </c>
      <c r="R81" s="59">
        <f>((1+r.escalation)^(R$2-2013))*Kentucky_Lookups!$B$11</f>
        <v>642.57939169507961</v>
      </c>
      <c r="S81" s="59">
        <f>((1+r.escalation)^(S$2-2013))*Kentucky_Lookups!$B$11</f>
        <v>658.64387648745662</v>
      </c>
      <c r="T81" s="59">
        <f>((1+r.escalation)^(T$2-2013))*Kentucky_Lookups!$B$11</f>
        <v>675.10997339964297</v>
      </c>
      <c r="U81" s="59">
        <f>((1+r.escalation)^(U$2-2013))*Kentucky_Lookups!$B$11</f>
        <v>691.98772273463396</v>
      </c>
      <c r="V81" s="59">
        <f>((1+r.escalation)^(V$2-2013))*Kentucky_Lookups!$B$11</f>
        <v>709.28741580299982</v>
      </c>
      <c r="W81" s="59">
        <f>((1+r.escalation)^(W$2-2013))*Kentucky_Lookups!$B$11</f>
        <v>727.01960119807484</v>
      </c>
      <c r="X81" s="59">
        <f>((1+r.escalation)^(X$2-2013))*Kentucky_Lookups!$B$11</f>
        <v>745.19509122802663</v>
      </c>
      <c r="Y81" s="59">
        <f>((1+r.escalation)^(Y$2-2013))*Kentucky_Lookups!$B$11</f>
        <v>763.82496850872712</v>
      </c>
      <c r="Z81" s="59">
        <f>((1+r.escalation)^(Z$2-2013))*Kentucky_Lookups!$B$11</f>
        <v>782.92059272144536</v>
      </c>
      <c r="AA81" s="59">
        <f>((1+r.escalation)^(AA$2-2013))*Kentucky_Lookups!$B$11</f>
        <v>802.49360753948145</v>
      </c>
      <c r="AB81" s="59">
        <f>((1+r.escalation)^(AB$2-2013))*Kentucky_Lookups!$B$11</f>
        <v>822.55594772796837</v>
      </c>
      <c r="AC81" s="59">
        <f>((1+r.escalation)^(AC$2-2013))*Kentucky_Lookups!$B$11</f>
        <v>843.11984642116772</v>
      </c>
      <c r="AD81" s="59">
        <f>((1+r.escalation)^(AD$2-2013))*Kentucky_Lookups!$B$11</f>
        <v>864.1978425816967</v>
      </c>
      <c r="AE81" s="59">
        <f>((1+r.escalation)^(AE$2-2013))*Kentucky_Lookups!$B$11</f>
        <v>885.80278864623938</v>
      </c>
      <c r="AF81" s="59">
        <f>((1+r.escalation)^(AF$2-2013))*Kentucky_Lookups!$B$11</f>
        <v>907.9478583623951</v>
      </c>
      <c r="AG81" s="59">
        <f>((1+r.escalation)^(AG$2-2013))*Kentucky_Lookups!$B$11</f>
        <v>930.64655482145497</v>
      </c>
      <c r="AH81" s="59">
        <f>((1+r.escalation)^(AH$2-2013))*Kentucky_Lookups!$B$11</f>
        <v>953.91271869199136</v>
      </c>
      <c r="AI81" s="59">
        <f>((1+r.escalation)^(AI$2-2013))*Kentucky_Lookups!$B$11</f>
        <v>977.76053665929101</v>
      </c>
      <c r="AJ81" s="59">
        <f>((1+r.escalation)^(AJ$2-2013))*Kentucky_Lookups!$B$11</f>
        <v>1002.2045500757733</v>
      </c>
    </row>
    <row r="82" spans="1:37">
      <c r="B82" t="s">
        <v>56</v>
      </c>
      <c r="C82" s="43" t="s">
        <v>54</v>
      </c>
      <c r="D82" s="34"/>
      <c r="H82" s="59">
        <f>((1+r.escalation)^(H$2-2013))*Kentucky_Lookups!$B$7</f>
        <v>15780.754328548453</v>
      </c>
      <c r="I82" s="59">
        <f>((1+r.escalation)^(I$2-2013))*Kentucky_Lookups!$B$7</f>
        <v>16175.273186762162</v>
      </c>
      <c r="J82" s="59">
        <f>((1+r.escalation)^(J$2-2013))*Kentucky_Lookups!$B$7</f>
        <v>16579.655016431218</v>
      </c>
      <c r="K82" s="59">
        <f>((1+r.escalation)^(K$2-2013))*Kentucky_Lookups!$B$7</f>
        <v>16994.146391841998</v>
      </c>
      <c r="L82" s="59">
        <f>((1+r.escalation)^(L$2-2013))*Kentucky_Lookups!$B$7</f>
        <v>17419.000051638046</v>
      </c>
      <c r="M82" s="59">
        <f>((1+r.escalation)^(M$2-2013))*Kentucky_Lookups!$B$7</f>
        <v>17854.475052928996</v>
      </c>
      <c r="N82" s="59">
        <f>((1+r.escalation)^(N$2-2013))*Kentucky_Lookups!$B$7</f>
        <v>18300.836929252218</v>
      </c>
      <c r="O82" s="59">
        <f>((1+r.escalation)^(O$2-2013))*Kentucky_Lookups!$B$7</f>
        <v>18758.357852483528</v>
      </c>
      <c r="P82" s="59">
        <f>((1+r.escalation)^(P$2-2013))*Kentucky_Lookups!$B$7</f>
        <v>19227.316798795615</v>
      </c>
      <c r="Q82" s="59">
        <f>((1+r.escalation)^(Q$2-2013))*Kentucky_Lookups!$B$7</f>
        <v>19707.999718765503</v>
      </c>
      <c r="R82" s="59">
        <f>((1+r.escalation)^(R$2-2013))*Kentucky_Lookups!$B$7</f>
        <v>20200.69971173464</v>
      </c>
      <c r="S82" s="59">
        <f>((1+r.escalation)^(S$2-2013))*Kentucky_Lookups!$B$7</f>
        <v>20705.717204528006</v>
      </c>
      <c r="T82" s="59">
        <f>((1+r.escalation)^(T$2-2013))*Kentucky_Lookups!$B$7</f>
        <v>21223.360134641203</v>
      </c>
      <c r="U82" s="59">
        <f>((1+r.escalation)^(U$2-2013))*Kentucky_Lookups!$B$7</f>
        <v>21753.944138007231</v>
      </c>
      <c r="V82" s="59">
        <f>((1+r.escalation)^(V$2-2013))*Kentucky_Lookups!$B$7</f>
        <v>22297.792741457411</v>
      </c>
      <c r="W82" s="59">
        <f>((1+r.escalation)^(W$2-2013))*Kentucky_Lookups!$B$7</f>
        <v>22855.237559993846</v>
      </c>
      <c r="X82" s="59">
        <f>((1+r.escalation)^(X$2-2013))*Kentucky_Lookups!$B$7</f>
        <v>23426.618498993692</v>
      </c>
      <c r="Y82" s="59">
        <f>((1+r.escalation)^(Y$2-2013))*Kentucky_Lookups!$B$7</f>
        <v>24012.283961468529</v>
      </c>
      <c r="Z82" s="59">
        <f>((1+r.escalation)^(Z$2-2013))*Kentucky_Lookups!$B$7</f>
        <v>24612.591060505241</v>
      </c>
      <c r="AA82" s="59">
        <f>((1+r.escalation)^(AA$2-2013))*Kentucky_Lookups!$B$7</f>
        <v>25227.905837017872</v>
      </c>
      <c r="AB82" s="59">
        <f>((1+r.escalation)^(AB$2-2013))*Kentucky_Lookups!$B$7</f>
        <v>25858.603482943316</v>
      </c>
      <c r="AC82" s="59">
        <f>((1+r.escalation)^(AC$2-2013))*Kentucky_Lookups!$B$7</f>
        <v>26505.068570016902</v>
      </c>
      <c r="AD82" s="59">
        <f>((1+r.escalation)^(AD$2-2013))*Kentucky_Lookups!$B$7</f>
        <v>27167.69528426732</v>
      </c>
      <c r="AE82" s="59">
        <f>((1+r.escalation)^(AE$2-2013))*Kentucky_Lookups!$B$7</f>
        <v>27846.887666374008</v>
      </c>
      <c r="AF82" s="59">
        <f>((1+r.escalation)^(AF$2-2013))*Kentucky_Lookups!$B$7</f>
        <v>28543.059858033354</v>
      </c>
      <c r="AG82" s="59">
        <f>((1+r.escalation)^(AG$2-2013))*Kentucky_Lookups!$B$7</f>
        <v>29256.636354484184</v>
      </c>
      <c r="AH82" s="59">
        <f>((1+r.escalation)^(AH$2-2013))*Kentucky_Lookups!$B$7</f>
        <v>29988.05226334629</v>
      </c>
      <c r="AI82" s="59">
        <f>((1+r.escalation)^(AI$2-2013))*Kentucky_Lookups!$B$7</f>
        <v>30737.753569929944</v>
      </c>
      <c r="AJ82" s="59">
        <f>((1+r.escalation)^(AJ$2-2013))*Kentucky_Lookups!$B$7</f>
        <v>31506.197409178192</v>
      </c>
    </row>
    <row r="83" spans="1:37">
      <c r="B83" t="s">
        <v>170</v>
      </c>
      <c r="C83" s="43" t="s">
        <v>58</v>
      </c>
      <c r="D83" s="34"/>
      <c r="H83" s="65">
        <f>H64*Kentucky_Lookups!$B$36</f>
        <v>0</v>
      </c>
      <c r="I83" s="65">
        <f>I64*Kentucky_Lookups!$B$36</f>
        <v>0</v>
      </c>
      <c r="J83" s="65">
        <f>J64*Kentucky_Lookups!$B$36</f>
        <v>0</v>
      </c>
      <c r="K83" s="65">
        <f>K64*Kentucky_Lookups!$B$36</f>
        <v>0</v>
      </c>
      <c r="L83" s="65">
        <f>L64*Kentucky_Lookups!$B$36</f>
        <v>0</v>
      </c>
      <c r="M83" s="65">
        <f>M64*Kentucky_Lookups!$B$36</f>
        <v>0</v>
      </c>
      <c r="N83" s="65">
        <f>N64*Kentucky_Lookups!$B$36</f>
        <v>0</v>
      </c>
      <c r="O83" s="65">
        <f>O64*Kentucky_Lookups!$B$36</f>
        <v>0</v>
      </c>
      <c r="P83" s="65">
        <f>P64*Kentucky_Lookups!$B$36</f>
        <v>0</v>
      </c>
      <c r="Q83" s="65">
        <f>Q64*Kentucky_Lookups!$B$36</f>
        <v>0</v>
      </c>
      <c r="R83" s="65">
        <f>R64*Kentucky_Lookups!$B$36</f>
        <v>0</v>
      </c>
      <c r="S83" s="65">
        <f>S64*Kentucky_Lookups!$B$36</f>
        <v>0</v>
      </c>
      <c r="T83" s="65">
        <f>T64*Kentucky_Lookups!$B$36</f>
        <v>0</v>
      </c>
      <c r="U83" s="65">
        <f>U64*Kentucky_Lookups!$B$36</f>
        <v>0</v>
      </c>
      <c r="V83" s="65">
        <f>V64*Kentucky_Lookups!$B$36</f>
        <v>0</v>
      </c>
      <c r="W83" s="65">
        <f>W64*Kentucky_Lookups!$B$36</f>
        <v>0</v>
      </c>
      <c r="X83" s="65">
        <f>X64*Kentucky_Lookups!$B$36</f>
        <v>0</v>
      </c>
      <c r="Y83" s="65">
        <f>Y64*Kentucky_Lookups!$B$36</f>
        <v>0</v>
      </c>
      <c r="Z83" s="65">
        <f>Z64*Kentucky_Lookups!$B$36</f>
        <v>0</v>
      </c>
      <c r="AA83" s="65">
        <f>AA64*Kentucky_Lookups!$B$36</f>
        <v>0</v>
      </c>
      <c r="AB83" s="65">
        <f>AB64*Kentucky_Lookups!$B$36</f>
        <v>0</v>
      </c>
      <c r="AC83" s="65">
        <f>AC64*Kentucky_Lookups!$B$36</f>
        <v>0</v>
      </c>
      <c r="AD83" s="65">
        <f>AD64*Kentucky_Lookups!$B$36</f>
        <v>0</v>
      </c>
      <c r="AE83" s="65">
        <f>AE64*Kentucky_Lookups!$B$36</f>
        <v>0</v>
      </c>
      <c r="AF83" s="65">
        <f>AF64*Kentucky_Lookups!$B$36</f>
        <v>0</v>
      </c>
      <c r="AG83" s="65">
        <f>AG64*Kentucky_Lookups!$B$36</f>
        <v>0</v>
      </c>
      <c r="AH83" s="65">
        <f>AH64*Kentucky_Lookups!$B$36</f>
        <v>0</v>
      </c>
      <c r="AI83" s="65">
        <f>AI64*Kentucky_Lookups!$B$36</f>
        <v>0</v>
      </c>
      <c r="AJ83" s="65">
        <f>AJ64*Kentucky_Lookups!$B$36</f>
        <v>0</v>
      </c>
      <c r="AK83" s="65"/>
    </row>
    <row r="84" spans="1:37">
      <c r="A84" s="150"/>
      <c r="B84" t="s">
        <v>169</v>
      </c>
      <c r="C84" s="43" t="s">
        <v>58</v>
      </c>
      <c r="D84" s="34"/>
      <c r="H84" s="78">
        <v>1.3</v>
      </c>
      <c r="I84" s="86">
        <f t="shared" ref="I84:AJ84" si="56">H84</f>
        <v>1.3</v>
      </c>
      <c r="J84" s="86">
        <f t="shared" si="56"/>
        <v>1.3</v>
      </c>
      <c r="K84" s="86">
        <f t="shared" si="56"/>
        <v>1.3</v>
      </c>
      <c r="L84" s="86">
        <f t="shared" si="56"/>
        <v>1.3</v>
      </c>
      <c r="M84" s="86">
        <f t="shared" si="56"/>
        <v>1.3</v>
      </c>
      <c r="N84" s="86">
        <f t="shared" si="56"/>
        <v>1.3</v>
      </c>
      <c r="O84" s="86">
        <f t="shared" si="56"/>
        <v>1.3</v>
      </c>
      <c r="P84" s="86">
        <f t="shared" si="56"/>
        <v>1.3</v>
      </c>
      <c r="Q84" s="86">
        <f t="shared" si="56"/>
        <v>1.3</v>
      </c>
      <c r="R84" s="86">
        <f t="shared" si="56"/>
        <v>1.3</v>
      </c>
      <c r="S84" s="86">
        <f t="shared" si="56"/>
        <v>1.3</v>
      </c>
      <c r="T84" s="86">
        <f t="shared" si="56"/>
        <v>1.3</v>
      </c>
      <c r="U84" s="86">
        <f t="shared" si="56"/>
        <v>1.3</v>
      </c>
      <c r="V84" s="86">
        <f t="shared" si="56"/>
        <v>1.3</v>
      </c>
      <c r="W84" s="86">
        <f t="shared" si="56"/>
        <v>1.3</v>
      </c>
      <c r="X84" s="86">
        <f t="shared" si="56"/>
        <v>1.3</v>
      </c>
      <c r="Y84" s="86">
        <f t="shared" si="56"/>
        <v>1.3</v>
      </c>
      <c r="Z84" s="86">
        <f t="shared" si="56"/>
        <v>1.3</v>
      </c>
      <c r="AA84" s="86">
        <f t="shared" si="56"/>
        <v>1.3</v>
      </c>
      <c r="AB84" s="86">
        <f t="shared" si="56"/>
        <v>1.3</v>
      </c>
      <c r="AC84" s="86">
        <f t="shared" si="56"/>
        <v>1.3</v>
      </c>
      <c r="AD84" s="86">
        <f t="shared" si="56"/>
        <v>1.3</v>
      </c>
      <c r="AE84" s="86">
        <f t="shared" si="56"/>
        <v>1.3</v>
      </c>
      <c r="AF84" s="86">
        <f t="shared" si="56"/>
        <v>1.3</v>
      </c>
      <c r="AG84" s="86">
        <f t="shared" si="56"/>
        <v>1.3</v>
      </c>
      <c r="AH84" s="86">
        <f t="shared" si="56"/>
        <v>1.3</v>
      </c>
      <c r="AI84" s="86">
        <f t="shared" si="56"/>
        <v>1.3</v>
      </c>
      <c r="AJ84" s="86">
        <f t="shared" si="56"/>
        <v>1.3</v>
      </c>
      <c r="AK84" s="65"/>
    </row>
    <row r="85" spans="1:37">
      <c r="A85" s="150" t="s">
        <v>234</v>
      </c>
      <c r="B85" t="s">
        <v>105</v>
      </c>
      <c r="C85" s="43" t="s">
        <v>106</v>
      </c>
      <c r="D85" s="34"/>
      <c r="H85" s="39">
        <v>4015</v>
      </c>
      <c r="I85" s="65">
        <f t="shared" ref="I85:AJ85" si="57">H85</f>
        <v>4015</v>
      </c>
      <c r="J85" s="65">
        <f t="shared" si="57"/>
        <v>4015</v>
      </c>
      <c r="K85" s="65">
        <f t="shared" si="57"/>
        <v>4015</v>
      </c>
      <c r="L85" s="65">
        <f t="shared" si="57"/>
        <v>4015</v>
      </c>
      <c r="M85" s="65">
        <f t="shared" si="57"/>
        <v>4015</v>
      </c>
      <c r="N85" s="65">
        <f t="shared" si="57"/>
        <v>4015</v>
      </c>
      <c r="O85" s="65">
        <f t="shared" si="57"/>
        <v>4015</v>
      </c>
      <c r="P85" s="65">
        <f t="shared" si="57"/>
        <v>4015</v>
      </c>
      <c r="Q85" s="65">
        <f t="shared" si="57"/>
        <v>4015</v>
      </c>
      <c r="R85" s="65">
        <f t="shared" si="57"/>
        <v>4015</v>
      </c>
      <c r="S85" s="65">
        <f t="shared" si="57"/>
        <v>4015</v>
      </c>
      <c r="T85" s="65">
        <f t="shared" si="57"/>
        <v>4015</v>
      </c>
      <c r="U85" s="65">
        <f t="shared" si="57"/>
        <v>4015</v>
      </c>
      <c r="V85" s="65">
        <f t="shared" si="57"/>
        <v>4015</v>
      </c>
      <c r="W85" s="65">
        <f t="shared" si="57"/>
        <v>4015</v>
      </c>
      <c r="X85" s="65">
        <f t="shared" si="57"/>
        <v>4015</v>
      </c>
      <c r="Y85" s="65">
        <f t="shared" si="57"/>
        <v>4015</v>
      </c>
      <c r="Z85" s="65">
        <f t="shared" si="57"/>
        <v>4015</v>
      </c>
      <c r="AA85" s="65">
        <f t="shared" si="57"/>
        <v>4015</v>
      </c>
      <c r="AB85" s="65">
        <f t="shared" si="57"/>
        <v>4015</v>
      </c>
      <c r="AC85" s="65">
        <f t="shared" si="57"/>
        <v>4015</v>
      </c>
      <c r="AD85" s="65">
        <f t="shared" si="57"/>
        <v>4015</v>
      </c>
      <c r="AE85" s="65">
        <f t="shared" si="57"/>
        <v>4015</v>
      </c>
      <c r="AF85" s="65">
        <f t="shared" si="57"/>
        <v>4015</v>
      </c>
      <c r="AG85" s="65">
        <f t="shared" si="57"/>
        <v>4015</v>
      </c>
      <c r="AH85" s="65">
        <f t="shared" si="57"/>
        <v>4015</v>
      </c>
      <c r="AI85" s="65">
        <f t="shared" si="57"/>
        <v>4015</v>
      </c>
      <c r="AJ85" s="65">
        <f t="shared" si="57"/>
        <v>4015</v>
      </c>
      <c r="AK85" s="65"/>
    </row>
    <row r="86" spans="1:37">
      <c r="A86" s="150" t="s">
        <v>234</v>
      </c>
      <c r="B86" t="s">
        <v>107</v>
      </c>
      <c r="C86" s="43" t="s">
        <v>106</v>
      </c>
      <c r="D86" s="34"/>
      <c r="H86" s="39">
        <v>569</v>
      </c>
      <c r="I86" s="65">
        <f t="shared" ref="I86:AJ86" si="58">H86</f>
        <v>569</v>
      </c>
      <c r="J86" s="65">
        <f t="shared" si="58"/>
        <v>569</v>
      </c>
      <c r="K86" s="65">
        <f t="shared" si="58"/>
        <v>569</v>
      </c>
      <c r="L86" s="65">
        <f t="shared" si="58"/>
        <v>569</v>
      </c>
      <c r="M86" s="65">
        <f t="shared" si="58"/>
        <v>569</v>
      </c>
      <c r="N86" s="65">
        <f t="shared" si="58"/>
        <v>569</v>
      </c>
      <c r="O86" s="65">
        <f t="shared" si="58"/>
        <v>569</v>
      </c>
      <c r="P86" s="65">
        <f t="shared" si="58"/>
        <v>569</v>
      </c>
      <c r="Q86" s="65">
        <f t="shared" si="58"/>
        <v>569</v>
      </c>
      <c r="R86" s="65">
        <f t="shared" si="58"/>
        <v>569</v>
      </c>
      <c r="S86" s="65">
        <f t="shared" si="58"/>
        <v>569</v>
      </c>
      <c r="T86" s="65">
        <f t="shared" si="58"/>
        <v>569</v>
      </c>
      <c r="U86" s="65">
        <f t="shared" si="58"/>
        <v>569</v>
      </c>
      <c r="V86" s="65">
        <f t="shared" si="58"/>
        <v>569</v>
      </c>
      <c r="W86" s="65">
        <f t="shared" si="58"/>
        <v>569</v>
      </c>
      <c r="X86" s="65">
        <f t="shared" si="58"/>
        <v>569</v>
      </c>
      <c r="Y86" s="65">
        <f t="shared" si="58"/>
        <v>569</v>
      </c>
      <c r="Z86" s="65">
        <f t="shared" si="58"/>
        <v>569</v>
      </c>
      <c r="AA86" s="65">
        <f t="shared" si="58"/>
        <v>569</v>
      </c>
      <c r="AB86" s="65">
        <f t="shared" si="58"/>
        <v>569</v>
      </c>
      <c r="AC86" s="65">
        <f t="shared" si="58"/>
        <v>569</v>
      </c>
      <c r="AD86" s="65">
        <f t="shared" si="58"/>
        <v>569</v>
      </c>
      <c r="AE86" s="65">
        <f t="shared" si="58"/>
        <v>569</v>
      </c>
      <c r="AF86" s="65">
        <f t="shared" si="58"/>
        <v>569</v>
      </c>
      <c r="AG86" s="65">
        <f t="shared" si="58"/>
        <v>569</v>
      </c>
      <c r="AH86" s="65">
        <f t="shared" si="58"/>
        <v>569</v>
      </c>
      <c r="AI86" s="65">
        <f t="shared" si="58"/>
        <v>569</v>
      </c>
      <c r="AJ86" s="65">
        <f t="shared" si="58"/>
        <v>569</v>
      </c>
      <c r="AK86" s="65"/>
    </row>
    <row r="87" spans="1:37">
      <c r="A87" s="150" t="s">
        <v>234</v>
      </c>
      <c r="B87" s="30" t="s">
        <v>108</v>
      </c>
      <c r="C87" s="52" t="s">
        <v>106</v>
      </c>
      <c r="D87" s="51"/>
      <c r="E87" s="30"/>
      <c r="F87" s="30"/>
      <c r="G87" s="30"/>
      <c r="H87" s="40">
        <v>85</v>
      </c>
      <c r="I87" s="58">
        <f t="shared" ref="I87:AJ87" si="59">H87</f>
        <v>85</v>
      </c>
      <c r="J87" s="58">
        <f t="shared" si="59"/>
        <v>85</v>
      </c>
      <c r="K87" s="58">
        <f t="shared" si="59"/>
        <v>85</v>
      </c>
      <c r="L87" s="58">
        <f t="shared" si="59"/>
        <v>85</v>
      </c>
      <c r="M87" s="58">
        <f t="shared" si="59"/>
        <v>85</v>
      </c>
      <c r="N87" s="58">
        <f t="shared" si="59"/>
        <v>85</v>
      </c>
      <c r="O87" s="58">
        <f t="shared" si="59"/>
        <v>85</v>
      </c>
      <c r="P87" s="58">
        <f t="shared" si="59"/>
        <v>85</v>
      </c>
      <c r="Q87" s="58">
        <f t="shared" si="59"/>
        <v>85</v>
      </c>
      <c r="R87" s="58">
        <f t="shared" si="59"/>
        <v>85</v>
      </c>
      <c r="S87" s="58">
        <f t="shared" si="59"/>
        <v>85</v>
      </c>
      <c r="T87" s="58">
        <f t="shared" si="59"/>
        <v>85</v>
      </c>
      <c r="U87" s="58">
        <f t="shared" si="59"/>
        <v>85</v>
      </c>
      <c r="V87" s="58">
        <f t="shared" si="59"/>
        <v>85</v>
      </c>
      <c r="W87" s="58">
        <f t="shared" si="59"/>
        <v>85</v>
      </c>
      <c r="X87" s="58">
        <f t="shared" si="59"/>
        <v>85</v>
      </c>
      <c r="Y87" s="58">
        <f t="shared" si="59"/>
        <v>85</v>
      </c>
      <c r="Z87" s="58">
        <f t="shared" si="59"/>
        <v>85</v>
      </c>
      <c r="AA87" s="58">
        <f t="shared" si="59"/>
        <v>85</v>
      </c>
      <c r="AB87" s="58">
        <f t="shared" si="59"/>
        <v>85</v>
      </c>
      <c r="AC87" s="58">
        <f t="shared" si="59"/>
        <v>85</v>
      </c>
      <c r="AD87" s="58">
        <f t="shared" si="59"/>
        <v>85</v>
      </c>
      <c r="AE87" s="58">
        <f t="shared" si="59"/>
        <v>85</v>
      </c>
      <c r="AF87" s="58">
        <f t="shared" si="59"/>
        <v>85</v>
      </c>
      <c r="AG87" s="58">
        <f t="shared" si="59"/>
        <v>85</v>
      </c>
      <c r="AH87" s="58">
        <f t="shared" si="59"/>
        <v>85</v>
      </c>
      <c r="AI87" s="58">
        <f t="shared" si="59"/>
        <v>85</v>
      </c>
      <c r="AJ87" s="58">
        <f t="shared" si="59"/>
        <v>85</v>
      </c>
      <c r="AK87" s="58"/>
    </row>
    <row r="88" spans="1:37">
      <c r="B88" t="s">
        <v>168</v>
      </c>
      <c r="C88" s="43" t="s">
        <v>28</v>
      </c>
      <c r="D88" s="98">
        <v>32838</v>
      </c>
      <c r="E88" s="28">
        <f t="shared" ref="E88:E93" si="60">F88+NPV(r.discount,G88:AJ88)</f>
        <v>50017.90823558699</v>
      </c>
      <c r="F88" s="101">
        <f t="shared" ref="F88:AJ88" si="61">F$64*F74*F67*F$73</f>
        <v>0</v>
      </c>
      <c r="G88" s="101">
        <f t="shared" si="61"/>
        <v>0</v>
      </c>
      <c r="H88" s="101">
        <f t="shared" si="61"/>
        <v>3118.3197515514976</v>
      </c>
      <c r="I88" s="101">
        <f t="shared" si="61"/>
        <v>3196.2777453402846</v>
      </c>
      <c r="J88" s="101">
        <f t="shared" si="61"/>
        <v>3276.1846889737917</v>
      </c>
      <c r="K88" s="101">
        <f t="shared" si="61"/>
        <v>3358.0893061981365</v>
      </c>
      <c r="L88" s="101">
        <f t="shared" si="61"/>
        <v>3442.0415388530896</v>
      </c>
      <c r="M88" s="101">
        <f t="shared" si="61"/>
        <v>3528.0925773244171</v>
      </c>
      <c r="N88" s="101">
        <f t="shared" si="61"/>
        <v>3616.2948917575263</v>
      </c>
      <c r="O88" s="101">
        <f t="shared" si="61"/>
        <v>3706.7022640514656</v>
      </c>
      <c r="P88" s="101">
        <f t="shared" si="61"/>
        <v>3799.369820652752</v>
      </c>
      <c r="Q88" s="101">
        <f t="shared" si="61"/>
        <v>3894.3540661690699</v>
      </c>
      <c r="R88" s="101">
        <f t="shared" si="61"/>
        <v>3991.7129178232967</v>
      </c>
      <c r="S88" s="101">
        <f t="shared" si="61"/>
        <v>4091.5057407688801</v>
      </c>
      <c r="T88" s="101">
        <f t="shared" si="61"/>
        <v>4193.7933842881002</v>
      </c>
      <c r="U88" s="101">
        <f t="shared" si="61"/>
        <v>4298.638218895303</v>
      </c>
      <c r="V88" s="101">
        <f t="shared" si="61"/>
        <v>4406.104174367686</v>
      </c>
      <c r="W88" s="101">
        <f t="shared" si="61"/>
        <v>4516.2567787268772</v>
      </c>
      <c r="X88" s="101">
        <f t="shared" si="61"/>
        <v>4629.1631981950495</v>
      </c>
      <c r="Y88" s="101">
        <f t="shared" si="61"/>
        <v>4744.892278149925</v>
      </c>
      <c r="Z88" s="101">
        <f t="shared" si="61"/>
        <v>4863.5145851036732</v>
      </c>
      <c r="AA88" s="101">
        <f t="shared" si="61"/>
        <v>4985.1024497312637</v>
      </c>
      <c r="AB88" s="101">
        <f t="shared" si="61"/>
        <v>5109.7300109745456</v>
      </c>
      <c r="AC88" s="101">
        <f t="shared" si="61"/>
        <v>5237.4732612489097</v>
      </c>
      <c r="AD88" s="101">
        <f t="shared" si="61"/>
        <v>5368.4100927801319</v>
      </c>
      <c r="AE88" s="101">
        <f t="shared" si="61"/>
        <v>5502.6203450996354</v>
      </c>
      <c r="AF88" s="101">
        <f t="shared" si="61"/>
        <v>5640.1858537271255</v>
      </c>
      <c r="AG88" s="101">
        <f t="shared" si="61"/>
        <v>5781.1905000703036</v>
      </c>
      <c r="AH88" s="101">
        <f t="shared" si="61"/>
        <v>5925.7202625720611</v>
      </c>
      <c r="AI88" s="101">
        <f t="shared" si="61"/>
        <v>6073.8632691363619</v>
      </c>
      <c r="AJ88" s="101">
        <f t="shared" si="61"/>
        <v>6225.7098508647714</v>
      </c>
      <c r="AK88" s="28">
        <f t="shared" ref="AK88:AK93" si="62">SUM(F88:AJ88)</f>
        <v>130521.31382339592</v>
      </c>
    </row>
    <row r="89" spans="1:37">
      <c r="B89" t="s">
        <v>167</v>
      </c>
      <c r="C89" s="43" t="s">
        <v>28</v>
      </c>
      <c r="D89" s="34"/>
      <c r="E89" s="28">
        <f t="shared" si="60"/>
        <v>0</v>
      </c>
      <c r="F89" s="100">
        <f t="shared" ref="F89:AJ89" si="63">F$64*F75*F68*F$73</f>
        <v>0</v>
      </c>
      <c r="G89" s="100">
        <f t="shared" si="63"/>
        <v>0</v>
      </c>
      <c r="H89" s="100">
        <f t="shared" si="63"/>
        <v>0</v>
      </c>
      <c r="I89" s="100">
        <f t="shared" si="63"/>
        <v>0</v>
      </c>
      <c r="J89" s="100">
        <f t="shared" si="63"/>
        <v>0</v>
      </c>
      <c r="K89" s="100">
        <f t="shared" si="63"/>
        <v>0</v>
      </c>
      <c r="L89" s="100">
        <f t="shared" si="63"/>
        <v>0</v>
      </c>
      <c r="M89" s="100">
        <f t="shared" si="63"/>
        <v>0</v>
      </c>
      <c r="N89" s="100">
        <f t="shared" si="63"/>
        <v>0</v>
      </c>
      <c r="O89" s="100">
        <f t="shared" si="63"/>
        <v>0</v>
      </c>
      <c r="P89" s="100">
        <f t="shared" si="63"/>
        <v>0</v>
      </c>
      <c r="Q89" s="100">
        <f t="shared" si="63"/>
        <v>0</v>
      </c>
      <c r="R89" s="100">
        <f t="shared" si="63"/>
        <v>0</v>
      </c>
      <c r="S89" s="100">
        <f t="shared" si="63"/>
        <v>0</v>
      </c>
      <c r="T89" s="100">
        <f t="shared" si="63"/>
        <v>0</v>
      </c>
      <c r="U89" s="100">
        <f t="shared" si="63"/>
        <v>0</v>
      </c>
      <c r="V89" s="100">
        <f t="shared" si="63"/>
        <v>0</v>
      </c>
      <c r="W89" s="100">
        <f t="shared" si="63"/>
        <v>0</v>
      </c>
      <c r="X89" s="100">
        <f t="shared" si="63"/>
        <v>0</v>
      </c>
      <c r="Y89" s="100">
        <f t="shared" si="63"/>
        <v>0</v>
      </c>
      <c r="Z89" s="100">
        <f t="shared" si="63"/>
        <v>0</v>
      </c>
      <c r="AA89" s="100">
        <f t="shared" si="63"/>
        <v>0</v>
      </c>
      <c r="AB89" s="100">
        <f t="shared" si="63"/>
        <v>0</v>
      </c>
      <c r="AC89" s="100">
        <f t="shared" si="63"/>
        <v>0</v>
      </c>
      <c r="AD89" s="100">
        <f t="shared" si="63"/>
        <v>0</v>
      </c>
      <c r="AE89" s="100">
        <f t="shared" si="63"/>
        <v>0</v>
      </c>
      <c r="AF89" s="100">
        <f t="shared" si="63"/>
        <v>0</v>
      </c>
      <c r="AG89" s="100">
        <f t="shared" si="63"/>
        <v>0</v>
      </c>
      <c r="AH89" s="100">
        <f t="shared" si="63"/>
        <v>0</v>
      </c>
      <c r="AI89" s="100">
        <f t="shared" si="63"/>
        <v>0</v>
      </c>
      <c r="AJ89" s="100">
        <f t="shared" si="63"/>
        <v>0</v>
      </c>
      <c r="AK89" s="28">
        <f t="shared" si="62"/>
        <v>0</v>
      </c>
    </row>
    <row r="90" spans="1:37">
      <c r="B90" s="30" t="s">
        <v>166</v>
      </c>
      <c r="C90" s="52" t="s">
        <v>28</v>
      </c>
      <c r="D90" s="51"/>
      <c r="E90" s="54">
        <f t="shared" si="60"/>
        <v>0</v>
      </c>
      <c r="F90" s="54">
        <f t="shared" ref="F90:AJ90" si="64">F$64*F76*F69*F$73</f>
        <v>0</v>
      </c>
      <c r="G90" s="54">
        <f t="shared" si="64"/>
        <v>0</v>
      </c>
      <c r="H90" s="54">
        <f t="shared" si="64"/>
        <v>0</v>
      </c>
      <c r="I90" s="54">
        <f t="shared" si="64"/>
        <v>0</v>
      </c>
      <c r="J90" s="54">
        <f t="shared" si="64"/>
        <v>0</v>
      </c>
      <c r="K90" s="54">
        <f t="shared" si="64"/>
        <v>0</v>
      </c>
      <c r="L90" s="54">
        <f t="shared" si="64"/>
        <v>0</v>
      </c>
      <c r="M90" s="54">
        <f t="shared" si="64"/>
        <v>0</v>
      </c>
      <c r="N90" s="54">
        <f t="shared" si="64"/>
        <v>0</v>
      </c>
      <c r="O90" s="54">
        <f t="shared" si="64"/>
        <v>0</v>
      </c>
      <c r="P90" s="54">
        <f t="shared" si="64"/>
        <v>0</v>
      </c>
      <c r="Q90" s="54">
        <f t="shared" si="64"/>
        <v>0</v>
      </c>
      <c r="R90" s="54">
        <f t="shared" si="64"/>
        <v>0</v>
      </c>
      <c r="S90" s="54">
        <f t="shared" si="64"/>
        <v>0</v>
      </c>
      <c r="T90" s="54">
        <f t="shared" si="64"/>
        <v>0</v>
      </c>
      <c r="U90" s="54">
        <f t="shared" si="64"/>
        <v>0</v>
      </c>
      <c r="V90" s="54">
        <f t="shared" si="64"/>
        <v>0</v>
      </c>
      <c r="W90" s="54">
        <f t="shared" si="64"/>
        <v>0</v>
      </c>
      <c r="X90" s="54">
        <f t="shared" si="64"/>
        <v>0</v>
      </c>
      <c r="Y90" s="54">
        <f t="shared" si="64"/>
        <v>0</v>
      </c>
      <c r="Z90" s="54">
        <f t="shared" si="64"/>
        <v>0</v>
      </c>
      <c r="AA90" s="54">
        <f t="shared" si="64"/>
        <v>0</v>
      </c>
      <c r="AB90" s="54">
        <f t="shared" si="64"/>
        <v>0</v>
      </c>
      <c r="AC90" s="54">
        <f t="shared" si="64"/>
        <v>0</v>
      </c>
      <c r="AD90" s="54">
        <f t="shared" si="64"/>
        <v>0</v>
      </c>
      <c r="AE90" s="54">
        <f t="shared" si="64"/>
        <v>0</v>
      </c>
      <c r="AF90" s="54">
        <f t="shared" si="64"/>
        <v>0</v>
      </c>
      <c r="AG90" s="54">
        <f t="shared" si="64"/>
        <v>0</v>
      </c>
      <c r="AH90" s="54">
        <f t="shared" si="64"/>
        <v>0</v>
      </c>
      <c r="AI90" s="54">
        <f t="shared" si="64"/>
        <v>0</v>
      </c>
      <c r="AJ90" s="54">
        <f t="shared" si="64"/>
        <v>0</v>
      </c>
      <c r="AK90" s="54">
        <f t="shared" si="62"/>
        <v>0</v>
      </c>
    </row>
    <row r="91" spans="1:37">
      <c r="B91" t="s">
        <v>165</v>
      </c>
      <c r="C91" s="43" t="s">
        <v>28</v>
      </c>
      <c r="D91" s="98">
        <v>27419</v>
      </c>
      <c r="E91" s="28">
        <f t="shared" si="60"/>
        <v>38337.759797973711</v>
      </c>
      <c r="F91" s="28">
        <f t="shared" ref="F91:AJ91" si="65">F$70*F77*F74*F$73</f>
        <v>0</v>
      </c>
      <c r="G91" s="28">
        <f t="shared" si="65"/>
        <v>0</v>
      </c>
      <c r="H91" s="28">
        <f t="shared" si="65"/>
        <v>2390.1318112939562</v>
      </c>
      <c r="I91" s="28">
        <f t="shared" si="65"/>
        <v>2449.8851065763042</v>
      </c>
      <c r="J91" s="28">
        <f t="shared" si="65"/>
        <v>2511.132234240712</v>
      </c>
      <c r="K91" s="28">
        <f t="shared" si="65"/>
        <v>2573.9105400967296</v>
      </c>
      <c r="L91" s="28">
        <f t="shared" si="65"/>
        <v>2638.2583035991474</v>
      </c>
      <c r="M91" s="28">
        <f t="shared" si="65"/>
        <v>2704.2147611891264</v>
      </c>
      <c r="N91" s="28">
        <f t="shared" si="65"/>
        <v>2771.820130218854</v>
      </c>
      <c r="O91" s="28">
        <f t="shared" si="65"/>
        <v>2841.1156334743259</v>
      </c>
      <c r="P91" s="28">
        <f t="shared" si="65"/>
        <v>2912.1435243111837</v>
      </c>
      <c r="Q91" s="28">
        <f t="shared" si="65"/>
        <v>2984.9471124189631</v>
      </c>
      <c r="R91" s="28">
        <f t="shared" si="65"/>
        <v>3059.5707902294371</v>
      </c>
      <c r="S91" s="28">
        <f t="shared" si="65"/>
        <v>3136.0600599851732</v>
      </c>
      <c r="T91" s="28">
        <f t="shared" si="65"/>
        <v>3214.4615614848021</v>
      </c>
      <c r="U91" s="28">
        <f t="shared" si="65"/>
        <v>3294.8231005219213</v>
      </c>
      <c r="V91" s="28">
        <f t="shared" si="65"/>
        <v>3377.1936780349697</v>
      </c>
      <c r="W91" s="28">
        <f t="shared" si="65"/>
        <v>3461.6235199858438</v>
      </c>
      <c r="X91" s="28">
        <f t="shared" si="65"/>
        <v>3548.1641079854903</v>
      </c>
      <c r="Y91" s="28">
        <f t="shared" si="65"/>
        <v>3636.868210685127</v>
      </c>
      <c r="Z91" s="28">
        <f t="shared" si="65"/>
        <v>3727.789915952254</v>
      </c>
      <c r="AA91" s="28">
        <f t="shared" si="65"/>
        <v>3820.9846638510603</v>
      </c>
      <c r="AB91" s="28">
        <f t="shared" si="65"/>
        <v>3916.5092804473361</v>
      </c>
      <c r="AC91" s="28">
        <f t="shared" si="65"/>
        <v>4014.4220124585213</v>
      </c>
      <c r="AD91" s="28">
        <f t="shared" si="65"/>
        <v>4114.7825627699831</v>
      </c>
      <c r="AE91" s="28">
        <f t="shared" si="65"/>
        <v>4217.6521268392335</v>
      </c>
      <c r="AF91" s="28">
        <f t="shared" si="65"/>
        <v>4323.0934300102135</v>
      </c>
      <c r="AG91" s="28">
        <f t="shared" si="65"/>
        <v>4431.1707657604684</v>
      </c>
      <c r="AH91" s="28">
        <f t="shared" si="65"/>
        <v>4541.9500349044802</v>
      </c>
      <c r="AI91" s="28">
        <f t="shared" si="65"/>
        <v>4655.4987857770911</v>
      </c>
      <c r="AJ91" s="28">
        <f t="shared" si="65"/>
        <v>4771.8862554215193</v>
      </c>
      <c r="AK91" s="28">
        <f t="shared" si="62"/>
        <v>100042.06402052422</v>
      </c>
    </row>
    <row r="92" spans="1:37">
      <c r="B92" t="s">
        <v>164</v>
      </c>
      <c r="C92" s="43" t="s">
        <v>28</v>
      </c>
      <c r="D92" s="34"/>
      <c r="E92" s="28">
        <f t="shared" si="60"/>
        <v>0</v>
      </c>
      <c r="F92" s="28">
        <f t="shared" ref="F92:AJ92" si="66">F$70*F78*F75*F$73</f>
        <v>0</v>
      </c>
      <c r="G92" s="28">
        <f t="shared" si="66"/>
        <v>0</v>
      </c>
      <c r="H92" s="28">
        <f t="shared" si="66"/>
        <v>0</v>
      </c>
      <c r="I92" s="28">
        <f t="shared" si="66"/>
        <v>0</v>
      </c>
      <c r="J92" s="28">
        <f t="shared" si="66"/>
        <v>0</v>
      </c>
      <c r="K92" s="28">
        <f t="shared" si="66"/>
        <v>0</v>
      </c>
      <c r="L92" s="28">
        <f t="shared" si="66"/>
        <v>0</v>
      </c>
      <c r="M92" s="28">
        <f t="shared" si="66"/>
        <v>0</v>
      </c>
      <c r="N92" s="28">
        <f t="shared" si="66"/>
        <v>0</v>
      </c>
      <c r="O92" s="28">
        <f t="shared" si="66"/>
        <v>0</v>
      </c>
      <c r="P92" s="28">
        <f t="shared" si="66"/>
        <v>0</v>
      </c>
      <c r="Q92" s="28">
        <f t="shared" si="66"/>
        <v>0</v>
      </c>
      <c r="R92" s="28">
        <f t="shared" si="66"/>
        <v>0</v>
      </c>
      <c r="S92" s="28">
        <f t="shared" si="66"/>
        <v>0</v>
      </c>
      <c r="T92" s="28">
        <f t="shared" si="66"/>
        <v>0</v>
      </c>
      <c r="U92" s="28">
        <f t="shared" si="66"/>
        <v>0</v>
      </c>
      <c r="V92" s="28">
        <f t="shared" si="66"/>
        <v>0</v>
      </c>
      <c r="W92" s="28">
        <f t="shared" si="66"/>
        <v>0</v>
      </c>
      <c r="X92" s="28">
        <f t="shared" si="66"/>
        <v>0</v>
      </c>
      <c r="Y92" s="28">
        <f t="shared" si="66"/>
        <v>0</v>
      </c>
      <c r="Z92" s="28">
        <f t="shared" si="66"/>
        <v>0</v>
      </c>
      <c r="AA92" s="28">
        <f t="shared" si="66"/>
        <v>0</v>
      </c>
      <c r="AB92" s="28">
        <f t="shared" si="66"/>
        <v>0</v>
      </c>
      <c r="AC92" s="28">
        <f t="shared" si="66"/>
        <v>0</v>
      </c>
      <c r="AD92" s="28">
        <f t="shared" si="66"/>
        <v>0</v>
      </c>
      <c r="AE92" s="28">
        <f t="shared" si="66"/>
        <v>0</v>
      </c>
      <c r="AF92" s="28">
        <f t="shared" si="66"/>
        <v>0</v>
      </c>
      <c r="AG92" s="28">
        <f t="shared" si="66"/>
        <v>0</v>
      </c>
      <c r="AH92" s="28">
        <f t="shared" si="66"/>
        <v>0</v>
      </c>
      <c r="AI92" s="28">
        <f t="shared" si="66"/>
        <v>0</v>
      </c>
      <c r="AJ92" s="28">
        <f t="shared" si="66"/>
        <v>0</v>
      </c>
      <c r="AK92" s="28">
        <f t="shared" si="62"/>
        <v>0</v>
      </c>
    </row>
    <row r="93" spans="1:37">
      <c r="B93" s="30" t="s">
        <v>163</v>
      </c>
      <c r="C93" s="43" t="s">
        <v>28</v>
      </c>
      <c r="D93" s="51"/>
      <c r="E93" s="28">
        <f t="shared" si="60"/>
        <v>0</v>
      </c>
      <c r="F93" s="54">
        <f t="shared" ref="F93:AJ93" si="67">F$70*F79*F76*F$73</f>
        <v>0</v>
      </c>
      <c r="G93" s="54">
        <f t="shared" si="67"/>
        <v>0</v>
      </c>
      <c r="H93" s="54">
        <f t="shared" si="67"/>
        <v>0</v>
      </c>
      <c r="I93" s="54">
        <f t="shared" si="67"/>
        <v>0</v>
      </c>
      <c r="J93" s="54">
        <f t="shared" si="67"/>
        <v>0</v>
      </c>
      <c r="K93" s="54">
        <f t="shared" si="67"/>
        <v>0</v>
      </c>
      <c r="L93" s="54">
        <f t="shared" si="67"/>
        <v>0</v>
      </c>
      <c r="M93" s="54">
        <f t="shared" si="67"/>
        <v>0</v>
      </c>
      <c r="N93" s="54">
        <f t="shared" si="67"/>
        <v>0</v>
      </c>
      <c r="O93" s="54">
        <f t="shared" si="67"/>
        <v>0</v>
      </c>
      <c r="P93" s="54">
        <f t="shared" si="67"/>
        <v>0</v>
      </c>
      <c r="Q93" s="54">
        <f t="shared" si="67"/>
        <v>0</v>
      </c>
      <c r="R93" s="54">
        <f t="shared" si="67"/>
        <v>0</v>
      </c>
      <c r="S93" s="54">
        <f t="shared" si="67"/>
        <v>0</v>
      </c>
      <c r="T93" s="54">
        <f t="shared" si="67"/>
        <v>0</v>
      </c>
      <c r="U93" s="54">
        <f t="shared" si="67"/>
        <v>0</v>
      </c>
      <c r="V93" s="54">
        <f t="shared" si="67"/>
        <v>0</v>
      </c>
      <c r="W93" s="54">
        <f t="shared" si="67"/>
        <v>0</v>
      </c>
      <c r="X93" s="54">
        <f t="shared" si="67"/>
        <v>0</v>
      </c>
      <c r="Y93" s="54">
        <f t="shared" si="67"/>
        <v>0</v>
      </c>
      <c r="Z93" s="54">
        <f t="shared" si="67"/>
        <v>0</v>
      </c>
      <c r="AA93" s="54">
        <f t="shared" si="67"/>
        <v>0</v>
      </c>
      <c r="AB93" s="54">
        <f t="shared" si="67"/>
        <v>0</v>
      </c>
      <c r="AC93" s="54">
        <f t="shared" si="67"/>
        <v>0</v>
      </c>
      <c r="AD93" s="54">
        <f t="shared" si="67"/>
        <v>0</v>
      </c>
      <c r="AE93" s="54">
        <f t="shared" si="67"/>
        <v>0</v>
      </c>
      <c r="AF93" s="54">
        <f t="shared" si="67"/>
        <v>0</v>
      </c>
      <c r="AG93" s="54">
        <f t="shared" si="67"/>
        <v>0</v>
      </c>
      <c r="AH93" s="54">
        <f t="shared" si="67"/>
        <v>0</v>
      </c>
      <c r="AI93" s="54">
        <f t="shared" si="67"/>
        <v>0</v>
      </c>
      <c r="AJ93" s="54">
        <f t="shared" si="67"/>
        <v>0</v>
      </c>
      <c r="AK93" s="28">
        <f t="shared" si="62"/>
        <v>0</v>
      </c>
    </row>
    <row r="94" spans="1:37">
      <c r="B94" s="24" t="s">
        <v>162</v>
      </c>
      <c r="C94" s="44" t="s">
        <v>28</v>
      </c>
      <c r="D94" s="42">
        <v>60258</v>
      </c>
      <c r="E94" s="25">
        <f t="shared" ref="E94:AJ94" si="68">SUM(E88:E93)</f>
        <v>88355.668033560709</v>
      </c>
      <c r="F94" s="25">
        <f t="shared" si="68"/>
        <v>0</v>
      </c>
      <c r="G94" s="25">
        <f t="shared" si="68"/>
        <v>0</v>
      </c>
      <c r="H94" s="25">
        <f t="shared" si="68"/>
        <v>5508.4515628454537</v>
      </c>
      <c r="I94" s="25">
        <f t="shared" si="68"/>
        <v>5646.1628519165888</v>
      </c>
      <c r="J94" s="25">
        <f t="shared" si="68"/>
        <v>5787.3169232145037</v>
      </c>
      <c r="K94" s="25">
        <f t="shared" si="68"/>
        <v>5931.9998462948661</v>
      </c>
      <c r="L94" s="25">
        <f t="shared" si="68"/>
        <v>6080.2998424522375</v>
      </c>
      <c r="M94" s="25">
        <f t="shared" si="68"/>
        <v>6232.3073385135431</v>
      </c>
      <c r="N94" s="25">
        <f t="shared" si="68"/>
        <v>6388.1150219763804</v>
      </c>
      <c r="O94" s="25">
        <f t="shared" si="68"/>
        <v>6547.8178975257915</v>
      </c>
      <c r="P94" s="25">
        <f t="shared" si="68"/>
        <v>6711.5133449639361</v>
      </c>
      <c r="Q94" s="25">
        <f t="shared" si="68"/>
        <v>6879.3011785880335</v>
      </c>
      <c r="R94" s="25">
        <f t="shared" si="68"/>
        <v>7051.2837080527333</v>
      </c>
      <c r="S94" s="25">
        <f t="shared" si="68"/>
        <v>7227.5658007540533</v>
      </c>
      <c r="T94" s="25">
        <f t="shared" si="68"/>
        <v>7408.2549457729019</v>
      </c>
      <c r="U94" s="25">
        <f t="shared" si="68"/>
        <v>7593.4613194172243</v>
      </c>
      <c r="V94" s="25">
        <f t="shared" si="68"/>
        <v>7783.2978524026557</v>
      </c>
      <c r="W94" s="25">
        <f t="shared" si="68"/>
        <v>7977.880298712721</v>
      </c>
      <c r="X94" s="25">
        <f t="shared" si="68"/>
        <v>8177.3273061805394</v>
      </c>
      <c r="Y94" s="25">
        <f t="shared" si="68"/>
        <v>8381.7604888350525</v>
      </c>
      <c r="Z94" s="25">
        <f t="shared" si="68"/>
        <v>8591.3045010559272</v>
      </c>
      <c r="AA94" s="25">
        <f t="shared" si="68"/>
        <v>8806.0871135823236</v>
      </c>
      <c r="AB94" s="25">
        <f t="shared" si="68"/>
        <v>9026.2392914218817</v>
      </c>
      <c r="AC94" s="25">
        <f t="shared" si="68"/>
        <v>9251.8952737074305</v>
      </c>
      <c r="AD94" s="25">
        <f t="shared" si="68"/>
        <v>9483.1926555501159</v>
      </c>
      <c r="AE94" s="25">
        <f t="shared" si="68"/>
        <v>9720.272471938868</v>
      </c>
      <c r="AF94" s="25">
        <f t="shared" si="68"/>
        <v>9963.2792837373381</v>
      </c>
      <c r="AG94" s="25">
        <f t="shared" si="68"/>
        <v>10212.361265830772</v>
      </c>
      <c r="AH94" s="25">
        <f t="shared" si="68"/>
        <v>10467.670297476541</v>
      </c>
      <c r="AI94" s="25">
        <f t="shared" si="68"/>
        <v>10729.362054913454</v>
      </c>
      <c r="AJ94" s="25">
        <f t="shared" si="68"/>
        <v>10997.596106286292</v>
      </c>
      <c r="AK94" s="25">
        <f>SUM(AK91:AK93)</f>
        <v>100042.06402052422</v>
      </c>
    </row>
    <row r="95" spans="1:37">
      <c r="B95" t="s">
        <v>161</v>
      </c>
      <c r="C95" s="43" t="s">
        <v>28</v>
      </c>
      <c r="D95" s="98">
        <v>0</v>
      </c>
      <c r="E95" s="28">
        <f>F95+NPV(r.discount,G95:AJ95)</f>
        <v>0</v>
      </c>
      <c r="F95" s="101">
        <f t="shared" ref="F95:AJ95" si="69">F$83*F74*F80*F$73</f>
        <v>0</v>
      </c>
      <c r="G95" s="101">
        <f t="shared" si="69"/>
        <v>0</v>
      </c>
      <c r="H95" s="101">
        <f t="shared" si="69"/>
        <v>0</v>
      </c>
      <c r="I95" s="101">
        <f t="shared" si="69"/>
        <v>0</v>
      </c>
      <c r="J95" s="101">
        <f t="shared" si="69"/>
        <v>0</v>
      </c>
      <c r="K95" s="101">
        <f t="shared" si="69"/>
        <v>0</v>
      </c>
      <c r="L95" s="101">
        <f t="shared" si="69"/>
        <v>0</v>
      </c>
      <c r="M95" s="101">
        <f t="shared" si="69"/>
        <v>0</v>
      </c>
      <c r="N95" s="101">
        <f t="shared" si="69"/>
        <v>0</v>
      </c>
      <c r="O95" s="101">
        <f t="shared" si="69"/>
        <v>0</v>
      </c>
      <c r="P95" s="101">
        <f t="shared" si="69"/>
        <v>0</v>
      </c>
      <c r="Q95" s="101">
        <f t="shared" si="69"/>
        <v>0</v>
      </c>
      <c r="R95" s="101">
        <f t="shared" si="69"/>
        <v>0</v>
      </c>
      <c r="S95" s="101">
        <f t="shared" si="69"/>
        <v>0</v>
      </c>
      <c r="T95" s="101">
        <f t="shared" si="69"/>
        <v>0</v>
      </c>
      <c r="U95" s="101">
        <f t="shared" si="69"/>
        <v>0</v>
      </c>
      <c r="V95" s="101">
        <f t="shared" si="69"/>
        <v>0</v>
      </c>
      <c r="W95" s="101">
        <f t="shared" si="69"/>
        <v>0</v>
      </c>
      <c r="X95" s="101">
        <f t="shared" si="69"/>
        <v>0</v>
      </c>
      <c r="Y95" s="101">
        <f t="shared" si="69"/>
        <v>0</v>
      </c>
      <c r="Z95" s="101">
        <f t="shared" si="69"/>
        <v>0</v>
      </c>
      <c r="AA95" s="101">
        <f t="shared" si="69"/>
        <v>0</v>
      </c>
      <c r="AB95" s="101">
        <f t="shared" si="69"/>
        <v>0</v>
      </c>
      <c r="AC95" s="101">
        <f t="shared" si="69"/>
        <v>0</v>
      </c>
      <c r="AD95" s="101">
        <f t="shared" si="69"/>
        <v>0</v>
      </c>
      <c r="AE95" s="101">
        <f t="shared" si="69"/>
        <v>0</v>
      </c>
      <c r="AF95" s="101">
        <f t="shared" si="69"/>
        <v>0</v>
      </c>
      <c r="AG95" s="101">
        <f t="shared" si="69"/>
        <v>0</v>
      </c>
      <c r="AH95" s="101">
        <f t="shared" si="69"/>
        <v>0</v>
      </c>
      <c r="AI95" s="101">
        <f t="shared" si="69"/>
        <v>0</v>
      </c>
      <c r="AJ95" s="101">
        <f t="shared" si="69"/>
        <v>0</v>
      </c>
      <c r="AK95" s="28">
        <f>SUM(F95:AJ95)</f>
        <v>0</v>
      </c>
    </row>
    <row r="96" spans="1:37">
      <c r="B96" t="s">
        <v>160</v>
      </c>
      <c r="C96" s="43" t="s">
        <v>28</v>
      </c>
      <c r="D96" s="34"/>
      <c r="E96" s="28">
        <f>F96+NPV(r.discount,G96:AJ96)</f>
        <v>0</v>
      </c>
      <c r="F96" s="100">
        <f t="shared" ref="F96:AJ96" si="70">F$83*F75*F81*F$73</f>
        <v>0</v>
      </c>
      <c r="G96" s="100">
        <f t="shared" si="70"/>
        <v>0</v>
      </c>
      <c r="H96" s="100">
        <f t="shared" si="70"/>
        <v>0</v>
      </c>
      <c r="I96" s="100">
        <f t="shared" si="70"/>
        <v>0</v>
      </c>
      <c r="J96" s="100">
        <f t="shared" si="70"/>
        <v>0</v>
      </c>
      <c r="K96" s="100">
        <f t="shared" si="70"/>
        <v>0</v>
      </c>
      <c r="L96" s="100">
        <f t="shared" si="70"/>
        <v>0</v>
      </c>
      <c r="M96" s="100">
        <f t="shared" si="70"/>
        <v>0</v>
      </c>
      <c r="N96" s="100">
        <f t="shared" si="70"/>
        <v>0</v>
      </c>
      <c r="O96" s="100">
        <f t="shared" si="70"/>
        <v>0</v>
      </c>
      <c r="P96" s="100">
        <f t="shared" si="70"/>
        <v>0</v>
      </c>
      <c r="Q96" s="100">
        <f t="shared" si="70"/>
        <v>0</v>
      </c>
      <c r="R96" s="100">
        <f t="shared" si="70"/>
        <v>0</v>
      </c>
      <c r="S96" s="100">
        <f t="shared" si="70"/>
        <v>0</v>
      </c>
      <c r="T96" s="100">
        <f t="shared" si="70"/>
        <v>0</v>
      </c>
      <c r="U96" s="100">
        <f t="shared" si="70"/>
        <v>0</v>
      </c>
      <c r="V96" s="100">
        <f t="shared" si="70"/>
        <v>0</v>
      </c>
      <c r="W96" s="100">
        <f t="shared" si="70"/>
        <v>0</v>
      </c>
      <c r="X96" s="100">
        <f t="shared" si="70"/>
        <v>0</v>
      </c>
      <c r="Y96" s="100">
        <f t="shared" si="70"/>
        <v>0</v>
      </c>
      <c r="Z96" s="100">
        <f t="shared" si="70"/>
        <v>0</v>
      </c>
      <c r="AA96" s="100">
        <f t="shared" si="70"/>
        <v>0</v>
      </c>
      <c r="AB96" s="100">
        <f t="shared" si="70"/>
        <v>0</v>
      </c>
      <c r="AC96" s="100">
        <f t="shared" si="70"/>
        <v>0</v>
      </c>
      <c r="AD96" s="100">
        <f t="shared" si="70"/>
        <v>0</v>
      </c>
      <c r="AE96" s="100">
        <f t="shared" si="70"/>
        <v>0</v>
      </c>
      <c r="AF96" s="100">
        <f t="shared" si="70"/>
        <v>0</v>
      </c>
      <c r="AG96" s="100">
        <f t="shared" si="70"/>
        <v>0</v>
      </c>
      <c r="AH96" s="100">
        <f t="shared" si="70"/>
        <v>0</v>
      </c>
      <c r="AI96" s="100">
        <f t="shared" si="70"/>
        <v>0</v>
      </c>
      <c r="AJ96" s="100">
        <f t="shared" si="70"/>
        <v>0</v>
      </c>
      <c r="AK96" s="28">
        <f>SUM(F96:AJ96)</f>
        <v>0</v>
      </c>
    </row>
    <row r="97" spans="2:37">
      <c r="B97" s="30" t="s">
        <v>159</v>
      </c>
      <c r="C97" s="43" t="s">
        <v>28</v>
      </c>
      <c r="D97" s="51"/>
      <c r="E97" s="28">
        <f>F97+NPV(r.discount,G97:AJ97)</f>
        <v>0</v>
      </c>
      <c r="F97" s="54">
        <f t="shared" ref="F97:AJ97" si="71">F$83*F76*F82*F$73</f>
        <v>0</v>
      </c>
      <c r="G97" s="54">
        <f t="shared" si="71"/>
        <v>0</v>
      </c>
      <c r="H97" s="54">
        <f t="shared" si="71"/>
        <v>0</v>
      </c>
      <c r="I97" s="54">
        <f t="shared" si="71"/>
        <v>0</v>
      </c>
      <c r="J97" s="54">
        <f t="shared" si="71"/>
        <v>0</v>
      </c>
      <c r="K97" s="54">
        <f t="shared" si="71"/>
        <v>0</v>
      </c>
      <c r="L97" s="54">
        <f t="shared" si="71"/>
        <v>0</v>
      </c>
      <c r="M97" s="54">
        <f t="shared" si="71"/>
        <v>0</v>
      </c>
      <c r="N97" s="54">
        <f t="shared" si="71"/>
        <v>0</v>
      </c>
      <c r="O97" s="54">
        <f t="shared" si="71"/>
        <v>0</v>
      </c>
      <c r="P97" s="54">
        <f t="shared" si="71"/>
        <v>0</v>
      </c>
      <c r="Q97" s="54">
        <f t="shared" si="71"/>
        <v>0</v>
      </c>
      <c r="R97" s="54">
        <f t="shared" si="71"/>
        <v>0</v>
      </c>
      <c r="S97" s="54">
        <f t="shared" si="71"/>
        <v>0</v>
      </c>
      <c r="T97" s="54">
        <f t="shared" si="71"/>
        <v>0</v>
      </c>
      <c r="U97" s="54">
        <f t="shared" si="71"/>
        <v>0</v>
      </c>
      <c r="V97" s="54">
        <f t="shared" si="71"/>
        <v>0</v>
      </c>
      <c r="W97" s="54">
        <f t="shared" si="71"/>
        <v>0</v>
      </c>
      <c r="X97" s="54">
        <f t="shared" si="71"/>
        <v>0</v>
      </c>
      <c r="Y97" s="54">
        <f t="shared" si="71"/>
        <v>0</v>
      </c>
      <c r="Z97" s="54">
        <f t="shared" si="71"/>
        <v>0</v>
      </c>
      <c r="AA97" s="54">
        <f t="shared" si="71"/>
        <v>0</v>
      </c>
      <c r="AB97" s="54">
        <f t="shared" si="71"/>
        <v>0</v>
      </c>
      <c r="AC97" s="54">
        <f t="shared" si="71"/>
        <v>0</v>
      </c>
      <c r="AD97" s="54">
        <f t="shared" si="71"/>
        <v>0</v>
      </c>
      <c r="AE97" s="54">
        <f t="shared" si="71"/>
        <v>0</v>
      </c>
      <c r="AF97" s="54">
        <f t="shared" si="71"/>
        <v>0</v>
      </c>
      <c r="AG97" s="54">
        <f t="shared" si="71"/>
        <v>0</v>
      </c>
      <c r="AH97" s="54">
        <f t="shared" si="71"/>
        <v>0</v>
      </c>
      <c r="AI97" s="54">
        <f t="shared" si="71"/>
        <v>0</v>
      </c>
      <c r="AJ97" s="54">
        <f t="shared" si="71"/>
        <v>0</v>
      </c>
      <c r="AK97" s="28">
        <f>SUM(F97:AJ97)</f>
        <v>0</v>
      </c>
    </row>
    <row r="98" spans="2:37">
      <c r="B98" s="24" t="s">
        <v>158</v>
      </c>
      <c r="C98" s="44" t="s">
        <v>28</v>
      </c>
      <c r="D98" s="42">
        <v>0</v>
      </c>
      <c r="E98" s="25">
        <f t="shared" ref="E98:AK98" si="72">SUM(E95:E97)</f>
        <v>0</v>
      </c>
      <c r="F98" s="25">
        <f t="shared" si="72"/>
        <v>0</v>
      </c>
      <c r="G98" s="25">
        <f t="shared" si="72"/>
        <v>0</v>
      </c>
      <c r="H98" s="25">
        <f t="shared" si="72"/>
        <v>0</v>
      </c>
      <c r="I98" s="25">
        <f t="shared" si="72"/>
        <v>0</v>
      </c>
      <c r="J98" s="25">
        <f t="shared" si="72"/>
        <v>0</v>
      </c>
      <c r="K98" s="25">
        <f t="shared" si="72"/>
        <v>0</v>
      </c>
      <c r="L98" s="25">
        <f t="shared" si="72"/>
        <v>0</v>
      </c>
      <c r="M98" s="25">
        <f t="shared" si="72"/>
        <v>0</v>
      </c>
      <c r="N98" s="25">
        <f t="shared" si="72"/>
        <v>0</v>
      </c>
      <c r="O98" s="25">
        <f t="shared" si="72"/>
        <v>0</v>
      </c>
      <c r="P98" s="25">
        <f t="shared" si="72"/>
        <v>0</v>
      </c>
      <c r="Q98" s="25">
        <f t="shared" si="72"/>
        <v>0</v>
      </c>
      <c r="R98" s="25">
        <f t="shared" si="72"/>
        <v>0</v>
      </c>
      <c r="S98" s="25">
        <f t="shared" si="72"/>
        <v>0</v>
      </c>
      <c r="T98" s="25">
        <f t="shared" si="72"/>
        <v>0</v>
      </c>
      <c r="U98" s="25">
        <f t="shared" si="72"/>
        <v>0</v>
      </c>
      <c r="V98" s="25">
        <f t="shared" si="72"/>
        <v>0</v>
      </c>
      <c r="W98" s="25">
        <f t="shared" si="72"/>
        <v>0</v>
      </c>
      <c r="X98" s="25">
        <f t="shared" si="72"/>
        <v>0</v>
      </c>
      <c r="Y98" s="25">
        <f t="shared" si="72"/>
        <v>0</v>
      </c>
      <c r="Z98" s="25">
        <f t="shared" si="72"/>
        <v>0</v>
      </c>
      <c r="AA98" s="25">
        <f t="shared" si="72"/>
        <v>0</v>
      </c>
      <c r="AB98" s="25">
        <f t="shared" si="72"/>
        <v>0</v>
      </c>
      <c r="AC98" s="25">
        <f t="shared" si="72"/>
        <v>0</v>
      </c>
      <c r="AD98" s="25">
        <f t="shared" si="72"/>
        <v>0</v>
      </c>
      <c r="AE98" s="25">
        <f t="shared" si="72"/>
        <v>0</v>
      </c>
      <c r="AF98" s="25">
        <f t="shared" si="72"/>
        <v>0</v>
      </c>
      <c r="AG98" s="25">
        <f t="shared" si="72"/>
        <v>0</v>
      </c>
      <c r="AH98" s="25">
        <f t="shared" si="72"/>
        <v>0</v>
      </c>
      <c r="AI98" s="25">
        <f t="shared" si="72"/>
        <v>0</v>
      </c>
      <c r="AJ98" s="25">
        <f t="shared" si="72"/>
        <v>0</v>
      </c>
      <c r="AK98" s="25">
        <f t="shared" si="72"/>
        <v>0</v>
      </c>
    </row>
    <row r="99" spans="2:37">
      <c r="B99" t="s">
        <v>157</v>
      </c>
      <c r="C99" s="43" t="s">
        <v>28</v>
      </c>
      <c r="D99" s="98">
        <v>261556</v>
      </c>
      <c r="E99" s="28">
        <f>F99+NPV(r.discount,G99:AJ99)</f>
        <v>397822.47225031391</v>
      </c>
      <c r="F99" s="28">
        <f t="shared" ref="F99:AJ99" si="73">F$84*F80*F85</f>
        <v>0</v>
      </c>
      <c r="G99" s="28">
        <f t="shared" si="73"/>
        <v>0</v>
      </c>
      <c r="H99" s="28">
        <f t="shared" si="73"/>
        <v>24801.870301856761</v>
      </c>
      <c r="I99" s="28">
        <f t="shared" si="73"/>
        <v>25421.917059403175</v>
      </c>
      <c r="J99" s="28">
        <f t="shared" si="73"/>
        <v>26057.464985888255</v>
      </c>
      <c r="K99" s="28">
        <f t="shared" si="73"/>
        <v>26708.90161053546</v>
      </c>
      <c r="L99" s="28">
        <f t="shared" si="73"/>
        <v>27376.624150798849</v>
      </c>
      <c r="M99" s="28">
        <f t="shared" si="73"/>
        <v>28061.039754568814</v>
      </c>
      <c r="N99" s="28">
        <f t="shared" si="73"/>
        <v>28762.565748433033</v>
      </c>
      <c r="O99" s="28">
        <f t="shared" si="73"/>
        <v>29481.629892143861</v>
      </c>
      <c r="P99" s="28">
        <f t="shared" si="73"/>
        <v>30218.670639447457</v>
      </c>
      <c r="Q99" s="28">
        <f t="shared" si="73"/>
        <v>30974.137405433637</v>
      </c>
      <c r="R99" s="28">
        <f t="shared" si="73"/>
        <v>31748.49084056948</v>
      </c>
      <c r="S99" s="28">
        <f t="shared" si="73"/>
        <v>32542.20311158372</v>
      </c>
      <c r="T99" s="28">
        <f t="shared" si="73"/>
        <v>33355.758189373308</v>
      </c>
      <c r="U99" s="28">
        <f t="shared" si="73"/>
        <v>34189.65214410764</v>
      </c>
      <c r="V99" s="28">
        <f t="shared" si="73"/>
        <v>35044.393447710325</v>
      </c>
      <c r="W99" s="28">
        <f t="shared" si="73"/>
        <v>35920.503283903083</v>
      </c>
      <c r="X99" s="28">
        <f t="shared" si="73"/>
        <v>36818.515866000656</v>
      </c>
      <c r="Y99" s="28">
        <f t="shared" si="73"/>
        <v>37738.978762650666</v>
      </c>
      <c r="Z99" s="28">
        <f t="shared" si="73"/>
        <v>38682.453231716936</v>
      </c>
      <c r="AA99" s="28">
        <f t="shared" si="73"/>
        <v>39649.514562509859</v>
      </c>
      <c r="AB99" s="28">
        <f t="shared" si="73"/>
        <v>40640.752426572602</v>
      </c>
      <c r="AC99" s="28">
        <f t="shared" si="73"/>
        <v>41656.771237236921</v>
      </c>
      <c r="AD99" s="28">
        <f t="shared" si="73"/>
        <v>42698.19051816783</v>
      </c>
      <c r="AE99" s="28">
        <f t="shared" si="73"/>
        <v>43765.645281122037</v>
      </c>
      <c r="AF99" s="28">
        <f t="shared" si="73"/>
        <v>44859.786413150083</v>
      </c>
      <c r="AG99" s="28">
        <f t="shared" si="73"/>
        <v>45981.281073478829</v>
      </c>
      <c r="AH99" s="28">
        <f t="shared" si="73"/>
        <v>47130.813100315805</v>
      </c>
      <c r="AI99" s="28">
        <f t="shared" si="73"/>
        <v>48309.083427823687</v>
      </c>
      <c r="AJ99" s="28">
        <f t="shared" si="73"/>
        <v>49516.810513519282</v>
      </c>
      <c r="AK99" s="28">
        <f>SUM(F99:AJ99)</f>
        <v>1038114.418980022</v>
      </c>
    </row>
    <row r="100" spans="2:37">
      <c r="B100" t="s">
        <v>156</v>
      </c>
      <c r="C100" s="43" t="s">
        <v>28</v>
      </c>
      <c r="D100" s="98">
        <v>3915836</v>
      </c>
      <c r="E100" s="28">
        <f>F100+NPV(r.discount,G100:AJ100)</f>
        <v>5955917.0115079097</v>
      </c>
      <c r="F100" s="28">
        <f t="shared" ref="F100:AJ100" si="74">F$84*F81*F86</f>
        <v>0</v>
      </c>
      <c r="G100" s="28">
        <f t="shared" si="74"/>
        <v>0</v>
      </c>
      <c r="H100" s="28">
        <f t="shared" si="74"/>
        <v>371316.08079469152</v>
      </c>
      <c r="I100" s="28">
        <f t="shared" si="74"/>
        <v>380598.98281455872</v>
      </c>
      <c r="J100" s="28">
        <f t="shared" si="74"/>
        <v>390113.95738492272</v>
      </c>
      <c r="K100" s="28">
        <f t="shared" si="74"/>
        <v>399866.80631954578</v>
      </c>
      <c r="L100" s="28">
        <f t="shared" si="74"/>
        <v>409863.47647753434</v>
      </c>
      <c r="M100" s="28">
        <f t="shared" si="74"/>
        <v>420110.06338947272</v>
      </c>
      <c r="N100" s="28">
        <f t="shared" si="74"/>
        <v>430612.81497420947</v>
      </c>
      <c r="O100" s="28">
        <f t="shared" si="74"/>
        <v>441378.13534856477</v>
      </c>
      <c r="P100" s="28">
        <f t="shared" si="74"/>
        <v>452412.58873227885</v>
      </c>
      <c r="Q100" s="28">
        <f t="shared" si="74"/>
        <v>463722.90345058573</v>
      </c>
      <c r="R100" s="28">
        <f t="shared" si="74"/>
        <v>475315.97603685042</v>
      </c>
      <c r="S100" s="28">
        <f t="shared" si="74"/>
        <v>487198.87543777167</v>
      </c>
      <c r="T100" s="28">
        <f t="shared" si="74"/>
        <v>499378.84732371592</v>
      </c>
      <c r="U100" s="28">
        <f t="shared" si="74"/>
        <v>511863.31850680878</v>
      </c>
      <c r="V100" s="28">
        <f t="shared" si="74"/>
        <v>524659.90146947897</v>
      </c>
      <c r="W100" s="28">
        <f t="shared" si="74"/>
        <v>537776.39900621597</v>
      </c>
      <c r="X100" s="28">
        <f t="shared" si="74"/>
        <v>551220.80898137134</v>
      </c>
      <c r="Y100" s="28">
        <f t="shared" si="74"/>
        <v>565001.32920590544</v>
      </c>
      <c r="Z100" s="28">
        <f t="shared" si="74"/>
        <v>579126.36243605311</v>
      </c>
      <c r="AA100" s="28">
        <f t="shared" si="74"/>
        <v>593604.52149695449</v>
      </c>
      <c r="AB100" s="28">
        <f t="shared" si="74"/>
        <v>608444.63453437819</v>
      </c>
      <c r="AC100" s="28">
        <f t="shared" si="74"/>
        <v>623655.75039773772</v>
      </c>
      <c r="AD100" s="28">
        <f t="shared" si="74"/>
        <v>639247.14415768115</v>
      </c>
      <c r="AE100" s="28">
        <f t="shared" si="74"/>
        <v>655228.32276162331</v>
      </c>
      <c r="AF100" s="28">
        <f t="shared" si="74"/>
        <v>671609.03083066375</v>
      </c>
      <c r="AG100" s="28">
        <f t="shared" si="74"/>
        <v>688399.25660143024</v>
      </c>
      <c r="AH100" s="28">
        <f t="shared" si="74"/>
        <v>705609.23801646603</v>
      </c>
      <c r="AI100" s="28">
        <f t="shared" si="74"/>
        <v>723249.46896687767</v>
      </c>
      <c r="AJ100" s="28">
        <f t="shared" si="74"/>
        <v>741330.70569104957</v>
      </c>
      <c r="AK100" s="28">
        <f>SUM(F100:AJ100)</f>
        <v>15541915.701545399</v>
      </c>
    </row>
    <row r="101" spans="2:37">
      <c r="B101" s="30" t="s">
        <v>155</v>
      </c>
      <c r="C101" s="43" t="s">
        <v>28</v>
      </c>
      <c r="D101" s="99">
        <v>18389535</v>
      </c>
      <c r="E101" s="28">
        <f>F101+NPV(r.discount,G101:AJ101)</f>
        <v>27970157.815232344</v>
      </c>
      <c r="F101" s="54">
        <f t="shared" ref="F101:AJ101" si="75">F$84*F82*F87</f>
        <v>0</v>
      </c>
      <c r="G101" s="54">
        <f t="shared" si="75"/>
        <v>0</v>
      </c>
      <c r="H101" s="54">
        <f t="shared" si="75"/>
        <v>1743773.3533046041</v>
      </c>
      <c r="I101" s="54">
        <f t="shared" si="75"/>
        <v>1787367.6871372191</v>
      </c>
      <c r="J101" s="54">
        <f t="shared" si="75"/>
        <v>1832051.8793156496</v>
      </c>
      <c r="K101" s="54">
        <f t="shared" si="75"/>
        <v>1877853.176298541</v>
      </c>
      <c r="L101" s="54">
        <f t="shared" si="75"/>
        <v>1924799.5057060041</v>
      </c>
      <c r="M101" s="54">
        <f t="shared" si="75"/>
        <v>1972919.4933486541</v>
      </c>
      <c r="N101" s="54">
        <f t="shared" si="75"/>
        <v>2022242.48068237</v>
      </c>
      <c r="O101" s="54">
        <f t="shared" si="75"/>
        <v>2072798.5426994299</v>
      </c>
      <c r="P101" s="54">
        <f t="shared" si="75"/>
        <v>2124618.5062669157</v>
      </c>
      <c r="Q101" s="54">
        <f t="shared" si="75"/>
        <v>2177733.9689235883</v>
      </c>
      <c r="R101" s="54">
        <f t="shared" si="75"/>
        <v>2232177.3181466777</v>
      </c>
      <c r="S101" s="54">
        <f t="shared" si="75"/>
        <v>2287981.7511003446</v>
      </c>
      <c r="T101" s="54">
        <f t="shared" si="75"/>
        <v>2345181.2948778528</v>
      </c>
      <c r="U101" s="54">
        <f t="shared" si="75"/>
        <v>2403810.8272497989</v>
      </c>
      <c r="V101" s="54">
        <f t="shared" si="75"/>
        <v>2463906.0979310442</v>
      </c>
      <c r="W101" s="54">
        <f t="shared" si="75"/>
        <v>2525503.7503793202</v>
      </c>
      <c r="X101" s="54">
        <f t="shared" si="75"/>
        <v>2588641.344138803</v>
      </c>
      <c r="Y101" s="54">
        <f t="shared" si="75"/>
        <v>2653357.3777422723</v>
      </c>
      <c r="Z101" s="54">
        <f t="shared" si="75"/>
        <v>2719691.312185829</v>
      </c>
      <c r="AA101" s="54">
        <f t="shared" si="75"/>
        <v>2787683.5949904751</v>
      </c>
      <c r="AB101" s="54">
        <f t="shared" si="75"/>
        <v>2857375.6848652367</v>
      </c>
      <c r="AC101" s="54">
        <f t="shared" si="75"/>
        <v>2928810.0769868675</v>
      </c>
      <c r="AD101" s="54">
        <f t="shared" si="75"/>
        <v>3002030.3289115387</v>
      </c>
      <c r="AE101" s="54">
        <f t="shared" si="75"/>
        <v>3077081.0871343282</v>
      </c>
      <c r="AF101" s="54">
        <f t="shared" si="75"/>
        <v>3154008.1143126856</v>
      </c>
      <c r="AG101" s="54">
        <f t="shared" si="75"/>
        <v>3232858.3171705022</v>
      </c>
      <c r="AH101" s="54">
        <f t="shared" si="75"/>
        <v>3313679.7750997655</v>
      </c>
      <c r="AI101" s="54">
        <f t="shared" si="75"/>
        <v>3396521.7694772589</v>
      </c>
      <c r="AJ101" s="54">
        <f t="shared" si="75"/>
        <v>3481434.8137141904</v>
      </c>
      <c r="AK101" s="28">
        <f>SUM(F101:AJ101)</f>
        <v>72987893.230097771</v>
      </c>
    </row>
    <row r="102" spans="2:37">
      <c r="B102" s="24" t="s">
        <v>154</v>
      </c>
      <c r="C102" s="44" t="s">
        <v>28</v>
      </c>
      <c r="D102" s="42">
        <f t="shared" ref="D102:AK102" si="76">SUM(D99:D101)</f>
        <v>22566927</v>
      </c>
      <c r="E102" s="25">
        <f t="shared" si="76"/>
        <v>34323897.29899057</v>
      </c>
      <c r="F102" s="25">
        <f t="shared" si="76"/>
        <v>0</v>
      </c>
      <c r="G102" s="25">
        <f t="shared" si="76"/>
        <v>0</v>
      </c>
      <c r="H102" s="25">
        <f t="shared" si="76"/>
        <v>2139891.3044011523</v>
      </c>
      <c r="I102" s="25">
        <f t="shared" si="76"/>
        <v>2193388.5870111808</v>
      </c>
      <c r="J102" s="25">
        <f t="shared" si="76"/>
        <v>2248223.3016864606</v>
      </c>
      <c r="K102" s="25">
        <f t="shared" si="76"/>
        <v>2304428.8842286221</v>
      </c>
      <c r="L102" s="25">
        <f t="shared" si="76"/>
        <v>2362039.606334337</v>
      </c>
      <c r="M102" s="25">
        <f t="shared" si="76"/>
        <v>2421090.5964926956</v>
      </c>
      <c r="N102" s="25">
        <f t="shared" si="76"/>
        <v>2481617.8614050127</v>
      </c>
      <c r="O102" s="25">
        <f t="shared" si="76"/>
        <v>2543658.3079401385</v>
      </c>
      <c r="P102" s="25">
        <f t="shared" si="76"/>
        <v>2607249.765638642</v>
      </c>
      <c r="Q102" s="25">
        <f t="shared" si="76"/>
        <v>2672431.0097796079</v>
      </c>
      <c r="R102" s="25">
        <f t="shared" si="76"/>
        <v>2739241.7850240977</v>
      </c>
      <c r="S102" s="25">
        <f t="shared" si="76"/>
        <v>2807722.8296496999</v>
      </c>
      <c r="T102" s="25">
        <f t="shared" si="76"/>
        <v>2877915.9003909421</v>
      </c>
      <c r="U102" s="25">
        <f t="shared" si="76"/>
        <v>2949863.7979007154</v>
      </c>
      <c r="V102" s="25">
        <f t="shared" si="76"/>
        <v>3023610.3928482337</v>
      </c>
      <c r="W102" s="25">
        <f t="shared" si="76"/>
        <v>3099200.6526694391</v>
      </c>
      <c r="X102" s="25">
        <f t="shared" si="76"/>
        <v>3176680.6689861752</v>
      </c>
      <c r="Y102" s="25">
        <f t="shared" si="76"/>
        <v>3256097.6857108283</v>
      </c>
      <c r="Z102" s="25">
        <f t="shared" si="76"/>
        <v>3337500.1278535994</v>
      </c>
      <c r="AA102" s="25">
        <f t="shared" si="76"/>
        <v>3420937.6310499394</v>
      </c>
      <c r="AB102" s="25">
        <f t="shared" si="76"/>
        <v>3506461.0718261874</v>
      </c>
      <c r="AC102" s="25">
        <f t="shared" si="76"/>
        <v>3594122.598621842</v>
      </c>
      <c r="AD102" s="25">
        <f t="shared" si="76"/>
        <v>3683975.6635873877</v>
      </c>
      <c r="AE102" s="25">
        <f t="shared" si="76"/>
        <v>3776075.0551770735</v>
      </c>
      <c r="AF102" s="25">
        <f t="shared" si="76"/>
        <v>3870476.9315564996</v>
      </c>
      <c r="AG102" s="25">
        <f t="shared" si="76"/>
        <v>3967238.8548454111</v>
      </c>
      <c r="AH102" s="25">
        <f t="shared" si="76"/>
        <v>4066419.8262165473</v>
      </c>
      <c r="AI102" s="25">
        <f t="shared" si="76"/>
        <v>4168080.3218719605</v>
      </c>
      <c r="AJ102" s="25">
        <f t="shared" si="76"/>
        <v>4272282.3299187589</v>
      </c>
      <c r="AK102" s="25">
        <f t="shared" si="76"/>
        <v>89567923.35062319</v>
      </c>
    </row>
    <row r="104" spans="2:37" ht="12" thickBot="1">
      <c r="B104" s="48" t="s">
        <v>82</v>
      </c>
      <c r="C104" s="49"/>
      <c r="D104" s="48"/>
      <c r="E104" s="48"/>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row>
    <row r="105" spans="2:37">
      <c r="B105" s="21" t="str">
        <f t="shared" ref="B105:E107" si="77">B58</f>
        <v>Avoided Outage Restoration Costs</v>
      </c>
      <c r="C105" s="43" t="str">
        <f t="shared" si="77"/>
        <v>$</v>
      </c>
      <c r="D105" s="98">
        <f t="shared" si="77"/>
        <v>531317</v>
      </c>
      <c r="E105" s="46">
        <f t="shared" si="77"/>
        <v>1541911.5631982407</v>
      </c>
      <c r="F105" s="46">
        <f t="shared" ref="F105:AJ105" si="78">F58</f>
        <v>0</v>
      </c>
      <c r="G105" s="46">
        <f t="shared" si="78"/>
        <v>0</v>
      </c>
      <c r="H105" s="46">
        <f t="shared" si="78"/>
        <v>96129.035624999975</v>
      </c>
      <c r="I105" s="46">
        <f t="shared" si="78"/>
        <v>98532.261515624967</v>
      </c>
      <c r="J105" s="46">
        <f t="shared" si="78"/>
        <v>100995.56805351558</v>
      </c>
      <c r="K105" s="46">
        <f t="shared" si="78"/>
        <v>103520.45725485348</v>
      </c>
      <c r="L105" s="46">
        <f t="shared" si="78"/>
        <v>106108.46868622481</v>
      </c>
      <c r="M105" s="46">
        <f t="shared" si="78"/>
        <v>108761.18040338042</v>
      </c>
      <c r="N105" s="46">
        <f t="shared" si="78"/>
        <v>111480.20991346492</v>
      </c>
      <c r="O105" s="46">
        <f t="shared" si="78"/>
        <v>114267.21516130152</v>
      </c>
      <c r="P105" s="46">
        <f t="shared" si="78"/>
        <v>117123.89554033405</v>
      </c>
      <c r="Q105" s="46">
        <f t="shared" si="78"/>
        <v>120051.99292884239</v>
      </c>
      <c r="R105" s="46">
        <f t="shared" si="78"/>
        <v>123053.29275206343</v>
      </c>
      <c r="S105" s="46">
        <f t="shared" si="78"/>
        <v>126129.625070865</v>
      </c>
      <c r="T105" s="46">
        <f t="shared" si="78"/>
        <v>129282.86569763662</v>
      </c>
      <c r="U105" s="46">
        <f t="shared" si="78"/>
        <v>132514.93734007754</v>
      </c>
      <c r="V105" s="46">
        <f t="shared" si="78"/>
        <v>135827.81077357946</v>
      </c>
      <c r="W105" s="46">
        <f t="shared" si="78"/>
        <v>139223.50604291892</v>
      </c>
      <c r="X105" s="46">
        <f t="shared" si="78"/>
        <v>142704.09369399186</v>
      </c>
      <c r="Y105" s="46">
        <f t="shared" si="78"/>
        <v>146271.69603634166</v>
      </c>
      <c r="Z105" s="46">
        <f t="shared" si="78"/>
        <v>149928.4884372502</v>
      </c>
      <c r="AA105" s="46">
        <f t="shared" si="78"/>
        <v>153676.70064818143</v>
      </c>
      <c r="AB105" s="46">
        <f t="shared" si="78"/>
        <v>157518.61816438596</v>
      </c>
      <c r="AC105" s="46">
        <f t="shared" si="78"/>
        <v>161456.58361849561</v>
      </c>
      <c r="AD105" s="46">
        <f t="shared" si="78"/>
        <v>165492.99820895799</v>
      </c>
      <c r="AE105" s="46">
        <f t="shared" si="78"/>
        <v>169630.32316418193</v>
      </c>
      <c r="AF105" s="46">
        <f t="shared" si="78"/>
        <v>173871.08124328646</v>
      </c>
      <c r="AG105" s="46">
        <f t="shared" si="78"/>
        <v>178217.85827436863</v>
      </c>
      <c r="AH105" s="46">
        <f t="shared" si="78"/>
        <v>182673.30473122781</v>
      </c>
      <c r="AI105" s="46">
        <f t="shared" si="78"/>
        <v>187240.13734950847</v>
      </c>
      <c r="AJ105" s="46">
        <f t="shared" si="78"/>
        <v>191921.14078324617</v>
      </c>
      <c r="AK105" s="28">
        <f>SUM(F105:AJ105)</f>
        <v>4023605.3471131078</v>
      </c>
    </row>
    <row r="106" spans="2:37">
      <c r="B106" s="21" t="str">
        <f t="shared" si="77"/>
        <v>Avoided Vegetation Management Costs</v>
      </c>
      <c r="C106" s="43" t="str">
        <f t="shared" si="77"/>
        <v>$</v>
      </c>
      <c r="D106" s="98">
        <f t="shared" si="77"/>
        <v>378259</v>
      </c>
      <c r="E106" s="46">
        <f t="shared" ca="1" si="77"/>
        <v>435497.50138705235</v>
      </c>
      <c r="F106" s="46">
        <f t="shared" ref="F106:AJ106" si="79">F59</f>
        <v>0</v>
      </c>
      <c r="G106" s="46">
        <f t="shared" si="79"/>
        <v>0</v>
      </c>
      <c r="H106" s="46">
        <f t="shared" si="79"/>
        <v>8405</v>
      </c>
      <c r="I106" s="46">
        <f t="shared" si="79"/>
        <v>8615.125</v>
      </c>
      <c r="J106" s="46">
        <f t="shared" si="79"/>
        <v>144731.94621874994</v>
      </c>
      <c r="K106" s="46">
        <f t="shared" ca="1" si="79"/>
        <v>9051.2657031249983</v>
      </c>
      <c r="L106" s="46">
        <f t="shared" ca="1" si="79"/>
        <v>9277.5473457031221</v>
      </c>
      <c r="M106" s="46">
        <f t="shared" ca="1" si="79"/>
        <v>9509.4860293456986</v>
      </c>
      <c r="N106" s="46">
        <f t="shared" ca="1" si="79"/>
        <v>9747.2231800793397</v>
      </c>
      <c r="O106" s="46">
        <f t="shared" ca="1" si="79"/>
        <v>9990.9037595813224</v>
      </c>
      <c r="P106" s="46">
        <f t="shared" ca="1" si="79"/>
        <v>10240.676353570854</v>
      </c>
      <c r="Q106" s="46">
        <f t="shared" ca="1" si="79"/>
        <v>172040.80257090199</v>
      </c>
      <c r="R106" s="46">
        <f t="shared" ca="1" si="79"/>
        <v>10759.110593970378</v>
      </c>
      <c r="S106" s="46">
        <f t="shared" ca="1" si="79"/>
        <v>11028.088358819636</v>
      </c>
      <c r="T106" s="46">
        <f t="shared" ca="1" si="79"/>
        <v>11303.790567790125</v>
      </c>
      <c r="U106" s="46">
        <f t="shared" ca="1" si="79"/>
        <v>11586.385331984877</v>
      </c>
      <c r="V106" s="46">
        <f t="shared" ca="1" si="79"/>
        <v>11876.044965284498</v>
      </c>
      <c r="W106" s="46">
        <f t="shared" ca="1" si="79"/>
        <v>12172.94608941661</v>
      </c>
      <c r="X106" s="46">
        <f t="shared" ca="1" si="79"/>
        <v>204502.45106567681</v>
      </c>
      <c r="Y106" s="46">
        <f t="shared" ca="1" si="79"/>
        <v>12789.201485193324</v>
      </c>
      <c r="Z106" s="46">
        <f t="shared" ca="1" si="79"/>
        <v>13108.931522323155</v>
      </c>
      <c r="AA106" s="46">
        <f t="shared" ca="1" si="79"/>
        <v>13436.654810381233</v>
      </c>
      <c r="AB106" s="46">
        <f t="shared" ca="1" si="79"/>
        <v>13772.571180640762</v>
      </c>
      <c r="AC106" s="46">
        <f t="shared" ca="1" si="79"/>
        <v>14116.88546015678</v>
      </c>
      <c r="AD106" s="46">
        <f t="shared" ca="1" si="79"/>
        <v>14469.807596660698</v>
      </c>
      <c r="AE106" s="46">
        <f t="shared" ca="1" si="79"/>
        <v>243089.15017200075</v>
      </c>
      <c r="AF106" s="46">
        <f t="shared" ca="1" si="79"/>
        <v>15202.341606241642</v>
      </c>
      <c r="AG106" s="46">
        <f t="shared" ca="1" si="79"/>
        <v>15582.400146397682</v>
      </c>
      <c r="AH106" s="46">
        <f t="shared" ca="1" si="79"/>
        <v>15971.960150057623</v>
      </c>
      <c r="AI106" s="46">
        <f t="shared" ca="1" si="79"/>
        <v>16371.259153809062</v>
      </c>
      <c r="AJ106" s="46">
        <f t="shared" ca="1" si="79"/>
        <v>16780.540632654287</v>
      </c>
      <c r="AK106" s="28">
        <f ca="1">SUM(F106:AJ106)</f>
        <v>1069530.497050517</v>
      </c>
    </row>
    <row r="107" spans="2:37">
      <c r="B107" s="21" t="str">
        <f t="shared" si="77"/>
        <v>Avoided Asset Management Costs</v>
      </c>
      <c r="C107" s="43" t="str">
        <f t="shared" si="77"/>
        <v>$</v>
      </c>
      <c r="D107" s="98">
        <f t="shared" si="77"/>
        <v>1554388</v>
      </c>
      <c r="E107" s="46">
        <f t="shared" si="77"/>
        <v>1483199.1486648587</v>
      </c>
      <c r="F107" s="46">
        <f t="shared" ref="F107:AJ107" si="80">F60</f>
        <v>0</v>
      </c>
      <c r="G107" s="46">
        <f t="shared" si="80"/>
        <v>0</v>
      </c>
      <c r="H107" s="46">
        <f t="shared" si="80"/>
        <v>1677546.0703124993</v>
      </c>
      <c r="I107" s="46">
        <f t="shared" si="80"/>
        <v>0</v>
      </c>
      <c r="J107" s="46">
        <f t="shared" si="80"/>
        <v>0</v>
      </c>
      <c r="K107" s="46">
        <f t="shared" si="80"/>
        <v>0</v>
      </c>
      <c r="L107" s="46">
        <f t="shared" si="80"/>
        <v>0</v>
      </c>
      <c r="M107" s="46">
        <f t="shared" si="80"/>
        <v>0</v>
      </c>
      <c r="N107" s="46">
        <f t="shared" si="80"/>
        <v>0</v>
      </c>
      <c r="O107" s="46">
        <f t="shared" si="80"/>
        <v>0</v>
      </c>
      <c r="P107" s="46">
        <f t="shared" si="80"/>
        <v>0</v>
      </c>
      <c r="Q107" s="46">
        <f t="shared" si="80"/>
        <v>0</v>
      </c>
      <c r="R107" s="46">
        <f t="shared" si="80"/>
        <v>0</v>
      </c>
      <c r="S107" s="46">
        <f t="shared" si="80"/>
        <v>0</v>
      </c>
      <c r="T107" s="46">
        <f t="shared" si="80"/>
        <v>0</v>
      </c>
      <c r="U107" s="46">
        <f t="shared" si="80"/>
        <v>0</v>
      </c>
      <c r="V107" s="46">
        <f t="shared" si="80"/>
        <v>0</v>
      </c>
      <c r="W107" s="46">
        <f t="shared" si="80"/>
        <v>0</v>
      </c>
      <c r="X107" s="46">
        <f t="shared" si="80"/>
        <v>0</v>
      </c>
      <c r="Y107" s="46">
        <f t="shared" si="80"/>
        <v>0</v>
      </c>
      <c r="Z107" s="46">
        <f t="shared" si="80"/>
        <v>0</v>
      </c>
      <c r="AA107" s="46">
        <f t="shared" si="80"/>
        <v>0</v>
      </c>
      <c r="AB107" s="46">
        <f t="shared" si="80"/>
        <v>0</v>
      </c>
      <c r="AC107" s="46">
        <f t="shared" si="80"/>
        <v>0</v>
      </c>
      <c r="AD107" s="46">
        <f t="shared" si="80"/>
        <v>0</v>
      </c>
      <c r="AE107" s="46">
        <f t="shared" si="80"/>
        <v>0</v>
      </c>
      <c r="AF107" s="46">
        <f t="shared" si="80"/>
        <v>0</v>
      </c>
      <c r="AG107" s="46">
        <f t="shared" si="80"/>
        <v>0</v>
      </c>
      <c r="AH107" s="46">
        <f t="shared" si="80"/>
        <v>0</v>
      </c>
      <c r="AI107" s="46">
        <f t="shared" si="80"/>
        <v>0</v>
      </c>
      <c r="AJ107" s="46">
        <f t="shared" si="80"/>
        <v>0</v>
      </c>
      <c r="AK107" s="28">
        <f>SUM(F107:AJ107)</f>
        <v>1677546.0703124993</v>
      </c>
    </row>
    <row r="108" spans="2:37">
      <c r="B108" s="21" t="str">
        <f>B94</f>
        <v>Local Customer Avoided Outage Costs</v>
      </c>
      <c r="C108" s="43" t="str">
        <f>C94</f>
        <v>$</v>
      </c>
      <c r="D108" s="98">
        <f>D94</f>
        <v>60258</v>
      </c>
      <c r="E108" s="46">
        <f t="shared" ref="E108" si="81">E94</f>
        <v>88355.668033560709</v>
      </c>
      <c r="F108" s="46">
        <f t="shared" ref="F108:AK108" si="82">F94</f>
        <v>0</v>
      </c>
      <c r="G108" s="46">
        <f t="shared" si="82"/>
        <v>0</v>
      </c>
      <c r="H108" s="46">
        <f t="shared" si="82"/>
        <v>5508.4515628454537</v>
      </c>
      <c r="I108" s="46">
        <f t="shared" si="82"/>
        <v>5646.1628519165888</v>
      </c>
      <c r="J108" s="46">
        <f t="shared" si="82"/>
        <v>5787.3169232145037</v>
      </c>
      <c r="K108" s="46">
        <f t="shared" si="82"/>
        <v>5931.9998462948661</v>
      </c>
      <c r="L108" s="46">
        <f t="shared" si="82"/>
        <v>6080.2998424522375</v>
      </c>
      <c r="M108" s="46">
        <f t="shared" si="82"/>
        <v>6232.3073385135431</v>
      </c>
      <c r="N108" s="46">
        <f t="shared" si="82"/>
        <v>6388.1150219763804</v>
      </c>
      <c r="O108" s="46">
        <f t="shared" si="82"/>
        <v>6547.8178975257915</v>
      </c>
      <c r="P108" s="46">
        <f t="shared" si="82"/>
        <v>6711.5133449639361</v>
      </c>
      <c r="Q108" s="46">
        <f t="shared" si="82"/>
        <v>6879.3011785880335</v>
      </c>
      <c r="R108" s="46">
        <f t="shared" si="82"/>
        <v>7051.2837080527333</v>
      </c>
      <c r="S108" s="46">
        <f t="shared" si="82"/>
        <v>7227.5658007540533</v>
      </c>
      <c r="T108" s="46">
        <f t="shared" si="82"/>
        <v>7408.2549457729019</v>
      </c>
      <c r="U108" s="46">
        <f t="shared" si="82"/>
        <v>7593.4613194172243</v>
      </c>
      <c r="V108" s="46">
        <f t="shared" si="82"/>
        <v>7783.2978524026557</v>
      </c>
      <c r="W108" s="46">
        <f t="shared" si="82"/>
        <v>7977.880298712721</v>
      </c>
      <c r="X108" s="46">
        <f t="shared" si="82"/>
        <v>8177.3273061805394</v>
      </c>
      <c r="Y108" s="46">
        <f t="shared" si="82"/>
        <v>8381.7604888350525</v>
      </c>
      <c r="Z108" s="46">
        <f t="shared" si="82"/>
        <v>8591.3045010559272</v>
      </c>
      <c r="AA108" s="46">
        <f t="shared" si="82"/>
        <v>8806.0871135823236</v>
      </c>
      <c r="AB108" s="46">
        <f t="shared" si="82"/>
        <v>9026.2392914218817</v>
      </c>
      <c r="AC108" s="46">
        <f t="shared" si="82"/>
        <v>9251.8952737074305</v>
      </c>
      <c r="AD108" s="46">
        <f t="shared" si="82"/>
        <v>9483.1926555501159</v>
      </c>
      <c r="AE108" s="46">
        <f t="shared" si="82"/>
        <v>9720.272471938868</v>
      </c>
      <c r="AF108" s="46">
        <f t="shared" si="82"/>
        <v>9963.2792837373381</v>
      </c>
      <c r="AG108" s="46">
        <f t="shared" si="82"/>
        <v>10212.361265830772</v>
      </c>
      <c r="AH108" s="46">
        <f t="shared" si="82"/>
        <v>10467.670297476541</v>
      </c>
      <c r="AI108" s="46">
        <f t="shared" si="82"/>
        <v>10729.362054913454</v>
      </c>
      <c r="AJ108" s="46">
        <f t="shared" si="82"/>
        <v>10997.596106286292</v>
      </c>
      <c r="AK108" s="46">
        <f t="shared" si="82"/>
        <v>100042.06402052422</v>
      </c>
    </row>
    <row r="109" spans="2:37">
      <c r="B109" s="21" t="str">
        <f>B98</f>
        <v>Local Customer Avoided Momentary Interruption Costs</v>
      </c>
      <c r="C109" s="43" t="str">
        <f>C95</f>
        <v>$</v>
      </c>
      <c r="D109" s="98">
        <f>D95</f>
        <v>0</v>
      </c>
      <c r="E109" s="46">
        <f t="shared" ref="E109" si="83">E95</f>
        <v>0</v>
      </c>
      <c r="F109" s="46">
        <f t="shared" ref="F109:AK109" si="84">F95</f>
        <v>0</v>
      </c>
      <c r="G109" s="46">
        <f t="shared" si="84"/>
        <v>0</v>
      </c>
      <c r="H109" s="46">
        <f t="shared" si="84"/>
        <v>0</v>
      </c>
      <c r="I109" s="46">
        <f t="shared" si="84"/>
        <v>0</v>
      </c>
      <c r="J109" s="46">
        <f t="shared" si="84"/>
        <v>0</v>
      </c>
      <c r="K109" s="46">
        <f t="shared" si="84"/>
        <v>0</v>
      </c>
      <c r="L109" s="46">
        <f t="shared" si="84"/>
        <v>0</v>
      </c>
      <c r="M109" s="46">
        <f t="shared" si="84"/>
        <v>0</v>
      </c>
      <c r="N109" s="46">
        <f t="shared" si="84"/>
        <v>0</v>
      </c>
      <c r="O109" s="46">
        <f t="shared" si="84"/>
        <v>0</v>
      </c>
      <c r="P109" s="46">
        <f t="shared" si="84"/>
        <v>0</v>
      </c>
      <c r="Q109" s="46">
        <f t="shared" si="84"/>
        <v>0</v>
      </c>
      <c r="R109" s="46">
        <f t="shared" si="84"/>
        <v>0</v>
      </c>
      <c r="S109" s="46">
        <f t="shared" si="84"/>
        <v>0</v>
      </c>
      <c r="T109" s="46">
        <f t="shared" si="84"/>
        <v>0</v>
      </c>
      <c r="U109" s="46">
        <f t="shared" si="84"/>
        <v>0</v>
      </c>
      <c r="V109" s="46">
        <f t="shared" si="84"/>
        <v>0</v>
      </c>
      <c r="W109" s="46">
        <f t="shared" si="84"/>
        <v>0</v>
      </c>
      <c r="X109" s="46">
        <f t="shared" si="84"/>
        <v>0</v>
      </c>
      <c r="Y109" s="46">
        <f t="shared" si="84"/>
        <v>0</v>
      </c>
      <c r="Z109" s="46">
        <f t="shared" si="84"/>
        <v>0</v>
      </c>
      <c r="AA109" s="46">
        <f t="shared" si="84"/>
        <v>0</v>
      </c>
      <c r="AB109" s="46">
        <f t="shared" si="84"/>
        <v>0</v>
      </c>
      <c r="AC109" s="46">
        <f t="shared" si="84"/>
        <v>0</v>
      </c>
      <c r="AD109" s="46">
        <f t="shared" si="84"/>
        <v>0</v>
      </c>
      <c r="AE109" s="46">
        <f t="shared" si="84"/>
        <v>0</v>
      </c>
      <c r="AF109" s="46">
        <f t="shared" si="84"/>
        <v>0</v>
      </c>
      <c r="AG109" s="46">
        <f t="shared" si="84"/>
        <v>0</v>
      </c>
      <c r="AH109" s="46">
        <f t="shared" si="84"/>
        <v>0</v>
      </c>
      <c r="AI109" s="46">
        <f t="shared" si="84"/>
        <v>0</v>
      </c>
      <c r="AJ109" s="46">
        <f t="shared" si="84"/>
        <v>0</v>
      </c>
      <c r="AK109" s="46">
        <f t="shared" si="84"/>
        <v>0</v>
      </c>
    </row>
    <row r="110" spans="2:37">
      <c r="B110" s="21" t="str">
        <f>B102</f>
        <v>Upstream Customer Avoided Momentary Interruption Costs</v>
      </c>
      <c r="C110" s="43" t="str">
        <f>C102</f>
        <v>$</v>
      </c>
      <c r="D110" s="98">
        <f>D102</f>
        <v>22566927</v>
      </c>
      <c r="E110" s="46">
        <f t="shared" ref="E110" si="85">E102</f>
        <v>34323897.29899057</v>
      </c>
      <c r="F110" s="46">
        <f t="shared" ref="F110:AK110" si="86">F102</f>
        <v>0</v>
      </c>
      <c r="G110" s="46">
        <f t="shared" si="86"/>
        <v>0</v>
      </c>
      <c r="H110" s="46">
        <f t="shared" si="86"/>
        <v>2139891.3044011523</v>
      </c>
      <c r="I110" s="46">
        <f t="shared" si="86"/>
        <v>2193388.5870111808</v>
      </c>
      <c r="J110" s="46">
        <f t="shared" si="86"/>
        <v>2248223.3016864606</v>
      </c>
      <c r="K110" s="46">
        <f t="shared" si="86"/>
        <v>2304428.8842286221</v>
      </c>
      <c r="L110" s="46">
        <f t="shared" si="86"/>
        <v>2362039.606334337</v>
      </c>
      <c r="M110" s="46">
        <f t="shared" si="86"/>
        <v>2421090.5964926956</v>
      </c>
      <c r="N110" s="46">
        <f t="shared" si="86"/>
        <v>2481617.8614050127</v>
      </c>
      <c r="O110" s="46">
        <f t="shared" si="86"/>
        <v>2543658.3079401385</v>
      </c>
      <c r="P110" s="46">
        <f t="shared" si="86"/>
        <v>2607249.765638642</v>
      </c>
      <c r="Q110" s="46">
        <f t="shared" si="86"/>
        <v>2672431.0097796079</v>
      </c>
      <c r="R110" s="46">
        <f t="shared" si="86"/>
        <v>2739241.7850240977</v>
      </c>
      <c r="S110" s="46">
        <f t="shared" si="86"/>
        <v>2807722.8296496999</v>
      </c>
      <c r="T110" s="46">
        <f t="shared" si="86"/>
        <v>2877915.9003909421</v>
      </c>
      <c r="U110" s="46">
        <f t="shared" si="86"/>
        <v>2949863.7979007154</v>
      </c>
      <c r="V110" s="46">
        <f t="shared" si="86"/>
        <v>3023610.3928482337</v>
      </c>
      <c r="W110" s="46">
        <f t="shared" si="86"/>
        <v>3099200.6526694391</v>
      </c>
      <c r="X110" s="46">
        <f t="shared" si="86"/>
        <v>3176680.6689861752</v>
      </c>
      <c r="Y110" s="46">
        <f t="shared" si="86"/>
        <v>3256097.6857108283</v>
      </c>
      <c r="Z110" s="46">
        <f t="shared" si="86"/>
        <v>3337500.1278535994</v>
      </c>
      <c r="AA110" s="46">
        <f t="shared" si="86"/>
        <v>3420937.6310499394</v>
      </c>
      <c r="AB110" s="46">
        <f t="shared" si="86"/>
        <v>3506461.0718261874</v>
      </c>
      <c r="AC110" s="46">
        <f t="shared" si="86"/>
        <v>3594122.598621842</v>
      </c>
      <c r="AD110" s="46">
        <f t="shared" si="86"/>
        <v>3683975.6635873877</v>
      </c>
      <c r="AE110" s="46">
        <f t="shared" si="86"/>
        <v>3776075.0551770735</v>
      </c>
      <c r="AF110" s="46">
        <f t="shared" si="86"/>
        <v>3870476.9315564996</v>
      </c>
      <c r="AG110" s="46">
        <f t="shared" si="86"/>
        <v>3967238.8548454111</v>
      </c>
      <c r="AH110" s="46">
        <f t="shared" si="86"/>
        <v>4066419.8262165473</v>
      </c>
      <c r="AI110" s="46">
        <f t="shared" si="86"/>
        <v>4168080.3218719605</v>
      </c>
      <c r="AJ110" s="46">
        <f t="shared" si="86"/>
        <v>4272282.3299187589</v>
      </c>
      <c r="AK110" s="46">
        <f t="shared" si="86"/>
        <v>89567923.35062319</v>
      </c>
    </row>
    <row r="111" spans="2:37">
      <c r="B111" s="24" t="s">
        <v>83</v>
      </c>
      <c r="C111" s="44" t="s">
        <v>28</v>
      </c>
      <c r="D111" s="97">
        <f t="shared" ref="D111:AK111" si="87">SUM(D105:D110)</f>
        <v>25091149</v>
      </c>
      <c r="E111" s="25">
        <f t="shared" ca="1" si="87"/>
        <v>37872861.180274285</v>
      </c>
      <c r="F111" s="25">
        <f t="shared" si="87"/>
        <v>0</v>
      </c>
      <c r="G111" s="25">
        <f t="shared" si="87"/>
        <v>0</v>
      </c>
      <c r="H111" s="25">
        <f t="shared" si="87"/>
        <v>3927479.861901497</v>
      </c>
      <c r="I111" s="25">
        <f t="shared" si="87"/>
        <v>2306182.1363787223</v>
      </c>
      <c r="J111" s="25">
        <f t="shared" si="87"/>
        <v>2499738.1328819408</v>
      </c>
      <c r="K111" s="25">
        <f t="shared" ca="1" si="87"/>
        <v>2422932.6070328956</v>
      </c>
      <c r="L111" s="25">
        <f t="shared" ca="1" si="87"/>
        <v>2483505.9222087171</v>
      </c>
      <c r="M111" s="25">
        <f t="shared" ca="1" si="87"/>
        <v>2545593.5702639353</v>
      </c>
      <c r="N111" s="25">
        <f t="shared" ca="1" si="87"/>
        <v>2609233.4095205334</v>
      </c>
      <c r="O111" s="25">
        <f t="shared" ca="1" si="87"/>
        <v>2674464.2447585473</v>
      </c>
      <c r="P111" s="25">
        <f t="shared" ca="1" si="87"/>
        <v>2741325.8508775108</v>
      </c>
      <c r="Q111" s="25">
        <f t="shared" ca="1" si="87"/>
        <v>2971403.1064579403</v>
      </c>
      <c r="R111" s="25">
        <f t="shared" ca="1" si="87"/>
        <v>2880105.4720781841</v>
      </c>
      <c r="S111" s="25">
        <f t="shared" ca="1" si="87"/>
        <v>2952108.1088801385</v>
      </c>
      <c r="T111" s="25">
        <f t="shared" ca="1" si="87"/>
        <v>3025910.8116021417</v>
      </c>
      <c r="U111" s="25">
        <f t="shared" ca="1" si="87"/>
        <v>3101558.5818921952</v>
      </c>
      <c r="V111" s="25">
        <f t="shared" ca="1" si="87"/>
        <v>3179097.5464395005</v>
      </c>
      <c r="W111" s="25">
        <f t="shared" ca="1" si="87"/>
        <v>3258574.9851004872</v>
      </c>
      <c r="X111" s="25">
        <f t="shared" ca="1" si="87"/>
        <v>3532064.5410520243</v>
      </c>
      <c r="Y111" s="25">
        <f t="shared" ca="1" si="87"/>
        <v>3423540.3437211984</v>
      </c>
      <c r="Z111" s="25">
        <f t="shared" ca="1" si="87"/>
        <v>3509128.8523142287</v>
      </c>
      <c r="AA111" s="25">
        <f t="shared" ca="1" si="87"/>
        <v>3596857.0736220842</v>
      </c>
      <c r="AB111" s="25">
        <f t="shared" ca="1" si="87"/>
        <v>3686778.5004626359</v>
      </c>
      <c r="AC111" s="25">
        <f t="shared" ca="1" si="87"/>
        <v>3778947.9629742019</v>
      </c>
      <c r="AD111" s="25">
        <f t="shared" ca="1" si="87"/>
        <v>3873421.6620485564</v>
      </c>
      <c r="AE111" s="25">
        <f t="shared" ca="1" si="87"/>
        <v>4198514.8009851947</v>
      </c>
      <c r="AF111" s="25">
        <f t="shared" ca="1" si="87"/>
        <v>4069513.6336897649</v>
      </c>
      <c r="AG111" s="25">
        <f t="shared" ca="1" si="87"/>
        <v>4171251.4745320082</v>
      </c>
      <c r="AH111" s="25">
        <f t="shared" ca="1" si="87"/>
        <v>4275532.7613953091</v>
      </c>
      <c r="AI111" s="25">
        <f t="shared" ca="1" si="87"/>
        <v>4382421.0804301919</v>
      </c>
      <c r="AJ111" s="25">
        <f t="shared" ca="1" si="87"/>
        <v>4491981.6074409457</v>
      </c>
      <c r="AK111" s="25">
        <f t="shared" ca="1" si="87"/>
        <v>96438647.329119831</v>
      </c>
    </row>
    <row r="114" spans="2:8">
      <c r="B114" s="193" t="s">
        <v>17</v>
      </c>
      <c r="C114" s="193"/>
      <c r="D114" s="193"/>
      <c r="E114" s="193"/>
      <c r="F114" s="193"/>
      <c r="G114" s="193"/>
      <c r="H114" s="193"/>
    </row>
    <row r="115" spans="2:8">
      <c r="B115" s="30"/>
      <c r="C115" s="30" t="s">
        <v>18</v>
      </c>
      <c r="D115" s="30" t="s">
        <v>19</v>
      </c>
      <c r="E115" s="31" t="s">
        <v>20</v>
      </c>
      <c r="F115" s="30"/>
      <c r="G115" s="30"/>
      <c r="H115" s="31"/>
    </row>
    <row r="116" spans="2:8">
      <c r="B116" s="21" t="str">
        <f>B14</f>
        <v>Construction Capital</v>
      </c>
      <c r="C116" s="86">
        <f>E14/10^6</f>
        <v>2.3674576163610719</v>
      </c>
      <c r="D116" s="86"/>
      <c r="E116" s="86">
        <f ca="1">E7</f>
        <v>15.435355380401383</v>
      </c>
      <c r="F116" s="41"/>
      <c r="G116" s="41"/>
      <c r="H116" s="32"/>
    </row>
    <row r="117" spans="2:8">
      <c r="B117" s="21" t="str">
        <f>B24</f>
        <v>Projected Outage Restoration Costs for New Underground System</v>
      </c>
      <c r="C117" s="86">
        <f>E24/10^6</f>
        <v>2.3601120530110327E-2</v>
      </c>
      <c r="D117" s="86"/>
      <c r="E117" s="86"/>
      <c r="F117" s="41"/>
      <c r="G117" s="41"/>
    </row>
    <row r="118" spans="2:8">
      <c r="B118" s="21" t="str">
        <f>B25</f>
        <v>Construction O&amp;M</v>
      </c>
      <c r="C118" s="86">
        <f>E25/10^6</f>
        <v>6.2584878490832149E-2</v>
      </c>
      <c r="D118" s="86"/>
      <c r="E118" s="86"/>
      <c r="F118" s="41"/>
      <c r="G118" s="41"/>
    </row>
    <row r="119" spans="2:8">
      <c r="B119" s="21"/>
      <c r="C119" s="86"/>
      <c r="D119" s="86"/>
      <c r="E119" s="86"/>
      <c r="F119" s="41"/>
      <c r="G119" s="41"/>
    </row>
    <row r="120" spans="2:8">
      <c r="B120" s="21"/>
      <c r="C120" s="86"/>
      <c r="D120" s="86"/>
      <c r="E120" s="86"/>
      <c r="F120" s="41"/>
      <c r="G120" s="41"/>
    </row>
    <row r="121" spans="2:8">
      <c r="B121" s="21"/>
      <c r="C121" s="86"/>
      <c r="D121" s="86"/>
      <c r="E121" s="86"/>
      <c r="F121" s="41"/>
      <c r="G121" s="41"/>
    </row>
    <row r="122" spans="2:8">
      <c r="B122" s="21" t="str">
        <f>B105</f>
        <v>Avoided Outage Restoration Costs</v>
      </c>
      <c r="C122" s="86"/>
      <c r="D122" s="86">
        <f>E105/10^6</f>
        <v>1.5419115631982407</v>
      </c>
      <c r="E122" s="86"/>
      <c r="F122" s="41"/>
      <c r="G122" s="41"/>
    </row>
    <row r="123" spans="2:8">
      <c r="B123" s="21" t="str">
        <f>B106</f>
        <v>Avoided Vegetation Management Costs</v>
      </c>
      <c r="C123" s="86"/>
      <c r="D123" s="86">
        <f ca="1">E106/10^6</f>
        <v>0.43549750138705234</v>
      </c>
      <c r="E123" s="86"/>
      <c r="F123" s="41"/>
      <c r="G123" s="41"/>
    </row>
    <row r="124" spans="2:8">
      <c r="B124" s="21" t="str">
        <f>B107</f>
        <v>Avoided Asset Management Costs</v>
      </c>
      <c r="C124" s="86"/>
      <c r="D124" s="86">
        <f>E107/10^6</f>
        <v>1.4831991486648586</v>
      </c>
      <c r="E124" s="86"/>
      <c r="F124" s="41"/>
      <c r="G124" s="41"/>
    </row>
    <row r="125" spans="2:8">
      <c r="B125" s="21" t="str">
        <f>B108</f>
        <v>Local Customer Avoided Outage Costs</v>
      </c>
      <c r="C125" s="86"/>
      <c r="D125" s="86">
        <f>E108/10^6</f>
        <v>8.8355668033560708E-2</v>
      </c>
      <c r="E125" s="86"/>
      <c r="F125" s="41"/>
      <c r="G125" s="41"/>
    </row>
    <row r="126" spans="2:8">
      <c r="B126" s="21" t="str">
        <f>B109</f>
        <v>Local Customer Avoided Momentary Interruption Costs</v>
      </c>
      <c r="C126" s="86"/>
      <c r="D126" s="86">
        <f>E109/10^6</f>
        <v>0</v>
      </c>
      <c r="E126" s="86"/>
      <c r="F126" s="41"/>
      <c r="G126" s="41"/>
    </row>
    <row r="127" spans="2:8">
      <c r="B127" s="21" t="str">
        <f>B99</f>
        <v>Upstream Customer Avoided Momentary Interruption Costs (Residential)</v>
      </c>
      <c r="C127" s="86"/>
      <c r="D127" s="86">
        <f>E99/10^6</f>
        <v>0.39782247225031392</v>
      </c>
      <c r="E127" s="86"/>
      <c r="F127" s="41"/>
      <c r="G127" s="41"/>
    </row>
    <row r="128" spans="2:8">
      <c r="B128" s="21" t="str">
        <f>B100</f>
        <v>Upstream Customer Avoided Momentary Interruption Costs (Small C&amp;I)</v>
      </c>
      <c r="C128" s="86"/>
      <c r="D128" s="86">
        <f t="shared" ref="D128:D129" si="88">E100/10^6</f>
        <v>5.9559170115079096</v>
      </c>
      <c r="E128" s="86"/>
      <c r="F128" s="41"/>
      <c r="G128" s="41"/>
    </row>
    <row r="129" spans="2:41">
      <c r="B129" s="21" t="str">
        <f>B101</f>
        <v>Upstream Customer Avoided Momentary Interruptions (Large C&amp;I)</v>
      </c>
      <c r="C129" s="86"/>
      <c r="D129" s="86">
        <f t="shared" si="88"/>
        <v>27.970157815232344</v>
      </c>
      <c r="E129" s="86"/>
    </row>
    <row r="130" spans="2:41">
      <c r="C130" s="146">
        <f>SUM(C116:C129)</f>
        <v>2.4536436153820147</v>
      </c>
      <c r="D130" s="146">
        <f ca="1">SUM(D116:D129)</f>
        <v>37.872861180274285</v>
      </c>
      <c r="E130" s="86">
        <f ca="1">D130/C130</f>
        <v>15.435355380401385</v>
      </c>
    </row>
    <row r="138" spans="2:41">
      <c r="J138" s="193" t="s">
        <v>6</v>
      </c>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row>
    <row r="139" spans="2:41">
      <c r="J139" s="19"/>
      <c r="K139" s="20">
        <v>2019</v>
      </c>
      <c r="L139" s="20">
        <v>2020</v>
      </c>
      <c r="M139" s="20">
        <v>2021</v>
      </c>
      <c r="N139" s="20">
        <v>2022</v>
      </c>
      <c r="O139" s="20">
        <v>2023</v>
      </c>
      <c r="P139" s="20">
        <v>2024</v>
      </c>
      <c r="Q139" s="20">
        <v>2025</v>
      </c>
      <c r="R139" s="20">
        <v>2026</v>
      </c>
      <c r="S139" s="20">
        <v>2027</v>
      </c>
      <c r="T139" s="20">
        <v>2028</v>
      </c>
      <c r="U139" s="20">
        <v>2029</v>
      </c>
      <c r="V139" s="20">
        <v>2030</v>
      </c>
      <c r="W139" s="20">
        <v>2031</v>
      </c>
      <c r="X139" s="20">
        <v>2032</v>
      </c>
      <c r="Y139" s="20">
        <v>2033</v>
      </c>
      <c r="Z139" s="20">
        <v>2034</v>
      </c>
      <c r="AA139" s="20">
        <v>2035</v>
      </c>
      <c r="AB139" s="20">
        <v>2036</v>
      </c>
      <c r="AC139" s="20">
        <v>2037</v>
      </c>
      <c r="AD139" s="20">
        <v>2038</v>
      </c>
      <c r="AE139" s="20">
        <v>2039</v>
      </c>
      <c r="AF139" s="20">
        <v>2040</v>
      </c>
      <c r="AG139" s="20">
        <v>2041</v>
      </c>
      <c r="AH139" s="20">
        <v>2042</v>
      </c>
      <c r="AI139" s="20">
        <v>2043</v>
      </c>
      <c r="AJ139" s="20">
        <v>2044</v>
      </c>
      <c r="AK139" s="20">
        <v>2045</v>
      </c>
      <c r="AL139" s="20">
        <v>2046</v>
      </c>
      <c r="AM139" s="20">
        <v>2047</v>
      </c>
      <c r="AN139" s="20">
        <v>2048</v>
      </c>
      <c r="AO139" s="20">
        <v>2049</v>
      </c>
    </row>
    <row r="140" spans="2:41">
      <c r="J140" s="21" t="str">
        <f>B14</f>
        <v>Construction Capital</v>
      </c>
      <c r="K140" s="86">
        <f>-F14/10^6</f>
        <v>-1.2055499999999999</v>
      </c>
      <c r="L140" s="86">
        <f t="shared" ref="L140:AO140" si="89">-G14/10^6</f>
        <v>-1.2356887499999998</v>
      </c>
      <c r="M140" s="86">
        <f t="shared" si="89"/>
        <v>0</v>
      </c>
      <c r="N140" s="86">
        <f t="shared" si="89"/>
        <v>0</v>
      </c>
      <c r="O140" s="86">
        <f t="shared" si="89"/>
        <v>0</v>
      </c>
      <c r="P140" s="86">
        <f t="shared" si="89"/>
        <v>0</v>
      </c>
      <c r="Q140" s="86">
        <f t="shared" si="89"/>
        <v>0</v>
      </c>
      <c r="R140" s="86">
        <f t="shared" si="89"/>
        <v>0</v>
      </c>
      <c r="S140" s="86">
        <f t="shared" si="89"/>
        <v>0</v>
      </c>
      <c r="T140" s="86">
        <f t="shared" si="89"/>
        <v>0</v>
      </c>
      <c r="U140" s="86">
        <f t="shared" si="89"/>
        <v>0</v>
      </c>
      <c r="V140" s="86">
        <f t="shared" si="89"/>
        <v>0</v>
      </c>
      <c r="W140" s="86">
        <f t="shared" si="89"/>
        <v>0</v>
      </c>
      <c r="X140" s="86">
        <f t="shared" si="89"/>
        <v>0</v>
      </c>
      <c r="Y140" s="86">
        <f t="shared" si="89"/>
        <v>0</v>
      </c>
      <c r="Z140" s="86">
        <f t="shared" si="89"/>
        <v>0</v>
      </c>
      <c r="AA140" s="86">
        <f t="shared" si="89"/>
        <v>0</v>
      </c>
      <c r="AB140" s="86">
        <f t="shared" si="89"/>
        <v>0</v>
      </c>
      <c r="AC140" s="86">
        <f t="shared" si="89"/>
        <v>0</v>
      </c>
      <c r="AD140" s="86">
        <f t="shared" si="89"/>
        <v>0</v>
      </c>
      <c r="AE140" s="86">
        <f t="shared" si="89"/>
        <v>0</v>
      </c>
      <c r="AF140" s="86">
        <f t="shared" si="89"/>
        <v>0</v>
      </c>
      <c r="AG140" s="86">
        <f t="shared" si="89"/>
        <v>0</v>
      </c>
      <c r="AH140" s="86">
        <f t="shared" si="89"/>
        <v>0</v>
      </c>
      <c r="AI140" s="86">
        <f t="shared" si="89"/>
        <v>0</v>
      </c>
      <c r="AJ140" s="86">
        <f t="shared" si="89"/>
        <v>0</v>
      </c>
      <c r="AK140" s="86">
        <f t="shared" si="89"/>
        <v>0</v>
      </c>
      <c r="AL140" s="86">
        <f t="shared" si="89"/>
        <v>0</v>
      </c>
      <c r="AM140" s="86">
        <f t="shared" si="89"/>
        <v>0</v>
      </c>
      <c r="AN140" s="86">
        <f t="shared" si="89"/>
        <v>0</v>
      </c>
      <c r="AO140" s="86">
        <f t="shared" si="89"/>
        <v>0</v>
      </c>
    </row>
    <row r="141" spans="2:41">
      <c r="J141" s="21" t="str">
        <f>B24</f>
        <v>Projected Outage Restoration Costs for New Underground System</v>
      </c>
      <c r="K141" s="86">
        <f>-F24/10^6</f>
        <v>0</v>
      </c>
      <c r="L141" s="86">
        <f t="shared" ref="L141:AO141" si="90">-G24/10^6</f>
        <v>0</v>
      </c>
      <c r="M141" s="86">
        <f t="shared" si="90"/>
        <v>-1.4713898062499997E-3</v>
      </c>
      <c r="N141" s="86">
        <f t="shared" si="90"/>
        <v>-1.5081745514062496E-3</v>
      </c>
      <c r="O141" s="86">
        <f t="shared" si="90"/>
        <v>-1.5458789151914056E-3</v>
      </c>
      <c r="P141" s="86">
        <f t="shared" si="90"/>
        <v>-1.5845258880711908E-3</v>
      </c>
      <c r="Q141" s="86">
        <f t="shared" si="90"/>
        <v>-1.6241390352729702E-3</v>
      </c>
      <c r="R141" s="86">
        <f t="shared" si="90"/>
        <v>-1.6647425111547946E-3</v>
      </c>
      <c r="S141" s="86">
        <f t="shared" si="90"/>
        <v>-1.7063610739336643E-3</v>
      </c>
      <c r="T141" s="86">
        <f t="shared" si="90"/>
        <v>-1.7490201007820056E-3</v>
      </c>
      <c r="U141" s="86">
        <f t="shared" si="90"/>
        <v>-1.7927456033015555E-3</v>
      </c>
      <c r="V141" s="86">
        <f t="shared" si="90"/>
        <v>-1.8375642433840942E-3</v>
      </c>
      <c r="W141" s="86">
        <f t="shared" si="90"/>
        <v>-1.8835033494686963E-3</v>
      </c>
      <c r="X141" s="86">
        <f t="shared" si="90"/>
        <v>-1.9305909332054136E-3</v>
      </c>
      <c r="Y141" s="86">
        <f t="shared" si="90"/>
        <v>-1.9788557065355487E-3</v>
      </c>
      <c r="Z141" s="86">
        <f t="shared" si="90"/>
        <v>-2.0283270991989372E-3</v>
      </c>
      <c r="AA141" s="86">
        <f t="shared" si="90"/>
        <v>-2.0790352766789106E-3</v>
      </c>
      <c r="AB141" s="86">
        <f t="shared" si="90"/>
        <v>-2.1310111585958829E-3</v>
      </c>
      <c r="AC141" s="86">
        <f t="shared" si="90"/>
        <v>-2.1842864375607798E-3</v>
      </c>
      <c r="AD141" s="86">
        <f t="shared" si="90"/>
        <v>-2.2388935984997992E-3</v>
      </c>
      <c r="AE141" s="86">
        <f t="shared" si="90"/>
        <v>-2.2948659384622937E-3</v>
      </c>
      <c r="AF141" s="86">
        <f t="shared" si="90"/>
        <v>-2.3522375869238512E-3</v>
      </c>
      <c r="AG141" s="86">
        <f t="shared" si="90"/>
        <v>-2.4110435265969478E-3</v>
      </c>
      <c r="AH141" s="86">
        <f t="shared" si="90"/>
        <v>-2.4713196147618708E-3</v>
      </c>
      <c r="AI141" s="86">
        <f t="shared" si="90"/>
        <v>-2.5331026051309178E-3</v>
      </c>
      <c r="AJ141" s="86">
        <f t="shared" si="90"/>
        <v>-2.5964301702591907E-3</v>
      </c>
      <c r="AK141" s="86">
        <f t="shared" si="90"/>
        <v>-2.6613409245156705E-3</v>
      </c>
      <c r="AL141" s="86">
        <f t="shared" si="90"/>
        <v>-2.7278744476285617E-3</v>
      </c>
      <c r="AM141" s="86">
        <f t="shared" si="90"/>
        <v>-2.7960713088192755E-3</v>
      </c>
      <c r="AN141" s="86">
        <f t="shared" si="90"/>
        <v>-2.8659730915397566E-3</v>
      </c>
      <c r="AO141" s="86">
        <f t="shared" si="90"/>
        <v>-2.9376224188282503E-3</v>
      </c>
    </row>
    <row r="142" spans="2:41">
      <c r="J142" s="21" t="str">
        <f>B25</f>
        <v>Construction O&amp;M</v>
      </c>
      <c r="K142" s="86">
        <f>-F25/10^6</f>
        <v>-2.772765E-2</v>
      </c>
      <c r="L142" s="86">
        <f t="shared" ref="L142:AO142" si="91">-G25/10^6</f>
        <v>-3.707066249999999E-2</v>
      </c>
      <c r="M142" s="86">
        <f t="shared" si="91"/>
        <v>0</v>
      </c>
      <c r="N142" s="86">
        <f t="shared" si="91"/>
        <v>0</v>
      </c>
      <c r="O142" s="86">
        <f t="shared" si="91"/>
        <v>0</v>
      </c>
      <c r="P142" s="86">
        <f t="shared" si="91"/>
        <v>0</v>
      </c>
      <c r="Q142" s="86">
        <f t="shared" si="91"/>
        <v>0</v>
      </c>
      <c r="R142" s="86">
        <f t="shared" si="91"/>
        <v>0</v>
      </c>
      <c r="S142" s="86">
        <f t="shared" si="91"/>
        <v>0</v>
      </c>
      <c r="T142" s="86">
        <f t="shared" si="91"/>
        <v>0</v>
      </c>
      <c r="U142" s="86">
        <f t="shared" si="91"/>
        <v>0</v>
      </c>
      <c r="V142" s="86">
        <f t="shared" si="91"/>
        <v>0</v>
      </c>
      <c r="W142" s="86">
        <f t="shared" si="91"/>
        <v>0</v>
      </c>
      <c r="X142" s="86">
        <f t="shared" si="91"/>
        <v>0</v>
      </c>
      <c r="Y142" s="86">
        <f t="shared" si="91"/>
        <v>0</v>
      </c>
      <c r="Z142" s="86">
        <f t="shared" si="91"/>
        <v>0</v>
      </c>
      <c r="AA142" s="86">
        <f t="shared" si="91"/>
        <v>0</v>
      </c>
      <c r="AB142" s="86">
        <f t="shared" si="91"/>
        <v>0</v>
      </c>
      <c r="AC142" s="86">
        <f t="shared" si="91"/>
        <v>0</v>
      </c>
      <c r="AD142" s="86">
        <f t="shared" si="91"/>
        <v>0</v>
      </c>
      <c r="AE142" s="86">
        <f t="shared" si="91"/>
        <v>0</v>
      </c>
      <c r="AF142" s="86">
        <f t="shared" si="91"/>
        <v>0</v>
      </c>
      <c r="AG142" s="86">
        <f t="shared" si="91"/>
        <v>0</v>
      </c>
      <c r="AH142" s="86">
        <f t="shared" si="91"/>
        <v>0</v>
      </c>
      <c r="AI142" s="86">
        <f t="shared" si="91"/>
        <v>0</v>
      </c>
      <c r="AJ142" s="86">
        <f t="shared" si="91"/>
        <v>0</v>
      </c>
      <c r="AK142" s="86">
        <f t="shared" si="91"/>
        <v>0</v>
      </c>
      <c r="AL142" s="86">
        <f t="shared" si="91"/>
        <v>0</v>
      </c>
      <c r="AM142" s="86">
        <f t="shared" si="91"/>
        <v>0</v>
      </c>
      <c r="AN142" s="86">
        <f t="shared" si="91"/>
        <v>0</v>
      </c>
      <c r="AO142" s="86">
        <f t="shared" si="91"/>
        <v>0</v>
      </c>
    </row>
    <row r="154" spans="10:41">
      <c r="J154" s="193" t="s">
        <v>11</v>
      </c>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row>
    <row r="155" spans="10:41">
      <c r="J155" t="str">
        <f>B58</f>
        <v>Avoided Outage Restoration Costs</v>
      </c>
      <c r="K155" s="86">
        <f>F58/10^6</f>
        <v>0</v>
      </c>
      <c r="L155" s="86">
        <f t="shared" ref="L155:AO155" si="92">G58/10^6</f>
        <v>0</v>
      </c>
      <c r="M155" s="86">
        <f t="shared" si="92"/>
        <v>9.612903562499997E-2</v>
      </c>
      <c r="N155" s="86">
        <f t="shared" si="92"/>
        <v>9.8532261515624969E-2</v>
      </c>
      <c r="O155" s="86">
        <f t="shared" si="92"/>
        <v>0.10099556805351559</v>
      </c>
      <c r="P155" s="86">
        <f t="shared" si="92"/>
        <v>0.10352045725485348</v>
      </c>
      <c r="Q155" s="86">
        <f t="shared" si="92"/>
        <v>0.10610846868622481</v>
      </c>
      <c r="R155" s="86">
        <f t="shared" si="92"/>
        <v>0.10876118040338043</v>
      </c>
      <c r="S155" s="86">
        <f t="shared" si="92"/>
        <v>0.11148020991346491</v>
      </c>
      <c r="T155" s="86">
        <f t="shared" si="92"/>
        <v>0.11426721516130152</v>
      </c>
      <c r="U155" s="86">
        <f t="shared" si="92"/>
        <v>0.11712389554033405</v>
      </c>
      <c r="V155" s="86">
        <f t="shared" si="92"/>
        <v>0.12005199292884239</v>
      </c>
      <c r="W155" s="86">
        <f t="shared" si="92"/>
        <v>0.12305329275206342</v>
      </c>
      <c r="X155" s="86">
        <f t="shared" si="92"/>
        <v>0.126129625070865</v>
      </c>
      <c r="Y155" s="86">
        <f t="shared" si="92"/>
        <v>0.12928286569763661</v>
      </c>
      <c r="Z155" s="86">
        <f t="shared" si="92"/>
        <v>0.13251493734007755</v>
      </c>
      <c r="AA155" s="86">
        <f t="shared" si="92"/>
        <v>0.13582781077357947</v>
      </c>
      <c r="AB155" s="86">
        <f t="shared" si="92"/>
        <v>0.13922350604291892</v>
      </c>
      <c r="AC155" s="86">
        <f t="shared" si="92"/>
        <v>0.14270409369399187</v>
      </c>
      <c r="AD155" s="86">
        <f t="shared" si="92"/>
        <v>0.14627169603634166</v>
      </c>
      <c r="AE155" s="86">
        <f t="shared" si="92"/>
        <v>0.14992848843725021</v>
      </c>
      <c r="AF155" s="86">
        <f t="shared" si="92"/>
        <v>0.15367670064818142</v>
      </c>
      <c r="AG155" s="86">
        <f t="shared" si="92"/>
        <v>0.15751861816438595</v>
      </c>
      <c r="AH155" s="86">
        <f t="shared" si="92"/>
        <v>0.1614565836184956</v>
      </c>
      <c r="AI155" s="86">
        <f t="shared" si="92"/>
        <v>0.16549299820895799</v>
      </c>
      <c r="AJ155" s="86">
        <f t="shared" si="92"/>
        <v>0.16963032316418192</v>
      </c>
      <c r="AK155" s="86">
        <f t="shared" si="92"/>
        <v>0.17387108124328646</v>
      </c>
      <c r="AL155" s="86">
        <f t="shared" si="92"/>
        <v>0.17821785827436862</v>
      </c>
      <c r="AM155" s="86">
        <f t="shared" si="92"/>
        <v>0.18267330473122781</v>
      </c>
      <c r="AN155" s="86">
        <f t="shared" si="92"/>
        <v>0.18724013734950848</v>
      </c>
      <c r="AO155" s="86">
        <f t="shared" si="92"/>
        <v>0.19192114078324618</v>
      </c>
    </row>
    <row r="156" spans="10:41">
      <c r="J156" t="str">
        <f t="shared" ref="J156:J157" si="93">B59</f>
        <v>Avoided Vegetation Management Costs</v>
      </c>
      <c r="K156" s="86">
        <f>F59/10^6</f>
        <v>0</v>
      </c>
      <c r="L156" s="86">
        <f t="shared" ref="L156:AO156" si="94">G59/10^6</f>
        <v>0</v>
      </c>
      <c r="M156" s="86">
        <f t="shared" si="94"/>
        <v>8.4049999999999993E-3</v>
      </c>
      <c r="N156" s="86">
        <f t="shared" si="94"/>
        <v>8.6151249999999995E-3</v>
      </c>
      <c r="O156" s="86">
        <f t="shared" si="94"/>
        <v>0.14473194621874994</v>
      </c>
      <c r="P156" s="86">
        <f t="shared" ca="1" si="94"/>
        <v>9.0512657031249985E-3</v>
      </c>
      <c r="Q156" s="86">
        <f t="shared" ca="1" si="94"/>
        <v>9.2775473457031229E-3</v>
      </c>
      <c r="R156" s="86">
        <f t="shared" ca="1" si="94"/>
        <v>9.5094860293456988E-3</v>
      </c>
      <c r="S156" s="86">
        <f t="shared" ca="1" si="94"/>
        <v>9.7472231800793396E-3</v>
      </c>
      <c r="T156" s="86">
        <f t="shared" ca="1" si="94"/>
        <v>9.9909037595813221E-3</v>
      </c>
      <c r="U156" s="86">
        <f t="shared" ca="1" si="94"/>
        <v>1.0240676353570854E-2</v>
      </c>
      <c r="V156" s="86">
        <f t="shared" ca="1" si="94"/>
        <v>0.17204080257090199</v>
      </c>
      <c r="W156" s="86">
        <f t="shared" ca="1" si="94"/>
        <v>1.0759110593970377E-2</v>
      </c>
      <c r="X156" s="86">
        <f t="shared" ca="1" si="94"/>
        <v>1.1028088358819636E-2</v>
      </c>
      <c r="Y156" s="86">
        <f t="shared" ca="1" si="94"/>
        <v>1.1303790567790125E-2</v>
      </c>
      <c r="Z156" s="86">
        <f t="shared" ca="1" si="94"/>
        <v>1.1586385331984876E-2</v>
      </c>
      <c r="AA156" s="86">
        <f t="shared" ca="1" si="94"/>
        <v>1.1876044965284499E-2</v>
      </c>
      <c r="AB156" s="86">
        <f t="shared" ca="1" si="94"/>
        <v>1.217294608941661E-2</v>
      </c>
      <c r="AC156" s="86">
        <f t="shared" ca="1" si="94"/>
        <v>0.2045024510656768</v>
      </c>
      <c r="AD156" s="86">
        <f t="shared" ca="1" si="94"/>
        <v>1.2789201485193323E-2</v>
      </c>
      <c r="AE156" s="86">
        <f t="shared" ca="1" si="94"/>
        <v>1.3108931522323156E-2</v>
      </c>
      <c r="AF156" s="86">
        <f t="shared" ca="1" si="94"/>
        <v>1.3436654810381234E-2</v>
      </c>
      <c r="AG156" s="86">
        <f t="shared" ca="1" si="94"/>
        <v>1.3772571180640762E-2</v>
      </c>
      <c r="AH156" s="86">
        <f t="shared" ca="1" si="94"/>
        <v>1.411688546015678E-2</v>
      </c>
      <c r="AI156" s="86">
        <f t="shared" ca="1" si="94"/>
        <v>1.4469807596660698E-2</v>
      </c>
      <c r="AJ156" s="86">
        <f t="shared" ca="1" si="94"/>
        <v>0.24308915017200075</v>
      </c>
      <c r="AK156" s="86">
        <f t="shared" ca="1" si="94"/>
        <v>1.5202341606241641E-2</v>
      </c>
      <c r="AL156" s="86">
        <f t="shared" ca="1" si="94"/>
        <v>1.5582400146397682E-2</v>
      </c>
      <c r="AM156" s="86">
        <f t="shared" ca="1" si="94"/>
        <v>1.5971960150057623E-2</v>
      </c>
      <c r="AN156" s="86">
        <f t="shared" ca="1" si="94"/>
        <v>1.6371259153809062E-2</v>
      </c>
      <c r="AO156" s="86">
        <f t="shared" ca="1" si="94"/>
        <v>1.6780540632654287E-2</v>
      </c>
    </row>
    <row r="157" spans="10:41">
      <c r="J157" t="str">
        <f t="shared" si="93"/>
        <v>Avoided Asset Management Costs</v>
      </c>
      <c r="K157" s="86">
        <f>F60/10^6</f>
        <v>0</v>
      </c>
      <c r="L157" s="86">
        <f t="shared" ref="L157:AO157" si="95">G60/10^6</f>
        <v>0</v>
      </c>
      <c r="M157" s="86">
        <f t="shared" si="95"/>
        <v>1.6775460703124994</v>
      </c>
      <c r="N157" s="86">
        <f t="shared" si="95"/>
        <v>0</v>
      </c>
      <c r="O157" s="86">
        <f t="shared" si="95"/>
        <v>0</v>
      </c>
      <c r="P157" s="86">
        <f t="shared" si="95"/>
        <v>0</v>
      </c>
      <c r="Q157" s="86">
        <f t="shared" si="95"/>
        <v>0</v>
      </c>
      <c r="R157" s="86">
        <f t="shared" si="95"/>
        <v>0</v>
      </c>
      <c r="S157" s="86">
        <f t="shared" si="95"/>
        <v>0</v>
      </c>
      <c r="T157" s="86">
        <f t="shared" si="95"/>
        <v>0</v>
      </c>
      <c r="U157" s="86">
        <f t="shared" si="95"/>
        <v>0</v>
      </c>
      <c r="V157" s="86">
        <f t="shared" si="95"/>
        <v>0</v>
      </c>
      <c r="W157" s="86">
        <f t="shared" si="95"/>
        <v>0</v>
      </c>
      <c r="X157" s="86">
        <f t="shared" si="95"/>
        <v>0</v>
      </c>
      <c r="Y157" s="86">
        <f t="shared" si="95"/>
        <v>0</v>
      </c>
      <c r="Z157" s="86">
        <f t="shared" si="95"/>
        <v>0</v>
      </c>
      <c r="AA157" s="86">
        <f t="shared" si="95"/>
        <v>0</v>
      </c>
      <c r="AB157" s="86">
        <f t="shared" si="95"/>
        <v>0</v>
      </c>
      <c r="AC157" s="86">
        <f t="shared" si="95"/>
        <v>0</v>
      </c>
      <c r="AD157" s="86">
        <f t="shared" si="95"/>
        <v>0</v>
      </c>
      <c r="AE157" s="86">
        <f t="shared" si="95"/>
        <v>0</v>
      </c>
      <c r="AF157" s="86">
        <f t="shared" si="95"/>
        <v>0</v>
      </c>
      <c r="AG157" s="86">
        <f t="shared" si="95"/>
        <v>0</v>
      </c>
      <c r="AH157" s="86">
        <f t="shared" si="95"/>
        <v>0</v>
      </c>
      <c r="AI157" s="86">
        <f t="shared" si="95"/>
        <v>0</v>
      </c>
      <c r="AJ157" s="86">
        <f t="shared" si="95"/>
        <v>0</v>
      </c>
      <c r="AK157" s="86">
        <f t="shared" si="95"/>
        <v>0</v>
      </c>
      <c r="AL157" s="86">
        <f t="shared" si="95"/>
        <v>0</v>
      </c>
      <c r="AM157" s="86">
        <f t="shared" si="95"/>
        <v>0</v>
      </c>
      <c r="AN157" s="86">
        <f t="shared" si="95"/>
        <v>0</v>
      </c>
      <c r="AO157" s="86">
        <f t="shared" si="95"/>
        <v>0</v>
      </c>
    </row>
    <row r="158" spans="10:41">
      <c r="J158" t="str">
        <f>B94</f>
        <v>Local Customer Avoided Outage Costs</v>
      </c>
      <c r="K158" s="86">
        <f>F94/10^6</f>
        <v>0</v>
      </c>
      <c r="L158" s="86">
        <f t="shared" ref="L158:AO158" si="96">G94/10^6</f>
        <v>0</v>
      </c>
      <c r="M158" s="86">
        <f t="shared" si="96"/>
        <v>5.5084515628454536E-3</v>
      </c>
      <c r="N158" s="86">
        <f t="shared" si="96"/>
        <v>5.6461628519165891E-3</v>
      </c>
      <c r="O158" s="86">
        <f t="shared" si="96"/>
        <v>5.7873169232145038E-3</v>
      </c>
      <c r="P158" s="86">
        <f t="shared" si="96"/>
        <v>5.9319998462948661E-3</v>
      </c>
      <c r="Q158" s="86">
        <f t="shared" si="96"/>
        <v>6.0802998424522373E-3</v>
      </c>
      <c r="R158" s="86">
        <f t="shared" si="96"/>
        <v>6.232307338513543E-3</v>
      </c>
      <c r="S158" s="86">
        <f t="shared" si="96"/>
        <v>6.3881150219763806E-3</v>
      </c>
      <c r="T158" s="86">
        <f t="shared" si="96"/>
        <v>6.5478178975257916E-3</v>
      </c>
      <c r="U158" s="86">
        <f t="shared" si="96"/>
        <v>6.7115133449639364E-3</v>
      </c>
      <c r="V158" s="86">
        <f t="shared" si="96"/>
        <v>6.8793011785880332E-3</v>
      </c>
      <c r="W158" s="86">
        <f t="shared" si="96"/>
        <v>7.051283708052733E-3</v>
      </c>
      <c r="X158" s="86">
        <f t="shared" si="96"/>
        <v>7.2275658007540534E-3</v>
      </c>
      <c r="Y158" s="86">
        <f t="shared" si="96"/>
        <v>7.4082549457729022E-3</v>
      </c>
      <c r="Z158" s="86">
        <f t="shared" si="96"/>
        <v>7.5934613194172246E-3</v>
      </c>
      <c r="AA158" s="86">
        <f t="shared" si="96"/>
        <v>7.7832978524026561E-3</v>
      </c>
      <c r="AB158" s="86">
        <f t="shared" si="96"/>
        <v>7.9778802987127209E-3</v>
      </c>
      <c r="AC158" s="86">
        <f t="shared" si="96"/>
        <v>8.1773273061805391E-3</v>
      </c>
      <c r="AD158" s="86">
        <f t="shared" si="96"/>
        <v>8.3817604888350525E-3</v>
      </c>
      <c r="AE158" s="86">
        <f t="shared" si="96"/>
        <v>8.5913045010559269E-3</v>
      </c>
      <c r="AF158" s="86">
        <f t="shared" si="96"/>
        <v>8.806087113582323E-3</v>
      </c>
      <c r="AG158" s="86">
        <f t="shared" si="96"/>
        <v>9.0262392914218816E-3</v>
      </c>
      <c r="AH158" s="86">
        <f t="shared" si="96"/>
        <v>9.2518952737074313E-3</v>
      </c>
      <c r="AI158" s="86">
        <f t="shared" si="96"/>
        <v>9.4831926555501156E-3</v>
      </c>
      <c r="AJ158" s="86">
        <f t="shared" si="96"/>
        <v>9.7202724719388685E-3</v>
      </c>
      <c r="AK158" s="86">
        <f t="shared" si="96"/>
        <v>9.9632792837373377E-3</v>
      </c>
      <c r="AL158" s="86">
        <f t="shared" si="96"/>
        <v>1.0212361265830772E-2</v>
      </c>
      <c r="AM158" s="86">
        <f t="shared" si="96"/>
        <v>1.0467670297476542E-2</v>
      </c>
      <c r="AN158" s="86">
        <f t="shared" si="96"/>
        <v>1.0729362054913453E-2</v>
      </c>
      <c r="AO158" s="86">
        <f t="shared" si="96"/>
        <v>1.0997596106286292E-2</v>
      </c>
    </row>
    <row r="159" spans="10:41">
      <c r="J159" t="str">
        <f>B98</f>
        <v>Local Customer Avoided Momentary Interruption Costs</v>
      </c>
      <c r="K159" s="86">
        <f>F98/10^6</f>
        <v>0</v>
      </c>
      <c r="L159" s="86">
        <f t="shared" ref="L159:AO162" si="97">G98/10^6</f>
        <v>0</v>
      </c>
      <c r="M159" s="86">
        <f t="shared" si="97"/>
        <v>0</v>
      </c>
      <c r="N159" s="86">
        <f t="shared" si="97"/>
        <v>0</v>
      </c>
      <c r="O159" s="86">
        <f t="shared" si="97"/>
        <v>0</v>
      </c>
      <c r="P159" s="86">
        <f t="shared" si="97"/>
        <v>0</v>
      </c>
      <c r="Q159" s="86">
        <f t="shared" si="97"/>
        <v>0</v>
      </c>
      <c r="R159" s="86">
        <f t="shared" si="97"/>
        <v>0</v>
      </c>
      <c r="S159" s="86">
        <f t="shared" si="97"/>
        <v>0</v>
      </c>
      <c r="T159" s="86">
        <f t="shared" si="97"/>
        <v>0</v>
      </c>
      <c r="U159" s="86">
        <f t="shared" si="97"/>
        <v>0</v>
      </c>
      <c r="V159" s="86">
        <f t="shared" si="97"/>
        <v>0</v>
      </c>
      <c r="W159" s="86">
        <f t="shared" si="97"/>
        <v>0</v>
      </c>
      <c r="X159" s="86">
        <f t="shared" si="97"/>
        <v>0</v>
      </c>
      <c r="Y159" s="86">
        <f t="shared" si="97"/>
        <v>0</v>
      </c>
      <c r="Z159" s="86">
        <f t="shared" si="97"/>
        <v>0</v>
      </c>
      <c r="AA159" s="86">
        <f t="shared" si="97"/>
        <v>0</v>
      </c>
      <c r="AB159" s="86">
        <f t="shared" si="97"/>
        <v>0</v>
      </c>
      <c r="AC159" s="86">
        <f t="shared" si="97"/>
        <v>0</v>
      </c>
      <c r="AD159" s="86">
        <f t="shared" si="97"/>
        <v>0</v>
      </c>
      <c r="AE159" s="86">
        <f t="shared" si="97"/>
        <v>0</v>
      </c>
      <c r="AF159" s="86">
        <f t="shared" si="97"/>
        <v>0</v>
      </c>
      <c r="AG159" s="86">
        <f t="shared" si="97"/>
        <v>0</v>
      </c>
      <c r="AH159" s="86">
        <f t="shared" si="97"/>
        <v>0</v>
      </c>
      <c r="AI159" s="86">
        <f t="shared" si="97"/>
        <v>0</v>
      </c>
      <c r="AJ159" s="86">
        <f t="shared" si="97"/>
        <v>0</v>
      </c>
      <c r="AK159" s="86">
        <f t="shared" si="97"/>
        <v>0</v>
      </c>
      <c r="AL159" s="86">
        <f t="shared" si="97"/>
        <v>0</v>
      </c>
      <c r="AM159" s="86">
        <f t="shared" si="97"/>
        <v>0</v>
      </c>
      <c r="AN159" s="86">
        <f t="shared" si="97"/>
        <v>0</v>
      </c>
      <c r="AO159" s="86">
        <f t="shared" si="97"/>
        <v>0</v>
      </c>
    </row>
    <row r="160" spans="10:41">
      <c r="J160" t="str">
        <f>B99</f>
        <v>Upstream Customer Avoided Momentary Interruption Costs (Residential)</v>
      </c>
      <c r="K160" s="86">
        <f t="shared" ref="K160:K162" si="98">F99/10^6</f>
        <v>0</v>
      </c>
      <c r="L160" s="86">
        <f t="shared" si="97"/>
        <v>0</v>
      </c>
      <c r="M160" s="86">
        <f t="shared" si="97"/>
        <v>2.4801870301856762E-2</v>
      </c>
      <c r="N160" s="86">
        <f t="shared" si="97"/>
        <v>2.5421917059403176E-2</v>
      </c>
      <c r="O160" s="86">
        <f t="shared" si="97"/>
        <v>2.6057464985888255E-2</v>
      </c>
      <c r="P160" s="86">
        <f t="shared" si="97"/>
        <v>2.6708901610535459E-2</v>
      </c>
      <c r="Q160" s="86">
        <f t="shared" si="97"/>
        <v>2.7376624150798848E-2</v>
      </c>
      <c r="R160" s="86">
        <f t="shared" si="97"/>
        <v>2.8061039754568813E-2</v>
      </c>
      <c r="S160" s="86">
        <f t="shared" si="97"/>
        <v>2.8762565748433035E-2</v>
      </c>
      <c r="T160" s="86">
        <f t="shared" si="97"/>
        <v>2.9481629892143861E-2</v>
      </c>
      <c r="U160" s="86">
        <f t="shared" si="97"/>
        <v>3.0218670639447456E-2</v>
      </c>
      <c r="V160" s="86">
        <f t="shared" si="97"/>
        <v>3.0974137405433637E-2</v>
      </c>
      <c r="W160" s="86">
        <f t="shared" si="97"/>
        <v>3.1748490840569479E-2</v>
      </c>
      <c r="X160" s="86">
        <f t="shared" si="97"/>
        <v>3.254220311158372E-2</v>
      </c>
      <c r="Y160" s="86">
        <f t="shared" si="97"/>
        <v>3.3355758189373308E-2</v>
      </c>
      <c r="Z160" s="86">
        <f t="shared" si="97"/>
        <v>3.4189652144107643E-2</v>
      </c>
      <c r="AA160" s="86">
        <f t="shared" si="97"/>
        <v>3.5044393447710327E-2</v>
      </c>
      <c r="AB160" s="86">
        <f t="shared" si="97"/>
        <v>3.5920503283903081E-2</v>
      </c>
      <c r="AC160" s="86">
        <f t="shared" si="97"/>
        <v>3.6818515866000656E-2</v>
      </c>
      <c r="AD160" s="86">
        <f t="shared" si="97"/>
        <v>3.7738978762650664E-2</v>
      </c>
      <c r="AE160" s="86">
        <f t="shared" si="97"/>
        <v>3.8682453231716936E-2</v>
      </c>
      <c r="AF160" s="86">
        <f t="shared" si="97"/>
        <v>3.9649514562509862E-2</v>
      </c>
      <c r="AG160" s="86">
        <f t="shared" si="97"/>
        <v>4.0640752426572606E-2</v>
      </c>
      <c r="AH160" s="86">
        <f t="shared" si="97"/>
        <v>4.165677123723692E-2</v>
      </c>
      <c r="AI160" s="86">
        <f t="shared" si="97"/>
        <v>4.2698190518167832E-2</v>
      </c>
      <c r="AJ160" s="86">
        <f t="shared" si="97"/>
        <v>4.3765645281122034E-2</v>
      </c>
      <c r="AK160" s="86">
        <f t="shared" si="97"/>
        <v>4.4859786413150082E-2</v>
      </c>
      <c r="AL160" s="86">
        <f t="shared" si="97"/>
        <v>4.5981281073478826E-2</v>
      </c>
      <c r="AM160" s="86">
        <f t="shared" si="97"/>
        <v>4.7130813100315805E-2</v>
      </c>
      <c r="AN160" s="86">
        <f t="shared" si="97"/>
        <v>4.8309083427823689E-2</v>
      </c>
      <c r="AO160" s="86">
        <f t="shared" si="97"/>
        <v>4.9516810513519284E-2</v>
      </c>
    </row>
    <row r="161" spans="10:41">
      <c r="J161" t="str">
        <f t="shared" ref="J161:J162" si="99">B100</f>
        <v>Upstream Customer Avoided Momentary Interruption Costs (Small C&amp;I)</v>
      </c>
      <c r="K161" s="86">
        <f t="shared" si="98"/>
        <v>0</v>
      </c>
      <c r="L161" s="86">
        <f t="shared" si="97"/>
        <v>0</v>
      </c>
      <c r="M161" s="86">
        <f t="shared" si="97"/>
        <v>0.37131608079469153</v>
      </c>
      <c r="N161" s="86">
        <f t="shared" si="97"/>
        <v>0.38059898281455873</v>
      </c>
      <c r="O161" s="86">
        <f t="shared" si="97"/>
        <v>0.39011395738492272</v>
      </c>
      <c r="P161" s="86">
        <f t="shared" si="97"/>
        <v>0.3998668063195458</v>
      </c>
      <c r="Q161" s="86">
        <f t="shared" si="97"/>
        <v>0.40986347647753435</v>
      </c>
      <c r="R161" s="86">
        <f t="shared" si="97"/>
        <v>0.42011006338947271</v>
      </c>
      <c r="S161" s="86">
        <f t="shared" si="97"/>
        <v>0.43061281497420945</v>
      </c>
      <c r="T161" s="86">
        <f t="shared" si="97"/>
        <v>0.44137813534856479</v>
      </c>
      <c r="U161" s="86">
        <f t="shared" si="97"/>
        <v>0.45241258873227885</v>
      </c>
      <c r="V161" s="86">
        <f t="shared" si="97"/>
        <v>0.4637229034505857</v>
      </c>
      <c r="W161" s="86">
        <f t="shared" si="97"/>
        <v>0.47531597603685044</v>
      </c>
      <c r="X161" s="86">
        <f t="shared" si="97"/>
        <v>0.48719887543777168</v>
      </c>
      <c r="Y161" s="86">
        <f t="shared" si="97"/>
        <v>0.4993788473237159</v>
      </c>
      <c r="Z161" s="86">
        <f t="shared" si="97"/>
        <v>0.51186331850680877</v>
      </c>
      <c r="AA161" s="86">
        <f t="shared" si="97"/>
        <v>0.52465990146947894</v>
      </c>
      <c r="AB161" s="86">
        <f t="shared" si="97"/>
        <v>0.53777639900621599</v>
      </c>
      <c r="AC161" s="86">
        <f t="shared" si="97"/>
        <v>0.55122080898137138</v>
      </c>
      <c r="AD161" s="86">
        <f t="shared" si="97"/>
        <v>0.5650013292059054</v>
      </c>
      <c r="AE161" s="86">
        <f t="shared" si="97"/>
        <v>0.57912636243605309</v>
      </c>
      <c r="AF161" s="86">
        <f t="shared" si="97"/>
        <v>0.59360452149695453</v>
      </c>
      <c r="AG161" s="86">
        <f t="shared" si="97"/>
        <v>0.60844463453437814</v>
      </c>
      <c r="AH161" s="86">
        <f t="shared" si="97"/>
        <v>0.62365575039773768</v>
      </c>
      <c r="AI161" s="86">
        <f t="shared" si="97"/>
        <v>0.63924714415768114</v>
      </c>
      <c r="AJ161" s="86">
        <f t="shared" si="97"/>
        <v>0.65522832276162335</v>
      </c>
      <c r="AK161" s="86">
        <f t="shared" si="97"/>
        <v>0.6716090308306637</v>
      </c>
      <c r="AL161" s="86">
        <f t="shared" si="97"/>
        <v>0.6883992566014302</v>
      </c>
      <c r="AM161" s="86">
        <f t="shared" si="97"/>
        <v>0.70560923801646602</v>
      </c>
      <c r="AN161" s="86">
        <f t="shared" si="97"/>
        <v>0.7232494689668777</v>
      </c>
      <c r="AO161" s="86">
        <f t="shared" si="97"/>
        <v>0.74133070569104953</v>
      </c>
    </row>
    <row r="162" spans="10:41">
      <c r="J162" t="str">
        <f t="shared" si="99"/>
        <v>Upstream Customer Avoided Momentary Interruptions (Large C&amp;I)</v>
      </c>
      <c r="K162" s="86">
        <f t="shared" si="98"/>
        <v>0</v>
      </c>
      <c r="L162" s="86">
        <f t="shared" si="97"/>
        <v>0</v>
      </c>
      <c r="M162" s="86">
        <f t="shared" si="97"/>
        <v>1.743773353304604</v>
      </c>
      <c r="N162" s="86">
        <f t="shared" si="97"/>
        <v>1.7873676871372191</v>
      </c>
      <c r="O162" s="86">
        <f t="shared" si="97"/>
        <v>1.8320518793156497</v>
      </c>
      <c r="P162" s="86">
        <f t="shared" si="97"/>
        <v>1.8778531762985411</v>
      </c>
      <c r="Q162" s="86">
        <f t="shared" si="97"/>
        <v>1.9247995057060041</v>
      </c>
      <c r="R162" s="86">
        <f t="shared" si="97"/>
        <v>1.972919493348654</v>
      </c>
      <c r="S162" s="86">
        <f t="shared" si="97"/>
        <v>2.0222424806823702</v>
      </c>
      <c r="T162" s="86">
        <f t="shared" si="97"/>
        <v>2.07279854269943</v>
      </c>
      <c r="U162" s="86">
        <f t="shared" si="97"/>
        <v>2.1246185062669158</v>
      </c>
      <c r="V162" s="86">
        <f t="shared" si="97"/>
        <v>2.1777339689235884</v>
      </c>
      <c r="W162" s="86">
        <f t="shared" si="97"/>
        <v>2.2321773181466775</v>
      </c>
      <c r="X162" s="86">
        <f t="shared" si="97"/>
        <v>2.2879817511003444</v>
      </c>
      <c r="Y162" s="86">
        <f t="shared" si="97"/>
        <v>2.345181294877853</v>
      </c>
      <c r="Z162" s="86">
        <f t="shared" si="97"/>
        <v>2.4038108272497989</v>
      </c>
      <c r="AA162" s="86">
        <f t="shared" si="97"/>
        <v>2.4639060979310443</v>
      </c>
      <c r="AB162" s="86">
        <f t="shared" si="97"/>
        <v>2.5255037503793201</v>
      </c>
      <c r="AC162" s="86">
        <f t="shared" si="97"/>
        <v>2.5886413441388028</v>
      </c>
      <c r="AD162" s="86">
        <f t="shared" si="97"/>
        <v>2.6533573777422723</v>
      </c>
      <c r="AE162" s="86">
        <f t="shared" si="97"/>
        <v>2.7196913121858288</v>
      </c>
      <c r="AF162" s="86">
        <f t="shared" si="97"/>
        <v>2.787683594990475</v>
      </c>
      <c r="AG162" s="86">
        <f t="shared" si="97"/>
        <v>2.8573756848652367</v>
      </c>
      <c r="AH162" s="86">
        <f t="shared" si="97"/>
        <v>2.9288100769868675</v>
      </c>
      <c r="AI162" s="86">
        <f t="shared" si="97"/>
        <v>3.0020303289115389</v>
      </c>
      <c r="AJ162" s="86">
        <f t="shared" si="97"/>
        <v>3.0770810871343284</v>
      </c>
      <c r="AK162" s="86">
        <f t="shared" si="97"/>
        <v>3.1540081143126857</v>
      </c>
      <c r="AL162" s="86">
        <f t="shared" si="97"/>
        <v>3.2328583171705021</v>
      </c>
      <c r="AM162" s="86">
        <f t="shared" si="97"/>
        <v>3.3136797750997653</v>
      </c>
      <c r="AN162" s="86">
        <f t="shared" si="97"/>
        <v>3.3965217694772587</v>
      </c>
      <c r="AO162" s="86">
        <f t="shared" si="97"/>
        <v>3.4814348137141904</v>
      </c>
    </row>
    <row r="163" spans="10:41">
      <c r="J163" s="26"/>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row>
    <row r="164" spans="10:41">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row>
  </sheetData>
  <mergeCells count="5">
    <mergeCell ref="B9:AK9"/>
    <mergeCell ref="B33:AK33"/>
    <mergeCell ref="B114:H114"/>
    <mergeCell ref="J154:AJ154"/>
    <mergeCell ref="J138:AJ138"/>
  </mergeCells>
  <dataValidations count="2">
    <dataValidation type="list" allowBlank="1" showInputMessage="1" showErrorMessage="1" sqref="F39" xr:uid="{00000000-0002-0000-0100-000000000000}">
      <formula1>"DEC,DEP"</formula1>
    </dataValidation>
    <dataValidation type="list" allowBlank="1" showInputMessage="1" showErrorMessage="1" sqref="G50" xr:uid="{00000000-0002-0000-0100-000001000000}">
      <formula1>"Yes,No"</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H83"/>
  <sheetViews>
    <sheetView view="pageLayout" zoomScaleNormal="100" workbookViewId="0">
      <selection activeCell="AA2" sqref="AA2"/>
    </sheetView>
  </sheetViews>
  <sheetFormatPr defaultRowHeight="11.25"/>
  <cols>
    <col min="1" max="1" width="55.33203125" customWidth="1"/>
    <col min="2" max="2" width="18.1640625" bestFit="1" customWidth="1"/>
    <col min="3" max="3" width="18.6640625" customWidth="1"/>
    <col min="4" max="4" width="18.1640625" bestFit="1" customWidth="1"/>
    <col min="5" max="8" width="16.1640625" customWidth="1"/>
  </cols>
  <sheetData>
    <row r="1" spans="1:8" ht="15">
      <c r="A1" s="195" t="s">
        <v>109</v>
      </c>
      <c r="B1" s="196"/>
      <c r="C1" s="196"/>
      <c r="D1" s="196"/>
      <c r="E1" s="196"/>
      <c r="F1" s="196"/>
      <c r="G1" s="196"/>
      <c r="H1" s="197"/>
    </row>
    <row r="2" spans="1:8" ht="15">
      <c r="A2" s="195" t="s">
        <v>110</v>
      </c>
      <c r="B2" s="198"/>
      <c r="C2" s="198"/>
      <c r="D2" s="198"/>
      <c r="E2" s="198"/>
      <c r="F2" s="198"/>
      <c r="G2" s="198"/>
      <c r="H2" s="199"/>
    </row>
    <row r="3" spans="1:8" ht="15" customHeight="1">
      <c r="A3" s="200" t="s">
        <v>111</v>
      </c>
      <c r="B3" s="202" t="s">
        <v>112</v>
      </c>
      <c r="C3" s="202"/>
      <c r="D3" s="202"/>
      <c r="E3" s="202"/>
      <c r="F3" s="202"/>
      <c r="G3" s="202"/>
      <c r="H3" s="202"/>
    </row>
    <row r="4" spans="1:8" ht="15">
      <c r="A4" s="201"/>
      <c r="B4" s="96" t="s">
        <v>113</v>
      </c>
      <c r="C4" s="96" t="s">
        <v>114</v>
      </c>
      <c r="D4" s="96" t="s">
        <v>115</v>
      </c>
      <c r="E4" s="96" t="s">
        <v>116</v>
      </c>
      <c r="F4" s="96" t="s">
        <v>117</v>
      </c>
      <c r="G4" s="96" t="s">
        <v>118</v>
      </c>
      <c r="H4" s="134" t="s">
        <v>203</v>
      </c>
    </row>
    <row r="5" spans="1:8" ht="12.75">
      <c r="A5" s="3" t="s">
        <v>119</v>
      </c>
      <c r="B5" s="133">
        <v>0</v>
      </c>
      <c r="C5" s="133">
        <v>0.5</v>
      </c>
      <c r="D5" s="133">
        <v>1</v>
      </c>
      <c r="E5" s="133">
        <v>4</v>
      </c>
      <c r="F5" s="133">
        <v>8</v>
      </c>
      <c r="G5" s="133">
        <v>16</v>
      </c>
      <c r="H5" s="133">
        <v>24</v>
      </c>
    </row>
    <row r="6" spans="1:8" ht="12.75">
      <c r="A6" s="203" t="s">
        <v>120</v>
      </c>
      <c r="B6" s="204"/>
      <c r="C6" s="204"/>
      <c r="D6" s="204"/>
      <c r="E6" s="204"/>
      <c r="F6" s="204"/>
      <c r="G6" s="204"/>
      <c r="H6" s="205"/>
    </row>
    <row r="7" spans="1:8" ht="12.75">
      <c r="A7" s="3" t="s">
        <v>119</v>
      </c>
      <c r="B7" s="2">
        <v>12952</v>
      </c>
      <c r="C7" s="2">
        <v>15241</v>
      </c>
      <c r="D7" s="2">
        <v>17804</v>
      </c>
      <c r="E7" s="2">
        <v>39458</v>
      </c>
      <c r="F7" s="2">
        <v>84083</v>
      </c>
      <c r="G7" s="2">
        <v>165482</v>
      </c>
      <c r="H7" s="132">
        <f>(G7+(H$5-G$5)*(G7-F7)/(G$5-F$5))</f>
        <v>246881</v>
      </c>
    </row>
    <row r="8" spans="1:8" ht="12.75">
      <c r="A8" s="3" t="s">
        <v>121</v>
      </c>
      <c r="B8" s="2">
        <v>15.9</v>
      </c>
      <c r="C8" s="2">
        <v>18.7</v>
      </c>
      <c r="D8" s="2">
        <v>21.8</v>
      </c>
      <c r="E8" s="2">
        <v>48.4</v>
      </c>
      <c r="F8" s="2">
        <v>103.2</v>
      </c>
      <c r="G8" s="2">
        <v>203</v>
      </c>
      <c r="H8" s="2"/>
    </row>
    <row r="9" spans="1:8" ht="12.75">
      <c r="A9" s="3" t="s">
        <v>122</v>
      </c>
      <c r="B9" s="2">
        <v>190.7</v>
      </c>
      <c r="C9" s="2">
        <v>37.4</v>
      </c>
      <c r="D9" s="2">
        <v>21.8</v>
      </c>
      <c r="E9" s="2">
        <v>12.1</v>
      </c>
      <c r="F9" s="2">
        <v>12.9</v>
      </c>
      <c r="G9" s="2">
        <v>12.7</v>
      </c>
      <c r="H9" s="2"/>
    </row>
    <row r="10" spans="1:8" ht="12.75">
      <c r="A10" s="203" t="s">
        <v>123</v>
      </c>
      <c r="B10" s="204"/>
      <c r="C10" s="204"/>
      <c r="D10" s="204"/>
      <c r="E10" s="204"/>
      <c r="F10" s="204"/>
      <c r="G10" s="204"/>
      <c r="H10" s="205"/>
    </row>
    <row r="11" spans="1:8" ht="12.75">
      <c r="A11" s="3" t="s">
        <v>119</v>
      </c>
      <c r="B11" s="2">
        <v>412</v>
      </c>
      <c r="C11" s="2">
        <v>520</v>
      </c>
      <c r="D11" s="2">
        <v>647</v>
      </c>
      <c r="E11" s="2">
        <v>1880</v>
      </c>
      <c r="F11" s="2">
        <v>4690</v>
      </c>
      <c r="G11" s="2">
        <v>9055</v>
      </c>
      <c r="H11" s="132">
        <f>(G11+(H$5-G$5)*(G11-F11)/(G$5-F$5))</f>
        <v>13420</v>
      </c>
    </row>
    <row r="12" spans="1:8" ht="12.75">
      <c r="A12" s="3" t="s">
        <v>121</v>
      </c>
      <c r="B12" s="2">
        <v>187.9</v>
      </c>
      <c r="C12" s="2">
        <v>237</v>
      </c>
      <c r="D12" s="2">
        <v>295</v>
      </c>
      <c r="E12" s="2">
        <v>857.1</v>
      </c>
      <c r="F12" s="2">
        <v>2138.1</v>
      </c>
      <c r="G12" s="2">
        <v>4128.3</v>
      </c>
      <c r="H12" s="2"/>
    </row>
    <row r="13" spans="1:8" ht="12.75">
      <c r="A13" s="3" t="s">
        <v>122</v>
      </c>
      <c r="B13" s="2">
        <v>2254.6</v>
      </c>
      <c r="C13" s="2">
        <v>474.1</v>
      </c>
      <c r="D13" s="2">
        <v>295</v>
      </c>
      <c r="E13" s="2">
        <v>214.3</v>
      </c>
      <c r="F13" s="2">
        <v>267.3</v>
      </c>
      <c r="G13" s="2">
        <v>258</v>
      </c>
      <c r="H13" s="2"/>
    </row>
    <row r="14" spans="1:8" ht="12.75">
      <c r="A14" s="203" t="s">
        <v>124</v>
      </c>
      <c r="B14" s="204"/>
      <c r="C14" s="204"/>
      <c r="D14" s="204"/>
      <c r="E14" s="204"/>
      <c r="F14" s="204"/>
      <c r="G14" s="204"/>
      <c r="H14" s="205"/>
    </row>
    <row r="15" spans="1:8" ht="12.75">
      <c r="A15" s="3" t="s">
        <v>119</v>
      </c>
      <c r="B15" s="2">
        <v>3.9</v>
      </c>
      <c r="C15" s="2">
        <v>4.5</v>
      </c>
      <c r="D15" s="2">
        <v>5.0999999999999996</v>
      </c>
      <c r="E15" s="2">
        <v>9.5</v>
      </c>
      <c r="F15" s="2">
        <v>17.2</v>
      </c>
      <c r="G15" s="2">
        <v>32.4</v>
      </c>
      <c r="H15" s="132">
        <f>(G15+(H$5-G$5)*(G15-F15)/(G$5-F$5))</f>
        <v>47.599999999999994</v>
      </c>
    </row>
    <row r="16" spans="1:8" ht="12.75">
      <c r="A16" s="3" t="s">
        <v>121</v>
      </c>
      <c r="B16" s="2">
        <v>2.6</v>
      </c>
      <c r="C16" s="2">
        <v>2.9</v>
      </c>
      <c r="D16" s="2">
        <v>3.3</v>
      </c>
      <c r="E16" s="2">
        <v>6.2</v>
      </c>
      <c r="F16" s="2">
        <v>11.3</v>
      </c>
      <c r="G16" s="2">
        <v>21.2</v>
      </c>
      <c r="H16" s="2"/>
    </row>
    <row r="17" spans="1:8" ht="12.75">
      <c r="A17" s="3" t="s">
        <v>122</v>
      </c>
      <c r="B17" s="2">
        <v>30.9</v>
      </c>
      <c r="C17" s="2">
        <v>5.9</v>
      </c>
      <c r="D17" s="2">
        <v>3.3</v>
      </c>
      <c r="E17" s="2">
        <v>1.6</v>
      </c>
      <c r="F17" s="2">
        <v>1.4</v>
      </c>
      <c r="G17" s="2">
        <v>1.3</v>
      </c>
      <c r="H17" s="2"/>
    </row>
    <row r="19" spans="1:8" ht="12.75">
      <c r="A19" s="4" t="s">
        <v>125</v>
      </c>
    </row>
    <row r="20" spans="1:8" ht="12">
      <c r="A20" s="6" t="s">
        <v>126</v>
      </c>
    </row>
    <row r="23" spans="1:8" ht="14.1" customHeight="1">
      <c r="A23" s="194" t="s">
        <v>127</v>
      </c>
      <c r="B23" s="194"/>
      <c r="C23" s="194"/>
      <c r="D23" s="194"/>
      <c r="E23" s="194"/>
      <c r="F23" s="194"/>
      <c r="G23" s="194"/>
    </row>
    <row r="24" spans="1:8" ht="15">
      <c r="A24" s="121" t="s">
        <v>150</v>
      </c>
      <c r="C24" s="131"/>
      <c r="D24" s="131"/>
    </row>
    <row r="25" spans="1:8" ht="12.75">
      <c r="A25" s="124" t="s">
        <v>128</v>
      </c>
      <c r="B25" s="129" t="s">
        <v>129</v>
      </c>
      <c r="C25" s="129" t="s">
        <v>130</v>
      </c>
      <c r="D25" s="123"/>
    </row>
    <row r="26" spans="1:8" ht="12.75">
      <c r="A26" s="121" t="s">
        <v>131</v>
      </c>
      <c r="B26" s="127">
        <v>263</v>
      </c>
      <c r="C26" s="130">
        <f>B26/(SUM($B$26:B$28))</f>
        <v>1.8376829822170982E-3</v>
      </c>
      <c r="D26" s="121"/>
    </row>
    <row r="27" spans="1:8" ht="12.75">
      <c r="A27" s="121" t="s">
        <v>132</v>
      </c>
      <c r="B27" s="127">
        <v>13381</v>
      </c>
      <c r="C27" s="130">
        <f>B27/(SUM($B$26:B$28))</f>
        <v>9.3498235684589315E-2</v>
      </c>
      <c r="D27" s="121"/>
    </row>
    <row r="28" spans="1:8" ht="12.75">
      <c r="A28" s="121" t="s">
        <v>133</v>
      </c>
      <c r="B28" s="127">
        <v>129471</v>
      </c>
      <c r="C28" s="130">
        <f>B28/(SUM($B$26:B$28))</f>
        <v>0.90466408133319354</v>
      </c>
      <c r="D28" s="121"/>
    </row>
    <row r="29" spans="1:8" ht="12.75">
      <c r="A29" s="125"/>
      <c r="D29" s="1"/>
    </row>
    <row r="30" spans="1:8" ht="12.75">
      <c r="A30" s="124" t="s">
        <v>134</v>
      </c>
      <c r="B30" s="129">
        <v>2019</v>
      </c>
      <c r="C30" s="129">
        <v>2020</v>
      </c>
      <c r="D30" s="129">
        <v>2021</v>
      </c>
      <c r="E30" s="129" t="s">
        <v>135</v>
      </c>
    </row>
    <row r="31" spans="1:8" ht="14.1" customHeight="1">
      <c r="A31" s="121" t="s">
        <v>268</v>
      </c>
      <c r="B31" s="127">
        <v>3495</v>
      </c>
      <c r="C31" s="127">
        <v>2634</v>
      </c>
      <c r="D31" s="127">
        <v>7089</v>
      </c>
      <c r="E31" s="128">
        <f>(B32/B31)/60</f>
        <v>4.3029375298044821</v>
      </c>
      <c r="F31" t="s">
        <v>136</v>
      </c>
    </row>
    <row r="32" spans="1:8" ht="14.1" customHeight="1">
      <c r="A32" s="121" t="s">
        <v>269</v>
      </c>
      <c r="B32" s="127">
        <v>902326</v>
      </c>
      <c r="C32" s="127">
        <v>572297</v>
      </c>
      <c r="D32" s="127">
        <v>1386573</v>
      </c>
    </row>
    <row r="33" spans="1:4" ht="12">
      <c r="A33" s="125"/>
    </row>
    <row r="35" spans="1:4" ht="12.75">
      <c r="A35" s="122" t="s">
        <v>137</v>
      </c>
      <c r="B35" s="126">
        <v>1.5</v>
      </c>
      <c r="C35" s="121" t="s">
        <v>204</v>
      </c>
    </row>
    <row r="36" spans="1:4" ht="12.75">
      <c r="A36" s="125"/>
      <c r="B36" s="126">
        <v>0</v>
      </c>
      <c r="C36" s="121" t="s">
        <v>205</v>
      </c>
    </row>
    <row r="38" spans="1:4" ht="15">
      <c r="A38" s="13" t="s">
        <v>138</v>
      </c>
    </row>
    <row r="39" spans="1:4" ht="12.75">
      <c r="A39" s="7" t="s">
        <v>139</v>
      </c>
      <c r="B39" s="8">
        <v>2019</v>
      </c>
      <c r="C39" s="8">
        <v>2020</v>
      </c>
      <c r="D39" s="8">
        <v>2021</v>
      </c>
    </row>
    <row r="40" spans="1:4" ht="12.75">
      <c r="A40" s="5" t="s">
        <v>140</v>
      </c>
      <c r="B40" s="15">
        <f>B$31*$C26*$B$35</f>
        <v>9.634053034273137</v>
      </c>
      <c r="C40" s="15">
        <f t="shared" ref="C40:D40" si="0">C$31*$C26*$B$35</f>
        <v>7.2606854627397555</v>
      </c>
      <c r="D40" s="15">
        <f t="shared" si="0"/>
        <v>19.541001991405516</v>
      </c>
    </row>
    <row r="41" spans="1:4" ht="12.75">
      <c r="A41" s="5" t="s">
        <v>141</v>
      </c>
      <c r="B41" s="15">
        <f t="shared" ref="B41:D42" si="1">B$31*$C27*$B$35</f>
        <v>490.16450057645949</v>
      </c>
      <c r="C41" s="15">
        <f t="shared" si="1"/>
        <v>369.41152918981243</v>
      </c>
      <c r="D41" s="15">
        <f t="shared" si="1"/>
        <v>994.21348915208046</v>
      </c>
    </row>
    <row r="42" spans="1:4" ht="12.75">
      <c r="A42" s="5" t="s">
        <v>124</v>
      </c>
      <c r="B42" s="15">
        <f t="shared" si="1"/>
        <v>4742.7014463892674</v>
      </c>
      <c r="C42" s="15">
        <f t="shared" si="1"/>
        <v>3574.3277853474478</v>
      </c>
      <c r="D42" s="15">
        <f t="shared" si="1"/>
        <v>9619.745508856513</v>
      </c>
    </row>
    <row r="43" spans="1:4" ht="15">
      <c r="A43" s="13"/>
    </row>
    <row r="44" spans="1:4" ht="12.75">
      <c r="A44" s="7" t="s">
        <v>142</v>
      </c>
      <c r="B44" s="8">
        <v>2019</v>
      </c>
      <c r="C44" s="8">
        <v>2020</v>
      </c>
      <c r="D44" s="8">
        <v>2021</v>
      </c>
    </row>
    <row r="45" spans="1:4" ht="12.75">
      <c r="A45" s="5" t="s">
        <v>143</v>
      </c>
      <c r="B45" s="9">
        <f>$B7*(1+Assumptions!$B$3)^(B$44-2013)</f>
        <v>15020.349152693354</v>
      </c>
      <c r="C45" s="9">
        <f>$B7*(1+Assumptions!$B$3)^(C$44-2013)</f>
        <v>15395.857881510688</v>
      </c>
      <c r="D45" s="9">
        <f>$B7*(1+Assumptions!$B$3)^(D$44-2013)</f>
        <v>15780.754328548453</v>
      </c>
    </row>
    <row r="46" spans="1:4" ht="12.75">
      <c r="A46" s="5" t="s">
        <v>144</v>
      </c>
      <c r="B46" s="9">
        <f>$B11*(1+Assumptions!$B$3)^(B$44-2013)</f>
        <v>477.79368830371078</v>
      </c>
      <c r="C46" s="9">
        <f>$B11*(1+Assumptions!$B$3)^(C$44-2013)</f>
        <v>489.73853051130357</v>
      </c>
      <c r="D46" s="9">
        <f>$B11*(1+Assumptions!$B$3)^(D$44-2013)</f>
        <v>501.98199377408611</v>
      </c>
    </row>
    <row r="47" spans="1:4" ht="12.75">
      <c r="A47" s="5" t="s">
        <v>145</v>
      </c>
      <c r="B47" s="9">
        <f>$B15*(1+Assumptions!$B$3)^(B$44-2013)</f>
        <v>4.5228043310302715</v>
      </c>
      <c r="C47" s="9">
        <f>$B15*(1+Assumptions!$B$3)^(C$44-2013)</f>
        <v>4.6358744393060283</v>
      </c>
      <c r="D47" s="9">
        <f>$B15*(1+Assumptions!$B$3)^(D$44-2013)</f>
        <v>4.751771300288679</v>
      </c>
    </row>
    <row r="48" spans="1:4" ht="12.75">
      <c r="A48" s="1"/>
      <c r="B48" s="1"/>
      <c r="C48" s="1"/>
      <c r="D48" s="1"/>
    </row>
    <row r="49" spans="1:4" ht="12.75">
      <c r="A49" s="7" t="s">
        <v>138</v>
      </c>
      <c r="B49" s="8">
        <v>2019</v>
      </c>
      <c r="C49" s="8">
        <v>2020</v>
      </c>
      <c r="D49" s="8">
        <v>2021</v>
      </c>
    </row>
    <row r="50" spans="1:4" ht="12.75">
      <c r="A50" s="5" t="s">
        <v>140</v>
      </c>
      <c r="B50" s="10">
        <f>B40*B45</f>
        <v>144706.84033034736</v>
      </c>
      <c r="C50" s="10">
        <f t="shared" ref="C50:D50" si="2">C40*C45</f>
        <v>111784.48150669194</v>
      </c>
      <c r="D50" s="10">
        <f t="shared" si="2"/>
        <v>308371.75176004652</v>
      </c>
    </row>
    <row r="51" spans="1:4" ht="12.75">
      <c r="A51" s="5" t="s">
        <v>141</v>
      </c>
      <c r="B51" s="10">
        <f t="shared" ref="B51:D52" si="3">B41*B46</f>
        <v>234197.50460597294</v>
      </c>
      <c r="C51" s="10">
        <f t="shared" si="3"/>
        <v>180915.05945935225</v>
      </c>
      <c r="D51" s="10">
        <f t="shared" si="3"/>
        <v>499077.26952165208</v>
      </c>
    </row>
    <row r="52" spans="1:4" ht="12.75">
      <c r="A52" s="5" t="s">
        <v>124</v>
      </c>
      <c r="B52" s="10">
        <f t="shared" si="3"/>
        <v>21450.310642512912</v>
      </c>
      <c r="C52" s="10">
        <f t="shared" si="3"/>
        <v>16570.134817793558</v>
      </c>
      <c r="D52" s="10">
        <f t="shared" si="3"/>
        <v>45710.830625065289</v>
      </c>
    </row>
    <row r="53" spans="1:4" ht="13.5" thickBot="1">
      <c r="A53" s="11" t="s">
        <v>146</v>
      </c>
      <c r="B53" s="12">
        <f t="shared" ref="B53" si="4">SUM(B50:B52)</f>
        <v>400354.65557883325</v>
      </c>
      <c r="C53" s="12">
        <f t="shared" ref="C53" si="5">SUM(C50:C52)</f>
        <v>309269.67578383774</v>
      </c>
      <c r="D53" s="12">
        <f>SUM(D50:D52)</f>
        <v>853159.85190676386</v>
      </c>
    </row>
    <row r="55" spans="1:4" ht="15">
      <c r="A55" s="13" t="s">
        <v>147</v>
      </c>
      <c r="B55" s="1"/>
      <c r="C55" s="1"/>
      <c r="D55" s="1"/>
    </row>
    <row r="56" spans="1:4" ht="12.75">
      <c r="A56" s="7" t="s">
        <v>142</v>
      </c>
      <c r="B56" s="8">
        <v>2019</v>
      </c>
      <c r="C56" s="8">
        <v>2020</v>
      </c>
      <c r="D56" s="8">
        <v>2021</v>
      </c>
    </row>
    <row r="57" spans="1:4" ht="12.75">
      <c r="A57" s="5" t="s">
        <v>143</v>
      </c>
      <c r="B57" s="9">
        <f>$E7*(1+Assumptions!$B$3)^(B$56-2013)</f>
        <v>45759.18289584422</v>
      </c>
      <c r="C57" s="9">
        <f>$E7*(1+Assumptions!$B$3)^(C$56-2013)</f>
        <v>46903.162468240327</v>
      </c>
      <c r="D57" s="9">
        <f>$E7*(1+Assumptions!$B$3)^(D$56-2013)</f>
        <v>48075.741529946332</v>
      </c>
    </row>
    <row r="58" spans="1:4" ht="12.75">
      <c r="A58" s="5" t="s">
        <v>144</v>
      </c>
      <c r="B58" s="9">
        <f>$E11*(1+Assumptions!$B$3)^(B$56-2013)</f>
        <v>2180.2236262402334</v>
      </c>
      <c r="C58" s="9">
        <f>$E11*(1+Assumptions!$B$3)^(C$56-2013)</f>
        <v>2234.7292168962394</v>
      </c>
      <c r="D58" s="9">
        <f>$E11*(1+Assumptions!$B$3)^(D$56-2013)</f>
        <v>2290.5974473186452</v>
      </c>
    </row>
    <row r="59" spans="1:4" ht="12.75">
      <c r="A59" s="5" t="s">
        <v>145</v>
      </c>
      <c r="B59" s="9">
        <f>$E15*(1+Assumptions!$B$3)^(B$56-2013)</f>
        <v>11.017087473022457</v>
      </c>
      <c r="C59" s="9">
        <f>$E15*(1+Assumptions!$B$3)^(C$56-2013)</f>
        <v>11.292514659848019</v>
      </c>
      <c r="D59" s="9">
        <f>$E15*(1+Assumptions!$B$3)^(D$56-2013)</f>
        <v>11.574827526344219</v>
      </c>
    </row>
    <row r="60" spans="1:4" ht="12.75">
      <c r="A60" s="1"/>
      <c r="B60" s="1"/>
      <c r="C60" s="1"/>
      <c r="D60" s="1"/>
    </row>
    <row r="61" spans="1:4" ht="12.75">
      <c r="A61" s="7" t="s">
        <v>147</v>
      </c>
      <c r="B61" s="8">
        <v>2019</v>
      </c>
      <c r="C61" s="8">
        <v>2020</v>
      </c>
      <c r="D61" s="8">
        <v>2021</v>
      </c>
    </row>
    <row r="62" spans="1:4" ht="12.75">
      <c r="A62" s="5" t="s">
        <v>140</v>
      </c>
      <c r="B62" s="10">
        <f t="shared" ref="B62:D64" si="6">B$31*$C26*B57</f>
        <v>293897.596549045</v>
      </c>
      <c r="C62" s="10">
        <f t="shared" si="6"/>
        <v>227032.73992644896</v>
      </c>
      <c r="D62" s="10">
        <f t="shared" si="6"/>
        <v>626298.77398331871</v>
      </c>
    </row>
    <row r="63" spans="1:4" ht="12.75">
      <c r="A63" s="5" t="s">
        <v>141</v>
      </c>
      <c r="B63" s="10">
        <f t="shared" si="6"/>
        <v>712445.48326736095</v>
      </c>
      <c r="C63" s="10">
        <f t="shared" si="6"/>
        <v>550356.49155919452</v>
      </c>
      <c r="D63" s="10">
        <f t="shared" si="6"/>
        <v>1518228.5868943459</v>
      </c>
    </row>
    <row r="64" spans="1:4" ht="12.75">
      <c r="A64" s="5" t="s">
        <v>124</v>
      </c>
      <c r="B64" s="10">
        <f t="shared" si="6"/>
        <v>34833.837795533793</v>
      </c>
      <c r="C64" s="10">
        <f t="shared" si="6"/>
        <v>26908.765943425438</v>
      </c>
      <c r="D64" s="10">
        <f t="shared" si="6"/>
        <v>74231.263408225699</v>
      </c>
    </row>
    <row r="65" spans="1:4" ht="13.5" thickBot="1">
      <c r="A65" s="11" t="s">
        <v>146</v>
      </c>
      <c r="B65" s="12">
        <f t="shared" ref="B65:C65" si="7">SUM(B62:B64)</f>
        <v>1041176.9176119397</v>
      </c>
      <c r="C65" s="12">
        <f t="shared" si="7"/>
        <v>804297.9974290689</v>
      </c>
      <c r="D65" s="12">
        <f>SUM(D62:D64)</f>
        <v>2218758.6242858903</v>
      </c>
    </row>
    <row r="68" spans="1:4" ht="15">
      <c r="A68" s="13"/>
    </row>
    <row r="69" spans="1:4" ht="15" customHeight="1">
      <c r="A69" s="179"/>
      <c r="B69" s="179"/>
      <c r="C69" s="179"/>
      <c r="D69" s="180"/>
    </row>
    <row r="70" spans="1:4" ht="12.75">
      <c r="A70" s="179"/>
      <c r="B70" s="181"/>
      <c r="C70" s="181"/>
      <c r="D70" s="180"/>
    </row>
    <row r="71" spans="1:4" ht="12.75">
      <c r="A71" s="5"/>
      <c r="B71" s="16"/>
      <c r="C71" s="16"/>
      <c r="D71" s="5"/>
    </row>
    <row r="72" spans="1:4" ht="12.75">
      <c r="A72" s="5"/>
      <c r="B72" s="16"/>
      <c r="C72" s="16"/>
      <c r="D72" s="5"/>
    </row>
    <row r="73" spans="1:4" ht="12.75">
      <c r="A73" s="5"/>
      <c r="B73" s="16"/>
      <c r="C73" s="16"/>
      <c r="D73" s="5"/>
    </row>
    <row r="74" spans="1:4" ht="12.75">
      <c r="A74" s="5"/>
      <c r="B74" s="16"/>
      <c r="C74" s="16"/>
      <c r="D74" s="5"/>
    </row>
    <row r="75" spans="1:4" ht="12.75">
      <c r="A75" s="5"/>
      <c r="B75" s="16"/>
      <c r="C75" s="16"/>
      <c r="D75" s="5"/>
    </row>
    <row r="76" spans="1:4" ht="12.75">
      <c r="A76" s="5"/>
      <c r="B76" s="16"/>
      <c r="C76" s="16"/>
      <c r="D76" s="5"/>
    </row>
    <row r="77" spans="1:4" ht="12.75">
      <c r="A77" s="5"/>
      <c r="B77" s="16"/>
      <c r="C77" s="16"/>
      <c r="D77" s="5"/>
    </row>
    <row r="78" spans="1:4" ht="12.75">
      <c r="A78" s="5"/>
      <c r="B78" s="16"/>
      <c r="C78" s="16"/>
      <c r="D78" s="5"/>
    </row>
    <row r="79" spans="1:4" ht="12.75">
      <c r="A79" s="5"/>
      <c r="B79" s="16"/>
      <c r="C79" s="16"/>
      <c r="D79" s="5"/>
    </row>
    <row r="80" spans="1:4" ht="12.75">
      <c r="A80" s="5"/>
      <c r="B80" s="16"/>
      <c r="C80" s="16"/>
      <c r="D80" s="5"/>
    </row>
    <row r="81" spans="1:4" ht="12.75">
      <c r="A81" s="5"/>
      <c r="B81" s="16"/>
      <c r="C81" s="16"/>
      <c r="D81" s="5"/>
    </row>
    <row r="82" spans="1:4" ht="12.75">
      <c r="A82" s="14"/>
      <c r="B82" s="16"/>
      <c r="C82" s="16"/>
      <c r="D82" s="5"/>
    </row>
    <row r="83" spans="1:4" ht="12">
      <c r="A83" s="178"/>
    </row>
  </sheetData>
  <mergeCells count="8">
    <mergeCell ref="A23:G23"/>
    <mergeCell ref="A1:H1"/>
    <mergeCell ref="A2:H2"/>
    <mergeCell ref="A3:A4"/>
    <mergeCell ref="B3:H3"/>
    <mergeCell ref="A10:H10"/>
    <mergeCell ref="A14:H14"/>
    <mergeCell ref="A6:H6"/>
  </mergeCells>
  <pageMargins left="0.25" right="0.25" top="0.82135416666666672" bottom="0.75" header="0.3" footer="0.3"/>
  <pageSetup scale="95" fitToHeight="0" orientation="landscape" r:id="rId1"/>
  <headerFooter>
    <oddHeader>&amp;R&amp;"Times New Roman,Bold"&amp;10KyPSC Case No. 2019-00271
AG-DR-02-074(a) SUPP Attachment
Page &amp;P of &amp;N</oddHeader>
  </headerFooter>
  <ignoredErrors>
    <ignoredError sqref="C5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37"/>
  <sheetViews>
    <sheetView showGridLines="0" view="pageLayout" topLeftCell="A28" zoomScaleNormal="100" workbookViewId="0">
      <selection activeCell="AA2" sqref="AA2"/>
    </sheetView>
  </sheetViews>
  <sheetFormatPr defaultColWidth="21.5" defaultRowHeight="12.75"/>
  <cols>
    <col min="1" max="1" width="8" style="151" bestFit="1" customWidth="1"/>
    <col min="2" max="2" width="18.6640625" style="151" customWidth="1"/>
    <col min="3" max="3" width="21.83203125" style="151" bestFit="1" customWidth="1"/>
    <col min="4" max="4" width="18.83203125" style="151" bestFit="1" customWidth="1"/>
    <col min="5" max="5" width="17.83203125" style="151" bestFit="1" customWidth="1"/>
    <col min="6" max="6" width="17.5" style="151" customWidth="1"/>
    <col min="7" max="7" width="18.5" style="151" customWidth="1"/>
    <col min="8" max="8" width="13.83203125" style="151" bestFit="1" customWidth="1"/>
    <col min="9" max="9" width="19.5" style="151" bestFit="1" customWidth="1"/>
    <col min="10" max="10" width="19" style="151" bestFit="1" customWidth="1"/>
    <col min="11" max="11" width="15.83203125" style="151" bestFit="1" customWidth="1"/>
    <col min="12" max="12" width="17.1640625" style="151" bestFit="1" customWidth="1"/>
    <col min="13" max="13" width="14.83203125" style="151" bestFit="1" customWidth="1"/>
    <col min="14" max="14" width="20.1640625" style="151" bestFit="1" customWidth="1"/>
    <col min="15" max="32" width="6.1640625" style="151" bestFit="1" customWidth="1"/>
    <col min="33" max="38" width="6.6640625" style="151" bestFit="1" customWidth="1"/>
    <col min="39" max="16384" width="21.5" style="151"/>
  </cols>
  <sheetData>
    <row r="1" spans="1:10">
      <c r="A1" s="206"/>
      <c r="B1" s="206"/>
      <c r="C1" s="206"/>
      <c r="D1" s="206"/>
      <c r="E1" s="206"/>
      <c r="F1" s="206"/>
      <c r="G1" s="206"/>
      <c r="H1" s="206"/>
      <c r="I1" s="206"/>
      <c r="J1" s="206"/>
    </row>
    <row r="2" spans="1:10" ht="52.35" customHeight="1">
      <c r="A2" s="206"/>
      <c r="B2" s="206"/>
      <c r="C2" s="206"/>
      <c r="D2" s="206"/>
      <c r="E2" s="206"/>
      <c r="F2" s="206"/>
      <c r="G2" s="206"/>
      <c r="H2" s="206"/>
      <c r="I2" s="206"/>
      <c r="J2" s="206"/>
    </row>
    <row r="4" spans="1:10">
      <c r="A4" s="153" t="s">
        <v>253</v>
      </c>
    </row>
    <row r="5" spans="1:10">
      <c r="A5" s="176" t="s">
        <v>266</v>
      </c>
    </row>
    <row r="6" spans="1:10">
      <c r="A6" s="151" t="s">
        <v>252</v>
      </c>
    </row>
    <row r="7" spans="1:10">
      <c r="G7" s="151" t="s">
        <v>256</v>
      </c>
      <c r="H7" s="183">
        <v>0.7</v>
      </c>
    </row>
    <row r="10" spans="1:10">
      <c r="A10" s="151" t="s">
        <v>267</v>
      </c>
      <c r="F10" s="175">
        <v>8.0000000000000002E-3</v>
      </c>
      <c r="H10" s="191"/>
    </row>
    <row r="11" spans="1:10">
      <c r="A11" s="151" t="s">
        <v>251</v>
      </c>
      <c r="F11" s="174">
        <v>2.6800000000000001E-3</v>
      </c>
    </row>
    <row r="12" spans="1:10">
      <c r="A12" s="151" t="s">
        <v>250</v>
      </c>
      <c r="F12" s="173">
        <v>181641</v>
      </c>
      <c r="G12" s="153" t="s">
        <v>248</v>
      </c>
    </row>
    <row r="13" spans="1:10">
      <c r="A13" s="151" t="s">
        <v>249</v>
      </c>
      <c r="F13" s="173">
        <f>H7*L18*F12</f>
        <v>2542.9739999999997</v>
      </c>
      <c r="G13" s="153" t="s">
        <v>248</v>
      </c>
    </row>
    <row r="14" spans="1:10">
      <c r="F14" s="172"/>
    </row>
    <row r="15" spans="1:10">
      <c r="B15" s="153" t="s">
        <v>247</v>
      </c>
    </row>
    <row r="17" spans="1:36" s="171" customFormat="1" ht="51">
      <c r="A17" s="168" t="s">
        <v>245</v>
      </c>
      <c r="B17" s="166" t="s">
        <v>244</v>
      </c>
      <c r="C17" s="166" t="s">
        <v>243</v>
      </c>
      <c r="D17" s="166" t="s">
        <v>242</v>
      </c>
      <c r="E17" s="166" t="s">
        <v>241</v>
      </c>
      <c r="F17" s="166" t="s">
        <v>240</v>
      </c>
      <c r="G17" s="167" t="s">
        <v>239</v>
      </c>
      <c r="H17" s="167" t="s">
        <v>238</v>
      </c>
      <c r="I17" s="166" t="s">
        <v>237</v>
      </c>
      <c r="J17" s="165" t="s">
        <v>236</v>
      </c>
      <c r="K17" s="160"/>
      <c r="L17" s="164" t="s">
        <v>259</v>
      </c>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row>
    <row r="18" spans="1:36" s="171" customFormat="1">
      <c r="A18" s="152"/>
      <c r="B18" s="160"/>
      <c r="C18" s="160"/>
      <c r="D18" s="160"/>
      <c r="E18" s="160"/>
      <c r="F18" s="160"/>
      <c r="G18" s="160"/>
      <c r="H18" s="160"/>
      <c r="I18" s="160"/>
      <c r="J18" s="163"/>
      <c r="K18" s="160"/>
      <c r="L18" s="162">
        <v>0.02</v>
      </c>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row>
    <row r="19" spans="1:36" ht="14.25">
      <c r="A19" s="152">
        <v>2016</v>
      </c>
      <c r="B19" s="159"/>
      <c r="C19" s="158"/>
      <c r="D19" s="157">
        <f t="shared" ref="D19:D46" si="0">C19-B19</f>
        <v>0</v>
      </c>
      <c r="E19" s="157">
        <f t="shared" ref="E19:E46" si="1">D19*($L$18*100-2)/2</f>
        <v>0</v>
      </c>
      <c r="F19" s="157">
        <f t="shared" ref="F19:F46" si="2">E19+D19</f>
        <v>0</v>
      </c>
      <c r="G19" s="157">
        <f t="shared" ref="G19:G46" si="3">F19*1.04</f>
        <v>0</v>
      </c>
      <c r="H19" s="157">
        <f t="shared" ref="H19:H46" si="4">G19*1.06</f>
        <v>0</v>
      </c>
      <c r="I19" s="156">
        <v>0</v>
      </c>
      <c r="J19" s="155">
        <f t="shared" ref="J19:J52" si="5">H19*I19</f>
        <v>0</v>
      </c>
      <c r="K19" s="160"/>
      <c r="L19" s="161"/>
      <c r="M19" s="160"/>
      <c r="N19" s="170"/>
      <c r="O19" s="160"/>
      <c r="P19" s="160"/>
      <c r="Q19" s="160"/>
      <c r="R19" s="160"/>
      <c r="S19" s="160"/>
      <c r="T19" s="160"/>
      <c r="U19" s="160"/>
      <c r="V19" s="160"/>
      <c r="W19" s="160"/>
      <c r="X19" s="160"/>
      <c r="Y19" s="160"/>
      <c r="Z19" s="160"/>
      <c r="AA19" s="160"/>
      <c r="AB19" s="160"/>
      <c r="AC19" s="160"/>
      <c r="AD19" s="160"/>
      <c r="AE19" s="160"/>
      <c r="AF19" s="160"/>
      <c r="AG19" s="160"/>
      <c r="AH19" s="160"/>
      <c r="AI19" s="160"/>
      <c r="AJ19" s="160"/>
    </row>
    <row r="20" spans="1:36" ht="14.25">
      <c r="A20" s="152">
        <v>2017</v>
      </c>
      <c r="B20" s="159">
        <v>0</v>
      </c>
      <c r="C20" s="158">
        <f>B20-B20*0</f>
        <v>0</v>
      </c>
      <c r="D20" s="157">
        <f t="shared" si="0"/>
        <v>0</v>
      </c>
      <c r="E20" s="157">
        <f t="shared" si="1"/>
        <v>0</v>
      </c>
      <c r="F20" s="157">
        <f t="shared" si="2"/>
        <v>0</v>
      </c>
      <c r="G20" s="157">
        <f t="shared" si="3"/>
        <v>0</v>
      </c>
      <c r="H20" s="157">
        <f t="shared" si="4"/>
        <v>0</v>
      </c>
      <c r="I20" s="156">
        <v>0</v>
      </c>
      <c r="J20" s="155">
        <f t="shared" si="5"/>
        <v>0</v>
      </c>
      <c r="K20" s="160"/>
      <c r="L20" s="160"/>
      <c r="M20" s="160"/>
      <c r="N20" s="170"/>
      <c r="O20" s="160"/>
      <c r="P20" s="160"/>
      <c r="Q20" s="160"/>
      <c r="R20" s="160"/>
      <c r="S20" s="160"/>
      <c r="T20" s="160"/>
      <c r="U20" s="160"/>
      <c r="V20" s="160"/>
      <c r="W20" s="160"/>
      <c r="X20" s="160"/>
      <c r="Y20" s="160"/>
      <c r="Z20" s="160"/>
      <c r="AA20" s="160"/>
      <c r="AB20" s="160"/>
      <c r="AC20" s="160"/>
      <c r="AD20" s="160"/>
      <c r="AE20" s="160"/>
      <c r="AF20" s="160"/>
      <c r="AG20" s="160"/>
      <c r="AH20" s="160"/>
      <c r="AI20" s="160"/>
      <c r="AJ20" s="160"/>
    </row>
    <row r="21" spans="1:36" ht="14.25">
      <c r="A21" s="152">
        <v>2018</v>
      </c>
      <c r="B21" s="159">
        <v>839</v>
      </c>
      <c r="C21" s="158">
        <f>B21-B21*0</f>
        <v>839</v>
      </c>
      <c r="D21" s="157">
        <f t="shared" si="0"/>
        <v>0</v>
      </c>
      <c r="E21" s="157">
        <f t="shared" si="1"/>
        <v>0</v>
      </c>
      <c r="F21" s="157">
        <f t="shared" si="2"/>
        <v>0</v>
      </c>
      <c r="G21" s="157">
        <f t="shared" si="3"/>
        <v>0</v>
      </c>
      <c r="H21" s="157">
        <f t="shared" si="4"/>
        <v>0</v>
      </c>
      <c r="I21" s="169">
        <v>43.27</v>
      </c>
      <c r="J21" s="155">
        <f t="shared" si="5"/>
        <v>0</v>
      </c>
      <c r="K21" s="160"/>
      <c r="L21" s="160"/>
      <c r="M21" s="160"/>
      <c r="N21" s="170"/>
      <c r="P21" s="160"/>
      <c r="Q21" s="160"/>
      <c r="R21" s="160"/>
      <c r="S21" s="160"/>
      <c r="T21" s="160"/>
      <c r="U21" s="160"/>
      <c r="V21" s="160"/>
      <c r="W21" s="160"/>
      <c r="X21" s="160"/>
      <c r="Y21" s="160"/>
      <c r="Z21" s="160"/>
      <c r="AA21" s="160"/>
      <c r="AB21" s="160"/>
      <c r="AC21" s="160"/>
      <c r="AD21" s="160"/>
      <c r="AE21" s="160"/>
      <c r="AF21" s="160"/>
      <c r="AG21" s="160"/>
      <c r="AH21" s="160"/>
      <c r="AI21" s="160"/>
      <c r="AJ21" s="160"/>
    </row>
    <row r="22" spans="1:36" ht="14.25">
      <c r="A22" s="152">
        <v>2019</v>
      </c>
      <c r="B22" s="159">
        <f t="shared" ref="B22:B52" si="6">B21+B21*$F$10</f>
        <v>845.71199999999999</v>
      </c>
      <c r="C22" s="158">
        <f>B22-B22*0</f>
        <v>845.71199999999999</v>
      </c>
      <c r="D22" s="157">
        <f t="shared" si="0"/>
        <v>0</v>
      </c>
      <c r="E22" s="157">
        <f t="shared" si="1"/>
        <v>0</v>
      </c>
      <c r="F22" s="157">
        <f t="shared" si="2"/>
        <v>0</v>
      </c>
      <c r="G22" s="157">
        <f t="shared" si="3"/>
        <v>0</v>
      </c>
      <c r="H22" s="157">
        <f t="shared" si="4"/>
        <v>0</v>
      </c>
      <c r="I22" s="169">
        <v>43.82</v>
      </c>
      <c r="J22" s="155">
        <f t="shared" si="5"/>
        <v>0</v>
      </c>
      <c r="K22" s="160"/>
      <c r="L22" s="160"/>
      <c r="M22" s="160"/>
      <c r="N22" s="170"/>
      <c r="P22" s="160"/>
      <c r="Q22" s="160"/>
      <c r="R22" s="160"/>
      <c r="S22" s="160"/>
      <c r="T22" s="160"/>
      <c r="U22" s="160"/>
      <c r="V22" s="160"/>
      <c r="W22" s="160"/>
      <c r="X22" s="160"/>
      <c r="Y22" s="160"/>
      <c r="Z22" s="160"/>
      <c r="AA22" s="160"/>
      <c r="AB22" s="160"/>
      <c r="AC22" s="160"/>
      <c r="AD22" s="160"/>
      <c r="AE22" s="160"/>
      <c r="AF22" s="160"/>
      <c r="AG22" s="160"/>
      <c r="AH22" s="160"/>
      <c r="AI22" s="160"/>
      <c r="AJ22" s="160"/>
    </row>
    <row r="23" spans="1:36" ht="14.25">
      <c r="A23" s="152">
        <v>2020</v>
      </c>
      <c r="B23" s="159">
        <f t="shared" si="6"/>
        <v>852.47769600000004</v>
      </c>
      <c r="C23" s="158">
        <f>B23-B23*0.25*F11</f>
        <v>851.90653594368007</v>
      </c>
      <c r="D23" s="157">
        <f t="shared" si="0"/>
        <v>-0.57116005631996813</v>
      </c>
      <c r="E23" s="157">
        <f t="shared" si="1"/>
        <v>0</v>
      </c>
      <c r="F23" s="157">
        <f t="shared" si="2"/>
        <v>-0.57116005631996813</v>
      </c>
      <c r="G23" s="157">
        <f t="shared" si="3"/>
        <v>-0.5940064585727669</v>
      </c>
      <c r="H23" s="157">
        <f t="shared" si="4"/>
        <v>-0.62964684608713295</v>
      </c>
      <c r="I23" s="169">
        <v>44.37</v>
      </c>
      <c r="J23" s="155">
        <f t="shared" si="5"/>
        <v>-27.937430560886089</v>
      </c>
      <c r="K23" s="160"/>
      <c r="L23" s="160"/>
      <c r="M23" s="160"/>
      <c r="N23" s="170"/>
      <c r="P23" s="160"/>
      <c r="Q23" s="160"/>
      <c r="R23" s="160"/>
      <c r="S23" s="160"/>
      <c r="T23" s="160"/>
      <c r="U23" s="160"/>
      <c r="V23" s="160"/>
      <c r="W23" s="160"/>
      <c r="X23" s="160"/>
      <c r="Y23" s="160"/>
      <c r="Z23" s="160"/>
      <c r="AA23" s="160"/>
      <c r="AB23" s="160"/>
      <c r="AC23" s="160"/>
      <c r="AD23" s="160"/>
      <c r="AE23" s="160"/>
      <c r="AF23" s="160"/>
      <c r="AG23" s="160"/>
      <c r="AH23" s="160"/>
      <c r="AI23" s="160"/>
      <c r="AJ23" s="160"/>
    </row>
    <row r="24" spans="1:36" ht="14.25">
      <c r="A24" s="152">
        <v>2021</v>
      </c>
      <c r="B24" s="159">
        <f t="shared" si="6"/>
        <v>859.29751756799999</v>
      </c>
      <c r="C24" s="158">
        <f>B24-B24*0.5*F11</f>
        <v>858.14605889445886</v>
      </c>
      <c r="D24" s="157">
        <f t="shared" si="0"/>
        <v>-1.1514586735411285</v>
      </c>
      <c r="E24" s="157">
        <f t="shared" si="1"/>
        <v>0</v>
      </c>
      <c r="F24" s="157">
        <f t="shared" si="2"/>
        <v>-1.1514586735411285</v>
      </c>
      <c r="G24" s="157">
        <f t="shared" si="3"/>
        <v>-1.1975170204827736</v>
      </c>
      <c r="H24" s="157">
        <f t="shared" si="4"/>
        <v>-1.2693680417117401</v>
      </c>
      <c r="I24" s="169">
        <v>44.94</v>
      </c>
      <c r="J24" s="155">
        <f t="shared" si="5"/>
        <v>-57.045399794525601</v>
      </c>
      <c r="K24" s="160"/>
      <c r="L24" s="160"/>
      <c r="M24" s="160"/>
      <c r="N24" s="170"/>
      <c r="P24" s="160"/>
      <c r="Q24" s="160"/>
      <c r="R24" s="160"/>
      <c r="S24" s="160"/>
      <c r="T24" s="160"/>
      <c r="U24" s="160"/>
      <c r="V24" s="160"/>
      <c r="W24" s="160"/>
      <c r="X24" s="160"/>
      <c r="Y24" s="160"/>
      <c r="Z24" s="160"/>
      <c r="AA24" s="160"/>
      <c r="AB24" s="160"/>
      <c r="AC24" s="160"/>
      <c r="AD24" s="160"/>
      <c r="AE24" s="160"/>
      <c r="AF24" s="160"/>
      <c r="AG24" s="160"/>
      <c r="AH24" s="160"/>
      <c r="AI24" s="160"/>
      <c r="AJ24" s="160"/>
    </row>
    <row r="25" spans="1:36" ht="14.25">
      <c r="A25" s="152">
        <v>2022</v>
      </c>
      <c r="B25" s="159">
        <f t="shared" si="6"/>
        <v>866.17189770854395</v>
      </c>
      <c r="C25" s="158">
        <f>B25-B25*0.75*$F$11</f>
        <v>864.43089219414981</v>
      </c>
      <c r="D25" s="157">
        <f t="shared" si="0"/>
        <v>-1.7410055143941463</v>
      </c>
      <c r="E25" s="157">
        <f t="shared" si="1"/>
        <v>0</v>
      </c>
      <c r="F25" s="157">
        <f t="shared" si="2"/>
        <v>-1.7410055143941463</v>
      </c>
      <c r="G25" s="157">
        <f t="shared" si="3"/>
        <v>-1.8106457349699123</v>
      </c>
      <c r="H25" s="157">
        <f t="shared" si="4"/>
        <v>-1.9192844790681072</v>
      </c>
      <c r="I25" s="169">
        <v>45.51</v>
      </c>
      <c r="J25" s="155">
        <f t="shared" si="5"/>
        <v>-87.346636642389555</v>
      </c>
      <c r="K25" s="160"/>
      <c r="L25" s="160"/>
      <c r="M25" s="160"/>
      <c r="N25" s="170"/>
      <c r="P25" s="160"/>
      <c r="Q25" s="160"/>
      <c r="R25" s="160"/>
      <c r="S25" s="160"/>
      <c r="T25" s="160"/>
      <c r="U25" s="160"/>
      <c r="V25" s="160"/>
      <c r="W25" s="160"/>
      <c r="X25" s="160"/>
      <c r="Y25" s="160"/>
      <c r="Z25" s="160"/>
      <c r="AA25" s="160"/>
      <c r="AB25" s="160"/>
      <c r="AC25" s="160"/>
      <c r="AD25" s="160"/>
      <c r="AE25" s="160"/>
      <c r="AF25" s="160"/>
      <c r="AG25" s="160"/>
      <c r="AH25" s="160"/>
      <c r="AI25" s="160"/>
      <c r="AJ25" s="160"/>
    </row>
    <row r="26" spans="1:36" ht="14.25">
      <c r="A26" s="152">
        <v>2023</v>
      </c>
      <c r="B26" s="159">
        <f t="shared" si="6"/>
        <v>873.10127289021227</v>
      </c>
      <c r="C26" s="158">
        <f t="shared" ref="C26:C46" si="7">B26-B26*$F$11</f>
        <v>870.76136147886655</v>
      </c>
      <c r="D26" s="157">
        <f t="shared" si="0"/>
        <v>-2.3399114113457244</v>
      </c>
      <c r="E26" s="157">
        <f t="shared" si="1"/>
        <v>0</v>
      </c>
      <c r="F26" s="157">
        <f t="shared" si="2"/>
        <v>-2.3399114113457244</v>
      </c>
      <c r="G26" s="157">
        <f t="shared" si="3"/>
        <v>-2.4335078677995536</v>
      </c>
      <c r="H26" s="157">
        <f t="shared" si="4"/>
        <v>-2.5795183398675268</v>
      </c>
      <c r="I26" s="169">
        <v>46.08</v>
      </c>
      <c r="J26" s="155">
        <f t="shared" si="5"/>
        <v>-118.86420510109564</v>
      </c>
      <c r="K26" s="160"/>
      <c r="L26" s="160"/>
      <c r="M26" s="160"/>
      <c r="N26" s="17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1:36" ht="14.25">
      <c r="A27" s="152">
        <v>2024</v>
      </c>
      <c r="B27" s="159">
        <f t="shared" si="6"/>
        <v>880.08608307333395</v>
      </c>
      <c r="C27" s="158">
        <f t="shared" si="7"/>
        <v>877.72745237069739</v>
      </c>
      <c r="D27" s="157">
        <f t="shared" si="0"/>
        <v>-2.3586307026365603</v>
      </c>
      <c r="E27" s="157">
        <f t="shared" si="1"/>
        <v>0</v>
      </c>
      <c r="F27" s="157">
        <f t="shared" si="2"/>
        <v>-2.3586307026365603</v>
      </c>
      <c r="G27" s="157">
        <f t="shared" si="3"/>
        <v>-2.4529759307420229</v>
      </c>
      <c r="H27" s="157">
        <f t="shared" si="4"/>
        <v>-2.6001544865865442</v>
      </c>
      <c r="I27" s="169">
        <v>46.67</v>
      </c>
      <c r="J27" s="155">
        <f t="shared" si="5"/>
        <v>-121.34920988899403</v>
      </c>
      <c r="K27" s="160"/>
      <c r="L27" s="160"/>
      <c r="M27" s="160"/>
      <c r="N27" s="17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1:36" ht="14.25">
      <c r="A28" s="152">
        <v>2025</v>
      </c>
      <c r="B28" s="159">
        <f t="shared" si="6"/>
        <v>887.12677173792065</v>
      </c>
      <c r="C28" s="158">
        <f t="shared" si="7"/>
        <v>884.74927198966304</v>
      </c>
      <c r="D28" s="157">
        <f t="shared" si="0"/>
        <v>-2.3774997482576055</v>
      </c>
      <c r="E28" s="157">
        <f t="shared" si="1"/>
        <v>0</v>
      </c>
      <c r="F28" s="157">
        <f t="shared" si="2"/>
        <v>-2.3774997482576055</v>
      </c>
      <c r="G28" s="157">
        <f t="shared" si="3"/>
        <v>-2.4725997381879097</v>
      </c>
      <c r="H28" s="157">
        <f t="shared" si="4"/>
        <v>-2.6209557224791844</v>
      </c>
      <c r="I28" s="169">
        <v>47.26</v>
      </c>
      <c r="J28" s="155">
        <f t="shared" si="5"/>
        <v>-123.86636744436625</v>
      </c>
      <c r="K28" s="160"/>
      <c r="L28" s="160"/>
      <c r="M28" s="160"/>
      <c r="N28" s="170"/>
      <c r="P28" s="160"/>
      <c r="Q28" s="160"/>
      <c r="R28" s="160"/>
      <c r="S28" s="160"/>
      <c r="T28" s="160"/>
      <c r="U28" s="160"/>
      <c r="V28" s="160"/>
      <c r="W28" s="160"/>
      <c r="X28" s="160"/>
      <c r="Y28" s="160"/>
      <c r="Z28" s="160"/>
      <c r="AA28" s="160"/>
      <c r="AB28" s="160"/>
      <c r="AC28" s="160"/>
      <c r="AD28" s="160"/>
      <c r="AE28" s="160"/>
      <c r="AF28" s="160"/>
      <c r="AG28" s="160"/>
      <c r="AH28" s="160"/>
      <c r="AI28" s="160"/>
      <c r="AJ28" s="160"/>
    </row>
    <row r="29" spans="1:36" ht="14.25">
      <c r="A29" s="152">
        <v>2026</v>
      </c>
      <c r="B29" s="159">
        <f t="shared" si="6"/>
        <v>894.22378591182405</v>
      </c>
      <c r="C29" s="158">
        <f t="shared" si="7"/>
        <v>891.82726616558034</v>
      </c>
      <c r="D29" s="157">
        <f t="shared" si="0"/>
        <v>-2.3965197462437118</v>
      </c>
      <c r="E29" s="157">
        <f t="shared" si="1"/>
        <v>0</v>
      </c>
      <c r="F29" s="157">
        <f t="shared" si="2"/>
        <v>-2.3965197462437118</v>
      </c>
      <c r="G29" s="157">
        <f t="shared" si="3"/>
        <v>-2.4923805360934606</v>
      </c>
      <c r="H29" s="157">
        <f t="shared" si="4"/>
        <v>-2.6419233682590684</v>
      </c>
      <c r="I29" s="169">
        <v>47.86</v>
      </c>
      <c r="J29" s="155">
        <f t="shared" si="5"/>
        <v>-126.44245240487901</v>
      </c>
      <c r="K29" s="160"/>
      <c r="L29" s="160"/>
      <c r="M29" s="160"/>
      <c r="N29" s="17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1:36" ht="14.25">
      <c r="A30" s="152">
        <v>2027</v>
      </c>
      <c r="B30" s="159">
        <f t="shared" si="6"/>
        <v>901.37757619911861</v>
      </c>
      <c r="C30" s="158">
        <f t="shared" si="7"/>
        <v>898.96188429490496</v>
      </c>
      <c r="D30" s="157">
        <f t="shared" si="0"/>
        <v>-2.4156919042136451</v>
      </c>
      <c r="E30" s="157">
        <f t="shared" si="1"/>
        <v>0</v>
      </c>
      <c r="F30" s="157">
        <f t="shared" si="2"/>
        <v>-2.4156919042136451</v>
      </c>
      <c r="G30" s="157">
        <f t="shared" si="3"/>
        <v>-2.5123195803821909</v>
      </c>
      <c r="H30" s="157">
        <f t="shared" si="4"/>
        <v>-2.6630587552051224</v>
      </c>
      <c r="I30" s="169">
        <v>48.47</v>
      </c>
      <c r="J30" s="155">
        <f t="shared" si="5"/>
        <v>-129.07845786479228</v>
      </c>
      <c r="K30" s="160"/>
      <c r="L30" s="160"/>
      <c r="M30" s="160"/>
      <c r="N30" s="17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1:36" ht="14.25">
      <c r="A31" s="152">
        <v>2028</v>
      </c>
      <c r="B31" s="159">
        <f t="shared" si="6"/>
        <v>908.5885968087116</v>
      </c>
      <c r="C31" s="158">
        <f t="shared" si="7"/>
        <v>906.15357936926421</v>
      </c>
      <c r="D31" s="157">
        <f t="shared" si="0"/>
        <v>-2.4350174394473925</v>
      </c>
      <c r="E31" s="157">
        <f t="shared" si="1"/>
        <v>0</v>
      </c>
      <c r="F31" s="157">
        <f t="shared" si="2"/>
        <v>-2.4350174394473925</v>
      </c>
      <c r="G31" s="157">
        <f t="shared" si="3"/>
        <v>-2.5324181370252883</v>
      </c>
      <c r="H31" s="157">
        <f t="shared" si="4"/>
        <v>-2.6843632252468059</v>
      </c>
      <c r="I31" s="169">
        <v>49.09</v>
      </c>
      <c r="J31" s="155">
        <f t="shared" si="5"/>
        <v>-131.7753907273657</v>
      </c>
      <c r="K31" s="160"/>
      <c r="L31" s="160"/>
      <c r="M31" s="160"/>
      <c r="N31" s="170"/>
      <c r="P31" s="160"/>
      <c r="Q31" s="160"/>
      <c r="R31" s="160"/>
      <c r="S31" s="160"/>
      <c r="T31" s="160"/>
      <c r="U31" s="160"/>
      <c r="V31" s="160"/>
      <c r="W31" s="160"/>
      <c r="X31" s="160"/>
      <c r="Y31" s="160"/>
      <c r="Z31" s="160"/>
      <c r="AA31" s="160"/>
      <c r="AB31" s="160"/>
      <c r="AC31" s="160"/>
      <c r="AD31" s="160"/>
      <c r="AE31" s="160"/>
      <c r="AF31" s="160"/>
      <c r="AG31" s="160"/>
      <c r="AH31" s="160"/>
      <c r="AI31" s="160"/>
      <c r="AJ31" s="160"/>
    </row>
    <row r="32" spans="1:36" ht="14.25">
      <c r="A32" s="152">
        <v>2029</v>
      </c>
      <c r="B32" s="159">
        <f t="shared" si="6"/>
        <v>915.8573055831813</v>
      </c>
      <c r="C32" s="158">
        <f t="shared" si="7"/>
        <v>913.4028080042184</v>
      </c>
      <c r="D32" s="157">
        <f t="shared" si="0"/>
        <v>-2.4544975789629007</v>
      </c>
      <c r="E32" s="157">
        <f t="shared" si="1"/>
        <v>0</v>
      </c>
      <c r="F32" s="157">
        <f t="shared" si="2"/>
        <v>-2.4544975789629007</v>
      </c>
      <c r="G32" s="157">
        <f t="shared" si="3"/>
        <v>-2.5526774821214167</v>
      </c>
      <c r="H32" s="157">
        <f t="shared" si="4"/>
        <v>-2.7058381310487016</v>
      </c>
      <c r="I32" s="169">
        <v>49.71</v>
      </c>
      <c r="J32" s="155">
        <f t="shared" si="5"/>
        <v>-134.50721349443097</v>
      </c>
      <c r="K32" s="160"/>
      <c r="L32" s="160"/>
      <c r="M32" s="160"/>
      <c r="N32" s="170"/>
      <c r="P32" s="160"/>
      <c r="Q32" s="160"/>
      <c r="R32" s="160"/>
      <c r="S32" s="160"/>
      <c r="T32" s="160"/>
      <c r="U32" s="160"/>
      <c r="V32" s="160"/>
      <c r="W32" s="160"/>
      <c r="X32" s="160"/>
      <c r="Y32" s="160"/>
      <c r="Z32" s="160"/>
      <c r="AA32" s="160"/>
      <c r="AB32" s="160"/>
      <c r="AC32" s="160"/>
      <c r="AD32" s="160"/>
      <c r="AE32" s="160"/>
      <c r="AF32" s="160"/>
      <c r="AG32" s="160"/>
      <c r="AH32" s="160"/>
      <c r="AI32" s="160"/>
      <c r="AJ32" s="160"/>
    </row>
    <row r="33" spans="1:38" ht="14.25">
      <c r="A33" s="152">
        <v>2030</v>
      </c>
      <c r="B33" s="159">
        <f t="shared" si="6"/>
        <v>923.1841640278468</v>
      </c>
      <c r="C33" s="158">
        <f t="shared" si="7"/>
        <v>920.71003046825217</v>
      </c>
      <c r="D33" s="157">
        <f t="shared" si="0"/>
        <v>-2.4741335595946339</v>
      </c>
      <c r="E33" s="157">
        <f t="shared" si="1"/>
        <v>0</v>
      </c>
      <c r="F33" s="157">
        <f t="shared" si="2"/>
        <v>-2.4741335595946339</v>
      </c>
      <c r="G33" s="157">
        <f t="shared" si="3"/>
        <v>-2.5730989019784194</v>
      </c>
      <c r="H33" s="157">
        <f t="shared" si="4"/>
        <v>-2.7274848360971249</v>
      </c>
      <c r="I33" s="169">
        <v>50.34</v>
      </c>
      <c r="J33" s="155">
        <f t="shared" si="5"/>
        <v>-137.30158664912926</v>
      </c>
      <c r="K33" s="160"/>
      <c r="L33" s="160"/>
      <c r="M33" s="160"/>
      <c r="N33" s="170"/>
      <c r="P33" s="160"/>
      <c r="Q33" s="160"/>
      <c r="R33" s="160"/>
      <c r="S33" s="160"/>
      <c r="T33" s="160"/>
      <c r="U33" s="160"/>
      <c r="V33" s="160"/>
      <c r="W33" s="160"/>
      <c r="X33" s="160"/>
      <c r="Y33" s="160"/>
      <c r="Z33" s="160"/>
      <c r="AA33" s="160"/>
      <c r="AB33" s="160"/>
      <c r="AC33" s="160"/>
      <c r="AD33" s="160"/>
      <c r="AE33" s="160"/>
      <c r="AF33" s="160"/>
      <c r="AG33" s="160"/>
      <c r="AH33" s="160"/>
      <c r="AI33" s="160"/>
      <c r="AJ33" s="160"/>
    </row>
    <row r="34" spans="1:38" ht="14.25">
      <c r="A34" s="152">
        <v>2031</v>
      </c>
      <c r="B34" s="159">
        <f t="shared" si="6"/>
        <v>930.56963734006956</v>
      </c>
      <c r="C34" s="158">
        <f t="shared" si="7"/>
        <v>928.07571071199823</v>
      </c>
      <c r="D34" s="157">
        <f t="shared" si="0"/>
        <v>-2.4939266280713355</v>
      </c>
      <c r="E34" s="157">
        <f t="shared" si="1"/>
        <v>0</v>
      </c>
      <c r="F34" s="157">
        <f t="shared" si="2"/>
        <v>-2.4939266280713355</v>
      </c>
      <c r="G34" s="157">
        <f t="shared" si="3"/>
        <v>-2.5936836931941891</v>
      </c>
      <c r="H34" s="157">
        <f t="shared" si="4"/>
        <v>-2.7493047147858407</v>
      </c>
      <c r="I34" s="169">
        <v>50.98</v>
      </c>
      <c r="J34" s="155">
        <f t="shared" si="5"/>
        <v>-140.15955435978216</v>
      </c>
      <c r="K34" s="160"/>
      <c r="L34" s="160"/>
      <c r="M34" s="160"/>
      <c r="N34" s="170"/>
      <c r="P34" s="160"/>
      <c r="Q34" s="160"/>
      <c r="R34" s="160"/>
      <c r="S34" s="160"/>
      <c r="T34" s="160"/>
      <c r="U34" s="160"/>
      <c r="V34" s="160"/>
      <c r="W34" s="160"/>
      <c r="X34" s="160"/>
      <c r="Y34" s="160"/>
      <c r="Z34" s="160"/>
      <c r="AA34" s="160"/>
      <c r="AB34" s="160"/>
      <c r="AC34" s="160"/>
      <c r="AD34" s="160"/>
      <c r="AE34" s="160"/>
      <c r="AF34" s="160"/>
      <c r="AG34" s="160"/>
      <c r="AH34" s="160"/>
      <c r="AI34" s="160"/>
      <c r="AJ34" s="160"/>
    </row>
    <row r="35" spans="1:38" ht="14.25">
      <c r="A35" s="152">
        <v>2032</v>
      </c>
      <c r="B35" s="159">
        <f t="shared" si="6"/>
        <v>938.01419443879013</v>
      </c>
      <c r="C35" s="158">
        <f t="shared" si="7"/>
        <v>935.50031639769418</v>
      </c>
      <c r="D35" s="157">
        <f t="shared" si="0"/>
        <v>-2.5138780410959498</v>
      </c>
      <c r="E35" s="157">
        <f t="shared" si="1"/>
        <v>0</v>
      </c>
      <c r="F35" s="157">
        <f t="shared" si="2"/>
        <v>-2.5138780410959498</v>
      </c>
      <c r="G35" s="157">
        <f t="shared" si="3"/>
        <v>-2.6144331627397879</v>
      </c>
      <c r="H35" s="157">
        <f t="shared" si="4"/>
        <v>-2.7712991525041755</v>
      </c>
      <c r="I35" s="169">
        <v>51.63</v>
      </c>
      <c r="J35" s="155">
        <f t="shared" si="5"/>
        <v>-143.08217524379057</v>
      </c>
      <c r="K35" s="160"/>
      <c r="L35" s="160"/>
      <c r="M35" s="160"/>
      <c r="N35" s="170"/>
      <c r="P35" s="160"/>
      <c r="Q35" s="160"/>
      <c r="R35" s="160"/>
      <c r="S35" s="160"/>
      <c r="T35" s="160"/>
      <c r="U35" s="160"/>
      <c r="V35" s="160"/>
      <c r="W35" s="160"/>
      <c r="X35" s="160"/>
      <c r="Y35" s="160"/>
      <c r="Z35" s="160"/>
      <c r="AA35" s="160"/>
      <c r="AB35" s="160"/>
      <c r="AC35" s="160"/>
      <c r="AD35" s="160"/>
      <c r="AE35" s="160"/>
      <c r="AF35" s="160"/>
      <c r="AG35" s="160"/>
      <c r="AH35" s="160"/>
      <c r="AI35" s="160"/>
      <c r="AJ35" s="160"/>
    </row>
    <row r="36" spans="1:38" ht="14.25">
      <c r="A36" s="152">
        <v>2033</v>
      </c>
      <c r="B36" s="159">
        <f t="shared" si="6"/>
        <v>945.51830799430047</v>
      </c>
      <c r="C36" s="158">
        <f t="shared" si="7"/>
        <v>942.98431892887572</v>
      </c>
      <c r="D36" s="157">
        <f t="shared" si="0"/>
        <v>-2.5339890654247483</v>
      </c>
      <c r="E36" s="157">
        <f t="shared" si="1"/>
        <v>0</v>
      </c>
      <c r="F36" s="157">
        <f t="shared" si="2"/>
        <v>-2.5339890654247483</v>
      </c>
      <c r="G36" s="157">
        <f t="shared" si="3"/>
        <v>-2.6353486280417382</v>
      </c>
      <c r="H36" s="157">
        <f t="shared" si="4"/>
        <v>-2.7934695457242427</v>
      </c>
      <c r="I36" s="169">
        <v>52.28</v>
      </c>
      <c r="J36" s="155">
        <f t="shared" si="5"/>
        <v>-146.04258785046341</v>
      </c>
      <c r="K36" s="160"/>
      <c r="L36" s="160"/>
      <c r="M36" s="160"/>
      <c r="N36" s="170"/>
      <c r="P36" s="160"/>
      <c r="Q36" s="160"/>
      <c r="R36" s="160"/>
      <c r="S36" s="160"/>
      <c r="T36" s="160"/>
      <c r="U36" s="160"/>
      <c r="V36" s="160"/>
      <c r="W36" s="160"/>
      <c r="X36" s="160"/>
      <c r="Y36" s="160"/>
      <c r="Z36" s="160"/>
      <c r="AA36" s="160"/>
      <c r="AB36" s="160"/>
      <c r="AC36" s="160"/>
      <c r="AD36" s="160"/>
      <c r="AE36" s="160"/>
      <c r="AF36" s="160"/>
      <c r="AG36" s="160"/>
      <c r="AH36" s="160"/>
      <c r="AI36" s="160"/>
      <c r="AJ36" s="160"/>
    </row>
    <row r="37" spans="1:38" ht="14.25">
      <c r="A37" s="152">
        <v>2034</v>
      </c>
      <c r="B37" s="159">
        <f t="shared" si="6"/>
        <v>953.08245445825492</v>
      </c>
      <c r="C37" s="158">
        <f t="shared" si="7"/>
        <v>950.52819348030675</v>
      </c>
      <c r="D37" s="157">
        <f t="shared" si="0"/>
        <v>-2.5542609779481609</v>
      </c>
      <c r="E37" s="157">
        <f t="shared" si="1"/>
        <v>0</v>
      </c>
      <c r="F37" s="157">
        <f t="shared" si="2"/>
        <v>-2.5542609779481609</v>
      </c>
      <c r="G37" s="157">
        <f t="shared" si="3"/>
        <v>-2.6564314170660874</v>
      </c>
      <c r="H37" s="157">
        <f t="shared" si="4"/>
        <v>-2.815817302090053</v>
      </c>
      <c r="I37" s="169">
        <v>52.95</v>
      </c>
      <c r="J37" s="155">
        <f t="shared" si="5"/>
        <v>-149.09752614566833</v>
      </c>
      <c r="K37" s="160"/>
      <c r="L37" s="160"/>
      <c r="M37" s="160"/>
      <c r="N37" s="170"/>
      <c r="P37" s="160"/>
      <c r="Q37" s="160"/>
      <c r="R37" s="160"/>
      <c r="S37" s="160"/>
      <c r="T37" s="160"/>
      <c r="U37" s="160"/>
      <c r="V37" s="160"/>
      <c r="W37" s="160"/>
      <c r="X37" s="160"/>
      <c r="Y37" s="160"/>
      <c r="Z37" s="160"/>
      <c r="AA37" s="160"/>
      <c r="AB37" s="160"/>
      <c r="AC37" s="160"/>
      <c r="AD37" s="160"/>
      <c r="AE37" s="160"/>
      <c r="AF37" s="160"/>
      <c r="AG37" s="160"/>
      <c r="AH37" s="160"/>
      <c r="AI37" s="160"/>
      <c r="AJ37" s="160"/>
    </row>
    <row r="38" spans="1:38" ht="14.25">
      <c r="A38" s="152">
        <v>2035</v>
      </c>
      <c r="B38" s="159">
        <f t="shared" si="6"/>
        <v>960.70711409392095</v>
      </c>
      <c r="C38" s="158">
        <f t="shared" si="7"/>
        <v>958.13241902814923</v>
      </c>
      <c r="D38" s="157">
        <f t="shared" si="0"/>
        <v>-2.5746950657717207</v>
      </c>
      <c r="E38" s="157">
        <f t="shared" si="1"/>
        <v>0</v>
      </c>
      <c r="F38" s="157">
        <f t="shared" si="2"/>
        <v>-2.5746950657717207</v>
      </c>
      <c r="G38" s="157">
        <f t="shared" si="3"/>
        <v>-2.6776828684025897</v>
      </c>
      <c r="H38" s="157">
        <f t="shared" si="4"/>
        <v>-2.8383438405067452</v>
      </c>
      <c r="I38" s="169">
        <v>53.62</v>
      </c>
      <c r="J38" s="155">
        <f t="shared" si="5"/>
        <v>-152.19199672797166</v>
      </c>
      <c r="K38" s="160"/>
      <c r="M38" s="160"/>
      <c r="N38" s="170"/>
      <c r="P38" s="160"/>
      <c r="Q38" s="160"/>
      <c r="R38" s="160"/>
      <c r="S38" s="160"/>
      <c r="T38" s="160"/>
      <c r="U38" s="160"/>
      <c r="V38" s="160"/>
      <c r="W38" s="160"/>
      <c r="X38" s="160"/>
      <c r="Y38" s="160"/>
      <c r="Z38" s="160"/>
      <c r="AA38" s="160"/>
      <c r="AB38" s="160"/>
      <c r="AC38" s="160"/>
      <c r="AD38" s="160"/>
      <c r="AE38" s="160"/>
      <c r="AF38" s="160"/>
      <c r="AG38" s="160"/>
      <c r="AH38" s="160"/>
      <c r="AI38" s="160"/>
      <c r="AJ38" s="160"/>
    </row>
    <row r="39" spans="1:38" ht="14.25">
      <c r="A39" s="152">
        <v>2036</v>
      </c>
      <c r="B39" s="159">
        <f t="shared" si="6"/>
        <v>968.39277100667232</v>
      </c>
      <c r="C39" s="158">
        <f t="shared" si="7"/>
        <v>965.7974783803744</v>
      </c>
      <c r="D39" s="157">
        <f t="shared" si="0"/>
        <v>-2.595292626297919</v>
      </c>
      <c r="E39" s="157">
        <f t="shared" si="1"/>
        <v>0</v>
      </c>
      <c r="F39" s="157">
        <f t="shared" si="2"/>
        <v>-2.595292626297919</v>
      </c>
      <c r="G39" s="157">
        <f t="shared" si="3"/>
        <v>-2.6991043313498357</v>
      </c>
      <c r="H39" s="157">
        <f t="shared" si="4"/>
        <v>-2.8610505912308262</v>
      </c>
      <c r="I39" s="169">
        <v>54.3</v>
      </c>
      <c r="J39" s="155">
        <f t="shared" si="5"/>
        <v>-155.35504710383384</v>
      </c>
      <c r="K39" s="160"/>
      <c r="M39" s="160"/>
      <c r="N39" s="160"/>
      <c r="P39" s="160"/>
      <c r="Q39" s="160"/>
      <c r="R39" s="160"/>
      <c r="S39" s="160"/>
      <c r="T39" s="160"/>
      <c r="U39" s="160"/>
      <c r="V39" s="160"/>
      <c r="W39" s="160"/>
      <c r="X39" s="160"/>
      <c r="Y39" s="160"/>
      <c r="Z39" s="160"/>
      <c r="AA39" s="160"/>
      <c r="AB39" s="160"/>
      <c r="AC39" s="160"/>
      <c r="AD39" s="160"/>
      <c r="AE39" s="160"/>
      <c r="AF39" s="160"/>
      <c r="AG39" s="160"/>
      <c r="AH39" s="160"/>
      <c r="AI39" s="160"/>
      <c r="AJ39" s="160"/>
    </row>
    <row r="40" spans="1:38" ht="14.25">
      <c r="A40" s="152">
        <v>2037</v>
      </c>
      <c r="B40" s="159">
        <f t="shared" si="6"/>
        <v>976.13991317472573</v>
      </c>
      <c r="C40" s="158">
        <f t="shared" si="7"/>
        <v>973.52385820741745</v>
      </c>
      <c r="D40" s="157">
        <f t="shared" si="0"/>
        <v>-2.6160549673082869</v>
      </c>
      <c r="E40" s="157">
        <f t="shared" si="1"/>
        <v>0</v>
      </c>
      <c r="F40" s="157">
        <f t="shared" si="2"/>
        <v>-2.6160549673082869</v>
      </c>
      <c r="G40" s="157">
        <f t="shared" si="3"/>
        <v>-2.7206971660006185</v>
      </c>
      <c r="H40" s="157">
        <f t="shared" si="4"/>
        <v>-2.8839389959606558</v>
      </c>
      <c r="I40" s="169">
        <v>54.99</v>
      </c>
      <c r="J40" s="155">
        <f t="shared" si="5"/>
        <v>-158.58780538787647</v>
      </c>
      <c r="K40" s="160"/>
      <c r="M40" s="160"/>
      <c r="N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row>
    <row r="41" spans="1:38" ht="14.25">
      <c r="A41" s="152">
        <v>2038</v>
      </c>
      <c r="B41" s="159">
        <f t="shared" si="6"/>
        <v>983.94903248012349</v>
      </c>
      <c r="C41" s="158">
        <f t="shared" si="7"/>
        <v>981.31204907307676</v>
      </c>
      <c r="D41" s="157">
        <f t="shared" si="0"/>
        <v>-2.6369834070467277</v>
      </c>
      <c r="E41" s="157">
        <f t="shared" si="1"/>
        <v>0</v>
      </c>
      <c r="F41" s="157">
        <f t="shared" si="2"/>
        <v>-2.6369834070467277</v>
      </c>
      <c r="G41" s="157">
        <f t="shared" si="3"/>
        <v>-2.7424627433285971</v>
      </c>
      <c r="H41" s="157">
        <f t="shared" si="4"/>
        <v>-2.9070105079283128</v>
      </c>
      <c r="I41" s="169">
        <v>55.69</v>
      </c>
      <c r="J41" s="155">
        <f t="shared" si="5"/>
        <v>-161.89141518652772</v>
      </c>
      <c r="K41" s="160"/>
    </row>
    <row r="42" spans="1:38" ht="14.25">
      <c r="A42" s="152">
        <v>2039</v>
      </c>
      <c r="B42" s="159">
        <f t="shared" si="6"/>
        <v>991.8206247399645</v>
      </c>
      <c r="C42" s="158">
        <f t="shared" si="7"/>
        <v>989.16254546566142</v>
      </c>
      <c r="D42" s="157">
        <f t="shared" si="0"/>
        <v>-2.658079274303077</v>
      </c>
      <c r="E42" s="157">
        <f t="shared" si="1"/>
        <v>0</v>
      </c>
      <c r="F42" s="157">
        <f t="shared" si="2"/>
        <v>-2.658079274303077</v>
      </c>
      <c r="G42" s="157">
        <f t="shared" si="3"/>
        <v>-2.7644024452752003</v>
      </c>
      <c r="H42" s="157">
        <f t="shared" si="4"/>
        <v>-2.9302665919917126</v>
      </c>
      <c r="I42" s="169">
        <v>56.397054440950001</v>
      </c>
      <c r="J42" s="155">
        <f t="shared" si="5"/>
        <v>-165.25840451505363</v>
      </c>
      <c r="K42" s="160"/>
    </row>
    <row r="43" spans="1:38" ht="14.25">
      <c r="A43" s="152">
        <v>2040</v>
      </c>
      <c r="B43" s="159">
        <f t="shared" si="6"/>
        <v>999.75518973788417</v>
      </c>
      <c r="C43" s="158">
        <f t="shared" si="7"/>
        <v>997.07584582938659</v>
      </c>
      <c r="D43" s="157">
        <f t="shared" si="0"/>
        <v>-2.6793439084975716</v>
      </c>
      <c r="E43" s="157">
        <f t="shared" si="1"/>
        <v>0</v>
      </c>
      <c r="F43" s="157">
        <f t="shared" si="2"/>
        <v>-2.6793439084975716</v>
      </c>
      <c r="G43" s="157">
        <f t="shared" si="3"/>
        <v>-2.7865176648374748</v>
      </c>
      <c r="H43" s="157">
        <f t="shared" si="4"/>
        <v>-2.9537087247277234</v>
      </c>
      <c r="I43" s="169">
        <v>57.113085825381184</v>
      </c>
      <c r="J43" s="155">
        <f t="shared" si="5"/>
        <v>-168.69541989855168</v>
      </c>
      <c r="K43" s="160"/>
    </row>
    <row r="44" spans="1:38" ht="14.25">
      <c r="A44" s="152">
        <v>2041</v>
      </c>
      <c r="B44" s="159">
        <f t="shared" si="6"/>
        <v>1007.7532312557872</v>
      </c>
      <c r="C44" s="158">
        <f t="shared" si="7"/>
        <v>1005.0524525960217</v>
      </c>
      <c r="D44" s="157">
        <f t="shared" si="0"/>
        <v>-2.7007786597655468</v>
      </c>
      <c r="E44" s="157">
        <f t="shared" si="1"/>
        <v>0</v>
      </c>
      <c r="F44" s="157">
        <f t="shared" si="2"/>
        <v>-2.7007786597655468</v>
      </c>
      <c r="G44" s="157">
        <f t="shared" si="3"/>
        <v>-2.8088098061561686</v>
      </c>
      <c r="H44" s="157">
        <f t="shared" si="4"/>
        <v>-2.9773383945255389</v>
      </c>
      <c r="I44" s="169">
        <v>57.838208126857097</v>
      </c>
      <c r="J44" s="155">
        <f t="shared" si="5"/>
        <v>-172.2039177266507</v>
      </c>
      <c r="K44" s="160"/>
    </row>
    <row r="45" spans="1:38" ht="14.25">
      <c r="A45" s="152">
        <v>2042</v>
      </c>
      <c r="B45" s="159">
        <f t="shared" si="6"/>
        <v>1015.8152571058336</v>
      </c>
      <c r="C45" s="158">
        <f t="shared" si="7"/>
        <v>1013.0928722167899</v>
      </c>
      <c r="D45" s="157">
        <f t="shared" si="0"/>
        <v>-2.7223848890436102</v>
      </c>
      <c r="E45" s="157">
        <f t="shared" si="1"/>
        <v>0</v>
      </c>
      <c r="F45" s="157">
        <f t="shared" si="2"/>
        <v>-2.7223848890436102</v>
      </c>
      <c r="G45" s="157">
        <f t="shared" si="3"/>
        <v>-2.8312802846053549</v>
      </c>
      <c r="H45" s="157">
        <f t="shared" si="4"/>
        <v>-3.0011571016816765</v>
      </c>
      <c r="I45" s="169">
        <v>58.572536765978803</v>
      </c>
      <c r="J45" s="155">
        <f t="shared" si="5"/>
        <v>-175.78538467872838</v>
      </c>
      <c r="K45" s="160"/>
    </row>
    <row r="46" spans="1:38" ht="14.25">
      <c r="A46" s="152">
        <v>2043</v>
      </c>
      <c r="B46" s="159">
        <f t="shared" si="6"/>
        <v>1023.9417791626802</v>
      </c>
      <c r="C46" s="158">
        <f t="shared" si="7"/>
        <v>1021.1976151945242</v>
      </c>
      <c r="D46" s="157">
        <f t="shared" si="0"/>
        <v>-2.7441639681559309</v>
      </c>
      <c r="E46" s="157">
        <f t="shared" si="1"/>
        <v>0</v>
      </c>
      <c r="F46" s="157">
        <f t="shared" si="2"/>
        <v>-2.7441639681559309</v>
      </c>
      <c r="G46" s="157">
        <f t="shared" si="3"/>
        <v>-2.8539305268821682</v>
      </c>
      <c r="H46" s="157">
        <f t="shared" si="4"/>
        <v>-3.0251663584950985</v>
      </c>
      <c r="I46" s="169">
        <v>59.3161886287565</v>
      </c>
      <c r="J46" s="155">
        <f t="shared" si="5"/>
        <v>-179.44133835386367</v>
      </c>
      <c r="K46" s="160"/>
    </row>
    <row r="47" spans="1:38" ht="14.25">
      <c r="A47" s="152">
        <v>2044</v>
      </c>
      <c r="B47" s="159">
        <f t="shared" si="6"/>
        <v>1032.1333133959815</v>
      </c>
      <c r="C47" s="158">
        <f t="shared" ref="C47:C52" si="8">B47-B47*$F$11</f>
        <v>1029.3671961160803</v>
      </c>
      <c r="D47" s="157">
        <f t="shared" ref="D47:D52" si="9">C47-B47</f>
        <v>-2.7661172799012093</v>
      </c>
      <c r="E47" s="157">
        <f t="shared" ref="E47:E52" si="10">D47*($L$18*100-2)/2</f>
        <v>0</v>
      </c>
      <c r="F47" s="157">
        <f t="shared" ref="F47:F52" si="11">E47+D47</f>
        <v>-2.7661172799012093</v>
      </c>
      <c r="G47" s="157">
        <f t="shared" ref="G47:G52" si="12">F47*1.04</f>
        <v>-2.8767619710972578</v>
      </c>
      <c r="H47" s="157">
        <f t="shared" ref="H47:H52" si="13">G47*1.06</f>
        <v>-3.0493676893630934</v>
      </c>
      <c r="I47" s="169">
        <v>60.069282085215299</v>
      </c>
      <c r="J47" s="155">
        <f t="shared" si="5"/>
        <v>-183.17332791389285</v>
      </c>
      <c r="K47" s="160"/>
    </row>
    <row r="48" spans="1:38" ht="14.25">
      <c r="A48" s="152">
        <v>2045</v>
      </c>
      <c r="B48" s="159">
        <f t="shared" si="6"/>
        <v>1040.3903799031493</v>
      </c>
      <c r="C48" s="158">
        <f t="shared" si="8"/>
        <v>1037.602133685009</v>
      </c>
      <c r="D48" s="157">
        <f t="shared" si="9"/>
        <v>-2.7882462181403298</v>
      </c>
      <c r="E48" s="157">
        <f t="shared" si="10"/>
        <v>0</v>
      </c>
      <c r="F48" s="157">
        <f t="shared" si="11"/>
        <v>-2.7882462181403298</v>
      </c>
      <c r="G48" s="157">
        <f t="shared" si="12"/>
        <v>-2.8997760668659431</v>
      </c>
      <c r="H48" s="157">
        <f t="shared" si="13"/>
        <v>-3.0737626308779</v>
      </c>
      <c r="I48" s="169">
        <v>60.831937008236103</v>
      </c>
      <c r="J48" s="155">
        <f t="shared" si="5"/>
        <v>-186.98293473983449</v>
      </c>
      <c r="K48" s="160"/>
    </row>
    <row r="49" spans="1:12" ht="14.25">
      <c r="A49" s="152">
        <v>2046</v>
      </c>
      <c r="B49" s="159">
        <f t="shared" si="6"/>
        <v>1048.7135029423746</v>
      </c>
      <c r="C49" s="158">
        <f t="shared" si="8"/>
        <v>1045.902950754489</v>
      </c>
      <c r="D49" s="157">
        <f t="shared" si="9"/>
        <v>-2.8105521878856052</v>
      </c>
      <c r="E49" s="157">
        <f t="shared" si="10"/>
        <v>0</v>
      </c>
      <c r="F49" s="157">
        <f t="shared" si="11"/>
        <v>-2.8105521878856052</v>
      </c>
      <c r="G49" s="157">
        <f t="shared" si="12"/>
        <v>-2.9229742754010295</v>
      </c>
      <c r="H49" s="157">
        <f t="shared" si="13"/>
        <v>-3.0983527319250914</v>
      </c>
      <c r="I49" s="169">
        <v>61.604274792636602</v>
      </c>
      <c r="J49" s="155">
        <f t="shared" si="5"/>
        <v>-190.87177310202966</v>
      </c>
      <c r="K49" s="160"/>
    </row>
    <row r="50" spans="1:12" ht="14.25">
      <c r="A50" s="152">
        <v>2047</v>
      </c>
      <c r="B50" s="159">
        <f t="shared" si="6"/>
        <v>1057.1032109659136</v>
      </c>
      <c r="C50" s="158">
        <f t="shared" si="8"/>
        <v>1054.2701743605251</v>
      </c>
      <c r="D50" s="157">
        <f t="shared" si="9"/>
        <v>-2.8330366053885427</v>
      </c>
      <c r="E50" s="157">
        <f t="shared" si="10"/>
        <v>0</v>
      </c>
      <c r="F50" s="157">
        <f t="shared" si="11"/>
        <v>-2.8330366053885427</v>
      </c>
      <c r="G50" s="157">
        <f t="shared" si="12"/>
        <v>-2.9463580696040848</v>
      </c>
      <c r="H50" s="157">
        <f t="shared" si="13"/>
        <v>-3.1231395537803301</v>
      </c>
      <c r="I50" s="169">
        <v>62.386418374493999</v>
      </c>
      <c r="J50" s="155">
        <f t="shared" si="5"/>
        <v>-194.84149084407017</v>
      </c>
      <c r="K50" s="160"/>
    </row>
    <row r="51" spans="1:12" ht="14.25">
      <c r="A51" s="152">
        <v>2048</v>
      </c>
      <c r="B51" s="159">
        <f t="shared" si="6"/>
        <v>1065.560036653641</v>
      </c>
      <c r="C51" s="158">
        <f t="shared" si="8"/>
        <v>1062.7043357554091</v>
      </c>
      <c r="D51" s="157">
        <f t="shared" si="9"/>
        <v>-2.8557008982318166</v>
      </c>
      <c r="E51" s="157">
        <f t="shared" si="10"/>
        <v>0</v>
      </c>
      <c r="F51" s="157">
        <f t="shared" si="11"/>
        <v>-2.8557008982318166</v>
      </c>
      <c r="G51" s="157">
        <f t="shared" si="12"/>
        <v>-2.9699289341610893</v>
      </c>
      <c r="H51" s="157">
        <f t="shared" si="13"/>
        <v>-3.1481246702107546</v>
      </c>
      <c r="I51" s="169">
        <v>63.178492250713283</v>
      </c>
      <c r="J51" s="155">
        <f t="shared" si="5"/>
        <v>-198.89377008118947</v>
      </c>
      <c r="K51" s="160"/>
    </row>
    <row r="52" spans="1:12" ht="14.25">
      <c r="A52" s="152">
        <v>2049</v>
      </c>
      <c r="B52" s="159">
        <f t="shared" si="6"/>
        <v>1074.0845169468701</v>
      </c>
      <c r="C52" s="158">
        <f t="shared" si="8"/>
        <v>1071.2059704414523</v>
      </c>
      <c r="D52" s="157">
        <f t="shared" si="9"/>
        <v>-2.8785465054177166</v>
      </c>
      <c r="E52" s="157">
        <f t="shared" si="10"/>
        <v>0</v>
      </c>
      <c r="F52" s="157">
        <f t="shared" si="11"/>
        <v>-2.8785465054177166</v>
      </c>
      <c r="G52" s="157">
        <f t="shared" si="12"/>
        <v>-2.9936883656344255</v>
      </c>
      <c r="H52" s="157">
        <f t="shared" si="13"/>
        <v>-3.1733096675724912</v>
      </c>
      <c r="I52" s="169">
        <v>63.980622498843864</v>
      </c>
      <c r="J52" s="155">
        <f t="shared" si="5"/>
        <v>-203.03032791288729</v>
      </c>
      <c r="K52" s="160"/>
    </row>
    <row r="53" spans="1:12" ht="14.25">
      <c r="A53" s="182"/>
      <c r="B53" s="159"/>
      <c r="C53" s="158"/>
      <c r="D53" s="157"/>
      <c r="E53" s="157"/>
      <c r="F53" s="157"/>
      <c r="G53" s="157"/>
      <c r="H53" s="157"/>
      <c r="I53" s="169"/>
      <c r="J53" s="155"/>
      <c r="K53" s="160"/>
    </row>
    <row r="54" spans="1:12" ht="14.25">
      <c r="A54" s="182"/>
      <c r="B54" s="159"/>
      <c r="C54" s="158"/>
      <c r="D54" s="157"/>
      <c r="E54" s="157"/>
      <c r="F54" s="157"/>
      <c r="G54" s="157"/>
      <c r="H54" s="157"/>
      <c r="I54" s="169"/>
      <c r="J54" s="155"/>
    </row>
    <row r="56" spans="1:12">
      <c r="A56" s="153" t="s">
        <v>246</v>
      </c>
      <c r="F56" s="153" t="s">
        <v>255</v>
      </c>
      <c r="H56" s="153" t="s">
        <v>262</v>
      </c>
    </row>
    <row r="57" spans="1:12">
      <c r="A57" s="151" t="s">
        <v>267</v>
      </c>
      <c r="F57" s="175">
        <f>F10</f>
        <v>8.0000000000000002E-3</v>
      </c>
      <c r="G57" s="184"/>
      <c r="H57" s="175">
        <f>F57</f>
        <v>8.0000000000000002E-3</v>
      </c>
    </row>
    <row r="58" spans="1:12">
      <c r="A58" s="151" t="s">
        <v>251</v>
      </c>
      <c r="F58" s="174">
        <f>F11</f>
        <v>2.6800000000000001E-3</v>
      </c>
      <c r="G58" s="184"/>
      <c r="H58" s="174">
        <v>3.3500000000000001E-3</v>
      </c>
    </row>
    <row r="59" spans="1:12">
      <c r="A59" s="151" t="s">
        <v>250</v>
      </c>
      <c r="F59" s="173">
        <f>F12</f>
        <v>181641</v>
      </c>
      <c r="G59" s="184" t="s">
        <v>248</v>
      </c>
      <c r="H59" s="173">
        <f>F59</f>
        <v>181641</v>
      </c>
      <c r="I59" s="153" t="s">
        <v>248</v>
      </c>
    </row>
    <row r="60" spans="1:12">
      <c r="A60" s="151" t="s">
        <v>249</v>
      </c>
      <c r="F60" s="173">
        <f>F59*0.014</f>
        <v>2542.9740000000002</v>
      </c>
      <c r="G60" s="184" t="s">
        <v>248</v>
      </c>
      <c r="H60" s="173">
        <f>H7*L65*H59</f>
        <v>3178.7174999999997</v>
      </c>
      <c r="I60" s="153" t="s">
        <v>248</v>
      </c>
    </row>
    <row r="62" spans="1:12">
      <c r="A62" s="153"/>
    </row>
    <row r="64" spans="1:12" ht="89.25">
      <c r="A64" s="168" t="s">
        <v>245</v>
      </c>
      <c r="B64" s="166" t="s">
        <v>244</v>
      </c>
      <c r="C64" s="166" t="s">
        <v>243</v>
      </c>
      <c r="D64" s="166" t="s">
        <v>242</v>
      </c>
      <c r="E64" s="166" t="s">
        <v>241</v>
      </c>
      <c r="F64" s="166" t="s">
        <v>240</v>
      </c>
      <c r="G64" s="167" t="s">
        <v>239</v>
      </c>
      <c r="H64" s="167" t="s">
        <v>238</v>
      </c>
      <c r="I64" s="166" t="s">
        <v>237</v>
      </c>
      <c r="J64" s="165" t="s">
        <v>236</v>
      </c>
      <c r="K64" s="160"/>
      <c r="L64" s="164" t="s">
        <v>235</v>
      </c>
    </row>
    <row r="65" spans="1:12">
      <c r="A65" s="152"/>
      <c r="B65" s="160"/>
      <c r="C65" s="160"/>
      <c r="D65" s="160"/>
      <c r="E65" s="160"/>
      <c r="F65" s="160"/>
      <c r="G65" s="160"/>
      <c r="H65" s="160"/>
      <c r="I65" s="160"/>
      <c r="J65" s="163"/>
      <c r="K65" s="160"/>
      <c r="L65" s="162">
        <v>2.5000000000000001E-2</v>
      </c>
    </row>
    <row r="66" spans="1:12" ht="14.25">
      <c r="A66" s="152">
        <v>2016</v>
      </c>
      <c r="B66" s="159"/>
      <c r="C66" s="158"/>
      <c r="D66" s="157">
        <f t="shared" ref="D66:D93" si="14">C66-B66</f>
        <v>0</v>
      </c>
      <c r="E66" s="157">
        <f>B66*0*($F$58-$H$58)</f>
        <v>0</v>
      </c>
      <c r="F66" s="157">
        <f t="shared" ref="F66:F93" si="15">E66+D66</f>
        <v>0</v>
      </c>
      <c r="G66" s="157">
        <f t="shared" ref="G66:G93" si="16">F66*1.04</f>
        <v>0</v>
      </c>
      <c r="H66" s="157">
        <f t="shared" ref="H66:H93" si="17">G66*1.06</f>
        <v>0</v>
      </c>
      <c r="I66" s="169">
        <f t="shared" ref="I66:I93" si="18">I19</f>
        <v>0</v>
      </c>
      <c r="J66" s="155">
        <f t="shared" ref="J66:J99" si="19">H66*I66</f>
        <v>0</v>
      </c>
      <c r="K66" s="160"/>
      <c r="L66" s="161"/>
    </row>
    <row r="67" spans="1:12" ht="14.25">
      <c r="A67" s="152">
        <v>2017</v>
      </c>
      <c r="B67" s="159">
        <v>0</v>
      </c>
      <c r="C67" s="158">
        <f>B67-B67*0</f>
        <v>0</v>
      </c>
      <c r="D67" s="157">
        <f t="shared" si="14"/>
        <v>0</v>
      </c>
      <c r="E67" s="157">
        <f t="shared" ref="E67:E69" si="20">B67*0*($F$58-$H$58)</f>
        <v>0</v>
      </c>
      <c r="F67" s="157">
        <f t="shared" si="15"/>
        <v>0</v>
      </c>
      <c r="G67" s="157">
        <f t="shared" si="16"/>
        <v>0</v>
      </c>
      <c r="H67" s="157">
        <f t="shared" si="17"/>
        <v>0</v>
      </c>
      <c r="I67" s="169">
        <f t="shared" si="18"/>
        <v>0</v>
      </c>
      <c r="J67" s="155">
        <f t="shared" si="19"/>
        <v>0</v>
      </c>
      <c r="K67" s="160"/>
      <c r="L67" s="160"/>
    </row>
    <row r="68" spans="1:12" ht="14.25">
      <c r="A68" s="152">
        <v>2018</v>
      </c>
      <c r="B68" s="159">
        <v>839</v>
      </c>
      <c r="C68" s="158">
        <f>B68-B68*0</f>
        <v>839</v>
      </c>
      <c r="D68" s="157">
        <f t="shared" si="14"/>
        <v>0</v>
      </c>
      <c r="E68" s="157">
        <f t="shared" si="20"/>
        <v>0</v>
      </c>
      <c r="F68" s="157">
        <f t="shared" si="15"/>
        <v>0</v>
      </c>
      <c r="G68" s="157">
        <f t="shared" si="16"/>
        <v>0</v>
      </c>
      <c r="H68" s="157">
        <f t="shared" si="17"/>
        <v>0</v>
      </c>
      <c r="I68" s="169">
        <f t="shared" si="18"/>
        <v>43.27</v>
      </c>
      <c r="J68" s="155">
        <f t="shared" si="19"/>
        <v>0</v>
      </c>
      <c r="K68" s="160"/>
      <c r="L68" s="160"/>
    </row>
    <row r="69" spans="1:12" ht="14.25">
      <c r="A69" s="152">
        <v>2019</v>
      </c>
      <c r="B69" s="159">
        <f t="shared" ref="B69:B99" si="21">B68+B68*$F$10</f>
        <v>845.71199999999999</v>
      </c>
      <c r="C69" s="158">
        <f>B69-B69*0</f>
        <v>845.71199999999999</v>
      </c>
      <c r="D69" s="157">
        <f t="shared" si="14"/>
        <v>0</v>
      </c>
      <c r="E69" s="157">
        <f t="shared" si="20"/>
        <v>0</v>
      </c>
      <c r="F69" s="157">
        <f t="shared" si="15"/>
        <v>0</v>
      </c>
      <c r="G69" s="157">
        <f t="shared" si="16"/>
        <v>0</v>
      </c>
      <c r="H69" s="157">
        <f t="shared" si="17"/>
        <v>0</v>
      </c>
      <c r="I69" s="169">
        <f t="shared" si="18"/>
        <v>43.82</v>
      </c>
      <c r="J69" s="155">
        <f t="shared" si="19"/>
        <v>0</v>
      </c>
      <c r="K69" s="160"/>
      <c r="L69" s="160"/>
    </row>
    <row r="70" spans="1:12" ht="14.25">
      <c r="A70" s="152">
        <v>2020</v>
      </c>
      <c r="B70" s="159">
        <f t="shared" si="21"/>
        <v>852.47769600000004</v>
      </c>
      <c r="C70" s="158">
        <f>B70-B70*0.25*$F$11</f>
        <v>851.90653594368007</v>
      </c>
      <c r="D70" s="157">
        <f t="shared" si="14"/>
        <v>-0.57116005631996813</v>
      </c>
      <c r="E70" s="157">
        <f>B70*0.25*($F$58-$H$58)</f>
        <v>-0.14279001408</v>
      </c>
      <c r="F70" s="157">
        <f t="shared" si="15"/>
        <v>-0.71395007039996816</v>
      </c>
      <c r="G70" s="157">
        <f t="shared" si="16"/>
        <v>-0.7425080732159669</v>
      </c>
      <c r="H70" s="157">
        <f t="shared" si="17"/>
        <v>-0.78705855760892496</v>
      </c>
      <c r="I70" s="169">
        <f t="shared" si="18"/>
        <v>44.37</v>
      </c>
      <c r="J70" s="155">
        <f t="shared" si="19"/>
        <v>-34.921788201108001</v>
      </c>
      <c r="K70" s="160"/>
      <c r="L70" s="160"/>
    </row>
    <row r="71" spans="1:12" ht="14.25">
      <c r="A71" s="152">
        <v>2021</v>
      </c>
      <c r="B71" s="159">
        <f t="shared" si="21"/>
        <v>859.29751756799999</v>
      </c>
      <c r="C71" s="158">
        <f>B71-B71*0.5*$F$11</f>
        <v>858.14605889445886</v>
      </c>
      <c r="D71" s="157">
        <f t="shared" si="14"/>
        <v>-1.1514586735411285</v>
      </c>
      <c r="E71" s="157">
        <f>B71*0.5*($F$58-$H$58)</f>
        <v>-0.28786466838528002</v>
      </c>
      <c r="F71" s="157">
        <f t="shared" si="15"/>
        <v>-1.4393233419264084</v>
      </c>
      <c r="G71" s="157">
        <f t="shared" si="16"/>
        <v>-1.4968962756034647</v>
      </c>
      <c r="H71" s="157">
        <f t="shared" si="17"/>
        <v>-1.5867100521396726</v>
      </c>
      <c r="I71" s="169">
        <f t="shared" si="18"/>
        <v>44.94</v>
      </c>
      <c r="J71" s="155">
        <f t="shared" si="19"/>
        <v>-71.306749743156885</v>
      </c>
      <c r="K71" s="160"/>
      <c r="L71" s="160"/>
    </row>
    <row r="72" spans="1:12" ht="14.25">
      <c r="A72" s="152">
        <v>2022</v>
      </c>
      <c r="B72" s="159">
        <f t="shared" si="21"/>
        <v>866.17189770854395</v>
      </c>
      <c r="C72" s="158">
        <f>B72-B72*0.75*$F$11</f>
        <v>864.43089219414981</v>
      </c>
      <c r="D72" s="157">
        <f t="shared" si="14"/>
        <v>-1.7410055143941463</v>
      </c>
      <c r="E72" s="157">
        <f>B72*0.75*($F$58-$H$58)</f>
        <v>-0.43525137859854335</v>
      </c>
      <c r="F72" s="157">
        <f t="shared" si="15"/>
        <v>-2.1762568929926895</v>
      </c>
      <c r="G72" s="157">
        <f t="shared" si="16"/>
        <v>-2.2633071687123971</v>
      </c>
      <c r="H72" s="157">
        <f t="shared" si="17"/>
        <v>-2.3991055988351411</v>
      </c>
      <c r="I72" s="169">
        <f t="shared" si="18"/>
        <v>45.51</v>
      </c>
      <c r="J72" s="155">
        <f t="shared" si="19"/>
        <v>-109.18329580298726</v>
      </c>
      <c r="K72" s="160"/>
      <c r="L72" s="160"/>
    </row>
    <row r="73" spans="1:12" ht="14.25">
      <c r="A73" s="152">
        <v>2023</v>
      </c>
      <c r="B73" s="159">
        <f t="shared" si="21"/>
        <v>873.10127289021227</v>
      </c>
      <c r="C73" s="158">
        <f t="shared" ref="C73:C93" si="22">B73-B73*$F$11</f>
        <v>870.76136147886655</v>
      </c>
      <c r="D73" s="157">
        <f t="shared" si="14"/>
        <v>-2.3399114113457244</v>
      </c>
      <c r="E73" s="157">
        <f>B73*($F$58-$H$58)</f>
        <v>-0.58497785283644221</v>
      </c>
      <c r="F73" s="157">
        <f t="shared" si="15"/>
        <v>-2.9248892641821667</v>
      </c>
      <c r="G73" s="157">
        <f t="shared" si="16"/>
        <v>-3.0418848347494536</v>
      </c>
      <c r="H73" s="157">
        <f t="shared" si="17"/>
        <v>-3.2243979248344208</v>
      </c>
      <c r="I73" s="169">
        <f t="shared" si="18"/>
        <v>46.08</v>
      </c>
      <c r="J73" s="155">
        <f t="shared" si="19"/>
        <v>-148.5802563763701</v>
      </c>
      <c r="K73" s="160"/>
      <c r="L73" s="160"/>
    </row>
    <row r="74" spans="1:12" ht="14.25">
      <c r="A74" s="152">
        <v>2024</v>
      </c>
      <c r="B74" s="159">
        <f t="shared" si="21"/>
        <v>880.08608307333395</v>
      </c>
      <c r="C74" s="158">
        <f t="shared" si="22"/>
        <v>877.72745237069739</v>
      </c>
      <c r="D74" s="157">
        <f t="shared" si="14"/>
        <v>-2.3586307026365603</v>
      </c>
      <c r="E74" s="157">
        <f>B74*($F$58-$H$58)</f>
        <v>-0.58965767565913374</v>
      </c>
      <c r="F74" s="157">
        <f t="shared" si="15"/>
        <v>-2.9482883782956941</v>
      </c>
      <c r="G74" s="157">
        <f t="shared" si="16"/>
        <v>-3.0662199134275219</v>
      </c>
      <c r="H74" s="157">
        <f t="shared" si="17"/>
        <v>-3.2501931082331734</v>
      </c>
      <c r="I74" s="169">
        <f t="shared" si="18"/>
        <v>46.67</v>
      </c>
      <c r="J74" s="155">
        <f t="shared" si="19"/>
        <v>-151.68651236124222</v>
      </c>
      <c r="K74" s="160"/>
      <c r="L74" s="160"/>
    </row>
    <row r="75" spans="1:12" ht="14.25">
      <c r="A75" s="152">
        <v>2025</v>
      </c>
      <c r="B75" s="159">
        <f t="shared" si="21"/>
        <v>887.12677173792065</v>
      </c>
      <c r="C75" s="158">
        <f t="shared" si="22"/>
        <v>884.74927198966304</v>
      </c>
      <c r="D75" s="157">
        <f t="shared" si="14"/>
        <v>-2.3774997482576055</v>
      </c>
      <c r="E75" s="157">
        <f t="shared" ref="E75:E93" si="23">B75*($F$58-$H$58)</f>
        <v>-0.59437493706440681</v>
      </c>
      <c r="F75" s="157">
        <f t="shared" si="15"/>
        <v>-2.9718746853220122</v>
      </c>
      <c r="G75" s="157">
        <f t="shared" si="16"/>
        <v>-3.0907496727348929</v>
      </c>
      <c r="H75" s="157">
        <f t="shared" si="17"/>
        <v>-3.2761946530989867</v>
      </c>
      <c r="I75" s="169">
        <f t="shared" si="18"/>
        <v>47.26</v>
      </c>
      <c r="J75" s="155">
        <f t="shared" si="19"/>
        <v>-154.8329593054581</v>
      </c>
      <c r="K75" s="160"/>
      <c r="L75" s="160"/>
    </row>
    <row r="76" spans="1:12" ht="14.25">
      <c r="A76" s="152">
        <v>2026</v>
      </c>
      <c r="B76" s="159">
        <f t="shared" si="21"/>
        <v>894.22378591182405</v>
      </c>
      <c r="C76" s="158">
        <f t="shared" si="22"/>
        <v>891.82726616558034</v>
      </c>
      <c r="D76" s="157">
        <f t="shared" si="14"/>
        <v>-2.3965197462437118</v>
      </c>
      <c r="E76" s="157">
        <f t="shared" si="23"/>
        <v>-0.59912993656092217</v>
      </c>
      <c r="F76" s="157">
        <f t="shared" si="15"/>
        <v>-2.995649682804634</v>
      </c>
      <c r="G76" s="157">
        <f t="shared" si="16"/>
        <v>-3.1154756701168194</v>
      </c>
      <c r="H76" s="157">
        <f t="shared" si="17"/>
        <v>-3.3024042103238287</v>
      </c>
      <c r="I76" s="169">
        <f t="shared" si="18"/>
        <v>47.86</v>
      </c>
      <c r="J76" s="155">
        <f t="shared" si="19"/>
        <v>-158.05306550609845</v>
      </c>
      <c r="K76" s="160"/>
      <c r="L76" s="160"/>
    </row>
    <row r="77" spans="1:12" ht="14.25">
      <c r="A77" s="152">
        <v>2027</v>
      </c>
      <c r="B77" s="159">
        <f t="shared" si="21"/>
        <v>901.37757619911861</v>
      </c>
      <c r="C77" s="158">
        <f t="shared" si="22"/>
        <v>898.96188429490496</v>
      </c>
      <c r="D77" s="157">
        <f t="shared" si="14"/>
        <v>-2.4156919042136451</v>
      </c>
      <c r="E77" s="157">
        <f t="shared" si="23"/>
        <v>-0.6039229760534095</v>
      </c>
      <c r="F77" s="157">
        <f t="shared" si="15"/>
        <v>-3.0196148802670546</v>
      </c>
      <c r="G77" s="157">
        <f t="shared" si="16"/>
        <v>-3.1403994754777367</v>
      </c>
      <c r="H77" s="157">
        <f t="shared" si="17"/>
        <v>-3.3288234440064008</v>
      </c>
      <c r="I77" s="169">
        <f t="shared" si="18"/>
        <v>48.47</v>
      </c>
      <c r="J77" s="155">
        <f t="shared" si="19"/>
        <v>-161.34807233099025</v>
      </c>
      <c r="K77" s="160"/>
      <c r="L77" s="160"/>
    </row>
    <row r="78" spans="1:12" ht="14.25">
      <c r="A78" s="152">
        <v>2028</v>
      </c>
      <c r="B78" s="159">
        <f t="shared" si="21"/>
        <v>908.5885968087116</v>
      </c>
      <c r="C78" s="158">
        <f t="shared" si="22"/>
        <v>906.15357936926421</v>
      </c>
      <c r="D78" s="157">
        <f t="shared" si="14"/>
        <v>-2.4350174394473925</v>
      </c>
      <c r="E78" s="157">
        <f t="shared" si="23"/>
        <v>-0.60875435986183679</v>
      </c>
      <c r="F78" s="157">
        <f t="shared" si="15"/>
        <v>-3.043771799309229</v>
      </c>
      <c r="G78" s="157">
        <f t="shared" si="16"/>
        <v>-3.1655226712815985</v>
      </c>
      <c r="H78" s="157">
        <f t="shared" si="17"/>
        <v>-3.3554540315584944</v>
      </c>
      <c r="I78" s="169">
        <f t="shared" si="18"/>
        <v>49.09</v>
      </c>
      <c r="J78" s="155">
        <f t="shared" si="19"/>
        <v>-164.7192384092065</v>
      </c>
      <c r="K78" s="160"/>
      <c r="L78" s="160"/>
    </row>
    <row r="79" spans="1:12" ht="14.25">
      <c r="A79" s="152">
        <v>2029</v>
      </c>
      <c r="B79" s="159">
        <f t="shared" si="21"/>
        <v>915.8573055831813</v>
      </c>
      <c r="C79" s="158">
        <f t="shared" si="22"/>
        <v>913.4028080042184</v>
      </c>
      <c r="D79" s="157">
        <f t="shared" si="14"/>
        <v>-2.4544975789629007</v>
      </c>
      <c r="E79" s="157">
        <f t="shared" si="23"/>
        <v>-0.61362439474073149</v>
      </c>
      <c r="F79" s="157">
        <f t="shared" si="15"/>
        <v>-3.068121973703632</v>
      </c>
      <c r="G79" s="157">
        <f t="shared" si="16"/>
        <v>-3.1908468526517773</v>
      </c>
      <c r="H79" s="157">
        <f t="shared" si="17"/>
        <v>-3.3822976638108839</v>
      </c>
      <c r="I79" s="169">
        <f t="shared" si="18"/>
        <v>49.71</v>
      </c>
      <c r="J79" s="155">
        <f t="shared" si="19"/>
        <v>-168.13401686803905</v>
      </c>
      <c r="K79" s="160"/>
      <c r="L79" s="160"/>
    </row>
    <row r="80" spans="1:12" ht="14.25">
      <c r="A80" s="152">
        <v>2030</v>
      </c>
      <c r="B80" s="159">
        <f t="shared" si="21"/>
        <v>923.1841640278468</v>
      </c>
      <c r="C80" s="158">
        <f t="shared" si="22"/>
        <v>920.71003046825217</v>
      </c>
      <c r="D80" s="157">
        <f t="shared" si="14"/>
        <v>-2.4741335595946339</v>
      </c>
      <c r="E80" s="157">
        <f t="shared" si="23"/>
        <v>-0.61853338989865736</v>
      </c>
      <c r="F80" s="157">
        <f t="shared" si="15"/>
        <v>-3.0926669494932915</v>
      </c>
      <c r="G80" s="157">
        <f t="shared" si="16"/>
        <v>-3.2163736274730232</v>
      </c>
      <c r="H80" s="157">
        <f t="shared" si="17"/>
        <v>-3.4093560451214047</v>
      </c>
      <c r="I80" s="169">
        <f t="shared" si="18"/>
        <v>50.34</v>
      </c>
      <c r="J80" s="155">
        <f t="shared" si="19"/>
        <v>-171.62698331141152</v>
      </c>
      <c r="K80" s="160"/>
      <c r="L80" s="160"/>
    </row>
    <row r="81" spans="1:12" ht="14.25">
      <c r="A81" s="152">
        <v>2031</v>
      </c>
      <c r="B81" s="159">
        <f t="shared" si="21"/>
        <v>930.56963734006956</v>
      </c>
      <c r="C81" s="158">
        <f t="shared" si="22"/>
        <v>928.07571071199823</v>
      </c>
      <c r="D81" s="157">
        <f t="shared" si="14"/>
        <v>-2.4939266280713355</v>
      </c>
      <c r="E81" s="157">
        <f t="shared" si="23"/>
        <v>-0.62348165701784664</v>
      </c>
      <c r="F81" s="157">
        <f t="shared" si="15"/>
        <v>-3.1174082850891822</v>
      </c>
      <c r="G81" s="157">
        <f t="shared" si="16"/>
        <v>-3.2421046164927496</v>
      </c>
      <c r="H81" s="157">
        <f t="shared" si="17"/>
        <v>-3.4366308934823149</v>
      </c>
      <c r="I81" s="169">
        <f t="shared" si="18"/>
        <v>50.98</v>
      </c>
      <c r="J81" s="155">
        <f t="shared" si="19"/>
        <v>-175.19944294972839</v>
      </c>
      <c r="K81" s="160"/>
      <c r="L81" s="160"/>
    </row>
    <row r="82" spans="1:12" ht="14.25">
      <c r="A82" s="152">
        <v>2032</v>
      </c>
      <c r="B82" s="159">
        <f t="shared" si="21"/>
        <v>938.01419443879013</v>
      </c>
      <c r="C82" s="158">
        <f t="shared" si="22"/>
        <v>935.50031639769418</v>
      </c>
      <c r="D82" s="157">
        <f t="shared" si="14"/>
        <v>-2.5138780410959498</v>
      </c>
      <c r="E82" s="157">
        <f t="shared" si="23"/>
        <v>-0.62846951027398945</v>
      </c>
      <c r="F82" s="157">
        <f t="shared" si="15"/>
        <v>-3.142347551369939</v>
      </c>
      <c r="G82" s="157">
        <f t="shared" si="16"/>
        <v>-3.2680414534247366</v>
      </c>
      <c r="H82" s="157">
        <f t="shared" si="17"/>
        <v>-3.4641239406302211</v>
      </c>
      <c r="I82" s="169">
        <f t="shared" si="18"/>
        <v>51.63</v>
      </c>
      <c r="J82" s="155">
        <f t="shared" si="19"/>
        <v>-178.85271905473832</v>
      </c>
      <c r="K82" s="160"/>
      <c r="L82" s="160"/>
    </row>
    <row r="83" spans="1:12" ht="14.25">
      <c r="A83" s="152">
        <v>2033</v>
      </c>
      <c r="B83" s="159">
        <f t="shared" si="21"/>
        <v>945.51830799430047</v>
      </c>
      <c r="C83" s="158">
        <f t="shared" si="22"/>
        <v>942.98431892887572</v>
      </c>
      <c r="D83" s="157">
        <f t="shared" si="14"/>
        <v>-2.5339890654247483</v>
      </c>
      <c r="E83" s="157">
        <f t="shared" si="23"/>
        <v>-0.63349726635618131</v>
      </c>
      <c r="F83" s="157">
        <f t="shared" si="15"/>
        <v>-3.1674863317809296</v>
      </c>
      <c r="G83" s="157">
        <f t="shared" si="16"/>
        <v>-3.294185785052167</v>
      </c>
      <c r="H83" s="157">
        <f t="shared" si="17"/>
        <v>-3.4918369321552971</v>
      </c>
      <c r="I83" s="169">
        <f t="shared" si="18"/>
        <v>52.28</v>
      </c>
      <c r="J83" s="155">
        <f t="shared" si="19"/>
        <v>-182.55323481307894</v>
      </c>
      <c r="K83" s="160"/>
      <c r="L83" s="160"/>
    </row>
    <row r="84" spans="1:12" ht="14.25">
      <c r="A84" s="152">
        <v>2034</v>
      </c>
      <c r="B84" s="159">
        <f t="shared" si="21"/>
        <v>953.08245445825492</v>
      </c>
      <c r="C84" s="158">
        <f t="shared" si="22"/>
        <v>950.52819348030675</v>
      </c>
      <c r="D84" s="157">
        <f t="shared" si="14"/>
        <v>-2.5542609779481609</v>
      </c>
      <c r="E84" s="157">
        <f t="shared" si="23"/>
        <v>-0.63856524448703078</v>
      </c>
      <c r="F84" s="157">
        <f t="shared" si="15"/>
        <v>-3.1928262224351918</v>
      </c>
      <c r="G84" s="157">
        <f t="shared" si="16"/>
        <v>-3.3205392713325996</v>
      </c>
      <c r="H84" s="157">
        <f t="shared" si="17"/>
        <v>-3.5197716276125557</v>
      </c>
      <c r="I84" s="169">
        <f t="shared" si="18"/>
        <v>52.95</v>
      </c>
      <c r="J84" s="155">
        <f t="shared" si="19"/>
        <v>-186.37190768208484</v>
      </c>
      <c r="K84" s="160"/>
      <c r="L84" s="160"/>
    </row>
    <row r="85" spans="1:12" ht="14.25">
      <c r="A85" s="152">
        <v>2035</v>
      </c>
      <c r="B85" s="159">
        <f t="shared" si="21"/>
        <v>960.70711409392095</v>
      </c>
      <c r="C85" s="158">
        <f t="shared" si="22"/>
        <v>958.13241902814923</v>
      </c>
      <c r="D85" s="157">
        <f t="shared" si="14"/>
        <v>-2.5746950657717207</v>
      </c>
      <c r="E85" s="157">
        <f t="shared" si="23"/>
        <v>-0.64367376644292706</v>
      </c>
      <c r="F85" s="157">
        <f t="shared" si="15"/>
        <v>-3.2183688322146478</v>
      </c>
      <c r="G85" s="157">
        <f t="shared" si="16"/>
        <v>-3.3471035855032336</v>
      </c>
      <c r="H85" s="157">
        <f t="shared" si="17"/>
        <v>-3.5479298006334279</v>
      </c>
      <c r="I85" s="169">
        <f t="shared" si="18"/>
        <v>53.62</v>
      </c>
      <c r="J85" s="155">
        <f t="shared" si="19"/>
        <v>-190.23999590996439</v>
      </c>
      <c r="K85" s="160"/>
    </row>
    <row r="86" spans="1:12" ht="14.25">
      <c r="A86" s="152">
        <v>2036</v>
      </c>
      <c r="B86" s="159">
        <f t="shared" si="21"/>
        <v>968.39277100667232</v>
      </c>
      <c r="C86" s="158">
        <f t="shared" si="22"/>
        <v>965.7974783803744</v>
      </c>
      <c r="D86" s="157">
        <f t="shared" si="14"/>
        <v>-2.595292626297919</v>
      </c>
      <c r="E86" s="157">
        <f t="shared" si="23"/>
        <v>-0.64882315657447043</v>
      </c>
      <c r="F86" s="157">
        <f t="shared" si="15"/>
        <v>-3.2441157828723894</v>
      </c>
      <c r="G86" s="157">
        <f t="shared" si="16"/>
        <v>-3.3738804141872851</v>
      </c>
      <c r="H86" s="157">
        <f t="shared" si="17"/>
        <v>-3.5763132390385226</v>
      </c>
      <c r="I86" s="169">
        <f t="shared" si="18"/>
        <v>54.3</v>
      </c>
      <c r="J86" s="155">
        <f t="shared" si="19"/>
        <v>-194.19380887979176</v>
      </c>
      <c r="K86" s="160"/>
    </row>
    <row r="87" spans="1:12" ht="14.25">
      <c r="A87" s="152">
        <v>2037</v>
      </c>
      <c r="B87" s="159">
        <f t="shared" si="21"/>
        <v>976.13991317472573</v>
      </c>
      <c r="C87" s="158">
        <f t="shared" si="22"/>
        <v>973.52385820741745</v>
      </c>
      <c r="D87" s="157">
        <f t="shared" si="14"/>
        <v>-2.6160549673082869</v>
      </c>
      <c r="E87" s="157">
        <f t="shared" si="23"/>
        <v>-0.65401374182706629</v>
      </c>
      <c r="F87" s="157">
        <f t="shared" si="15"/>
        <v>-3.2700687091353533</v>
      </c>
      <c r="G87" s="157">
        <f t="shared" si="16"/>
        <v>-3.4008714575007675</v>
      </c>
      <c r="H87" s="157">
        <f t="shared" si="17"/>
        <v>-3.6049237449508138</v>
      </c>
      <c r="I87" s="169">
        <f t="shared" si="18"/>
        <v>54.99</v>
      </c>
      <c r="J87" s="155">
        <f t="shared" si="19"/>
        <v>-198.23475673484526</v>
      </c>
      <c r="K87" s="160"/>
    </row>
    <row r="88" spans="1:12" ht="14.25">
      <c r="A88" s="152">
        <v>2038</v>
      </c>
      <c r="B88" s="159">
        <f t="shared" si="21"/>
        <v>983.94903248012349</v>
      </c>
      <c r="C88" s="158">
        <f t="shared" si="22"/>
        <v>981.31204907307676</v>
      </c>
      <c r="D88" s="157">
        <f t="shared" si="14"/>
        <v>-2.6369834070467277</v>
      </c>
      <c r="E88" s="157">
        <f t="shared" si="23"/>
        <v>-0.65924585176168271</v>
      </c>
      <c r="F88" s="157">
        <f t="shared" si="15"/>
        <v>-3.2962292588084106</v>
      </c>
      <c r="G88" s="157">
        <f t="shared" si="16"/>
        <v>-3.4280784291607471</v>
      </c>
      <c r="H88" s="157">
        <f t="shared" si="17"/>
        <v>-3.6337631349103923</v>
      </c>
      <c r="I88" s="169">
        <f t="shared" si="18"/>
        <v>55.69</v>
      </c>
      <c r="J88" s="155">
        <f t="shared" si="19"/>
        <v>-202.36426898315975</v>
      </c>
    </row>
    <row r="89" spans="1:12" ht="14.25">
      <c r="A89" s="152">
        <v>2039</v>
      </c>
      <c r="B89" s="159">
        <f t="shared" si="21"/>
        <v>991.8206247399645</v>
      </c>
      <c r="C89" s="158">
        <f t="shared" si="22"/>
        <v>989.16254546566142</v>
      </c>
      <c r="D89" s="157">
        <f t="shared" si="14"/>
        <v>-2.658079274303077</v>
      </c>
      <c r="E89" s="157">
        <f t="shared" si="23"/>
        <v>-0.66451981857577624</v>
      </c>
      <c r="F89" s="157">
        <f t="shared" si="15"/>
        <v>-3.3225990928788534</v>
      </c>
      <c r="G89" s="157">
        <f t="shared" si="16"/>
        <v>-3.4555030565940075</v>
      </c>
      <c r="H89" s="157">
        <f t="shared" si="17"/>
        <v>-3.6628332399896482</v>
      </c>
      <c r="I89" s="169">
        <f t="shared" si="18"/>
        <v>56.397054440950001</v>
      </c>
      <c r="J89" s="155">
        <f t="shared" si="19"/>
        <v>-206.57300564381745</v>
      </c>
    </row>
    <row r="90" spans="1:12" ht="14.25">
      <c r="A90" s="152">
        <v>2040</v>
      </c>
      <c r="B90" s="159">
        <f t="shared" si="21"/>
        <v>999.75518973788417</v>
      </c>
      <c r="C90" s="158">
        <f t="shared" si="22"/>
        <v>997.07584582938659</v>
      </c>
      <c r="D90" s="157">
        <f t="shared" si="14"/>
        <v>-2.6793439084975716</v>
      </c>
      <c r="E90" s="157">
        <f t="shared" si="23"/>
        <v>-0.66983597712438236</v>
      </c>
      <c r="F90" s="157">
        <f t="shared" si="15"/>
        <v>-3.3491798856219539</v>
      </c>
      <c r="G90" s="157">
        <f t="shared" si="16"/>
        <v>-3.4831470810468321</v>
      </c>
      <c r="H90" s="157">
        <f t="shared" si="17"/>
        <v>-3.6921359059096424</v>
      </c>
      <c r="I90" s="169">
        <f t="shared" si="18"/>
        <v>57.113085825381184</v>
      </c>
      <c r="J90" s="155">
        <f t="shared" si="19"/>
        <v>-210.86927487318891</v>
      </c>
    </row>
    <row r="91" spans="1:12" ht="14.25">
      <c r="A91" s="152">
        <v>2041</v>
      </c>
      <c r="B91" s="159">
        <f t="shared" si="21"/>
        <v>1007.7532312557872</v>
      </c>
      <c r="C91" s="158">
        <f t="shared" si="22"/>
        <v>1005.0524525960217</v>
      </c>
      <c r="D91" s="157">
        <f t="shared" si="14"/>
        <v>-2.7007786597655468</v>
      </c>
      <c r="E91" s="157">
        <f t="shared" si="23"/>
        <v>-0.67519466494137748</v>
      </c>
      <c r="F91" s="157">
        <f t="shared" si="15"/>
        <v>-3.3759733247069241</v>
      </c>
      <c r="G91" s="157">
        <f t="shared" si="16"/>
        <v>-3.5110122576952012</v>
      </c>
      <c r="H91" s="157">
        <f t="shared" si="17"/>
        <v>-3.7216729931569135</v>
      </c>
      <c r="I91" s="169">
        <f t="shared" si="18"/>
        <v>57.838208126857097</v>
      </c>
      <c r="J91" s="155">
        <f t="shared" si="19"/>
        <v>-215.25489715831276</v>
      </c>
    </row>
    <row r="92" spans="1:12" ht="14.25">
      <c r="A92" s="152">
        <v>2042</v>
      </c>
      <c r="B92" s="159">
        <f t="shared" si="21"/>
        <v>1015.8152571058336</v>
      </c>
      <c r="C92" s="158">
        <f t="shared" si="22"/>
        <v>1013.0928722167899</v>
      </c>
      <c r="D92" s="157">
        <f t="shared" si="14"/>
        <v>-2.7223848890436102</v>
      </c>
      <c r="E92" s="157">
        <f t="shared" si="23"/>
        <v>-0.68059622226090855</v>
      </c>
      <c r="F92" s="157">
        <f t="shared" si="15"/>
        <v>-3.402981111304519</v>
      </c>
      <c r="G92" s="157">
        <f t="shared" si="16"/>
        <v>-3.5391003557567</v>
      </c>
      <c r="H92" s="157">
        <f t="shared" si="17"/>
        <v>-3.751446377102102</v>
      </c>
      <c r="I92" s="169">
        <f t="shared" si="18"/>
        <v>58.572536765978803</v>
      </c>
      <c r="J92" s="155">
        <f t="shared" si="19"/>
        <v>-219.73173084841085</v>
      </c>
    </row>
    <row r="93" spans="1:12" ht="14.25">
      <c r="A93" s="152">
        <v>2043</v>
      </c>
      <c r="B93" s="159">
        <f t="shared" si="21"/>
        <v>1023.9417791626802</v>
      </c>
      <c r="C93" s="158">
        <f t="shared" si="22"/>
        <v>1021.1976151945242</v>
      </c>
      <c r="D93" s="157">
        <f t="shared" si="14"/>
        <v>-2.7441639681559309</v>
      </c>
      <c r="E93" s="157">
        <f t="shared" si="23"/>
        <v>-0.68604099203899571</v>
      </c>
      <c r="F93" s="157">
        <f t="shared" si="15"/>
        <v>-3.4302049601949265</v>
      </c>
      <c r="G93" s="157">
        <f t="shared" si="16"/>
        <v>-3.5674131586027236</v>
      </c>
      <c r="H93" s="157">
        <f t="shared" si="17"/>
        <v>-3.781457948118887</v>
      </c>
      <c r="I93" s="169">
        <f t="shared" si="18"/>
        <v>59.3161886287565</v>
      </c>
      <c r="J93" s="155">
        <f t="shared" si="19"/>
        <v>-224.30167294233041</v>
      </c>
    </row>
    <row r="94" spans="1:12" ht="14.25">
      <c r="A94" s="152">
        <v>2044</v>
      </c>
      <c r="B94" s="159">
        <f t="shared" si="21"/>
        <v>1032.1333133959815</v>
      </c>
      <c r="C94" s="158">
        <f t="shared" ref="C94:C99" si="24">B94-B94*$F$11</f>
        <v>1029.3671961160803</v>
      </c>
      <c r="D94" s="157">
        <f t="shared" ref="D94:D99" si="25">C94-B94</f>
        <v>-2.7661172799012093</v>
      </c>
      <c r="E94" s="157">
        <f t="shared" ref="E94:E99" si="26">B94*($F$58-$H$58)</f>
        <v>-0.69152931997530764</v>
      </c>
      <c r="F94" s="157">
        <f t="shared" ref="F94:F99" si="27">E94+D94</f>
        <v>-3.4576465998765169</v>
      </c>
      <c r="G94" s="157">
        <f t="shared" ref="G94:G99" si="28">F94*1.04</f>
        <v>-3.5959524638715776</v>
      </c>
      <c r="H94" s="157">
        <f t="shared" ref="H94:H99" si="29">G94*1.06</f>
        <v>-3.8117096117038725</v>
      </c>
      <c r="I94" s="169">
        <f t="shared" ref="I94:I97" si="30">I47</f>
        <v>60.069282085215299</v>
      </c>
      <c r="J94" s="155">
        <f t="shared" si="19"/>
        <v>-228.96665989236638</v>
      </c>
    </row>
    <row r="95" spans="1:12" ht="14.25">
      <c r="A95" s="152">
        <v>2045</v>
      </c>
      <c r="B95" s="159">
        <f t="shared" si="21"/>
        <v>1040.3903799031493</v>
      </c>
      <c r="C95" s="158">
        <f t="shared" si="24"/>
        <v>1037.602133685009</v>
      </c>
      <c r="D95" s="157">
        <f t="shared" si="25"/>
        <v>-2.7882462181403298</v>
      </c>
      <c r="E95" s="157">
        <f t="shared" si="26"/>
        <v>-0.6970615545351101</v>
      </c>
      <c r="F95" s="157">
        <f t="shared" si="27"/>
        <v>-3.4853077726754398</v>
      </c>
      <c r="G95" s="157">
        <f t="shared" si="28"/>
        <v>-3.6247200835824573</v>
      </c>
      <c r="H95" s="157">
        <f t="shared" si="29"/>
        <v>-3.8422032885974051</v>
      </c>
      <c r="I95" s="169">
        <f t="shared" si="30"/>
        <v>60.831937008236103</v>
      </c>
      <c r="J95" s="155">
        <f t="shared" si="19"/>
        <v>-233.72866842479496</v>
      </c>
    </row>
    <row r="96" spans="1:12" ht="14.25">
      <c r="A96" s="152">
        <v>2046</v>
      </c>
      <c r="B96" s="159">
        <f t="shared" si="21"/>
        <v>1048.7135029423746</v>
      </c>
      <c r="C96" s="158">
        <f t="shared" si="24"/>
        <v>1045.902950754489</v>
      </c>
      <c r="D96" s="157">
        <f t="shared" si="25"/>
        <v>-2.8105521878856052</v>
      </c>
      <c r="E96" s="157">
        <f t="shared" si="26"/>
        <v>-0.70263804697139098</v>
      </c>
      <c r="F96" s="157">
        <f t="shared" si="27"/>
        <v>-3.5131902348569963</v>
      </c>
      <c r="G96" s="157">
        <f t="shared" si="28"/>
        <v>-3.6537178442512763</v>
      </c>
      <c r="H96" s="157">
        <f t="shared" si="29"/>
        <v>-3.8729409149063532</v>
      </c>
      <c r="I96" s="169">
        <f t="shared" si="30"/>
        <v>61.604274792636602</v>
      </c>
      <c r="J96" s="155">
        <f t="shared" si="19"/>
        <v>-238.5897163775364</v>
      </c>
    </row>
    <row r="97" spans="1:10" ht="14.25">
      <c r="A97" s="152">
        <v>2047</v>
      </c>
      <c r="B97" s="159">
        <f t="shared" si="21"/>
        <v>1057.1032109659136</v>
      </c>
      <c r="C97" s="158">
        <f t="shared" si="24"/>
        <v>1054.2701743605251</v>
      </c>
      <c r="D97" s="157">
        <f t="shared" si="25"/>
        <v>-2.8330366053885427</v>
      </c>
      <c r="E97" s="157">
        <f t="shared" si="26"/>
        <v>-0.70825915134716211</v>
      </c>
      <c r="F97" s="157">
        <f t="shared" si="27"/>
        <v>-3.5412957567357051</v>
      </c>
      <c r="G97" s="157">
        <f t="shared" si="28"/>
        <v>-3.6829475870051334</v>
      </c>
      <c r="H97" s="157">
        <f t="shared" si="29"/>
        <v>-3.9039244422254415</v>
      </c>
      <c r="I97" s="169">
        <f t="shared" si="30"/>
        <v>62.386418374493999</v>
      </c>
      <c r="J97" s="155">
        <f t="shared" si="19"/>
        <v>-243.55186355508951</v>
      </c>
    </row>
    <row r="98" spans="1:10" ht="14.25">
      <c r="A98" s="152">
        <v>2048</v>
      </c>
      <c r="B98" s="159">
        <f t="shared" si="21"/>
        <v>1065.560036653641</v>
      </c>
      <c r="C98" s="158">
        <f t="shared" si="24"/>
        <v>1062.7043357554091</v>
      </c>
      <c r="D98" s="157">
        <f t="shared" si="25"/>
        <v>-2.8557008982318166</v>
      </c>
      <c r="E98" s="157">
        <f t="shared" si="26"/>
        <v>-0.7139252245579395</v>
      </c>
      <c r="F98" s="157">
        <f t="shared" si="27"/>
        <v>-3.5696261227897561</v>
      </c>
      <c r="G98" s="157">
        <f t="shared" si="28"/>
        <v>-3.7124111677013465</v>
      </c>
      <c r="H98" s="157">
        <f t="shared" si="29"/>
        <v>-3.9351558377634275</v>
      </c>
      <c r="I98" s="169">
        <f>I51</f>
        <v>63.178492250713283</v>
      </c>
      <c r="J98" s="155">
        <f t="shared" si="19"/>
        <v>-248.61721260148585</v>
      </c>
    </row>
    <row r="99" spans="1:10" ht="14.25">
      <c r="A99" s="152">
        <v>2049</v>
      </c>
      <c r="B99" s="159">
        <f t="shared" si="21"/>
        <v>1074.0845169468701</v>
      </c>
      <c r="C99" s="158">
        <f t="shared" si="24"/>
        <v>1071.2059704414523</v>
      </c>
      <c r="D99" s="157">
        <f t="shared" si="25"/>
        <v>-2.8785465054177166</v>
      </c>
      <c r="E99" s="157">
        <f t="shared" si="26"/>
        <v>-0.71963662635440295</v>
      </c>
      <c r="F99" s="157">
        <f t="shared" si="27"/>
        <v>-3.5981831317721196</v>
      </c>
      <c r="G99" s="157">
        <f t="shared" si="28"/>
        <v>-3.7421104570430046</v>
      </c>
      <c r="H99" s="157">
        <f t="shared" si="29"/>
        <v>-3.9666370844655852</v>
      </c>
      <c r="I99" s="169">
        <f>I52</f>
        <v>63.980622498843864</v>
      </c>
      <c r="J99" s="155">
        <f t="shared" si="19"/>
        <v>-253.78790989110726</v>
      </c>
    </row>
    <row r="100" spans="1:10" ht="14.25">
      <c r="A100" s="182"/>
      <c r="B100" s="159"/>
      <c r="C100" s="158"/>
      <c r="D100" s="157"/>
      <c r="E100" s="157"/>
      <c r="F100" s="157"/>
      <c r="G100" s="157"/>
      <c r="H100" s="157"/>
      <c r="I100" s="169"/>
      <c r="J100" s="155"/>
    </row>
    <row r="101" spans="1:10" ht="14.25">
      <c r="A101" s="182"/>
      <c r="B101" s="159"/>
      <c r="C101" s="158"/>
      <c r="D101" s="157"/>
      <c r="E101" s="157"/>
      <c r="F101" s="157"/>
      <c r="G101" s="157"/>
      <c r="H101" s="157"/>
      <c r="I101" s="169"/>
      <c r="J101" s="155"/>
    </row>
    <row r="102" spans="1:10">
      <c r="B102" s="153" t="s">
        <v>271</v>
      </c>
    </row>
    <row r="103" spans="1:10">
      <c r="A103" s="153"/>
      <c r="B103" s="153" t="s">
        <v>254</v>
      </c>
    </row>
    <row r="104" spans="1:10">
      <c r="A104" s="153"/>
      <c r="B104" s="153"/>
    </row>
    <row r="105" spans="1:10">
      <c r="G105" s="154"/>
    </row>
    <row r="106" spans="1:10">
      <c r="A106" s="182"/>
      <c r="B106" s="153" t="s">
        <v>257</v>
      </c>
    </row>
    <row r="107" spans="1:10">
      <c r="A107" s="152">
        <v>2019</v>
      </c>
      <c r="B107" s="177">
        <f>H69-H22</f>
        <v>0</v>
      </c>
    </row>
    <row r="108" spans="1:10">
      <c r="A108" s="152">
        <v>2020</v>
      </c>
      <c r="B108" s="177">
        <f t="shared" ref="B108:B137" si="31">(H70-H23)</f>
        <v>-0.15741171152179201</v>
      </c>
    </row>
    <row r="109" spans="1:10">
      <c r="A109" s="152">
        <v>2021</v>
      </c>
      <c r="B109" s="177">
        <f t="shared" si="31"/>
        <v>-0.31734201042793253</v>
      </c>
    </row>
    <row r="110" spans="1:10">
      <c r="A110" s="152">
        <v>2022</v>
      </c>
      <c r="B110" s="177">
        <f t="shared" si="31"/>
        <v>-0.4798211197670339</v>
      </c>
    </row>
    <row r="111" spans="1:10">
      <c r="A111" s="152">
        <v>2023</v>
      </c>
      <c r="B111" s="177">
        <f t="shared" si="31"/>
        <v>-0.64487958496689401</v>
      </c>
    </row>
    <row r="112" spans="1:10">
      <c r="A112" s="152">
        <v>2024</v>
      </c>
      <c r="B112" s="177">
        <f t="shared" si="31"/>
        <v>-0.65003862164662918</v>
      </c>
    </row>
    <row r="113" spans="1:2">
      <c r="A113" s="152">
        <v>2025</v>
      </c>
      <c r="B113" s="177">
        <f t="shared" si="31"/>
        <v>-0.65523893061980232</v>
      </c>
    </row>
    <row r="114" spans="1:2">
      <c r="A114" s="152">
        <v>2026</v>
      </c>
      <c r="B114" s="177">
        <f t="shared" si="31"/>
        <v>-0.66048084206476032</v>
      </c>
    </row>
    <row r="115" spans="1:2">
      <c r="A115" s="152">
        <v>2027</v>
      </c>
      <c r="B115" s="177">
        <f t="shared" si="31"/>
        <v>-0.66576468880127848</v>
      </c>
    </row>
    <row r="116" spans="1:2">
      <c r="A116" s="152">
        <v>2028</v>
      </c>
      <c r="B116" s="177">
        <f t="shared" si="31"/>
        <v>-0.67109080631168849</v>
      </c>
    </row>
    <row r="117" spans="1:2">
      <c r="A117" s="152">
        <v>2029</v>
      </c>
      <c r="B117" s="177">
        <f t="shared" si="31"/>
        <v>-0.67645953276218229</v>
      </c>
    </row>
    <row r="118" spans="1:2">
      <c r="A118" s="152">
        <v>2030</v>
      </c>
      <c r="B118" s="177">
        <f t="shared" si="31"/>
        <v>-0.68187120902427978</v>
      </c>
    </row>
    <row r="119" spans="1:2">
      <c r="A119" s="152">
        <v>2031</v>
      </c>
      <c r="B119" s="177">
        <f t="shared" si="31"/>
        <v>-0.68732617869647417</v>
      </c>
    </row>
    <row r="120" spans="1:2">
      <c r="A120" s="152">
        <v>2032</v>
      </c>
      <c r="B120" s="177">
        <f t="shared" si="31"/>
        <v>-0.69282478812604564</v>
      </c>
    </row>
    <row r="121" spans="1:2">
      <c r="A121" s="152">
        <v>2033</v>
      </c>
      <c r="B121" s="177">
        <f t="shared" si="31"/>
        <v>-0.69836738643105445</v>
      </c>
    </row>
    <row r="122" spans="1:2">
      <c r="A122" s="152">
        <v>2034</v>
      </c>
      <c r="B122" s="177">
        <f t="shared" si="31"/>
        <v>-0.7039543255225027</v>
      </c>
    </row>
    <row r="123" spans="1:2">
      <c r="A123" s="152">
        <v>2035</v>
      </c>
      <c r="B123" s="177">
        <f t="shared" si="31"/>
        <v>-0.70958596012668274</v>
      </c>
    </row>
    <row r="124" spans="1:2">
      <c r="A124" s="152">
        <v>2036</v>
      </c>
      <c r="B124" s="177">
        <f t="shared" si="31"/>
        <v>-0.71526264780769644</v>
      </c>
    </row>
    <row r="125" spans="1:2">
      <c r="A125" s="152">
        <v>2037</v>
      </c>
      <c r="B125" s="177">
        <f t="shared" si="31"/>
        <v>-0.72098474899015796</v>
      </c>
    </row>
    <row r="126" spans="1:2">
      <c r="A126" s="152">
        <v>2038</v>
      </c>
      <c r="B126" s="177">
        <f t="shared" si="31"/>
        <v>-0.72675262698207943</v>
      </c>
    </row>
    <row r="127" spans="1:2">
      <c r="A127" s="152">
        <v>2039</v>
      </c>
      <c r="B127" s="177">
        <f t="shared" si="31"/>
        <v>-0.73256664799793558</v>
      </c>
    </row>
    <row r="128" spans="1:2">
      <c r="A128" s="152">
        <v>2040</v>
      </c>
      <c r="B128" s="177">
        <f t="shared" si="31"/>
        <v>-0.73842718118191897</v>
      </c>
    </row>
    <row r="129" spans="1:2">
      <c r="A129" s="152">
        <v>2041</v>
      </c>
      <c r="B129" s="177">
        <f t="shared" si="31"/>
        <v>-0.74433459863137452</v>
      </c>
    </row>
    <row r="130" spans="1:2">
      <c r="A130" s="152">
        <v>2042</v>
      </c>
      <c r="B130" s="177">
        <f t="shared" si="31"/>
        <v>-0.75028927542042556</v>
      </c>
    </row>
    <row r="131" spans="1:2">
      <c r="A131" s="152">
        <v>2043</v>
      </c>
      <c r="B131" s="177">
        <f t="shared" si="31"/>
        <v>-0.75629158962378851</v>
      </c>
    </row>
    <row r="132" spans="1:2">
      <c r="A132" s="152">
        <v>2044</v>
      </c>
      <c r="B132" s="177">
        <f t="shared" si="31"/>
        <v>-0.76234192234077902</v>
      </c>
    </row>
    <row r="133" spans="1:2">
      <c r="A133" s="152">
        <v>2045</v>
      </c>
      <c r="B133" s="177">
        <f t="shared" si="31"/>
        <v>-0.76844065771950509</v>
      </c>
    </row>
    <row r="134" spans="1:2">
      <c r="A134" s="152">
        <v>2046</v>
      </c>
      <c r="B134" s="177">
        <f t="shared" si="31"/>
        <v>-0.77458818298126175</v>
      </c>
    </row>
    <row r="135" spans="1:2">
      <c r="A135" s="152">
        <v>2047</v>
      </c>
      <c r="B135" s="177">
        <f t="shared" si="31"/>
        <v>-0.7807848884451114</v>
      </c>
    </row>
    <row r="136" spans="1:2">
      <c r="A136" s="152">
        <v>2048</v>
      </c>
      <c r="B136" s="177">
        <f t="shared" si="31"/>
        <v>-0.78703116755267288</v>
      </c>
    </row>
    <row r="137" spans="1:2">
      <c r="A137" s="152">
        <v>2049</v>
      </c>
      <c r="B137" s="177">
        <f t="shared" si="31"/>
        <v>-0.79332741689309394</v>
      </c>
    </row>
  </sheetData>
  <mergeCells count="1">
    <mergeCell ref="A1:J2"/>
  </mergeCells>
  <pageMargins left="0.25" right="0.25" top="0.75" bottom="0.75" header="0.3" footer="0.3"/>
  <pageSetup scale="80" fitToHeight="0" orientation="landscape" r:id="rId1"/>
  <headerFooter>
    <oddHeader>&amp;R&amp;"Times New Roman,Bold"&amp;10KyPSC Case No. 2019-00271
AG-DR-02-074(a) SUPP Attachment
Page &amp;P of &amp;N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21"/>
  <sheetViews>
    <sheetView view="pageLayout" zoomScaleNormal="100" workbookViewId="0">
      <selection activeCell="AA2" sqref="AA2"/>
    </sheetView>
  </sheetViews>
  <sheetFormatPr defaultRowHeight="11.25"/>
  <cols>
    <col min="1" max="1" width="13.33203125" bestFit="1" customWidth="1"/>
    <col min="24" max="24" width="15.33203125" customWidth="1"/>
    <col min="25" max="25" width="16.1640625" customWidth="1"/>
    <col min="26" max="26" width="16.6640625" customWidth="1"/>
    <col min="27" max="27" width="15.1640625" customWidth="1"/>
    <col min="28" max="28" width="13" customWidth="1"/>
    <col min="29" max="29" width="14" customWidth="1"/>
    <col min="30" max="30" width="14.6640625" customWidth="1"/>
  </cols>
  <sheetData>
    <row r="1" spans="1:30">
      <c r="A1" t="s">
        <v>0</v>
      </c>
    </row>
    <row r="2" spans="1:30" ht="14.25">
      <c r="C2" t="s">
        <v>1</v>
      </c>
      <c r="L2" s="135"/>
      <c r="M2" s="135"/>
      <c r="N2" s="135"/>
      <c r="O2" s="135"/>
      <c r="P2" s="135"/>
      <c r="Q2" s="135"/>
      <c r="R2" s="135"/>
      <c r="S2" s="135"/>
      <c r="T2" s="135"/>
      <c r="U2" s="135"/>
      <c r="V2" s="135"/>
      <c r="W2" s="135"/>
      <c r="X2" s="135"/>
      <c r="Y2" s="135"/>
      <c r="Z2" s="135"/>
      <c r="AA2" s="135"/>
      <c r="AB2" s="135"/>
      <c r="AC2" s="135"/>
      <c r="AD2" s="138"/>
    </row>
    <row r="3" spans="1:30" ht="14.25">
      <c r="A3" t="s">
        <v>2</v>
      </c>
      <c r="B3" s="35">
        <v>2.5000000000000001E-2</v>
      </c>
      <c r="C3" t="s">
        <v>258</v>
      </c>
      <c r="L3" s="136"/>
      <c r="M3" s="136"/>
      <c r="N3" s="136"/>
      <c r="O3" s="136"/>
      <c r="P3" s="136"/>
      <c r="Q3" s="136"/>
      <c r="R3" s="136"/>
      <c r="S3" s="136"/>
      <c r="T3" s="136"/>
      <c r="U3" s="136"/>
      <c r="V3" s="136"/>
      <c r="W3" s="136"/>
      <c r="X3" s="136"/>
      <c r="Y3" s="136"/>
      <c r="Z3" s="136"/>
      <c r="AA3" s="136"/>
      <c r="AB3" s="136"/>
      <c r="AC3" s="136"/>
      <c r="AD3" s="139"/>
    </row>
    <row r="4" spans="1:30">
      <c r="A4" t="s">
        <v>3</v>
      </c>
      <c r="B4" s="35">
        <v>6.3500000000000001E-2</v>
      </c>
      <c r="C4" t="s">
        <v>270</v>
      </c>
      <c r="L4" s="137"/>
      <c r="M4" s="137"/>
      <c r="N4" s="137"/>
      <c r="O4" s="137"/>
      <c r="P4" s="137"/>
      <c r="Q4" s="137"/>
      <c r="R4" s="137"/>
      <c r="S4" s="137"/>
      <c r="T4" s="137"/>
      <c r="U4" s="137"/>
      <c r="V4" s="137"/>
      <c r="W4" s="137"/>
      <c r="X4" s="137"/>
      <c r="Y4" s="137"/>
      <c r="Z4" s="137"/>
      <c r="AA4" s="137"/>
      <c r="AB4" s="137"/>
      <c r="AC4" s="137"/>
      <c r="AD4" s="137"/>
    </row>
    <row r="5" spans="1:30">
      <c r="A5" t="s">
        <v>3</v>
      </c>
      <c r="B5" s="35">
        <v>6.3500000000000001E-2</v>
      </c>
      <c r="C5" t="s">
        <v>270</v>
      </c>
    </row>
    <row r="6" spans="1:30">
      <c r="M6" s="148"/>
    </row>
    <row r="7" spans="1:30">
      <c r="M7" s="148"/>
    </row>
    <row r="8" spans="1:30">
      <c r="M8" s="148"/>
    </row>
    <row r="9" spans="1:30">
      <c r="M9" s="148"/>
    </row>
    <row r="10" spans="1:30">
      <c r="M10" s="148"/>
    </row>
    <row r="11" spans="1:30">
      <c r="M11" s="148"/>
    </row>
    <row r="12" spans="1:30">
      <c r="M12" s="148"/>
    </row>
    <row r="13" spans="1:30">
      <c r="A13" t="s">
        <v>4</v>
      </c>
      <c r="M13" s="148"/>
    </row>
    <row r="14" spans="1:30">
      <c r="A14" t="s">
        <v>5</v>
      </c>
      <c r="M14" s="148"/>
    </row>
    <row r="15" spans="1:30">
      <c r="A15" t="s">
        <v>272</v>
      </c>
      <c r="M15" s="148"/>
    </row>
    <row r="16" spans="1:30">
      <c r="A16" t="s">
        <v>273</v>
      </c>
      <c r="M16" s="148"/>
    </row>
    <row r="17" spans="13:13">
      <c r="M17" s="148"/>
    </row>
    <row r="18" spans="13:13">
      <c r="M18" s="148"/>
    </row>
    <row r="19" spans="13:13">
      <c r="M19" s="148"/>
    </row>
    <row r="20" spans="13:13">
      <c r="M20" s="148"/>
    </row>
    <row r="21" spans="13:13">
      <c r="M21" s="148"/>
    </row>
  </sheetData>
  <pageMargins left="0.25" right="0.25" top="0.75" bottom="0.75" header="0.3" footer="0.3"/>
  <pageSetup fitToHeight="0" orientation="landscape" r:id="rId1"/>
  <headerFooter>
    <oddHeader>&amp;R&amp;"Times New Roman,Bold"&amp;10KyPSC Case No. 2019-00271
AG-DR-02-074(a) SUPP Attachment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
  <sheetViews>
    <sheetView tabSelected="1" view="pageLayout" zoomScaleNormal="100" workbookViewId="0">
      <selection activeCell="AA2" sqref="AA2"/>
    </sheetView>
  </sheetViews>
  <sheetFormatPr defaultRowHeight="11.25"/>
  <sheetData/>
  <pageMargins left="0.25" right="0.25" top="0.75" bottom="0.75" header="0.3" footer="0.3"/>
  <pageSetup scale="81" fitToHeight="0" orientation="landscape" r:id="rId1"/>
  <headerFooter>
    <oddHeader>&amp;R&amp;"Times New Roman,Bold"&amp;10KyPSC Case No. 2019-00271
AG-DR-02-074(a) SUPP Attachment
Page &amp;P of &amp;N</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itness xmlns="fb86b3f3-0c45-4486-810b-39aa0a1cbbd7">Norton</Witnes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E323CE4F42204A9B662899E3EA5D1A" ma:contentTypeVersion="3" ma:contentTypeDescription="Create a new document." ma:contentTypeScope="" ma:versionID="88e3c40d1116f382a416ebedd269c2c0">
  <xsd:schema xmlns:xsd="http://www.w3.org/2001/XMLSchema" xmlns:xs="http://www.w3.org/2001/XMLSchema" xmlns:p="http://schemas.microsoft.com/office/2006/metadata/properties" xmlns:ns2="a1b08b4f-a83f-4c03-90bd-2a79b6ed54d4" xmlns:ns3="fb86b3f3-0c45-4486-810b-39aa0a1cbbd7" targetNamespace="http://schemas.microsoft.com/office/2006/metadata/properties" ma:root="true" ma:fieldsID="3d7e87bf224e8acbba5e13f42ed33f78" ns2:_="" ns3:_="">
    <xsd:import namespace="a1b08b4f-a83f-4c03-90bd-2a79b6ed54d4"/>
    <xsd:import namespace="fb86b3f3-0c45-4486-810b-39aa0a1cbbd7"/>
    <xsd:element name="properties">
      <xsd:complexType>
        <xsd:sequence>
          <xsd:element name="documentManagement">
            <xsd:complexType>
              <xsd:all>
                <xsd:element ref="ns2:SharedWithUsers" minOccurs="0"/>
                <xsd:element ref="ns3:Witnes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b08b4f-a83f-4c03-90bd-2a79b6ed54d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6b3f3-0c45-4486-810b-39aa0a1cbbd7" elementFormDefault="qualified">
    <xsd:import namespace="http://schemas.microsoft.com/office/2006/documentManagement/types"/>
    <xsd:import namespace="http://schemas.microsoft.com/office/infopath/2007/PartnerControls"/>
    <xsd:element name="Witness" ma:index="10" nillable="true" ma:displayName="Witness" ma:internalName="Witnes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ECFF11-719B-4D71-A762-17F841C22B2E}">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a1b08b4f-a83f-4c03-90bd-2a79b6ed54d4"/>
    <ds:schemaRef ds:uri="fb86b3f3-0c45-4486-810b-39aa0a1cbbd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2392783-B603-48D8-9EBC-9D216102D0E4}">
  <ds:schemaRefs>
    <ds:schemaRef ds:uri="http://schemas.microsoft.com/sharepoint/v3/contenttype/forms"/>
  </ds:schemaRefs>
</ds:datastoreItem>
</file>

<file path=customXml/itemProps3.xml><?xml version="1.0" encoding="utf-8"?>
<ds:datastoreItem xmlns:ds="http://schemas.openxmlformats.org/officeDocument/2006/customXml" ds:itemID="{4ED16A19-6DBB-4628-8E0E-DCC55736C5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b08b4f-a83f-4c03-90bd-2a79b6ed54d4"/>
    <ds:schemaRef ds:uri="fb86b3f3-0c45-4486-810b-39aa0a1cbb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Kentucky_SOG</vt:lpstr>
      <vt:lpstr>TUG</vt:lpstr>
      <vt:lpstr>Kentucky_Lookups</vt:lpstr>
      <vt:lpstr>Addtl Capacity Deferral (SOG) </vt:lpstr>
      <vt:lpstr>Assumptions</vt:lpstr>
      <vt:lpstr>ICE Calculator</vt:lpstr>
      <vt:lpstr>Kentucky_SOG!r.discount</vt:lpstr>
      <vt:lpstr>TUG!r.discount</vt:lpstr>
      <vt:lpstr>r.discount</vt:lpstr>
      <vt:lpstr>r.discount.DEP</vt:lpstr>
      <vt:lpstr>Kentucky_SOG!r.escalation</vt:lpstr>
      <vt:lpstr>TUG!r.escalation</vt:lpstr>
      <vt:lpstr>r.escalation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2019-2021 SOG budget analysis</dc:subject>
  <dc:creator>Martin.Garvin@duke-energy.com</dc:creator>
  <cp:lastModifiedBy>Minna Sunderman</cp:lastModifiedBy>
  <cp:revision/>
  <cp:lastPrinted>2019-12-04T18:20:36Z</cp:lastPrinted>
  <dcterms:created xsi:type="dcterms:W3CDTF">2017-12-03T15:20:45Z</dcterms:created>
  <dcterms:modified xsi:type="dcterms:W3CDTF">2019-12-04T18:20:57Z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0x01010009E323CE4F42204A9B662899E3EA5D1A</vt:lpwstr>
  </property>
</Properties>
</file>